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amsung 38\Desktop\"/>
    </mc:Choice>
  </mc:AlternateContent>
  <workbookProtection lockStructure="1"/>
  <bookViews>
    <workbookView xWindow="0" yWindow="0" windowWidth="20490" windowHeight="7755" tabRatio="929"/>
  </bookViews>
  <sheets>
    <sheet name="Instruction" sheetId="101" r:id="rId1"/>
    <sheet name="HOME" sheetId="68" r:id="rId2"/>
    <sheet name="STUDENT PROFILE" sheetId="65" r:id="rId3"/>
    <sheet name="MARK LIST" sheetId="50" r:id="rId4"/>
    <sheet name="BACKUP SHEET" sheetId="102" r:id="rId5"/>
    <sheet name="ANALYSIS" sheetId="104" r:id="rId6"/>
    <sheet name="REPORT CARD ISSUE SHEET" sheetId="106" r:id="rId7"/>
    <sheet name="RO ANALYSIS SHEET" sheetId="105" r:id="rId8"/>
    <sheet name="WE (1 B)" sheetId="107" r:id="rId9"/>
    <sheet name="HPE (1 B)" sheetId="108" r:id="rId10"/>
    <sheet name="VPE (1 B)" sheetId="109" r:id="rId11"/>
    <sheet name="REPORT CARD" sheetId="103" r:id="rId12"/>
    <sheet name="Sheet1" sheetId="93" state="hidden" r:id="rId13"/>
    <sheet name="CCE MARKS" sheetId="70" r:id="rId14"/>
    <sheet name="CCE GRADES" sheetId="71" r:id="rId15"/>
  </sheets>
  <externalReferences>
    <externalReference r:id="rId16"/>
  </externalReferences>
  <definedNames>
    <definedName name="A.N.ISLANDS">'BACKUP SHEET'!$K$15:$K$17</definedName>
    <definedName name="ANDHRA_PRADESH">'BACKUP SHEET'!$L$15:$L$30</definedName>
    <definedName name="ARUNACHAL_PRADESH">'BACKUP SHEET'!$AE$15:$AE$31</definedName>
    <definedName name="ASSAM">'BACKUP SHEET'!$AF$15:$AF$42</definedName>
    <definedName name="BHOPAL">'BACKUP SHEET'!$D$3:$D$5</definedName>
    <definedName name="BIHAR">'BACKUP SHEET'!$W$15:$W$54</definedName>
    <definedName name="CHANDIGARH">'BACKUP SHEET'!$E$3:$E$6</definedName>
    <definedName name="CHANDIGARH.">'BACKUP SHEET'!$G$14:$G$16</definedName>
    <definedName name="CHATTISGARH">'BACKUP SHEET'!$D$15:$D$32</definedName>
    <definedName name="ChHATTISGARH">'BACKUP SHEET'!$D$15:$D$32</definedName>
    <definedName name="D.NAGAR_HAVELI">'BACKUP SHEET'!$AA$15:$AA$16</definedName>
    <definedName name="DAMAN_DIU">'BACKUP SHEET'!$AB$15:$AB$18</definedName>
    <definedName name="DELHI">'BACKUP SHEET'!$R$15:$R$17</definedName>
    <definedName name="ENG_CCEGRADE">'MARK LIST'!$CY$1:$DL$63</definedName>
    <definedName name="ENG_CONSO">'MARK LIST'!$CH$1:$CW$63</definedName>
    <definedName name="FA_HINDI">'MARK LIST'!$P$65:$AB$127</definedName>
    <definedName name="FA_TELUGU">'MARK LIST'!$B$129:$N$191</definedName>
    <definedName name="FA1_ENG">'MARK LIST'!$B$1:$N$63</definedName>
    <definedName name="FA1_HINDI">'MARK LIST'!$B$65:$N$127</definedName>
    <definedName name="FA1_MATH">'MARK LIST'!$B$193:$N$255</definedName>
    <definedName name="FA1_SCI">'MARK LIST'!$B$257:$N$319</definedName>
    <definedName name="FA1_SS">'MARK LIST'!$B$321:$N$383</definedName>
    <definedName name="FA1_TOTAL">'MARK LIST'!$B$385:$N$453</definedName>
    <definedName name="FA2_ENG">'MARK LIST'!$P$1:$AB$63</definedName>
    <definedName name="FA2_HINDI">'MARK LIST'!$P$65:$AB$127</definedName>
    <definedName name="FA2_MATH">'MARK LIST'!$P$193:$AB$255</definedName>
    <definedName name="FA2_SCI">'MARK LIST'!$P$257:$AB$319</definedName>
    <definedName name="FA2_SS">'MARK LIST'!$P$321:$AB$383</definedName>
    <definedName name="FA2_TELUGU">'MARK LIST'!$P$129:$AB$191</definedName>
    <definedName name="FA2_TOTAL">'MARK LIST'!$P$385:$AB$453</definedName>
    <definedName name="FA3_ENG">'MARK LIST'!$AR$1:$BD$63</definedName>
    <definedName name="FA3_HINDI">'MARK LIST'!$AR$64:$BD$127</definedName>
    <definedName name="FA3_MATH">'MARK LIST'!$AR$193:$BD$255</definedName>
    <definedName name="FA3_SCI">'MARK LIST'!$AR$257:$BD$319</definedName>
    <definedName name="FA3_SS">'MARK LIST'!$AR$321:$BD$383</definedName>
    <definedName name="FA3_TELUGU">'MARK LIST'!$AR$129:$BD$191</definedName>
    <definedName name="FA3_TOTAL">'MARK LIST'!$AR$385:$BD$453</definedName>
    <definedName name="FA4_ENG">'MARK LIST'!$BF$1:$BR$63</definedName>
    <definedName name="FA4_HINDI">'MARK LIST'!$BF$65:$BR$127</definedName>
    <definedName name="FA4_MATH">'MARK LIST'!$BF$193:$BR$255</definedName>
    <definedName name="FA4_SCI">'MARK LIST'!$BF$257:$BR$319</definedName>
    <definedName name="FA4_SS">'MARK LIST'!$BF$321:$BR$383</definedName>
    <definedName name="FA4_TELUGU">'MARK LIST'!$BF$129:$BR$191</definedName>
    <definedName name="FA4_TOTAL">'MARK LIST'!$BF$385:$BR$453</definedName>
    <definedName name="First_Aid">'[1] INDICATORS'!$I$2:$I$20</definedName>
    <definedName name="Gardenning">'[1] INDICATORS'!$J$2:$J$20</definedName>
    <definedName name="GOA">'BACKUP SHEET'!$AC$15:$AC$17</definedName>
    <definedName name="GUJARAT">'BACKUP SHEET'!$AD$15:$AD$38</definedName>
    <definedName name="Gymnastics">'[1] INDICATORS'!$G$2:$G$20</definedName>
    <definedName name="HARYANA">'BACKUP SHEET'!$S$15:$S$35</definedName>
    <definedName name="HIMACHAL_PRADESH">'BACKUP SHEET'!$H$15:$H$27</definedName>
    <definedName name="HINDI_CCEGRADE">'MARK LIST'!$CY$65:$DL$126</definedName>
    <definedName name="HINDI_CONSO">'MARK LIST'!$CH$65:$CW$127</definedName>
    <definedName name="HINDI_TELUGU">'MARK LIST'!$CY$129:$DL$191</definedName>
    <definedName name="HPE">'HPE (1 B)'!$W$8</definedName>
    <definedName name="HYDERABAD">'BACKUP SHEET'!$F$3:$F$9</definedName>
    <definedName name="JAIPUR">'BACKUP SHEET'!$G$3:$G$5</definedName>
    <definedName name="JAMMU_KASHMIR">'BACKUP SHEET'!$I$15:$I$32</definedName>
    <definedName name="JAMMUKASHMIR">'BACKUP SHEET'!$I$14:$I$32</definedName>
    <definedName name="JHARKHAND">'BACKUP SHEET'!$X$15:$X$39</definedName>
    <definedName name="KARNATAKA">'BACKUP SHEET'!$M$15:$M$43</definedName>
    <definedName name="KERALA">'BACKUP SHEET'!$N$15:$N$29</definedName>
    <definedName name="LAKSHADWEEP">'BACKUP SHEET'!$O$15:$O$16</definedName>
    <definedName name="LAKSHADWEEP_ut">'BACKUP SHEET'!$O$15:$O$16</definedName>
    <definedName name="LUCKNOW">'BACKUP SHEET'!$H$3:$H$4</definedName>
    <definedName name="MADHYA_PRADESH">'BACKUP SHEET'!$E$15:$E$59</definedName>
    <definedName name="MAHARASHTRA">'BACKUP SHEET'!$Z$15:$Z$48</definedName>
    <definedName name="MANIPUR">'BACKUP SHEET'!$AG$15:$AG$26</definedName>
    <definedName name="MARK_LIST">HOME!$D$15:$K$20</definedName>
    <definedName name="MATH_CCEGRADE">'MARK LIST'!$CY$193:$DL$255</definedName>
    <definedName name="MATH_CONSO">'MARK LIST'!$CH$193:$CW$255</definedName>
    <definedName name="MEGHALAYA">'BACKUP SHEET'!$AH$15:$AH$23</definedName>
    <definedName name="MIZORAM">'BACKUP SHEET'!$AI$15:$AI$21</definedName>
    <definedName name="NAGALAND">'BACKUP SHEET'!$AJ$15:$AJ$26</definedName>
    <definedName name="NCC">'[1] INDICATORS'!$D$2:$D$20</definedName>
    <definedName name="ODISHA">'BACKUP SHEET'!$F$15:$F$46</definedName>
    <definedName name="OVERALL">'MARK LIST'!$CH$385:$CU$453</definedName>
    <definedName name="PATNA">'BACKUP SHEET'!$I$3:$I$5</definedName>
    <definedName name="PONDICHERRY">'BACKUP SHEET'!$P$15:$P$19</definedName>
    <definedName name="PONDICHERRY_UT">'BACKUP SHEET'!$P$15:$P$19</definedName>
    <definedName name="_xlnm.Print_Titles" localSheetId="5">ANALYSIS!$A:$G,ANALYSIS!$1:$1</definedName>
    <definedName name="_xlnm.Print_Titles" localSheetId="13">'CCE MARKS'!$A:$D,'CCE MARKS'!$1:$6</definedName>
    <definedName name="_xlnm.Print_Titles" localSheetId="6">'REPORT CARD ISSUE SHEET'!$4:$4</definedName>
    <definedName name="PUNE">'BACKUP SHEET'!$J$3:$J$7</definedName>
    <definedName name="PUNJAB">'BACKUP SHEET'!$J$15:$J$36</definedName>
    <definedName name="RAJASTHAN">'BACKUP SHEET'!$T$15:$T$49</definedName>
    <definedName name="SA1_ENG">'MARK LIST'!$AD$1:$AP$63</definedName>
    <definedName name="SA1_HINDI">'MARK LIST'!$AD$65:$AP$127</definedName>
    <definedName name="SA1_MATH">'MARK LIST'!$AD$199:$AP$252</definedName>
    <definedName name="SA1_SCI">'MARK LIST'!$AD$257:$AP$319</definedName>
    <definedName name="SA1_SS">'MARK LIST'!$AD$321:$AP$383</definedName>
    <definedName name="SA1_TELUGU">'MARK LIST'!$AD$129:$AP$191</definedName>
    <definedName name="SA1_TOTAL">'MARK LIST'!$AD$385:$AP$453</definedName>
    <definedName name="SA2_ENG">'MARK LIST'!$BT$1:$CF$63</definedName>
    <definedName name="SA2_HINDI">'MARK LIST'!$BT$65:$CF$127</definedName>
    <definedName name="SA2_MATH">'MARK LIST'!$BT$193:$CF$255</definedName>
    <definedName name="SA2_MATHS">'MARK LIST'!$BT$193:$CF$255</definedName>
    <definedName name="SA2_SCI">'MARK LIST'!$BT$257:$CF$319</definedName>
    <definedName name="SA2_SS">'MARK LIST'!$BT$321:$CF$383</definedName>
    <definedName name="SA2_TELUGU">'MARK LIST'!$BT$129:$CF$191</definedName>
    <definedName name="SA2_TOTAL">'MARK LIST'!$BT$385:$CF$453</definedName>
    <definedName name="SCI_CCEGRADE">'MARK LIST'!$CY$257:$DL$319</definedName>
    <definedName name="SCI_CONSO">'MARK LIST'!$CH$257:$CW$319</definedName>
    <definedName name="Scouting">'[1] INDICATORS'!$E$2:$E$20</definedName>
    <definedName name="SHILLONG">'BACKUP SHEET'!$K$3:$K$10</definedName>
    <definedName name="SIKKIM">'BACKUP SHEET'!$AK$15:$AK$20</definedName>
    <definedName name="SLNO">Sheet1!$A$2:$A$51</definedName>
    <definedName name="Sports">'[1] INDICATORS'!$B$2:$B$35</definedName>
    <definedName name="SS_CCEGRADE">'MARK LIST'!$CY$321:$DL$383</definedName>
    <definedName name="SS_CONSO">'MARK LIST'!$CH$321:$CW$383</definedName>
    <definedName name="Swimming">'[1] INDICATORS'!$F$2:$F$20</definedName>
    <definedName name="TELANGANA">'BACKUP SHEET'!$Q$15:$Q$24</definedName>
    <definedName name="TELUGU_CCEGRADE">'MARK LIST'!$CY$129:$DL$191</definedName>
    <definedName name="TELUGU_CONSO">'MARK LIST'!$CH$128:$CW$191</definedName>
    <definedName name="TRIPURA">'BACKUP SHEET'!$AL$15:$AL$19</definedName>
    <definedName name="UTTAR_PRADESH">'BACKUP SHEET'!$U$15:$U$59</definedName>
    <definedName name="UTTARAKHAND">'BACKUP SHEET'!$V$15:$V$28</definedName>
    <definedName name="UTTARANCHAL">'BACKUP SHEET'!$V$15:$V$28</definedName>
    <definedName name="UTTRANCHAL">'BACKUP SHEET'!$V$15:$V$28</definedName>
    <definedName name="WE">'WE (1 B)'!$B$1:$Z$56</definedName>
    <definedName name="WEST_BENGAL">'BACKUP SHEET'!$Y$15:$Y$33</definedName>
    <definedName name="Yoga">'[1] INDICATORS'!$H$2:$H$20</definedName>
  </definedNames>
  <calcPr calcId="152511" iterate="1" iterateCount="98" concurrentCalc="0"/>
</workbook>
</file>

<file path=xl/calcChain.xml><?xml version="1.0" encoding="utf-8"?>
<calcChain xmlns="http://schemas.openxmlformats.org/spreadsheetml/2006/main">
  <c r="G7" i="108" l="1"/>
  <c r="A8" i="108"/>
  <c r="B8" i="108"/>
  <c r="C8" i="108"/>
  <c r="D8" i="108"/>
  <c r="A9" i="108"/>
  <c r="B9" i="108"/>
  <c r="C9" i="108"/>
  <c r="D9" i="108"/>
  <c r="A10" i="108"/>
  <c r="B10" i="108"/>
  <c r="C10" i="108"/>
  <c r="D10" i="108"/>
  <c r="A11" i="108"/>
  <c r="B11" i="108"/>
  <c r="C11" i="108"/>
  <c r="D11" i="108"/>
  <c r="A12" i="108"/>
  <c r="B12" i="108"/>
  <c r="C12" i="108"/>
  <c r="D12" i="108"/>
  <c r="A13" i="108"/>
  <c r="B13" i="108"/>
  <c r="C13" i="108"/>
  <c r="D13" i="108"/>
  <c r="A14" i="108"/>
  <c r="B14" i="108"/>
  <c r="C14" i="108"/>
  <c r="D14" i="108"/>
  <c r="A15" i="108"/>
  <c r="B15" i="108"/>
  <c r="C15" i="108"/>
  <c r="D15" i="108"/>
  <c r="A16" i="108"/>
  <c r="B16" i="108"/>
  <c r="C16" i="108"/>
  <c r="D16" i="108"/>
  <c r="A17" i="108"/>
  <c r="B17" i="108"/>
  <c r="C17" i="108"/>
  <c r="D17" i="108"/>
  <c r="A18" i="108"/>
  <c r="B18" i="108"/>
  <c r="C18" i="108"/>
  <c r="D18" i="108"/>
  <c r="A19" i="108"/>
  <c r="B19" i="108"/>
  <c r="C19" i="108"/>
  <c r="D19" i="108"/>
  <c r="A20" i="108"/>
  <c r="B20" i="108"/>
  <c r="C20" i="108"/>
  <c r="D20" i="108"/>
  <c r="A21" i="108"/>
  <c r="B21" i="108"/>
  <c r="C21" i="108"/>
  <c r="D21" i="108"/>
  <c r="A22" i="108"/>
  <c r="B22" i="108"/>
  <c r="C22" i="108"/>
  <c r="D22" i="108"/>
  <c r="A23" i="108"/>
  <c r="B23" i="108"/>
  <c r="C23" i="108"/>
  <c r="D23" i="108"/>
  <c r="A24" i="108"/>
  <c r="B24" i="108"/>
  <c r="C24" i="108"/>
  <c r="D24" i="108"/>
  <c r="A25" i="108"/>
  <c r="B25" i="108"/>
  <c r="C25" i="108"/>
  <c r="D25" i="108"/>
  <c r="A26" i="108"/>
  <c r="B26" i="108"/>
  <c r="C26" i="108"/>
  <c r="D26" i="108"/>
  <c r="A27" i="108"/>
  <c r="B27" i="108"/>
  <c r="C27" i="108"/>
  <c r="D27" i="108"/>
  <c r="A28" i="108"/>
  <c r="B28" i="108"/>
  <c r="C28" i="108"/>
  <c r="D28" i="108"/>
  <c r="A29" i="108"/>
  <c r="B29" i="108"/>
  <c r="C29" i="108"/>
  <c r="D29" i="108"/>
  <c r="A30" i="108"/>
  <c r="B30" i="108"/>
  <c r="C30" i="108"/>
  <c r="D30" i="108"/>
  <c r="A31" i="108"/>
  <c r="B31" i="108"/>
  <c r="C31" i="108"/>
  <c r="D31" i="108"/>
  <c r="A32" i="108"/>
  <c r="B32" i="108"/>
  <c r="C32" i="108"/>
  <c r="D32" i="108"/>
  <c r="A33" i="108"/>
  <c r="B33" i="108"/>
  <c r="C33" i="108"/>
  <c r="D33" i="108"/>
  <c r="A34" i="108"/>
  <c r="B34" i="108"/>
  <c r="C34" i="108"/>
  <c r="D34" i="108"/>
  <c r="A35" i="108"/>
  <c r="B35" i="108"/>
  <c r="C35" i="108"/>
  <c r="D35" i="108"/>
  <c r="A36" i="108"/>
  <c r="B36" i="108"/>
  <c r="C36" i="108"/>
  <c r="D36" i="108"/>
  <c r="A37" i="108"/>
  <c r="B37" i="108"/>
  <c r="C37" i="108"/>
  <c r="D37" i="108"/>
  <c r="A38" i="108"/>
  <c r="B38" i="108"/>
  <c r="C38" i="108"/>
  <c r="D38" i="108"/>
  <c r="A39" i="108"/>
  <c r="B39" i="108"/>
  <c r="C39" i="108"/>
  <c r="D39" i="108"/>
  <c r="A40" i="108"/>
  <c r="B40" i="108"/>
  <c r="C40" i="108"/>
  <c r="D40" i="108"/>
  <c r="A41" i="108"/>
  <c r="B41" i="108"/>
  <c r="C41" i="108"/>
  <c r="D41" i="108"/>
  <c r="A42" i="108"/>
  <c r="B42" i="108"/>
  <c r="C42" i="108"/>
  <c r="D42" i="108"/>
  <c r="A43" i="108"/>
  <c r="B43" i="108"/>
  <c r="C43" i="108"/>
  <c r="D43" i="108"/>
  <c r="A44" i="108"/>
  <c r="B44" i="108"/>
  <c r="C44" i="108"/>
  <c r="D44" i="108"/>
  <c r="A45" i="108"/>
  <c r="B45" i="108"/>
  <c r="C45" i="108"/>
  <c r="D45" i="108"/>
  <c r="A46" i="108"/>
  <c r="B46" i="108"/>
  <c r="C46" i="108"/>
  <c r="D46" i="108"/>
  <c r="A47" i="108"/>
  <c r="B47" i="108"/>
  <c r="C47" i="108"/>
  <c r="D47" i="108"/>
  <c r="A48" i="108"/>
  <c r="B48" i="108"/>
  <c r="C48" i="108"/>
  <c r="D48" i="108"/>
  <c r="A49" i="108"/>
  <c r="B49" i="108"/>
  <c r="C49" i="108"/>
  <c r="D49" i="108"/>
  <c r="A50" i="108"/>
  <c r="B50" i="108"/>
  <c r="C50" i="108"/>
  <c r="D50" i="108"/>
  <c r="A51" i="108"/>
  <c r="B51" i="108"/>
  <c r="C51" i="108"/>
  <c r="D51" i="108"/>
  <c r="A52" i="108"/>
  <c r="B52" i="108"/>
  <c r="C52" i="108"/>
  <c r="D52" i="108"/>
  <c r="A53" i="108"/>
  <c r="B53" i="108"/>
  <c r="C53" i="108"/>
  <c r="D53" i="108"/>
  <c r="A54" i="108"/>
  <c r="B54" i="108"/>
  <c r="C54" i="108"/>
  <c r="D54" i="108"/>
  <c r="A55" i="108"/>
  <c r="B55" i="108"/>
  <c r="C55" i="108"/>
  <c r="D55" i="108"/>
  <c r="A56" i="108"/>
  <c r="B56" i="108"/>
  <c r="C56" i="108"/>
  <c r="D56" i="108"/>
  <c r="C2" i="108"/>
  <c r="B7" i="108"/>
  <c r="C7" i="108"/>
  <c r="D7" i="108"/>
  <c r="A7" i="108"/>
  <c r="EM37" i="104"/>
  <c r="DY43" i="104"/>
  <c r="DZ43" i="104"/>
  <c r="EA43" i="104"/>
  <c r="EB43" i="104"/>
  <c r="EC43" i="104"/>
  <c r="ED43" i="104"/>
  <c r="EE43" i="104"/>
  <c r="EF43" i="104"/>
  <c r="DY42" i="104"/>
  <c r="DZ42" i="104"/>
  <c r="EA42" i="104"/>
  <c r="EB42" i="104"/>
  <c r="EC42" i="104"/>
  <c r="ED42" i="104"/>
  <c r="EE42" i="104"/>
  <c r="EF42" i="104"/>
  <c r="DY41" i="104"/>
  <c r="DZ41" i="104"/>
  <c r="EA41" i="104"/>
  <c r="EB41" i="104"/>
  <c r="EC41" i="104"/>
  <c r="ED41" i="104"/>
  <c r="EE41" i="104"/>
  <c r="EF41" i="104"/>
  <c r="DY40" i="104"/>
  <c r="DZ40" i="104"/>
  <c r="EA40" i="104"/>
  <c r="EB40" i="104"/>
  <c r="EC40" i="104"/>
  <c r="ED40" i="104"/>
  <c r="EE40" i="104"/>
  <c r="EF40" i="104"/>
  <c r="DY39" i="104"/>
  <c r="DZ39" i="104"/>
  <c r="EA39" i="104"/>
  <c r="EB39" i="104"/>
  <c r="EC39" i="104"/>
  <c r="ED39" i="104"/>
  <c r="EE39" i="104"/>
  <c r="EF39" i="104"/>
  <c r="DY38" i="104"/>
  <c r="DZ38" i="104"/>
  <c r="EA38" i="104"/>
  <c r="EB38" i="104"/>
  <c r="EC38" i="104"/>
  <c r="ED38" i="104"/>
  <c r="EE38" i="104"/>
  <c r="EF38" i="104"/>
  <c r="DY37" i="104"/>
  <c r="DZ37" i="104"/>
  <c r="EA37" i="104"/>
  <c r="EB37" i="104"/>
  <c r="EC37" i="104"/>
  <c r="ED37" i="104"/>
  <c r="EE37" i="104"/>
  <c r="EF37" i="104"/>
  <c r="DX43" i="104"/>
  <c r="DX42" i="104"/>
  <c r="DX41" i="104"/>
  <c r="DX40" i="104"/>
  <c r="DX39" i="104"/>
  <c r="DX38" i="104"/>
  <c r="DX37" i="104"/>
  <c r="DE43" i="104"/>
  <c r="DF43" i="104"/>
  <c r="DG43" i="104"/>
  <c r="DH43" i="104"/>
  <c r="DI43" i="104"/>
  <c r="DJ43" i="104"/>
  <c r="DK43" i="104"/>
  <c r="DL43" i="104"/>
  <c r="DE42" i="104"/>
  <c r="DF42" i="104"/>
  <c r="DG42" i="104"/>
  <c r="DH42" i="104"/>
  <c r="DI42" i="104"/>
  <c r="DJ42" i="104"/>
  <c r="DK42" i="104"/>
  <c r="DL42" i="104"/>
  <c r="DE41" i="104"/>
  <c r="DF41" i="104"/>
  <c r="DG41" i="104"/>
  <c r="DH41" i="104"/>
  <c r="DI41" i="104"/>
  <c r="DJ41" i="104"/>
  <c r="DK41" i="104"/>
  <c r="DL41" i="104"/>
  <c r="DE40" i="104"/>
  <c r="DF40" i="104"/>
  <c r="DG40" i="104"/>
  <c r="DH40" i="104"/>
  <c r="DI40" i="104"/>
  <c r="DJ40" i="104"/>
  <c r="DK40" i="104"/>
  <c r="DL40" i="104"/>
  <c r="DE39" i="104"/>
  <c r="DF39" i="104"/>
  <c r="DG39" i="104"/>
  <c r="DH39" i="104"/>
  <c r="DI39" i="104"/>
  <c r="DJ39" i="104"/>
  <c r="DK39" i="104"/>
  <c r="DL39" i="104"/>
  <c r="DE38" i="104"/>
  <c r="DF38" i="104"/>
  <c r="DG38" i="104"/>
  <c r="DH38" i="104"/>
  <c r="DI38" i="104"/>
  <c r="DJ38" i="104"/>
  <c r="DK38" i="104"/>
  <c r="DL38" i="104"/>
  <c r="DE37" i="104"/>
  <c r="DF37" i="104"/>
  <c r="DG37" i="104"/>
  <c r="DH37" i="104"/>
  <c r="DI37" i="104"/>
  <c r="DJ37" i="104"/>
  <c r="DK37" i="104"/>
  <c r="DL37" i="104"/>
  <c r="DD43" i="104"/>
  <c r="DD42" i="104"/>
  <c r="DD41" i="104"/>
  <c r="DD40" i="104"/>
  <c r="DD39" i="104"/>
  <c r="DD38" i="104"/>
  <c r="DD37" i="104"/>
  <c r="CK43" i="104"/>
  <c r="CL43" i="104"/>
  <c r="CM43" i="104"/>
  <c r="CN43" i="104"/>
  <c r="CO43" i="104"/>
  <c r="CP43" i="104"/>
  <c r="CQ43" i="104"/>
  <c r="CR43" i="104"/>
  <c r="CK42" i="104"/>
  <c r="CL42" i="104"/>
  <c r="CM42" i="104"/>
  <c r="CN42" i="104"/>
  <c r="CO42" i="104"/>
  <c r="CP42" i="104"/>
  <c r="CQ42" i="104"/>
  <c r="CR42" i="104"/>
  <c r="CK41" i="104"/>
  <c r="CL41" i="104"/>
  <c r="CM41" i="104"/>
  <c r="CN41" i="104"/>
  <c r="CO41" i="104"/>
  <c r="CP41" i="104"/>
  <c r="CQ41" i="104"/>
  <c r="CR41" i="104"/>
  <c r="CK40" i="104"/>
  <c r="CL40" i="104"/>
  <c r="CM40" i="104"/>
  <c r="CN40" i="104"/>
  <c r="CO40" i="104"/>
  <c r="CP40" i="104"/>
  <c r="CQ40" i="104"/>
  <c r="CR40" i="104"/>
  <c r="CK39" i="104"/>
  <c r="CL39" i="104"/>
  <c r="CM39" i="104"/>
  <c r="CN39" i="104"/>
  <c r="CO39" i="104"/>
  <c r="CP39" i="104"/>
  <c r="CQ39" i="104"/>
  <c r="CR39" i="104"/>
  <c r="CK38" i="104"/>
  <c r="CL38" i="104"/>
  <c r="CM38" i="104"/>
  <c r="CN38" i="104"/>
  <c r="CO38" i="104"/>
  <c r="CP38" i="104"/>
  <c r="CQ38" i="104"/>
  <c r="CR38" i="104"/>
  <c r="CK37" i="104"/>
  <c r="CL37" i="104"/>
  <c r="CM37" i="104"/>
  <c r="CN37" i="104"/>
  <c r="CO37" i="104"/>
  <c r="CP37" i="104"/>
  <c r="CQ37" i="104"/>
  <c r="CR37" i="104"/>
  <c r="CJ43" i="104"/>
  <c r="CJ42" i="104"/>
  <c r="CJ41" i="104"/>
  <c r="CJ40" i="104"/>
  <c r="CJ39" i="104"/>
  <c r="CJ38" i="104"/>
  <c r="CJ37" i="104"/>
  <c r="BQ43" i="104"/>
  <c r="BR43" i="104"/>
  <c r="BS43" i="104"/>
  <c r="BT43" i="104"/>
  <c r="BU43" i="104"/>
  <c r="BV43" i="104"/>
  <c r="BW43" i="104"/>
  <c r="BX43" i="104"/>
  <c r="BQ42" i="104"/>
  <c r="BR42" i="104"/>
  <c r="BS42" i="104"/>
  <c r="BT42" i="104"/>
  <c r="BU42" i="104"/>
  <c r="BV42" i="104"/>
  <c r="BW42" i="104"/>
  <c r="BX42" i="104"/>
  <c r="BQ41" i="104"/>
  <c r="BR41" i="104"/>
  <c r="BS41" i="104"/>
  <c r="BT41" i="104"/>
  <c r="BU41" i="104"/>
  <c r="BV41" i="104"/>
  <c r="BW41" i="104"/>
  <c r="BX41" i="104"/>
  <c r="BQ40" i="104"/>
  <c r="BR40" i="104"/>
  <c r="BS40" i="104"/>
  <c r="BT40" i="104"/>
  <c r="BU40" i="104"/>
  <c r="BV40" i="104"/>
  <c r="BW40" i="104"/>
  <c r="BX40" i="104"/>
  <c r="BQ39" i="104"/>
  <c r="BR39" i="104"/>
  <c r="BS39" i="104"/>
  <c r="BT39" i="104"/>
  <c r="BU39" i="104"/>
  <c r="BV39" i="104"/>
  <c r="BW39" i="104"/>
  <c r="BX39" i="104"/>
  <c r="BQ38" i="104"/>
  <c r="BR38" i="104"/>
  <c r="BS38" i="104"/>
  <c r="BT38" i="104"/>
  <c r="BU38" i="104"/>
  <c r="BV38" i="104"/>
  <c r="BW38" i="104"/>
  <c r="BX38" i="104"/>
  <c r="BQ37" i="104"/>
  <c r="BR37" i="104"/>
  <c r="BS37" i="104"/>
  <c r="BT37" i="104"/>
  <c r="BU37" i="104"/>
  <c r="BV37" i="104"/>
  <c r="BW37" i="104"/>
  <c r="BX37" i="104"/>
  <c r="BP43" i="104"/>
  <c r="BP42" i="104"/>
  <c r="BP41" i="104"/>
  <c r="BP40" i="104"/>
  <c r="BP39" i="104"/>
  <c r="BP38" i="104"/>
  <c r="BP37" i="104"/>
  <c r="AW43" i="104"/>
  <c r="AX43" i="104"/>
  <c r="AY43" i="104"/>
  <c r="AZ43" i="104"/>
  <c r="BA43" i="104"/>
  <c r="BB43" i="104"/>
  <c r="BC43" i="104"/>
  <c r="BD43" i="104"/>
  <c r="AW42" i="104"/>
  <c r="AX42" i="104"/>
  <c r="AY42" i="104"/>
  <c r="AZ42" i="104"/>
  <c r="BA42" i="104"/>
  <c r="BB42" i="104"/>
  <c r="BC42" i="104"/>
  <c r="BD42" i="104"/>
  <c r="AW41" i="104"/>
  <c r="AX41" i="104"/>
  <c r="AY41" i="104"/>
  <c r="AZ41" i="104"/>
  <c r="BA41" i="104"/>
  <c r="BB41" i="104"/>
  <c r="BC41" i="104"/>
  <c r="BD41" i="104"/>
  <c r="AW40" i="104"/>
  <c r="AX40" i="104"/>
  <c r="AY40" i="104"/>
  <c r="AZ40" i="104"/>
  <c r="BA40" i="104"/>
  <c r="BB40" i="104"/>
  <c r="BC40" i="104"/>
  <c r="BD40" i="104"/>
  <c r="AW39" i="104"/>
  <c r="AX39" i="104"/>
  <c r="AY39" i="104"/>
  <c r="AZ39" i="104"/>
  <c r="BA39" i="104"/>
  <c r="BB39" i="104"/>
  <c r="BC39" i="104"/>
  <c r="BD39" i="104"/>
  <c r="AW38" i="104"/>
  <c r="AX38" i="104"/>
  <c r="AY38" i="104"/>
  <c r="AZ38" i="104"/>
  <c r="BA38" i="104"/>
  <c r="BB38" i="104"/>
  <c r="BC38" i="104"/>
  <c r="BD38" i="104"/>
  <c r="AW37" i="104"/>
  <c r="AX37" i="104"/>
  <c r="AY37" i="104"/>
  <c r="AZ37" i="104"/>
  <c r="BA37" i="104"/>
  <c r="BB37" i="104"/>
  <c r="BC37" i="104"/>
  <c r="BD37" i="104"/>
  <c r="AV43" i="104"/>
  <c r="AV42" i="104"/>
  <c r="AV41" i="104"/>
  <c r="AV40" i="104"/>
  <c r="AV39" i="104"/>
  <c r="AV38" i="104"/>
  <c r="AV37" i="104"/>
  <c r="AC43" i="104"/>
  <c r="AD43" i="104"/>
  <c r="AE43" i="104"/>
  <c r="AF43" i="104"/>
  <c r="AG43" i="104"/>
  <c r="AH43" i="104"/>
  <c r="AI43" i="104"/>
  <c r="AJ43" i="104"/>
  <c r="AC42" i="104"/>
  <c r="AD42" i="104"/>
  <c r="AE42" i="104"/>
  <c r="AF42" i="104"/>
  <c r="AG42" i="104"/>
  <c r="AH42" i="104"/>
  <c r="AI42" i="104"/>
  <c r="AJ42" i="104"/>
  <c r="AC41" i="104"/>
  <c r="AD41" i="104"/>
  <c r="AE41" i="104"/>
  <c r="AF41" i="104"/>
  <c r="AG41" i="104"/>
  <c r="AH41" i="104"/>
  <c r="AI41" i="104"/>
  <c r="AJ41" i="104"/>
  <c r="AC40" i="104"/>
  <c r="AD40" i="104"/>
  <c r="AE40" i="104"/>
  <c r="AF40" i="104"/>
  <c r="AG40" i="104"/>
  <c r="AH40" i="104"/>
  <c r="AI40" i="104"/>
  <c r="AJ40" i="104"/>
  <c r="AC39" i="104"/>
  <c r="AD39" i="104"/>
  <c r="AE39" i="104"/>
  <c r="AF39" i="104"/>
  <c r="AG39" i="104"/>
  <c r="AH39" i="104"/>
  <c r="AI39" i="104"/>
  <c r="AJ39" i="104"/>
  <c r="AC38" i="104"/>
  <c r="AD38" i="104"/>
  <c r="AE38" i="104"/>
  <c r="AF38" i="104"/>
  <c r="AG38" i="104"/>
  <c r="AH38" i="104"/>
  <c r="AI38" i="104"/>
  <c r="AJ38" i="104"/>
  <c r="AC37" i="104"/>
  <c r="AD37" i="104"/>
  <c r="AE37" i="104"/>
  <c r="AF37" i="104"/>
  <c r="AG37" i="104"/>
  <c r="AH37" i="104"/>
  <c r="AI37" i="104"/>
  <c r="AJ37" i="104"/>
  <c r="AB43" i="104"/>
  <c r="AB42" i="104"/>
  <c r="AB41" i="104"/>
  <c r="AB40" i="104"/>
  <c r="AB39" i="104"/>
  <c r="AB38" i="104"/>
  <c r="AB37" i="104"/>
  <c r="I43" i="104"/>
  <c r="J43" i="104"/>
  <c r="K43" i="104"/>
  <c r="L43" i="104"/>
  <c r="M43" i="104"/>
  <c r="N43" i="104"/>
  <c r="O43" i="104"/>
  <c r="P43" i="104"/>
  <c r="I42" i="104"/>
  <c r="J42" i="104"/>
  <c r="K42" i="104"/>
  <c r="L42" i="104"/>
  <c r="M42" i="104"/>
  <c r="N42" i="104"/>
  <c r="O42" i="104"/>
  <c r="P42" i="104"/>
  <c r="I41" i="104"/>
  <c r="J41" i="104"/>
  <c r="K41" i="104"/>
  <c r="L41" i="104"/>
  <c r="M41" i="104"/>
  <c r="N41" i="104"/>
  <c r="O41" i="104"/>
  <c r="P41" i="104"/>
  <c r="I40" i="104"/>
  <c r="J40" i="104"/>
  <c r="K40" i="104"/>
  <c r="L40" i="104"/>
  <c r="M40" i="104"/>
  <c r="N40" i="104"/>
  <c r="O40" i="104"/>
  <c r="P40" i="104"/>
  <c r="I39" i="104"/>
  <c r="J39" i="104"/>
  <c r="K39" i="104"/>
  <c r="L39" i="104"/>
  <c r="M39" i="104"/>
  <c r="N39" i="104"/>
  <c r="O39" i="104"/>
  <c r="P39" i="104"/>
  <c r="I38" i="104"/>
  <c r="J38" i="104"/>
  <c r="K38" i="104"/>
  <c r="L38" i="104"/>
  <c r="M38" i="104"/>
  <c r="N38" i="104"/>
  <c r="O38" i="104"/>
  <c r="P38" i="104"/>
  <c r="H43" i="104"/>
  <c r="H42" i="104"/>
  <c r="H41" i="104"/>
  <c r="H40" i="104"/>
  <c r="H39" i="104"/>
  <c r="H38" i="104"/>
  <c r="P37" i="104"/>
  <c r="O37" i="104"/>
  <c r="N37" i="104"/>
  <c r="M37" i="104"/>
  <c r="L37" i="104"/>
  <c r="K37" i="104"/>
  <c r="J37" i="104"/>
  <c r="I37" i="104"/>
  <c r="H37" i="104"/>
  <c r="ER497" i="103"/>
  <c r="ER496" i="103"/>
  <c r="ER495" i="103"/>
  <c r="EC497" i="103"/>
  <c r="EC496" i="103"/>
  <c r="EC495" i="103"/>
  <c r="DN497" i="103"/>
  <c r="DN496" i="103"/>
  <c r="DN495" i="103"/>
  <c r="CY497" i="103"/>
  <c r="CY496" i="103"/>
  <c r="CY495" i="103"/>
  <c r="CJ497" i="103"/>
  <c r="CJ496" i="103"/>
  <c r="CJ495" i="103"/>
  <c r="BU497" i="103"/>
  <c r="BU496" i="103"/>
  <c r="BU495" i="103"/>
  <c r="BF497" i="103"/>
  <c r="BF496" i="103"/>
  <c r="BF495" i="103"/>
  <c r="AQ497" i="103"/>
  <c r="AQ496" i="103"/>
  <c r="AQ495" i="103"/>
  <c r="AB497" i="103"/>
  <c r="AB496" i="103"/>
  <c r="AB495" i="103"/>
  <c r="M497" i="103"/>
  <c r="M496" i="103"/>
  <c r="M495" i="103"/>
  <c r="ER382" i="103"/>
  <c r="ER381" i="103"/>
  <c r="ER380" i="103"/>
  <c r="EC382" i="103"/>
  <c r="EC381" i="103"/>
  <c r="EC380" i="103"/>
  <c r="DN382" i="103"/>
  <c r="DN381" i="103"/>
  <c r="DN380" i="103"/>
  <c r="CY382" i="103"/>
  <c r="CY381" i="103"/>
  <c r="CY380" i="103"/>
  <c r="CJ382" i="103"/>
  <c r="CJ381" i="103"/>
  <c r="CJ380" i="103"/>
  <c r="BU382" i="103"/>
  <c r="BU381" i="103"/>
  <c r="BU380" i="103"/>
  <c r="BF382" i="103"/>
  <c r="BF381" i="103"/>
  <c r="BF380" i="103"/>
  <c r="AQ382" i="103"/>
  <c r="AQ381" i="103"/>
  <c r="AQ380" i="103"/>
  <c r="AB382" i="103"/>
  <c r="AB381" i="103"/>
  <c r="AB380" i="103"/>
  <c r="M382" i="103"/>
  <c r="M381" i="103"/>
  <c r="M380" i="103"/>
  <c r="ER267" i="103"/>
  <c r="ER266" i="103"/>
  <c r="ER265" i="103"/>
  <c r="EC267" i="103"/>
  <c r="EC266" i="103"/>
  <c r="EC265" i="103"/>
  <c r="DN267" i="103"/>
  <c r="DN266" i="103"/>
  <c r="DN265" i="103"/>
  <c r="CY267" i="103"/>
  <c r="CY266" i="103"/>
  <c r="CY265" i="103"/>
  <c r="CJ267" i="103"/>
  <c r="CJ266" i="103"/>
  <c r="CJ265" i="103"/>
  <c r="BU267" i="103"/>
  <c r="BU266" i="103"/>
  <c r="BU265" i="103"/>
  <c r="BF267" i="103"/>
  <c r="BF266" i="103"/>
  <c r="BF265" i="103"/>
  <c r="AQ267" i="103"/>
  <c r="AQ266" i="103"/>
  <c r="AQ265" i="103"/>
  <c r="AB267" i="103"/>
  <c r="AB266" i="103"/>
  <c r="AB265" i="103"/>
  <c r="M267" i="103"/>
  <c r="M266" i="103"/>
  <c r="M265" i="103"/>
  <c r="ER152" i="103"/>
  <c r="ER151" i="103"/>
  <c r="ER150" i="103"/>
  <c r="EC152" i="103"/>
  <c r="EC151" i="103"/>
  <c r="EC150" i="103"/>
  <c r="DN152" i="103"/>
  <c r="DN151" i="103"/>
  <c r="DN150" i="103"/>
  <c r="CY152" i="103"/>
  <c r="CY151" i="103"/>
  <c r="CY150" i="103"/>
  <c r="CJ152" i="103"/>
  <c r="CJ151" i="103"/>
  <c r="CJ150" i="103"/>
  <c r="BU152" i="103"/>
  <c r="BU151" i="103"/>
  <c r="BU150" i="103"/>
  <c r="BF152" i="103"/>
  <c r="BF151" i="103"/>
  <c r="BF150" i="103"/>
  <c r="AQ152" i="103"/>
  <c r="AQ151" i="103"/>
  <c r="AQ150" i="103"/>
  <c r="AB152" i="103"/>
  <c r="AB151" i="103"/>
  <c r="AB150" i="103"/>
  <c r="ER37" i="103"/>
  <c r="ER36" i="103"/>
  <c r="ER35" i="103"/>
  <c r="EC37" i="103"/>
  <c r="EC36" i="103"/>
  <c r="EC35" i="103"/>
  <c r="DN37" i="103"/>
  <c r="DN36" i="103"/>
  <c r="DN35" i="103"/>
  <c r="CY37" i="103"/>
  <c r="CY36" i="103"/>
  <c r="CY35" i="103"/>
  <c r="CJ37" i="103"/>
  <c r="CJ36" i="103"/>
  <c r="CJ35" i="103"/>
  <c r="BU37" i="103"/>
  <c r="BU36" i="103"/>
  <c r="BU35" i="103"/>
  <c r="BF37" i="103"/>
  <c r="BF36" i="103"/>
  <c r="BF35" i="103"/>
  <c r="AQ37" i="103"/>
  <c r="AQ36" i="103"/>
  <c r="AQ35" i="103"/>
  <c r="AB37" i="103"/>
  <c r="AB36" i="103"/>
  <c r="AB35" i="103"/>
  <c r="EP501" i="103"/>
  <c r="EO499" i="103"/>
  <c r="EP386" i="103"/>
  <c r="EO384" i="103"/>
  <c r="EP271" i="103"/>
  <c r="EO269" i="103"/>
  <c r="EP156" i="103"/>
  <c r="EO154" i="103"/>
  <c r="EP41" i="103"/>
  <c r="EO39" i="103"/>
  <c r="EA501" i="103"/>
  <c r="DZ499" i="103"/>
  <c r="DL501" i="103"/>
  <c r="DK499" i="103"/>
  <c r="DT386" i="103"/>
  <c r="EA386" i="103"/>
  <c r="DZ384" i="103"/>
  <c r="DL386" i="103"/>
  <c r="DK384" i="103"/>
  <c r="EA271" i="103"/>
  <c r="DZ269" i="103"/>
  <c r="DL271" i="103"/>
  <c r="DK269" i="103"/>
  <c r="EA156" i="103"/>
  <c r="DZ154" i="103"/>
  <c r="DE156" i="103"/>
  <c r="DL156" i="103"/>
  <c r="DK154" i="103"/>
  <c r="EA41" i="103"/>
  <c r="DZ39" i="103"/>
  <c r="DL41" i="103"/>
  <c r="DK39" i="103"/>
  <c r="CW501" i="103"/>
  <c r="CV499" i="103"/>
  <c r="CH501" i="103"/>
  <c r="CG499" i="103"/>
  <c r="CW386" i="103"/>
  <c r="CV384" i="103"/>
  <c r="CH386" i="103"/>
  <c r="CG384" i="103"/>
  <c r="CW271" i="103"/>
  <c r="CV269" i="103"/>
  <c r="CH271" i="103"/>
  <c r="CG269" i="103"/>
  <c r="CW156" i="103"/>
  <c r="CV154" i="103"/>
  <c r="CH156" i="103"/>
  <c r="CG154" i="103"/>
  <c r="CW41" i="103"/>
  <c r="CV39" i="103"/>
  <c r="CH41" i="103"/>
  <c r="CG39" i="103"/>
  <c r="BS501" i="103"/>
  <c r="BR499" i="103"/>
  <c r="BS386" i="103"/>
  <c r="BR384" i="103"/>
  <c r="BS271" i="103"/>
  <c r="BR269" i="103"/>
  <c r="BS156" i="103"/>
  <c r="BR154" i="103"/>
  <c r="BS41" i="103"/>
  <c r="BR39" i="103"/>
  <c r="BD501" i="103"/>
  <c r="AW501" i="103"/>
  <c r="BC499" i="103"/>
  <c r="BD386" i="103"/>
  <c r="BC384" i="103"/>
  <c r="BD271" i="103"/>
  <c r="AW271" i="103"/>
  <c r="BC269" i="103"/>
  <c r="BD156" i="103"/>
  <c r="BC154" i="103"/>
  <c r="BD41" i="103"/>
  <c r="BC39" i="103"/>
  <c r="AO501" i="103"/>
  <c r="AN499" i="103"/>
  <c r="AO386" i="103"/>
  <c r="AH386" i="103"/>
  <c r="AN384" i="103"/>
  <c r="AO271" i="103"/>
  <c r="AH271" i="103"/>
  <c r="AN269" i="103"/>
  <c r="AO156" i="103"/>
  <c r="AH156" i="103"/>
  <c r="AN154" i="103"/>
  <c r="AO41" i="103"/>
  <c r="AH41" i="103"/>
  <c r="AN39" i="103"/>
  <c r="Z501" i="103"/>
  <c r="Y499" i="103"/>
  <c r="Z386" i="103"/>
  <c r="Y384" i="103"/>
  <c r="Z271" i="103"/>
  <c r="Z269" i="103"/>
  <c r="Z156" i="103"/>
  <c r="S156" i="103"/>
  <c r="Y154" i="103"/>
  <c r="Z41" i="103"/>
  <c r="S41" i="103"/>
  <c r="Z39" i="103"/>
  <c r="K501" i="103"/>
  <c r="J499" i="103"/>
  <c r="K386" i="103"/>
  <c r="J384" i="103"/>
  <c r="L269" i="103"/>
  <c r="K271" i="103"/>
  <c r="K156" i="103"/>
  <c r="D156" i="103"/>
  <c r="J154" i="103"/>
  <c r="CT429" i="50"/>
  <c r="CU429" i="50"/>
  <c r="CT430" i="50"/>
  <c r="CU430" i="50"/>
  <c r="CT431" i="50"/>
  <c r="CU431" i="50"/>
  <c r="CT432" i="50"/>
  <c r="CU432" i="50"/>
  <c r="CT433" i="50"/>
  <c r="CU433" i="50"/>
  <c r="CT434" i="50"/>
  <c r="CU434" i="50"/>
  <c r="CT435" i="50"/>
  <c r="CU435" i="50"/>
  <c r="CT436" i="50"/>
  <c r="CU436" i="50"/>
  <c r="CT437" i="50"/>
  <c r="CU437" i="50"/>
  <c r="CT438" i="50"/>
  <c r="CU438" i="50"/>
  <c r="CT439" i="50"/>
  <c r="CU439" i="50"/>
  <c r="CT440" i="50"/>
  <c r="CU440" i="50"/>
  <c r="CT441" i="50"/>
  <c r="CU441" i="50"/>
  <c r="CT442" i="50"/>
  <c r="CU442" i="50"/>
  <c r="CT443" i="50"/>
  <c r="CU443" i="50"/>
  <c r="CT394" i="50"/>
  <c r="CT397" i="50"/>
  <c r="BR394" i="50"/>
  <c r="AP395" i="50"/>
  <c r="AP396" i="50"/>
  <c r="AP397" i="50"/>
  <c r="AP398" i="50"/>
  <c r="AP399" i="50"/>
  <c r="AP400" i="50"/>
  <c r="AP401" i="50"/>
  <c r="AP402" i="50"/>
  <c r="AP403" i="50"/>
  <c r="AP404" i="50"/>
  <c r="AP405" i="50"/>
  <c r="AP406" i="50"/>
  <c r="AP407" i="50"/>
  <c r="AP408" i="50"/>
  <c r="AP409" i="50"/>
  <c r="AP410" i="50"/>
  <c r="AP411" i="50"/>
  <c r="AP412" i="50"/>
  <c r="AP413" i="50"/>
  <c r="AP414" i="50"/>
  <c r="AP415" i="50"/>
  <c r="AP416" i="50"/>
  <c r="AP417" i="50"/>
  <c r="AP418" i="50"/>
  <c r="AP419" i="50"/>
  <c r="AP420" i="50"/>
  <c r="AP421" i="50"/>
  <c r="AP422" i="50"/>
  <c r="AP423" i="50"/>
  <c r="AP424" i="50"/>
  <c r="AP425" i="50"/>
  <c r="AP426" i="50"/>
  <c r="AP427" i="50"/>
  <c r="AP428" i="50"/>
  <c r="AP429" i="50"/>
  <c r="AP430" i="50"/>
  <c r="AP431" i="50"/>
  <c r="AP432" i="50"/>
  <c r="AP433" i="50"/>
  <c r="AP434" i="50"/>
  <c r="AP435" i="50"/>
  <c r="AP436" i="50"/>
  <c r="AP437" i="50"/>
  <c r="AP438" i="50"/>
  <c r="AP439" i="50"/>
  <c r="AP440" i="50"/>
  <c r="AP441" i="50"/>
  <c r="AP442" i="50"/>
  <c r="AP443" i="50"/>
  <c r="AP394" i="50"/>
  <c r="BD395" i="50"/>
  <c r="BD396" i="50"/>
  <c r="BD397" i="50"/>
  <c r="BD398" i="50"/>
  <c r="BD399" i="50"/>
  <c r="BD400" i="50"/>
  <c r="BD401" i="50"/>
  <c r="BD402" i="50"/>
  <c r="BD403" i="50"/>
  <c r="BD404" i="50"/>
  <c r="BD405" i="50"/>
  <c r="BD406" i="50"/>
  <c r="BD407" i="50"/>
  <c r="BD408" i="50"/>
  <c r="BD409" i="50"/>
  <c r="BD410" i="50"/>
  <c r="BD411" i="50"/>
  <c r="BD412" i="50"/>
  <c r="BD413" i="50"/>
  <c r="BD414" i="50"/>
  <c r="BD415" i="50"/>
  <c r="BD416" i="50"/>
  <c r="BD417" i="50"/>
  <c r="BD418" i="50"/>
  <c r="BD419" i="50"/>
  <c r="BD420" i="50"/>
  <c r="BD421" i="50"/>
  <c r="BD422" i="50"/>
  <c r="BD423" i="50"/>
  <c r="BD424" i="50"/>
  <c r="BD425" i="50"/>
  <c r="BD426" i="50"/>
  <c r="BD427" i="50"/>
  <c r="BD428" i="50"/>
  <c r="BD429" i="50"/>
  <c r="BD430" i="50"/>
  <c r="BD431" i="50"/>
  <c r="BD432" i="50"/>
  <c r="BD433" i="50"/>
  <c r="BD434" i="50"/>
  <c r="BD435" i="50"/>
  <c r="BD436" i="50"/>
  <c r="BD437" i="50"/>
  <c r="BD438" i="50"/>
  <c r="BD439" i="50"/>
  <c r="BD440" i="50"/>
  <c r="BD441" i="50"/>
  <c r="BD442" i="50"/>
  <c r="BD443" i="50"/>
  <c r="BD394" i="50"/>
  <c r="AN394" i="50"/>
  <c r="N394" i="50"/>
  <c r="K439" i="50"/>
  <c r="L439" i="50"/>
  <c r="M439" i="50"/>
  <c r="N439" i="50"/>
  <c r="K377" i="50"/>
  <c r="L377" i="50"/>
  <c r="J440" i="50"/>
  <c r="K440" i="50"/>
  <c r="L440" i="50"/>
  <c r="M440" i="50"/>
  <c r="N440" i="50"/>
  <c r="K441" i="50"/>
  <c r="L441" i="50"/>
  <c r="M441" i="50"/>
  <c r="N441" i="50"/>
  <c r="K442" i="50"/>
  <c r="L442" i="50"/>
  <c r="M442" i="50"/>
  <c r="N442" i="50"/>
  <c r="K443" i="50"/>
  <c r="L443" i="50"/>
  <c r="M443" i="50"/>
  <c r="N443" i="50"/>
  <c r="Y443" i="50"/>
  <c r="Z443" i="50"/>
  <c r="AA443" i="50"/>
  <c r="AB443" i="50"/>
  <c r="BB394" i="50"/>
  <c r="BB395" i="50"/>
  <c r="BB396" i="50"/>
  <c r="BB397" i="50"/>
  <c r="BB398" i="50"/>
  <c r="BB399" i="50"/>
  <c r="BB400" i="50"/>
  <c r="BB401" i="50"/>
  <c r="BB402" i="50"/>
  <c r="BB403" i="50"/>
  <c r="BB404" i="50"/>
  <c r="BB405" i="50"/>
  <c r="BB406" i="50"/>
  <c r="BB407" i="50"/>
  <c r="BB408" i="50"/>
  <c r="BB409" i="50"/>
  <c r="BB410" i="50"/>
  <c r="BB411" i="50"/>
  <c r="BB412" i="50"/>
  <c r="BB413" i="50"/>
  <c r="BB414" i="50"/>
  <c r="BB415" i="50"/>
  <c r="BB416" i="50"/>
  <c r="BB417" i="50"/>
  <c r="BB418" i="50"/>
  <c r="BB419" i="50"/>
  <c r="BB420" i="50"/>
  <c r="BB421" i="50"/>
  <c r="BB422" i="50"/>
  <c r="BB423" i="50"/>
  <c r="BB424" i="50"/>
  <c r="BB425" i="50"/>
  <c r="BB426" i="50"/>
  <c r="BB427" i="50"/>
  <c r="BB428" i="50"/>
  <c r="BB430" i="50"/>
  <c r="BB431" i="50"/>
  <c r="BB432" i="50"/>
  <c r="BB433" i="50"/>
  <c r="BB434" i="50"/>
  <c r="BB435" i="50"/>
  <c r="BB436" i="50"/>
  <c r="BB437" i="50"/>
  <c r="BB438" i="50"/>
  <c r="BB439" i="50"/>
  <c r="BB440" i="50"/>
  <c r="BB441" i="50"/>
  <c r="BB442" i="50"/>
  <c r="BB443" i="50"/>
  <c r="BB429" i="50"/>
  <c r="BX75" i="50"/>
  <c r="BY75" i="50"/>
  <c r="BZ75" i="50"/>
  <c r="BX76" i="50"/>
  <c r="BY76" i="50"/>
  <c r="BZ76" i="50"/>
  <c r="BX77" i="50"/>
  <c r="BY77" i="50"/>
  <c r="BZ77" i="50"/>
  <c r="BX78" i="50"/>
  <c r="BY78" i="50"/>
  <c r="BZ78" i="50"/>
  <c r="BX79" i="50"/>
  <c r="BY79" i="50"/>
  <c r="BZ79" i="50"/>
  <c r="BX80" i="50"/>
  <c r="BY80" i="50"/>
  <c r="BZ80" i="50"/>
  <c r="BX81" i="50"/>
  <c r="BY81" i="50"/>
  <c r="BZ81" i="50"/>
  <c r="BX82" i="50"/>
  <c r="BY82" i="50"/>
  <c r="BZ82" i="50"/>
  <c r="BX83" i="50"/>
  <c r="BY83" i="50"/>
  <c r="BZ83" i="50"/>
  <c r="BX84" i="50"/>
  <c r="BY84" i="50"/>
  <c r="BZ84" i="50"/>
  <c r="BX85" i="50"/>
  <c r="BY85" i="50"/>
  <c r="BZ85" i="50"/>
  <c r="BX86" i="50"/>
  <c r="BY86" i="50"/>
  <c r="BZ86" i="50"/>
  <c r="BX87" i="50"/>
  <c r="BY87" i="50"/>
  <c r="BZ87" i="50"/>
  <c r="BX88" i="50"/>
  <c r="BY88" i="50"/>
  <c r="BZ88" i="50"/>
  <c r="BX89" i="50"/>
  <c r="BY89" i="50"/>
  <c r="BZ89" i="50"/>
  <c r="BX90" i="50"/>
  <c r="BY90" i="50"/>
  <c r="BZ90" i="50"/>
  <c r="BX91" i="50"/>
  <c r="BY91" i="50"/>
  <c r="BZ91" i="50"/>
  <c r="BX92" i="50"/>
  <c r="BY92" i="50"/>
  <c r="BZ92" i="50"/>
  <c r="BX93" i="50"/>
  <c r="BY93" i="50"/>
  <c r="BZ93" i="50"/>
  <c r="BX94" i="50"/>
  <c r="BY94" i="50"/>
  <c r="BZ94" i="50"/>
  <c r="BX95" i="50"/>
  <c r="BY95" i="50"/>
  <c r="BZ95" i="50"/>
  <c r="BX96" i="50"/>
  <c r="BY96" i="50"/>
  <c r="BZ96" i="50"/>
  <c r="BX97" i="50"/>
  <c r="BY97" i="50"/>
  <c r="BZ97" i="50"/>
  <c r="BX98" i="50"/>
  <c r="BY98" i="50"/>
  <c r="BZ98" i="50"/>
  <c r="BX99" i="50"/>
  <c r="BY99" i="50"/>
  <c r="BZ99" i="50"/>
  <c r="BX100" i="50"/>
  <c r="BY100" i="50"/>
  <c r="BZ100" i="50"/>
  <c r="BX101" i="50"/>
  <c r="BY101" i="50"/>
  <c r="BZ101" i="50"/>
  <c r="BX102" i="50"/>
  <c r="BY102" i="50"/>
  <c r="BZ102" i="50"/>
  <c r="BX103" i="50"/>
  <c r="BY103" i="50"/>
  <c r="BZ103" i="50"/>
  <c r="BX104" i="50"/>
  <c r="BY104" i="50"/>
  <c r="BZ104" i="50"/>
  <c r="BX105" i="50"/>
  <c r="BY105" i="50"/>
  <c r="BZ105" i="50"/>
  <c r="BX106" i="50"/>
  <c r="BY106" i="50"/>
  <c r="BZ106" i="50"/>
  <c r="BX107" i="50"/>
  <c r="BY107" i="50"/>
  <c r="BZ107" i="50"/>
  <c r="BX108" i="50"/>
  <c r="BY108" i="50"/>
  <c r="BZ108" i="50"/>
  <c r="BX109" i="50"/>
  <c r="BY109" i="50"/>
  <c r="BZ109" i="50"/>
  <c r="BX110" i="50"/>
  <c r="BY110" i="50"/>
  <c r="BZ110" i="50"/>
  <c r="BX111" i="50"/>
  <c r="BY111" i="50"/>
  <c r="BZ111" i="50"/>
  <c r="BX112" i="50"/>
  <c r="BY112" i="50"/>
  <c r="BZ112" i="50"/>
  <c r="BX113" i="50"/>
  <c r="BY113" i="50"/>
  <c r="BZ113" i="50"/>
  <c r="BX114" i="50"/>
  <c r="BY114" i="50"/>
  <c r="BZ114" i="50"/>
  <c r="BX115" i="50"/>
  <c r="BY115" i="50"/>
  <c r="BZ115" i="50"/>
  <c r="BX116" i="50"/>
  <c r="BY116" i="50"/>
  <c r="BZ116" i="50"/>
  <c r="BX117" i="50"/>
  <c r="BY117" i="50"/>
  <c r="BZ117" i="50"/>
  <c r="BX118" i="50"/>
  <c r="BY118" i="50"/>
  <c r="BZ118" i="50"/>
  <c r="BX119" i="50"/>
  <c r="BY119" i="50"/>
  <c r="BZ119" i="50"/>
  <c r="BX120" i="50"/>
  <c r="BY120" i="50"/>
  <c r="BZ120" i="50"/>
  <c r="BX121" i="50"/>
  <c r="BY121" i="50"/>
  <c r="BZ121" i="50"/>
  <c r="BX122" i="50"/>
  <c r="BY122" i="50"/>
  <c r="BZ122" i="50"/>
  <c r="BX123" i="50"/>
  <c r="BY123" i="50"/>
  <c r="BZ123" i="50"/>
  <c r="BX124" i="50"/>
  <c r="BY124" i="50"/>
  <c r="BZ124" i="50"/>
  <c r="BX11" i="50"/>
  <c r="BY11" i="50"/>
  <c r="BZ11" i="50"/>
  <c r="BX12" i="50"/>
  <c r="BY12" i="50"/>
  <c r="BZ12" i="50"/>
  <c r="BX13" i="50"/>
  <c r="BY13" i="50"/>
  <c r="BZ13" i="50"/>
  <c r="BX14" i="50"/>
  <c r="BY14" i="50"/>
  <c r="BZ14" i="50"/>
  <c r="BX15" i="50"/>
  <c r="BY15" i="50"/>
  <c r="BZ15" i="50"/>
  <c r="BX16" i="50"/>
  <c r="BY16" i="50"/>
  <c r="BZ16" i="50"/>
  <c r="BX17" i="50"/>
  <c r="BY17" i="50"/>
  <c r="BZ17" i="50"/>
  <c r="BX18" i="50"/>
  <c r="BY18" i="50"/>
  <c r="BZ18" i="50"/>
  <c r="BX19" i="50"/>
  <c r="BY19" i="50"/>
  <c r="BZ19" i="50"/>
  <c r="BX20" i="50"/>
  <c r="BY20" i="50"/>
  <c r="BZ20" i="50"/>
  <c r="BX21" i="50"/>
  <c r="BY21" i="50"/>
  <c r="BZ21" i="50"/>
  <c r="BX22" i="50"/>
  <c r="BY22" i="50"/>
  <c r="BZ22" i="50"/>
  <c r="BX23" i="50"/>
  <c r="BY23" i="50"/>
  <c r="BZ23" i="50"/>
  <c r="BX24" i="50"/>
  <c r="BY24" i="50"/>
  <c r="BZ24" i="50"/>
  <c r="BX25" i="50"/>
  <c r="BY25" i="50"/>
  <c r="BZ25" i="50"/>
  <c r="BX26" i="50"/>
  <c r="BY26" i="50"/>
  <c r="BZ26" i="50"/>
  <c r="BX27" i="50"/>
  <c r="BY27" i="50"/>
  <c r="BZ27" i="50"/>
  <c r="BX28" i="50"/>
  <c r="BY28" i="50"/>
  <c r="BZ28" i="50"/>
  <c r="BX29" i="50"/>
  <c r="BY29" i="50"/>
  <c r="BZ29" i="50"/>
  <c r="BX30" i="50"/>
  <c r="BY30" i="50"/>
  <c r="BZ30" i="50"/>
  <c r="BX31" i="50"/>
  <c r="BY31" i="50"/>
  <c r="BZ31" i="50"/>
  <c r="BX32" i="50"/>
  <c r="BY32" i="50"/>
  <c r="BZ32" i="50"/>
  <c r="BX33" i="50"/>
  <c r="BY33" i="50"/>
  <c r="BZ33" i="50"/>
  <c r="BX34" i="50"/>
  <c r="BY34" i="50"/>
  <c r="BZ34" i="50"/>
  <c r="BX35" i="50"/>
  <c r="BY35" i="50"/>
  <c r="BZ35" i="50"/>
  <c r="BX36" i="50"/>
  <c r="BY36" i="50"/>
  <c r="BZ36" i="50"/>
  <c r="BX37" i="50"/>
  <c r="BY37" i="50"/>
  <c r="BZ37" i="50"/>
  <c r="BX38" i="50"/>
  <c r="BY38" i="50"/>
  <c r="BZ38" i="50"/>
  <c r="BX39" i="50"/>
  <c r="BY39" i="50"/>
  <c r="BZ39" i="50"/>
  <c r="BX40" i="50"/>
  <c r="BY40" i="50"/>
  <c r="BZ40" i="50"/>
  <c r="BX41" i="50"/>
  <c r="BY41" i="50"/>
  <c r="BZ41" i="50"/>
  <c r="BX42" i="50"/>
  <c r="BY42" i="50"/>
  <c r="BZ42" i="50"/>
  <c r="BX43" i="50"/>
  <c r="BY43" i="50"/>
  <c r="BZ43" i="50"/>
  <c r="BX44" i="50"/>
  <c r="BY44" i="50"/>
  <c r="BZ44" i="50"/>
  <c r="BX45" i="50"/>
  <c r="BY45" i="50"/>
  <c r="BZ45" i="50"/>
  <c r="BX46" i="50"/>
  <c r="BY46" i="50"/>
  <c r="BZ46" i="50"/>
  <c r="BX47" i="50"/>
  <c r="BY47" i="50"/>
  <c r="BZ47" i="50"/>
  <c r="BX48" i="50"/>
  <c r="BY48" i="50"/>
  <c r="BZ48" i="50"/>
  <c r="BX49" i="50"/>
  <c r="BY49" i="50"/>
  <c r="BZ49" i="50"/>
  <c r="BX50" i="50"/>
  <c r="BY50" i="50"/>
  <c r="BZ50" i="50"/>
  <c r="BX51" i="50"/>
  <c r="BY51" i="50"/>
  <c r="BZ51" i="50"/>
  <c r="BX52" i="50"/>
  <c r="BY52" i="50"/>
  <c r="BZ52" i="50"/>
  <c r="BX53" i="50"/>
  <c r="BY53" i="50"/>
  <c r="BZ53" i="50"/>
  <c r="BX54" i="50"/>
  <c r="BY54" i="50"/>
  <c r="BZ54" i="50"/>
  <c r="BX55" i="50"/>
  <c r="BY55" i="50"/>
  <c r="BZ55" i="50"/>
  <c r="BX56" i="50"/>
  <c r="BY56" i="50"/>
  <c r="BZ56" i="50"/>
  <c r="BX57" i="50"/>
  <c r="BY57" i="50"/>
  <c r="BZ57" i="50"/>
  <c r="BX58" i="50"/>
  <c r="BY58" i="50"/>
  <c r="BZ58" i="50"/>
  <c r="BX59" i="50"/>
  <c r="BY59" i="50"/>
  <c r="BZ59" i="50"/>
  <c r="BX60" i="50"/>
  <c r="BY60" i="50"/>
  <c r="BZ60" i="50"/>
  <c r="BW395" i="50"/>
  <c r="BX395" i="50"/>
  <c r="BX140" i="50"/>
  <c r="BY140" i="50"/>
  <c r="BY395" i="50"/>
  <c r="BX204" i="50"/>
  <c r="BY204" i="50"/>
  <c r="BZ395" i="50"/>
  <c r="BX268" i="50"/>
  <c r="BY268" i="50"/>
  <c r="CA395" i="50"/>
  <c r="BX332" i="50"/>
  <c r="BY332" i="50"/>
  <c r="CB395" i="50"/>
  <c r="CC395" i="50"/>
  <c r="CD395" i="50"/>
  <c r="CE395" i="50"/>
  <c r="BZ332" i="50"/>
  <c r="CA332" i="50"/>
  <c r="CF395" i="50"/>
  <c r="H7" i="104"/>
  <c r="G42" i="104"/>
  <c r="G41" i="104"/>
  <c r="G40" i="104"/>
  <c r="G39" i="104"/>
  <c r="G38" i="104"/>
  <c r="G37" i="104"/>
  <c r="CD385" i="50"/>
  <c r="CR385" i="50"/>
  <c r="AH12" i="50"/>
  <c r="AI10" i="50"/>
  <c r="AI12" i="50"/>
  <c r="AG395" i="50"/>
  <c r="AH76" i="50"/>
  <c r="AI74" i="50"/>
  <c r="AI76" i="50"/>
  <c r="AH395" i="50"/>
  <c r="AH140" i="50"/>
  <c r="AI138" i="50"/>
  <c r="AI140" i="50"/>
  <c r="AI395" i="50"/>
  <c r="AH204" i="50"/>
  <c r="AI202" i="50"/>
  <c r="AI204" i="50"/>
  <c r="AJ395" i="50"/>
  <c r="AH268" i="50"/>
  <c r="AI266" i="50"/>
  <c r="AI268" i="50"/>
  <c r="AK395" i="50"/>
  <c r="AH332" i="50"/>
  <c r="AI330" i="50"/>
  <c r="AI332" i="50"/>
  <c r="AL395" i="50"/>
  <c r="AM395" i="50"/>
  <c r="AN395" i="50"/>
  <c r="AN332" i="50"/>
  <c r="AO332" i="50"/>
  <c r="AP332" i="50"/>
  <c r="AH13" i="50"/>
  <c r="AI13" i="50"/>
  <c r="AG396" i="50"/>
  <c r="AH77" i="50"/>
  <c r="AI77" i="50"/>
  <c r="AH396" i="50"/>
  <c r="AH141" i="50"/>
  <c r="AI141" i="50"/>
  <c r="AI396" i="50"/>
  <c r="AH205" i="50"/>
  <c r="AI205" i="50"/>
  <c r="AJ396" i="50"/>
  <c r="AH269" i="50"/>
  <c r="AI269" i="50"/>
  <c r="AK396" i="50"/>
  <c r="AH333" i="50"/>
  <c r="AI333" i="50"/>
  <c r="AL396" i="50"/>
  <c r="AM396" i="50"/>
  <c r="AN396" i="50"/>
  <c r="AN333" i="50"/>
  <c r="AO333" i="50"/>
  <c r="AP333" i="50"/>
  <c r="AH14" i="50"/>
  <c r="AI14" i="50"/>
  <c r="AG397" i="50"/>
  <c r="AH78" i="50"/>
  <c r="AI78" i="50"/>
  <c r="AH397" i="50"/>
  <c r="AH142" i="50"/>
  <c r="AI142" i="50"/>
  <c r="AI397" i="50"/>
  <c r="AH206" i="50"/>
  <c r="AI206" i="50"/>
  <c r="AJ397" i="50"/>
  <c r="AH270" i="50"/>
  <c r="AI270" i="50"/>
  <c r="AK397" i="50"/>
  <c r="AH334" i="50"/>
  <c r="AI334" i="50"/>
  <c r="AL397" i="50"/>
  <c r="AM397" i="50"/>
  <c r="AN397" i="50"/>
  <c r="AN334" i="50"/>
  <c r="AO334" i="50"/>
  <c r="AP334" i="50"/>
  <c r="AH15" i="50"/>
  <c r="AI15" i="50"/>
  <c r="AG398" i="50"/>
  <c r="AH79" i="50"/>
  <c r="AI79" i="50"/>
  <c r="AH398" i="50"/>
  <c r="AH143" i="50"/>
  <c r="AI143" i="50"/>
  <c r="AI398" i="50"/>
  <c r="AH207" i="50"/>
  <c r="AI207" i="50"/>
  <c r="AJ398" i="50"/>
  <c r="AH271" i="50"/>
  <c r="AI271" i="50"/>
  <c r="AK398" i="50"/>
  <c r="AH335" i="50"/>
  <c r="AI335" i="50"/>
  <c r="AL398" i="50"/>
  <c r="AM398" i="50"/>
  <c r="AN398" i="50"/>
  <c r="AN335" i="50"/>
  <c r="AO335" i="50"/>
  <c r="AP335" i="50"/>
  <c r="AH16" i="50"/>
  <c r="AI16" i="50"/>
  <c r="AG399" i="50"/>
  <c r="AH80" i="50"/>
  <c r="AI80" i="50"/>
  <c r="AH399" i="50"/>
  <c r="AH144" i="50"/>
  <c r="AI144" i="50"/>
  <c r="AI399" i="50"/>
  <c r="AH208" i="50"/>
  <c r="AI208" i="50"/>
  <c r="AJ399" i="50"/>
  <c r="AH272" i="50"/>
  <c r="AI272" i="50"/>
  <c r="AK399" i="50"/>
  <c r="AH336" i="50"/>
  <c r="AI336" i="50"/>
  <c r="AL399" i="50"/>
  <c r="AM399" i="50"/>
  <c r="AN399" i="50"/>
  <c r="AN336" i="50"/>
  <c r="AO336" i="50"/>
  <c r="AP336" i="50"/>
  <c r="AH17" i="50"/>
  <c r="AI17" i="50"/>
  <c r="AG400" i="50"/>
  <c r="AH81" i="50"/>
  <c r="AI81" i="50"/>
  <c r="AH400" i="50"/>
  <c r="AH145" i="50"/>
  <c r="AI145" i="50"/>
  <c r="AI400" i="50"/>
  <c r="AH209" i="50"/>
  <c r="AI209" i="50"/>
  <c r="AJ400" i="50"/>
  <c r="AH273" i="50"/>
  <c r="AI273" i="50"/>
  <c r="AK400" i="50"/>
  <c r="AH337" i="50"/>
  <c r="AI337" i="50"/>
  <c r="AL400" i="50"/>
  <c r="AM400" i="50"/>
  <c r="AN400" i="50"/>
  <c r="AN337" i="50"/>
  <c r="AO337" i="50"/>
  <c r="AP337" i="50"/>
  <c r="AH18" i="50"/>
  <c r="AI18" i="50"/>
  <c r="AG401" i="50"/>
  <c r="AH82" i="50"/>
  <c r="AI82" i="50"/>
  <c r="AH401" i="50"/>
  <c r="AH146" i="50"/>
  <c r="AI146" i="50"/>
  <c r="AI401" i="50"/>
  <c r="AH210" i="50"/>
  <c r="AI210" i="50"/>
  <c r="AJ401" i="50"/>
  <c r="AH274" i="50"/>
  <c r="AI274" i="50"/>
  <c r="AK401" i="50"/>
  <c r="AH338" i="50"/>
  <c r="AI338" i="50"/>
  <c r="AL401" i="50"/>
  <c r="AM401" i="50"/>
  <c r="AN401" i="50"/>
  <c r="AN338" i="50"/>
  <c r="AO338" i="50"/>
  <c r="AP338" i="50"/>
  <c r="AH19" i="50"/>
  <c r="AI19" i="50"/>
  <c r="AG402" i="50"/>
  <c r="AH83" i="50"/>
  <c r="AI83" i="50"/>
  <c r="AH402" i="50"/>
  <c r="AH147" i="50"/>
  <c r="AI147" i="50"/>
  <c r="AI402" i="50"/>
  <c r="AH211" i="50"/>
  <c r="AI211" i="50"/>
  <c r="AJ402" i="50"/>
  <c r="AH275" i="50"/>
  <c r="AI275" i="50"/>
  <c r="AK402" i="50"/>
  <c r="AH339" i="50"/>
  <c r="AI339" i="50"/>
  <c r="AL402" i="50"/>
  <c r="AM402" i="50"/>
  <c r="AN402" i="50"/>
  <c r="AN339" i="50"/>
  <c r="AO339" i="50"/>
  <c r="AP339" i="50"/>
  <c r="AH20" i="50"/>
  <c r="AI20" i="50"/>
  <c r="AG403" i="50"/>
  <c r="AH84" i="50"/>
  <c r="AI84" i="50"/>
  <c r="AH403" i="50"/>
  <c r="AH148" i="50"/>
  <c r="AI148" i="50"/>
  <c r="AI403" i="50"/>
  <c r="AH212" i="50"/>
  <c r="AI212" i="50"/>
  <c r="AJ403" i="50"/>
  <c r="AH276" i="50"/>
  <c r="AI276" i="50"/>
  <c r="AK403" i="50"/>
  <c r="AH340" i="50"/>
  <c r="AI340" i="50"/>
  <c r="AL403" i="50"/>
  <c r="AM403" i="50"/>
  <c r="AN403" i="50"/>
  <c r="AN340" i="50"/>
  <c r="AO340" i="50"/>
  <c r="AP340" i="50"/>
  <c r="AH21" i="50"/>
  <c r="AI21" i="50"/>
  <c r="AG404" i="50"/>
  <c r="AH85" i="50"/>
  <c r="AI85" i="50"/>
  <c r="AH404" i="50"/>
  <c r="AH149" i="50"/>
  <c r="AI149" i="50"/>
  <c r="AI404" i="50"/>
  <c r="AH213" i="50"/>
  <c r="AI213" i="50"/>
  <c r="AJ404" i="50"/>
  <c r="AH277" i="50"/>
  <c r="AI277" i="50"/>
  <c r="AK404" i="50"/>
  <c r="AH341" i="50"/>
  <c r="AI341" i="50"/>
  <c r="AL404" i="50"/>
  <c r="AM404" i="50"/>
  <c r="AN404" i="50"/>
  <c r="AN341" i="50"/>
  <c r="AO341" i="50"/>
  <c r="AP341" i="50"/>
  <c r="AH22" i="50"/>
  <c r="AI22" i="50"/>
  <c r="AG405" i="50"/>
  <c r="AH86" i="50"/>
  <c r="AI86" i="50"/>
  <c r="AH405" i="50"/>
  <c r="AH150" i="50"/>
  <c r="AI150" i="50"/>
  <c r="AI405" i="50"/>
  <c r="AH214" i="50"/>
  <c r="AI214" i="50"/>
  <c r="AJ405" i="50"/>
  <c r="AH278" i="50"/>
  <c r="AI278" i="50"/>
  <c r="AK405" i="50"/>
  <c r="AH342" i="50"/>
  <c r="AI342" i="50"/>
  <c r="AL405" i="50"/>
  <c r="AM405" i="50"/>
  <c r="AN405" i="50"/>
  <c r="AN342" i="50"/>
  <c r="AO342" i="50"/>
  <c r="AP342" i="50"/>
  <c r="AH23" i="50"/>
  <c r="AI23" i="50"/>
  <c r="AG406" i="50"/>
  <c r="AH87" i="50"/>
  <c r="AI87" i="50"/>
  <c r="AH406" i="50"/>
  <c r="AH151" i="50"/>
  <c r="AI151" i="50"/>
  <c r="AI406" i="50"/>
  <c r="AH215" i="50"/>
  <c r="AI215" i="50"/>
  <c r="AJ406" i="50"/>
  <c r="AH279" i="50"/>
  <c r="AI279" i="50"/>
  <c r="AK406" i="50"/>
  <c r="AH343" i="50"/>
  <c r="AI343" i="50"/>
  <c r="AL406" i="50"/>
  <c r="AM406" i="50"/>
  <c r="AN406" i="50"/>
  <c r="AN343" i="50"/>
  <c r="AO343" i="50"/>
  <c r="AP343" i="50"/>
  <c r="AH24" i="50"/>
  <c r="AI24" i="50"/>
  <c r="AG407" i="50"/>
  <c r="AH88" i="50"/>
  <c r="AI88" i="50"/>
  <c r="AH407" i="50"/>
  <c r="AH152" i="50"/>
  <c r="AI152" i="50"/>
  <c r="AI407" i="50"/>
  <c r="AH216" i="50"/>
  <c r="AI216" i="50"/>
  <c r="AJ407" i="50"/>
  <c r="AH280" i="50"/>
  <c r="AI280" i="50"/>
  <c r="AK407" i="50"/>
  <c r="AH344" i="50"/>
  <c r="AI344" i="50"/>
  <c r="AL407" i="50"/>
  <c r="AM407" i="50"/>
  <c r="AN407" i="50"/>
  <c r="AN344" i="50"/>
  <c r="AO344" i="50"/>
  <c r="AP344" i="50"/>
  <c r="AH25" i="50"/>
  <c r="AI25" i="50"/>
  <c r="AG408" i="50"/>
  <c r="AH89" i="50"/>
  <c r="AI89" i="50"/>
  <c r="AH408" i="50"/>
  <c r="AH153" i="50"/>
  <c r="AI153" i="50"/>
  <c r="AI408" i="50"/>
  <c r="AH217" i="50"/>
  <c r="AI217" i="50"/>
  <c r="AJ408" i="50"/>
  <c r="AH281" i="50"/>
  <c r="AI281" i="50"/>
  <c r="AK408" i="50"/>
  <c r="AH345" i="50"/>
  <c r="AI345" i="50"/>
  <c r="AL408" i="50"/>
  <c r="AM408" i="50"/>
  <c r="AN408" i="50"/>
  <c r="AN345" i="50"/>
  <c r="AO345" i="50"/>
  <c r="AP345" i="50"/>
  <c r="AH26" i="50"/>
  <c r="AI26" i="50"/>
  <c r="AG409" i="50"/>
  <c r="AH90" i="50"/>
  <c r="AI90" i="50"/>
  <c r="AH409" i="50"/>
  <c r="AH154" i="50"/>
  <c r="AI154" i="50"/>
  <c r="AI409" i="50"/>
  <c r="AH218" i="50"/>
  <c r="AI218" i="50"/>
  <c r="AJ409" i="50"/>
  <c r="AH282" i="50"/>
  <c r="AI282" i="50"/>
  <c r="AK409" i="50"/>
  <c r="AH346" i="50"/>
  <c r="AI346" i="50"/>
  <c r="AL409" i="50"/>
  <c r="AM409" i="50"/>
  <c r="AN409" i="50"/>
  <c r="AN346" i="50"/>
  <c r="AO346" i="50"/>
  <c r="AP346" i="50"/>
  <c r="AH27" i="50"/>
  <c r="AI27" i="50"/>
  <c r="AG410" i="50"/>
  <c r="AH91" i="50"/>
  <c r="AI91" i="50"/>
  <c r="AH410" i="50"/>
  <c r="AH155" i="50"/>
  <c r="AI155" i="50"/>
  <c r="AI410" i="50"/>
  <c r="AH219" i="50"/>
  <c r="AI219" i="50"/>
  <c r="AJ410" i="50"/>
  <c r="AH283" i="50"/>
  <c r="AI283" i="50"/>
  <c r="AK410" i="50"/>
  <c r="AH347" i="50"/>
  <c r="AI347" i="50"/>
  <c r="AL410" i="50"/>
  <c r="AM410" i="50"/>
  <c r="AN410" i="50"/>
  <c r="AN347" i="50"/>
  <c r="AO347" i="50"/>
  <c r="AP347" i="50"/>
  <c r="AH28" i="50"/>
  <c r="AI28" i="50"/>
  <c r="AG411" i="50"/>
  <c r="AH92" i="50"/>
  <c r="AI92" i="50"/>
  <c r="AH411" i="50"/>
  <c r="AH156" i="50"/>
  <c r="AI156" i="50"/>
  <c r="AI411" i="50"/>
  <c r="AH220" i="50"/>
  <c r="AI220" i="50"/>
  <c r="AJ411" i="50"/>
  <c r="AH284" i="50"/>
  <c r="AI284" i="50"/>
  <c r="AK411" i="50"/>
  <c r="AH348" i="50"/>
  <c r="AI348" i="50"/>
  <c r="AL411" i="50"/>
  <c r="AM411" i="50"/>
  <c r="AN411" i="50"/>
  <c r="AN348" i="50"/>
  <c r="AO348" i="50"/>
  <c r="AP348" i="50"/>
  <c r="AH29" i="50"/>
  <c r="AI29" i="50"/>
  <c r="AG412" i="50"/>
  <c r="AH93" i="50"/>
  <c r="AI93" i="50"/>
  <c r="AH412" i="50"/>
  <c r="AH157" i="50"/>
  <c r="AI157" i="50"/>
  <c r="AI412" i="50"/>
  <c r="AH221" i="50"/>
  <c r="AI221" i="50"/>
  <c r="AJ412" i="50"/>
  <c r="AH285" i="50"/>
  <c r="AI285" i="50"/>
  <c r="AK412" i="50"/>
  <c r="AH349" i="50"/>
  <c r="AI349" i="50"/>
  <c r="AL412" i="50"/>
  <c r="AM412" i="50"/>
  <c r="AN412" i="50"/>
  <c r="AN349" i="50"/>
  <c r="AO349" i="50"/>
  <c r="AP349" i="50"/>
  <c r="AH30" i="50"/>
  <c r="AI30" i="50"/>
  <c r="AG413" i="50"/>
  <c r="AH94" i="50"/>
  <c r="AI94" i="50"/>
  <c r="AH413" i="50"/>
  <c r="AH158" i="50"/>
  <c r="AI158" i="50"/>
  <c r="AI413" i="50"/>
  <c r="AH222" i="50"/>
  <c r="AI222" i="50"/>
  <c r="AJ413" i="50"/>
  <c r="AH286" i="50"/>
  <c r="AI286" i="50"/>
  <c r="AK413" i="50"/>
  <c r="AH350" i="50"/>
  <c r="AI350" i="50"/>
  <c r="AL413" i="50"/>
  <c r="AM413" i="50"/>
  <c r="AN413" i="50"/>
  <c r="AN350" i="50"/>
  <c r="AO350" i="50"/>
  <c r="AP350" i="50"/>
  <c r="AH31" i="50"/>
  <c r="AI31" i="50"/>
  <c r="AG414" i="50"/>
  <c r="AH95" i="50"/>
  <c r="AI95" i="50"/>
  <c r="AH414" i="50"/>
  <c r="AH159" i="50"/>
  <c r="AI159" i="50"/>
  <c r="AI414" i="50"/>
  <c r="AH223" i="50"/>
  <c r="AI223" i="50"/>
  <c r="AJ414" i="50"/>
  <c r="AH287" i="50"/>
  <c r="AI287" i="50"/>
  <c r="AK414" i="50"/>
  <c r="AH351" i="50"/>
  <c r="AI351" i="50"/>
  <c r="AL414" i="50"/>
  <c r="AM414" i="50"/>
  <c r="AN414" i="50"/>
  <c r="AN351" i="50"/>
  <c r="AO351" i="50"/>
  <c r="AP351" i="50"/>
  <c r="AH32" i="50"/>
  <c r="AI32" i="50"/>
  <c r="AG415" i="50"/>
  <c r="AH96" i="50"/>
  <c r="AI96" i="50"/>
  <c r="AH415" i="50"/>
  <c r="AH160" i="50"/>
  <c r="AI160" i="50"/>
  <c r="AI415" i="50"/>
  <c r="AH224" i="50"/>
  <c r="AI224" i="50"/>
  <c r="AJ415" i="50"/>
  <c r="AH288" i="50"/>
  <c r="AI288" i="50"/>
  <c r="AK415" i="50"/>
  <c r="AH352" i="50"/>
  <c r="AI352" i="50"/>
  <c r="AL415" i="50"/>
  <c r="AM415" i="50"/>
  <c r="AN415" i="50"/>
  <c r="AN352" i="50"/>
  <c r="AO352" i="50"/>
  <c r="AP352" i="50"/>
  <c r="AH33" i="50"/>
  <c r="AI33" i="50"/>
  <c r="AG416" i="50"/>
  <c r="AH97" i="50"/>
  <c r="AI97" i="50"/>
  <c r="AH416" i="50"/>
  <c r="AH161" i="50"/>
  <c r="AI161" i="50"/>
  <c r="AI416" i="50"/>
  <c r="AH225" i="50"/>
  <c r="AI225" i="50"/>
  <c r="AJ416" i="50"/>
  <c r="AH289" i="50"/>
  <c r="AI289" i="50"/>
  <c r="AK416" i="50"/>
  <c r="AH353" i="50"/>
  <c r="AI353" i="50"/>
  <c r="AL416" i="50"/>
  <c r="AM416" i="50"/>
  <c r="AN416" i="50"/>
  <c r="AN353" i="50"/>
  <c r="AO353" i="50"/>
  <c r="AP353" i="50"/>
  <c r="AH34" i="50"/>
  <c r="AI34" i="50"/>
  <c r="AG417" i="50"/>
  <c r="AH98" i="50"/>
  <c r="AI98" i="50"/>
  <c r="AH417" i="50"/>
  <c r="AH162" i="50"/>
  <c r="AI162" i="50"/>
  <c r="AI417" i="50"/>
  <c r="AH226" i="50"/>
  <c r="AI226" i="50"/>
  <c r="AJ417" i="50"/>
  <c r="AH290" i="50"/>
  <c r="AI290" i="50"/>
  <c r="AK417" i="50"/>
  <c r="AH354" i="50"/>
  <c r="AI354" i="50"/>
  <c r="AL417" i="50"/>
  <c r="AM417" i="50"/>
  <c r="AN417" i="50"/>
  <c r="AN354" i="50"/>
  <c r="AO354" i="50"/>
  <c r="AP354" i="50"/>
  <c r="AH35" i="50"/>
  <c r="AI35" i="50"/>
  <c r="AG418" i="50"/>
  <c r="AH99" i="50"/>
  <c r="AI99" i="50"/>
  <c r="AH418" i="50"/>
  <c r="AH163" i="50"/>
  <c r="AI163" i="50"/>
  <c r="AI418" i="50"/>
  <c r="AH227" i="50"/>
  <c r="AI227" i="50"/>
  <c r="AJ418" i="50"/>
  <c r="AH291" i="50"/>
  <c r="AI291" i="50"/>
  <c r="AK418" i="50"/>
  <c r="AH355" i="50"/>
  <c r="AI355" i="50"/>
  <c r="AL418" i="50"/>
  <c r="AM418" i="50"/>
  <c r="AN418" i="50"/>
  <c r="AN355" i="50"/>
  <c r="AO355" i="50"/>
  <c r="AP355" i="50"/>
  <c r="AH36" i="50"/>
  <c r="AI36" i="50"/>
  <c r="AG419" i="50"/>
  <c r="AH100" i="50"/>
  <c r="AI100" i="50"/>
  <c r="AH419" i="50"/>
  <c r="AH164" i="50"/>
  <c r="AI164" i="50"/>
  <c r="AI419" i="50"/>
  <c r="AH228" i="50"/>
  <c r="AI228" i="50"/>
  <c r="AJ419" i="50"/>
  <c r="AH292" i="50"/>
  <c r="AI292" i="50"/>
  <c r="AK419" i="50"/>
  <c r="AH356" i="50"/>
  <c r="AI356" i="50"/>
  <c r="AL419" i="50"/>
  <c r="AM419" i="50"/>
  <c r="AN419" i="50"/>
  <c r="AN356" i="50"/>
  <c r="AO356" i="50"/>
  <c r="AP356" i="50"/>
  <c r="AH37" i="50"/>
  <c r="AI37" i="50"/>
  <c r="AG420" i="50"/>
  <c r="AH101" i="50"/>
  <c r="AI101" i="50"/>
  <c r="AH420" i="50"/>
  <c r="AH165" i="50"/>
  <c r="AI165" i="50"/>
  <c r="AI420" i="50"/>
  <c r="AH229" i="50"/>
  <c r="AI229" i="50"/>
  <c r="AJ420" i="50"/>
  <c r="AH293" i="50"/>
  <c r="AI293" i="50"/>
  <c r="AK420" i="50"/>
  <c r="AH357" i="50"/>
  <c r="AI357" i="50"/>
  <c r="AL420" i="50"/>
  <c r="AM420" i="50"/>
  <c r="AN420" i="50"/>
  <c r="AN357" i="50"/>
  <c r="AO357" i="50"/>
  <c r="AP357" i="50"/>
  <c r="AH38" i="50"/>
  <c r="AI38" i="50"/>
  <c r="AG421" i="50"/>
  <c r="AH102" i="50"/>
  <c r="AI102" i="50"/>
  <c r="AH421" i="50"/>
  <c r="AH166" i="50"/>
  <c r="AI166" i="50"/>
  <c r="AI421" i="50"/>
  <c r="AH230" i="50"/>
  <c r="AI230" i="50"/>
  <c r="AJ421" i="50"/>
  <c r="AH294" i="50"/>
  <c r="AI294" i="50"/>
  <c r="AK421" i="50"/>
  <c r="AH358" i="50"/>
  <c r="AI358" i="50"/>
  <c r="AL421" i="50"/>
  <c r="AM421" i="50"/>
  <c r="AN421" i="50"/>
  <c r="AN358" i="50"/>
  <c r="AO358" i="50"/>
  <c r="AP358" i="50"/>
  <c r="AH39" i="50"/>
  <c r="AI39" i="50"/>
  <c r="AG422" i="50"/>
  <c r="AH103" i="50"/>
  <c r="AI103" i="50"/>
  <c r="AH422" i="50"/>
  <c r="AH167" i="50"/>
  <c r="AI167" i="50"/>
  <c r="AI422" i="50"/>
  <c r="AH231" i="50"/>
  <c r="AI231" i="50"/>
  <c r="AJ422" i="50"/>
  <c r="AH295" i="50"/>
  <c r="AI295" i="50"/>
  <c r="AK422" i="50"/>
  <c r="AH359" i="50"/>
  <c r="AI359" i="50"/>
  <c r="AL422" i="50"/>
  <c r="AM422" i="50"/>
  <c r="AN422" i="50"/>
  <c r="AN359" i="50"/>
  <c r="AO359" i="50"/>
  <c r="AP359" i="50"/>
  <c r="AH40" i="50"/>
  <c r="AI40" i="50"/>
  <c r="AG423" i="50"/>
  <c r="AH104" i="50"/>
  <c r="AI104" i="50"/>
  <c r="AH423" i="50"/>
  <c r="AH168" i="50"/>
  <c r="AI168" i="50"/>
  <c r="AI423" i="50"/>
  <c r="AH232" i="50"/>
  <c r="AI232" i="50"/>
  <c r="AJ423" i="50"/>
  <c r="AH296" i="50"/>
  <c r="AI296" i="50"/>
  <c r="AK423" i="50"/>
  <c r="AH360" i="50"/>
  <c r="AI360" i="50"/>
  <c r="AL423" i="50"/>
  <c r="AM423" i="50"/>
  <c r="AN423" i="50"/>
  <c r="AN360" i="50"/>
  <c r="AO360" i="50"/>
  <c r="AP360" i="50"/>
  <c r="AH41" i="50"/>
  <c r="AI41" i="50"/>
  <c r="AG424" i="50"/>
  <c r="AH105" i="50"/>
  <c r="AI105" i="50"/>
  <c r="AH424" i="50"/>
  <c r="AH169" i="50"/>
  <c r="AI169" i="50"/>
  <c r="AI424" i="50"/>
  <c r="AH233" i="50"/>
  <c r="AI233" i="50"/>
  <c r="AJ424" i="50"/>
  <c r="AH297" i="50"/>
  <c r="AI297" i="50"/>
  <c r="AK424" i="50"/>
  <c r="AH361" i="50"/>
  <c r="AI361" i="50"/>
  <c r="AL424" i="50"/>
  <c r="AM424" i="50"/>
  <c r="AN424" i="50"/>
  <c r="AN361" i="50"/>
  <c r="AO361" i="50"/>
  <c r="AP361" i="50"/>
  <c r="AH42" i="50"/>
  <c r="AI42" i="50"/>
  <c r="AG425" i="50"/>
  <c r="AH106" i="50"/>
  <c r="AI106" i="50"/>
  <c r="AH425" i="50"/>
  <c r="AH170" i="50"/>
  <c r="AI170" i="50"/>
  <c r="AI425" i="50"/>
  <c r="AH234" i="50"/>
  <c r="AI234" i="50"/>
  <c r="AJ425" i="50"/>
  <c r="AH298" i="50"/>
  <c r="AI298" i="50"/>
  <c r="AK425" i="50"/>
  <c r="AH362" i="50"/>
  <c r="AI362" i="50"/>
  <c r="AL425" i="50"/>
  <c r="AM425" i="50"/>
  <c r="AN425" i="50"/>
  <c r="AN362" i="50"/>
  <c r="AO362" i="50"/>
  <c r="AP362" i="50"/>
  <c r="AH43" i="50"/>
  <c r="AI43" i="50"/>
  <c r="AG426" i="50"/>
  <c r="AH107" i="50"/>
  <c r="AI107" i="50"/>
  <c r="AH426" i="50"/>
  <c r="AH171" i="50"/>
  <c r="AI171" i="50"/>
  <c r="AI426" i="50"/>
  <c r="AH235" i="50"/>
  <c r="AI235" i="50"/>
  <c r="AJ426" i="50"/>
  <c r="AH299" i="50"/>
  <c r="AI299" i="50"/>
  <c r="AK426" i="50"/>
  <c r="AH363" i="50"/>
  <c r="AI363" i="50"/>
  <c r="AL426" i="50"/>
  <c r="AM426" i="50"/>
  <c r="AN426" i="50"/>
  <c r="AN363" i="50"/>
  <c r="AO363" i="50"/>
  <c r="AP363" i="50"/>
  <c r="AH44" i="50"/>
  <c r="AI44" i="50"/>
  <c r="AG427" i="50"/>
  <c r="AH108" i="50"/>
  <c r="AI108" i="50"/>
  <c r="AH427" i="50"/>
  <c r="AH172" i="50"/>
  <c r="AI172" i="50"/>
  <c r="AI427" i="50"/>
  <c r="AH236" i="50"/>
  <c r="AI236" i="50"/>
  <c r="AJ427" i="50"/>
  <c r="AH300" i="50"/>
  <c r="AI300" i="50"/>
  <c r="AK427" i="50"/>
  <c r="AH364" i="50"/>
  <c r="AI364" i="50"/>
  <c r="AL427" i="50"/>
  <c r="AM427" i="50"/>
  <c r="AN427" i="50"/>
  <c r="AN364" i="50"/>
  <c r="AO364" i="50"/>
  <c r="AP364" i="50"/>
  <c r="AH45" i="50"/>
  <c r="AI45" i="50"/>
  <c r="AG428" i="50"/>
  <c r="AH109" i="50"/>
  <c r="AI109" i="50"/>
  <c r="AH428" i="50"/>
  <c r="AH173" i="50"/>
  <c r="AI173" i="50"/>
  <c r="AI428" i="50"/>
  <c r="AH237" i="50"/>
  <c r="AI237" i="50"/>
  <c r="AJ428" i="50"/>
  <c r="AH301" i="50"/>
  <c r="AI301" i="50"/>
  <c r="AK428" i="50"/>
  <c r="AH365" i="50"/>
  <c r="AI365" i="50"/>
  <c r="AL428" i="50"/>
  <c r="AM428" i="50"/>
  <c r="AN428" i="50"/>
  <c r="AN365" i="50"/>
  <c r="AO365" i="50"/>
  <c r="AP365" i="50"/>
  <c r="AH46" i="50"/>
  <c r="AI46" i="50"/>
  <c r="AG429" i="50"/>
  <c r="AH110" i="50"/>
  <c r="AI110" i="50"/>
  <c r="AH429" i="50"/>
  <c r="AH174" i="50"/>
  <c r="AI174" i="50"/>
  <c r="AI429" i="50"/>
  <c r="AH238" i="50"/>
  <c r="AI238" i="50"/>
  <c r="AJ429" i="50"/>
  <c r="AH302" i="50"/>
  <c r="AI302" i="50"/>
  <c r="AK429" i="50"/>
  <c r="AH366" i="50"/>
  <c r="AI366" i="50"/>
  <c r="AL429" i="50"/>
  <c r="AM429" i="50"/>
  <c r="AN429" i="50"/>
  <c r="AH47" i="50"/>
  <c r="AI47" i="50"/>
  <c r="AG430" i="50"/>
  <c r="AH111" i="50"/>
  <c r="AI111" i="50"/>
  <c r="AH430" i="50"/>
  <c r="AH175" i="50"/>
  <c r="AI175" i="50"/>
  <c r="AI430" i="50"/>
  <c r="AH239" i="50"/>
  <c r="AI239" i="50"/>
  <c r="AJ430" i="50"/>
  <c r="AH303" i="50"/>
  <c r="AI303" i="50"/>
  <c r="AK430" i="50"/>
  <c r="AH367" i="50"/>
  <c r="AI367" i="50"/>
  <c r="AL430" i="50"/>
  <c r="AM430" i="50"/>
  <c r="AN430" i="50"/>
  <c r="AH48" i="50"/>
  <c r="AI48" i="50"/>
  <c r="AG431" i="50"/>
  <c r="AH112" i="50"/>
  <c r="AI112" i="50"/>
  <c r="AH431" i="50"/>
  <c r="AH176" i="50"/>
  <c r="AI176" i="50"/>
  <c r="AI431" i="50"/>
  <c r="AH240" i="50"/>
  <c r="AI240" i="50"/>
  <c r="AJ431" i="50"/>
  <c r="AH304" i="50"/>
  <c r="AI304" i="50"/>
  <c r="AK431" i="50"/>
  <c r="AH368" i="50"/>
  <c r="AI368" i="50"/>
  <c r="AL431" i="50"/>
  <c r="AM431" i="50"/>
  <c r="AN431" i="50"/>
  <c r="AH49" i="50"/>
  <c r="AI49" i="50"/>
  <c r="AG432" i="50"/>
  <c r="AH113" i="50"/>
  <c r="AI113" i="50"/>
  <c r="AH432" i="50"/>
  <c r="AH177" i="50"/>
  <c r="AI177" i="50"/>
  <c r="AI432" i="50"/>
  <c r="AH241" i="50"/>
  <c r="AI241" i="50"/>
  <c r="AJ432" i="50"/>
  <c r="AH305" i="50"/>
  <c r="AI305" i="50"/>
  <c r="AK432" i="50"/>
  <c r="AH369" i="50"/>
  <c r="AI369" i="50"/>
  <c r="AL432" i="50"/>
  <c r="AM432" i="50"/>
  <c r="AN432" i="50"/>
  <c r="AH50" i="50"/>
  <c r="AI50" i="50"/>
  <c r="AG433" i="50"/>
  <c r="AH114" i="50"/>
  <c r="AI114" i="50"/>
  <c r="AH433" i="50"/>
  <c r="AH178" i="50"/>
  <c r="AI178" i="50"/>
  <c r="AI433" i="50"/>
  <c r="AH242" i="50"/>
  <c r="AI242" i="50"/>
  <c r="AJ433" i="50"/>
  <c r="AH306" i="50"/>
  <c r="AI306" i="50"/>
  <c r="AK433" i="50"/>
  <c r="AH370" i="50"/>
  <c r="AI370" i="50"/>
  <c r="AL433" i="50"/>
  <c r="AM433" i="50"/>
  <c r="AN433" i="50"/>
  <c r="AH51" i="50"/>
  <c r="AI51" i="50"/>
  <c r="AG434" i="50"/>
  <c r="AH115" i="50"/>
  <c r="AI115" i="50"/>
  <c r="AH434" i="50"/>
  <c r="AH179" i="50"/>
  <c r="AI179" i="50"/>
  <c r="AI434" i="50"/>
  <c r="AH243" i="50"/>
  <c r="AI243" i="50"/>
  <c r="AJ434" i="50"/>
  <c r="AH307" i="50"/>
  <c r="AI307" i="50"/>
  <c r="AK434" i="50"/>
  <c r="AH371" i="50"/>
  <c r="AI371" i="50"/>
  <c r="AL434" i="50"/>
  <c r="AM434" i="50"/>
  <c r="AN434" i="50"/>
  <c r="AH52" i="50"/>
  <c r="AI52" i="50"/>
  <c r="AG435" i="50"/>
  <c r="AH116" i="50"/>
  <c r="AI116" i="50"/>
  <c r="AH435" i="50"/>
  <c r="AH180" i="50"/>
  <c r="AI180" i="50"/>
  <c r="AI435" i="50"/>
  <c r="AH244" i="50"/>
  <c r="AI244" i="50"/>
  <c r="AJ435" i="50"/>
  <c r="AH308" i="50"/>
  <c r="AI308" i="50"/>
  <c r="AK435" i="50"/>
  <c r="AH372" i="50"/>
  <c r="AI372" i="50"/>
  <c r="AL435" i="50"/>
  <c r="AM435" i="50"/>
  <c r="AN435" i="50"/>
  <c r="AH53" i="50"/>
  <c r="AI53" i="50"/>
  <c r="AG436" i="50"/>
  <c r="AH117" i="50"/>
  <c r="AI117" i="50"/>
  <c r="AH436" i="50"/>
  <c r="AH181" i="50"/>
  <c r="AI181" i="50"/>
  <c r="AI436" i="50"/>
  <c r="AH245" i="50"/>
  <c r="AI245" i="50"/>
  <c r="AJ436" i="50"/>
  <c r="AH309" i="50"/>
  <c r="AI309" i="50"/>
  <c r="AK436" i="50"/>
  <c r="AH373" i="50"/>
  <c r="AI373" i="50"/>
  <c r="AL436" i="50"/>
  <c r="AM436" i="50"/>
  <c r="AN436" i="50"/>
  <c r="AH54" i="50"/>
  <c r="AI54" i="50"/>
  <c r="AG437" i="50"/>
  <c r="AH118" i="50"/>
  <c r="AI118" i="50"/>
  <c r="AH437" i="50"/>
  <c r="AH182" i="50"/>
  <c r="AI182" i="50"/>
  <c r="AI437" i="50"/>
  <c r="AH246" i="50"/>
  <c r="AI246" i="50"/>
  <c r="AJ437" i="50"/>
  <c r="AH310" i="50"/>
  <c r="AI310" i="50"/>
  <c r="AK437" i="50"/>
  <c r="AH374" i="50"/>
  <c r="AI374" i="50"/>
  <c r="AL437" i="50"/>
  <c r="AM437" i="50"/>
  <c r="AN437" i="50"/>
  <c r="AH55" i="50"/>
  <c r="AI55" i="50"/>
  <c r="AG438" i="50"/>
  <c r="AH119" i="50"/>
  <c r="AI119" i="50"/>
  <c r="AH438" i="50"/>
  <c r="AH183" i="50"/>
  <c r="AI183" i="50"/>
  <c r="AI438" i="50"/>
  <c r="AH247" i="50"/>
  <c r="AI247" i="50"/>
  <c r="AJ438" i="50"/>
  <c r="AH311" i="50"/>
  <c r="AI311" i="50"/>
  <c r="AK438" i="50"/>
  <c r="AH375" i="50"/>
  <c r="AI375" i="50"/>
  <c r="AL438" i="50"/>
  <c r="AM438" i="50"/>
  <c r="AN438" i="50"/>
  <c r="AH56" i="50"/>
  <c r="AI56" i="50"/>
  <c r="AG439" i="50"/>
  <c r="AH120" i="50"/>
  <c r="AI120" i="50"/>
  <c r="AH439" i="50"/>
  <c r="AH184" i="50"/>
  <c r="AI184" i="50"/>
  <c r="AI439" i="50"/>
  <c r="AH248" i="50"/>
  <c r="AI248" i="50"/>
  <c r="AJ439" i="50"/>
  <c r="AH312" i="50"/>
  <c r="AI312" i="50"/>
  <c r="AK439" i="50"/>
  <c r="AH376" i="50"/>
  <c r="AI376" i="50"/>
  <c r="AL439" i="50"/>
  <c r="AM439" i="50"/>
  <c r="AN439" i="50"/>
  <c r="AH57" i="50"/>
  <c r="AI57" i="50"/>
  <c r="AG440" i="50"/>
  <c r="AH121" i="50"/>
  <c r="AI121" i="50"/>
  <c r="AH440" i="50"/>
  <c r="AH185" i="50"/>
  <c r="AI185" i="50"/>
  <c r="AI440" i="50"/>
  <c r="AH249" i="50"/>
  <c r="AI249" i="50"/>
  <c r="AJ440" i="50"/>
  <c r="AH313" i="50"/>
  <c r="AI313" i="50"/>
  <c r="AK440" i="50"/>
  <c r="AH377" i="50"/>
  <c r="AI377" i="50"/>
  <c r="AL440" i="50"/>
  <c r="AM440" i="50"/>
  <c r="AN440" i="50"/>
  <c r="AH58" i="50"/>
  <c r="AI58" i="50"/>
  <c r="AG441" i="50"/>
  <c r="AH122" i="50"/>
  <c r="AI122" i="50"/>
  <c r="AH441" i="50"/>
  <c r="AH186" i="50"/>
  <c r="AI186" i="50"/>
  <c r="AI441" i="50"/>
  <c r="AH250" i="50"/>
  <c r="AI250" i="50"/>
  <c r="AJ441" i="50"/>
  <c r="AH314" i="50"/>
  <c r="AI314" i="50"/>
  <c r="AK441" i="50"/>
  <c r="AH378" i="50"/>
  <c r="AI378" i="50"/>
  <c r="AL441" i="50"/>
  <c r="AM441" i="50"/>
  <c r="AN441" i="50"/>
  <c r="AH59" i="50"/>
  <c r="AI59" i="50"/>
  <c r="AG442" i="50"/>
  <c r="AH123" i="50"/>
  <c r="AI123" i="50"/>
  <c r="AH442" i="50"/>
  <c r="AH187" i="50"/>
  <c r="AI187" i="50"/>
  <c r="AI442" i="50"/>
  <c r="AH251" i="50"/>
  <c r="AI251" i="50"/>
  <c r="AJ442" i="50"/>
  <c r="AH315" i="50"/>
  <c r="AI315" i="50"/>
  <c r="AK442" i="50"/>
  <c r="AH379" i="50"/>
  <c r="AI379" i="50"/>
  <c r="AL442" i="50"/>
  <c r="AM442" i="50"/>
  <c r="AN442" i="50"/>
  <c r="AH60" i="50"/>
  <c r="AI60" i="50"/>
  <c r="AG443" i="50"/>
  <c r="AH124" i="50"/>
  <c r="AI124" i="50"/>
  <c r="AH443" i="50"/>
  <c r="AH188" i="50"/>
  <c r="AI188" i="50"/>
  <c r="AI443" i="50"/>
  <c r="AH252" i="50"/>
  <c r="AI252" i="50"/>
  <c r="AJ443" i="50"/>
  <c r="AH316" i="50"/>
  <c r="AI316" i="50"/>
  <c r="AK443" i="50"/>
  <c r="AL443" i="50"/>
  <c r="AM443" i="50"/>
  <c r="AN443" i="50"/>
  <c r="AH11" i="50"/>
  <c r="AI11" i="50"/>
  <c r="AG394" i="50"/>
  <c r="AH75" i="50"/>
  <c r="AI75" i="50"/>
  <c r="AH394" i="50"/>
  <c r="AH139" i="50"/>
  <c r="AI139" i="50"/>
  <c r="AI394" i="50"/>
  <c r="AH203" i="50"/>
  <c r="AI203" i="50"/>
  <c r="AJ394" i="50"/>
  <c r="AH267" i="50"/>
  <c r="AI267" i="50"/>
  <c r="AK394" i="50"/>
  <c r="AH331" i="50"/>
  <c r="AI331" i="50"/>
  <c r="AL394" i="50"/>
  <c r="AM394" i="50"/>
  <c r="AO394" i="50"/>
  <c r="K267" i="50"/>
  <c r="K266" i="50"/>
  <c r="L267" i="50"/>
  <c r="AL267" i="50"/>
  <c r="CK267" i="50"/>
  <c r="K268" i="50"/>
  <c r="L268" i="50"/>
  <c r="AL268" i="50"/>
  <c r="CK268" i="50"/>
  <c r="K269" i="50"/>
  <c r="L269" i="50"/>
  <c r="AL269" i="50"/>
  <c r="CK269" i="50"/>
  <c r="K270" i="50"/>
  <c r="L270" i="50"/>
  <c r="AL270" i="50"/>
  <c r="CK270" i="50"/>
  <c r="K271" i="50"/>
  <c r="L271" i="50"/>
  <c r="AL271" i="50"/>
  <c r="CK271" i="50"/>
  <c r="K272" i="50"/>
  <c r="L272" i="50"/>
  <c r="AL272" i="50"/>
  <c r="CK272" i="50"/>
  <c r="K273" i="50"/>
  <c r="L273" i="50"/>
  <c r="AL273" i="50"/>
  <c r="CK273" i="50"/>
  <c r="K274" i="50"/>
  <c r="L274" i="50"/>
  <c r="AL274" i="50"/>
  <c r="CK274" i="50"/>
  <c r="K275" i="50"/>
  <c r="L275" i="50"/>
  <c r="AL275" i="50"/>
  <c r="CK275" i="50"/>
  <c r="K276" i="50"/>
  <c r="L276" i="50"/>
  <c r="AL276" i="50"/>
  <c r="CK276" i="50"/>
  <c r="K277" i="50"/>
  <c r="L277" i="50"/>
  <c r="AL277" i="50"/>
  <c r="CK277" i="50"/>
  <c r="K278" i="50"/>
  <c r="L278" i="50"/>
  <c r="AL278" i="50"/>
  <c r="CK278" i="50"/>
  <c r="K279" i="50"/>
  <c r="L279" i="50"/>
  <c r="AL279" i="50"/>
  <c r="CK279" i="50"/>
  <c r="K280" i="50"/>
  <c r="L280" i="50"/>
  <c r="AL280" i="50"/>
  <c r="CK280" i="50"/>
  <c r="K281" i="50"/>
  <c r="L281" i="50"/>
  <c r="AL281" i="50"/>
  <c r="CK281" i="50"/>
  <c r="K282" i="50"/>
  <c r="L282" i="50"/>
  <c r="AL282" i="50"/>
  <c r="CK282" i="50"/>
  <c r="K283" i="50"/>
  <c r="L283" i="50"/>
  <c r="AL283" i="50"/>
  <c r="CK283" i="50"/>
  <c r="K284" i="50"/>
  <c r="L284" i="50"/>
  <c r="AL284" i="50"/>
  <c r="CK284" i="50"/>
  <c r="K285" i="50"/>
  <c r="L285" i="50"/>
  <c r="AL285" i="50"/>
  <c r="CK285" i="50"/>
  <c r="K286" i="50"/>
  <c r="L286" i="50"/>
  <c r="AL286" i="50"/>
  <c r="CK286" i="50"/>
  <c r="K287" i="50"/>
  <c r="L287" i="50"/>
  <c r="AL287" i="50"/>
  <c r="CK287" i="50"/>
  <c r="K288" i="50"/>
  <c r="L288" i="50"/>
  <c r="AL288" i="50"/>
  <c r="CK288" i="50"/>
  <c r="K289" i="50"/>
  <c r="L289" i="50"/>
  <c r="AL289" i="50"/>
  <c r="CK289" i="50"/>
  <c r="K290" i="50"/>
  <c r="L290" i="50"/>
  <c r="AL290" i="50"/>
  <c r="CK290" i="50"/>
  <c r="K291" i="50"/>
  <c r="L291" i="50"/>
  <c r="AL291" i="50"/>
  <c r="CK291" i="50"/>
  <c r="K292" i="50"/>
  <c r="L292" i="50"/>
  <c r="AL292" i="50"/>
  <c r="CK292" i="50"/>
  <c r="K293" i="50"/>
  <c r="L293" i="50"/>
  <c r="AL293" i="50"/>
  <c r="CK293" i="50"/>
  <c r="K294" i="50"/>
  <c r="L294" i="50"/>
  <c r="AL294" i="50"/>
  <c r="CK294" i="50"/>
  <c r="K295" i="50"/>
  <c r="L295" i="50"/>
  <c r="AL295" i="50"/>
  <c r="CK295" i="50"/>
  <c r="K296" i="50"/>
  <c r="L296" i="50"/>
  <c r="AL296" i="50"/>
  <c r="CK296" i="50"/>
  <c r="K297" i="50"/>
  <c r="L297" i="50"/>
  <c r="AL297" i="50"/>
  <c r="CK297" i="50"/>
  <c r="K298" i="50"/>
  <c r="L298" i="50"/>
  <c r="AL298" i="50"/>
  <c r="CK298" i="50"/>
  <c r="K299" i="50"/>
  <c r="L299" i="50"/>
  <c r="AL299" i="50"/>
  <c r="CK299" i="50"/>
  <c r="K300" i="50"/>
  <c r="L300" i="50"/>
  <c r="AL300" i="50"/>
  <c r="CK300" i="50"/>
  <c r="K301" i="50"/>
  <c r="L301" i="50"/>
  <c r="AL301" i="50"/>
  <c r="CK301" i="50"/>
  <c r="K302" i="50"/>
  <c r="L302" i="50"/>
  <c r="AL302" i="50"/>
  <c r="CK302" i="50"/>
  <c r="K303" i="50"/>
  <c r="L303" i="50"/>
  <c r="AL303" i="50"/>
  <c r="CK303" i="50"/>
  <c r="K304" i="50"/>
  <c r="L304" i="50"/>
  <c r="AL304" i="50"/>
  <c r="CK304" i="50"/>
  <c r="K305" i="50"/>
  <c r="L305" i="50"/>
  <c r="AL305" i="50"/>
  <c r="CK305" i="50"/>
  <c r="K306" i="50"/>
  <c r="L306" i="50"/>
  <c r="AL306" i="50"/>
  <c r="CK306" i="50"/>
  <c r="K307" i="50"/>
  <c r="L307" i="50"/>
  <c r="AL307" i="50"/>
  <c r="CK307" i="50"/>
  <c r="K308" i="50"/>
  <c r="L308" i="50"/>
  <c r="AL308" i="50"/>
  <c r="CK308" i="50"/>
  <c r="K309" i="50"/>
  <c r="L309" i="50"/>
  <c r="AL309" i="50"/>
  <c r="CK309" i="50"/>
  <c r="K310" i="50"/>
  <c r="L310" i="50"/>
  <c r="AL310" i="50"/>
  <c r="CK310" i="50"/>
  <c r="K311" i="50"/>
  <c r="L311" i="50"/>
  <c r="AL311" i="50"/>
  <c r="CK311" i="50"/>
  <c r="K312" i="50"/>
  <c r="L312" i="50"/>
  <c r="AL312" i="50"/>
  <c r="CK312" i="50"/>
  <c r="K313" i="50"/>
  <c r="L313" i="50"/>
  <c r="AL313" i="50"/>
  <c r="CK313" i="50"/>
  <c r="K314" i="50"/>
  <c r="L314" i="50"/>
  <c r="AL314" i="50"/>
  <c r="CK314" i="50"/>
  <c r="K315" i="50"/>
  <c r="L315" i="50"/>
  <c r="AL315" i="50"/>
  <c r="CK315" i="50"/>
  <c r="K316" i="50"/>
  <c r="L316" i="50"/>
  <c r="AL316" i="50"/>
  <c r="CK316" i="50"/>
  <c r="CJ318" i="50"/>
  <c r="AN267" i="50"/>
  <c r="CM267" i="50"/>
  <c r="AN268" i="50"/>
  <c r="CM268" i="50"/>
  <c r="AN269" i="50"/>
  <c r="CM269" i="50"/>
  <c r="AN270" i="50"/>
  <c r="CM270" i="50"/>
  <c r="AN271" i="50"/>
  <c r="CM271" i="50"/>
  <c r="AN272" i="50"/>
  <c r="CM272" i="50"/>
  <c r="AN273" i="50"/>
  <c r="CM273" i="50"/>
  <c r="AN274" i="50"/>
  <c r="CM274" i="50"/>
  <c r="AN275" i="50"/>
  <c r="CM275" i="50"/>
  <c r="AN276" i="50"/>
  <c r="CM276" i="50"/>
  <c r="AN277" i="50"/>
  <c r="CM277" i="50"/>
  <c r="AN278" i="50"/>
  <c r="CM278" i="50"/>
  <c r="AN279" i="50"/>
  <c r="CM279" i="50"/>
  <c r="AN280" i="50"/>
  <c r="CM280" i="50"/>
  <c r="AN281" i="50"/>
  <c r="CM281" i="50"/>
  <c r="AN282" i="50"/>
  <c r="CM282" i="50"/>
  <c r="AN283" i="50"/>
  <c r="CM283" i="50"/>
  <c r="AN284" i="50"/>
  <c r="CM284" i="50"/>
  <c r="AN285" i="50"/>
  <c r="CM285" i="50"/>
  <c r="AN286" i="50"/>
  <c r="CM286" i="50"/>
  <c r="AN287" i="50"/>
  <c r="CM287" i="50"/>
  <c r="AN288" i="50"/>
  <c r="CM288" i="50"/>
  <c r="AN289" i="50"/>
  <c r="CM289" i="50"/>
  <c r="AN290" i="50"/>
  <c r="CM290" i="50"/>
  <c r="AN291" i="50"/>
  <c r="CM291" i="50"/>
  <c r="AN292" i="50"/>
  <c r="CM292" i="50"/>
  <c r="AN293" i="50"/>
  <c r="CM293" i="50"/>
  <c r="AN294" i="50"/>
  <c r="CM294" i="50"/>
  <c r="AN295" i="50"/>
  <c r="CM295" i="50"/>
  <c r="AN296" i="50"/>
  <c r="CM296" i="50"/>
  <c r="AN297" i="50"/>
  <c r="CM297" i="50"/>
  <c r="AN298" i="50"/>
  <c r="CM298" i="50"/>
  <c r="AN299" i="50"/>
  <c r="CM299" i="50"/>
  <c r="AN300" i="50"/>
  <c r="CM300" i="50"/>
  <c r="AN301" i="50"/>
  <c r="CM301" i="50"/>
  <c r="AN302" i="50"/>
  <c r="CM302" i="50"/>
  <c r="AN303" i="50"/>
  <c r="CM303" i="50"/>
  <c r="AN304" i="50"/>
  <c r="CM304" i="50"/>
  <c r="AN305" i="50"/>
  <c r="CM305" i="50"/>
  <c r="AN306" i="50"/>
  <c r="CM306" i="50"/>
  <c r="AN307" i="50"/>
  <c r="CM307" i="50"/>
  <c r="AN308" i="50"/>
  <c r="CM308" i="50"/>
  <c r="AN309" i="50"/>
  <c r="CM309" i="50"/>
  <c r="AN310" i="50"/>
  <c r="CM310" i="50"/>
  <c r="AN311" i="50"/>
  <c r="CM311" i="50"/>
  <c r="AN312" i="50"/>
  <c r="CM312" i="50"/>
  <c r="AN313" i="50"/>
  <c r="CM313" i="50"/>
  <c r="AN314" i="50"/>
  <c r="CM314" i="50"/>
  <c r="AN315" i="50"/>
  <c r="CM315" i="50"/>
  <c r="AN316" i="50"/>
  <c r="CM316" i="50"/>
  <c r="CN318" i="50"/>
  <c r="CT318" i="50"/>
  <c r="CR318" i="50"/>
  <c r="BY202" i="50"/>
  <c r="BY74" i="50"/>
  <c r="BY10" i="50"/>
  <c r="BY138" i="50"/>
  <c r="BY330" i="50"/>
  <c r="BZ204" i="50"/>
  <c r="CA204" i="50"/>
  <c r="CA76" i="50"/>
  <c r="CA12" i="50"/>
  <c r="BZ140" i="50"/>
  <c r="CA140" i="50"/>
  <c r="BZ268" i="50"/>
  <c r="CA268" i="50"/>
  <c r="BX205" i="50"/>
  <c r="BY205" i="50"/>
  <c r="BZ396" i="50"/>
  <c r="BX396" i="50"/>
  <c r="BW396" i="50"/>
  <c r="BX141" i="50"/>
  <c r="BY141" i="50"/>
  <c r="BY396" i="50"/>
  <c r="BX269" i="50"/>
  <c r="BY266" i="50"/>
  <c r="BY269" i="50"/>
  <c r="CA396" i="50"/>
  <c r="BX333" i="50"/>
  <c r="BY333" i="50"/>
  <c r="CB396" i="50"/>
  <c r="CC396" i="50"/>
  <c r="CD396" i="50"/>
  <c r="BZ333" i="50"/>
  <c r="CA333" i="50"/>
  <c r="CF396" i="50"/>
  <c r="BX206" i="50"/>
  <c r="BY206" i="50"/>
  <c r="BZ397" i="50"/>
  <c r="BX397" i="50"/>
  <c r="BW397" i="50"/>
  <c r="BX142" i="50"/>
  <c r="BY142" i="50"/>
  <c r="BY397" i="50"/>
  <c r="BX270" i="50"/>
  <c r="BY270" i="50"/>
  <c r="CA397" i="50"/>
  <c r="BX334" i="50"/>
  <c r="BY334" i="50"/>
  <c r="CB397" i="50"/>
  <c r="CC397" i="50"/>
  <c r="CD397" i="50"/>
  <c r="BZ334" i="50"/>
  <c r="CA334" i="50"/>
  <c r="CF397" i="50"/>
  <c r="BX207" i="50"/>
  <c r="BY207" i="50"/>
  <c r="BZ398" i="50"/>
  <c r="BX398" i="50"/>
  <c r="BW398" i="50"/>
  <c r="BX143" i="50"/>
  <c r="BY143" i="50"/>
  <c r="BY398" i="50"/>
  <c r="BX271" i="50"/>
  <c r="BY271" i="50"/>
  <c r="CA398" i="50"/>
  <c r="BX335" i="50"/>
  <c r="BY335" i="50"/>
  <c r="CB398" i="50"/>
  <c r="CC398" i="50"/>
  <c r="CD398" i="50"/>
  <c r="BZ335" i="50"/>
  <c r="CA335" i="50"/>
  <c r="CF398" i="50"/>
  <c r="BX208" i="50"/>
  <c r="BY208" i="50"/>
  <c r="BZ399" i="50"/>
  <c r="BW399" i="50"/>
  <c r="BX399" i="50"/>
  <c r="BX144" i="50"/>
  <c r="BY144" i="50"/>
  <c r="BY399" i="50"/>
  <c r="BX272" i="50"/>
  <c r="BY272" i="50"/>
  <c r="CA399" i="50"/>
  <c r="BX336" i="50"/>
  <c r="BY336" i="50"/>
  <c r="CB399" i="50"/>
  <c r="CC399" i="50"/>
  <c r="CD399" i="50"/>
  <c r="BZ336" i="50"/>
  <c r="CA336" i="50"/>
  <c r="CF399" i="50"/>
  <c r="BX209" i="50"/>
  <c r="BY209" i="50"/>
  <c r="BZ400" i="50"/>
  <c r="BW400" i="50"/>
  <c r="BX400" i="50"/>
  <c r="BX145" i="50"/>
  <c r="BY145" i="50"/>
  <c r="BY400" i="50"/>
  <c r="BX273" i="50"/>
  <c r="BY273" i="50"/>
  <c r="CA400" i="50"/>
  <c r="BX337" i="50"/>
  <c r="BY337" i="50"/>
  <c r="CB400" i="50"/>
  <c r="CC400" i="50"/>
  <c r="CD400" i="50"/>
  <c r="BZ337" i="50"/>
  <c r="CA337" i="50"/>
  <c r="CF400" i="50"/>
  <c r="BX210" i="50"/>
  <c r="BY210" i="50"/>
  <c r="BZ401" i="50"/>
  <c r="BW401" i="50"/>
  <c r="BX401" i="50"/>
  <c r="BX146" i="50"/>
  <c r="BY146" i="50"/>
  <c r="BY401" i="50"/>
  <c r="BX274" i="50"/>
  <c r="BY274" i="50"/>
  <c r="CA401" i="50"/>
  <c r="BX338" i="50"/>
  <c r="BY338" i="50"/>
  <c r="CB401" i="50"/>
  <c r="CC401" i="50"/>
  <c r="CD401" i="50"/>
  <c r="BZ338" i="50"/>
  <c r="CA338" i="50"/>
  <c r="CF401" i="50"/>
  <c r="BW402" i="50"/>
  <c r="BX402" i="50"/>
  <c r="BX147" i="50"/>
  <c r="BY147" i="50"/>
  <c r="BY402" i="50"/>
  <c r="BX211" i="50"/>
  <c r="BY211" i="50"/>
  <c r="BZ402" i="50"/>
  <c r="BX275" i="50"/>
  <c r="BY275" i="50"/>
  <c r="CA402" i="50"/>
  <c r="BX339" i="50"/>
  <c r="BY339" i="50"/>
  <c r="CB402" i="50"/>
  <c r="CC402" i="50"/>
  <c r="CD402" i="50"/>
  <c r="BZ339" i="50"/>
  <c r="CA339" i="50"/>
  <c r="CF402" i="50"/>
  <c r="BW403" i="50"/>
  <c r="BX403" i="50"/>
  <c r="BX148" i="50"/>
  <c r="BY148" i="50"/>
  <c r="BY403" i="50"/>
  <c r="BX212" i="50"/>
  <c r="BY212" i="50"/>
  <c r="BZ403" i="50"/>
  <c r="BX276" i="50"/>
  <c r="BY276" i="50"/>
  <c r="CA403" i="50"/>
  <c r="BX340" i="50"/>
  <c r="BY340" i="50"/>
  <c r="CB403" i="50"/>
  <c r="CC403" i="50"/>
  <c r="CD403" i="50"/>
  <c r="BZ340" i="50"/>
  <c r="CA340" i="50"/>
  <c r="CF403" i="50"/>
  <c r="BW404" i="50"/>
  <c r="BX404" i="50"/>
  <c r="BX149" i="50"/>
  <c r="BY149" i="50"/>
  <c r="BY404" i="50"/>
  <c r="BX213" i="50"/>
  <c r="BY213" i="50"/>
  <c r="BZ404" i="50"/>
  <c r="BX277" i="50"/>
  <c r="BY277" i="50"/>
  <c r="CA404" i="50"/>
  <c r="BX341" i="50"/>
  <c r="BY341" i="50"/>
  <c r="CB404" i="50"/>
  <c r="CC404" i="50"/>
  <c r="CD404" i="50"/>
  <c r="BZ341" i="50"/>
  <c r="CA341" i="50"/>
  <c r="CF404" i="50"/>
  <c r="BW405" i="50"/>
  <c r="BX405" i="50"/>
  <c r="BX150" i="50"/>
  <c r="BY150" i="50"/>
  <c r="BY405" i="50"/>
  <c r="BX214" i="50"/>
  <c r="BY214" i="50"/>
  <c r="BZ405" i="50"/>
  <c r="BX278" i="50"/>
  <c r="BY278" i="50"/>
  <c r="CA405" i="50"/>
  <c r="BX342" i="50"/>
  <c r="BY342" i="50"/>
  <c r="CB405" i="50"/>
  <c r="CC405" i="50"/>
  <c r="CD405" i="50"/>
  <c r="BZ342" i="50"/>
  <c r="CA342" i="50"/>
  <c r="CF405" i="50"/>
  <c r="BW406" i="50"/>
  <c r="BX406" i="50"/>
  <c r="BX151" i="50"/>
  <c r="BY151" i="50"/>
  <c r="BY406" i="50"/>
  <c r="BX215" i="50"/>
  <c r="BY215" i="50"/>
  <c r="BZ406" i="50"/>
  <c r="BX279" i="50"/>
  <c r="BY279" i="50"/>
  <c r="CA406" i="50"/>
  <c r="BX343" i="50"/>
  <c r="BY343" i="50"/>
  <c r="CB406" i="50"/>
  <c r="CC406" i="50"/>
  <c r="CD406" i="50"/>
  <c r="BZ343" i="50"/>
  <c r="CA343" i="50"/>
  <c r="CF406" i="50"/>
  <c r="BW407" i="50"/>
  <c r="BX407" i="50"/>
  <c r="BX152" i="50"/>
  <c r="BY152" i="50"/>
  <c r="BY407" i="50"/>
  <c r="BX216" i="50"/>
  <c r="BY216" i="50"/>
  <c r="BZ407" i="50"/>
  <c r="BX280" i="50"/>
  <c r="BY280" i="50"/>
  <c r="CA407" i="50"/>
  <c r="BX344" i="50"/>
  <c r="BY344" i="50"/>
  <c r="CB407" i="50"/>
  <c r="CC407" i="50"/>
  <c r="CD407" i="50"/>
  <c r="BZ344" i="50"/>
  <c r="CA344" i="50"/>
  <c r="CF407" i="50"/>
  <c r="BW408" i="50"/>
  <c r="BX408" i="50"/>
  <c r="BX153" i="50"/>
  <c r="BY153" i="50"/>
  <c r="BY408" i="50"/>
  <c r="BX217" i="50"/>
  <c r="BY217" i="50"/>
  <c r="BZ408" i="50"/>
  <c r="BX281" i="50"/>
  <c r="BY281" i="50"/>
  <c r="CA408" i="50"/>
  <c r="BX345" i="50"/>
  <c r="BY345" i="50"/>
  <c r="CB408" i="50"/>
  <c r="CC408" i="50"/>
  <c r="CD408" i="50"/>
  <c r="BZ345" i="50"/>
  <c r="CA345" i="50"/>
  <c r="CF408" i="50"/>
  <c r="BW409" i="50"/>
  <c r="BX409" i="50"/>
  <c r="BX154" i="50"/>
  <c r="BY154" i="50"/>
  <c r="BY409" i="50"/>
  <c r="BX218" i="50"/>
  <c r="BY218" i="50"/>
  <c r="BZ409" i="50"/>
  <c r="BX282" i="50"/>
  <c r="BY282" i="50"/>
  <c r="CA409" i="50"/>
  <c r="BX346" i="50"/>
  <c r="BY346" i="50"/>
  <c r="CB409" i="50"/>
  <c r="CC409" i="50"/>
  <c r="CD409" i="50"/>
  <c r="BZ346" i="50"/>
  <c r="CA346" i="50"/>
  <c r="CF409" i="50"/>
  <c r="BW410" i="50"/>
  <c r="BX410" i="50"/>
  <c r="BX155" i="50"/>
  <c r="BY155" i="50"/>
  <c r="BY410" i="50"/>
  <c r="BX219" i="50"/>
  <c r="BY219" i="50"/>
  <c r="BZ410" i="50"/>
  <c r="BX283" i="50"/>
  <c r="BY283" i="50"/>
  <c r="CA410" i="50"/>
  <c r="BX347" i="50"/>
  <c r="BY347" i="50"/>
  <c r="CB410" i="50"/>
  <c r="CC410" i="50"/>
  <c r="CD410" i="50"/>
  <c r="BZ347" i="50"/>
  <c r="CA347" i="50"/>
  <c r="CF410" i="50"/>
  <c r="BW411" i="50"/>
  <c r="BX411" i="50"/>
  <c r="BX156" i="50"/>
  <c r="BY156" i="50"/>
  <c r="BY411" i="50"/>
  <c r="BX220" i="50"/>
  <c r="BY220" i="50"/>
  <c r="BZ411" i="50"/>
  <c r="BX284" i="50"/>
  <c r="BY284" i="50"/>
  <c r="CA411" i="50"/>
  <c r="BX348" i="50"/>
  <c r="BY348" i="50"/>
  <c r="CB411" i="50"/>
  <c r="CC411" i="50"/>
  <c r="CD411" i="50"/>
  <c r="BZ348" i="50"/>
  <c r="CA348" i="50"/>
  <c r="CF411" i="50"/>
  <c r="BW412" i="50"/>
  <c r="BX412" i="50"/>
  <c r="BX157" i="50"/>
  <c r="BY157" i="50"/>
  <c r="BY412" i="50"/>
  <c r="BX221" i="50"/>
  <c r="BY221" i="50"/>
  <c r="BZ412" i="50"/>
  <c r="BX285" i="50"/>
  <c r="BY285" i="50"/>
  <c r="CA412" i="50"/>
  <c r="BX349" i="50"/>
  <c r="BY349" i="50"/>
  <c r="CB412" i="50"/>
  <c r="CC412" i="50"/>
  <c r="CD412" i="50"/>
  <c r="BZ349" i="50"/>
  <c r="CA349" i="50"/>
  <c r="CF412" i="50"/>
  <c r="BW413" i="50"/>
  <c r="BX413" i="50"/>
  <c r="BX158" i="50"/>
  <c r="BY158" i="50"/>
  <c r="BY413" i="50"/>
  <c r="BX222" i="50"/>
  <c r="BY222" i="50"/>
  <c r="BZ413" i="50"/>
  <c r="BX286" i="50"/>
  <c r="BY286" i="50"/>
  <c r="CA413" i="50"/>
  <c r="BX350" i="50"/>
  <c r="BY350" i="50"/>
  <c r="CB413" i="50"/>
  <c r="CC413" i="50"/>
  <c r="CD413" i="50"/>
  <c r="BZ350" i="50"/>
  <c r="CA350" i="50"/>
  <c r="CF413" i="50"/>
  <c r="BW414" i="50"/>
  <c r="BX414" i="50"/>
  <c r="BX159" i="50"/>
  <c r="BY159" i="50"/>
  <c r="BY414" i="50"/>
  <c r="BX223" i="50"/>
  <c r="BY223" i="50"/>
  <c r="BZ414" i="50"/>
  <c r="BX287" i="50"/>
  <c r="BY287" i="50"/>
  <c r="CA414" i="50"/>
  <c r="BX351" i="50"/>
  <c r="BY351" i="50"/>
  <c r="CB414" i="50"/>
  <c r="CC414" i="50"/>
  <c r="CD414" i="50"/>
  <c r="BZ351" i="50"/>
  <c r="CA351" i="50"/>
  <c r="CF414" i="50"/>
  <c r="BW415" i="50"/>
  <c r="BX415" i="50"/>
  <c r="BX160" i="50"/>
  <c r="BY160" i="50"/>
  <c r="BY415" i="50"/>
  <c r="BX224" i="50"/>
  <c r="BY224" i="50"/>
  <c r="BZ415" i="50"/>
  <c r="BX288" i="50"/>
  <c r="BY288" i="50"/>
  <c r="CA415" i="50"/>
  <c r="BX352" i="50"/>
  <c r="BY352" i="50"/>
  <c r="CB415" i="50"/>
  <c r="CC415" i="50"/>
  <c r="CD415" i="50"/>
  <c r="BZ352" i="50"/>
  <c r="CA352" i="50"/>
  <c r="CF415" i="50"/>
  <c r="BW416" i="50"/>
  <c r="BX416" i="50"/>
  <c r="BX161" i="50"/>
  <c r="BY161" i="50"/>
  <c r="BY416" i="50"/>
  <c r="BX225" i="50"/>
  <c r="BY225" i="50"/>
  <c r="BZ416" i="50"/>
  <c r="BX289" i="50"/>
  <c r="BY289" i="50"/>
  <c r="CA416" i="50"/>
  <c r="BX353" i="50"/>
  <c r="BY353" i="50"/>
  <c r="CB416" i="50"/>
  <c r="CC416" i="50"/>
  <c r="CD416" i="50"/>
  <c r="BZ353" i="50"/>
  <c r="CA353" i="50"/>
  <c r="CF416" i="50"/>
  <c r="BW417" i="50"/>
  <c r="BX417" i="50"/>
  <c r="BX162" i="50"/>
  <c r="BY162" i="50"/>
  <c r="BY417" i="50"/>
  <c r="BX226" i="50"/>
  <c r="BY226" i="50"/>
  <c r="BZ417" i="50"/>
  <c r="BX290" i="50"/>
  <c r="BY290" i="50"/>
  <c r="CA417" i="50"/>
  <c r="BX354" i="50"/>
  <c r="BY354" i="50"/>
  <c r="CB417" i="50"/>
  <c r="CC417" i="50"/>
  <c r="CD417" i="50"/>
  <c r="BZ354" i="50"/>
  <c r="CA354" i="50"/>
  <c r="CF417" i="50"/>
  <c r="BW418" i="50"/>
  <c r="BX418" i="50"/>
  <c r="BX163" i="50"/>
  <c r="BY163" i="50"/>
  <c r="BY418" i="50"/>
  <c r="BX227" i="50"/>
  <c r="BY227" i="50"/>
  <c r="BZ418" i="50"/>
  <c r="BX291" i="50"/>
  <c r="BY291" i="50"/>
  <c r="CA418" i="50"/>
  <c r="BX355" i="50"/>
  <c r="BY355" i="50"/>
  <c r="CB418" i="50"/>
  <c r="CC418" i="50"/>
  <c r="CD418" i="50"/>
  <c r="BZ355" i="50"/>
  <c r="CA355" i="50"/>
  <c r="CF418" i="50"/>
  <c r="BW419" i="50"/>
  <c r="BX419" i="50"/>
  <c r="BX164" i="50"/>
  <c r="BY164" i="50"/>
  <c r="BY419" i="50"/>
  <c r="BX228" i="50"/>
  <c r="BY228" i="50"/>
  <c r="BZ419" i="50"/>
  <c r="BX292" i="50"/>
  <c r="BY292" i="50"/>
  <c r="CA419" i="50"/>
  <c r="BX356" i="50"/>
  <c r="BY356" i="50"/>
  <c r="CB419" i="50"/>
  <c r="CC419" i="50"/>
  <c r="CD419" i="50"/>
  <c r="BZ356" i="50"/>
  <c r="CA356" i="50"/>
  <c r="CF419" i="50"/>
  <c r="BW420" i="50"/>
  <c r="BX420" i="50"/>
  <c r="BX165" i="50"/>
  <c r="BY165" i="50"/>
  <c r="BY420" i="50"/>
  <c r="BX229" i="50"/>
  <c r="BY229" i="50"/>
  <c r="BZ420" i="50"/>
  <c r="BX293" i="50"/>
  <c r="BY293" i="50"/>
  <c r="CA420" i="50"/>
  <c r="BX357" i="50"/>
  <c r="BY357" i="50"/>
  <c r="CB420" i="50"/>
  <c r="CC420" i="50"/>
  <c r="CD420" i="50"/>
  <c r="BZ357" i="50"/>
  <c r="CA357" i="50"/>
  <c r="CF420" i="50"/>
  <c r="BW421" i="50"/>
  <c r="BX421" i="50"/>
  <c r="BX166" i="50"/>
  <c r="BY166" i="50"/>
  <c r="BY421" i="50"/>
  <c r="BX230" i="50"/>
  <c r="BY230" i="50"/>
  <c r="BZ421" i="50"/>
  <c r="BX294" i="50"/>
  <c r="BY294" i="50"/>
  <c r="CA421" i="50"/>
  <c r="BX358" i="50"/>
  <c r="BY358" i="50"/>
  <c r="CB421" i="50"/>
  <c r="CC421" i="50"/>
  <c r="CD421" i="50"/>
  <c r="BZ358" i="50"/>
  <c r="CA358" i="50"/>
  <c r="CF421" i="50"/>
  <c r="BW422" i="50"/>
  <c r="BX422" i="50"/>
  <c r="BX167" i="50"/>
  <c r="BY167" i="50"/>
  <c r="BY422" i="50"/>
  <c r="BX231" i="50"/>
  <c r="BY231" i="50"/>
  <c r="BZ422" i="50"/>
  <c r="BX295" i="50"/>
  <c r="BY295" i="50"/>
  <c r="CA422" i="50"/>
  <c r="BX359" i="50"/>
  <c r="BY359" i="50"/>
  <c r="CB422" i="50"/>
  <c r="CC422" i="50"/>
  <c r="CD422" i="50"/>
  <c r="BZ359" i="50"/>
  <c r="CA359" i="50"/>
  <c r="CF422" i="50"/>
  <c r="BW423" i="50"/>
  <c r="BX423" i="50"/>
  <c r="BX168" i="50"/>
  <c r="BY168" i="50"/>
  <c r="BY423" i="50"/>
  <c r="BX232" i="50"/>
  <c r="BY232" i="50"/>
  <c r="BZ423" i="50"/>
  <c r="BX296" i="50"/>
  <c r="BY296" i="50"/>
  <c r="CA423" i="50"/>
  <c r="BX360" i="50"/>
  <c r="BY360" i="50"/>
  <c r="CB423" i="50"/>
  <c r="CC423" i="50"/>
  <c r="CD423" i="50"/>
  <c r="BZ360" i="50"/>
  <c r="CA360" i="50"/>
  <c r="CF423" i="50"/>
  <c r="BW424" i="50"/>
  <c r="BX424" i="50"/>
  <c r="BX169" i="50"/>
  <c r="BY169" i="50"/>
  <c r="BY424" i="50"/>
  <c r="BX233" i="50"/>
  <c r="BY233" i="50"/>
  <c r="BZ424" i="50"/>
  <c r="BX297" i="50"/>
  <c r="BY297" i="50"/>
  <c r="CA424" i="50"/>
  <c r="BX361" i="50"/>
  <c r="BY361" i="50"/>
  <c r="CB424" i="50"/>
  <c r="CC424" i="50"/>
  <c r="CD424" i="50"/>
  <c r="BZ361" i="50"/>
  <c r="CA361" i="50"/>
  <c r="CF424" i="50"/>
  <c r="BW425" i="50"/>
  <c r="BX425" i="50"/>
  <c r="BX170" i="50"/>
  <c r="BY170" i="50"/>
  <c r="BY425" i="50"/>
  <c r="BX234" i="50"/>
  <c r="BY234" i="50"/>
  <c r="BZ425" i="50"/>
  <c r="BX298" i="50"/>
  <c r="BY298" i="50"/>
  <c r="CA425" i="50"/>
  <c r="BX362" i="50"/>
  <c r="BY362" i="50"/>
  <c r="CB425" i="50"/>
  <c r="CC425" i="50"/>
  <c r="CD425" i="50"/>
  <c r="BZ362" i="50"/>
  <c r="CA362" i="50"/>
  <c r="CF425" i="50"/>
  <c r="BW426" i="50"/>
  <c r="BX426" i="50"/>
  <c r="BX171" i="50"/>
  <c r="BY171" i="50"/>
  <c r="BY426" i="50"/>
  <c r="BX235" i="50"/>
  <c r="BY235" i="50"/>
  <c r="BZ426" i="50"/>
  <c r="BX299" i="50"/>
  <c r="BY299" i="50"/>
  <c r="CA426" i="50"/>
  <c r="BX363" i="50"/>
  <c r="BY363" i="50"/>
  <c r="CB426" i="50"/>
  <c r="CC426" i="50"/>
  <c r="CD426" i="50"/>
  <c r="BZ363" i="50"/>
  <c r="CA363" i="50"/>
  <c r="CF426" i="50"/>
  <c r="BW427" i="50"/>
  <c r="BX427" i="50"/>
  <c r="BX172" i="50"/>
  <c r="BY172" i="50"/>
  <c r="BY427" i="50"/>
  <c r="BX236" i="50"/>
  <c r="BY236" i="50"/>
  <c r="BZ427" i="50"/>
  <c r="BX300" i="50"/>
  <c r="BY300" i="50"/>
  <c r="CA427" i="50"/>
  <c r="BX364" i="50"/>
  <c r="BY364" i="50"/>
  <c r="CB427" i="50"/>
  <c r="CC427" i="50"/>
  <c r="CD427" i="50"/>
  <c r="BZ364" i="50"/>
  <c r="CA364" i="50"/>
  <c r="CF427" i="50"/>
  <c r="BW428" i="50"/>
  <c r="BX428" i="50"/>
  <c r="BX173" i="50"/>
  <c r="BY173" i="50"/>
  <c r="BY428" i="50"/>
  <c r="BX237" i="50"/>
  <c r="BY237" i="50"/>
  <c r="BZ428" i="50"/>
  <c r="BX301" i="50"/>
  <c r="BY301" i="50"/>
  <c r="CA428" i="50"/>
  <c r="BX365" i="50"/>
  <c r="BY365" i="50"/>
  <c r="CB428" i="50"/>
  <c r="CC428" i="50"/>
  <c r="CD428" i="50"/>
  <c r="BZ365" i="50"/>
  <c r="CA365" i="50"/>
  <c r="CF428" i="50"/>
  <c r="BW429" i="50"/>
  <c r="BX429" i="50"/>
  <c r="BX174" i="50"/>
  <c r="BY174" i="50"/>
  <c r="BY429" i="50"/>
  <c r="BX238" i="50"/>
  <c r="BY238" i="50"/>
  <c r="BZ429" i="50"/>
  <c r="BX302" i="50"/>
  <c r="BY302" i="50"/>
  <c r="CA429" i="50"/>
  <c r="BX366" i="50"/>
  <c r="BY366" i="50"/>
  <c r="CB429" i="50"/>
  <c r="CC429" i="50"/>
  <c r="CD429" i="50"/>
  <c r="CF429" i="50"/>
  <c r="BW430" i="50"/>
  <c r="BX430" i="50"/>
  <c r="BX175" i="50"/>
  <c r="BY175" i="50"/>
  <c r="BY430" i="50"/>
  <c r="BX239" i="50"/>
  <c r="BY239" i="50"/>
  <c r="BZ430" i="50"/>
  <c r="BX303" i="50"/>
  <c r="BY303" i="50"/>
  <c r="CA430" i="50"/>
  <c r="BX367" i="50"/>
  <c r="BY367" i="50"/>
  <c r="CB430" i="50"/>
  <c r="CC430" i="50"/>
  <c r="CD430" i="50"/>
  <c r="CF430" i="50"/>
  <c r="BW431" i="50"/>
  <c r="BX431" i="50"/>
  <c r="BX176" i="50"/>
  <c r="BY176" i="50"/>
  <c r="BY431" i="50"/>
  <c r="BX240" i="50"/>
  <c r="BY240" i="50"/>
  <c r="BZ431" i="50"/>
  <c r="BX304" i="50"/>
  <c r="BY304" i="50"/>
  <c r="CA431" i="50"/>
  <c r="BX368" i="50"/>
  <c r="BY368" i="50"/>
  <c r="CB431" i="50"/>
  <c r="CC431" i="50"/>
  <c r="CD431" i="50"/>
  <c r="CF431" i="50"/>
  <c r="BW432" i="50"/>
  <c r="BX432" i="50"/>
  <c r="BX177" i="50"/>
  <c r="BY177" i="50"/>
  <c r="BY432" i="50"/>
  <c r="BX241" i="50"/>
  <c r="BY241" i="50"/>
  <c r="BZ432" i="50"/>
  <c r="BX305" i="50"/>
  <c r="BY305" i="50"/>
  <c r="CA432" i="50"/>
  <c r="BX369" i="50"/>
  <c r="BY369" i="50"/>
  <c r="CB432" i="50"/>
  <c r="CC432" i="50"/>
  <c r="CD432" i="50"/>
  <c r="CF432" i="50"/>
  <c r="BW433" i="50"/>
  <c r="BX433" i="50"/>
  <c r="BX178" i="50"/>
  <c r="BY178" i="50"/>
  <c r="BY433" i="50"/>
  <c r="BX242" i="50"/>
  <c r="BY242" i="50"/>
  <c r="BZ433" i="50"/>
  <c r="BX306" i="50"/>
  <c r="BY306" i="50"/>
  <c r="CA433" i="50"/>
  <c r="BX370" i="50"/>
  <c r="BY370" i="50"/>
  <c r="CB433" i="50"/>
  <c r="CC433" i="50"/>
  <c r="CD433" i="50"/>
  <c r="CF433" i="50"/>
  <c r="BW434" i="50"/>
  <c r="BX434" i="50"/>
  <c r="BX179" i="50"/>
  <c r="BY179" i="50"/>
  <c r="BY434" i="50"/>
  <c r="BX243" i="50"/>
  <c r="BY243" i="50"/>
  <c r="BZ434" i="50"/>
  <c r="BX307" i="50"/>
  <c r="BY307" i="50"/>
  <c r="CA434" i="50"/>
  <c r="BX371" i="50"/>
  <c r="BY371" i="50"/>
  <c r="CB434" i="50"/>
  <c r="CC434" i="50"/>
  <c r="CD434" i="50"/>
  <c r="CF434" i="50"/>
  <c r="BW435" i="50"/>
  <c r="BX435" i="50"/>
  <c r="BX180" i="50"/>
  <c r="BY180" i="50"/>
  <c r="BY435" i="50"/>
  <c r="BX244" i="50"/>
  <c r="BY244" i="50"/>
  <c r="BZ435" i="50"/>
  <c r="BX308" i="50"/>
  <c r="BY308" i="50"/>
  <c r="CA435" i="50"/>
  <c r="BX372" i="50"/>
  <c r="BY372" i="50"/>
  <c r="CB435" i="50"/>
  <c r="CC435" i="50"/>
  <c r="CD435" i="50"/>
  <c r="CF435" i="50"/>
  <c r="BW436" i="50"/>
  <c r="BX436" i="50"/>
  <c r="BX181" i="50"/>
  <c r="BY181" i="50"/>
  <c r="BY436" i="50"/>
  <c r="BX245" i="50"/>
  <c r="BY245" i="50"/>
  <c r="BZ436" i="50"/>
  <c r="BX309" i="50"/>
  <c r="BY309" i="50"/>
  <c r="CA436" i="50"/>
  <c r="BX373" i="50"/>
  <c r="BY373" i="50"/>
  <c r="CB436" i="50"/>
  <c r="CC436" i="50"/>
  <c r="CD436" i="50"/>
  <c r="CF436" i="50"/>
  <c r="BW437" i="50"/>
  <c r="BX437" i="50"/>
  <c r="BX182" i="50"/>
  <c r="BY182" i="50"/>
  <c r="BY437" i="50"/>
  <c r="BX246" i="50"/>
  <c r="BY246" i="50"/>
  <c r="BZ437" i="50"/>
  <c r="BX310" i="50"/>
  <c r="BY310" i="50"/>
  <c r="CA437" i="50"/>
  <c r="BX374" i="50"/>
  <c r="BY374" i="50"/>
  <c r="CB437" i="50"/>
  <c r="CC437" i="50"/>
  <c r="CD437" i="50"/>
  <c r="CF437" i="50"/>
  <c r="BW438" i="50"/>
  <c r="BX438" i="50"/>
  <c r="BX183" i="50"/>
  <c r="BY183" i="50"/>
  <c r="BY438" i="50"/>
  <c r="BX247" i="50"/>
  <c r="BY247" i="50"/>
  <c r="BZ438" i="50"/>
  <c r="BX311" i="50"/>
  <c r="BY311" i="50"/>
  <c r="CA438" i="50"/>
  <c r="BX375" i="50"/>
  <c r="BY375" i="50"/>
  <c r="CB438" i="50"/>
  <c r="CC438" i="50"/>
  <c r="CD438" i="50"/>
  <c r="CF438" i="50"/>
  <c r="BW439" i="50"/>
  <c r="BX439" i="50"/>
  <c r="BX184" i="50"/>
  <c r="BY184" i="50"/>
  <c r="BY439" i="50"/>
  <c r="BX248" i="50"/>
  <c r="BY248" i="50"/>
  <c r="BZ439" i="50"/>
  <c r="BX312" i="50"/>
  <c r="BY312" i="50"/>
  <c r="CA439" i="50"/>
  <c r="BX376" i="50"/>
  <c r="BY376" i="50"/>
  <c r="CB439" i="50"/>
  <c r="CC439" i="50"/>
  <c r="CD439" i="50"/>
  <c r="CF439" i="50"/>
  <c r="BW440" i="50"/>
  <c r="BX440" i="50"/>
  <c r="BX185" i="50"/>
  <c r="BY185" i="50"/>
  <c r="BY440" i="50"/>
  <c r="BX249" i="50"/>
  <c r="BY249" i="50"/>
  <c r="BZ440" i="50"/>
  <c r="BX313" i="50"/>
  <c r="BY313" i="50"/>
  <c r="CA440" i="50"/>
  <c r="BX377" i="50"/>
  <c r="BY377" i="50"/>
  <c r="CB440" i="50"/>
  <c r="CC440" i="50"/>
  <c r="CD440" i="50"/>
  <c r="CF440" i="50"/>
  <c r="BW441" i="50"/>
  <c r="BX441" i="50"/>
  <c r="BX186" i="50"/>
  <c r="BY186" i="50"/>
  <c r="BY441" i="50"/>
  <c r="BX250" i="50"/>
  <c r="BY250" i="50"/>
  <c r="BZ441" i="50"/>
  <c r="BX314" i="50"/>
  <c r="BY314" i="50"/>
  <c r="CA441" i="50"/>
  <c r="BX378" i="50"/>
  <c r="BY378" i="50"/>
  <c r="CB441" i="50"/>
  <c r="CC441" i="50"/>
  <c r="CD441" i="50"/>
  <c r="CF441" i="50"/>
  <c r="BW442" i="50"/>
  <c r="BX442" i="50"/>
  <c r="BX187" i="50"/>
  <c r="BY187" i="50"/>
  <c r="BY442" i="50"/>
  <c r="BX251" i="50"/>
  <c r="BY251" i="50"/>
  <c r="BZ442" i="50"/>
  <c r="BX315" i="50"/>
  <c r="BY315" i="50"/>
  <c r="CA442" i="50"/>
  <c r="BX379" i="50"/>
  <c r="BY379" i="50"/>
  <c r="CB442" i="50"/>
  <c r="CC442" i="50"/>
  <c r="CD442" i="50"/>
  <c r="CF442" i="50"/>
  <c r="BW443" i="50"/>
  <c r="BX443" i="50"/>
  <c r="BX188" i="50"/>
  <c r="BY188" i="50"/>
  <c r="BY443" i="50"/>
  <c r="BX252" i="50"/>
  <c r="BY252" i="50"/>
  <c r="BZ443" i="50"/>
  <c r="BX316" i="50"/>
  <c r="BY316" i="50"/>
  <c r="CA443" i="50"/>
  <c r="BX380" i="50"/>
  <c r="BY380" i="50"/>
  <c r="CB443" i="50"/>
  <c r="CC443" i="50"/>
  <c r="CD443" i="50"/>
  <c r="CF443" i="50"/>
  <c r="CE396" i="50"/>
  <c r="CE397" i="50"/>
  <c r="CE398" i="50"/>
  <c r="CE399" i="50"/>
  <c r="CE400" i="50"/>
  <c r="CE401" i="50"/>
  <c r="CE402" i="50"/>
  <c r="CE403" i="50"/>
  <c r="CE404" i="50"/>
  <c r="CE405" i="50"/>
  <c r="CE406" i="50"/>
  <c r="CE407" i="50"/>
  <c r="CE408" i="50"/>
  <c r="CE409" i="50"/>
  <c r="CE410" i="50"/>
  <c r="CE411" i="50"/>
  <c r="CE412" i="50"/>
  <c r="CE413" i="50"/>
  <c r="CE414" i="50"/>
  <c r="CE415" i="50"/>
  <c r="CE416" i="50"/>
  <c r="CE417" i="50"/>
  <c r="CE418" i="50"/>
  <c r="CE419" i="50"/>
  <c r="CE420" i="50"/>
  <c r="CE421" i="50"/>
  <c r="CE422" i="50"/>
  <c r="CE423" i="50"/>
  <c r="CE424" i="50"/>
  <c r="CE425" i="50"/>
  <c r="CE426" i="50"/>
  <c r="CE427" i="50"/>
  <c r="CE428" i="50"/>
  <c r="CE429" i="50"/>
  <c r="CE430" i="50"/>
  <c r="CE431" i="50"/>
  <c r="CE432" i="50"/>
  <c r="CE433" i="50"/>
  <c r="CE434" i="50"/>
  <c r="CE435" i="50"/>
  <c r="CE436" i="50"/>
  <c r="CE437" i="50"/>
  <c r="CE438" i="50"/>
  <c r="CE439" i="50"/>
  <c r="CE440" i="50"/>
  <c r="CE441" i="50"/>
  <c r="CE442" i="50"/>
  <c r="CE443" i="50"/>
  <c r="BX203" i="50"/>
  <c r="BY203" i="50"/>
  <c r="BZ394" i="50"/>
  <c r="BX394" i="50"/>
  <c r="BW394" i="50"/>
  <c r="BX139" i="50"/>
  <c r="BY139" i="50"/>
  <c r="BY394" i="50"/>
  <c r="BX267" i="50"/>
  <c r="BY267" i="50"/>
  <c r="CA394" i="50"/>
  <c r="BX331" i="50"/>
  <c r="BY331" i="50"/>
  <c r="CB394" i="50"/>
  <c r="CC394" i="50"/>
  <c r="CD394" i="50"/>
  <c r="BZ331" i="50"/>
  <c r="CA331" i="50"/>
  <c r="CF394" i="50"/>
  <c r="CD267" i="50"/>
  <c r="BA267" i="50"/>
  <c r="BA266" i="50"/>
  <c r="BB266" i="50"/>
  <c r="BB267" i="50"/>
  <c r="CB267" i="50"/>
  <c r="BO267" i="50"/>
  <c r="BO266" i="50"/>
  <c r="BP266" i="50"/>
  <c r="BP267" i="50"/>
  <c r="CC267" i="50"/>
  <c r="CE267" i="50"/>
  <c r="CF267" i="50"/>
  <c r="BO12" i="50"/>
  <c r="BO10" i="50"/>
  <c r="BP12" i="50"/>
  <c r="BI395" i="50"/>
  <c r="BO76" i="50"/>
  <c r="BO74" i="50"/>
  <c r="BP76" i="50"/>
  <c r="BJ395" i="50"/>
  <c r="BO140" i="50"/>
  <c r="BO138" i="50"/>
  <c r="BP138" i="50"/>
  <c r="BP140" i="50"/>
  <c r="BK395" i="50"/>
  <c r="BO204" i="50"/>
  <c r="BO202" i="50"/>
  <c r="BP202" i="50"/>
  <c r="BP204" i="50"/>
  <c r="BL395" i="50"/>
  <c r="BO268" i="50"/>
  <c r="BP268" i="50"/>
  <c r="BM395" i="50"/>
  <c r="BO332" i="50"/>
  <c r="BO330" i="50"/>
  <c r="BP330" i="50"/>
  <c r="BP332" i="50"/>
  <c r="BN395" i="50"/>
  <c r="BO395" i="50"/>
  <c r="BP395" i="50"/>
  <c r="BQ332" i="50"/>
  <c r="BR332" i="50"/>
  <c r="BR395" i="50"/>
  <c r="BO13" i="50"/>
  <c r="BP13" i="50"/>
  <c r="BI396" i="50"/>
  <c r="BO77" i="50"/>
  <c r="BP77" i="50"/>
  <c r="BJ396" i="50"/>
  <c r="BO141" i="50"/>
  <c r="BP141" i="50"/>
  <c r="BK396" i="50"/>
  <c r="BO205" i="50"/>
  <c r="BP205" i="50"/>
  <c r="BL396" i="50"/>
  <c r="BO269" i="50"/>
  <c r="BP269" i="50"/>
  <c r="BM396" i="50"/>
  <c r="BO333" i="50"/>
  <c r="BP333" i="50"/>
  <c r="BN396" i="50"/>
  <c r="BO396" i="50"/>
  <c r="BP396" i="50"/>
  <c r="BQ333" i="50"/>
  <c r="BR333" i="50"/>
  <c r="BR396" i="50"/>
  <c r="BO14" i="50"/>
  <c r="BP14" i="50"/>
  <c r="BI397" i="50"/>
  <c r="BO78" i="50"/>
  <c r="BP78" i="50"/>
  <c r="BJ397" i="50"/>
  <c r="BO142" i="50"/>
  <c r="BP142" i="50"/>
  <c r="BK397" i="50"/>
  <c r="BO206" i="50"/>
  <c r="BP206" i="50"/>
  <c r="BL397" i="50"/>
  <c r="BO270" i="50"/>
  <c r="BP270" i="50"/>
  <c r="BM397" i="50"/>
  <c r="BO334" i="50"/>
  <c r="BP334" i="50"/>
  <c r="BN397" i="50"/>
  <c r="BO397" i="50"/>
  <c r="BP397" i="50"/>
  <c r="BQ334" i="50"/>
  <c r="BR334" i="50"/>
  <c r="BR397" i="50"/>
  <c r="BO15" i="50"/>
  <c r="BP15" i="50"/>
  <c r="BI398" i="50"/>
  <c r="BO79" i="50"/>
  <c r="BP79" i="50"/>
  <c r="BJ398" i="50"/>
  <c r="BO143" i="50"/>
  <c r="BP143" i="50"/>
  <c r="BK398" i="50"/>
  <c r="BO207" i="50"/>
  <c r="BP207" i="50"/>
  <c r="BL398" i="50"/>
  <c r="BO271" i="50"/>
  <c r="BP271" i="50"/>
  <c r="BM398" i="50"/>
  <c r="BO335" i="50"/>
  <c r="BP335" i="50"/>
  <c r="BN398" i="50"/>
  <c r="BO398" i="50"/>
  <c r="BP398" i="50"/>
  <c r="BQ335" i="50"/>
  <c r="BR335" i="50"/>
  <c r="BR398" i="50"/>
  <c r="BO16" i="50"/>
  <c r="BP16" i="50"/>
  <c r="BI399" i="50"/>
  <c r="BO80" i="50"/>
  <c r="BP80" i="50"/>
  <c r="BJ399" i="50"/>
  <c r="BO144" i="50"/>
  <c r="BP144" i="50"/>
  <c r="BK399" i="50"/>
  <c r="BO208" i="50"/>
  <c r="BP208" i="50"/>
  <c r="BL399" i="50"/>
  <c r="BO272" i="50"/>
  <c r="BP272" i="50"/>
  <c r="BM399" i="50"/>
  <c r="BO336" i="50"/>
  <c r="BP336" i="50"/>
  <c r="BN399" i="50"/>
  <c r="BO399" i="50"/>
  <c r="BP399" i="50"/>
  <c r="BQ336" i="50"/>
  <c r="BR336" i="50"/>
  <c r="BR399" i="50"/>
  <c r="BO17" i="50"/>
  <c r="BP17" i="50"/>
  <c r="BI400" i="50"/>
  <c r="BO81" i="50"/>
  <c r="BP81" i="50"/>
  <c r="BJ400" i="50"/>
  <c r="BO145" i="50"/>
  <c r="BP145" i="50"/>
  <c r="BK400" i="50"/>
  <c r="BO209" i="50"/>
  <c r="BP209" i="50"/>
  <c r="BL400" i="50"/>
  <c r="BO273" i="50"/>
  <c r="BP273" i="50"/>
  <c r="BM400" i="50"/>
  <c r="BO337" i="50"/>
  <c r="BP337" i="50"/>
  <c r="BN400" i="50"/>
  <c r="BO400" i="50"/>
  <c r="BP400" i="50"/>
  <c r="BQ337" i="50"/>
  <c r="BR337" i="50"/>
  <c r="BR400" i="50"/>
  <c r="BO18" i="50"/>
  <c r="BP18" i="50"/>
  <c r="BI401" i="50"/>
  <c r="BO82" i="50"/>
  <c r="BP82" i="50"/>
  <c r="BJ401" i="50"/>
  <c r="BO146" i="50"/>
  <c r="BP146" i="50"/>
  <c r="BK401" i="50"/>
  <c r="BO210" i="50"/>
  <c r="BP210" i="50"/>
  <c r="BL401" i="50"/>
  <c r="BO274" i="50"/>
  <c r="BP274" i="50"/>
  <c r="BM401" i="50"/>
  <c r="BO338" i="50"/>
  <c r="BP338" i="50"/>
  <c r="BN401" i="50"/>
  <c r="BO401" i="50"/>
  <c r="BP401" i="50"/>
  <c r="BQ338" i="50"/>
  <c r="BR338" i="50"/>
  <c r="BR401" i="50"/>
  <c r="BO19" i="50"/>
  <c r="BP19" i="50"/>
  <c r="BI402" i="50"/>
  <c r="BO83" i="50"/>
  <c r="BP83" i="50"/>
  <c r="BJ402" i="50"/>
  <c r="BO147" i="50"/>
  <c r="BP147" i="50"/>
  <c r="BK402" i="50"/>
  <c r="BO211" i="50"/>
  <c r="BP211" i="50"/>
  <c r="BL402" i="50"/>
  <c r="BO275" i="50"/>
  <c r="BP275" i="50"/>
  <c r="BM402" i="50"/>
  <c r="BO339" i="50"/>
  <c r="BP339" i="50"/>
  <c r="BN402" i="50"/>
  <c r="BO402" i="50"/>
  <c r="BP402" i="50"/>
  <c r="BQ339" i="50"/>
  <c r="BR339" i="50"/>
  <c r="BR402" i="50"/>
  <c r="BO20" i="50"/>
  <c r="BP20" i="50"/>
  <c r="BI403" i="50"/>
  <c r="BO84" i="50"/>
  <c r="BP84" i="50"/>
  <c r="BJ403" i="50"/>
  <c r="BO148" i="50"/>
  <c r="BP148" i="50"/>
  <c r="BK403" i="50"/>
  <c r="BO212" i="50"/>
  <c r="BP212" i="50"/>
  <c r="BL403" i="50"/>
  <c r="BO276" i="50"/>
  <c r="BP276" i="50"/>
  <c r="BM403" i="50"/>
  <c r="BO340" i="50"/>
  <c r="BP340" i="50"/>
  <c r="BN403" i="50"/>
  <c r="BO403" i="50"/>
  <c r="BP403" i="50"/>
  <c r="BQ340" i="50"/>
  <c r="BR340" i="50"/>
  <c r="BR403" i="50"/>
  <c r="BO21" i="50"/>
  <c r="BP21" i="50"/>
  <c r="BI404" i="50"/>
  <c r="BO85" i="50"/>
  <c r="BP85" i="50"/>
  <c r="BJ404" i="50"/>
  <c r="BO149" i="50"/>
  <c r="BP149" i="50"/>
  <c r="BK404" i="50"/>
  <c r="BO213" i="50"/>
  <c r="BP213" i="50"/>
  <c r="BL404" i="50"/>
  <c r="BO277" i="50"/>
  <c r="BP277" i="50"/>
  <c r="BM404" i="50"/>
  <c r="BO341" i="50"/>
  <c r="BP341" i="50"/>
  <c r="BN404" i="50"/>
  <c r="BO404" i="50"/>
  <c r="BP404" i="50"/>
  <c r="BQ341" i="50"/>
  <c r="BR341" i="50"/>
  <c r="BR404" i="50"/>
  <c r="BO22" i="50"/>
  <c r="BP22" i="50"/>
  <c r="BI405" i="50"/>
  <c r="BO86" i="50"/>
  <c r="BP86" i="50"/>
  <c r="BJ405" i="50"/>
  <c r="BO150" i="50"/>
  <c r="BP150" i="50"/>
  <c r="BK405" i="50"/>
  <c r="BO214" i="50"/>
  <c r="BP214" i="50"/>
  <c r="BL405" i="50"/>
  <c r="BO278" i="50"/>
  <c r="BP278" i="50"/>
  <c r="BM405" i="50"/>
  <c r="BO342" i="50"/>
  <c r="BP342" i="50"/>
  <c r="BN405" i="50"/>
  <c r="BO405" i="50"/>
  <c r="BP405" i="50"/>
  <c r="BQ342" i="50"/>
  <c r="BR342" i="50"/>
  <c r="BR405" i="50"/>
  <c r="BO23" i="50"/>
  <c r="BP23" i="50"/>
  <c r="BI406" i="50"/>
  <c r="BO87" i="50"/>
  <c r="BP87" i="50"/>
  <c r="BJ406" i="50"/>
  <c r="BO151" i="50"/>
  <c r="BP151" i="50"/>
  <c r="BK406" i="50"/>
  <c r="BO215" i="50"/>
  <c r="BP215" i="50"/>
  <c r="BL406" i="50"/>
  <c r="BO279" i="50"/>
  <c r="BP279" i="50"/>
  <c r="BM406" i="50"/>
  <c r="BO343" i="50"/>
  <c r="BP343" i="50"/>
  <c r="BN406" i="50"/>
  <c r="BO406" i="50"/>
  <c r="BP406" i="50"/>
  <c r="BQ343" i="50"/>
  <c r="BR343" i="50"/>
  <c r="BR406" i="50"/>
  <c r="BO24" i="50"/>
  <c r="BP24" i="50"/>
  <c r="BI407" i="50"/>
  <c r="BO88" i="50"/>
  <c r="BP88" i="50"/>
  <c r="BJ407" i="50"/>
  <c r="BO152" i="50"/>
  <c r="BP152" i="50"/>
  <c r="BK407" i="50"/>
  <c r="BO216" i="50"/>
  <c r="BP216" i="50"/>
  <c r="BL407" i="50"/>
  <c r="BO280" i="50"/>
  <c r="BP280" i="50"/>
  <c r="BM407" i="50"/>
  <c r="BO344" i="50"/>
  <c r="BP344" i="50"/>
  <c r="BN407" i="50"/>
  <c r="BO407" i="50"/>
  <c r="BP407" i="50"/>
  <c r="BQ344" i="50"/>
  <c r="BR344" i="50"/>
  <c r="BR407" i="50"/>
  <c r="BO25" i="50"/>
  <c r="BP25" i="50"/>
  <c r="BI408" i="50"/>
  <c r="BO89" i="50"/>
  <c r="BP89" i="50"/>
  <c r="BJ408" i="50"/>
  <c r="BO153" i="50"/>
  <c r="BP153" i="50"/>
  <c r="BK408" i="50"/>
  <c r="BO217" i="50"/>
  <c r="BP217" i="50"/>
  <c r="BL408" i="50"/>
  <c r="BO281" i="50"/>
  <c r="BP281" i="50"/>
  <c r="BM408" i="50"/>
  <c r="BO345" i="50"/>
  <c r="BP345" i="50"/>
  <c r="BN408" i="50"/>
  <c r="BO408" i="50"/>
  <c r="BP408" i="50"/>
  <c r="BQ345" i="50"/>
  <c r="BR345" i="50"/>
  <c r="BR408" i="50"/>
  <c r="BO26" i="50"/>
  <c r="BP26" i="50"/>
  <c r="BI409" i="50"/>
  <c r="BO90" i="50"/>
  <c r="BP90" i="50"/>
  <c r="BJ409" i="50"/>
  <c r="BO154" i="50"/>
  <c r="BP154" i="50"/>
  <c r="BK409" i="50"/>
  <c r="BO218" i="50"/>
  <c r="BP218" i="50"/>
  <c r="BL409" i="50"/>
  <c r="BO282" i="50"/>
  <c r="BP282" i="50"/>
  <c r="BM409" i="50"/>
  <c r="BO346" i="50"/>
  <c r="BP346" i="50"/>
  <c r="BN409" i="50"/>
  <c r="BO409" i="50"/>
  <c r="BP409" i="50"/>
  <c r="BQ346" i="50"/>
  <c r="BR346" i="50"/>
  <c r="BR409" i="50"/>
  <c r="BO27" i="50"/>
  <c r="BP27" i="50"/>
  <c r="BI410" i="50"/>
  <c r="BO91" i="50"/>
  <c r="BP91" i="50"/>
  <c r="BJ410" i="50"/>
  <c r="BO155" i="50"/>
  <c r="BP155" i="50"/>
  <c r="BK410" i="50"/>
  <c r="BO219" i="50"/>
  <c r="BP219" i="50"/>
  <c r="BL410" i="50"/>
  <c r="BO283" i="50"/>
  <c r="BP283" i="50"/>
  <c r="BM410" i="50"/>
  <c r="BO347" i="50"/>
  <c r="BP347" i="50"/>
  <c r="BN410" i="50"/>
  <c r="BO410" i="50"/>
  <c r="BP410" i="50"/>
  <c r="BQ347" i="50"/>
  <c r="BR347" i="50"/>
  <c r="BR410" i="50"/>
  <c r="BO28" i="50"/>
  <c r="BP28" i="50"/>
  <c r="BI411" i="50"/>
  <c r="BO92" i="50"/>
  <c r="BP92" i="50"/>
  <c r="BJ411" i="50"/>
  <c r="BO156" i="50"/>
  <c r="BP156" i="50"/>
  <c r="BK411" i="50"/>
  <c r="BO220" i="50"/>
  <c r="BP220" i="50"/>
  <c r="BL411" i="50"/>
  <c r="BO284" i="50"/>
  <c r="BP284" i="50"/>
  <c r="BM411" i="50"/>
  <c r="BO348" i="50"/>
  <c r="BP348" i="50"/>
  <c r="BN411" i="50"/>
  <c r="BO411" i="50"/>
  <c r="BP411" i="50"/>
  <c r="BQ348" i="50"/>
  <c r="BR348" i="50"/>
  <c r="BR411" i="50"/>
  <c r="BO29" i="50"/>
  <c r="BP29" i="50"/>
  <c r="BI412" i="50"/>
  <c r="BO93" i="50"/>
  <c r="BP93" i="50"/>
  <c r="BJ412" i="50"/>
  <c r="BO157" i="50"/>
  <c r="BP157" i="50"/>
  <c r="BK412" i="50"/>
  <c r="BO221" i="50"/>
  <c r="BP221" i="50"/>
  <c r="BL412" i="50"/>
  <c r="BO285" i="50"/>
  <c r="BP285" i="50"/>
  <c r="BM412" i="50"/>
  <c r="BO349" i="50"/>
  <c r="BP349" i="50"/>
  <c r="BN412" i="50"/>
  <c r="BO412" i="50"/>
  <c r="BP412" i="50"/>
  <c r="BQ349" i="50"/>
  <c r="BR349" i="50"/>
  <c r="BR412" i="50"/>
  <c r="BO30" i="50"/>
  <c r="BP30" i="50"/>
  <c r="BI413" i="50"/>
  <c r="BO94" i="50"/>
  <c r="BP94" i="50"/>
  <c r="BJ413" i="50"/>
  <c r="BO158" i="50"/>
  <c r="BP158" i="50"/>
  <c r="BK413" i="50"/>
  <c r="BO222" i="50"/>
  <c r="BP222" i="50"/>
  <c r="BL413" i="50"/>
  <c r="BO286" i="50"/>
  <c r="BP286" i="50"/>
  <c r="BM413" i="50"/>
  <c r="BO350" i="50"/>
  <c r="BP350" i="50"/>
  <c r="BN413" i="50"/>
  <c r="BO413" i="50"/>
  <c r="BP413" i="50"/>
  <c r="BQ350" i="50"/>
  <c r="BR350" i="50"/>
  <c r="BR413" i="50"/>
  <c r="BO31" i="50"/>
  <c r="BP31" i="50"/>
  <c r="BI414" i="50"/>
  <c r="BO95" i="50"/>
  <c r="BP95" i="50"/>
  <c r="BJ414" i="50"/>
  <c r="BO159" i="50"/>
  <c r="BP159" i="50"/>
  <c r="BK414" i="50"/>
  <c r="BO223" i="50"/>
  <c r="BP223" i="50"/>
  <c r="BL414" i="50"/>
  <c r="BO287" i="50"/>
  <c r="BP287" i="50"/>
  <c r="BM414" i="50"/>
  <c r="BO351" i="50"/>
  <c r="BP351" i="50"/>
  <c r="BN414" i="50"/>
  <c r="BO414" i="50"/>
  <c r="BP414" i="50"/>
  <c r="BQ287" i="50"/>
  <c r="BR287" i="50"/>
  <c r="BQ351" i="50"/>
  <c r="BR351" i="50"/>
  <c r="BR414" i="50"/>
  <c r="BO32" i="50"/>
  <c r="BP32" i="50"/>
  <c r="BI415" i="50"/>
  <c r="BO96" i="50"/>
  <c r="BP96" i="50"/>
  <c r="BJ415" i="50"/>
  <c r="BO160" i="50"/>
  <c r="BP160" i="50"/>
  <c r="BK415" i="50"/>
  <c r="BO224" i="50"/>
  <c r="BP224" i="50"/>
  <c r="BL415" i="50"/>
  <c r="BO288" i="50"/>
  <c r="BP288" i="50"/>
  <c r="BM415" i="50"/>
  <c r="BO352" i="50"/>
  <c r="BP352" i="50"/>
  <c r="BN415" i="50"/>
  <c r="BO415" i="50"/>
  <c r="BP415" i="50"/>
  <c r="BQ352" i="50"/>
  <c r="BR352" i="50"/>
  <c r="BR415" i="50"/>
  <c r="BO33" i="50"/>
  <c r="BP33" i="50"/>
  <c r="BI416" i="50"/>
  <c r="BO97" i="50"/>
  <c r="BP97" i="50"/>
  <c r="BJ416" i="50"/>
  <c r="BO161" i="50"/>
  <c r="BP161" i="50"/>
  <c r="BK416" i="50"/>
  <c r="BO225" i="50"/>
  <c r="BP225" i="50"/>
  <c r="BL416" i="50"/>
  <c r="BO289" i="50"/>
  <c r="BP289" i="50"/>
  <c r="BM416" i="50"/>
  <c r="BO353" i="50"/>
  <c r="BP353" i="50"/>
  <c r="BN416" i="50"/>
  <c r="BO416" i="50"/>
  <c r="BP416" i="50"/>
  <c r="BQ353" i="50"/>
  <c r="BR353" i="50"/>
  <c r="BR416" i="50"/>
  <c r="BO34" i="50"/>
  <c r="BP34" i="50"/>
  <c r="BI417" i="50"/>
  <c r="BO98" i="50"/>
  <c r="BP98" i="50"/>
  <c r="BJ417" i="50"/>
  <c r="BO162" i="50"/>
  <c r="BP162" i="50"/>
  <c r="BK417" i="50"/>
  <c r="BO226" i="50"/>
  <c r="BP226" i="50"/>
  <c r="BL417" i="50"/>
  <c r="BO290" i="50"/>
  <c r="BP290" i="50"/>
  <c r="BM417" i="50"/>
  <c r="BO354" i="50"/>
  <c r="BP354" i="50"/>
  <c r="BN417" i="50"/>
  <c r="BO417" i="50"/>
  <c r="BP417" i="50"/>
  <c r="BQ354" i="50"/>
  <c r="BR354" i="50"/>
  <c r="BR417" i="50"/>
  <c r="BO35" i="50"/>
  <c r="BP35" i="50"/>
  <c r="BI418" i="50"/>
  <c r="BO99" i="50"/>
  <c r="BP99" i="50"/>
  <c r="BJ418" i="50"/>
  <c r="BO163" i="50"/>
  <c r="BP163" i="50"/>
  <c r="BK418" i="50"/>
  <c r="BO227" i="50"/>
  <c r="BP227" i="50"/>
  <c r="BL418" i="50"/>
  <c r="BO291" i="50"/>
  <c r="BP291" i="50"/>
  <c r="BM418" i="50"/>
  <c r="BO355" i="50"/>
  <c r="BP355" i="50"/>
  <c r="BN418" i="50"/>
  <c r="BO418" i="50"/>
  <c r="BP418" i="50"/>
  <c r="BQ355" i="50"/>
  <c r="BR355" i="50"/>
  <c r="BR418" i="50"/>
  <c r="BO36" i="50"/>
  <c r="BP36" i="50"/>
  <c r="BI419" i="50"/>
  <c r="BO100" i="50"/>
  <c r="BP100" i="50"/>
  <c r="BJ419" i="50"/>
  <c r="BO164" i="50"/>
  <c r="BP164" i="50"/>
  <c r="BK419" i="50"/>
  <c r="BO228" i="50"/>
  <c r="BP228" i="50"/>
  <c r="BL419" i="50"/>
  <c r="BO292" i="50"/>
  <c r="BP292" i="50"/>
  <c r="BM419" i="50"/>
  <c r="BO356" i="50"/>
  <c r="BP356" i="50"/>
  <c r="BN419" i="50"/>
  <c r="BO419" i="50"/>
  <c r="BP419" i="50"/>
  <c r="BQ356" i="50"/>
  <c r="BR356" i="50"/>
  <c r="BR419" i="50"/>
  <c r="BO37" i="50"/>
  <c r="BP37" i="50"/>
  <c r="BI420" i="50"/>
  <c r="BO101" i="50"/>
  <c r="BP101" i="50"/>
  <c r="BJ420" i="50"/>
  <c r="BO165" i="50"/>
  <c r="BP165" i="50"/>
  <c r="BK420" i="50"/>
  <c r="BO229" i="50"/>
  <c r="BP229" i="50"/>
  <c r="BL420" i="50"/>
  <c r="BO293" i="50"/>
  <c r="BP293" i="50"/>
  <c r="BM420" i="50"/>
  <c r="BO357" i="50"/>
  <c r="BP357" i="50"/>
  <c r="BN420" i="50"/>
  <c r="BO420" i="50"/>
  <c r="BP420" i="50"/>
  <c r="BQ357" i="50"/>
  <c r="BR357" i="50"/>
  <c r="BR420" i="50"/>
  <c r="BO38" i="50"/>
  <c r="BP38" i="50"/>
  <c r="BI421" i="50"/>
  <c r="BO102" i="50"/>
  <c r="BP102" i="50"/>
  <c r="BJ421" i="50"/>
  <c r="BO166" i="50"/>
  <c r="BP166" i="50"/>
  <c r="BK421" i="50"/>
  <c r="BO230" i="50"/>
  <c r="BP230" i="50"/>
  <c r="BL421" i="50"/>
  <c r="BO294" i="50"/>
  <c r="BP294" i="50"/>
  <c r="BM421" i="50"/>
  <c r="BO358" i="50"/>
  <c r="BP358" i="50"/>
  <c r="BN421" i="50"/>
  <c r="BO421" i="50"/>
  <c r="BP421" i="50"/>
  <c r="BQ358" i="50"/>
  <c r="BR358" i="50"/>
  <c r="BR421" i="50"/>
  <c r="BO39" i="50"/>
  <c r="BP39" i="50"/>
  <c r="BI422" i="50"/>
  <c r="BO103" i="50"/>
  <c r="BP103" i="50"/>
  <c r="BJ422" i="50"/>
  <c r="BO167" i="50"/>
  <c r="BP167" i="50"/>
  <c r="BK422" i="50"/>
  <c r="BO231" i="50"/>
  <c r="BP231" i="50"/>
  <c r="BL422" i="50"/>
  <c r="BO295" i="50"/>
  <c r="BP295" i="50"/>
  <c r="BM422" i="50"/>
  <c r="BO359" i="50"/>
  <c r="BP359" i="50"/>
  <c r="BN422" i="50"/>
  <c r="BO422" i="50"/>
  <c r="BP422" i="50"/>
  <c r="BQ359" i="50"/>
  <c r="BR359" i="50"/>
  <c r="BR422" i="50"/>
  <c r="BO40" i="50"/>
  <c r="BP40" i="50"/>
  <c r="BI423" i="50"/>
  <c r="BO104" i="50"/>
  <c r="BP104" i="50"/>
  <c r="BJ423" i="50"/>
  <c r="BO168" i="50"/>
  <c r="BP168" i="50"/>
  <c r="BK423" i="50"/>
  <c r="BO232" i="50"/>
  <c r="BP232" i="50"/>
  <c r="BL423" i="50"/>
  <c r="BO296" i="50"/>
  <c r="BP296" i="50"/>
  <c r="BM423" i="50"/>
  <c r="BO360" i="50"/>
  <c r="BP360" i="50"/>
  <c r="BN423" i="50"/>
  <c r="BO423" i="50"/>
  <c r="BP423" i="50"/>
  <c r="BQ360" i="50"/>
  <c r="BR360" i="50"/>
  <c r="BR423" i="50"/>
  <c r="BO41" i="50"/>
  <c r="BP41" i="50"/>
  <c r="BI424" i="50"/>
  <c r="BO105" i="50"/>
  <c r="BP105" i="50"/>
  <c r="BJ424" i="50"/>
  <c r="BO169" i="50"/>
  <c r="BP169" i="50"/>
  <c r="BK424" i="50"/>
  <c r="BO233" i="50"/>
  <c r="BP233" i="50"/>
  <c r="BL424" i="50"/>
  <c r="BO297" i="50"/>
  <c r="BP297" i="50"/>
  <c r="BM424" i="50"/>
  <c r="BO361" i="50"/>
  <c r="BP361" i="50"/>
  <c r="BN424" i="50"/>
  <c r="BO424" i="50"/>
  <c r="BP424" i="50"/>
  <c r="BQ361" i="50"/>
  <c r="BR361" i="50"/>
  <c r="BR424" i="50"/>
  <c r="BO42" i="50"/>
  <c r="BP42" i="50"/>
  <c r="BI425" i="50"/>
  <c r="BO106" i="50"/>
  <c r="BP106" i="50"/>
  <c r="BJ425" i="50"/>
  <c r="BO170" i="50"/>
  <c r="BP170" i="50"/>
  <c r="BK425" i="50"/>
  <c r="BO234" i="50"/>
  <c r="BP234" i="50"/>
  <c r="BL425" i="50"/>
  <c r="BO298" i="50"/>
  <c r="BP298" i="50"/>
  <c r="BM425" i="50"/>
  <c r="BO362" i="50"/>
  <c r="BP362" i="50"/>
  <c r="BN425" i="50"/>
  <c r="BO425" i="50"/>
  <c r="BP425" i="50"/>
  <c r="BQ362" i="50"/>
  <c r="BR362" i="50"/>
  <c r="BR425" i="50"/>
  <c r="BO43" i="50"/>
  <c r="BP43" i="50"/>
  <c r="BI426" i="50"/>
  <c r="BO107" i="50"/>
  <c r="BP107" i="50"/>
  <c r="BJ426" i="50"/>
  <c r="BO171" i="50"/>
  <c r="BP171" i="50"/>
  <c r="BK426" i="50"/>
  <c r="BO235" i="50"/>
  <c r="BP235" i="50"/>
  <c r="BL426" i="50"/>
  <c r="BO299" i="50"/>
  <c r="BP299" i="50"/>
  <c r="BM426" i="50"/>
  <c r="BO363" i="50"/>
  <c r="BP363" i="50"/>
  <c r="BN426" i="50"/>
  <c r="BO426" i="50"/>
  <c r="BP426" i="50"/>
  <c r="BQ363" i="50"/>
  <c r="BR363" i="50"/>
  <c r="BR426" i="50"/>
  <c r="BO44" i="50"/>
  <c r="BP44" i="50"/>
  <c r="BI427" i="50"/>
  <c r="BO108" i="50"/>
  <c r="BP108" i="50"/>
  <c r="BJ427" i="50"/>
  <c r="BO172" i="50"/>
  <c r="BP172" i="50"/>
  <c r="BK427" i="50"/>
  <c r="BO236" i="50"/>
  <c r="BP236" i="50"/>
  <c r="BL427" i="50"/>
  <c r="BO300" i="50"/>
  <c r="BP300" i="50"/>
  <c r="BM427" i="50"/>
  <c r="BO364" i="50"/>
  <c r="BP364" i="50"/>
  <c r="BN427" i="50"/>
  <c r="BO427" i="50"/>
  <c r="BP427" i="50"/>
  <c r="BQ364" i="50"/>
  <c r="BR364" i="50"/>
  <c r="BR427" i="50"/>
  <c r="BO45" i="50"/>
  <c r="BP45" i="50"/>
  <c r="BI428" i="50"/>
  <c r="BO109" i="50"/>
  <c r="BP109" i="50"/>
  <c r="BJ428" i="50"/>
  <c r="BO173" i="50"/>
  <c r="BP173" i="50"/>
  <c r="BK428" i="50"/>
  <c r="BO237" i="50"/>
  <c r="BP237" i="50"/>
  <c r="BL428" i="50"/>
  <c r="BO301" i="50"/>
  <c r="BP301" i="50"/>
  <c r="BM428" i="50"/>
  <c r="BO365" i="50"/>
  <c r="BP365" i="50"/>
  <c r="BN428" i="50"/>
  <c r="BO428" i="50"/>
  <c r="BP428" i="50"/>
  <c r="BQ365" i="50"/>
  <c r="BR365" i="50"/>
  <c r="BR428" i="50"/>
  <c r="BO46" i="50"/>
  <c r="BP46" i="50"/>
  <c r="BI429" i="50"/>
  <c r="BO110" i="50"/>
  <c r="BP110" i="50"/>
  <c r="BJ429" i="50"/>
  <c r="BO174" i="50"/>
  <c r="BP174" i="50"/>
  <c r="BK429" i="50"/>
  <c r="BO238" i="50"/>
  <c r="BP238" i="50"/>
  <c r="BL429" i="50"/>
  <c r="BO302" i="50"/>
  <c r="BP302" i="50"/>
  <c r="BM429" i="50"/>
  <c r="BO366" i="50"/>
  <c r="BP366" i="50"/>
  <c r="BN429" i="50"/>
  <c r="BO429" i="50"/>
  <c r="BP429" i="50"/>
  <c r="BR429" i="50"/>
  <c r="BO47" i="50"/>
  <c r="BP47" i="50"/>
  <c r="BI430" i="50"/>
  <c r="BO111" i="50"/>
  <c r="BP111" i="50"/>
  <c r="BJ430" i="50"/>
  <c r="BO175" i="50"/>
  <c r="BP175" i="50"/>
  <c r="BK430" i="50"/>
  <c r="BO239" i="50"/>
  <c r="BP239" i="50"/>
  <c r="BL430" i="50"/>
  <c r="BO303" i="50"/>
  <c r="BP303" i="50"/>
  <c r="BM430" i="50"/>
  <c r="BO367" i="50"/>
  <c r="BP367" i="50"/>
  <c r="BN430" i="50"/>
  <c r="BO430" i="50"/>
  <c r="BP430" i="50"/>
  <c r="BR430" i="50"/>
  <c r="BO48" i="50"/>
  <c r="BP48" i="50"/>
  <c r="BI431" i="50"/>
  <c r="BO112" i="50"/>
  <c r="BP112" i="50"/>
  <c r="BJ431" i="50"/>
  <c r="BO176" i="50"/>
  <c r="BP176" i="50"/>
  <c r="BK431" i="50"/>
  <c r="BO240" i="50"/>
  <c r="BP240" i="50"/>
  <c r="BL431" i="50"/>
  <c r="BO304" i="50"/>
  <c r="BP304" i="50"/>
  <c r="BM431" i="50"/>
  <c r="BO368" i="50"/>
  <c r="BP368" i="50"/>
  <c r="BN431" i="50"/>
  <c r="BO431" i="50"/>
  <c r="BP431" i="50"/>
  <c r="BR431" i="50"/>
  <c r="BO49" i="50"/>
  <c r="BP49" i="50"/>
  <c r="BI432" i="50"/>
  <c r="BO113" i="50"/>
  <c r="BP113" i="50"/>
  <c r="BJ432" i="50"/>
  <c r="BO177" i="50"/>
  <c r="BP177" i="50"/>
  <c r="BK432" i="50"/>
  <c r="BO241" i="50"/>
  <c r="BP241" i="50"/>
  <c r="BL432" i="50"/>
  <c r="BO305" i="50"/>
  <c r="BP305" i="50"/>
  <c r="BM432" i="50"/>
  <c r="BO369" i="50"/>
  <c r="BP369" i="50"/>
  <c r="BN432" i="50"/>
  <c r="BO432" i="50"/>
  <c r="BP432" i="50"/>
  <c r="BR432" i="50"/>
  <c r="BO50" i="50"/>
  <c r="BP50" i="50"/>
  <c r="BI433" i="50"/>
  <c r="BO114" i="50"/>
  <c r="BP114" i="50"/>
  <c r="BJ433" i="50"/>
  <c r="BO178" i="50"/>
  <c r="BP178" i="50"/>
  <c r="BK433" i="50"/>
  <c r="BO242" i="50"/>
  <c r="BP242" i="50"/>
  <c r="BL433" i="50"/>
  <c r="BO306" i="50"/>
  <c r="BP306" i="50"/>
  <c r="BM433" i="50"/>
  <c r="BO370" i="50"/>
  <c r="BP370" i="50"/>
  <c r="BN433" i="50"/>
  <c r="BO433" i="50"/>
  <c r="BP433" i="50"/>
  <c r="BR433" i="50"/>
  <c r="BO51" i="50"/>
  <c r="BP51" i="50"/>
  <c r="BI434" i="50"/>
  <c r="BO115" i="50"/>
  <c r="BP115" i="50"/>
  <c r="BJ434" i="50"/>
  <c r="BO179" i="50"/>
  <c r="BP179" i="50"/>
  <c r="BK434" i="50"/>
  <c r="BO243" i="50"/>
  <c r="BP243" i="50"/>
  <c r="BL434" i="50"/>
  <c r="BO307" i="50"/>
  <c r="BP307" i="50"/>
  <c r="BM434" i="50"/>
  <c r="BO371" i="50"/>
  <c r="BP371" i="50"/>
  <c r="BN434" i="50"/>
  <c r="BO434" i="50"/>
  <c r="BP434" i="50"/>
  <c r="BR434" i="50"/>
  <c r="BO52" i="50"/>
  <c r="BP52" i="50"/>
  <c r="BI435" i="50"/>
  <c r="BO116" i="50"/>
  <c r="BP116" i="50"/>
  <c r="BJ435" i="50"/>
  <c r="BO180" i="50"/>
  <c r="BP180" i="50"/>
  <c r="BK435" i="50"/>
  <c r="BO244" i="50"/>
  <c r="BP244" i="50"/>
  <c r="BL435" i="50"/>
  <c r="BO308" i="50"/>
  <c r="BP308" i="50"/>
  <c r="BM435" i="50"/>
  <c r="BO372" i="50"/>
  <c r="BP372" i="50"/>
  <c r="BN435" i="50"/>
  <c r="BO435" i="50"/>
  <c r="BP435" i="50"/>
  <c r="BR435" i="50"/>
  <c r="BO53" i="50"/>
  <c r="BP53" i="50"/>
  <c r="BI436" i="50"/>
  <c r="BO117" i="50"/>
  <c r="BP117" i="50"/>
  <c r="BJ436" i="50"/>
  <c r="BO181" i="50"/>
  <c r="BP181" i="50"/>
  <c r="BK436" i="50"/>
  <c r="BO245" i="50"/>
  <c r="BP245" i="50"/>
  <c r="BL436" i="50"/>
  <c r="BO309" i="50"/>
  <c r="BP309" i="50"/>
  <c r="BM436" i="50"/>
  <c r="BO373" i="50"/>
  <c r="BP373" i="50"/>
  <c r="BN436" i="50"/>
  <c r="BO436" i="50"/>
  <c r="BP436" i="50"/>
  <c r="BR436" i="50"/>
  <c r="BO54" i="50"/>
  <c r="BP54" i="50"/>
  <c r="BI437" i="50"/>
  <c r="BO118" i="50"/>
  <c r="BP118" i="50"/>
  <c r="BJ437" i="50"/>
  <c r="BO182" i="50"/>
  <c r="BP182" i="50"/>
  <c r="BK437" i="50"/>
  <c r="BO246" i="50"/>
  <c r="BP246" i="50"/>
  <c r="BL437" i="50"/>
  <c r="BO310" i="50"/>
  <c r="BP310" i="50"/>
  <c r="BM437" i="50"/>
  <c r="BO374" i="50"/>
  <c r="BP374" i="50"/>
  <c r="BN437" i="50"/>
  <c r="BO437" i="50"/>
  <c r="BP437" i="50"/>
  <c r="BR437" i="50"/>
  <c r="BO55" i="50"/>
  <c r="BP55" i="50"/>
  <c r="BI438" i="50"/>
  <c r="BO119" i="50"/>
  <c r="BP119" i="50"/>
  <c r="BJ438" i="50"/>
  <c r="BO183" i="50"/>
  <c r="BP183" i="50"/>
  <c r="BK438" i="50"/>
  <c r="BO247" i="50"/>
  <c r="BP247" i="50"/>
  <c r="BL438" i="50"/>
  <c r="BO311" i="50"/>
  <c r="BP311" i="50"/>
  <c r="BM438" i="50"/>
  <c r="BO375" i="50"/>
  <c r="BP375" i="50"/>
  <c r="BN438" i="50"/>
  <c r="BO438" i="50"/>
  <c r="BP438" i="50"/>
  <c r="BR438" i="50"/>
  <c r="BO56" i="50"/>
  <c r="BP56" i="50"/>
  <c r="BI439" i="50"/>
  <c r="BO120" i="50"/>
  <c r="BP120" i="50"/>
  <c r="BJ439" i="50"/>
  <c r="BO184" i="50"/>
  <c r="BP184" i="50"/>
  <c r="BK439" i="50"/>
  <c r="BO248" i="50"/>
  <c r="BP248" i="50"/>
  <c r="BL439" i="50"/>
  <c r="BO312" i="50"/>
  <c r="BP312" i="50"/>
  <c r="BM439" i="50"/>
  <c r="BO376" i="50"/>
  <c r="BP376" i="50"/>
  <c r="BN439" i="50"/>
  <c r="BO439" i="50"/>
  <c r="BP439" i="50"/>
  <c r="BR439" i="50"/>
  <c r="BO57" i="50"/>
  <c r="BP57" i="50"/>
  <c r="BI440" i="50"/>
  <c r="BO121" i="50"/>
  <c r="BP121" i="50"/>
  <c r="BJ440" i="50"/>
  <c r="BO185" i="50"/>
  <c r="BP185" i="50"/>
  <c r="BK440" i="50"/>
  <c r="BO249" i="50"/>
  <c r="BP249" i="50"/>
  <c r="BL440" i="50"/>
  <c r="BO313" i="50"/>
  <c r="BP313" i="50"/>
  <c r="BM440" i="50"/>
  <c r="BO377" i="50"/>
  <c r="BP377" i="50"/>
  <c r="BN440" i="50"/>
  <c r="BO440" i="50"/>
  <c r="BP440" i="50"/>
  <c r="BR440" i="50"/>
  <c r="BO58" i="50"/>
  <c r="BP58" i="50"/>
  <c r="BI441" i="50"/>
  <c r="BO122" i="50"/>
  <c r="BP122" i="50"/>
  <c r="BJ441" i="50"/>
  <c r="BO186" i="50"/>
  <c r="BP186" i="50"/>
  <c r="BK441" i="50"/>
  <c r="BO250" i="50"/>
  <c r="BP250" i="50"/>
  <c r="BL441" i="50"/>
  <c r="BO314" i="50"/>
  <c r="BP314" i="50"/>
  <c r="BM441" i="50"/>
  <c r="BO378" i="50"/>
  <c r="BP378" i="50"/>
  <c r="BN441" i="50"/>
  <c r="BO441" i="50"/>
  <c r="BP441" i="50"/>
  <c r="BR441" i="50"/>
  <c r="BO59" i="50"/>
  <c r="BP59" i="50"/>
  <c r="BI442" i="50"/>
  <c r="BO123" i="50"/>
  <c r="BP123" i="50"/>
  <c r="BJ442" i="50"/>
  <c r="BO187" i="50"/>
  <c r="BP187" i="50"/>
  <c r="BK442" i="50"/>
  <c r="BO251" i="50"/>
  <c r="BP251" i="50"/>
  <c r="BL442" i="50"/>
  <c r="BO315" i="50"/>
  <c r="BP315" i="50"/>
  <c r="BM442" i="50"/>
  <c r="BO379" i="50"/>
  <c r="BP379" i="50"/>
  <c r="BN442" i="50"/>
  <c r="BO442" i="50"/>
  <c r="BP442" i="50"/>
  <c r="BR442" i="50"/>
  <c r="BO60" i="50"/>
  <c r="BP60" i="50"/>
  <c r="BI443" i="50"/>
  <c r="BO124" i="50"/>
  <c r="BP124" i="50"/>
  <c r="BJ443" i="50"/>
  <c r="BO188" i="50"/>
  <c r="BP188" i="50"/>
  <c r="BK443" i="50"/>
  <c r="BO252" i="50"/>
  <c r="BP252" i="50"/>
  <c r="BL443" i="50"/>
  <c r="BO316" i="50"/>
  <c r="BP316" i="50"/>
  <c r="BM443" i="50"/>
  <c r="BO380" i="50"/>
  <c r="BP380" i="50"/>
  <c r="BN443" i="50"/>
  <c r="BO443" i="50"/>
  <c r="BP443" i="50"/>
  <c r="BR443" i="50"/>
  <c r="BA12" i="50"/>
  <c r="BA10" i="50"/>
  <c r="BB10" i="50"/>
  <c r="BB12" i="50"/>
  <c r="AU395" i="50"/>
  <c r="BA76" i="50"/>
  <c r="BA74" i="50"/>
  <c r="BB74" i="50"/>
  <c r="BB76" i="50"/>
  <c r="AV395" i="50"/>
  <c r="BA140" i="50"/>
  <c r="BA138" i="50"/>
  <c r="BB138" i="50"/>
  <c r="BB140" i="50"/>
  <c r="AW395" i="50"/>
  <c r="BA204" i="50"/>
  <c r="BA202" i="50"/>
  <c r="BB202" i="50"/>
  <c r="BB204" i="50"/>
  <c r="AX395" i="50"/>
  <c r="BA268" i="50"/>
  <c r="BB268" i="50"/>
  <c r="AY395" i="50"/>
  <c r="BA332" i="50"/>
  <c r="BA330" i="50"/>
  <c r="BB332" i="50"/>
  <c r="AZ395" i="50"/>
  <c r="BA395" i="50"/>
  <c r="BA13" i="50"/>
  <c r="BB13" i="50"/>
  <c r="AU396" i="50"/>
  <c r="BA77" i="50"/>
  <c r="BB77" i="50"/>
  <c r="AV396" i="50"/>
  <c r="BA141" i="50"/>
  <c r="BB141" i="50"/>
  <c r="AW396" i="50"/>
  <c r="BA205" i="50"/>
  <c r="BB205" i="50"/>
  <c r="AX396" i="50"/>
  <c r="BA269" i="50"/>
  <c r="BB269" i="50"/>
  <c r="AY396" i="50"/>
  <c r="BA333" i="50"/>
  <c r="BB333" i="50"/>
  <c r="AZ396" i="50"/>
  <c r="BA396" i="50"/>
  <c r="BA14" i="50"/>
  <c r="BB14" i="50"/>
  <c r="AU397" i="50"/>
  <c r="BA78" i="50"/>
  <c r="BB78" i="50"/>
  <c r="AV397" i="50"/>
  <c r="BA142" i="50"/>
  <c r="BB142" i="50"/>
  <c r="AW397" i="50"/>
  <c r="BA206" i="50"/>
  <c r="BB206" i="50"/>
  <c r="AX397" i="50"/>
  <c r="BA270" i="50"/>
  <c r="BB270" i="50"/>
  <c r="AY397" i="50"/>
  <c r="BA334" i="50"/>
  <c r="BB334" i="50"/>
  <c r="AZ397" i="50"/>
  <c r="BA397" i="50"/>
  <c r="BA15" i="50"/>
  <c r="BB15" i="50"/>
  <c r="AU398" i="50"/>
  <c r="BA79" i="50"/>
  <c r="BB79" i="50"/>
  <c r="AV398" i="50"/>
  <c r="BA143" i="50"/>
  <c r="BB143" i="50"/>
  <c r="AW398" i="50"/>
  <c r="BA207" i="50"/>
  <c r="BB207" i="50"/>
  <c r="AX398" i="50"/>
  <c r="BA271" i="50"/>
  <c r="BB271" i="50"/>
  <c r="AY398" i="50"/>
  <c r="BA335" i="50"/>
  <c r="BB335" i="50"/>
  <c r="AZ398" i="50"/>
  <c r="BA398" i="50"/>
  <c r="BA16" i="50"/>
  <c r="BB16" i="50"/>
  <c r="AU399" i="50"/>
  <c r="BA80" i="50"/>
  <c r="BB80" i="50"/>
  <c r="AV399" i="50"/>
  <c r="BA144" i="50"/>
  <c r="BB144" i="50"/>
  <c r="AW399" i="50"/>
  <c r="BA208" i="50"/>
  <c r="BB208" i="50"/>
  <c r="AX399" i="50"/>
  <c r="BA272" i="50"/>
  <c r="BB272" i="50"/>
  <c r="AY399" i="50"/>
  <c r="BA336" i="50"/>
  <c r="BB336" i="50"/>
  <c r="AZ399" i="50"/>
  <c r="BA399" i="50"/>
  <c r="BA17" i="50"/>
  <c r="BB17" i="50"/>
  <c r="AU400" i="50"/>
  <c r="BA81" i="50"/>
  <c r="BB81" i="50"/>
  <c r="AV400" i="50"/>
  <c r="BA145" i="50"/>
  <c r="BB145" i="50"/>
  <c r="AW400" i="50"/>
  <c r="BA209" i="50"/>
  <c r="BB209" i="50"/>
  <c r="AX400" i="50"/>
  <c r="BA273" i="50"/>
  <c r="BB273" i="50"/>
  <c r="AY400" i="50"/>
  <c r="BA337" i="50"/>
  <c r="BB337" i="50"/>
  <c r="AZ400" i="50"/>
  <c r="BA400" i="50"/>
  <c r="BA18" i="50"/>
  <c r="BB18" i="50"/>
  <c r="AU401" i="50"/>
  <c r="BA82" i="50"/>
  <c r="BB82" i="50"/>
  <c r="AV401" i="50"/>
  <c r="BA146" i="50"/>
  <c r="BB146" i="50"/>
  <c r="AW401" i="50"/>
  <c r="BA210" i="50"/>
  <c r="BB210" i="50"/>
  <c r="AX401" i="50"/>
  <c r="BA274" i="50"/>
  <c r="BB274" i="50"/>
  <c r="AY401" i="50"/>
  <c r="BA338" i="50"/>
  <c r="BB338" i="50"/>
  <c r="AZ401" i="50"/>
  <c r="BA401" i="50"/>
  <c r="BA19" i="50"/>
  <c r="BB19" i="50"/>
  <c r="AU402" i="50"/>
  <c r="BA83" i="50"/>
  <c r="BB83" i="50"/>
  <c r="AV402" i="50"/>
  <c r="BA147" i="50"/>
  <c r="BB147" i="50"/>
  <c r="AW402" i="50"/>
  <c r="BA211" i="50"/>
  <c r="BB211" i="50"/>
  <c r="AX402" i="50"/>
  <c r="BA275" i="50"/>
  <c r="BB275" i="50"/>
  <c r="AY402" i="50"/>
  <c r="BA339" i="50"/>
  <c r="BB339" i="50"/>
  <c r="AZ402" i="50"/>
  <c r="BA402" i="50"/>
  <c r="BA20" i="50"/>
  <c r="BB20" i="50"/>
  <c r="AU403" i="50"/>
  <c r="BA84" i="50"/>
  <c r="BB84" i="50"/>
  <c r="AV403" i="50"/>
  <c r="BA148" i="50"/>
  <c r="BB148" i="50"/>
  <c r="AW403" i="50"/>
  <c r="BA212" i="50"/>
  <c r="BB212" i="50"/>
  <c r="AX403" i="50"/>
  <c r="BA276" i="50"/>
  <c r="BB276" i="50"/>
  <c r="AY403" i="50"/>
  <c r="BA340" i="50"/>
  <c r="BB340" i="50"/>
  <c r="AZ403" i="50"/>
  <c r="BA403" i="50"/>
  <c r="BA21" i="50"/>
  <c r="BB21" i="50"/>
  <c r="AU404" i="50"/>
  <c r="BA85" i="50"/>
  <c r="BB85" i="50"/>
  <c r="AV404" i="50"/>
  <c r="BA149" i="50"/>
  <c r="BB149" i="50"/>
  <c r="AW404" i="50"/>
  <c r="BA213" i="50"/>
  <c r="BB213" i="50"/>
  <c r="AX404" i="50"/>
  <c r="BA277" i="50"/>
  <c r="BB277" i="50"/>
  <c r="AY404" i="50"/>
  <c r="BA341" i="50"/>
  <c r="BB341" i="50"/>
  <c r="AZ404" i="50"/>
  <c r="BA404" i="50"/>
  <c r="BA22" i="50"/>
  <c r="BB22" i="50"/>
  <c r="AU405" i="50"/>
  <c r="BA86" i="50"/>
  <c r="BB86" i="50"/>
  <c r="AV405" i="50"/>
  <c r="BA150" i="50"/>
  <c r="BB150" i="50"/>
  <c r="AW405" i="50"/>
  <c r="BA214" i="50"/>
  <c r="BB214" i="50"/>
  <c r="AX405" i="50"/>
  <c r="BA278" i="50"/>
  <c r="BB278" i="50"/>
  <c r="AY405" i="50"/>
  <c r="BA342" i="50"/>
  <c r="BB342" i="50"/>
  <c r="AZ405" i="50"/>
  <c r="BA405" i="50"/>
  <c r="BA23" i="50"/>
  <c r="BB23" i="50"/>
  <c r="AU406" i="50"/>
  <c r="BA87" i="50"/>
  <c r="BB87" i="50"/>
  <c r="AV406" i="50"/>
  <c r="BA151" i="50"/>
  <c r="BB151" i="50"/>
  <c r="AW406" i="50"/>
  <c r="BA215" i="50"/>
  <c r="BB215" i="50"/>
  <c r="AX406" i="50"/>
  <c r="BA279" i="50"/>
  <c r="BB279" i="50"/>
  <c r="AY406" i="50"/>
  <c r="BA343" i="50"/>
  <c r="BB343" i="50"/>
  <c r="AZ406" i="50"/>
  <c r="BA406" i="50"/>
  <c r="BA24" i="50"/>
  <c r="BB24" i="50"/>
  <c r="AU407" i="50"/>
  <c r="BA88" i="50"/>
  <c r="BB88" i="50"/>
  <c r="AV407" i="50"/>
  <c r="BA152" i="50"/>
  <c r="BB152" i="50"/>
  <c r="AW407" i="50"/>
  <c r="BA216" i="50"/>
  <c r="BB216" i="50"/>
  <c r="AX407" i="50"/>
  <c r="BA280" i="50"/>
  <c r="BB280" i="50"/>
  <c r="AY407" i="50"/>
  <c r="BA344" i="50"/>
  <c r="BB344" i="50"/>
  <c r="AZ407" i="50"/>
  <c r="BA407" i="50"/>
  <c r="BA25" i="50"/>
  <c r="BB25" i="50"/>
  <c r="AU408" i="50"/>
  <c r="BA89" i="50"/>
  <c r="BB89" i="50"/>
  <c r="AV408" i="50"/>
  <c r="BA153" i="50"/>
  <c r="BB153" i="50"/>
  <c r="AW408" i="50"/>
  <c r="BA217" i="50"/>
  <c r="BB217" i="50"/>
  <c r="AX408" i="50"/>
  <c r="BA281" i="50"/>
  <c r="BB281" i="50"/>
  <c r="AY408" i="50"/>
  <c r="BA345" i="50"/>
  <c r="BB345" i="50"/>
  <c r="AZ408" i="50"/>
  <c r="BA408" i="50"/>
  <c r="BA26" i="50"/>
  <c r="BB26" i="50"/>
  <c r="AU409" i="50"/>
  <c r="BA90" i="50"/>
  <c r="BB90" i="50"/>
  <c r="AV409" i="50"/>
  <c r="BA154" i="50"/>
  <c r="BB154" i="50"/>
  <c r="AW409" i="50"/>
  <c r="BA218" i="50"/>
  <c r="BB218" i="50"/>
  <c r="AX409" i="50"/>
  <c r="BA282" i="50"/>
  <c r="BB282" i="50"/>
  <c r="AY409" i="50"/>
  <c r="BA346" i="50"/>
  <c r="BB346" i="50"/>
  <c r="AZ409" i="50"/>
  <c r="BA409" i="50"/>
  <c r="BA27" i="50"/>
  <c r="BB27" i="50"/>
  <c r="AU410" i="50"/>
  <c r="BA91" i="50"/>
  <c r="BB91" i="50"/>
  <c r="AV410" i="50"/>
  <c r="BA155" i="50"/>
  <c r="BB155" i="50"/>
  <c r="AW410" i="50"/>
  <c r="BA219" i="50"/>
  <c r="BB219" i="50"/>
  <c r="AX410" i="50"/>
  <c r="BA283" i="50"/>
  <c r="BB283" i="50"/>
  <c r="AY410" i="50"/>
  <c r="BA347" i="50"/>
  <c r="BB347" i="50"/>
  <c r="AZ410" i="50"/>
  <c r="BA410" i="50"/>
  <c r="BA28" i="50"/>
  <c r="BB28" i="50"/>
  <c r="AU411" i="50"/>
  <c r="BA92" i="50"/>
  <c r="BB92" i="50"/>
  <c r="AV411" i="50"/>
  <c r="BA156" i="50"/>
  <c r="BB156" i="50"/>
  <c r="AW411" i="50"/>
  <c r="BA220" i="50"/>
  <c r="BB220" i="50"/>
  <c r="AX411" i="50"/>
  <c r="BA284" i="50"/>
  <c r="BB284" i="50"/>
  <c r="AY411" i="50"/>
  <c r="BA348" i="50"/>
  <c r="BB348" i="50"/>
  <c r="AZ411" i="50"/>
  <c r="BA411" i="50"/>
  <c r="BA29" i="50"/>
  <c r="BB29" i="50"/>
  <c r="AU412" i="50"/>
  <c r="BA93" i="50"/>
  <c r="BB93" i="50"/>
  <c r="AV412" i="50"/>
  <c r="BA157" i="50"/>
  <c r="BB157" i="50"/>
  <c r="AW412" i="50"/>
  <c r="BA221" i="50"/>
  <c r="BB221" i="50"/>
  <c r="AX412" i="50"/>
  <c r="BA285" i="50"/>
  <c r="BB285" i="50"/>
  <c r="AY412" i="50"/>
  <c r="BA349" i="50"/>
  <c r="BB349" i="50"/>
  <c r="AZ412" i="50"/>
  <c r="BA412" i="50"/>
  <c r="BA30" i="50"/>
  <c r="BB30" i="50"/>
  <c r="AU413" i="50"/>
  <c r="BA94" i="50"/>
  <c r="BB94" i="50"/>
  <c r="AV413" i="50"/>
  <c r="BA158" i="50"/>
  <c r="BB158" i="50"/>
  <c r="AW413" i="50"/>
  <c r="BA222" i="50"/>
  <c r="BB222" i="50"/>
  <c r="AX413" i="50"/>
  <c r="BA286" i="50"/>
  <c r="BB286" i="50"/>
  <c r="AY413" i="50"/>
  <c r="BA350" i="50"/>
  <c r="BB350" i="50"/>
  <c r="AZ413" i="50"/>
  <c r="BA413" i="50"/>
  <c r="BA31" i="50"/>
  <c r="BB31" i="50"/>
  <c r="AU414" i="50"/>
  <c r="BA95" i="50"/>
  <c r="BB95" i="50"/>
  <c r="AV414" i="50"/>
  <c r="BA159" i="50"/>
  <c r="BB159" i="50"/>
  <c r="AW414" i="50"/>
  <c r="BA223" i="50"/>
  <c r="BB223" i="50"/>
  <c r="AX414" i="50"/>
  <c r="BA287" i="50"/>
  <c r="BB287" i="50"/>
  <c r="AY414" i="50"/>
  <c r="BA351" i="50"/>
  <c r="BB351" i="50"/>
  <c r="AZ414" i="50"/>
  <c r="BA414" i="50"/>
  <c r="BA32" i="50"/>
  <c r="BB32" i="50"/>
  <c r="AU415" i="50"/>
  <c r="BA96" i="50"/>
  <c r="BB96" i="50"/>
  <c r="AV415" i="50"/>
  <c r="BA160" i="50"/>
  <c r="BB160" i="50"/>
  <c r="AW415" i="50"/>
  <c r="BA224" i="50"/>
  <c r="BB224" i="50"/>
  <c r="AX415" i="50"/>
  <c r="BA288" i="50"/>
  <c r="BB288" i="50"/>
  <c r="AY415" i="50"/>
  <c r="BA352" i="50"/>
  <c r="BB352" i="50"/>
  <c r="AZ415" i="50"/>
  <c r="BA415" i="50"/>
  <c r="BA33" i="50"/>
  <c r="BB33" i="50"/>
  <c r="AU416" i="50"/>
  <c r="BA97" i="50"/>
  <c r="BB97" i="50"/>
  <c r="AV416" i="50"/>
  <c r="BA161" i="50"/>
  <c r="BB161" i="50"/>
  <c r="AW416" i="50"/>
  <c r="BA225" i="50"/>
  <c r="BB225" i="50"/>
  <c r="AX416" i="50"/>
  <c r="BA289" i="50"/>
  <c r="BB289" i="50"/>
  <c r="AY416" i="50"/>
  <c r="BA353" i="50"/>
  <c r="BB353" i="50"/>
  <c r="AZ416" i="50"/>
  <c r="BA416" i="50"/>
  <c r="BA34" i="50"/>
  <c r="BB34" i="50"/>
  <c r="AU417" i="50"/>
  <c r="BA98" i="50"/>
  <c r="BB98" i="50"/>
  <c r="AV417" i="50"/>
  <c r="BA162" i="50"/>
  <c r="BB162" i="50"/>
  <c r="AW417" i="50"/>
  <c r="BA226" i="50"/>
  <c r="BB226" i="50"/>
  <c r="AX417" i="50"/>
  <c r="BA290" i="50"/>
  <c r="BB290" i="50"/>
  <c r="AY417" i="50"/>
  <c r="BA354" i="50"/>
  <c r="BB354" i="50"/>
  <c r="AZ417" i="50"/>
  <c r="BA417" i="50"/>
  <c r="BA35" i="50"/>
  <c r="BB35" i="50"/>
  <c r="AU418" i="50"/>
  <c r="BA99" i="50"/>
  <c r="BB99" i="50"/>
  <c r="AV418" i="50"/>
  <c r="BA163" i="50"/>
  <c r="BB163" i="50"/>
  <c r="AW418" i="50"/>
  <c r="BA227" i="50"/>
  <c r="BB227" i="50"/>
  <c r="AX418" i="50"/>
  <c r="BA291" i="50"/>
  <c r="BB291" i="50"/>
  <c r="AY418" i="50"/>
  <c r="BA355" i="50"/>
  <c r="BB355" i="50"/>
  <c r="AZ418" i="50"/>
  <c r="BA418" i="50"/>
  <c r="BA36" i="50"/>
  <c r="BB36" i="50"/>
  <c r="AU419" i="50"/>
  <c r="BA100" i="50"/>
  <c r="BB100" i="50"/>
  <c r="AV419" i="50"/>
  <c r="BA164" i="50"/>
  <c r="BB164" i="50"/>
  <c r="AW419" i="50"/>
  <c r="BA228" i="50"/>
  <c r="BB228" i="50"/>
  <c r="AX419" i="50"/>
  <c r="BA292" i="50"/>
  <c r="BB292" i="50"/>
  <c r="AY419" i="50"/>
  <c r="BA356" i="50"/>
  <c r="BB356" i="50"/>
  <c r="AZ419" i="50"/>
  <c r="BA419" i="50"/>
  <c r="BA37" i="50"/>
  <c r="BB37" i="50"/>
  <c r="AU420" i="50"/>
  <c r="BA101" i="50"/>
  <c r="BB101" i="50"/>
  <c r="AV420" i="50"/>
  <c r="BA165" i="50"/>
  <c r="BB165" i="50"/>
  <c r="AW420" i="50"/>
  <c r="BA229" i="50"/>
  <c r="BB229" i="50"/>
  <c r="AX420" i="50"/>
  <c r="BA293" i="50"/>
  <c r="BB293" i="50"/>
  <c r="AY420" i="50"/>
  <c r="BA357" i="50"/>
  <c r="BB357" i="50"/>
  <c r="AZ420" i="50"/>
  <c r="BA420" i="50"/>
  <c r="BA38" i="50"/>
  <c r="BB38" i="50"/>
  <c r="AU421" i="50"/>
  <c r="BA102" i="50"/>
  <c r="BB102" i="50"/>
  <c r="AV421" i="50"/>
  <c r="BA166" i="50"/>
  <c r="BB166" i="50"/>
  <c r="AW421" i="50"/>
  <c r="BA230" i="50"/>
  <c r="BB230" i="50"/>
  <c r="AX421" i="50"/>
  <c r="BA294" i="50"/>
  <c r="BB294" i="50"/>
  <c r="AY421" i="50"/>
  <c r="BA358" i="50"/>
  <c r="BB358" i="50"/>
  <c r="AZ421" i="50"/>
  <c r="BA421" i="50"/>
  <c r="BA39" i="50"/>
  <c r="BB39" i="50"/>
  <c r="AU422" i="50"/>
  <c r="BA103" i="50"/>
  <c r="BB103" i="50"/>
  <c r="AV422" i="50"/>
  <c r="BA167" i="50"/>
  <c r="BB167" i="50"/>
  <c r="AW422" i="50"/>
  <c r="BA231" i="50"/>
  <c r="BB231" i="50"/>
  <c r="AX422" i="50"/>
  <c r="BA295" i="50"/>
  <c r="BB295" i="50"/>
  <c r="AY422" i="50"/>
  <c r="BA359" i="50"/>
  <c r="BB359" i="50"/>
  <c r="AZ422" i="50"/>
  <c r="BA422" i="50"/>
  <c r="BA40" i="50"/>
  <c r="BB40" i="50"/>
  <c r="AU423" i="50"/>
  <c r="BA104" i="50"/>
  <c r="BB104" i="50"/>
  <c r="AV423" i="50"/>
  <c r="BA168" i="50"/>
  <c r="BB168" i="50"/>
  <c r="AW423" i="50"/>
  <c r="BA232" i="50"/>
  <c r="BB232" i="50"/>
  <c r="AX423" i="50"/>
  <c r="BA296" i="50"/>
  <c r="BB296" i="50"/>
  <c r="AY423" i="50"/>
  <c r="BA360" i="50"/>
  <c r="BB360" i="50"/>
  <c r="AZ423" i="50"/>
  <c r="BA423" i="50"/>
  <c r="BA41" i="50"/>
  <c r="BB41" i="50"/>
  <c r="AU424" i="50"/>
  <c r="BA105" i="50"/>
  <c r="BB105" i="50"/>
  <c r="AV424" i="50"/>
  <c r="BA169" i="50"/>
  <c r="BB169" i="50"/>
  <c r="AW424" i="50"/>
  <c r="BA233" i="50"/>
  <c r="BB233" i="50"/>
  <c r="AX424" i="50"/>
  <c r="BA297" i="50"/>
  <c r="BB297" i="50"/>
  <c r="AY424" i="50"/>
  <c r="BA361" i="50"/>
  <c r="BB361" i="50"/>
  <c r="AZ424" i="50"/>
  <c r="BA424" i="50"/>
  <c r="BA42" i="50"/>
  <c r="BB42" i="50"/>
  <c r="AU425" i="50"/>
  <c r="BA106" i="50"/>
  <c r="BB106" i="50"/>
  <c r="AV425" i="50"/>
  <c r="BA170" i="50"/>
  <c r="BB170" i="50"/>
  <c r="AW425" i="50"/>
  <c r="BA234" i="50"/>
  <c r="BB234" i="50"/>
  <c r="AX425" i="50"/>
  <c r="BA298" i="50"/>
  <c r="BB298" i="50"/>
  <c r="AY425" i="50"/>
  <c r="BA362" i="50"/>
  <c r="BB362" i="50"/>
  <c r="AZ425" i="50"/>
  <c r="BA425" i="50"/>
  <c r="BA43" i="50"/>
  <c r="BB43" i="50"/>
  <c r="AU426" i="50"/>
  <c r="BA107" i="50"/>
  <c r="BB107" i="50"/>
  <c r="AV426" i="50"/>
  <c r="BA171" i="50"/>
  <c r="BB171" i="50"/>
  <c r="AW426" i="50"/>
  <c r="BA235" i="50"/>
  <c r="BB235" i="50"/>
  <c r="AX426" i="50"/>
  <c r="BA299" i="50"/>
  <c r="BB299" i="50"/>
  <c r="AY426" i="50"/>
  <c r="BA363" i="50"/>
  <c r="BB363" i="50"/>
  <c r="AZ426" i="50"/>
  <c r="BA426" i="50"/>
  <c r="BA44" i="50"/>
  <c r="BB44" i="50"/>
  <c r="AU427" i="50"/>
  <c r="BA108" i="50"/>
  <c r="BB108" i="50"/>
  <c r="AV427" i="50"/>
  <c r="BA172" i="50"/>
  <c r="BB172" i="50"/>
  <c r="AW427" i="50"/>
  <c r="BA236" i="50"/>
  <c r="BB236" i="50"/>
  <c r="AX427" i="50"/>
  <c r="BA300" i="50"/>
  <c r="BB300" i="50"/>
  <c r="AY427" i="50"/>
  <c r="BA364" i="50"/>
  <c r="BB364" i="50"/>
  <c r="AZ427" i="50"/>
  <c r="BA427" i="50"/>
  <c r="BA45" i="50"/>
  <c r="BB45" i="50"/>
  <c r="AU428" i="50"/>
  <c r="BA109" i="50"/>
  <c r="BB109" i="50"/>
  <c r="AV428" i="50"/>
  <c r="BA173" i="50"/>
  <c r="BB173" i="50"/>
  <c r="AW428" i="50"/>
  <c r="BA237" i="50"/>
  <c r="BB237" i="50"/>
  <c r="AX428" i="50"/>
  <c r="BA301" i="50"/>
  <c r="BB301" i="50"/>
  <c r="AY428" i="50"/>
  <c r="BA365" i="50"/>
  <c r="BB365" i="50"/>
  <c r="AZ428" i="50"/>
  <c r="BA428" i="50"/>
  <c r="BA46" i="50"/>
  <c r="BB46" i="50"/>
  <c r="AU429" i="50"/>
  <c r="BA110" i="50"/>
  <c r="BB110" i="50"/>
  <c r="AV429" i="50"/>
  <c r="BA174" i="50"/>
  <c r="BB174" i="50"/>
  <c r="AW429" i="50"/>
  <c r="BA238" i="50"/>
  <c r="BB238" i="50"/>
  <c r="AX429" i="50"/>
  <c r="BA302" i="50"/>
  <c r="BB302" i="50"/>
  <c r="AY429" i="50"/>
  <c r="BA366" i="50"/>
  <c r="BB366" i="50"/>
  <c r="AZ429" i="50"/>
  <c r="BA429" i="50"/>
  <c r="BA47" i="50"/>
  <c r="BB47" i="50"/>
  <c r="AU430" i="50"/>
  <c r="BA111" i="50"/>
  <c r="BB111" i="50"/>
  <c r="AV430" i="50"/>
  <c r="BA175" i="50"/>
  <c r="BB175" i="50"/>
  <c r="AW430" i="50"/>
  <c r="BA239" i="50"/>
  <c r="BB239" i="50"/>
  <c r="AX430" i="50"/>
  <c r="BA303" i="50"/>
  <c r="BB303" i="50"/>
  <c r="AY430" i="50"/>
  <c r="BA367" i="50"/>
  <c r="BB367" i="50"/>
  <c r="AZ430" i="50"/>
  <c r="BA430" i="50"/>
  <c r="BA48" i="50"/>
  <c r="BB48" i="50"/>
  <c r="AU431" i="50"/>
  <c r="BA112" i="50"/>
  <c r="BB112" i="50"/>
  <c r="AV431" i="50"/>
  <c r="BA176" i="50"/>
  <c r="BB176" i="50"/>
  <c r="AW431" i="50"/>
  <c r="BA240" i="50"/>
  <c r="BB240" i="50"/>
  <c r="AX431" i="50"/>
  <c r="BA304" i="50"/>
  <c r="BB304" i="50"/>
  <c r="AY431" i="50"/>
  <c r="BA368" i="50"/>
  <c r="BB368" i="50"/>
  <c r="AZ431" i="50"/>
  <c r="BA431" i="50"/>
  <c r="BA49" i="50"/>
  <c r="BB49" i="50"/>
  <c r="AU432" i="50"/>
  <c r="BA113" i="50"/>
  <c r="BB113" i="50"/>
  <c r="AV432" i="50"/>
  <c r="BA177" i="50"/>
  <c r="BB177" i="50"/>
  <c r="AW432" i="50"/>
  <c r="BA241" i="50"/>
  <c r="BB241" i="50"/>
  <c r="AX432" i="50"/>
  <c r="BA305" i="50"/>
  <c r="BB305" i="50"/>
  <c r="AY432" i="50"/>
  <c r="BA369" i="50"/>
  <c r="BB369" i="50"/>
  <c r="AZ432" i="50"/>
  <c r="BA432" i="50"/>
  <c r="BA50" i="50"/>
  <c r="BB50" i="50"/>
  <c r="AU433" i="50"/>
  <c r="BA114" i="50"/>
  <c r="BB114" i="50"/>
  <c r="AV433" i="50"/>
  <c r="BA178" i="50"/>
  <c r="BB178" i="50"/>
  <c r="AW433" i="50"/>
  <c r="BA242" i="50"/>
  <c r="BB242" i="50"/>
  <c r="AX433" i="50"/>
  <c r="BA306" i="50"/>
  <c r="BB306" i="50"/>
  <c r="AY433" i="50"/>
  <c r="BA370" i="50"/>
  <c r="BB370" i="50"/>
  <c r="AZ433" i="50"/>
  <c r="BA433" i="50"/>
  <c r="BA51" i="50"/>
  <c r="BB51" i="50"/>
  <c r="AU434" i="50"/>
  <c r="BA115" i="50"/>
  <c r="BB115" i="50"/>
  <c r="AV434" i="50"/>
  <c r="BA179" i="50"/>
  <c r="BB179" i="50"/>
  <c r="AW434" i="50"/>
  <c r="BA243" i="50"/>
  <c r="BB243" i="50"/>
  <c r="AX434" i="50"/>
  <c r="BA307" i="50"/>
  <c r="BB307" i="50"/>
  <c r="AY434" i="50"/>
  <c r="BA371" i="50"/>
  <c r="BB371" i="50"/>
  <c r="AZ434" i="50"/>
  <c r="BA434" i="50"/>
  <c r="BA52" i="50"/>
  <c r="BB52" i="50"/>
  <c r="AU435" i="50"/>
  <c r="BA116" i="50"/>
  <c r="BB116" i="50"/>
  <c r="AV435" i="50"/>
  <c r="BA180" i="50"/>
  <c r="BB180" i="50"/>
  <c r="AW435" i="50"/>
  <c r="BA244" i="50"/>
  <c r="BB244" i="50"/>
  <c r="AX435" i="50"/>
  <c r="BA308" i="50"/>
  <c r="BB308" i="50"/>
  <c r="AY435" i="50"/>
  <c r="BA372" i="50"/>
  <c r="BB372" i="50"/>
  <c r="AZ435" i="50"/>
  <c r="BA435" i="50"/>
  <c r="BA53" i="50"/>
  <c r="BB53" i="50"/>
  <c r="AU436" i="50"/>
  <c r="BA117" i="50"/>
  <c r="BB117" i="50"/>
  <c r="AV436" i="50"/>
  <c r="BA181" i="50"/>
  <c r="BB181" i="50"/>
  <c r="AW436" i="50"/>
  <c r="BA245" i="50"/>
  <c r="BB245" i="50"/>
  <c r="AX436" i="50"/>
  <c r="BA309" i="50"/>
  <c r="BB309" i="50"/>
  <c r="AY436" i="50"/>
  <c r="BA373" i="50"/>
  <c r="BB373" i="50"/>
  <c r="AZ436" i="50"/>
  <c r="BA436" i="50"/>
  <c r="BA54" i="50"/>
  <c r="BB54" i="50"/>
  <c r="AU437" i="50"/>
  <c r="BA118" i="50"/>
  <c r="BB118" i="50"/>
  <c r="AV437" i="50"/>
  <c r="BA182" i="50"/>
  <c r="BB182" i="50"/>
  <c r="AW437" i="50"/>
  <c r="BA246" i="50"/>
  <c r="BB246" i="50"/>
  <c r="AX437" i="50"/>
  <c r="BA310" i="50"/>
  <c r="BB310" i="50"/>
  <c r="AY437" i="50"/>
  <c r="BA374" i="50"/>
  <c r="BB374" i="50"/>
  <c r="AZ437" i="50"/>
  <c r="BA437" i="50"/>
  <c r="BA55" i="50"/>
  <c r="BB55" i="50"/>
  <c r="AU438" i="50"/>
  <c r="BA119" i="50"/>
  <c r="BB119" i="50"/>
  <c r="AV438" i="50"/>
  <c r="BA183" i="50"/>
  <c r="BB183" i="50"/>
  <c r="AW438" i="50"/>
  <c r="BA247" i="50"/>
  <c r="BB247" i="50"/>
  <c r="AX438" i="50"/>
  <c r="BA311" i="50"/>
  <c r="BB311" i="50"/>
  <c r="AY438" i="50"/>
  <c r="BA375" i="50"/>
  <c r="BB375" i="50"/>
  <c r="AZ438" i="50"/>
  <c r="BA438" i="50"/>
  <c r="BA56" i="50"/>
  <c r="BB56" i="50"/>
  <c r="AU439" i="50"/>
  <c r="BA120" i="50"/>
  <c r="BB120" i="50"/>
  <c r="AV439" i="50"/>
  <c r="BA184" i="50"/>
  <c r="BB184" i="50"/>
  <c r="AW439" i="50"/>
  <c r="BA248" i="50"/>
  <c r="BB248" i="50"/>
  <c r="AX439" i="50"/>
  <c r="BA312" i="50"/>
  <c r="BB312" i="50"/>
  <c r="AY439" i="50"/>
  <c r="BA376" i="50"/>
  <c r="BB376" i="50"/>
  <c r="AZ439" i="50"/>
  <c r="BA439" i="50"/>
  <c r="BA57" i="50"/>
  <c r="BB57" i="50"/>
  <c r="AU440" i="50"/>
  <c r="BA121" i="50"/>
  <c r="BB121" i="50"/>
  <c r="AV440" i="50"/>
  <c r="BA185" i="50"/>
  <c r="BB185" i="50"/>
  <c r="AW440" i="50"/>
  <c r="BA249" i="50"/>
  <c r="BB249" i="50"/>
  <c r="AX440" i="50"/>
  <c r="BA313" i="50"/>
  <c r="BB313" i="50"/>
  <c r="AY440" i="50"/>
  <c r="BA377" i="50"/>
  <c r="BB377" i="50"/>
  <c r="AZ440" i="50"/>
  <c r="BA440" i="50"/>
  <c r="BA58" i="50"/>
  <c r="BB58" i="50"/>
  <c r="AU441" i="50"/>
  <c r="BA122" i="50"/>
  <c r="BB122" i="50"/>
  <c r="AV441" i="50"/>
  <c r="BA186" i="50"/>
  <c r="BB186" i="50"/>
  <c r="AW441" i="50"/>
  <c r="BA250" i="50"/>
  <c r="BB250" i="50"/>
  <c r="AX441" i="50"/>
  <c r="BA314" i="50"/>
  <c r="BB314" i="50"/>
  <c r="AY441" i="50"/>
  <c r="BA378" i="50"/>
  <c r="BB378" i="50"/>
  <c r="AZ441" i="50"/>
  <c r="BA441" i="50"/>
  <c r="BA59" i="50"/>
  <c r="BB59" i="50"/>
  <c r="AU442" i="50"/>
  <c r="BA123" i="50"/>
  <c r="BB123" i="50"/>
  <c r="AV442" i="50"/>
  <c r="BA187" i="50"/>
  <c r="BB187" i="50"/>
  <c r="AW442" i="50"/>
  <c r="BA251" i="50"/>
  <c r="BB251" i="50"/>
  <c r="AX442" i="50"/>
  <c r="BA315" i="50"/>
  <c r="BB315" i="50"/>
  <c r="AY442" i="50"/>
  <c r="BA379" i="50"/>
  <c r="BB379" i="50"/>
  <c r="AZ442" i="50"/>
  <c r="BA442" i="50"/>
  <c r="BA60" i="50"/>
  <c r="BB60" i="50"/>
  <c r="AU443" i="50"/>
  <c r="BA124" i="50"/>
  <c r="BB124" i="50"/>
  <c r="AV443" i="50"/>
  <c r="BA188" i="50"/>
  <c r="BB188" i="50"/>
  <c r="AW443" i="50"/>
  <c r="BA252" i="50"/>
  <c r="BB252" i="50"/>
  <c r="AX443" i="50"/>
  <c r="BA316" i="50"/>
  <c r="BB316" i="50"/>
  <c r="AY443" i="50"/>
  <c r="BA380" i="50"/>
  <c r="BB380" i="50"/>
  <c r="AZ443" i="50"/>
  <c r="BA443" i="50"/>
  <c r="BO75" i="50"/>
  <c r="BP75" i="50"/>
  <c r="BJ394" i="50"/>
  <c r="BO11" i="50"/>
  <c r="BP11" i="50"/>
  <c r="BI394" i="50"/>
  <c r="BO139" i="50"/>
  <c r="BP139" i="50"/>
  <c r="BK394" i="50"/>
  <c r="BO203" i="50"/>
  <c r="BP203" i="50"/>
  <c r="BL394" i="50"/>
  <c r="BM394" i="50"/>
  <c r="BO331" i="50"/>
  <c r="BP331" i="50"/>
  <c r="BN394" i="50"/>
  <c r="BO394" i="50"/>
  <c r="BP394" i="50"/>
  <c r="BQ331" i="50"/>
  <c r="BR331" i="50"/>
  <c r="BA203" i="50"/>
  <c r="BB203" i="50"/>
  <c r="AX394" i="50"/>
  <c r="BA75" i="50"/>
  <c r="BB75" i="50"/>
  <c r="AV394" i="50"/>
  <c r="BA11" i="50"/>
  <c r="BB11" i="50"/>
  <c r="AU394" i="50"/>
  <c r="BA139" i="50"/>
  <c r="BB139" i="50"/>
  <c r="AW394" i="50"/>
  <c r="AY394" i="50"/>
  <c r="BA331" i="50"/>
  <c r="BB331" i="50"/>
  <c r="AZ394" i="50"/>
  <c r="BA394" i="50"/>
  <c r="K60" i="50"/>
  <c r="K10" i="50"/>
  <c r="L60" i="50"/>
  <c r="E443" i="50"/>
  <c r="K124" i="50"/>
  <c r="K74" i="50"/>
  <c r="L124" i="50"/>
  <c r="F443" i="50"/>
  <c r="K252" i="50"/>
  <c r="K202" i="50"/>
  <c r="L252" i="50"/>
  <c r="G443" i="50"/>
  <c r="H443" i="50"/>
  <c r="I443" i="50"/>
  <c r="K380" i="50"/>
  <c r="L380" i="50"/>
  <c r="J443" i="50"/>
  <c r="K29" i="50"/>
  <c r="L29" i="50"/>
  <c r="E412" i="50"/>
  <c r="K93" i="50"/>
  <c r="L93" i="50"/>
  <c r="F412" i="50"/>
  <c r="K221" i="50"/>
  <c r="L221" i="50"/>
  <c r="G412" i="50"/>
  <c r="H412" i="50"/>
  <c r="I412" i="50"/>
  <c r="K349" i="50"/>
  <c r="L349" i="50"/>
  <c r="J412" i="50"/>
  <c r="K412" i="50"/>
  <c r="L412" i="50"/>
  <c r="M349" i="50"/>
  <c r="N349" i="50"/>
  <c r="N412" i="50"/>
  <c r="K30" i="50"/>
  <c r="L30" i="50"/>
  <c r="E413" i="50"/>
  <c r="K94" i="50"/>
  <c r="L94" i="50"/>
  <c r="F413" i="50"/>
  <c r="K222" i="50"/>
  <c r="L222" i="50"/>
  <c r="G413" i="50"/>
  <c r="H413" i="50"/>
  <c r="I413" i="50"/>
  <c r="K350" i="50"/>
  <c r="L350" i="50"/>
  <c r="J413" i="50"/>
  <c r="K413" i="50"/>
  <c r="L413" i="50"/>
  <c r="M350" i="50"/>
  <c r="N350" i="50"/>
  <c r="N413" i="50"/>
  <c r="K31" i="50"/>
  <c r="L31" i="50"/>
  <c r="E414" i="50"/>
  <c r="K95" i="50"/>
  <c r="L95" i="50"/>
  <c r="F414" i="50"/>
  <c r="K223" i="50"/>
  <c r="L223" i="50"/>
  <c r="G414" i="50"/>
  <c r="H414" i="50"/>
  <c r="I414" i="50"/>
  <c r="K351" i="50"/>
  <c r="L351" i="50"/>
  <c r="J414" i="50"/>
  <c r="K414" i="50"/>
  <c r="L414" i="50"/>
  <c r="M351" i="50"/>
  <c r="N351" i="50"/>
  <c r="N414" i="50"/>
  <c r="K32" i="50"/>
  <c r="L32" i="50"/>
  <c r="E415" i="50"/>
  <c r="K96" i="50"/>
  <c r="L96" i="50"/>
  <c r="F415" i="50"/>
  <c r="K224" i="50"/>
  <c r="L224" i="50"/>
  <c r="G415" i="50"/>
  <c r="H415" i="50"/>
  <c r="I415" i="50"/>
  <c r="K352" i="50"/>
  <c r="L352" i="50"/>
  <c r="J415" i="50"/>
  <c r="K415" i="50"/>
  <c r="L415" i="50"/>
  <c r="M352" i="50"/>
  <c r="N352" i="50"/>
  <c r="N415" i="50"/>
  <c r="K33" i="50"/>
  <c r="L33" i="50"/>
  <c r="E416" i="50"/>
  <c r="K97" i="50"/>
  <c r="L97" i="50"/>
  <c r="F416" i="50"/>
  <c r="K225" i="50"/>
  <c r="L225" i="50"/>
  <c r="G416" i="50"/>
  <c r="H416" i="50"/>
  <c r="I416" i="50"/>
  <c r="K353" i="50"/>
  <c r="L353" i="50"/>
  <c r="J416" i="50"/>
  <c r="K416" i="50"/>
  <c r="L416" i="50"/>
  <c r="M353" i="50"/>
  <c r="N353" i="50"/>
  <c r="N416" i="50"/>
  <c r="K34" i="50"/>
  <c r="L34" i="50"/>
  <c r="E417" i="50"/>
  <c r="K98" i="50"/>
  <c r="L98" i="50"/>
  <c r="F417" i="50"/>
  <c r="K226" i="50"/>
  <c r="L226" i="50"/>
  <c r="G417" i="50"/>
  <c r="H417" i="50"/>
  <c r="I417" i="50"/>
  <c r="K354" i="50"/>
  <c r="L354" i="50"/>
  <c r="J417" i="50"/>
  <c r="K417" i="50"/>
  <c r="L417" i="50"/>
  <c r="M354" i="50"/>
  <c r="N354" i="50"/>
  <c r="N417" i="50"/>
  <c r="K35" i="50"/>
  <c r="L35" i="50"/>
  <c r="E418" i="50"/>
  <c r="K99" i="50"/>
  <c r="L99" i="50"/>
  <c r="F418" i="50"/>
  <c r="K227" i="50"/>
  <c r="L227" i="50"/>
  <c r="G418" i="50"/>
  <c r="H418" i="50"/>
  <c r="I418" i="50"/>
  <c r="K355" i="50"/>
  <c r="L355" i="50"/>
  <c r="J418" i="50"/>
  <c r="K418" i="50"/>
  <c r="L418" i="50"/>
  <c r="M355" i="50"/>
  <c r="N355" i="50"/>
  <c r="N418" i="50"/>
  <c r="K36" i="50"/>
  <c r="L36" i="50"/>
  <c r="E419" i="50"/>
  <c r="K100" i="50"/>
  <c r="L100" i="50"/>
  <c r="F419" i="50"/>
  <c r="K228" i="50"/>
  <c r="L228" i="50"/>
  <c r="G419" i="50"/>
  <c r="H419" i="50"/>
  <c r="I419" i="50"/>
  <c r="K356" i="50"/>
  <c r="L356" i="50"/>
  <c r="J419" i="50"/>
  <c r="K419" i="50"/>
  <c r="L419" i="50"/>
  <c r="M356" i="50"/>
  <c r="N356" i="50"/>
  <c r="N419" i="50"/>
  <c r="K37" i="50"/>
  <c r="L37" i="50"/>
  <c r="E420" i="50"/>
  <c r="K101" i="50"/>
  <c r="L101" i="50"/>
  <c r="F420" i="50"/>
  <c r="K229" i="50"/>
  <c r="L229" i="50"/>
  <c r="G420" i="50"/>
  <c r="H420" i="50"/>
  <c r="I420" i="50"/>
  <c r="K357" i="50"/>
  <c r="L357" i="50"/>
  <c r="J420" i="50"/>
  <c r="K420" i="50"/>
  <c r="L420" i="50"/>
  <c r="M357" i="50"/>
  <c r="N357" i="50"/>
  <c r="N420" i="50"/>
  <c r="K38" i="50"/>
  <c r="L38" i="50"/>
  <c r="E421" i="50"/>
  <c r="K102" i="50"/>
  <c r="L102" i="50"/>
  <c r="F421" i="50"/>
  <c r="K230" i="50"/>
  <c r="L230" i="50"/>
  <c r="G421" i="50"/>
  <c r="H421" i="50"/>
  <c r="I421" i="50"/>
  <c r="K358" i="50"/>
  <c r="L358" i="50"/>
  <c r="J421" i="50"/>
  <c r="K421" i="50"/>
  <c r="L421" i="50"/>
  <c r="M358" i="50"/>
  <c r="N358" i="50"/>
  <c r="N421" i="50"/>
  <c r="K39" i="50"/>
  <c r="L39" i="50"/>
  <c r="E422" i="50"/>
  <c r="K103" i="50"/>
  <c r="L103" i="50"/>
  <c r="F422" i="50"/>
  <c r="K231" i="50"/>
  <c r="L231" i="50"/>
  <c r="G422" i="50"/>
  <c r="H422" i="50"/>
  <c r="I422" i="50"/>
  <c r="K359" i="50"/>
  <c r="L359" i="50"/>
  <c r="J422" i="50"/>
  <c r="K422" i="50"/>
  <c r="L422" i="50"/>
  <c r="M359" i="50"/>
  <c r="N359" i="50"/>
  <c r="N422" i="50"/>
  <c r="K40" i="50"/>
  <c r="L40" i="50"/>
  <c r="E423" i="50"/>
  <c r="K104" i="50"/>
  <c r="L104" i="50"/>
  <c r="F423" i="50"/>
  <c r="K232" i="50"/>
  <c r="L232" i="50"/>
  <c r="G423" i="50"/>
  <c r="H423" i="50"/>
  <c r="I423" i="50"/>
  <c r="K360" i="50"/>
  <c r="L360" i="50"/>
  <c r="J423" i="50"/>
  <c r="K423" i="50"/>
  <c r="L423" i="50"/>
  <c r="M360" i="50"/>
  <c r="N360" i="50"/>
  <c r="N423" i="50"/>
  <c r="K41" i="50"/>
  <c r="L41" i="50"/>
  <c r="E424" i="50"/>
  <c r="K105" i="50"/>
  <c r="L105" i="50"/>
  <c r="F424" i="50"/>
  <c r="K233" i="50"/>
  <c r="L233" i="50"/>
  <c r="G424" i="50"/>
  <c r="H424" i="50"/>
  <c r="I424" i="50"/>
  <c r="K361" i="50"/>
  <c r="L361" i="50"/>
  <c r="J424" i="50"/>
  <c r="K424" i="50"/>
  <c r="L424" i="50"/>
  <c r="N424" i="50"/>
  <c r="K42" i="50"/>
  <c r="L42" i="50"/>
  <c r="E425" i="50"/>
  <c r="K106" i="50"/>
  <c r="L106" i="50"/>
  <c r="F425" i="50"/>
  <c r="K234" i="50"/>
  <c r="L234" i="50"/>
  <c r="G425" i="50"/>
  <c r="H425" i="50"/>
  <c r="I425" i="50"/>
  <c r="K362" i="50"/>
  <c r="L362" i="50"/>
  <c r="J425" i="50"/>
  <c r="K425" i="50"/>
  <c r="L425" i="50"/>
  <c r="N425" i="50"/>
  <c r="K43" i="50"/>
  <c r="L43" i="50"/>
  <c r="E426" i="50"/>
  <c r="K107" i="50"/>
  <c r="L107" i="50"/>
  <c r="F426" i="50"/>
  <c r="K235" i="50"/>
  <c r="L235" i="50"/>
  <c r="G426" i="50"/>
  <c r="H426" i="50"/>
  <c r="I426" i="50"/>
  <c r="K363" i="50"/>
  <c r="L363" i="50"/>
  <c r="J426" i="50"/>
  <c r="K426" i="50"/>
  <c r="L426" i="50"/>
  <c r="N426" i="50"/>
  <c r="K44" i="50"/>
  <c r="L44" i="50"/>
  <c r="E427" i="50"/>
  <c r="K108" i="50"/>
  <c r="L108" i="50"/>
  <c r="F427" i="50"/>
  <c r="K236" i="50"/>
  <c r="L236" i="50"/>
  <c r="G427" i="50"/>
  <c r="H427" i="50"/>
  <c r="I427" i="50"/>
  <c r="K364" i="50"/>
  <c r="L364" i="50"/>
  <c r="J427" i="50"/>
  <c r="K427" i="50"/>
  <c r="L427" i="50"/>
  <c r="N427" i="50"/>
  <c r="K45" i="50"/>
  <c r="L45" i="50"/>
  <c r="E428" i="50"/>
  <c r="K109" i="50"/>
  <c r="L109" i="50"/>
  <c r="F428" i="50"/>
  <c r="K237" i="50"/>
  <c r="L237" i="50"/>
  <c r="G428" i="50"/>
  <c r="H428" i="50"/>
  <c r="I428" i="50"/>
  <c r="K365" i="50"/>
  <c r="L365" i="50"/>
  <c r="J428" i="50"/>
  <c r="K428" i="50"/>
  <c r="L428" i="50"/>
  <c r="N428" i="50"/>
  <c r="K46" i="50"/>
  <c r="L46" i="50"/>
  <c r="E429" i="50"/>
  <c r="K110" i="50"/>
  <c r="L110" i="50"/>
  <c r="F429" i="50"/>
  <c r="K238" i="50"/>
  <c r="L238" i="50"/>
  <c r="G429" i="50"/>
  <c r="H429" i="50"/>
  <c r="I429" i="50"/>
  <c r="K366" i="50"/>
  <c r="L366" i="50"/>
  <c r="J429" i="50"/>
  <c r="K429" i="50"/>
  <c r="L429" i="50"/>
  <c r="N429" i="50"/>
  <c r="K47" i="50"/>
  <c r="L47" i="50"/>
  <c r="E430" i="50"/>
  <c r="K111" i="50"/>
  <c r="L111" i="50"/>
  <c r="F430" i="50"/>
  <c r="K239" i="50"/>
  <c r="L239" i="50"/>
  <c r="G430" i="50"/>
  <c r="H430" i="50"/>
  <c r="I430" i="50"/>
  <c r="K367" i="50"/>
  <c r="L367" i="50"/>
  <c r="J430" i="50"/>
  <c r="K430" i="50"/>
  <c r="L430" i="50"/>
  <c r="N430" i="50"/>
  <c r="K48" i="50"/>
  <c r="L48" i="50"/>
  <c r="E431" i="50"/>
  <c r="K112" i="50"/>
  <c r="L112" i="50"/>
  <c r="F431" i="50"/>
  <c r="K240" i="50"/>
  <c r="L240" i="50"/>
  <c r="G431" i="50"/>
  <c r="H431" i="50"/>
  <c r="I431" i="50"/>
  <c r="K368" i="50"/>
  <c r="L368" i="50"/>
  <c r="J431" i="50"/>
  <c r="K431" i="50"/>
  <c r="L431" i="50"/>
  <c r="N431" i="50"/>
  <c r="K49" i="50"/>
  <c r="L49" i="50"/>
  <c r="E432" i="50"/>
  <c r="K113" i="50"/>
  <c r="L113" i="50"/>
  <c r="F432" i="50"/>
  <c r="K241" i="50"/>
  <c r="L241" i="50"/>
  <c r="G432" i="50"/>
  <c r="H432" i="50"/>
  <c r="I432" i="50"/>
  <c r="K369" i="50"/>
  <c r="L369" i="50"/>
  <c r="J432" i="50"/>
  <c r="K432" i="50"/>
  <c r="L432" i="50"/>
  <c r="N432" i="50"/>
  <c r="K50" i="50"/>
  <c r="L50" i="50"/>
  <c r="E433" i="50"/>
  <c r="K114" i="50"/>
  <c r="L114" i="50"/>
  <c r="F433" i="50"/>
  <c r="K242" i="50"/>
  <c r="L242" i="50"/>
  <c r="G433" i="50"/>
  <c r="H433" i="50"/>
  <c r="I433" i="50"/>
  <c r="K370" i="50"/>
  <c r="L370" i="50"/>
  <c r="J433" i="50"/>
  <c r="K433" i="50"/>
  <c r="L433" i="50"/>
  <c r="N433" i="50"/>
  <c r="K51" i="50"/>
  <c r="L51" i="50"/>
  <c r="E434" i="50"/>
  <c r="K115" i="50"/>
  <c r="L115" i="50"/>
  <c r="F434" i="50"/>
  <c r="K243" i="50"/>
  <c r="L243" i="50"/>
  <c r="G434" i="50"/>
  <c r="H434" i="50"/>
  <c r="I434" i="50"/>
  <c r="K371" i="50"/>
  <c r="L371" i="50"/>
  <c r="J434" i="50"/>
  <c r="K434" i="50"/>
  <c r="L434" i="50"/>
  <c r="N434" i="50"/>
  <c r="K52" i="50"/>
  <c r="L52" i="50"/>
  <c r="E435" i="50"/>
  <c r="K116" i="50"/>
  <c r="L116" i="50"/>
  <c r="F435" i="50"/>
  <c r="K244" i="50"/>
  <c r="L244" i="50"/>
  <c r="G435" i="50"/>
  <c r="H435" i="50"/>
  <c r="I435" i="50"/>
  <c r="K372" i="50"/>
  <c r="L372" i="50"/>
  <c r="J435" i="50"/>
  <c r="K435" i="50"/>
  <c r="L435" i="50"/>
  <c r="N435" i="50"/>
  <c r="K53" i="50"/>
  <c r="L53" i="50"/>
  <c r="E436" i="50"/>
  <c r="K117" i="50"/>
  <c r="L117" i="50"/>
  <c r="F436" i="50"/>
  <c r="K245" i="50"/>
  <c r="L245" i="50"/>
  <c r="G436" i="50"/>
  <c r="H436" i="50"/>
  <c r="I436" i="50"/>
  <c r="K373" i="50"/>
  <c r="L373" i="50"/>
  <c r="J436" i="50"/>
  <c r="K436" i="50"/>
  <c r="L436" i="50"/>
  <c r="N436" i="50"/>
  <c r="K54" i="50"/>
  <c r="L54" i="50"/>
  <c r="E437" i="50"/>
  <c r="K118" i="50"/>
  <c r="L118" i="50"/>
  <c r="F437" i="50"/>
  <c r="K246" i="50"/>
  <c r="L246" i="50"/>
  <c r="G437" i="50"/>
  <c r="H437" i="50"/>
  <c r="I437" i="50"/>
  <c r="K374" i="50"/>
  <c r="L374" i="50"/>
  <c r="J437" i="50"/>
  <c r="K437" i="50"/>
  <c r="L437" i="50"/>
  <c r="N437" i="50"/>
  <c r="K55" i="50"/>
  <c r="L55" i="50"/>
  <c r="E438" i="50"/>
  <c r="K119" i="50"/>
  <c r="L119" i="50"/>
  <c r="F438" i="50"/>
  <c r="K247" i="50"/>
  <c r="L247" i="50"/>
  <c r="G438" i="50"/>
  <c r="H438" i="50"/>
  <c r="I438" i="50"/>
  <c r="K375" i="50"/>
  <c r="L375" i="50"/>
  <c r="J438" i="50"/>
  <c r="K438" i="50"/>
  <c r="L438" i="50"/>
  <c r="N438" i="50"/>
  <c r="K56" i="50"/>
  <c r="L56" i="50"/>
  <c r="E439" i="50"/>
  <c r="K120" i="50"/>
  <c r="L120" i="50"/>
  <c r="F439" i="50"/>
  <c r="K248" i="50"/>
  <c r="L248" i="50"/>
  <c r="G439" i="50"/>
  <c r="H439" i="50"/>
  <c r="I439" i="50"/>
  <c r="K376" i="50"/>
  <c r="L376" i="50"/>
  <c r="J439" i="50"/>
  <c r="N376" i="50"/>
  <c r="K57" i="50"/>
  <c r="L57" i="50"/>
  <c r="E440" i="50"/>
  <c r="K121" i="50"/>
  <c r="L121" i="50"/>
  <c r="F440" i="50"/>
  <c r="K249" i="50"/>
  <c r="L249" i="50"/>
  <c r="G440" i="50"/>
  <c r="H440" i="50"/>
  <c r="I440" i="50"/>
  <c r="M377" i="50"/>
  <c r="N377" i="50"/>
  <c r="K58" i="50"/>
  <c r="L58" i="50"/>
  <c r="E441" i="50"/>
  <c r="K122" i="50"/>
  <c r="L122" i="50"/>
  <c r="F441" i="50"/>
  <c r="K250" i="50"/>
  <c r="L250" i="50"/>
  <c r="G441" i="50"/>
  <c r="H441" i="50"/>
  <c r="I441" i="50"/>
  <c r="K378" i="50"/>
  <c r="L378" i="50"/>
  <c r="J441" i="50"/>
  <c r="N378" i="50"/>
  <c r="K59" i="50"/>
  <c r="L59" i="50"/>
  <c r="E442" i="50"/>
  <c r="K123" i="50"/>
  <c r="L123" i="50"/>
  <c r="F442" i="50"/>
  <c r="K251" i="50"/>
  <c r="L251" i="50"/>
  <c r="G442" i="50"/>
  <c r="H442" i="50"/>
  <c r="I442" i="50"/>
  <c r="K379" i="50"/>
  <c r="L379" i="50"/>
  <c r="J442" i="50"/>
  <c r="N379" i="50"/>
  <c r="N380" i="50"/>
  <c r="Y203" i="50"/>
  <c r="Y202" i="50"/>
  <c r="Z203" i="50"/>
  <c r="V394" i="50"/>
  <c r="Y75" i="50"/>
  <c r="Y74" i="50"/>
  <c r="Z75" i="50"/>
  <c r="T394" i="50"/>
  <c r="Y11" i="50"/>
  <c r="Y10" i="50"/>
  <c r="Z11" i="50"/>
  <c r="S394" i="50"/>
  <c r="Y139" i="50"/>
  <c r="Y138" i="50"/>
  <c r="Z139" i="50"/>
  <c r="U394" i="50"/>
  <c r="Y267" i="50"/>
  <c r="Y266" i="50"/>
  <c r="Z267" i="50"/>
  <c r="W394" i="50"/>
  <c r="Y331" i="50"/>
  <c r="Z331" i="50"/>
  <c r="X394" i="50"/>
  <c r="Y394" i="50"/>
  <c r="Z394" i="50"/>
  <c r="AA331" i="50"/>
  <c r="AB331" i="50"/>
  <c r="AB394" i="50"/>
  <c r="K75" i="50"/>
  <c r="L75" i="50"/>
  <c r="F394" i="50"/>
  <c r="K11" i="50"/>
  <c r="L11" i="50"/>
  <c r="E394" i="50"/>
  <c r="K203" i="50"/>
  <c r="L203" i="50"/>
  <c r="G394" i="50"/>
  <c r="H394" i="50"/>
  <c r="I394" i="50"/>
  <c r="K331" i="50"/>
  <c r="L331" i="50"/>
  <c r="J394" i="50"/>
  <c r="K394" i="50"/>
  <c r="L394" i="50"/>
  <c r="M331" i="50"/>
  <c r="N331" i="50"/>
  <c r="BC267" i="50"/>
  <c r="BD267" i="50"/>
  <c r="BC203" i="50"/>
  <c r="BD203" i="50"/>
  <c r="CB60" i="50"/>
  <c r="CC60" i="50"/>
  <c r="CD60" i="50"/>
  <c r="CE60" i="50"/>
  <c r="CF60" i="50"/>
  <c r="CB59" i="50"/>
  <c r="CC59" i="50"/>
  <c r="CD59" i="50"/>
  <c r="CE59" i="50"/>
  <c r="CF59" i="50"/>
  <c r="CB58" i="50"/>
  <c r="CC58" i="50"/>
  <c r="CD58" i="50"/>
  <c r="CE58" i="50"/>
  <c r="CF58" i="50"/>
  <c r="CB57" i="50"/>
  <c r="CC57" i="50"/>
  <c r="CD57" i="50"/>
  <c r="CE57" i="50"/>
  <c r="CF57" i="50"/>
  <c r="CB56" i="50"/>
  <c r="CC56" i="50"/>
  <c r="CD56" i="50"/>
  <c r="CE56" i="50"/>
  <c r="CF56" i="50"/>
  <c r="CB55" i="50"/>
  <c r="CC55" i="50"/>
  <c r="CD55" i="50"/>
  <c r="CE55" i="50"/>
  <c r="CF55" i="50"/>
  <c r="CB54" i="50"/>
  <c r="CC54" i="50"/>
  <c r="CD54" i="50"/>
  <c r="CE54" i="50"/>
  <c r="CF54" i="50"/>
  <c r="CB53" i="50"/>
  <c r="CC53" i="50"/>
  <c r="CD53" i="50"/>
  <c r="CE53" i="50"/>
  <c r="CF53" i="50"/>
  <c r="CB52" i="50"/>
  <c r="CC52" i="50"/>
  <c r="CD52" i="50"/>
  <c r="CE52" i="50"/>
  <c r="CF52" i="50"/>
  <c r="CB51" i="50"/>
  <c r="CC51" i="50"/>
  <c r="CD51" i="50"/>
  <c r="CE51" i="50"/>
  <c r="CF51" i="50"/>
  <c r="CB50" i="50"/>
  <c r="CC50" i="50"/>
  <c r="CD50" i="50"/>
  <c r="CE50" i="50"/>
  <c r="CF50" i="50"/>
  <c r="CB49" i="50"/>
  <c r="CC49" i="50"/>
  <c r="CD49" i="50"/>
  <c r="CE49" i="50"/>
  <c r="CF49" i="50"/>
  <c r="CB48" i="50"/>
  <c r="CC48" i="50"/>
  <c r="CD48" i="50"/>
  <c r="CE48" i="50"/>
  <c r="CF48" i="50"/>
  <c r="CB47" i="50"/>
  <c r="CC47" i="50"/>
  <c r="CD47" i="50"/>
  <c r="CE47" i="50"/>
  <c r="CF47" i="50"/>
  <c r="CB46" i="50"/>
  <c r="CC46" i="50"/>
  <c r="CD46" i="50"/>
  <c r="CE46" i="50"/>
  <c r="CF46" i="50"/>
  <c r="CB45" i="50"/>
  <c r="CC45" i="50"/>
  <c r="CD45" i="50"/>
  <c r="CE45" i="50"/>
  <c r="CF45" i="50"/>
  <c r="CB44" i="50"/>
  <c r="CC44" i="50"/>
  <c r="CD44" i="50"/>
  <c r="CE44" i="50"/>
  <c r="CF44" i="50"/>
  <c r="CB43" i="50"/>
  <c r="CC43" i="50"/>
  <c r="CD43" i="50"/>
  <c r="CE43" i="50"/>
  <c r="CF43" i="50"/>
  <c r="CB42" i="50"/>
  <c r="CC42" i="50"/>
  <c r="CD42" i="50"/>
  <c r="CE42" i="50"/>
  <c r="CF42" i="50"/>
  <c r="CB41" i="50"/>
  <c r="CC41" i="50"/>
  <c r="CD41" i="50"/>
  <c r="CE41" i="50"/>
  <c r="CF41" i="50"/>
  <c r="CB40" i="50"/>
  <c r="CC40" i="50"/>
  <c r="CD40" i="50"/>
  <c r="CE40" i="50"/>
  <c r="CF40" i="50"/>
  <c r="CB39" i="50"/>
  <c r="CC39" i="50"/>
  <c r="CD39" i="50"/>
  <c r="CE39" i="50"/>
  <c r="CF39" i="50"/>
  <c r="CB38" i="50"/>
  <c r="CC38" i="50"/>
  <c r="CD38" i="50"/>
  <c r="CE38" i="50"/>
  <c r="CF38" i="50"/>
  <c r="CB37" i="50"/>
  <c r="CC37" i="50"/>
  <c r="CD37" i="50"/>
  <c r="CE37" i="50"/>
  <c r="CF37" i="50"/>
  <c r="CB36" i="50"/>
  <c r="CC36" i="50"/>
  <c r="CD36" i="50"/>
  <c r="CE36" i="50"/>
  <c r="CF36" i="50"/>
  <c r="CB35" i="50"/>
  <c r="CC35" i="50"/>
  <c r="CD35" i="50"/>
  <c r="CE35" i="50"/>
  <c r="CF35" i="50"/>
  <c r="CB34" i="50"/>
  <c r="CC34" i="50"/>
  <c r="CD34" i="50"/>
  <c r="CE34" i="50"/>
  <c r="CF34" i="50"/>
  <c r="CB33" i="50"/>
  <c r="CC33" i="50"/>
  <c r="CD33" i="50"/>
  <c r="CE33" i="50"/>
  <c r="CF33" i="50"/>
  <c r="CB32" i="50"/>
  <c r="CC32" i="50"/>
  <c r="CD32" i="50"/>
  <c r="CE32" i="50"/>
  <c r="CF32" i="50"/>
  <c r="CB31" i="50"/>
  <c r="CC31" i="50"/>
  <c r="CD31" i="50"/>
  <c r="CE31" i="50"/>
  <c r="CF31" i="50"/>
  <c r="CB30" i="50"/>
  <c r="CC30" i="50"/>
  <c r="CD30" i="50"/>
  <c r="CE30" i="50"/>
  <c r="CF30" i="50"/>
  <c r="CB29" i="50"/>
  <c r="CC29" i="50"/>
  <c r="CD29" i="50"/>
  <c r="CE29" i="50"/>
  <c r="CF29" i="50"/>
  <c r="CB28" i="50"/>
  <c r="CC28" i="50"/>
  <c r="CD28" i="50"/>
  <c r="CE28" i="50"/>
  <c r="CF28" i="50"/>
  <c r="CB27" i="50"/>
  <c r="CC27" i="50"/>
  <c r="CD27" i="50"/>
  <c r="CE27" i="50"/>
  <c r="CF27" i="50"/>
  <c r="CB26" i="50"/>
  <c r="CC26" i="50"/>
  <c r="CD26" i="50"/>
  <c r="CE26" i="50"/>
  <c r="CF26" i="50"/>
  <c r="CB25" i="50"/>
  <c r="CC25" i="50"/>
  <c r="CD25" i="50"/>
  <c r="CE25" i="50"/>
  <c r="CF25" i="50"/>
  <c r="CB24" i="50"/>
  <c r="CC24" i="50"/>
  <c r="CD24" i="50"/>
  <c r="CE24" i="50"/>
  <c r="CF24" i="50"/>
  <c r="CB23" i="50"/>
  <c r="CC23" i="50"/>
  <c r="CD23" i="50"/>
  <c r="CE23" i="50"/>
  <c r="CF23" i="50"/>
  <c r="CB22" i="50"/>
  <c r="CC22" i="50"/>
  <c r="CD22" i="50"/>
  <c r="CE22" i="50"/>
  <c r="CF22" i="50"/>
  <c r="CB21" i="50"/>
  <c r="CC21" i="50"/>
  <c r="CD21" i="50"/>
  <c r="CE21" i="50"/>
  <c r="CF21" i="50"/>
  <c r="CB20" i="50"/>
  <c r="CC20" i="50"/>
  <c r="CD20" i="50"/>
  <c r="CE20" i="50"/>
  <c r="CF20" i="50"/>
  <c r="CB19" i="50"/>
  <c r="CC19" i="50"/>
  <c r="CD19" i="50"/>
  <c r="CE19" i="50"/>
  <c r="CF19" i="50"/>
  <c r="CB18" i="50"/>
  <c r="CC18" i="50"/>
  <c r="CD18" i="50"/>
  <c r="CE18" i="50"/>
  <c r="CF18" i="50"/>
  <c r="CB17" i="50"/>
  <c r="CC17" i="50"/>
  <c r="CD17" i="50"/>
  <c r="CE17" i="50"/>
  <c r="CF17" i="50"/>
  <c r="CB16" i="50"/>
  <c r="CC16" i="50"/>
  <c r="CD16" i="50"/>
  <c r="CE16" i="50"/>
  <c r="CF16" i="50"/>
  <c r="CB15" i="50"/>
  <c r="CC15" i="50"/>
  <c r="CD15" i="50"/>
  <c r="CE15" i="50"/>
  <c r="CF15" i="50"/>
  <c r="CB14" i="50"/>
  <c r="CC14" i="50"/>
  <c r="CD14" i="50"/>
  <c r="CE14" i="50"/>
  <c r="CF14" i="50"/>
  <c r="CB13" i="50"/>
  <c r="CC13" i="50"/>
  <c r="CD13" i="50"/>
  <c r="CE13" i="50"/>
  <c r="CF13" i="50"/>
  <c r="CB12" i="50"/>
  <c r="CC12" i="50"/>
  <c r="CD12" i="50"/>
  <c r="CE12" i="50"/>
  <c r="CF12" i="50"/>
  <c r="CB11" i="50"/>
  <c r="CC11" i="50"/>
  <c r="CD11" i="50"/>
  <c r="CE11" i="50"/>
  <c r="CF11" i="50"/>
  <c r="CB124" i="50"/>
  <c r="CC124" i="50"/>
  <c r="CD124" i="50"/>
  <c r="CE124" i="50"/>
  <c r="CF124" i="50"/>
  <c r="CB123" i="50"/>
  <c r="CC123" i="50"/>
  <c r="CD123" i="50"/>
  <c r="CE123" i="50"/>
  <c r="CF123" i="50"/>
  <c r="CB122" i="50"/>
  <c r="CC122" i="50"/>
  <c r="CD122" i="50"/>
  <c r="CE122" i="50"/>
  <c r="CF122" i="50"/>
  <c r="CB121" i="50"/>
  <c r="CC121" i="50"/>
  <c r="CD121" i="50"/>
  <c r="CE121" i="50"/>
  <c r="CF121" i="50"/>
  <c r="CB120" i="50"/>
  <c r="CC120" i="50"/>
  <c r="CD120" i="50"/>
  <c r="CE120" i="50"/>
  <c r="CF120" i="50"/>
  <c r="CB119" i="50"/>
  <c r="CC119" i="50"/>
  <c r="CD119" i="50"/>
  <c r="CE119" i="50"/>
  <c r="CF119" i="50"/>
  <c r="CB118" i="50"/>
  <c r="CC118" i="50"/>
  <c r="CD118" i="50"/>
  <c r="CE118" i="50"/>
  <c r="CF118" i="50"/>
  <c r="CB117" i="50"/>
  <c r="CC117" i="50"/>
  <c r="CD117" i="50"/>
  <c r="CE117" i="50"/>
  <c r="CF117" i="50"/>
  <c r="CB116" i="50"/>
  <c r="CC116" i="50"/>
  <c r="CD116" i="50"/>
  <c r="CE116" i="50"/>
  <c r="CF116" i="50"/>
  <c r="CB115" i="50"/>
  <c r="CC115" i="50"/>
  <c r="CD115" i="50"/>
  <c r="CE115" i="50"/>
  <c r="CF115" i="50"/>
  <c r="CB114" i="50"/>
  <c r="CC114" i="50"/>
  <c r="CD114" i="50"/>
  <c r="CE114" i="50"/>
  <c r="CF114" i="50"/>
  <c r="CB113" i="50"/>
  <c r="CC113" i="50"/>
  <c r="CD113" i="50"/>
  <c r="CE113" i="50"/>
  <c r="CF113" i="50"/>
  <c r="CB112" i="50"/>
  <c r="CC112" i="50"/>
  <c r="CD112" i="50"/>
  <c r="CE112" i="50"/>
  <c r="CF112" i="50"/>
  <c r="CB111" i="50"/>
  <c r="CC111" i="50"/>
  <c r="CD111" i="50"/>
  <c r="CE111" i="50"/>
  <c r="CF111" i="50"/>
  <c r="CB110" i="50"/>
  <c r="CC110" i="50"/>
  <c r="CD110" i="50"/>
  <c r="CE110" i="50"/>
  <c r="CF110" i="50"/>
  <c r="CB109" i="50"/>
  <c r="CC109" i="50"/>
  <c r="CD109" i="50"/>
  <c r="CE109" i="50"/>
  <c r="CF109" i="50"/>
  <c r="CB108" i="50"/>
  <c r="CC108" i="50"/>
  <c r="CD108" i="50"/>
  <c r="CE108" i="50"/>
  <c r="CF108" i="50"/>
  <c r="CB107" i="50"/>
  <c r="CC107" i="50"/>
  <c r="CD107" i="50"/>
  <c r="CE107" i="50"/>
  <c r="CF107" i="50"/>
  <c r="CB106" i="50"/>
  <c r="CC106" i="50"/>
  <c r="CD106" i="50"/>
  <c r="CE106" i="50"/>
  <c r="CF106" i="50"/>
  <c r="CB105" i="50"/>
  <c r="CC105" i="50"/>
  <c r="CD105" i="50"/>
  <c r="CE105" i="50"/>
  <c r="CF105" i="50"/>
  <c r="CB104" i="50"/>
  <c r="CC104" i="50"/>
  <c r="CD104" i="50"/>
  <c r="CE104" i="50"/>
  <c r="CF104" i="50"/>
  <c r="CB103" i="50"/>
  <c r="CC103" i="50"/>
  <c r="CD103" i="50"/>
  <c r="CE103" i="50"/>
  <c r="CF103" i="50"/>
  <c r="CB102" i="50"/>
  <c r="CC102" i="50"/>
  <c r="CD102" i="50"/>
  <c r="CE102" i="50"/>
  <c r="CF102" i="50"/>
  <c r="CB101" i="50"/>
  <c r="CC101" i="50"/>
  <c r="CD101" i="50"/>
  <c r="CE101" i="50"/>
  <c r="CF101" i="50"/>
  <c r="CB100" i="50"/>
  <c r="CC100" i="50"/>
  <c r="CD100" i="50"/>
  <c r="CE100" i="50"/>
  <c r="CF100" i="50"/>
  <c r="CB99" i="50"/>
  <c r="CC99" i="50"/>
  <c r="CD99" i="50"/>
  <c r="CE99" i="50"/>
  <c r="CF99" i="50"/>
  <c r="CB98" i="50"/>
  <c r="CC98" i="50"/>
  <c r="CD98" i="50"/>
  <c r="CE98" i="50"/>
  <c r="CF98" i="50"/>
  <c r="CB97" i="50"/>
  <c r="CC97" i="50"/>
  <c r="CD97" i="50"/>
  <c r="CE97" i="50"/>
  <c r="CF97" i="50"/>
  <c r="CB96" i="50"/>
  <c r="CC96" i="50"/>
  <c r="CD96" i="50"/>
  <c r="CE96" i="50"/>
  <c r="CF96" i="50"/>
  <c r="CB95" i="50"/>
  <c r="CC95" i="50"/>
  <c r="CD95" i="50"/>
  <c r="CE95" i="50"/>
  <c r="CF95" i="50"/>
  <c r="CB94" i="50"/>
  <c r="CC94" i="50"/>
  <c r="CD94" i="50"/>
  <c r="CE94" i="50"/>
  <c r="CF94" i="50"/>
  <c r="CB93" i="50"/>
  <c r="CC93" i="50"/>
  <c r="CD93" i="50"/>
  <c r="CE93" i="50"/>
  <c r="CF93" i="50"/>
  <c r="CB92" i="50"/>
  <c r="CC92" i="50"/>
  <c r="CD92" i="50"/>
  <c r="CE92" i="50"/>
  <c r="CF92" i="50"/>
  <c r="CB91" i="50"/>
  <c r="CC91" i="50"/>
  <c r="CD91" i="50"/>
  <c r="CE91" i="50"/>
  <c r="CF91" i="50"/>
  <c r="CB90" i="50"/>
  <c r="CC90" i="50"/>
  <c r="CD90" i="50"/>
  <c r="CE90" i="50"/>
  <c r="CF90" i="50"/>
  <c r="CB89" i="50"/>
  <c r="CC89" i="50"/>
  <c r="CD89" i="50"/>
  <c r="CE89" i="50"/>
  <c r="CF89" i="50"/>
  <c r="CB88" i="50"/>
  <c r="CC88" i="50"/>
  <c r="CD88" i="50"/>
  <c r="CE88" i="50"/>
  <c r="CF88" i="50"/>
  <c r="CB87" i="50"/>
  <c r="CC87" i="50"/>
  <c r="CD87" i="50"/>
  <c r="CE87" i="50"/>
  <c r="CF87" i="50"/>
  <c r="CB86" i="50"/>
  <c r="CC86" i="50"/>
  <c r="CD86" i="50"/>
  <c r="CE86" i="50"/>
  <c r="CF86" i="50"/>
  <c r="CB85" i="50"/>
  <c r="CC85" i="50"/>
  <c r="CD85" i="50"/>
  <c r="CE85" i="50"/>
  <c r="CF85" i="50"/>
  <c r="CB84" i="50"/>
  <c r="CC84" i="50"/>
  <c r="CD84" i="50"/>
  <c r="CE84" i="50"/>
  <c r="CF84" i="50"/>
  <c r="CB83" i="50"/>
  <c r="CC83" i="50"/>
  <c r="CD83" i="50"/>
  <c r="CE83" i="50"/>
  <c r="CF83" i="50"/>
  <c r="CB82" i="50"/>
  <c r="CC82" i="50"/>
  <c r="CD82" i="50"/>
  <c r="CE82" i="50"/>
  <c r="CF82" i="50"/>
  <c r="CB81" i="50"/>
  <c r="CC81" i="50"/>
  <c r="CD81" i="50"/>
  <c r="CE81" i="50"/>
  <c r="CF81" i="50"/>
  <c r="CB80" i="50"/>
  <c r="CC80" i="50"/>
  <c r="CD80" i="50"/>
  <c r="CE80" i="50"/>
  <c r="CF80" i="50"/>
  <c r="CB79" i="50"/>
  <c r="CC79" i="50"/>
  <c r="CD79" i="50"/>
  <c r="CE79" i="50"/>
  <c r="CF79" i="50"/>
  <c r="CB78" i="50"/>
  <c r="CC78" i="50"/>
  <c r="CD78" i="50"/>
  <c r="CE78" i="50"/>
  <c r="CF78" i="50"/>
  <c r="CB77" i="50"/>
  <c r="CC77" i="50"/>
  <c r="CD77" i="50"/>
  <c r="CE77" i="50"/>
  <c r="CF77" i="50"/>
  <c r="CB76" i="50"/>
  <c r="CC76" i="50"/>
  <c r="CD76" i="50"/>
  <c r="CE76" i="50"/>
  <c r="CF76" i="50"/>
  <c r="CB75" i="50"/>
  <c r="CC75" i="50"/>
  <c r="CD75" i="50"/>
  <c r="CE75" i="50"/>
  <c r="CF75" i="50"/>
  <c r="CB188" i="50"/>
  <c r="CC188" i="50"/>
  <c r="CD188" i="50"/>
  <c r="CE188" i="50"/>
  <c r="CF188" i="50"/>
  <c r="CB187" i="50"/>
  <c r="CC187" i="50"/>
  <c r="CD187" i="50"/>
  <c r="CE187" i="50"/>
  <c r="CF187" i="50"/>
  <c r="CB186" i="50"/>
  <c r="CC186" i="50"/>
  <c r="CD186" i="50"/>
  <c r="CE186" i="50"/>
  <c r="CF186" i="50"/>
  <c r="CB185" i="50"/>
  <c r="CC185" i="50"/>
  <c r="CD185" i="50"/>
  <c r="CE185" i="50"/>
  <c r="CF185" i="50"/>
  <c r="CB184" i="50"/>
  <c r="CC184" i="50"/>
  <c r="CD184" i="50"/>
  <c r="CE184" i="50"/>
  <c r="CF184" i="50"/>
  <c r="CB183" i="50"/>
  <c r="CC183" i="50"/>
  <c r="CD183" i="50"/>
  <c r="CE183" i="50"/>
  <c r="CF183" i="50"/>
  <c r="CB182" i="50"/>
  <c r="CC182" i="50"/>
  <c r="CD182" i="50"/>
  <c r="CE182" i="50"/>
  <c r="CF182" i="50"/>
  <c r="CB181" i="50"/>
  <c r="CC181" i="50"/>
  <c r="CD181" i="50"/>
  <c r="CE181" i="50"/>
  <c r="CF181" i="50"/>
  <c r="CB180" i="50"/>
  <c r="CC180" i="50"/>
  <c r="CD180" i="50"/>
  <c r="CE180" i="50"/>
  <c r="CF180" i="50"/>
  <c r="CB179" i="50"/>
  <c r="CC179" i="50"/>
  <c r="CD179" i="50"/>
  <c r="CE179" i="50"/>
  <c r="CF179" i="50"/>
  <c r="CB178" i="50"/>
  <c r="CC178" i="50"/>
  <c r="CD178" i="50"/>
  <c r="CE178" i="50"/>
  <c r="CF178" i="50"/>
  <c r="CB177" i="50"/>
  <c r="CC177" i="50"/>
  <c r="CD177" i="50"/>
  <c r="CE177" i="50"/>
  <c r="CF177" i="50"/>
  <c r="CB176" i="50"/>
  <c r="CC176" i="50"/>
  <c r="CD176" i="50"/>
  <c r="CE176" i="50"/>
  <c r="CF176" i="50"/>
  <c r="CB175" i="50"/>
  <c r="CC175" i="50"/>
  <c r="CD175" i="50"/>
  <c r="CE175" i="50"/>
  <c r="CF175" i="50"/>
  <c r="CB174" i="50"/>
  <c r="CC174" i="50"/>
  <c r="CD174" i="50"/>
  <c r="CE174" i="50"/>
  <c r="CF174" i="50"/>
  <c r="CB173" i="50"/>
  <c r="CC173" i="50"/>
  <c r="CD173" i="50"/>
  <c r="CE173" i="50"/>
  <c r="CF173" i="50"/>
  <c r="CB172" i="50"/>
  <c r="CC172" i="50"/>
  <c r="CD172" i="50"/>
  <c r="CE172" i="50"/>
  <c r="CF172" i="50"/>
  <c r="CB171" i="50"/>
  <c r="CC171" i="50"/>
  <c r="CD171" i="50"/>
  <c r="CE171" i="50"/>
  <c r="CF171" i="50"/>
  <c r="CB170" i="50"/>
  <c r="CC170" i="50"/>
  <c r="CD170" i="50"/>
  <c r="CE170" i="50"/>
  <c r="CF170" i="50"/>
  <c r="CB169" i="50"/>
  <c r="CC169" i="50"/>
  <c r="CD169" i="50"/>
  <c r="CE169" i="50"/>
  <c r="CF169" i="50"/>
  <c r="CB168" i="50"/>
  <c r="CC168" i="50"/>
  <c r="CD168" i="50"/>
  <c r="CE168" i="50"/>
  <c r="CF168" i="50"/>
  <c r="CB167" i="50"/>
  <c r="CC167" i="50"/>
  <c r="CD167" i="50"/>
  <c r="CE167" i="50"/>
  <c r="CF167" i="50"/>
  <c r="CB166" i="50"/>
  <c r="CC166" i="50"/>
  <c r="CD166" i="50"/>
  <c r="CE166" i="50"/>
  <c r="CF166" i="50"/>
  <c r="CB165" i="50"/>
  <c r="CC165" i="50"/>
  <c r="CD165" i="50"/>
  <c r="CE165" i="50"/>
  <c r="CF165" i="50"/>
  <c r="CB164" i="50"/>
  <c r="CC164" i="50"/>
  <c r="CD164" i="50"/>
  <c r="CE164" i="50"/>
  <c r="CF164" i="50"/>
  <c r="CB163" i="50"/>
  <c r="CC163" i="50"/>
  <c r="CD163" i="50"/>
  <c r="CE163" i="50"/>
  <c r="CF163" i="50"/>
  <c r="CB162" i="50"/>
  <c r="CC162" i="50"/>
  <c r="CD162" i="50"/>
  <c r="CE162" i="50"/>
  <c r="CF162" i="50"/>
  <c r="CB161" i="50"/>
  <c r="CC161" i="50"/>
  <c r="CD161" i="50"/>
  <c r="CE161" i="50"/>
  <c r="CF161" i="50"/>
  <c r="CB160" i="50"/>
  <c r="CC160" i="50"/>
  <c r="CD160" i="50"/>
  <c r="CE160" i="50"/>
  <c r="CF160" i="50"/>
  <c r="CB159" i="50"/>
  <c r="CC159" i="50"/>
  <c r="CD159" i="50"/>
  <c r="CE159" i="50"/>
  <c r="CF159" i="50"/>
  <c r="CB158" i="50"/>
  <c r="CC158" i="50"/>
  <c r="CD158" i="50"/>
  <c r="CE158" i="50"/>
  <c r="CF158" i="50"/>
  <c r="CB157" i="50"/>
  <c r="CC157" i="50"/>
  <c r="CD157" i="50"/>
  <c r="CE157" i="50"/>
  <c r="CF157" i="50"/>
  <c r="CB156" i="50"/>
  <c r="CC156" i="50"/>
  <c r="CD156" i="50"/>
  <c r="CE156" i="50"/>
  <c r="CF156" i="50"/>
  <c r="CB155" i="50"/>
  <c r="CC155" i="50"/>
  <c r="CD155" i="50"/>
  <c r="CE155" i="50"/>
  <c r="CF155" i="50"/>
  <c r="CB154" i="50"/>
  <c r="CC154" i="50"/>
  <c r="CD154" i="50"/>
  <c r="CE154" i="50"/>
  <c r="CF154" i="50"/>
  <c r="CB153" i="50"/>
  <c r="CC153" i="50"/>
  <c r="CD153" i="50"/>
  <c r="CE153" i="50"/>
  <c r="CF153" i="50"/>
  <c r="CB152" i="50"/>
  <c r="CC152" i="50"/>
  <c r="CD152" i="50"/>
  <c r="CE152" i="50"/>
  <c r="CF152" i="50"/>
  <c r="CB151" i="50"/>
  <c r="CC151" i="50"/>
  <c r="CD151" i="50"/>
  <c r="CE151" i="50"/>
  <c r="CF151" i="50"/>
  <c r="CB150" i="50"/>
  <c r="CC150" i="50"/>
  <c r="CD150" i="50"/>
  <c r="CE150" i="50"/>
  <c r="CF150" i="50"/>
  <c r="CB149" i="50"/>
  <c r="CC149" i="50"/>
  <c r="CD149" i="50"/>
  <c r="CE149" i="50"/>
  <c r="CF149" i="50"/>
  <c r="CB148" i="50"/>
  <c r="CC148" i="50"/>
  <c r="CD148" i="50"/>
  <c r="CE148" i="50"/>
  <c r="CF148" i="50"/>
  <c r="CB147" i="50"/>
  <c r="CC147" i="50"/>
  <c r="CD147" i="50"/>
  <c r="CE147" i="50"/>
  <c r="CF147" i="50"/>
  <c r="CB146" i="50"/>
  <c r="CC146" i="50"/>
  <c r="CD146" i="50"/>
  <c r="CE146" i="50"/>
  <c r="CF146" i="50"/>
  <c r="CB145" i="50"/>
  <c r="CC145" i="50"/>
  <c r="CD145" i="50"/>
  <c r="CE145" i="50"/>
  <c r="CF145" i="50"/>
  <c r="CB144" i="50"/>
  <c r="CC144" i="50"/>
  <c r="CD144" i="50"/>
  <c r="CE144" i="50"/>
  <c r="CF144" i="50"/>
  <c r="CB143" i="50"/>
  <c r="CC143" i="50"/>
  <c r="CD143" i="50"/>
  <c r="CE143" i="50"/>
  <c r="CF143" i="50"/>
  <c r="CB142" i="50"/>
  <c r="CC142" i="50"/>
  <c r="CD142" i="50"/>
  <c r="CE142" i="50"/>
  <c r="CF142" i="50"/>
  <c r="CB141" i="50"/>
  <c r="CC141" i="50"/>
  <c r="CD141" i="50"/>
  <c r="CE141" i="50"/>
  <c r="CF141" i="50"/>
  <c r="CB140" i="50"/>
  <c r="CC140" i="50"/>
  <c r="CD140" i="50"/>
  <c r="CE140" i="50"/>
  <c r="CF140" i="50"/>
  <c r="CB139" i="50"/>
  <c r="CC139" i="50"/>
  <c r="CD139" i="50"/>
  <c r="CE139" i="50"/>
  <c r="CF139" i="50"/>
  <c r="CB252" i="50"/>
  <c r="CC252" i="50"/>
  <c r="CD252" i="50"/>
  <c r="CE252" i="50"/>
  <c r="CF252" i="50"/>
  <c r="CB251" i="50"/>
  <c r="CC251" i="50"/>
  <c r="CD251" i="50"/>
  <c r="CE251" i="50"/>
  <c r="CF251" i="50"/>
  <c r="CB250" i="50"/>
  <c r="CC250" i="50"/>
  <c r="CD250" i="50"/>
  <c r="CE250" i="50"/>
  <c r="CF250" i="50"/>
  <c r="CB249" i="50"/>
  <c r="CC249" i="50"/>
  <c r="CD249" i="50"/>
  <c r="CE249" i="50"/>
  <c r="CF249" i="50"/>
  <c r="CB248" i="50"/>
  <c r="CC248" i="50"/>
  <c r="CD248" i="50"/>
  <c r="CE248" i="50"/>
  <c r="CF248" i="50"/>
  <c r="CB247" i="50"/>
  <c r="CC247" i="50"/>
  <c r="CD247" i="50"/>
  <c r="CE247" i="50"/>
  <c r="CF247" i="50"/>
  <c r="CB246" i="50"/>
  <c r="CC246" i="50"/>
  <c r="CD246" i="50"/>
  <c r="CE246" i="50"/>
  <c r="CF246" i="50"/>
  <c r="CB245" i="50"/>
  <c r="CC245" i="50"/>
  <c r="CD245" i="50"/>
  <c r="CE245" i="50"/>
  <c r="CF245" i="50"/>
  <c r="CB244" i="50"/>
  <c r="CC244" i="50"/>
  <c r="CD244" i="50"/>
  <c r="CE244" i="50"/>
  <c r="CF244" i="50"/>
  <c r="CB243" i="50"/>
  <c r="CC243" i="50"/>
  <c r="CD243" i="50"/>
  <c r="CE243" i="50"/>
  <c r="CF243" i="50"/>
  <c r="CB242" i="50"/>
  <c r="CC242" i="50"/>
  <c r="CD242" i="50"/>
  <c r="CE242" i="50"/>
  <c r="CF242" i="50"/>
  <c r="CB241" i="50"/>
  <c r="CC241" i="50"/>
  <c r="CD241" i="50"/>
  <c r="CE241" i="50"/>
  <c r="CF241" i="50"/>
  <c r="CB240" i="50"/>
  <c r="CC240" i="50"/>
  <c r="CD240" i="50"/>
  <c r="CE240" i="50"/>
  <c r="CF240" i="50"/>
  <c r="CB239" i="50"/>
  <c r="CC239" i="50"/>
  <c r="CD239" i="50"/>
  <c r="CE239" i="50"/>
  <c r="CF239" i="50"/>
  <c r="CB238" i="50"/>
  <c r="CC238" i="50"/>
  <c r="CD238" i="50"/>
  <c r="CE238" i="50"/>
  <c r="CF238" i="50"/>
  <c r="CB237" i="50"/>
  <c r="CC237" i="50"/>
  <c r="CD237" i="50"/>
  <c r="CE237" i="50"/>
  <c r="CF237" i="50"/>
  <c r="CB236" i="50"/>
  <c r="CC236" i="50"/>
  <c r="CD236" i="50"/>
  <c r="CE236" i="50"/>
  <c r="CF236" i="50"/>
  <c r="CB235" i="50"/>
  <c r="CC235" i="50"/>
  <c r="CD235" i="50"/>
  <c r="CE235" i="50"/>
  <c r="CF235" i="50"/>
  <c r="CB234" i="50"/>
  <c r="CC234" i="50"/>
  <c r="CD234" i="50"/>
  <c r="CE234" i="50"/>
  <c r="CF234" i="50"/>
  <c r="CB233" i="50"/>
  <c r="CC233" i="50"/>
  <c r="CD233" i="50"/>
  <c r="CE233" i="50"/>
  <c r="CF233" i="50"/>
  <c r="CB232" i="50"/>
  <c r="CC232" i="50"/>
  <c r="CD232" i="50"/>
  <c r="CE232" i="50"/>
  <c r="CF232" i="50"/>
  <c r="CB231" i="50"/>
  <c r="CC231" i="50"/>
  <c r="CD231" i="50"/>
  <c r="CE231" i="50"/>
  <c r="CF231" i="50"/>
  <c r="CB230" i="50"/>
  <c r="CC230" i="50"/>
  <c r="CD230" i="50"/>
  <c r="CE230" i="50"/>
  <c r="CF230" i="50"/>
  <c r="CB229" i="50"/>
  <c r="CC229" i="50"/>
  <c r="CD229" i="50"/>
  <c r="CE229" i="50"/>
  <c r="CF229" i="50"/>
  <c r="CB228" i="50"/>
  <c r="CC228" i="50"/>
  <c r="CD228" i="50"/>
  <c r="CE228" i="50"/>
  <c r="CF228" i="50"/>
  <c r="CB227" i="50"/>
  <c r="CC227" i="50"/>
  <c r="CD227" i="50"/>
  <c r="CE227" i="50"/>
  <c r="CF227" i="50"/>
  <c r="CB226" i="50"/>
  <c r="CC226" i="50"/>
  <c r="CD226" i="50"/>
  <c r="CE226" i="50"/>
  <c r="CF226" i="50"/>
  <c r="CB225" i="50"/>
  <c r="CC225" i="50"/>
  <c r="CD225" i="50"/>
  <c r="CE225" i="50"/>
  <c r="CF225" i="50"/>
  <c r="CB224" i="50"/>
  <c r="CC224" i="50"/>
  <c r="CD224" i="50"/>
  <c r="CE224" i="50"/>
  <c r="CF224" i="50"/>
  <c r="CB223" i="50"/>
  <c r="CC223" i="50"/>
  <c r="CD223" i="50"/>
  <c r="CE223" i="50"/>
  <c r="CF223" i="50"/>
  <c r="CB222" i="50"/>
  <c r="CC222" i="50"/>
  <c r="CD222" i="50"/>
  <c r="CE222" i="50"/>
  <c r="CF222" i="50"/>
  <c r="CB221" i="50"/>
  <c r="CC221" i="50"/>
  <c r="CD221" i="50"/>
  <c r="CE221" i="50"/>
  <c r="CF221" i="50"/>
  <c r="CB220" i="50"/>
  <c r="CC220" i="50"/>
  <c r="CD220" i="50"/>
  <c r="CE220" i="50"/>
  <c r="CF220" i="50"/>
  <c r="CB219" i="50"/>
  <c r="CC219" i="50"/>
  <c r="CD219" i="50"/>
  <c r="CE219" i="50"/>
  <c r="CF219" i="50"/>
  <c r="CB218" i="50"/>
  <c r="CC218" i="50"/>
  <c r="CD218" i="50"/>
  <c r="CE218" i="50"/>
  <c r="CF218" i="50"/>
  <c r="CB217" i="50"/>
  <c r="CC217" i="50"/>
  <c r="CD217" i="50"/>
  <c r="CE217" i="50"/>
  <c r="CF217" i="50"/>
  <c r="CB216" i="50"/>
  <c r="CC216" i="50"/>
  <c r="CD216" i="50"/>
  <c r="CE216" i="50"/>
  <c r="CF216" i="50"/>
  <c r="CB215" i="50"/>
  <c r="CC215" i="50"/>
  <c r="CD215" i="50"/>
  <c r="CE215" i="50"/>
  <c r="CF215" i="50"/>
  <c r="CB214" i="50"/>
  <c r="CC214" i="50"/>
  <c r="CD214" i="50"/>
  <c r="CE214" i="50"/>
  <c r="CF214" i="50"/>
  <c r="CB213" i="50"/>
  <c r="CC213" i="50"/>
  <c r="CD213" i="50"/>
  <c r="CE213" i="50"/>
  <c r="CF213" i="50"/>
  <c r="CB212" i="50"/>
  <c r="CC212" i="50"/>
  <c r="CD212" i="50"/>
  <c r="CE212" i="50"/>
  <c r="CF212" i="50"/>
  <c r="CB211" i="50"/>
  <c r="CC211" i="50"/>
  <c r="CD211" i="50"/>
  <c r="CE211" i="50"/>
  <c r="CF211" i="50"/>
  <c r="CB210" i="50"/>
  <c r="CC210" i="50"/>
  <c r="CD210" i="50"/>
  <c r="CE210" i="50"/>
  <c r="CF210" i="50"/>
  <c r="CB209" i="50"/>
  <c r="CC209" i="50"/>
  <c r="CD209" i="50"/>
  <c r="CE209" i="50"/>
  <c r="CF209" i="50"/>
  <c r="CB208" i="50"/>
  <c r="CC208" i="50"/>
  <c r="CD208" i="50"/>
  <c r="CE208" i="50"/>
  <c r="CF208" i="50"/>
  <c r="CB207" i="50"/>
  <c r="CC207" i="50"/>
  <c r="CD207" i="50"/>
  <c r="CE207" i="50"/>
  <c r="CF207" i="50"/>
  <c r="CB206" i="50"/>
  <c r="CC206" i="50"/>
  <c r="CD206" i="50"/>
  <c r="CE206" i="50"/>
  <c r="CF206" i="50"/>
  <c r="CB205" i="50"/>
  <c r="CC205" i="50"/>
  <c r="CD205" i="50"/>
  <c r="CE205" i="50"/>
  <c r="CF205" i="50"/>
  <c r="CB204" i="50"/>
  <c r="CC204" i="50"/>
  <c r="CD204" i="50"/>
  <c r="CE204" i="50"/>
  <c r="CF204" i="50"/>
  <c r="CB203" i="50"/>
  <c r="CC203" i="50"/>
  <c r="CD203" i="50"/>
  <c r="CE203" i="50"/>
  <c r="CF203" i="50"/>
  <c r="CB268" i="50"/>
  <c r="CC268" i="50"/>
  <c r="CD268" i="50"/>
  <c r="CE268" i="50"/>
  <c r="CF268" i="50"/>
  <c r="CB269" i="50"/>
  <c r="CC269" i="50"/>
  <c r="CD269" i="50"/>
  <c r="CE269" i="50"/>
  <c r="CF269" i="50"/>
  <c r="CB270" i="50"/>
  <c r="CC270" i="50"/>
  <c r="CD270" i="50"/>
  <c r="CE270" i="50"/>
  <c r="CF270" i="50"/>
  <c r="CB271" i="50"/>
  <c r="CC271" i="50"/>
  <c r="CD271" i="50"/>
  <c r="CE271" i="50"/>
  <c r="CF271" i="50"/>
  <c r="CB272" i="50"/>
  <c r="CC272" i="50"/>
  <c r="CD272" i="50"/>
  <c r="CE272" i="50"/>
  <c r="CF272" i="50"/>
  <c r="CB273" i="50"/>
  <c r="CC273" i="50"/>
  <c r="CD273" i="50"/>
  <c r="CE273" i="50"/>
  <c r="CF273" i="50"/>
  <c r="CB274" i="50"/>
  <c r="CC274" i="50"/>
  <c r="CD274" i="50"/>
  <c r="CE274" i="50"/>
  <c r="CF274" i="50"/>
  <c r="CB275" i="50"/>
  <c r="CC275" i="50"/>
  <c r="CD275" i="50"/>
  <c r="CE275" i="50"/>
  <c r="CF275" i="50"/>
  <c r="CB276" i="50"/>
  <c r="CC276" i="50"/>
  <c r="CD276" i="50"/>
  <c r="CE276" i="50"/>
  <c r="CF276" i="50"/>
  <c r="CB277" i="50"/>
  <c r="CC277" i="50"/>
  <c r="CD277" i="50"/>
  <c r="CE277" i="50"/>
  <c r="CF277" i="50"/>
  <c r="CB278" i="50"/>
  <c r="CC278" i="50"/>
  <c r="CD278" i="50"/>
  <c r="CE278" i="50"/>
  <c r="CF278" i="50"/>
  <c r="CB279" i="50"/>
  <c r="CC279" i="50"/>
  <c r="CD279" i="50"/>
  <c r="CE279" i="50"/>
  <c r="CF279" i="50"/>
  <c r="CB280" i="50"/>
  <c r="CC280" i="50"/>
  <c r="CD280" i="50"/>
  <c r="CE280" i="50"/>
  <c r="CF280" i="50"/>
  <c r="CB281" i="50"/>
  <c r="CC281" i="50"/>
  <c r="CD281" i="50"/>
  <c r="CE281" i="50"/>
  <c r="CF281" i="50"/>
  <c r="CB282" i="50"/>
  <c r="CC282" i="50"/>
  <c r="CD282" i="50"/>
  <c r="CE282" i="50"/>
  <c r="CF282" i="50"/>
  <c r="CB283" i="50"/>
  <c r="CC283" i="50"/>
  <c r="CD283" i="50"/>
  <c r="CE283" i="50"/>
  <c r="CF283" i="50"/>
  <c r="CB284" i="50"/>
  <c r="CC284" i="50"/>
  <c r="CD284" i="50"/>
  <c r="CE284" i="50"/>
  <c r="CF284" i="50"/>
  <c r="CB285" i="50"/>
  <c r="CC285" i="50"/>
  <c r="CD285" i="50"/>
  <c r="CE285" i="50"/>
  <c r="CF285" i="50"/>
  <c r="CB286" i="50"/>
  <c r="CC286" i="50"/>
  <c r="CD286" i="50"/>
  <c r="CE286" i="50"/>
  <c r="CF286" i="50"/>
  <c r="CB287" i="50"/>
  <c r="CC287" i="50"/>
  <c r="CD287" i="50"/>
  <c r="CE287" i="50"/>
  <c r="CF287" i="50"/>
  <c r="CB288" i="50"/>
  <c r="CC288" i="50"/>
  <c r="CD288" i="50"/>
  <c r="CE288" i="50"/>
  <c r="CF288" i="50"/>
  <c r="CB289" i="50"/>
  <c r="CC289" i="50"/>
  <c r="CD289" i="50"/>
  <c r="CE289" i="50"/>
  <c r="CF289" i="50"/>
  <c r="CB290" i="50"/>
  <c r="CC290" i="50"/>
  <c r="CD290" i="50"/>
  <c r="CE290" i="50"/>
  <c r="CF290" i="50"/>
  <c r="CB291" i="50"/>
  <c r="CC291" i="50"/>
  <c r="CD291" i="50"/>
  <c r="CE291" i="50"/>
  <c r="CF291" i="50"/>
  <c r="CB292" i="50"/>
  <c r="CC292" i="50"/>
  <c r="CD292" i="50"/>
  <c r="CE292" i="50"/>
  <c r="CF292" i="50"/>
  <c r="CB293" i="50"/>
  <c r="CC293" i="50"/>
  <c r="CD293" i="50"/>
  <c r="CE293" i="50"/>
  <c r="CF293" i="50"/>
  <c r="CB294" i="50"/>
  <c r="CC294" i="50"/>
  <c r="CD294" i="50"/>
  <c r="CE294" i="50"/>
  <c r="CF294" i="50"/>
  <c r="CB295" i="50"/>
  <c r="CC295" i="50"/>
  <c r="CD295" i="50"/>
  <c r="CE295" i="50"/>
  <c r="CF295" i="50"/>
  <c r="CB296" i="50"/>
  <c r="CC296" i="50"/>
  <c r="CD296" i="50"/>
  <c r="CE296" i="50"/>
  <c r="CF296" i="50"/>
  <c r="CB297" i="50"/>
  <c r="CC297" i="50"/>
  <c r="CD297" i="50"/>
  <c r="CE297" i="50"/>
  <c r="CF297" i="50"/>
  <c r="CB298" i="50"/>
  <c r="CC298" i="50"/>
  <c r="CD298" i="50"/>
  <c r="CE298" i="50"/>
  <c r="CF298" i="50"/>
  <c r="CB299" i="50"/>
  <c r="CC299" i="50"/>
  <c r="CD299" i="50"/>
  <c r="CE299" i="50"/>
  <c r="CF299" i="50"/>
  <c r="CB300" i="50"/>
  <c r="CC300" i="50"/>
  <c r="CD300" i="50"/>
  <c r="CE300" i="50"/>
  <c r="CF300" i="50"/>
  <c r="CB301" i="50"/>
  <c r="CC301" i="50"/>
  <c r="CD301" i="50"/>
  <c r="CE301" i="50"/>
  <c r="CF301" i="50"/>
  <c r="CB302" i="50"/>
  <c r="CC302" i="50"/>
  <c r="CD302" i="50"/>
  <c r="CE302" i="50"/>
  <c r="CF302" i="50"/>
  <c r="CB303" i="50"/>
  <c r="CC303" i="50"/>
  <c r="CD303" i="50"/>
  <c r="CE303" i="50"/>
  <c r="CF303" i="50"/>
  <c r="CB304" i="50"/>
  <c r="CC304" i="50"/>
  <c r="CD304" i="50"/>
  <c r="CE304" i="50"/>
  <c r="CF304" i="50"/>
  <c r="CB305" i="50"/>
  <c r="CC305" i="50"/>
  <c r="CD305" i="50"/>
  <c r="CE305" i="50"/>
  <c r="CF305" i="50"/>
  <c r="CB306" i="50"/>
  <c r="CC306" i="50"/>
  <c r="CD306" i="50"/>
  <c r="CE306" i="50"/>
  <c r="CF306" i="50"/>
  <c r="CB307" i="50"/>
  <c r="CC307" i="50"/>
  <c r="CD307" i="50"/>
  <c r="CE307" i="50"/>
  <c r="CF307" i="50"/>
  <c r="CB308" i="50"/>
  <c r="CC308" i="50"/>
  <c r="CD308" i="50"/>
  <c r="CE308" i="50"/>
  <c r="CF308" i="50"/>
  <c r="CB309" i="50"/>
  <c r="CC309" i="50"/>
  <c r="CD309" i="50"/>
  <c r="CE309" i="50"/>
  <c r="CF309" i="50"/>
  <c r="CB310" i="50"/>
  <c r="CC310" i="50"/>
  <c r="CD310" i="50"/>
  <c r="CE310" i="50"/>
  <c r="CF310" i="50"/>
  <c r="CB311" i="50"/>
  <c r="CC311" i="50"/>
  <c r="CD311" i="50"/>
  <c r="CE311" i="50"/>
  <c r="CF311" i="50"/>
  <c r="CB312" i="50"/>
  <c r="CC312" i="50"/>
  <c r="CD312" i="50"/>
  <c r="CE312" i="50"/>
  <c r="CF312" i="50"/>
  <c r="CB313" i="50"/>
  <c r="CC313" i="50"/>
  <c r="CD313" i="50"/>
  <c r="CE313" i="50"/>
  <c r="CF313" i="50"/>
  <c r="CB314" i="50"/>
  <c r="CC314" i="50"/>
  <c r="CD314" i="50"/>
  <c r="CE314" i="50"/>
  <c r="CF314" i="50"/>
  <c r="CB315" i="50"/>
  <c r="CC315" i="50"/>
  <c r="CD315" i="50"/>
  <c r="CE315" i="50"/>
  <c r="CF315" i="50"/>
  <c r="CB316" i="50"/>
  <c r="CC316" i="50"/>
  <c r="CD316" i="50"/>
  <c r="CE316" i="50"/>
  <c r="CF316" i="50"/>
  <c r="CB332" i="50"/>
  <c r="CC332" i="50"/>
  <c r="CD332" i="50"/>
  <c r="CE332" i="50"/>
  <c r="CF332" i="50"/>
  <c r="CB333" i="50"/>
  <c r="CC333" i="50"/>
  <c r="CD333" i="50"/>
  <c r="CE333" i="50"/>
  <c r="CF333" i="50"/>
  <c r="CB334" i="50"/>
  <c r="CC334" i="50"/>
  <c r="CD334" i="50"/>
  <c r="CE334" i="50"/>
  <c r="CF334" i="50"/>
  <c r="CB335" i="50"/>
  <c r="CC335" i="50"/>
  <c r="CD335" i="50"/>
  <c r="CE335" i="50"/>
  <c r="CF335" i="50"/>
  <c r="CB336" i="50"/>
  <c r="CC336" i="50"/>
  <c r="CD336" i="50"/>
  <c r="CE336" i="50"/>
  <c r="CF336" i="50"/>
  <c r="CB337" i="50"/>
  <c r="CC337" i="50"/>
  <c r="CD337" i="50"/>
  <c r="CE337" i="50"/>
  <c r="CF337" i="50"/>
  <c r="CB338" i="50"/>
  <c r="CC338" i="50"/>
  <c r="CD338" i="50"/>
  <c r="CE338" i="50"/>
  <c r="CF338" i="50"/>
  <c r="CB339" i="50"/>
  <c r="CC339" i="50"/>
  <c r="CD339" i="50"/>
  <c r="CE339" i="50"/>
  <c r="CF339" i="50"/>
  <c r="CB340" i="50"/>
  <c r="CC340" i="50"/>
  <c r="CD340" i="50"/>
  <c r="CE340" i="50"/>
  <c r="CF340" i="50"/>
  <c r="CB341" i="50"/>
  <c r="CC341" i="50"/>
  <c r="CD341" i="50"/>
  <c r="CE341" i="50"/>
  <c r="CF341" i="50"/>
  <c r="CB342" i="50"/>
  <c r="CC342" i="50"/>
  <c r="CD342" i="50"/>
  <c r="CE342" i="50"/>
  <c r="CF342" i="50"/>
  <c r="CB343" i="50"/>
  <c r="CC343" i="50"/>
  <c r="CD343" i="50"/>
  <c r="CE343" i="50"/>
  <c r="CF343" i="50"/>
  <c r="CB344" i="50"/>
  <c r="CC344" i="50"/>
  <c r="CD344" i="50"/>
  <c r="CE344" i="50"/>
  <c r="CF344" i="50"/>
  <c r="CB345" i="50"/>
  <c r="CC345" i="50"/>
  <c r="CD345" i="50"/>
  <c r="CE345" i="50"/>
  <c r="CF345" i="50"/>
  <c r="CB346" i="50"/>
  <c r="CC346" i="50"/>
  <c r="CD346" i="50"/>
  <c r="CE346" i="50"/>
  <c r="CF346" i="50"/>
  <c r="CB347" i="50"/>
  <c r="CC347" i="50"/>
  <c r="CD347" i="50"/>
  <c r="CE347" i="50"/>
  <c r="CF347" i="50"/>
  <c r="CB348" i="50"/>
  <c r="CC348" i="50"/>
  <c r="CD348" i="50"/>
  <c r="CE348" i="50"/>
  <c r="CF348" i="50"/>
  <c r="CB349" i="50"/>
  <c r="CC349" i="50"/>
  <c r="CD349" i="50"/>
  <c r="CE349" i="50"/>
  <c r="CF349" i="50"/>
  <c r="CB350" i="50"/>
  <c r="CC350" i="50"/>
  <c r="CD350" i="50"/>
  <c r="CE350" i="50"/>
  <c r="CF350" i="50"/>
  <c r="CB351" i="50"/>
  <c r="CC351" i="50"/>
  <c r="CD351" i="50"/>
  <c r="CE351" i="50"/>
  <c r="CF351" i="50"/>
  <c r="CB352" i="50"/>
  <c r="CC352" i="50"/>
  <c r="CD352" i="50"/>
  <c r="CE352" i="50"/>
  <c r="CF352" i="50"/>
  <c r="CB353" i="50"/>
  <c r="CC353" i="50"/>
  <c r="CD353" i="50"/>
  <c r="CE353" i="50"/>
  <c r="CF353" i="50"/>
  <c r="CB354" i="50"/>
  <c r="CC354" i="50"/>
  <c r="CD354" i="50"/>
  <c r="CE354" i="50"/>
  <c r="CF354" i="50"/>
  <c r="CB355" i="50"/>
  <c r="CC355" i="50"/>
  <c r="CD355" i="50"/>
  <c r="CE355" i="50"/>
  <c r="CF355" i="50"/>
  <c r="CB356" i="50"/>
  <c r="CC356" i="50"/>
  <c r="CD356" i="50"/>
  <c r="CE356" i="50"/>
  <c r="CF356" i="50"/>
  <c r="CB357" i="50"/>
  <c r="CC357" i="50"/>
  <c r="CD357" i="50"/>
  <c r="CE357" i="50"/>
  <c r="CF357" i="50"/>
  <c r="CB358" i="50"/>
  <c r="CC358" i="50"/>
  <c r="CD358" i="50"/>
  <c r="CE358" i="50"/>
  <c r="CF358" i="50"/>
  <c r="CB359" i="50"/>
  <c r="CC359" i="50"/>
  <c r="CD359" i="50"/>
  <c r="CE359" i="50"/>
  <c r="CF359" i="50"/>
  <c r="CB360" i="50"/>
  <c r="CC360" i="50"/>
  <c r="CD360" i="50"/>
  <c r="CE360" i="50"/>
  <c r="CF360" i="50"/>
  <c r="CB361" i="50"/>
  <c r="CC361" i="50"/>
  <c r="CD361" i="50"/>
  <c r="CE361" i="50"/>
  <c r="CF361" i="50"/>
  <c r="CB362" i="50"/>
  <c r="CC362" i="50"/>
  <c r="CD362" i="50"/>
  <c r="CE362" i="50"/>
  <c r="CF362" i="50"/>
  <c r="CB363" i="50"/>
  <c r="CC363" i="50"/>
  <c r="CD363" i="50"/>
  <c r="CE363" i="50"/>
  <c r="CF363" i="50"/>
  <c r="CB364" i="50"/>
  <c r="CC364" i="50"/>
  <c r="CD364" i="50"/>
  <c r="CE364" i="50"/>
  <c r="CF364" i="50"/>
  <c r="CB365" i="50"/>
  <c r="CC365" i="50"/>
  <c r="CD365" i="50"/>
  <c r="CE365" i="50"/>
  <c r="CF365" i="50"/>
  <c r="CB366" i="50"/>
  <c r="CC366" i="50"/>
  <c r="CD366" i="50"/>
  <c r="CE366" i="50"/>
  <c r="CF366" i="50"/>
  <c r="CB367" i="50"/>
  <c r="CC367" i="50"/>
  <c r="CD367" i="50"/>
  <c r="CE367" i="50"/>
  <c r="CF367" i="50"/>
  <c r="CB368" i="50"/>
  <c r="CC368" i="50"/>
  <c r="CD368" i="50"/>
  <c r="CE368" i="50"/>
  <c r="CF368" i="50"/>
  <c r="CB369" i="50"/>
  <c r="CC369" i="50"/>
  <c r="CD369" i="50"/>
  <c r="CE369" i="50"/>
  <c r="CF369" i="50"/>
  <c r="CB370" i="50"/>
  <c r="CC370" i="50"/>
  <c r="CD370" i="50"/>
  <c r="CE370" i="50"/>
  <c r="CF370" i="50"/>
  <c r="CB371" i="50"/>
  <c r="CC371" i="50"/>
  <c r="CD371" i="50"/>
  <c r="CE371" i="50"/>
  <c r="CF371" i="50"/>
  <c r="CB372" i="50"/>
  <c r="CC372" i="50"/>
  <c r="CD372" i="50"/>
  <c r="CE372" i="50"/>
  <c r="CF372" i="50"/>
  <c r="CB373" i="50"/>
  <c r="CC373" i="50"/>
  <c r="CD373" i="50"/>
  <c r="CE373" i="50"/>
  <c r="CF373" i="50"/>
  <c r="CB374" i="50"/>
  <c r="CC374" i="50"/>
  <c r="CD374" i="50"/>
  <c r="CE374" i="50"/>
  <c r="CF374" i="50"/>
  <c r="CB375" i="50"/>
  <c r="CC375" i="50"/>
  <c r="CD375" i="50"/>
  <c r="CE375" i="50"/>
  <c r="CF375" i="50"/>
  <c r="CB376" i="50"/>
  <c r="CC376" i="50"/>
  <c r="CD376" i="50"/>
  <c r="CE376" i="50"/>
  <c r="CF376" i="50"/>
  <c r="CB377" i="50"/>
  <c r="CC377" i="50"/>
  <c r="CD377" i="50"/>
  <c r="CE377" i="50"/>
  <c r="CF377" i="50"/>
  <c r="CB378" i="50"/>
  <c r="CC378" i="50"/>
  <c r="CD378" i="50"/>
  <c r="CE378" i="50"/>
  <c r="CF378" i="50"/>
  <c r="CB379" i="50"/>
  <c r="CC379" i="50"/>
  <c r="CD379" i="50"/>
  <c r="CE379" i="50"/>
  <c r="CF379" i="50"/>
  <c r="CB380" i="50"/>
  <c r="CC380" i="50"/>
  <c r="CD380" i="50"/>
  <c r="CE380" i="50"/>
  <c r="CF380" i="50"/>
  <c r="CB331" i="50"/>
  <c r="CC331" i="50"/>
  <c r="CD331" i="50"/>
  <c r="CE331" i="50"/>
  <c r="CF331" i="50"/>
  <c r="BZ366" i="50"/>
  <c r="CA366" i="50"/>
  <c r="BZ367" i="50"/>
  <c r="CA367" i="50"/>
  <c r="BZ368" i="50"/>
  <c r="CA368" i="50"/>
  <c r="BZ369" i="50"/>
  <c r="CA369" i="50"/>
  <c r="BZ370" i="50"/>
  <c r="CA370" i="50"/>
  <c r="BZ371" i="50"/>
  <c r="CA371" i="50"/>
  <c r="BZ372" i="50"/>
  <c r="CA372" i="50"/>
  <c r="BZ373" i="50"/>
  <c r="CA373" i="50"/>
  <c r="BZ374" i="50"/>
  <c r="CA374" i="50"/>
  <c r="BZ375" i="50"/>
  <c r="CA375" i="50"/>
  <c r="BZ376" i="50"/>
  <c r="CA376" i="50"/>
  <c r="BZ377" i="50"/>
  <c r="CA377" i="50"/>
  <c r="BZ378" i="50"/>
  <c r="CA378" i="50"/>
  <c r="BZ379" i="50"/>
  <c r="CA379" i="50"/>
  <c r="BZ380" i="50"/>
  <c r="CA380" i="50"/>
  <c r="BZ267" i="50"/>
  <c r="CA267" i="50"/>
  <c r="CA75" i="50"/>
  <c r="BQ267" i="50"/>
  <c r="BR267" i="50"/>
  <c r="BQ11" i="50"/>
  <c r="BR11" i="50"/>
  <c r="BQ75" i="50"/>
  <c r="BR75" i="50"/>
  <c r="BQ139" i="50"/>
  <c r="BR139" i="50"/>
  <c r="BC75" i="50"/>
  <c r="BD75" i="50"/>
  <c r="BC139" i="50"/>
  <c r="BD139" i="50"/>
  <c r="BC11" i="50"/>
  <c r="BD11" i="50"/>
  <c r="AA11" i="50"/>
  <c r="AB11" i="50"/>
  <c r="AJ203" i="50"/>
  <c r="AK203" i="50"/>
  <c r="AJ75" i="50"/>
  <c r="AK75" i="50"/>
  <c r="CR331" i="50"/>
  <c r="AM331" i="50"/>
  <c r="AL331" i="50"/>
  <c r="AN331" i="50"/>
  <c r="AO331" i="50"/>
  <c r="CN331" i="50"/>
  <c r="CU331" i="50"/>
  <c r="CP394" i="50"/>
  <c r="CR267" i="50"/>
  <c r="AM267" i="50"/>
  <c r="AO267" i="50"/>
  <c r="CN267" i="50"/>
  <c r="CU267" i="50"/>
  <c r="CO394" i="50"/>
  <c r="CR203" i="50"/>
  <c r="AM203" i="50"/>
  <c r="AL203" i="50"/>
  <c r="AN203" i="50"/>
  <c r="AO203" i="50"/>
  <c r="CN203" i="50"/>
  <c r="CU203" i="50"/>
  <c r="CN394" i="50"/>
  <c r="CR139" i="50"/>
  <c r="AM139" i="50"/>
  <c r="K138" i="50"/>
  <c r="K139" i="50"/>
  <c r="L139" i="50"/>
  <c r="AL139" i="50"/>
  <c r="AN139" i="50"/>
  <c r="AO139" i="50"/>
  <c r="CN139" i="50"/>
  <c r="CU139" i="50"/>
  <c r="CM394" i="50"/>
  <c r="CR75" i="50"/>
  <c r="AM75" i="50"/>
  <c r="AL75" i="50"/>
  <c r="AN75" i="50"/>
  <c r="AO75" i="50"/>
  <c r="CN75" i="50"/>
  <c r="CU75" i="50"/>
  <c r="CL394" i="50"/>
  <c r="CR11" i="50"/>
  <c r="AM11" i="50"/>
  <c r="AL11" i="50"/>
  <c r="AN11" i="50"/>
  <c r="AO11" i="50"/>
  <c r="CN11" i="50"/>
  <c r="CU11" i="50"/>
  <c r="CK394" i="50"/>
  <c r="CQ394" i="50"/>
  <c r="CR332" i="50"/>
  <c r="K332" i="50"/>
  <c r="L332" i="50"/>
  <c r="AL332" i="50"/>
  <c r="Y332" i="50"/>
  <c r="Y330" i="50"/>
  <c r="Z332" i="50"/>
  <c r="AM332" i="50"/>
  <c r="CN332" i="50"/>
  <c r="CU332" i="50"/>
  <c r="CV332" i="50"/>
  <c r="CW332" i="50"/>
  <c r="M138" i="103"/>
  <c r="CR268" i="50"/>
  <c r="Y268" i="50"/>
  <c r="Z268" i="50"/>
  <c r="AM268" i="50"/>
  <c r="AO268" i="50"/>
  <c r="CN268" i="50"/>
  <c r="CU268" i="50"/>
  <c r="CV268" i="50"/>
  <c r="CW268" i="50"/>
  <c r="M137" i="103"/>
  <c r="CR204" i="50"/>
  <c r="Y204" i="50"/>
  <c r="Z204" i="50"/>
  <c r="AM204" i="50"/>
  <c r="K204" i="50"/>
  <c r="L204" i="50"/>
  <c r="AL204" i="50"/>
  <c r="AN204" i="50"/>
  <c r="AO204" i="50"/>
  <c r="CN204" i="50"/>
  <c r="CU204" i="50"/>
  <c r="CV204" i="50"/>
  <c r="CW204" i="50"/>
  <c r="M136" i="103"/>
  <c r="CR140" i="50"/>
  <c r="Y140" i="50"/>
  <c r="Z140" i="50"/>
  <c r="AM140" i="50"/>
  <c r="K140" i="50"/>
  <c r="L140" i="50"/>
  <c r="AL140" i="50"/>
  <c r="AN140" i="50"/>
  <c r="AO140" i="50"/>
  <c r="CN140" i="50"/>
  <c r="CU140" i="50"/>
  <c r="CV140" i="50"/>
  <c r="CW140" i="50"/>
  <c r="M135" i="103"/>
  <c r="CR76" i="50"/>
  <c r="Y76" i="50"/>
  <c r="Z76" i="50"/>
  <c r="AM76" i="50"/>
  <c r="K76" i="50"/>
  <c r="L76" i="50"/>
  <c r="AL76" i="50"/>
  <c r="AN76" i="50"/>
  <c r="AO76" i="50"/>
  <c r="CN76" i="50"/>
  <c r="CU76" i="50"/>
  <c r="CV76" i="50"/>
  <c r="CW76" i="50"/>
  <c r="M134" i="103"/>
  <c r="CR12" i="50"/>
  <c r="Y12" i="50"/>
  <c r="Z12" i="50"/>
  <c r="AM12" i="50"/>
  <c r="K12" i="50"/>
  <c r="L12" i="50"/>
  <c r="AL12" i="50"/>
  <c r="AN12" i="50"/>
  <c r="AO12" i="50"/>
  <c r="CN12" i="50"/>
  <c r="CU12" i="50"/>
  <c r="CV12" i="50"/>
  <c r="CW12" i="50"/>
  <c r="M133" i="103"/>
  <c r="M139" i="103"/>
  <c r="BZ269" i="50"/>
  <c r="CA269" i="50"/>
  <c r="BZ270" i="50"/>
  <c r="CA270" i="50"/>
  <c r="BZ271" i="50"/>
  <c r="CA271" i="50"/>
  <c r="BZ272" i="50"/>
  <c r="CA272" i="50"/>
  <c r="BZ273" i="50"/>
  <c r="CA273" i="50"/>
  <c r="BZ274" i="50"/>
  <c r="CA274" i="50"/>
  <c r="BZ275" i="50"/>
  <c r="CA275" i="50"/>
  <c r="BZ276" i="50"/>
  <c r="CA276" i="50"/>
  <c r="BZ277" i="50"/>
  <c r="CA277" i="50"/>
  <c r="BZ278" i="50"/>
  <c r="CA278" i="50"/>
  <c r="BZ279" i="50"/>
  <c r="CA279" i="50"/>
  <c r="BZ280" i="50"/>
  <c r="CA280" i="50"/>
  <c r="BZ281" i="50"/>
  <c r="CA281" i="50"/>
  <c r="BZ282" i="50"/>
  <c r="CA282" i="50"/>
  <c r="BZ283" i="50"/>
  <c r="CA283" i="50"/>
  <c r="BZ284" i="50"/>
  <c r="CA284" i="50"/>
  <c r="BZ285" i="50"/>
  <c r="CA285" i="50"/>
  <c r="BZ286" i="50"/>
  <c r="CA286" i="50"/>
  <c r="BZ287" i="50"/>
  <c r="CA287" i="50"/>
  <c r="BZ288" i="50"/>
  <c r="CA288" i="50"/>
  <c r="BZ289" i="50"/>
  <c r="CA289" i="50"/>
  <c r="BZ290" i="50"/>
  <c r="CA290" i="50"/>
  <c r="BZ291" i="50"/>
  <c r="CA291" i="50"/>
  <c r="BZ292" i="50"/>
  <c r="CA292" i="50"/>
  <c r="BZ293" i="50"/>
  <c r="CA293" i="50"/>
  <c r="BZ294" i="50"/>
  <c r="CA294" i="50"/>
  <c r="BZ295" i="50"/>
  <c r="CA295" i="50"/>
  <c r="BZ296" i="50"/>
  <c r="CA296" i="50"/>
  <c r="BZ297" i="50"/>
  <c r="CA297" i="50"/>
  <c r="BZ298" i="50"/>
  <c r="CA298" i="50"/>
  <c r="BZ299" i="50"/>
  <c r="CA299" i="50"/>
  <c r="BZ300" i="50"/>
  <c r="CA300" i="50"/>
  <c r="BZ301" i="50"/>
  <c r="CA301" i="50"/>
  <c r="BZ302" i="50"/>
  <c r="CA302" i="50"/>
  <c r="BZ303" i="50"/>
  <c r="CA303" i="50"/>
  <c r="BZ304" i="50"/>
  <c r="CA304" i="50"/>
  <c r="BZ305" i="50"/>
  <c r="CA305" i="50"/>
  <c r="BZ306" i="50"/>
  <c r="CA306" i="50"/>
  <c r="BZ307" i="50"/>
  <c r="CA307" i="50"/>
  <c r="BZ308" i="50"/>
  <c r="CA308" i="50"/>
  <c r="BZ309" i="50"/>
  <c r="CA309" i="50"/>
  <c r="BZ310" i="50"/>
  <c r="CA310" i="50"/>
  <c r="BZ311" i="50"/>
  <c r="CA311" i="50"/>
  <c r="BZ312" i="50"/>
  <c r="CA312" i="50"/>
  <c r="BZ313" i="50"/>
  <c r="CA313" i="50"/>
  <c r="BZ314" i="50"/>
  <c r="CA314" i="50"/>
  <c r="BZ315" i="50"/>
  <c r="CA315" i="50"/>
  <c r="BZ316" i="50"/>
  <c r="CA316" i="50"/>
  <c r="BZ205" i="50"/>
  <c r="CA205" i="50"/>
  <c r="BZ206" i="50"/>
  <c r="CA206" i="50"/>
  <c r="BZ207" i="50"/>
  <c r="CA207" i="50"/>
  <c r="BZ208" i="50"/>
  <c r="CA208" i="50"/>
  <c r="BZ209" i="50"/>
  <c r="CA209" i="50"/>
  <c r="BZ210" i="50"/>
  <c r="CA210" i="50"/>
  <c r="BZ211" i="50"/>
  <c r="CA211" i="50"/>
  <c r="BZ212" i="50"/>
  <c r="CA212" i="50"/>
  <c r="BZ213" i="50"/>
  <c r="CA213" i="50"/>
  <c r="BZ214" i="50"/>
  <c r="CA214" i="50"/>
  <c r="BZ215" i="50"/>
  <c r="CA215" i="50"/>
  <c r="BZ216" i="50"/>
  <c r="CA216" i="50"/>
  <c r="BZ217" i="50"/>
  <c r="CA217" i="50"/>
  <c r="BZ218" i="50"/>
  <c r="CA218" i="50"/>
  <c r="BZ219" i="50"/>
  <c r="CA219" i="50"/>
  <c r="BZ220" i="50"/>
  <c r="CA220" i="50"/>
  <c r="BZ221" i="50"/>
  <c r="CA221" i="50"/>
  <c r="BZ222" i="50"/>
  <c r="CA222" i="50"/>
  <c r="BZ223" i="50"/>
  <c r="CA223" i="50"/>
  <c r="BZ224" i="50"/>
  <c r="CA224" i="50"/>
  <c r="BZ225" i="50"/>
  <c r="CA225" i="50"/>
  <c r="BZ226" i="50"/>
  <c r="CA226" i="50"/>
  <c r="BZ227" i="50"/>
  <c r="CA227" i="50"/>
  <c r="BZ228" i="50"/>
  <c r="CA228" i="50"/>
  <c r="BZ229" i="50"/>
  <c r="CA229" i="50"/>
  <c r="BZ230" i="50"/>
  <c r="CA230" i="50"/>
  <c r="BZ231" i="50"/>
  <c r="CA231" i="50"/>
  <c r="BZ232" i="50"/>
  <c r="CA232" i="50"/>
  <c r="BZ233" i="50"/>
  <c r="CA233" i="50"/>
  <c r="BZ234" i="50"/>
  <c r="CA234" i="50"/>
  <c r="BZ235" i="50"/>
  <c r="CA235" i="50"/>
  <c r="BZ236" i="50"/>
  <c r="CA236" i="50"/>
  <c r="BZ237" i="50"/>
  <c r="CA237" i="50"/>
  <c r="BZ238" i="50"/>
  <c r="CA238" i="50"/>
  <c r="BZ239" i="50"/>
  <c r="CA239" i="50"/>
  <c r="BZ240" i="50"/>
  <c r="CA240" i="50"/>
  <c r="BZ241" i="50"/>
  <c r="CA241" i="50"/>
  <c r="BZ242" i="50"/>
  <c r="CA242" i="50"/>
  <c r="BZ243" i="50"/>
  <c r="CA243" i="50"/>
  <c r="BZ244" i="50"/>
  <c r="CA244" i="50"/>
  <c r="BZ245" i="50"/>
  <c r="CA245" i="50"/>
  <c r="BZ246" i="50"/>
  <c r="CA246" i="50"/>
  <c r="BZ247" i="50"/>
  <c r="CA247" i="50"/>
  <c r="BZ248" i="50"/>
  <c r="CA248" i="50"/>
  <c r="BZ249" i="50"/>
  <c r="CA249" i="50"/>
  <c r="BZ250" i="50"/>
  <c r="CA250" i="50"/>
  <c r="BZ251" i="50"/>
  <c r="CA251" i="50"/>
  <c r="BZ252" i="50"/>
  <c r="CA252" i="50"/>
  <c r="BZ203" i="50"/>
  <c r="CA203" i="50"/>
  <c r="CR208" i="50"/>
  <c r="Y208" i="50"/>
  <c r="Z208" i="50"/>
  <c r="AM208" i="50"/>
  <c r="K208" i="50"/>
  <c r="L208" i="50"/>
  <c r="AL208" i="50"/>
  <c r="AN208" i="50"/>
  <c r="AO208" i="50"/>
  <c r="CN208" i="50"/>
  <c r="CU208" i="50"/>
  <c r="CN399" i="50"/>
  <c r="CR272" i="50"/>
  <c r="Y272" i="50"/>
  <c r="Z272" i="50"/>
  <c r="AM272" i="50"/>
  <c r="AO272" i="50"/>
  <c r="CN272" i="50"/>
  <c r="CU272" i="50"/>
  <c r="CO399" i="50"/>
  <c r="CR336" i="50"/>
  <c r="K336" i="50"/>
  <c r="L336" i="50"/>
  <c r="AL336" i="50"/>
  <c r="Y336" i="50"/>
  <c r="Z336" i="50"/>
  <c r="AM336" i="50"/>
  <c r="CN336" i="50"/>
  <c r="CU336" i="50"/>
  <c r="CP399" i="50"/>
  <c r="CR144" i="50"/>
  <c r="Y144" i="50"/>
  <c r="Z144" i="50"/>
  <c r="AM144" i="50"/>
  <c r="K144" i="50"/>
  <c r="L144" i="50"/>
  <c r="AL144" i="50"/>
  <c r="AN144" i="50"/>
  <c r="AO144" i="50"/>
  <c r="CN144" i="50"/>
  <c r="CU144" i="50"/>
  <c r="CM399" i="50"/>
  <c r="CR80" i="50"/>
  <c r="Y80" i="50"/>
  <c r="Z80" i="50"/>
  <c r="AM80" i="50"/>
  <c r="K80" i="50"/>
  <c r="L80" i="50"/>
  <c r="AL80" i="50"/>
  <c r="AN80" i="50"/>
  <c r="AO80" i="50"/>
  <c r="CN80" i="50"/>
  <c r="CU80" i="50"/>
  <c r="CL399" i="50"/>
  <c r="CR16" i="50"/>
  <c r="Y16" i="50"/>
  <c r="Z16" i="50"/>
  <c r="AM16" i="50"/>
  <c r="K16" i="50"/>
  <c r="L16" i="50"/>
  <c r="AL16" i="50"/>
  <c r="AN16" i="50"/>
  <c r="AO16" i="50"/>
  <c r="CN16" i="50"/>
  <c r="CU16" i="50"/>
  <c r="CK399" i="50"/>
  <c r="CQ399" i="50"/>
  <c r="CP395" i="50"/>
  <c r="CK395" i="50"/>
  <c r="CL395" i="50"/>
  <c r="CM395" i="50"/>
  <c r="CN395" i="50"/>
  <c r="CO395" i="50"/>
  <c r="CQ395" i="50"/>
  <c r="CR333" i="50"/>
  <c r="CN333" i="50"/>
  <c r="CU333" i="50"/>
  <c r="CP396" i="50"/>
  <c r="AN13" i="50"/>
  <c r="AO13" i="50"/>
  <c r="CN13" i="50"/>
  <c r="CR13" i="50"/>
  <c r="CU13" i="50"/>
  <c r="CK396" i="50"/>
  <c r="AN77" i="50"/>
  <c r="AO77" i="50"/>
  <c r="CN77" i="50"/>
  <c r="CR77" i="50"/>
  <c r="CU77" i="50"/>
  <c r="CL396" i="50"/>
  <c r="AN141" i="50"/>
  <c r="AO141" i="50"/>
  <c r="CN141" i="50"/>
  <c r="CR141" i="50"/>
  <c r="CU141" i="50"/>
  <c r="CM396" i="50"/>
  <c r="AN205" i="50"/>
  <c r="AO205" i="50"/>
  <c r="CN205" i="50"/>
  <c r="CR205" i="50"/>
  <c r="CU205" i="50"/>
  <c r="CN396" i="50"/>
  <c r="AO269" i="50"/>
  <c r="CN269" i="50"/>
  <c r="CR269" i="50"/>
  <c r="CU269" i="50"/>
  <c r="CO396" i="50"/>
  <c r="CQ396" i="50"/>
  <c r="CR334" i="50"/>
  <c r="CN334" i="50"/>
  <c r="CU334" i="50"/>
  <c r="CP397" i="50"/>
  <c r="AN14" i="50"/>
  <c r="AO14" i="50"/>
  <c r="CN14" i="50"/>
  <c r="CR14" i="50"/>
  <c r="CU14" i="50"/>
  <c r="CK397" i="50"/>
  <c r="AN78" i="50"/>
  <c r="AO78" i="50"/>
  <c r="CN78" i="50"/>
  <c r="CR78" i="50"/>
  <c r="CU78" i="50"/>
  <c r="CL397" i="50"/>
  <c r="AN142" i="50"/>
  <c r="AO142" i="50"/>
  <c r="CN142" i="50"/>
  <c r="CR142" i="50"/>
  <c r="CU142" i="50"/>
  <c r="CM397" i="50"/>
  <c r="AN206" i="50"/>
  <c r="AO206" i="50"/>
  <c r="CN206" i="50"/>
  <c r="CR206" i="50"/>
  <c r="CU206" i="50"/>
  <c r="CN397" i="50"/>
  <c r="AO270" i="50"/>
  <c r="CN270" i="50"/>
  <c r="CR270" i="50"/>
  <c r="CU270" i="50"/>
  <c r="CO397" i="50"/>
  <c r="CQ397" i="50"/>
  <c r="CR335" i="50"/>
  <c r="CN335" i="50"/>
  <c r="CU335" i="50"/>
  <c r="CP398" i="50"/>
  <c r="AN15" i="50"/>
  <c r="AO15" i="50"/>
  <c r="CN15" i="50"/>
  <c r="CR15" i="50"/>
  <c r="CU15" i="50"/>
  <c r="CK398" i="50"/>
  <c r="AN79" i="50"/>
  <c r="AO79" i="50"/>
  <c r="CN79" i="50"/>
  <c r="CR79" i="50"/>
  <c r="CU79" i="50"/>
  <c r="CL398" i="50"/>
  <c r="AN143" i="50"/>
  <c r="AO143" i="50"/>
  <c r="CN143" i="50"/>
  <c r="CR143" i="50"/>
  <c r="CU143" i="50"/>
  <c r="CM398" i="50"/>
  <c r="AN207" i="50"/>
  <c r="AO207" i="50"/>
  <c r="CN207" i="50"/>
  <c r="CR207" i="50"/>
  <c r="CU207" i="50"/>
  <c r="CN398" i="50"/>
  <c r="AO271" i="50"/>
  <c r="CN271" i="50"/>
  <c r="CR271" i="50"/>
  <c r="CU271" i="50"/>
  <c r="CO398" i="50"/>
  <c r="CQ398" i="50"/>
  <c r="CR337" i="50"/>
  <c r="CN337" i="50"/>
  <c r="CU337" i="50"/>
  <c r="CP400" i="50"/>
  <c r="AN17" i="50"/>
  <c r="AO17" i="50"/>
  <c r="CN17" i="50"/>
  <c r="CR17" i="50"/>
  <c r="CU17" i="50"/>
  <c r="CK400" i="50"/>
  <c r="AN81" i="50"/>
  <c r="AO81" i="50"/>
  <c r="CN81" i="50"/>
  <c r="CR81" i="50"/>
  <c r="CU81" i="50"/>
  <c r="CL400" i="50"/>
  <c r="AN145" i="50"/>
  <c r="AO145" i="50"/>
  <c r="CN145" i="50"/>
  <c r="CR145" i="50"/>
  <c r="CU145" i="50"/>
  <c r="CM400" i="50"/>
  <c r="AN209" i="50"/>
  <c r="AO209" i="50"/>
  <c r="CN209" i="50"/>
  <c r="CR209" i="50"/>
  <c r="CU209" i="50"/>
  <c r="CN400" i="50"/>
  <c r="AO273" i="50"/>
  <c r="CN273" i="50"/>
  <c r="CR273" i="50"/>
  <c r="CU273" i="50"/>
  <c r="CO400" i="50"/>
  <c r="CQ400" i="50"/>
  <c r="CR338" i="50"/>
  <c r="CN338" i="50"/>
  <c r="CU338" i="50"/>
  <c r="CP401" i="50"/>
  <c r="AN18" i="50"/>
  <c r="AO18" i="50"/>
  <c r="CN18" i="50"/>
  <c r="CR18" i="50"/>
  <c r="CU18" i="50"/>
  <c r="CK401" i="50"/>
  <c r="AN82" i="50"/>
  <c r="AO82" i="50"/>
  <c r="CN82" i="50"/>
  <c r="CR82" i="50"/>
  <c r="CU82" i="50"/>
  <c r="CL401" i="50"/>
  <c r="AN146" i="50"/>
  <c r="AO146" i="50"/>
  <c r="CN146" i="50"/>
  <c r="CR146" i="50"/>
  <c r="CU146" i="50"/>
  <c r="CM401" i="50"/>
  <c r="AN210" i="50"/>
  <c r="AO210" i="50"/>
  <c r="CN210" i="50"/>
  <c r="CR210" i="50"/>
  <c r="CU210" i="50"/>
  <c r="CN401" i="50"/>
  <c r="AO274" i="50"/>
  <c r="CN274" i="50"/>
  <c r="CR274" i="50"/>
  <c r="CU274" i="50"/>
  <c r="CO401" i="50"/>
  <c r="CQ401" i="50"/>
  <c r="CR339" i="50"/>
  <c r="CN339" i="50"/>
  <c r="CU339" i="50"/>
  <c r="CP402" i="50"/>
  <c r="AN19" i="50"/>
  <c r="AO19" i="50"/>
  <c r="CN19" i="50"/>
  <c r="CR19" i="50"/>
  <c r="CU19" i="50"/>
  <c r="CK402" i="50"/>
  <c r="AN83" i="50"/>
  <c r="AO83" i="50"/>
  <c r="CN83" i="50"/>
  <c r="CR83" i="50"/>
  <c r="CU83" i="50"/>
  <c r="CL402" i="50"/>
  <c r="AN147" i="50"/>
  <c r="AO147" i="50"/>
  <c r="CN147" i="50"/>
  <c r="CR147" i="50"/>
  <c r="CU147" i="50"/>
  <c r="CM402" i="50"/>
  <c r="AN211" i="50"/>
  <c r="AO211" i="50"/>
  <c r="CN211" i="50"/>
  <c r="CR211" i="50"/>
  <c r="CU211" i="50"/>
  <c r="CN402" i="50"/>
  <c r="AO275" i="50"/>
  <c r="CN275" i="50"/>
  <c r="CR275" i="50"/>
  <c r="CU275" i="50"/>
  <c r="CO402" i="50"/>
  <c r="CQ402" i="50"/>
  <c r="CR340" i="50"/>
  <c r="CN340" i="50"/>
  <c r="CU340" i="50"/>
  <c r="CP403" i="50"/>
  <c r="AN20" i="50"/>
  <c r="AO20" i="50"/>
  <c r="CN20" i="50"/>
  <c r="CR20" i="50"/>
  <c r="CU20" i="50"/>
  <c r="CK403" i="50"/>
  <c r="AN84" i="50"/>
  <c r="AO84" i="50"/>
  <c r="CN84" i="50"/>
  <c r="CR84" i="50"/>
  <c r="CU84" i="50"/>
  <c r="CL403" i="50"/>
  <c r="AN148" i="50"/>
  <c r="AO148" i="50"/>
  <c r="CN148" i="50"/>
  <c r="CR148" i="50"/>
  <c r="CU148" i="50"/>
  <c r="CM403" i="50"/>
  <c r="AN212" i="50"/>
  <c r="AO212" i="50"/>
  <c r="CN212" i="50"/>
  <c r="CR212" i="50"/>
  <c r="CU212" i="50"/>
  <c r="CN403" i="50"/>
  <c r="AO276" i="50"/>
  <c r="CN276" i="50"/>
  <c r="CR276" i="50"/>
  <c r="CU276" i="50"/>
  <c r="CO403" i="50"/>
  <c r="CQ403" i="50"/>
  <c r="CR341" i="50"/>
  <c r="CN341" i="50"/>
  <c r="CU341" i="50"/>
  <c r="CP404" i="50"/>
  <c r="AN21" i="50"/>
  <c r="AO21" i="50"/>
  <c r="CN21" i="50"/>
  <c r="CR21" i="50"/>
  <c r="CU21" i="50"/>
  <c r="CK404" i="50"/>
  <c r="AN85" i="50"/>
  <c r="AO85" i="50"/>
  <c r="CN85" i="50"/>
  <c r="CR85" i="50"/>
  <c r="CU85" i="50"/>
  <c r="CL404" i="50"/>
  <c r="AN149" i="50"/>
  <c r="AO149" i="50"/>
  <c r="CN149" i="50"/>
  <c r="CR149" i="50"/>
  <c r="CU149" i="50"/>
  <c r="CM404" i="50"/>
  <c r="AN213" i="50"/>
  <c r="AO213" i="50"/>
  <c r="CN213" i="50"/>
  <c r="CR213" i="50"/>
  <c r="CU213" i="50"/>
  <c r="CN404" i="50"/>
  <c r="AO277" i="50"/>
  <c r="CN277" i="50"/>
  <c r="CR277" i="50"/>
  <c r="CU277" i="50"/>
  <c r="CO404" i="50"/>
  <c r="CQ404" i="50"/>
  <c r="CR342" i="50"/>
  <c r="CN342" i="50"/>
  <c r="CU342" i="50"/>
  <c r="CP405" i="50"/>
  <c r="AN22" i="50"/>
  <c r="AO22" i="50"/>
  <c r="CN22" i="50"/>
  <c r="CR22" i="50"/>
  <c r="CU22" i="50"/>
  <c r="CK405" i="50"/>
  <c r="AN86" i="50"/>
  <c r="AO86" i="50"/>
  <c r="CN86" i="50"/>
  <c r="CR86" i="50"/>
  <c r="CU86" i="50"/>
  <c r="CL405" i="50"/>
  <c r="AN150" i="50"/>
  <c r="AO150" i="50"/>
  <c r="CN150" i="50"/>
  <c r="CR150" i="50"/>
  <c r="CU150" i="50"/>
  <c r="CM405" i="50"/>
  <c r="AN214" i="50"/>
  <c r="AO214" i="50"/>
  <c r="CN214" i="50"/>
  <c r="CR214" i="50"/>
  <c r="CU214" i="50"/>
  <c r="CN405" i="50"/>
  <c r="AO278" i="50"/>
  <c r="CN278" i="50"/>
  <c r="CR278" i="50"/>
  <c r="CU278" i="50"/>
  <c r="CO405" i="50"/>
  <c r="CQ405" i="50"/>
  <c r="CR343" i="50"/>
  <c r="CN343" i="50"/>
  <c r="CU343" i="50"/>
  <c r="CP406" i="50"/>
  <c r="AN23" i="50"/>
  <c r="AO23" i="50"/>
  <c r="CN23" i="50"/>
  <c r="CR23" i="50"/>
  <c r="CU23" i="50"/>
  <c r="CK406" i="50"/>
  <c r="AN87" i="50"/>
  <c r="AO87" i="50"/>
  <c r="CN87" i="50"/>
  <c r="CR87" i="50"/>
  <c r="CU87" i="50"/>
  <c r="CL406" i="50"/>
  <c r="AN151" i="50"/>
  <c r="AO151" i="50"/>
  <c r="CN151" i="50"/>
  <c r="CR151" i="50"/>
  <c r="CU151" i="50"/>
  <c r="CM406" i="50"/>
  <c r="AN215" i="50"/>
  <c r="AO215" i="50"/>
  <c r="CN215" i="50"/>
  <c r="CR215" i="50"/>
  <c r="CU215" i="50"/>
  <c r="CN406" i="50"/>
  <c r="AO279" i="50"/>
  <c r="CN279" i="50"/>
  <c r="CR279" i="50"/>
  <c r="CU279" i="50"/>
  <c r="CO406" i="50"/>
  <c r="CQ406" i="50"/>
  <c r="CR344" i="50"/>
  <c r="CN344" i="50"/>
  <c r="CU344" i="50"/>
  <c r="CP407" i="50"/>
  <c r="AN24" i="50"/>
  <c r="AO24" i="50"/>
  <c r="CN24" i="50"/>
  <c r="CR24" i="50"/>
  <c r="CU24" i="50"/>
  <c r="CK407" i="50"/>
  <c r="AN88" i="50"/>
  <c r="AO88" i="50"/>
  <c r="CN88" i="50"/>
  <c r="CR88" i="50"/>
  <c r="CU88" i="50"/>
  <c r="CL407" i="50"/>
  <c r="AN152" i="50"/>
  <c r="AO152" i="50"/>
  <c r="CN152" i="50"/>
  <c r="CR152" i="50"/>
  <c r="CU152" i="50"/>
  <c r="CM407" i="50"/>
  <c r="AN216" i="50"/>
  <c r="AO216" i="50"/>
  <c r="CN216" i="50"/>
  <c r="CR216" i="50"/>
  <c r="CU216" i="50"/>
  <c r="CN407" i="50"/>
  <c r="AO280" i="50"/>
  <c r="CN280" i="50"/>
  <c r="CR280" i="50"/>
  <c r="CU280" i="50"/>
  <c r="CO407" i="50"/>
  <c r="CQ407" i="50"/>
  <c r="CR345" i="50"/>
  <c r="CN345" i="50"/>
  <c r="CU345" i="50"/>
  <c r="CP408" i="50"/>
  <c r="AN25" i="50"/>
  <c r="AO25" i="50"/>
  <c r="CN25" i="50"/>
  <c r="CR25" i="50"/>
  <c r="CU25" i="50"/>
  <c r="CK408" i="50"/>
  <c r="AN89" i="50"/>
  <c r="AO89" i="50"/>
  <c r="CN89" i="50"/>
  <c r="CR89" i="50"/>
  <c r="CU89" i="50"/>
  <c r="CL408" i="50"/>
  <c r="AN153" i="50"/>
  <c r="AO153" i="50"/>
  <c r="CN153" i="50"/>
  <c r="CR153" i="50"/>
  <c r="CU153" i="50"/>
  <c r="CM408" i="50"/>
  <c r="AN217" i="50"/>
  <c r="AO217" i="50"/>
  <c r="CN217" i="50"/>
  <c r="CR217" i="50"/>
  <c r="CU217" i="50"/>
  <c r="CN408" i="50"/>
  <c r="AO281" i="50"/>
  <c r="CN281" i="50"/>
  <c r="CR281" i="50"/>
  <c r="CU281" i="50"/>
  <c r="CO408" i="50"/>
  <c r="CQ408" i="50"/>
  <c r="CR346" i="50"/>
  <c r="CN346" i="50"/>
  <c r="CU346" i="50"/>
  <c r="CP409" i="50"/>
  <c r="AN26" i="50"/>
  <c r="AO26" i="50"/>
  <c r="CN26" i="50"/>
  <c r="CR26" i="50"/>
  <c r="CU26" i="50"/>
  <c r="CK409" i="50"/>
  <c r="AN90" i="50"/>
  <c r="AO90" i="50"/>
  <c r="CN90" i="50"/>
  <c r="CR90" i="50"/>
  <c r="CU90" i="50"/>
  <c r="CL409" i="50"/>
  <c r="AN154" i="50"/>
  <c r="AO154" i="50"/>
  <c r="CN154" i="50"/>
  <c r="CR154" i="50"/>
  <c r="CU154" i="50"/>
  <c r="CM409" i="50"/>
  <c r="AN218" i="50"/>
  <c r="AO218" i="50"/>
  <c r="CN218" i="50"/>
  <c r="CR218" i="50"/>
  <c r="CU218" i="50"/>
  <c r="CN409" i="50"/>
  <c r="AO282" i="50"/>
  <c r="CN282" i="50"/>
  <c r="CR282" i="50"/>
  <c r="CU282" i="50"/>
  <c r="CO409" i="50"/>
  <c r="CQ409" i="50"/>
  <c r="CR347" i="50"/>
  <c r="CN347" i="50"/>
  <c r="CU347" i="50"/>
  <c r="CP410" i="50"/>
  <c r="AN27" i="50"/>
  <c r="AO27" i="50"/>
  <c r="CN27" i="50"/>
  <c r="CR27" i="50"/>
  <c r="CU27" i="50"/>
  <c r="CK410" i="50"/>
  <c r="AN91" i="50"/>
  <c r="AO91" i="50"/>
  <c r="CN91" i="50"/>
  <c r="CR91" i="50"/>
  <c r="CU91" i="50"/>
  <c r="CL410" i="50"/>
  <c r="AN155" i="50"/>
  <c r="AO155" i="50"/>
  <c r="CN155" i="50"/>
  <c r="CR155" i="50"/>
  <c r="CU155" i="50"/>
  <c r="CM410" i="50"/>
  <c r="AN219" i="50"/>
  <c r="AO219" i="50"/>
  <c r="CN219" i="50"/>
  <c r="CR219" i="50"/>
  <c r="CU219" i="50"/>
  <c r="CN410" i="50"/>
  <c r="AO283" i="50"/>
  <c r="CN283" i="50"/>
  <c r="CR283" i="50"/>
  <c r="CU283" i="50"/>
  <c r="CO410" i="50"/>
  <c r="CQ410" i="50"/>
  <c r="CR348" i="50"/>
  <c r="CN348" i="50"/>
  <c r="CU348" i="50"/>
  <c r="CP411" i="50"/>
  <c r="AN28" i="50"/>
  <c r="AO28" i="50"/>
  <c r="CN28" i="50"/>
  <c r="CR28" i="50"/>
  <c r="CU28" i="50"/>
  <c r="CK411" i="50"/>
  <c r="AN92" i="50"/>
  <c r="AO92" i="50"/>
  <c r="CN92" i="50"/>
  <c r="CR92" i="50"/>
  <c r="CU92" i="50"/>
  <c r="CL411" i="50"/>
  <c r="AN156" i="50"/>
  <c r="AO156" i="50"/>
  <c r="CN156" i="50"/>
  <c r="CR156" i="50"/>
  <c r="CU156" i="50"/>
  <c r="CM411" i="50"/>
  <c r="AN220" i="50"/>
  <c r="AO220" i="50"/>
  <c r="CN220" i="50"/>
  <c r="CR220" i="50"/>
  <c r="CU220" i="50"/>
  <c r="CN411" i="50"/>
  <c r="AO284" i="50"/>
  <c r="CN284" i="50"/>
  <c r="CR284" i="50"/>
  <c r="CU284" i="50"/>
  <c r="CO411" i="50"/>
  <c r="CQ411" i="50"/>
  <c r="CR349" i="50"/>
  <c r="CN349" i="50"/>
  <c r="CU349" i="50"/>
  <c r="CP412" i="50"/>
  <c r="AN29" i="50"/>
  <c r="AO29" i="50"/>
  <c r="CN29" i="50"/>
  <c r="CR29" i="50"/>
  <c r="CU29" i="50"/>
  <c r="CK412" i="50"/>
  <c r="AN93" i="50"/>
  <c r="AO93" i="50"/>
  <c r="CN93" i="50"/>
  <c r="CR93" i="50"/>
  <c r="CU93" i="50"/>
  <c r="CL412" i="50"/>
  <c r="AN157" i="50"/>
  <c r="AO157" i="50"/>
  <c r="CN157" i="50"/>
  <c r="CR157" i="50"/>
  <c r="CU157" i="50"/>
  <c r="CM412" i="50"/>
  <c r="AN221" i="50"/>
  <c r="AO221" i="50"/>
  <c r="CN221" i="50"/>
  <c r="CR221" i="50"/>
  <c r="CU221" i="50"/>
  <c r="CN412" i="50"/>
  <c r="AO285" i="50"/>
  <c r="CN285" i="50"/>
  <c r="CR285" i="50"/>
  <c r="CU285" i="50"/>
  <c r="CO412" i="50"/>
  <c r="CQ412" i="50"/>
  <c r="CR350" i="50"/>
  <c r="CN350" i="50"/>
  <c r="CU350" i="50"/>
  <c r="CP413" i="50"/>
  <c r="AN30" i="50"/>
  <c r="AO30" i="50"/>
  <c r="CN30" i="50"/>
  <c r="CR30" i="50"/>
  <c r="CU30" i="50"/>
  <c r="CK413" i="50"/>
  <c r="AN94" i="50"/>
  <c r="AO94" i="50"/>
  <c r="CN94" i="50"/>
  <c r="CR94" i="50"/>
  <c r="CU94" i="50"/>
  <c r="CL413" i="50"/>
  <c r="AN158" i="50"/>
  <c r="AO158" i="50"/>
  <c r="CN158" i="50"/>
  <c r="CR158" i="50"/>
  <c r="CU158" i="50"/>
  <c r="CM413" i="50"/>
  <c r="AN222" i="50"/>
  <c r="AO222" i="50"/>
  <c r="CN222" i="50"/>
  <c r="CR222" i="50"/>
  <c r="CU222" i="50"/>
  <c r="CN413" i="50"/>
  <c r="AO286" i="50"/>
  <c r="CN286" i="50"/>
  <c r="CR286" i="50"/>
  <c r="CU286" i="50"/>
  <c r="CO413" i="50"/>
  <c r="CQ413" i="50"/>
  <c r="CR351" i="50"/>
  <c r="CN351" i="50"/>
  <c r="CU351" i="50"/>
  <c r="CP414" i="50"/>
  <c r="AN31" i="50"/>
  <c r="AO31" i="50"/>
  <c r="CN31" i="50"/>
  <c r="CR31" i="50"/>
  <c r="CU31" i="50"/>
  <c r="CK414" i="50"/>
  <c r="AN95" i="50"/>
  <c r="AO95" i="50"/>
  <c r="CN95" i="50"/>
  <c r="CR95" i="50"/>
  <c r="CU95" i="50"/>
  <c r="CL414" i="50"/>
  <c r="AN159" i="50"/>
  <c r="AO159" i="50"/>
  <c r="CN159" i="50"/>
  <c r="CR159" i="50"/>
  <c r="CU159" i="50"/>
  <c r="CM414" i="50"/>
  <c r="AN223" i="50"/>
  <c r="AO223" i="50"/>
  <c r="CN223" i="50"/>
  <c r="CR223" i="50"/>
  <c r="CU223" i="50"/>
  <c r="CN414" i="50"/>
  <c r="AO287" i="50"/>
  <c r="CN287" i="50"/>
  <c r="CR287" i="50"/>
  <c r="CU287" i="50"/>
  <c r="CO414" i="50"/>
  <c r="CQ414" i="50"/>
  <c r="CR352" i="50"/>
  <c r="CN352" i="50"/>
  <c r="CU352" i="50"/>
  <c r="CP415" i="50"/>
  <c r="AN32" i="50"/>
  <c r="AO32" i="50"/>
  <c r="CN32" i="50"/>
  <c r="CR32" i="50"/>
  <c r="CU32" i="50"/>
  <c r="CK415" i="50"/>
  <c r="AN96" i="50"/>
  <c r="AO96" i="50"/>
  <c r="CN96" i="50"/>
  <c r="CR96" i="50"/>
  <c r="CU96" i="50"/>
  <c r="CL415" i="50"/>
  <c r="AN160" i="50"/>
  <c r="AO160" i="50"/>
  <c r="CN160" i="50"/>
  <c r="CR160" i="50"/>
  <c r="CU160" i="50"/>
  <c r="CM415" i="50"/>
  <c r="AN224" i="50"/>
  <c r="AO224" i="50"/>
  <c r="CN224" i="50"/>
  <c r="CR224" i="50"/>
  <c r="CU224" i="50"/>
  <c r="CN415" i="50"/>
  <c r="AO288" i="50"/>
  <c r="CN288" i="50"/>
  <c r="CR288" i="50"/>
  <c r="CU288" i="50"/>
  <c r="CO415" i="50"/>
  <c r="CQ415" i="50"/>
  <c r="CR353" i="50"/>
  <c r="CN353" i="50"/>
  <c r="CU353" i="50"/>
  <c r="CP416" i="50"/>
  <c r="AN33" i="50"/>
  <c r="AO33" i="50"/>
  <c r="CN33" i="50"/>
  <c r="CR33" i="50"/>
  <c r="CU33" i="50"/>
  <c r="CK416" i="50"/>
  <c r="AN97" i="50"/>
  <c r="AO97" i="50"/>
  <c r="CN97" i="50"/>
  <c r="CR97" i="50"/>
  <c r="CU97" i="50"/>
  <c r="CL416" i="50"/>
  <c r="AN161" i="50"/>
  <c r="AO161" i="50"/>
  <c r="CN161" i="50"/>
  <c r="CR161" i="50"/>
  <c r="CU161" i="50"/>
  <c r="CM416" i="50"/>
  <c r="AN225" i="50"/>
  <c r="AO225" i="50"/>
  <c r="CN225" i="50"/>
  <c r="CR225" i="50"/>
  <c r="CU225" i="50"/>
  <c r="CN416" i="50"/>
  <c r="AO289" i="50"/>
  <c r="CN289" i="50"/>
  <c r="CR289" i="50"/>
  <c r="CU289" i="50"/>
  <c r="CO416" i="50"/>
  <c r="CQ416" i="50"/>
  <c r="CR354" i="50"/>
  <c r="CN354" i="50"/>
  <c r="CU354" i="50"/>
  <c r="CP417" i="50"/>
  <c r="AN34" i="50"/>
  <c r="AO34" i="50"/>
  <c r="CN34" i="50"/>
  <c r="CR34" i="50"/>
  <c r="CU34" i="50"/>
  <c r="CK417" i="50"/>
  <c r="AN98" i="50"/>
  <c r="AO98" i="50"/>
  <c r="CN98" i="50"/>
  <c r="CR98" i="50"/>
  <c r="CU98" i="50"/>
  <c r="CL417" i="50"/>
  <c r="AN162" i="50"/>
  <c r="AO162" i="50"/>
  <c r="CN162" i="50"/>
  <c r="CR162" i="50"/>
  <c r="CU162" i="50"/>
  <c r="CM417" i="50"/>
  <c r="AN226" i="50"/>
  <c r="AO226" i="50"/>
  <c r="CN226" i="50"/>
  <c r="CR226" i="50"/>
  <c r="CU226" i="50"/>
  <c r="CN417" i="50"/>
  <c r="AO290" i="50"/>
  <c r="CN290" i="50"/>
  <c r="CR290" i="50"/>
  <c r="CU290" i="50"/>
  <c r="CO417" i="50"/>
  <c r="CQ417" i="50"/>
  <c r="CR355" i="50"/>
  <c r="CN355" i="50"/>
  <c r="CU355" i="50"/>
  <c r="CP418" i="50"/>
  <c r="AN35" i="50"/>
  <c r="AO35" i="50"/>
  <c r="CN35" i="50"/>
  <c r="CR35" i="50"/>
  <c r="CU35" i="50"/>
  <c r="CK418" i="50"/>
  <c r="AN99" i="50"/>
  <c r="AO99" i="50"/>
  <c r="CN99" i="50"/>
  <c r="CR99" i="50"/>
  <c r="CU99" i="50"/>
  <c r="CL418" i="50"/>
  <c r="AN163" i="50"/>
  <c r="AO163" i="50"/>
  <c r="CN163" i="50"/>
  <c r="CR163" i="50"/>
  <c r="CU163" i="50"/>
  <c r="CM418" i="50"/>
  <c r="AN227" i="50"/>
  <c r="AO227" i="50"/>
  <c r="CN227" i="50"/>
  <c r="CR227" i="50"/>
  <c r="CU227" i="50"/>
  <c r="CN418" i="50"/>
  <c r="AO291" i="50"/>
  <c r="CN291" i="50"/>
  <c r="CR291" i="50"/>
  <c r="CU291" i="50"/>
  <c r="CO418" i="50"/>
  <c r="CQ418" i="50"/>
  <c r="CR356" i="50"/>
  <c r="CN356" i="50"/>
  <c r="CU356" i="50"/>
  <c r="CP419" i="50"/>
  <c r="AN36" i="50"/>
  <c r="AO36" i="50"/>
  <c r="CN36" i="50"/>
  <c r="CR36" i="50"/>
  <c r="CU36" i="50"/>
  <c r="CK419" i="50"/>
  <c r="AN100" i="50"/>
  <c r="AO100" i="50"/>
  <c r="CN100" i="50"/>
  <c r="CR100" i="50"/>
  <c r="CU100" i="50"/>
  <c r="CL419" i="50"/>
  <c r="AN164" i="50"/>
  <c r="AO164" i="50"/>
  <c r="CN164" i="50"/>
  <c r="CR164" i="50"/>
  <c r="CU164" i="50"/>
  <c r="CM419" i="50"/>
  <c r="AN228" i="50"/>
  <c r="AO228" i="50"/>
  <c r="CN228" i="50"/>
  <c r="CR228" i="50"/>
  <c r="CU228" i="50"/>
  <c r="CN419" i="50"/>
  <c r="AO292" i="50"/>
  <c r="CN292" i="50"/>
  <c r="CR292" i="50"/>
  <c r="CU292" i="50"/>
  <c r="CO419" i="50"/>
  <c r="CQ419" i="50"/>
  <c r="CR357" i="50"/>
  <c r="CN357" i="50"/>
  <c r="CU357" i="50"/>
  <c r="CP420" i="50"/>
  <c r="AN37" i="50"/>
  <c r="AO37" i="50"/>
  <c r="CN37" i="50"/>
  <c r="CR37" i="50"/>
  <c r="CU37" i="50"/>
  <c r="CK420" i="50"/>
  <c r="AN101" i="50"/>
  <c r="AO101" i="50"/>
  <c r="CN101" i="50"/>
  <c r="CR101" i="50"/>
  <c r="CU101" i="50"/>
  <c r="CL420" i="50"/>
  <c r="AN165" i="50"/>
  <c r="AO165" i="50"/>
  <c r="CN165" i="50"/>
  <c r="CR165" i="50"/>
  <c r="CU165" i="50"/>
  <c r="CM420" i="50"/>
  <c r="AN229" i="50"/>
  <c r="AO229" i="50"/>
  <c r="CN229" i="50"/>
  <c r="CR229" i="50"/>
  <c r="CU229" i="50"/>
  <c r="CN420" i="50"/>
  <c r="AO293" i="50"/>
  <c r="CN293" i="50"/>
  <c r="CR293" i="50"/>
  <c r="CU293" i="50"/>
  <c r="CO420" i="50"/>
  <c r="CQ420" i="50"/>
  <c r="CR358" i="50"/>
  <c r="CN358" i="50"/>
  <c r="CU358" i="50"/>
  <c r="CP421" i="50"/>
  <c r="AN38" i="50"/>
  <c r="AO38" i="50"/>
  <c r="CN38" i="50"/>
  <c r="CR38" i="50"/>
  <c r="CU38" i="50"/>
  <c r="CK421" i="50"/>
  <c r="AN102" i="50"/>
  <c r="AO102" i="50"/>
  <c r="CN102" i="50"/>
  <c r="CR102" i="50"/>
  <c r="CU102" i="50"/>
  <c r="CL421" i="50"/>
  <c r="AN166" i="50"/>
  <c r="AO166" i="50"/>
  <c r="CN166" i="50"/>
  <c r="CR166" i="50"/>
  <c r="CU166" i="50"/>
  <c r="CM421" i="50"/>
  <c r="AN230" i="50"/>
  <c r="AO230" i="50"/>
  <c r="CN230" i="50"/>
  <c r="CR230" i="50"/>
  <c r="CU230" i="50"/>
  <c r="CN421" i="50"/>
  <c r="AO294" i="50"/>
  <c r="CN294" i="50"/>
  <c r="CR294" i="50"/>
  <c r="CU294" i="50"/>
  <c r="CO421" i="50"/>
  <c r="CQ421" i="50"/>
  <c r="CR359" i="50"/>
  <c r="CN359" i="50"/>
  <c r="CU359" i="50"/>
  <c r="CP422" i="50"/>
  <c r="AN39" i="50"/>
  <c r="AO39" i="50"/>
  <c r="CN39" i="50"/>
  <c r="CR39" i="50"/>
  <c r="CU39" i="50"/>
  <c r="CK422" i="50"/>
  <c r="AN103" i="50"/>
  <c r="AO103" i="50"/>
  <c r="CN103" i="50"/>
  <c r="CR103" i="50"/>
  <c r="CU103" i="50"/>
  <c r="CL422" i="50"/>
  <c r="AN167" i="50"/>
  <c r="AO167" i="50"/>
  <c r="CN167" i="50"/>
  <c r="CR167" i="50"/>
  <c r="CU167" i="50"/>
  <c r="CM422" i="50"/>
  <c r="AN231" i="50"/>
  <c r="AO231" i="50"/>
  <c r="CN231" i="50"/>
  <c r="CR231" i="50"/>
  <c r="CU231" i="50"/>
  <c r="CN422" i="50"/>
  <c r="AO295" i="50"/>
  <c r="CN295" i="50"/>
  <c r="CR295" i="50"/>
  <c r="CU295" i="50"/>
  <c r="CO422" i="50"/>
  <c r="CQ422" i="50"/>
  <c r="CR360" i="50"/>
  <c r="CN360" i="50"/>
  <c r="CU360" i="50"/>
  <c r="CP423" i="50"/>
  <c r="AN40" i="50"/>
  <c r="AO40" i="50"/>
  <c r="CN40" i="50"/>
  <c r="CR40" i="50"/>
  <c r="CU40" i="50"/>
  <c r="CK423" i="50"/>
  <c r="AN104" i="50"/>
  <c r="AO104" i="50"/>
  <c r="CN104" i="50"/>
  <c r="CR104" i="50"/>
  <c r="CU104" i="50"/>
  <c r="CL423" i="50"/>
  <c r="AN168" i="50"/>
  <c r="AO168" i="50"/>
  <c r="CN168" i="50"/>
  <c r="CR168" i="50"/>
  <c r="CU168" i="50"/>
  <c r="CM423" i="50"/>
  <c r="AN232" i="50"/>
  <c r="AO232" i="50"/>
  <c r="CN232" i="50"/>
  <c r="CR232" i="50"/>
  <c r="CU232" i="50"/>
  <c r="CN423" i="50"/>
  <c r="AO296" i="50"/>
  <c r="CN296" i="50"/>
  <c r="CR296" i="50"/>
  <c r="CU296" i="50"/>
  <c r="CO423" i="50"/>
  <c r="CQ423" i="50"/>
  <c r="CR361" i="50"/>
  <c r="CN361" i="50"/>
  <c r="CU361" i="50"/>
  <c r="CP424" i="50"/>
  <c r="AN41" i="50"/>
  <c r="AO41" i="50"/>
  <c r="CN41" i="50"/>
  <c r="CR41" i="50"/>
  <c r="CU41" i="50"/>
  <c r="CK424" i="50"/>
  <c r="AN105" i="50"/>
  <c r="AO105" i="50"/>
  <c r="CN105" i="50"/>
  <c r="CR105" i="50"/>
  <c r="CU105" i="50"/>
  <c r="CL424" i="50"/>
  <c r="AN169" i="50"/>
  <c r="AO169" i="50"/>
  <c r="CN169" i="50"/>
  <c r="CR169" i="50"/>
  <c r="CU169" i="50"/>
  <c r="CM424" i="50"/>
  <c r="AN233" i="50"/>
  <c r="AO233" i="50"/>
  <c r="CN233" i="50"/>
  <c r="CR233" i="50"/>
  <c r="CU233" i="50"/>
  <c r="CN424" i="50"/>
  <c r="AO297" i="50"/>
  <c r="CN297" i="50"/>
  <c r="CR297" i="50"/>
  <c r="CU297" i="50"/>
  <c r="CO424" i="50"/>
  <c r="CQ424" i="50"/>
  <c r="CR362" i="50"/>
  <c r="CN362" i="50"/>
  <c r="CU362" i="50"/>
  <c r="CP425" i="50"/>
  <c r="AN42" i="50"/>
  <c r="AO42" i="50"/>
  <c r="CN42" i="50"/>
  <c r="CR42" i="50"/>
  <c r="CU42" i="50"/>
  <c r="CK425" i="50"/>
  <c r="AN106" i="50"/>
  <c r="AO106" i="50"/>
  <c r="CN106" i="50"/>
  <c r="CR106" i="50"/>
  <c r="CU106" i="50"/>
  <c r="CL425" i="50"/>
  <c r="AN170" i="50"/>
  <c r="AO170" i="50"/>
  <c r="CN170" i="50"/>
  <c r="CR170" i="50"/>
  <c r="CU170" i="50"/>
  <c r="CM425" i="50"/>
  <c r="AN234" i="50"/>
  <c r="AO234" i="50"/>
  <c r="CN234" i="50"/>
  <c r="CR234" i="50"/>
  <c r="CU234" i="50"/>
  <c r="CN425" i="50"/>
  <c r="AO298" i="50"/>
  <c r="CN298" i="50"/>
  <c r="CR298" i="50"/>
  <c r="CU298" i="50"/>
  <c r="CO425" i="50"/>
  <c r="CQ425" i="50"/>
  <c r="CR363" i="50"/>
  <c r="CN363" i="50"/>
  <c r="CU363" i="50"/>
  <c r="CP426" i="50"/>
  <c r="AN43" i="50"/>
  <c r="AO43" i="50"/>
  <c r="CN43" i="50"/>
  <c r="CR43" i="50"/>
  <c r="CU43" i="50"/>
  <c r="CK426" i="50"/>
  <c r="AN107" i="50"/>
  <c r="AO107" i="50"/>
  <c r="CN107" i="50"/>
  <c r="CR107" i="50"/>
  <c r="CU107" i="50"/>
  <c r="CL426" i="50"/>
  <c r="AN171" i="50"/>
  <c r="AO171" i="50"/>
  <c r="CN171" i="50"/>
  <c r="CR171" i="50"/>
  <c r="CU171" i="50"/>
  <c r="CM426" i="50"/>
  <c r="AN235" i="50"/>
  <c r="AO235" i="50"/>
  <c r="CN235" i="50"/>
  <c r="CR235" i="50"/>
  <c r="CU235" i="50"/>
  <c r="CN426" i="50"/>
  <c r="AO299" i="50"/>
  <c r="CN299" i="50"/>
  <c r="CR299" i="50"/>
  <c r="CU299" i="50"/>
  <c r="CO426" i="50"/>
  <c r="CQ426" i="50"/>
  <c r="CR364" i="50"/>
  <c r="CN364" i="50"/>
  <c r="CU364" i="50"/>
  <c r="CP427" i="50"/>
  <c r="AN44" i="50"/>
  <c r="AO44" i="50"/>
  <c r="CN44" i="50"/>
  <c r="CR44" i="50"/>
  <c r="CU44" i="50"/>
  <c r="CK427" i="50"/>
  <c r="AN108" i="50"/>
  <c r="AO108" i="50"/>
  <c r="CN108" i="50"/>
  <c r="CR108" i="50"/>
  <c r="CU108" i="50"/>
  <c r="CL427" i="50"/>
  <c r="AN172" i="50"/>
  <c r="AO172" i="50"/>
  <c r="CN172" i="50"/>
  <c r="CR172" i="50"/>
  <c r="CU172" i="50"/>
  <c r="CM427" i="50"/>
  <c r="AN236" i="50"/>
  <c r="AO236" i="50"/>
  <c r="CN236" i="50"/>
  <c r="CR236" i="50"/>
  <c r="CU236" i="50"/>
  <c r="CN427" i="50"/>
  <c r="AO300" i="50"/>
  <c r="CN300" i="50"/>
  <c r="CR300" i="50"/>
  <c r="CU300" i="50"/>
  <c r="CO427" i="50"/>
  <c r="CQ427" i="50"/>
  <c r="CR365" i="50"/>
  <c r="CN365" i="50"/>
  <c r="CU365" i="50"/>
  <c r="CP428" i="50"/>
  <c r="AN45" i="50"/>
  <c r="AO45" i="50"/>
  <c r="CN45" i="50"/>
  <c r="CR45" i="50"/>
  <c r="CU45" i="50"/>
  <c r="CK428" i="50"/>
  <c r="AN109" i="50"/>
  <c r="AO109" i="50"/>
  <c r="CN109" i="50"/>
  <c r="CR109" i="50"/>
  <c r="CU109" i="50"/>
  <c r="CL428" i="50"/>
  <c r="AN173" i="50"/>
  <c r="AO173" i="50"/>
  <c r="CN173" i="50"/>
  <c r="CR173" i="50"/>
  <c r="CU173" i="50"/>
  <c r="CM428" i="50"/>
  <c r="AN237" i="50"/>
  <c r="AO237" i="50"/>
  <c r="CN237" i="50"/>
  <c r="CR237" i="50"/>
  <c r="CU237" i="50"/>
  <c r="CN428" i="50"/>
  <c r="AO301" i="50"/>
  <c r="CN301" i="50"/>
  <c r="CR301" i="50"/>
  <c r="CU301" i="50"/>
  <c r="CO428" i="50"/>
  <c r="CQ428" i="50"/>
  <c r="CR366" i="50"/>
  <c r="AN366" i="50"/>
  <c r="AO366" i="50"/>
  <c r="CN366" i="50"/>
  <c r="CU366" i="50"/>
  <c r="CP429" i="50"/>
  <c r="AN46" i="50"/>
  <c r="AO46" i="50"/>
  <c r="CN46" i="50"/>
  <c r="CR46" i="50"/>
  <c r="CU46" i="50"/>
  <c r="CK429" i="50"/>
  <c r="AN110" i="50"/>
  <c r="AO110" i="50"/>
  <c r="CN110" i="50"/>
  <c r="CR110" i="50"/>
  <c r="CU110" i="50"/>
  <c r="CL429" i="50"/>
  <c r="AN174" i="50"/>
  <c r="AO174" i="50"/>
  <c r="CN174" i="50"/>
  <c r="CR174" i="50"/>
  <c r="CU174" i="50"/>
  <c r="CM429" i="50"/>
  <c r="AN238" i="50"/>
  <c r="AO238" i="50"/>
  <c r="CN238" i="50"/>
  <c r="CR238" i="50"/>
  <c r="CU238" i="50"/>
  <c r="CN429" i="50"/>
  <c r="AO302" i="50"/>
  <c r="CN302" i="50"/>
  <c r="CR302" i="50"/>
  <c r="CU302" i="50"/>
  <c r="CO429" i="50"/>
  <c r="CQ429" i="50"/>
  <c r="CR367" i="50"/>
  <c r="AN367" i="50"/>
  <c r="AO367" i="50"/>
  <c r="CN367" i="50"/>
  <c r="CU367" i="50"/>
  <c r="CP430" i="50"/>
  <c r="AN47" i="50"/>
  <c r="AO47" i="50"/>
  <c r="CN47" i="50"/>
  <c r="CR47" i="50"/>
  <c r="CU47" i="50"/>
  <c r="CK430" i="50"/>
  <c r="AN111" i="50"/>
  <c r="AO111" i="50"/>
  <c r="CN111" i="50"/>
  <c r="CR111" i="50"/>
  <c r="CU111" i="50"/>
  <c r="CL430" i="50"/>
  <c r="AN175" i="50"/>
  <c r="AO175" i="50"/>
  <c r="CN175" i="50"/>
  <c r="CR175" i="50"/>
  <c r="CU175" i="50"/>
  <c r="CM430" i="50"/>
  <c r="AN239" i="50"/>
  <c r="AO239" i="50"/>
  <c r="CN239" i="50"/>
  <c r="CR239" i="50"/>
  <c r="CU239" i="50"/>
  <c r="CN430" i="50"/>
  <c r="AO303" i="50"/>
  <c r="CN303" i="50"/>
  <c r="CR303" i="50"/>
  <c r="CU303" i="50"/>
  <c r="CO430" i="50"/>
  <c r="CQ430" i="50"/>
  <c r="CR368" i="50"/>
  <c r="AN368" i="50"/>
  <c r="AO368" i="50"/>
  <c r="CN368" i="50"/>
  <c r="CU368" i="50"/>
  <c r="CP431" i="50"/>
  <c r="AN48" i="50"/>
  <c r="AO48" i="50"/>
  <c r="CN48" i="50"/>
  <c r="CR48" i="50"/>
  <c r="CU48" i="50"/>
  <c r="CK431" i="50"/>
  <c r="AN112" i="50"/>
  <c r="AO112" i="50"/>
  <c r="CN112" i="50"/>
  <c r="CR112" i="50"/>
  <c r="CU112" i="50"/>
  <c r="CL431" i="50"/>
  <c r="AN176" i="50"/>
  <c r="AO176" i="50"/>
  <c r="CN176" i="50"/>
  <c r="CR176" i="50"/>
  <c r="CU176" i="50"/>
  <c r="CM431" i="50"/>
  <c r="AN240" i="50"/>
  <c r="AO240" i="50"/>
  <c r="CN240" i="50"/>
  <c r="CR240" i="50"/>
  <c r="CU240" i="50"/>
  <c r="CN431" i="50"/>
  <c r="AO304" i="50"/>
  <c r="CN304" i="50"/>
  <c r="CR304" i="50"/>
  <c r="CU304" i="50"/>
  <c r="CO431" i="50"/>
  <c r="CQ431" i="50"/>
  <c r="CR369" i="50"/>
  <c r="AN369" i="50"/>
  <c r="AO369" i="50"/>
  <c r="CN369" i="50"/>
  <c r="CU369" i="50"/>
  <c r="CP432" i="50"/>
  <c r="AN49" i="50"/>
  <c r="AO49" i="50"/>
  <c r="CN49" i="50"/>
  <c r="CR49" i="50"/>
  <c r="CU49" i="50"/>
  <c r="CK432" i="50"/>
  <c r="AN113" i="50"/>
  <c r="AO113" i="50"/>
  <c r="CN113" i="50"/>
  <c r="CR113" i="50"/>
  <c r="CU113" i="50"/>
  <c r="CL432" i="50"/>
  <c r="AN177" i="50"/>
  <c r="AO177" i="50"/>
  <c r="CN177" i="50"/>
  <c r="CR177" i="50"/>
  <c r="CU177" i="50"/>
  <c r="CM432" i="50"/>
  <c r="AN241" i="50"/>
  <c r="AO241" i="50"/>
  <c r="CN241" i="50"/>
  <c r="CR241" i="50"/>
  <c r="CU241" i="50"/>
  <c r="CN432" i="50"/>
  <c r="AO305" i="50"/>
  <c r="CN305" i="50"/>
  <c r="CR305" i="50"/>
  <c r="CU305" i="50"/>
  <c r="CO432" i="50"/>
  <c r="CQ432" i="50"/>
  <c r="CR370" i="50"/>
  <c r="AN370" i="50"/>
  <c r="AO370" i="50"/>
  <c r="CN370" i="50"/>
  <c r="CU370" i="50"/>
  <c r="CP433" i="50"/>
  <c r="AN50" i="50"/>
  <c r="AO50" i="50"/>
  <c r="CN50" i="50"/>
  <c r="CR50" i="50"/>
  <c r="CU50" i="50"/>
  <c r="CK433" i="50"/>
  <c r="AN114" i="50"/>
  <c r="AO114" i="50"/>
  <c r="CN114" i="50"/>
  <c r="CR114" i="50"/>
  <c r="CU114" i="50"/>
  <c r="CL433" i="50"/>
  <c r="AN178" i="50"/>
  <c r="AO178" i="50"/>
  <c r="CN178" i="50"/>
  <c r="CR178" i="50"/>
  <c r="CU178" i="50"/>
  <c r="CM433" i="50"/>
  <c r="AN242" i="50"/>
  <c r="AO242" i="50"/>
  <c r="CN242" i="50"/>
  <c r="CR242" i="50"/>
  <c r="CU242" i="50"/>
  <c r="CN433" i="50"/>
  <c r="AO306" i="50"/>
  <c r="CN306" i="50"/>
  <c r="CR306" i="50"/>
  <c r="CU306" i="50"/>
  <c r="CO433" i="50"/>
  <c r="CQ433" i="50"/>
  <c r="CR371" i="50"/>
  <c r="AN371" i="50"/>
  <c r="AO371" i="50"/>
  <c r="CN371" i="50"/>
  <c r="CU371" i="50"/>
  <c r="CP434" i="50"/>
  <c r="AN51" i="50"/>
  <c r="AO51" i="50"/>
  <c r="CN51" i="50"/>
  <c r="CR51" i="50"/>
  <c r="CU51" i="50"/>
  <c r="CK434" i="50"/>
  <c r="AN115" i="50"/>
  <c r="AO115" i="50"/>
  <c r="CN115" i="50"/>
  <c r="CR115" i="50"/>
  <c r="CU115" i="50"/>
  <c r="CL434" i="50"/>
  <c r="AN179" i="50"/>
  <c r="AO179" i="50"/>
  <c r="CN179" i="50"/>
  <c r="CR179" i="50"/>
  <c r="CU179" i="50"/>
  <c r="CM434" i="50"/>
  <c r="AN243" i="50"/>
  <c r="AO243" i="50"/>
  <c r="CN243" i="50"/>
  <c r="CR243" i="50"/>
  <c r="CU243" i="50"/>
  <c r="CN434" i="50"/>
  <c r="AO307" i="50"/>
  <c r="CN307" i="50"/>
  <c r="CR307" i="50"/>
  <c r="CU307" i="50"/>
  <c r="CO434" i="50"/>
  <c r="CQ434" i="50"/>
  <c r="CR372" i="50"/>
  <c r="AN372" i="50"/>
  <c r="AO372" i="50"/>
  <c r="CN372" i="50"/>
  <c r="CU372" i="50"/>
  <c r="CP435" i="50"/>
  <c r="AN52" i="50"/>
  <c r="AO52" i="50"/>
  <c r="CN52" i="50"/>
  <c r="CR52" i="50"/>
  <c r="CU52" i="50"/>
  <c r="CK435" i="50"/>
  <c r="AN116" i="50"/>
  <c r="AO116" i="50"/>
  <c r="CN116" i="50"/>
  <c r="CR116" i="50"/>
  <c r="CU116" i="50"/>
  <c r="CL435" i="50"/>
  <c r="AN180" i="50"/>
  <c r="AO180" i="50"/>
  <c r="CN180" i="50"/>
  <c r="CR180" i="50"/>
  <c r="CU180" i="50"/>
  <c r="CM435" i="50"/>
  <c r="AN244" i="50"/>
  <c r="AO244" i="50"/>
  <c r="CN244" i="50"/>
  <c r="CR244" i="50"/>
  <c r="CU244" i="50"/>
  <c r="CN435" i="50"/>
  <c r="AO308" i="50"/>
  <c r="CN308" i="50"/>
  <c r="CR308" i="50"/>
  <c r="CU308" i="50"/>
  <c r="CO435" i="50"/>
  <c r="CQ435" i="50"/>
  <c r="CR373" i="50"/>
  <c r="AN373" i="50"/>
  <c r="AO373" i="50"/>
  <c r="CN373" i="50"/>
  <c r="CU373" i="50"/>
  <c r="CP436" i="50"/>
  <c r="AN53" i="50"/>
  <c r="AO53" i="50"/>
  <c r="CN53" i="50"/>
  <c r="CR53" i="50"/>
  <c r="CU53" i="50"/>
  <c r="CK436" i="50"/>
  <c r="AN117" i="50"/>
  <c r="AO117" i="50"/>
  <c r="CN117" i="50"/>
  <c r="CR117" i="50"/>
  <c r="CU117" i="50"/>
  <c r="CL436" i="50"/>
  <c r="AN181" i="50"/>
  <c r="AO181" i="50"/>
  <c r="CN181" i="50"/>
  <c r="CR181" i="50"/>
  <c r="CU181" i="50"/>
  <c r="CM436" i="50"/>
  <c r="AN245" i="50"/>
  <c r="AO245" i="50"/>
  <c r="CN245" i="50"/>
  <c r="CR245" i="50"/>
  <c r="CU245" i="50"/>
  <c r="CN436" i="50"/>
  <c r="AO309" i="50"/>
  <c r="CN309" i="50"/>
  <c r="CR309" i="50"/>
  <c r="CU309" i="50"/>
  <c r="CO436" i="50"/>
  <c r="CQ436" i="50"/>
  <c r="CR374" i="50"/>
  <c r="AN374" i="50"/>
  <c r="AO374" i="50"/>
  <c r="CN374" i="50"/>
  <c r="CU374" i="50"/>
  <c r="CP437" i="50"/>
  <c r="AN54" i="50"/>
  <c r="AO54" i="50"/>
  <c r="CN54" i="50"/>
  <c r="CR54" i="50"/>
  <c r="CU54" i="50"/>
  <c r="CK437" i="50"/>
  <c r="AN118" i="50"/>
  <c r="AO118" i="50"/>
  <c r="CN118" i="50"/>
  <c r="CR118" i="50"/>
  <c r="CU118" i="50"/>
  <c r="CL437" i="50"/>
  <c r="AN182" i="50"/>
  <c r="AO182" i="50"/>
  <c r="CN182" i="50"/>
  <c r="CR182" i="50"/>
  <c r="CU182" i="50"/>
  <c r="CM437" i="50"/>
  <c r="AN246" i="50"/>
  <c r="AO246" i="50"/>
  <c r="CN246" i="50"/>
  <c r="CR246" i="50"/>
  <c r="CU246" i="50"/>
  <c r="CN437" i="50"/>
  <c r="AO310" i="50"/>
  <c r="CN310" i="50"/>
  <c r="CR310" i="50"/>
  <c r="CU310" i="50"/>
  <c r="CO437" i="50"/>
  <c r="CQ437" i="50"/>
  <c r="CR375" i="50"/>
  <c r="AN375" i="50"/>
  <c r="AO375" i="50"/>
  <c r="CN375" i="50"/>
  <c r="CU375" i="50"/>
  <c r="CP438" i="50"/>
  <c r="AN55" i="50"/>
  <c r="AO55" i="50"/>
  <c r="CN55" i="50"/>
  <c r="CR55" i="50"/>
  <c r="CU55" i="50"/>
  <c r="CK438" i="50"/>
  <c r="AN119" i="50"/>
  <c r="AO119" i="50"/>
  <c r="CN119" i="50"/>
  <c r="CR119" i="50"/>
  <c r="CU119" i="50"/>
  <c r="CL438" i="50"/>
  <c r="AN183" i="50"/>
  <c r="AO183" i="50"/>
  <c r="CN183" i="50"/>
  <c r="CR183" i="50"/>
  <c r="CU183" i="50"/>
  <c r="CM438" i="50"/>
  <c r="AN247" i="50"/>
  <c r="AO247" i="50"/>
  <c r="CN247" i="50"/>
  <c r="CR247" i="50"/>
  <c r="CU247" i="50"/>
  <c r="CN438" i="50"/>
  <c r="AO311" i="50"/>
  <c r="CN311" i="50"/>
  <c r="CR311" i="50"/>
  <c r="CU311" i="50"/>
  <c r="CO438" i="50"/>
  <c r="CQ438" i="50"/>
  <c r="CR376" i="50"/>
  <c r="AN376" i="50"/>
  <c r="AL376" i="50"/>
  <c r="Y376" i="50"/>
  <c r="Z376" i="50"/>
  <c r="AM376" i="50"/>
  <c r="AO376" i="50"/>
  <c r="CN376" i="50"/>
  <c r="CU376" i="50"/>
  <c r="CP439" i="50"/>
  <c r="AN56" i="50"/>
  <c r="AL56" i="50"/>
  <c r="Y56" i="50"/>
  <c r="Z56" i="50"/>
  <c r="AM56" i="50"/>
  <c r="AO56" i="50"/>
  <c r="CN56" i="50"/>
  <c r="CR56" i="50"/>
  <c r="CU56" i="50"/>
  <c r="CK439" i="50"/>
  <c r="AN120" i="50"/>
  <c r="AL120" i="50"/>
  <c r="Y120" i="50"/>
  <c r="Z120" i="50"/>
  <c r="AM120" i="50"/>
  <c r="AO120" i="50"/>
  <c r="CN120" i="50"/>
  <c r="CR120" i="50"/>
  <c r="CU120" i="50"/>
  <c r="CL439" i="50"/>
  <c r="AN184" i="50"/>
  <c r="K184" i="50"/>
  <c r="L184" i="50"/>
  <c r="AL184" i="50"/>
  <c r="Y184" i="50"/>
  <c r="Z184" i="50"/>
  <c r="AM184" i="50"/>
  <c r="AO184" i="50"/>
  <c r="CN184" i="50"/>
  <c r="CR184" i="50"/>
  <c r="CU184" i="50"/>
  <c r="CM439" i="50"/>
  <c r="AN248" i="50"/>
  <c r="AL248" i="50"/>
  <c r="Y248" i="50"/>
  <c r="Z248" i="50"/>
  <c r="AM248" i="50"/>
  <c r="AO248" i="50"/>
  <c r="CN248" i="50"/>
  <c r="CR248" i="50"/>
  <c r="CU248" i="50"/>
  <c r="CN439" i="50"/>
  <c r="Y312" i="50"/>
  <c r="Z312" i="50"/>
  <c r="AM312" i="50"/>
  <c r="AO312" i="50"/>
  <c r="CN312" i="50"/>
  <c r="CR312" i="50"/>
  <c r="CU312" i="50"/>
  <c r="CO439" i="50"/>
  <c r="CQ439" i="50"/>
  <c r="CR377" i="50"/>
  <c r="AN377" i="50"/>
  <c r="AL377" i="50"/>
  <c r="Y377" i="50"/>
  <c r="Z377" i="50"/>
  <c r="AM377" i="50"/>
  <c r="AO377" i="50"/>
  <c r="CN377" i="50"/>
  <c r="CU377" i="50"/>
  <c r="CP440" i="50"/>
  <c r="AN57" i="50"/>
  <c r="AL57" i="50"/>
  <c r="Y57" i="50"/>
  <c r="Z57" i="50"/>
  <c r="AM57" i="50"/>
  <c r="AO57" i="50"/>
  <c r="CN57" i="50"/>
  <c r="CR57" i="50"/>
  <c r="CU57" i="50"/>
  <c r="CK440" i="50"/>
  <c r="AN121" i="50"/>
  <c r="AL121" i="50"/>
  <c r="Y121" i="50"/>
  <c r="Z121" i="50"/>
  <c r="AM121" i="50"/>
  <c r="AO121" i="50"/>
  <c r="CN121" i="50"/>
  <c r="CR121" i="50"/>
  <c r="CU121" i="50"/>
  <c r="CL440" i="50"/>
  <c r="AN185" i="50"/>
  <c r="K185" i="50"/>
  <c r="L185" i="50"/>
  <c r="AL185" i="50"/>
  <c r="Y185" i="50"/>
  <c r="Z185" i="50"/>
  <c r="AM185" i="50"/>
  <c r="AO185" i="50"/>
  <c r="CN185" i="50"/>
  <c r="CR185" i="50"/>
  <c r="CU185" i="50"/>
  <c r="CM440" i="50"/>
  <c r="AN249" i="50"/>
  <c r="AL249" i="50"/>
  <c r="Y249" i="50"/>
  <c r="Z249" i="50"/>
  <c r="AM249" i="50"/>
  <c r="AO249" i="50"/>
  <c r="CN249" i="50"/>
  <c r="CR249" i="50"/>
  <c r="CU249" i="50"/>
  <c r="CN440" i="50"/>
  <c r="Y313" i="50"/>
  <c r="Z313" i="50"/>
  <c r="AM313" i="50"/>
  <c r="AO313" i="50"/>
  <c r="CN313" i="50"/>
  <c r="CR313" i="50"/>
  <c r="CU313" i="50"/>
  <c r="CO440" i="50"/>
  <c r="CQ440" i="50"/>
  <c r="CR378" i="50"/>
  <c r="AN378" i="50"/>
  <c r="AL378" i="50"/>
  <c r="Y378" i="50"/>
  <c r="Z378" i="50"/>
  <c r="AM378" i="50"/>
  <c r="AO378" i="50"/>
  <c r="CN378" i="50"/>
  <c r="CU378" i="50"/>
  <c r="CP441" i="50"/>
  <c r="AN58" i="50"/>
  <c r="AL58" i="50"/>
  <c r="Y58" i="50"/>
  <c r="Z58" i="50"/>
  <c r="AM58" i="50"/>
  <c r="AO58" i="50"/>
  <c r="CN58" i="50"/>
  <c r="CR58" i="50"/>
  <c r="CU58" i="50"/>
  <c r="CK441" i="50"/>
  <c r="AN122" i="50"/>
  <c r="AL122" i="50"/>
  <c r="Y122" i="50"/>
  <c r="Z122" i="50"/>
  <c r="AM122" i="50"/>
  <c r="AO122" i="50"/>
  <c r="CN122" i="50"/>
  <c r="CR122" i="50"/>
  <c r="CU122" i="50"/>
  <c r="CL441" i="50"/>
  <c r="AN186" i="50"/>
  <c r="K186" i="50"/>
  <c r="L186" i="50"/>
  <c r="AL186" i="50"/>
  <c r="Y186" i="50"/>
  <c r="Z186" i="50"/>
  <c r="AM186" i="50"/>
  <c r="AO186" i="50"/>
  <c r="CN186" i="50"/>
  <c r="CR186" i="50"/>
  <c r="CU186" i="50"/>
  <c r="CM441" i="50"/>
  <c r="AN250" i="50"/>
  <c r="AL250" i="50"/>
  <c r="Y250" i="50"/>
  <c r="Z250" i="50"/>
  <c r="AM250" i="50"/>
  <c r="AO250" i="50"/>
  <c r="CN250" i="50"/>
  <c r="CR250" i="50"/>
  <c r="CU250" i="50"/>
  <c r="CN441" i="50"/>
  <c r="Y314" i="50"/>
  <c r="Z314" i="50"/>
  <c r="AM314" i="50"/>
  <c r="AO314" i="50"/>
  <c r="CN314" i="50"/>
  <c r="CR314" i="50"/>
  <c r="CU314" i="50"/>
  <c r="CO441" i="50"/>
  <c r="CQ441" i="50"/>
  <c r="CR379" i="50"/>
  <c r="AN379" i="50"/>
  <c r="AL379" i="50"/>
  <c r="Y379" i="50"/>
  <c r="Z379" i="50"/>
  <c r="AM379" i="50"/>
  <c r="AO379" i="50"/>
  <c r="CN379" i="50"/>
  <c r="CU379" i="50"/>
  <c r="CP442" i="50"/>
  <c r="AN59" i="50"/>
  <c r="AL59" i="50"/>
  <c r="Y59" i="50"/>
  <c r="Z59" i="50"/>
  <c r="AM59" i="50"/>
  <c r="AO59" i="50"/>
  <c r="CN59" i="50"/>
  <c r="CR59" i="50"/>
  <c r="CU59" i="50"/>
  <c r="CK442" i="50"/>
  <c r="AN123" i="50"/>
  <c r="AL123" i="50"/>
  <c r="Y123" i="50"/>
  <c r="Z123" i="50"/>
  <c r="AM123" i="50"/>
  <c r="AO123" i="50"/>
  <c r="CN123" i="50"/>
  <c r="CR123" i="50"/>
  <c r="CU123" i="50"/>
  <c r="CL442" i="50"/>
  <c r="AN187" i="50"/>
  <c r="K187" i="50"/>
  <c r="L187" i="50"/>
  <c r="AL187" i="50"/>
  <c r="Y187" i="50"/>
  <c r="Z187" i="50"/>
  <c r="AM187" i="50"/>
  <c r="AO187" i="50"/>
  <c r="CN187" i="50"/>
  <c r="CR187" i="50"/>
  <c r="CU187" i="50"/>
  <c r="CM442" i="50"/>
  <c r="AN251" i="50"/>
  <c r="AL251" i="50"/>
  <c r="Y251" i="50"/>
  <c r="Z251" i="50"/>
  <c r="AM251" i="50"/>
  <c r="AO251" i="50"/>
  <c r="CN251" i="50"/>
  <c r="CR251" i="50"/>
  <c r="CU251" i="50"/>
  <c r="CN442" i="50"/>
  <c r="Y315" i="50"/>
  <c r="Z315" i="50"/>
  <c r="AM315" i="50"/>
  <c r="AO315" i="50"/>
  <c r="CN315" i="50"/>
  <c r="CR315" i="50"/>
  <c r="CU315" i="50"/>
  <c r="CO442" i="50"/>
  <c r="CQ442" i="50"/>
  <c r="CR380" i="50"/>
  <c r="AH380" i="50"/>
  <c r="AI380" i="50"/>
  <c r="AN380" i="50"/>
  <c r="AL380" i="50"/>
  <c r="Y380" i="50"/>
  <c r="Z380" i="50"/>
  <c r="AM380" i="50"/>
  <c r="AO380" i="50"/>
  <c r="CN380" i="50"/>
  <c r="CU380" i="50"/>
  <c r="CP443" i="50"/>
  <c r="AN60" i="50"/>
  <c r="AL60" i="50"/>
  <c r="Y60" i="50"/>
  <c r="Z60" i="50"/>
  <c r="AM60" i="50"/>
  <c r="AO60" i="50"/>
  <c r="CN60" i="50"/>
  <c r="CR60" i="50"/>
  <c r="CU60" i="50"/>
  <c r="CK443" i="50"/>
  <c r="AN124" i="50"/>
  <c r="AL124" i="50"/>
  <c r="Y124" i="50"/>
  <c r="Z124" i="50"/>
  <c r="AM124" i="50"/>
  <c r="AO124" i="50"/>
  <c r="CN124" i="50"/>
  <c r="CR124" i="50"/>
  <c r="CU124" i="50"/>
  <c r="CL443" i="50"/>
  <c r="AN188" i="50"/>
  <c r="K188" i="50"/>
  <c r="L188" i="50"/>
  <c r="AL188" i="50"/>
  <c r="Y188" i="50"/>
  <c r="Z188" i="50"/>
  <c r="AM188" i="50"/>
  <c r="AO188" i="50"/>
  <c r="CN188" i="50"/>
  <c r="CR188" i="50"/>
  <c r="CU188" i="50"/>
  <c r="CM443" i="50"/>
  <c r="AN252" i="50"/>
  <c r="AL252" i="50"/>
  <c r="Y252" i="50"/>
  <c r="Z252" i="50"/>
  <c r="AM252" i="50"/>
  <c r="AO252" i="50"/>
  <c r="CN252" i="50"/>
  <c r="CR252" i="50"/>
  <c r="CU252" i="50"/>
  <c r="CN443" i="50"/>
  <c r="Y316" i="50"/>
  <c r="Z316" i="50"/>
  <c r="AM316" i="50"/>
  <c r="AO316" i="50"/>
  <c r="CN316" i="50"/>
  <c r="CR316" i="50"/>
  <c r="CU316" i="50"/>
  <c r="CO443" i="50"/>
  <c r="CQ443" i="50"/>
  <c r="CU399" i="50"/>
  <c r="S9" i="103"/>
  <c r="S10" i="103"/>
  <c r="S11" i="103"/>
  <c r="AA11" i="103"/>
  <c r="AA10" i="103"/>
  <c r="AA9" i="103"/>
  <c r="S51" i="103"/>
  <c r="W51" i="103"/>
  <c r="CV208" i="50"/>
  <c r="CW208" i="50"/>
  <c r="AB21" i="103"/>
  <c r="CV272" i="50"/>
  <c r="CW272" i="50"/>
  <c r="AB22" i="103"/>
  <c r="CV336" i="50"/>
  <c r="CW336" i="50"/>
  <c r="AB23" i="103"/>
  <c r="CV144" i="50"/>
  <c r="CW144" i="50"/>
  <c r="AB20" i="103"/>
  <c r="CV80" i="50"/>
  <c r="CW80" i="50"/>
  <c r="AB19" i="103"/>
  <c r="CV16" i="50"/>
  <c r="CW16" i="50"/>
  <c r="AB18" i="103"/>
  <c r="S39" i="103"/>
  <c r="Y205" i="50"/>
  <c r="Z205" i="50"/>
  <c r="AM205" i="50"/>
  <c r="K205" i="50"/>
  <c r="L205" i="50"/>
  <c r="AL205" i="50"/>
  <c r="Y269" i="50"/>
  <c r="Z269" i="50"/>
  <c r="AM269" i="50"/>
  <c r="K333" i="50"/>
  <c r="L333" i="50"/>
  <c r="AL333" i="50"/>
  <c r="Y333" i="50"/>
  <c r="Z333" i="50"/>
  <c r="AM333" i="50"/>
  <c r="Y141" i="50"/>
  <c r="Z141" i="50"/>
  <c r="AM141" i="50"/>
  <c r="K141" i="50"/>
  <c r="L141" i="50"/>
  <c r="AL141" i="50"/>
  <c r="Y77" i="50"/>
  <c r="Z77" i="50"/>
  <c r="AM77" i="50"/>
  <c r="K77" i="50"/>
  <c r="L77" i="50"/>
  <c r="AL77" i="50"/>
  <c r="Y13" i="50"/>
  <c r="Z13" i="50"/>
  <c r="AM13" i="50"/>
  <c r="K13" i="50"/>
  <c r="L13" i="50"/>
  <c r="AL13" i="50"/>
  <c r="Y206" i="50"/>
  <c r="Z206" i="50"/>
  <c r="AM206" i="50"/>
  <c r="K206" i="50"/>
  <c r="L206" i="50"/>
  <c r="AL206" i="50"/>
  <c r="Y270" i="50"/>
  <c r="Z270" i="50"/>
  <c r="AM270" i="50"/>
  <c r="K334" i="50"/>
  <c r="L334" i="50"/>
  <c r="AL334" i="50"/>
  <c r="Y334" i="50"/>
  <c r="Z334" i="50"/>
  <c r="AM334" i="50"/>
  <c r="Y142" i="50"/>
  <c r="Z142" i="50"/>
  <c r="AM142" i="50"/>
  <c r="K142" i="50"/>
  <c r="L142" i="50"/>
  <c r="AL142" i="50"/>
  <c r="Y78" i="50"/>
  <c r="Z78" i="50"/>
  <c r="AM78" i="50"/>
  <c r="K78" i="50"/>
  <c r="L78" i="50"/>
  <c r="AL78" i="50"/>
  <c r="Y14" i="50"/>
  <c r="Z14" i="50"/>
  <c r="AM14" i="50"/>
  <c r="K14" i="50"/>
  <c r="L14" i="50"/>
  <c r="AL14" i="50"/>
  <c r="Y207" i="50"/>
  <c r="Z207" i="50"/>
  <c r="AM207" i="50"/>
  <c r="K207" i="50"/>
  <c r="L207" i="50"/>
  <c r="AL207" i="50"/>
  <c r="Y271" i="50"/>
  <c r="Z271" i="50"/>
  <c r="AM271" i="50"/>
  <c r="K335" i="50"/>
  <c r="L335" i="50"/>
  <c r="AL335" i="50"/>
  <c r="Y335" i="50"/>
  <c r="Z335" i="50"/>
  <c r="AM335" i="50"/>
  <c r="Y143" i="50"/>
  <c r="Z143" i="50"/>
  <c r="AM143" i="50"/>
  <c r="K143" i="50"/>
  <c r="L143" i="50"/>
  <c r="AL143" i="50"/>
  <c r="Y79" i="50"/>
  <c r="Z79" i="50"/>
  <c r="AM79" i="50"/>
  <c r="K79" i="50"/>
  <c r="L79" i="50"/>
  <c r="AL79" i="50"/>
  <c r="Y15" i="50"/>
  <c r="Z15" i="50"/>
  <c r="AM15" i="50"/>
  <c r="K15" i="50"/>
  <c r="L15" i="50"/>
  <c r="AL15" i="50"/>
  <c r="Y209" i="50"/>
  <c r="Z209" i="50"/>
  <c r="AM209" i="50"/>
  <c r="K209" i="50"/>
  <c r="L209" i="50"/>
  <c r="AL209" i="50"/>
  <c r="Y273" i="50"/>
  <c r="Z273" i="50"/>
  <c r="AM273" i="50"/>
  <c r="K337" i="50"/>
  <c r="L337" i="50"/>
  <c r="AL337" i="50"/>
  <c r="Y337" i="50"/>
  <c r="Z337" i="50"/>
  <c r="AM337" i="50"/>
  <c r="Y145" i="50"/>
  <c r="Z145" i="50"/>
  <c r="AM145" i="50"/>
  <c r="K145" i="50"/>
  <c r="L145" i="50"/>
  <c r="AL145" i="50"/>
  <c r="Y81" i="50"/>
  <c r="Z81" i="50"/>
  <c r="AM81" i="50"/>
  <c r="K81" i="50"/>
  <c r="L81" i="50"/>
  <c r="AL81" i="50"/>
  <c r="Y17" i="50"/>
  <c r="Z17" i="50"/>
  <c r="AM17" i="50"/>
  <c r="K17" i="50"/>
  <c r="L17" i="50"/>
  <c r="AL17" i="50"/>
  <c r="Y210" i="50"/>
  <c r="Z210" i="50"/>
  <c r="AM210" i="50"/>
  <c r="K210" i="50"/>
  <c r="L210" i="50"/>
  <c r="AL210" i="50"/>
  <c r="Y274" i="50"/>
  <c r="Z274" i="50"/>
  <c r="AM274" i="50"/>
  <c r="K338" i="50"/>
  <c r="L338" i="50"/>
  <c r="AL338" i="50"/>
  <c r="Y338" i="50"/>
  <c r="Z338" i="50"/>
  <c r="AM338" i="50"/>
  <c r="Y146" i="50"/>
  <c r="Z146" i="50"/>
  <c r="AM146" i="50"/>
  <c r="K146" i="50"/>
  <c r="L146" i="50"/>
  <c r="AL146" i="50"/>
  <c r="Y82" i="50"/>
  <c r="Z82" i="50"/>
  <c r="AM82" i="50"/>
  <c r="K82" i="50"/>
  <c r="L82" i="50"/>
  <c r="AL82" i="50"/>
  <c r="Y18" i="50"/>
  <c r="Z18" i="50"/>
  <c r="AM18" i="50"/>
  <c r="K18" i="50"/>
  <c r="L18" i="50"/>
  <c r="AL18" i="50"/>
  <c r="Y211" i="50"/>
  <c r="Z211" i="50"/>
  <c r="AM211" i="50"/>
  <c r="K211" i="50"/>
  <c r="L211" i="50"/>
  <c r="AL211" i="50"/>
  <c r="Y275" i="50"/>
  <c r="Z275" i="50"/>
  <c r="AM275" i="50"/>
  <c r="K339" i="50"/>
  <c r="L339" i="50"/>
  <c r="AL339" i="50"/>
  <c r="Y339" i="50"/>
  <c r="Z339" i="50"/>
  <c r="AM339" i="50"/>
  <c r="Y147" i="50"/>
  <c r="Z147" i="50"/>
  <c r="AM147" i="50"/>
  <c r="K147" i="50"/>
  <c r="L147" i="50"/>
  <c r="AL147" i="50"/>
  <c r="Y83" i="50"/>
  <c r="Z83" i="50"/>
  <c r="AM83" i="50"/>
  <c r="K83" i="50"/>
  <c r="L83" i="50"/>
  <c r="AL83" i="50"/>
  <c r="Y19" i="50"/>
  <c r="Z19" i="50"/>
  <c r="AM19" i="50"/>
  <c r="K19" i="50"/>
  <c r="L19" i="50"/>
  <c r="AL19" i="50"/>
  <c r="Y212" i="50"/>
  <c r="Z212" i="50"/>
  <c r="AM212" i="50"/>
  <c r="K212" i="50"/>
  <c r="L212" i="50"/>
  <c r="AL212" i="50"/>
  <c r="Y276" i="50"/>
  <c r="Z276" i="50"/>
  <c r="AM276" i="50"/>
  <c r="K340" i="50"/>
  <c r="L340" i="50"/>
  <c r="AL340" i="50"/>
  <c r="Y340" i="50"/>
  <c r="Z340" i="50"/>
  <c r="AM340" i="50"/>
  <c r="Y148" i="50"/>
  <c r="Z148" i="50"/>
  <c r="AM148" i="50"/>
  <c r="K148" i="50"/>
  <c r="L148" i="50"/>
  <c r="AL148" i="50"/>
  <c r="Y84" i="50"/>
  <c r="Z84" i="50"/>
  <c r="AM84" i="50"/>
  <c r="K84" i="50"/>
  <c r="L84" i="50"/>
  <c r="AL84" i="50"/>
  <c r="Y20" i="50"/>
  <c r="Z20" i="50"/>
  <c r="AM20" i="50"/>
  <c r="K20" i="50"/>
  <c r="L20" i="50"/>
  <c r="AL20" i="50"/>
  <c r="Y213" i="50"/>
  <c r="Z213" i="50"/>
  <c r="AM213" i="50"/>
  <c r="K213" i="50"/>
  <c r="L213" i="50"/>
  <c r="AL213" i="50"/>
  <c r="Y277" i="50"/>
  <c r="Z277" i="50"/>
  <c r="AM277" i="50"/>
  <c r="K341" i="50"/>
  <c r="L341" i="50"/>
  <c r="AL341" i="50"/>
  <c r="Y341" i="50"/>
  <c r="Z341" i="50"/>
  <c r="AM341" i="50"/>
  <c r="Y149" i="50"/>
  <c r="Z149" i="50"/>
  <c r="AM149" i="50"/>
  <c r="K149" i="50"/>
  <c r="L149" i="50"/>
  <c r="AL149" i="50"/>
  <c r="Y85" i="50"/>
  <c r="Z85" i="50"/>
  <c r="AM85" i="50"/>
  <c r="K85" i="50"/>
  <c r="L85" i="50"/>
  <c r="AL85" i="50"/>
  <c r="Y21" i="50"/>
  <c r="Z21" i="50"/>
  <c r="AM21" i="50"/>
  <c r="K21" i="50"/>
  <c r="L21" i="50"/>
  <c r="AL21" i="50"/>
  <c r="Y214" i="50"/>
  <c r="Z214" i="50"/>
  <c r="AM214" i="50"/>
  <c r="K214" i="50"/>
  <c r="L214" i="50"/>
  <c r="AL214" i="50"/>
  <c r="Y278" i="50"/>
  <c r="Z278" i="50"/>
  <c r="AM278" i="50"/>
  <c r="K342" i="50"/>
  <c r="L342" i="50"/>
  <c r="AL342" i="50"/>
  <c r="Y342" i="50"/>
  <c r="Z342" i="50"/>
  <c r="AM342" i="50"/>
  <c r="Y150" i="50"/>
  <c r="Z150" i="50"/>
  <c r="AM150" i="50"/>
  <c r="K150" i="50"/>
  <c r="L150" i="50"/>
  <c r="AL150" i="50"/>
  <c r="Y86" i="50"/>
  <c r="Z86" i="50"/>
  <c r="AM86" i="50"/>
  <c r="K86" i="50"/>
  <c r="L86" i="50"/>
  <c r="AL86" i="50"/>
  <c r="Y22" i="50"/>
  <c r="Z22" i="50"/>
  <c r="AM22" i="50"/>
  <c r="K22" i="50"/>
  <c r="L22" i="50"/>
  <c r="AL22" i="50"/>
  <c r="Y215" i="50"/>
  <c r="Z215" i="50"/>
  <c r="AM215" i="50"/>
  <c r="K215" i="50"/>
  <c r="L215" i="50"/>
  <c r="AL215" i="50"/>
  <c r="Y279" i="50"/>
  <c r="Z279" i="50"/>
  <c r="AM279" i="50"/>
  <c r="K343" i="50"/>
  <c r="L343" i="50"/>
  <c r="AL343" i="50"/>
  <c r="Y343" i="50"/>
  <c r="Z343" i="50"/>
  <c r="AM343" i="50"/>
  <c r="Y151" i="50"/>
  <c r="Z151" i="50"/>
  <c r="AM151" i="50"/>
  <c r="K151" i="50"/>
  <c r="L151" i="50"/>
  <c r="AL151" i="50"/>
  <c r="Y87" i="50"/>
  <c r="Z87" i="50"/>
  <c r="AM87" i="50"/>
  <c r="K87" i="50"/>
  <c r="L87" i="50"/>
  <c r="AL87" i="50"/>
  <c r="Y23" i="50"/>
  <c r="Z23" i="50"/>
  <c r="AM23" i="50"/>
  <c r="K23" i="50"/>
  <c r="L23" i="50"/>
  <c r="AL23" i="50"/>
  <c r="Y216" i="50"/>
  <c r="Z216" i="50"/>
  <c r="AM216" i="50"/>
  <c r="K216" i="50"/>
  <c r="L216" i="50"/>
  <c r="AL216" i="50"/>
  <c r="Y280" i="50"/>
  <c r="Z280" i="50"/>
  <c r="AM280" i="50"/>
  <c r="K344" i="50"/>
  <c r="L344" i="50"/>
  <c r="AL344" i="50"/>
  <c r="Y344" i="50"/>
  <c r="Z344" i="50"/>
  <c r="AM344" i="50"/>
  <c r="Y152" i="50"/>
  <c r="Z152" i="50"/>
  <c r="AM152" i="50"/>
  <c r="K152" i="50"/>
  <c r="L152" i="50"/>
  <c r="AL152" i="50"/>
  <c r="Y88" i="50"/>
  <c r="Z88" i="50"/>
  <c r="AM88" i="50"/>
  <c r="K88" i="50"/>
  <c r="L88" i="50"/>
  <c r="AL88" i="50"/>
  <c r="Y24" i="50"/>
  <c r="Z24" i="50"/>
  <c r="AM24" i="50"/>
  <c r="K24" i="50"/>
  <c r="L24" i="50"/>
  <c r="AL24" i="50"/>
  <c r="Y217" i="50"/>
  <c r="Z217" i="50"/>
  <c r="AM217" i="50"/>
  <c r="K217" i="50"/>
  <c r="L217" i="50"/>
  <c r="AL217" i="50"/>
  <c r="Y281" i="50"/>
  <c r="Z281" i="50"/>
  <c r="AM281" i="50"/>
  <c r="K345" i="50"/>
  <c r="L345" i="50"/>
  <c r="AL345" i="50"/>
  <c r="Y345" i="50"/>
  <c r="Z345" i="50"/>
  <c r="AM345" i="50"/>
  <c r="Y153" i="50"/>
  <c r="Z153" i="50"/>
  <c r="AM153" i="50"/>
  <c r="K153" i="50"/>
  <c r="L153" i="50"/>
  <c r="AL153" i="50"/>
  <c r="Y89" i="50"/>
  <c r="Z89" i="50"/>
  <c r="AM89" i="50"/>
  <c r="K89" i="50"/>
  <c r="L89" i="50"/>
  <c r="AL89" i="50"/>
  <c r="Y25" i="50"/>
  <c r="Z25" i="50"/>
  <c r="AM25" i="50"/>
  <c r="K25" i="50"/>
  <c r="L25" i="50"/>
  <c r="AL25" i="50"/>
  <c r="Y218" i="50"/>
  <c r="Z218" i="50"/>
  <c r="AM218" i="50"/>
  <c r="K218" i="50"/>
  <c r="L218" i="50"/>
  <c r="AL218" i="50"/>
  <c r="Y282" i="50"/>
  <c r="Z282" i="50"/>
  <c r="AM282" i="50"/>
  <c r="K346" i="50"/>
  <c r="L346" i="50"/>
  <c r="AL346" i="50"/>
  <c r="Y346" i="50"/>
  <c r="Z346" i="50"/>
  <c r="AM346" i="50"/>
  <c r="Y154" i="50"/>
  <c r="Z154" i="50"/>
  <c r="AM154" i="50"/>
  <c r="K154" i="50"/>
  <c r="L154" i="50"/>
  <c r="AL154" i="50"/>
  <c r="Y90" i="50"/>
  <c r="Z90" i="50"/>
  <c r="AM90" i="50"/>
  <c r="K90" i="50"/>
  <c r="L90" i="50"/>
  <c r="AL90" i="50"/>
  <c r="Y26" i="50"/>
  <c r="Z26" i="50"/>
  <c r="AM26" i="50"/>
  <c r="K26" i="50"/>
  <c r="L26" i="50"/>
  <c r="AL26" i="50"/>
  <c r="Y219" i="50"/>
  <c r="Z219" i="50"/>
  <c r="AM219" i="50"/>
  <c r="K219" i="50"/>
  <c r="L219" i="50"/>
  <c r="AL219" i="50"/>
  <c r="Y283" i="50"/>
  <c r="Z283" i="50"/>
  <c r="AM283" i="50"/>
  <c r="K347" i="50"/>
  <c r="L347" i="50"/>
  <c r="AL347" i="50"/>
  <c r="Y347" i="50"/>
  <c r="Z347" i="50"/>
  <c r="AM347" i="50"/>
  <c r="Y155" i="50"/>
  <c r="Z155" i="50"/>
  <c r="AM155" i="50"/>
  <c r="K155" i="50"/>
  <c r="L155" i="50"/>
  <c r="AL155" i="50"/>
  <c r="Y91" i="50"/>
  <c r="Z91" i="50"/>
  <c r="AM91" i="50"/>
  <c r="K91" i="50"/>
  <c r="L91" i="50"/>
  <c r="AL91" i="50"/>
  <c r="Y27" i="50"/>
  <c r="Z27" i="50"/>
  <c r="AM27" i="50"/>
  <c r="K27" i="50"/>
  <c r="L27" i="50"/>
  <c r="AL27" i="50"/>
  <c r="Y220" i="50"/>
  <c r="Z220" i="50"/>
  <c r="AM220" i="50"/>
  <c r="K220" i="50"/>
  <c r="L220" i="50"/>
  <c r="AL220" i="50"/>
  <c r="Y284" i="50"/>
  <c r="Z284" i="50"/>
  <c r="AM284" i="50"/>
  <c r="K348" i="50"/>
  <c r="L348" i="50"/>
  <c r="AL348" i="50"/>
  <c r="Y348" i="50"/>
  <c r="Z348" i="50"/>
  <c r="AM348" i="50"/>
  <c r="Y156" i="50"/>
  <c r="Z156" i="50"/>
  <c r="AM156" i="50"/>
  <c r="K156" i="50"/>
  <c r="L156" i="50"/>
  <c r="AL156" i="50"/>
  <c r="Y92" i="50"/>
  <c r="Z92" i="50"/>
  <c r="AM92" i="50"/>
  <c r="K92" i="50"/>
  <c r="L92" i="50"/>
  <c r="AL92" i="50"/>
  <c r="Y28" i="50"/>
  <c r="Z28" i="50"/>
  <c r="AM28" i="50"/>
  <c r="K28" i="50"/>
  <c r="L28" i="50"/>
  <c r="AL28" i="50"/>
  <c r="Y221" i="50"/>
  <c r="Z221" i="50"/>
  <c r="AM221" i="50"/>
  <c r="AL221" i="50"/>
  <c r="Y285" i="50"/>
  <c r="Z285" i="50"/>
  <c r="AM285" i="50"/>
  <c r="AL349" i="50"/>
  <c r="Y349" i="50"/>
  <c r="Z349" i="50"/>
  <c r="AM349" i="50"/>
  <c r="Y157" i="50"/>
  <c r="Z157" i="50"/>
  <c r="AM157" i="50"/>
  <c r="K157" i="50"/>
  <c r="L157" i="50"/>
  <c r="AL157" i="50"/>
  <c r="Y93" i="50"/>
  <c r="Z93" i="50"/>
  <c r="AM93" i="50"/>
  <c r="AL93" i="50"/>
  <c r="Y29" i="50"/>
  <c r="Z29" i="50"/>
  <c r="AM29" i="50"/>
  <c r="AL29" i="50"/>
  <c r="Y222" i="50"/>
  <c r="Z222" i="50"/>
  <c r="AM222" i="50"/>
  <c r="AL222" i="50"/>
  <c r="Y286" i="50"/>
  <c r="Z286" i="50"/>
  <c r="AM286" i="50"/>
  <c r="AL350" i="50"/>
  <c r="Y350" i="50"/>
  <c r="Z350" i="50"/>
  <c r="AM350" i="50"/>
  <c r="Y158" i="50"/>
  <c r="Z158" i="50"/>
  <c r="AM158" i="50"/>
  <c r="K158" i="50"/>
  <c r="L158" i="50"/>
  <c r="AL158" i="50"/>
  <c r="Y94" i="50"/>
  <c r="Z94" i="50"/>
  <c r="AM94" i="50"/>
  <c r="AL94" i="50"/>
  <c r="Y30" i="50"/>
  <c r="Z30" i="50"/>
  <c r="AM30" i="50"/>
  <c r="AL30" i="50"/>
  <c r="Y223" i="50"/>
  <c r="Z223" i="50"/>
  <c r="AM223" i="50"/>
  <c r="AL223" i="50"/>
  <c r="Y287" i="50"/>
  <c r="Z287" i="50"/>
  <c r="AM287" i="50"/>
  <c r="AL351" i="50"/>
  <c r="Y351" i="50"/>
  <c r="Z351" i="50"/>
  <c r="AM351" i="50"/>
  <c r="Y159" i="50"/>
  <c r="Z159" i="50"/>
  <c r="AM159" i="50"/>
  <c r="K159" i="50"/>
  <c r="L159" i="50"/>
  <c r="AL159" i="50"/>
  <c r="Y95" i="50"/>
  <c r="Z95" i="50"/>
  <c r="AM95" i="50"/>
  <c r="AL95" i="50"/>
  <c r="Y31" i="50"/>
  <c r="Z31" i="50"/>
  <c r="AM31" i="50"/>
  <c r="AL31" i="50"/>
  <c r="Y224" i="50"/>
  <c r="Z224" i="50"/>
  <c r="AM224" i="50"/>
  <c r="AL224" i="50"/>
  <c r="Y288" i="50"/>
  <c r="Z288" i="50"/>
  <c r="AM288" i="50"/>
  <c r="AL352" i="50"/>
  <c r="Y352" i="50"/>
  <c r="Z352" i="50"/>
  <c r="AM352" i="50"/>
  <c r="Y160" i="50"/>
  <c r="Z160" i="50"/>
  <c r="AM160" i="50"/>
  <c r="K160" i="50"/>
  <c r="L160" i="50"/>
  <c r="AL160" i="50"/>
  <c r="Y96" i="50"/>
  <c r="Z96" i="50"/>
  <c r="AM96" i="50"/>
  <c r="AL96" i="50"/>
  <c r="Y32" i="50"/>
  <c r="Z32" i="50"/>
  <c r="AM32" i="50"/>
  <c r="AL32" i="50"/>
  <c r="Y225" i="50"/>
  <c r="Z225" i="50"/>
  <c r="AM225" i="50"/>
  <c r="AL225" i="50"/>
  <c r="Y289" i="50"/>
  <c r="Z289" i="50"/>
  <c r="AM289" i="50"/>
  <c r="AL353" i="50"/>
  <c r="Y353" i="50"/>
  <c r="Z353" i="50"/>
  <c r="AM353" i="50"/>
  <c r="Y161" i="50"/>
  <c r="Z161" i="50"/>
  <c r="AM161" i="50"/>
  <c r="K161" i="50"/>
  <c r="L161" i="50"/>
  <c r="AL161" i="50"/>
  <c r="Y97" i="50"/>
  <c r="Z97" i="50"/>
  <c r="AM97" i="50"/>
  <c r="AL97" i="50"/>
  <c r="Y33" i="50"/>
  <c r="Z33" i="50"/>
  <c r="AM33" i="50"/>
  <c r="AL33" i="50"/>
  <c r="Y226" i="50"/>
  <c r="Z226" i="50"/>
  <c r="AM226" i="50"/>
  <c r="AL226" i="50"/>
  <c r="Y290" i="50"/>
  <c r="Z290" i="50"/>
  <c r="AM290" i="50"/>
  <c r="AL354" i="50"/>
  <c r="Y354" i="50"/>
  <c r="Z354" i="50"/>
  <c r="AM354" i="50"/>
  <c r="Y162" i="50"/>
  <c r="Z162" i="50"/>
  <c r="AM162" i="50"/>
  <c r="K162" i="50"/>
  <c r="L162" i="50"/>
  <c r="AL162" i="50"/>
  <c r="Y98" i="50"/>
  <c r="Z98" i="50"/>
  <c r="AM98" i="50"/>
  <c r="AL98" i="50"/>
  <c r="Y34" i="50"/>
  <c r="Z34" i="50"/>
  <c r="AM34" i="50"/>
  <c r="AL34" i="50"/>
  <c r="Y227" i="50"/>
  <c r="Z227" i="50"/>
  <c r="AM227" i="50"/>
  <c r="AL227" i="50"/>
  <c r="Y291" i="50"/>
  <c r="Z291" i="50"/>
  <c r="AM291" i="50"/>
  <c r="AL355" i="50"/>
  <c r="Y355" i="50"/>
  <c r="Z355" i="50"/>
  <c r="AM355" i="50"/>
  <c r="Y163" i="50"/>
  <c r="Z163" i="50"/>
  <c r="AM163" i="50"/>
  <c r="K163" i="50"/>
  <c r="L163" i="50"/>
  <c r="AL163" i="50"/>
  <c r="Y99" i="50"/>
  <c r="Z99" i="50"/>
  <c r="AM99" i="50"/>
  <c r="AL99" i="50"/>
  <c r="Y35" i="50"/>
  <c r="Z35" i="50"/>
  <c r="AM35" i="50"/>
  <c r="AL35" i="50"/>
  <c r="Y228" i="50"/>
  <c r="Z228" i="50"/>
  <c r="AM228" i="50"/>
  <c r="AL228" i="50"/>
  <c r="Y292" i="50"/>
  <c r="Z292" i="50"/>
  <c r="AM292" i="50"/>
  <c r="AL356" i="50"/>
  <c r="Y356" i="50"/>
  <c r="Z356" i="50"/>
  <c r="AM356" i="50"/>
  <c r="Y164" i="50"/>
  <c r="Z164" i="50"/>
  <c r="AM164" i="50"/>
  <c r="K164" i="50"/>
  <c r="L164" i="50"/>
  <c r="AL164" i="50"/>
  <c r="Y100" i="50"/>
  <c r="Z100" i="50"/>
  <c r="AM100" i="50"/>
  <c r="AL100" i="50"/>
  <c r="Y36" i="50"/>
  <c r="Z36" i="50"/>
  <c r="AM36" i="50"/>
  <c r="AL36" i="50"/>
  <c r="Y229" i="50"/>
  <c r="Z229" i="50"/>
  <c r="AM229" i="50"/>
  <c r="AL229" i="50"/>
  <c r="Y293" i="50"/>
  <c r="Z293" i="50"/>
  <c r="AM293" i="50"/>
  <c r="AL357" i="50"/>
  <c r="Y357" i="50"/>
  <c r="Z357" i="50"/>
  <c r="AM357" i="50"/>
  <c r="Y165" i="50"/>
  <c r="Z165" i="50"/>
  <c r="AM165" i="50"/>
  <c r="K165" i="50"/>
  <c r="L165" i="50"/>
  <c r="AL165" i="50"/>
  <c r="Y101" i="50"/>
  <c r="Z101" i="50"/>
  <c r="AM101" i="50"/>
  <c r="AL101" i="50"/>
  <c r="Y37" i="50"/>
  <c r="Z37" i="50"/>
  <c r="AM37" i="50"/>
  <c r="AL37" i="50"/>
  <c r="Y230" i="50"/>
  <c r="Z230" i="50"/>
  <c r="AM230" i="50"/>
  <c r="AL230" i="50"/>
  <c r="Y294" i="50"/>
  <c r="Z294" i="50"/>
  <c r="AM294" i="50"/>
  <c r="AL358" i="50"/>
  <c r="Y358" i="50"/>
  <c r="Z358" i="50"/>
  <c r="AM358" i="50"/>
  <c r="Y166" i="50"/>
  <c r="Z166" i="50"/>
  <c r="AM166" i="50"/>
  <c r="K166" i="50"/>
  <c r="L166" i="50"/>
  <c r="AL166" i="50"/>
  <c r="Y102" i="50"/>
  <c r="Z102" i="50"/>
  <c r="AM102" i="50"/>
  <c r="AL102" i="50"/>
  <c r="Y38" i="50"/>
  <c r="Z38" i="50"/>
  <c r="AM38" i="50"/>
  <c r="AL38" i="50"/>
  <c r="Y231" i="50"/>
  <c r="Z231" i="50"/>
  <c r="AM231" i="50"/>
  <c r="AL231" i="50"/>
  <c r="Y295" i="50"/>
  <c r="Z295" i="50"/>
  <c r="AM295" i="50"/>
  <c r="AL359" i="50"/>
  <c r="Y359" i="50"/>
  <c r="Z359" i="50"/>
  <c r="AM359" i="50"/>
  <c r="Y167" i="50"/>
  <c r="Z167" i="50"/>
  <c r="AM167" i="50"/>
  <c r="K167" i="50"/>
  <c r="L167" i="50"/>
  <c r="AL167" i="50"/>
  <c r="Y103" i="50"/>
  <c r="Z103" i="50"/>
  <c r="AM103" i="50"/>
  <c r="AL103" i="50"/>
  <c r="Y39" i="50"/>
  <c r="Z39" i="50"/>
  <c r="AM39" i="50"/>
  <c r="AL39" i="50"/>
  <c r="Y232" i="50"/>
  <c r="Z232" i="50"/>
  <c r="AM232" i="50"/>
  <c r="AL232" i="50"/>
  <c r="Y296" i="50"/>
  <c r="Z296" i="50"/>
  <c r="AM296" i="50"/>
  <c r="AL360" i="50"/>
  <c r="Y360" i="50"/>
  <c r="Z360" i="50"/>
  <c r="AM360" i="50"/>
  <c r="Y168" i="50"/>
  <c r="Z168" i="50"/>
  <c r="AM168" i="50"/>
  <c r="K168" i="50"/>
  <c r="L168" i="50"/>
  <c r="AL168" i="50"/>
  <c r="Y104" i="50"/>
  <c r="Z104" i="50"/>
  <c r="AM104" i="50"/>
  <c r="AL104" i="50"/>
  <c r="Y40" i="50"/>
  <c r="Z40" i="50"/>
  <c r="AM40" i="50"/>
  <c r="AL40" i="50"/>
  <c r="Y233" i="50"/>
  <c r="Z233" i="50"/>
  <c r="AM233" i="50"/>
  <c r="AL233" i="50"/>
  <c r="Y297" i="50"/>
  <c r="Z297" i="50"/>
  <c r="AM297" i="50"/>
  <c r="AL361" i="50"/>
  <c r="Y361" i="50"/>
  <c r="Z361" i="50"/>
  <c r="AM361" i="50"/>
  <c r="Y169" i="50"/>
  <c r="Z169" i="50"/>
  <c r="AM169" i="50"/>
  <c r="K169" i="50"/>
  <c r="L169" i="50"/>
  <c r="AL169" i="50"/>
  <c r="Y105" i="50"/>
  <c r="Z105" i="50"/>
  <c r="AM105" i="50"/>
  <c r="AL105" i="50"/>
  <c r="Y41" i="50"/>
  <c r="Z41" i="50"/>
  <c r="AM41" i="50"/>
  <c r="AL41" i="50"/>
  <c r="Y234" i="50"/>
  <c r="Z234" i="50"/>
  <c r="AM234" i="50"/>
  <c r="AL234" i="50"/>
  <c r="Y298" i="50"/>
  <c r="Z298" i="50"/>
  <c r="AM298" i="50"/>
  <c r="AL362" i="50"/>
  <c r="Y362" i="50"/>
  <c r="Z362" i="50"/>
  <c r="AM362" i="50"/>
  <c r="Y170" i="50"/>
  <c r="Z170" i="50"/>
  <c r="AM170" i="50"/>
  <c r="K170" i="50"/>
  <c r="L170" i="50"/>
  <c r="AL170" i="50"/>
  <c r="Y106" i="50"/>
  <c r="Z106" i="50"/>
  <c r="AM106" i="50"/>
  <c r="AL106" i="50"/>
  <c r="Y42" i="50"/>
  <c r="Z42" i="50"/>
  <c r="AM42" i="50"/>
  <c r="AL42" i="50"/>
  <c r="Y235" i="50"/>
  <c r="Z235" i="50"/>
  <c r="AM235" i="50"/>
  <c r="AL235" i="50"/>
  <c r="Y299" i="50"/>
  <c r="Z299" i="50"/>
  <c r="AM299" i="50"/>
  <c r="AL363" i="50"/>
  <c r="Y363" i="50"/>
  <c r="Z363" i="50"/>
  <c r="AM363" i="50"/>
  <c r="Y171" i="50"/>
  <c r="Z171" i="50"/>
  <c r="AM171" i="50"/>
  <c r="K171" i="50"/>
  <c r="L171" i="50"/>
  <c r="AL171" i="50"/>
  <c r="Y107" i="50"/>
  <c r="Z107" i="50"/>
  <c r="AM107" i="50"/>
  <c r="AL107" i="50"/>
  <c r="Y43" i="50"/>
  <c r="Z43" i="50"/>
  <c r="AM43" i="50"/>
  <c r="AL43" i="50"/>
  <c r="Y236" i="50"/>
  <c r="Z236" i="50"/>
  <c r="AM236" i="50"/>
  <c r="AL236" i="50"/>
  <c r="Y300" i="50"/>
  <c r="Z300" i="50"/>
  <c r="AM300" i="50"/>
  <c r="AL364" i="50"/>
  <c r="Y364" i="50"/>
  <c r="Z364" i="50"/>
  <c r="AM364" i="50"/>
  <c r="Y172" i="50"/>
  <c r="Z172" i="50"/>
  <c r="AM172" i="50"/>
  <c r="K172" i="50"/>
  <c r="L172" i="50"/>
  <c r="AL172" i="50"/>
  <c r="Y108" i="50"/>
  <c r="Z108" i="50"/>
  <c r="AM108" i="50"/>
  <c r="AL108" i="50"/>
  <c r="Y44" i="50"/>
  <c r="Z44" i="50"/>
  <c r="AM44" i="50"/>
  <c r="AL44" i="50"/>
  <c r="Y237" i="50"/>
  <c r="Z237" i="50"/>
  <c r="AM237" i="50"/>
  <c r="AL237" i="50"/>
  <c r="Y301" i="50"/>
  <c r="Z301" i="50"/>
  <c r="AM301" i="50"/>
  <c r="AL365" i="50"/>
  <c r="Y365" i="50"/>
  <c r="Z365" i="50"/>
  <c r="AM365" i="50"/>
  <c r="Y173" i="50"/>
  <c r="Z173" i="50"/>
  <c r="AM173" i="50"/>
  <c r="K173" i="50"/>
  <c r="L173" i="50"/>
  <c r="AL173" i="50"/>
  <c r="Y109" i="50"/>
  <c r="Z109" i="50"/>
  <c r="AM109" i="50"/>
  <c r="AL109" i="50"/>
  <c r="Y45" i="50"/>
  <c r="Z45" i="50"/>
  <c r="AM45" i="50"/>
  <c r="AL45" i="50"/>
  <c r="Y238" i="50"/>
  <c r="Z238" i="50"/>
  <c r="AM238" i="50"/>
  <c r="AL238" i="50"/>
  <c r="Y302" i="50"/>
  <c r="Z302" i="50"/>
  <c r="AM302" i="50"/>
  <c r="AL366" i="50"/>
  <c r="Y366" i="50"/>
  <c r="Z366" i="50"/>
  <c r="AM366" i="50"/>
  <c r="Y174" i="50"/>
  <c r="Z174" i="50"/>
  <c r="AM174" i="50"/>
  <c r="K174" i="50"/>
  <c r="L174" i="50"/>
  <c r="AL174" i="50"/>
  <c r="Y110" i="50"/>
  <c r="Z110" i="50"/>
  <c r="AM110" i="50"/>
  <c r="AL110" i="50"/>
  <c r="Y46" i="50"/>
  <c r="Z46" i="50"/>
  <c r="AM46" i="50"/>
  <c r="AL46" i="50"/>
  <c r="Y239" i="50"/>
  <c r="Z239" i="50"/>
  <c r="AM239" i="50"/>
  <c r="AL239" i="50"/>
  <c r="Y303" i="50"/>
  <c r="Z303" i="50"/>
  <c r="AM303" i="50"/>
  <c r="AL367" i="50"/>
  <c r="Y367" i="50"/>
  <c r="Z367" i="50"/>
  <c r="AM367" i="50"/>
  <c r="Y175" i="50"/>
  <c r="Z175" i="50"/>
  <c r="AM175" i="50"/>
  <c r="K175" i="50"/>
  <c r="L175" i="50"/>
  <c r="AL175" i="50"/>
  <c r="Y111" i="50"/>
  <c r="Z111" i="50"/>
  <c r="AM111" i="50"/>
  <c r="AL111" i="50"/>
  <c r="Y47" i="50"/>
  <c r="Z47" i="50"/>
  <c r="AM47" i="50"/>
  <c r="AL47" i="50"/>
  <c r="Y240" i="50"/>
  <c r="Z240" i="50"/>
  <c r="AM240" i="50"/>
  <c r="AL240" i="50"/>
  <c r="Y304" i="50"/>
  <c r="Z304" i="50"/>
  <c r="AM304" i="50"/>
  <c r="AL368" i="50"/>
  <c r="Y368" i="50"/>
  <c r="Z368" i="50"/>
  <c r="AM368" i="50"/>
  <c r="Y176" i="50"/>
  <c r="Z176" i="50"/>
  <c r="AM176" i="50"/>
  <c r="K176" i="50"/>
  <c r="L176" i="50"/>
  <c r="AL176" i="50"/>
  <c r="Y112" i="50"/>
  <c r="Z112" i="50"/>
  <c r="AM112" i="50"/>
  <c r="AL112" i="50"/>
  <c r="Y48" i="50"/>
  <c r="Z48" i="50"/>
  <c r="AM48" i="50"/>
  <c r="AL48" i="50"/>
  <c r="Y241" i="50"/>
  <c r="Z241" i="50"/>
  <c r="AM241" i="50"/>
  <c r="AL241" i="50"/>
  <c r="Y305" i="50"/>
  <c r="Z305" i="50"/>
  <c r="AM305" i="50"/>
  <c r="AL369" i="50"/>
  <c r="Y369" i="50"/>
  <c r="Z369" i="50"/>
  <c r="AM369" i="50"/>
  <c r="Y177" i="50"/>
  <c r="Z177" i="50"/>
  <c r="AM177" i="50"/>
  <c r="K177" i="50"/>
  <c r="L177" i="50"/>
  <c r="AL177" i="50"/>
  <c r="Y113" i="50"/>
  <c r="Z113" i="50"/>
  <c r="AM113" i="50"/>
  <c r="AL113" i="50"/>
  <c r="Y49" i="50"/>
  <c r="Z49" i="50"/>
  <c r="AM49" i="50"/>
  <c r="AL49" i="50"/>
  <c r="Y242" i="50"/>
  <c r="Z242" i="50"/>
  <c r="AM242" i="50"/>
  <c r="AL242" i="50"/>
  <c r="Y306" i="50"/>
  <c r="Z306" i="50"/>
  <c r="AM306" i="50"/>
  <c r="AL370" i="50"/>
  <c r="Y370" i="50"/>
  <c r="Z370" i="50"/>
  <c r="AM370" i="50"/>
  <c r="Y178" i="50"/>
  <c r="Z178" i="50"/>
  <c r="AM178" i="50"/>
  <c r="K178" i="50"/>
  <c r="L178" i="50"/>
  <c r="AL178" i="50"/>
  <c r="Y114" i="50"/>
  <c r="Z114" i="50"/>
  <c r="AM114" i="50"/>
  <c r="AL114" i="50"/>
  <c r="Y50" i="50"/>
  <c r="Z50" i="50"/>
  <c r="AM50" i="50"/>
  <c r="AL50" i="50"/>
  <c r="Y243" i="50"/>
  <c r="Z243" i="50"/>
  <c r="AM243" i="50"/>
  <c r="AL243" i="50"/>
  <c r="Y307" i="50"/>
  <c r="Z307" i="50"/>
  <c r="AM307" i="50"/>
  <c r="AL371" i="50"/>
  <c r="Y371" i="50"/>
  <c r="Z371" i="50"/>
  <c r="AM371" i="50"/>
  <c r="Y179" i="50"/>
  <c r="Z179" i="50"/>
  <c r="AM179" i="50"/>
  <c r="K179" i="50"/>
  <c r="L179" i="50"/>
  <c r="AL179" i="50"/>
  <c r="Y115" i="50"/>
  <c r="Z115" i="50"/>
  <c r="AM115" i="50"/>
  <c r="AL115" i="50"/>
  <c r="Y51" i="50"/>
  <c r="Z51" i="50"/>
  <c r="AM51" i="50"/>
  <c r="AL51" i="50"/>
  <c r="Y244" i="50"/>
  <c r="Z244" i="50"/>
  <c r="AM244" i="50"/>
  <c r="AL244" i="50"/>
  <c r="Y308" i="50"/>
  <c r="Z308" i="50"/>
  <c r="AM308" i="50"/>
  <c r="AL372" i="50"/>
  <c r="Y372" i="50"/>
  <c r="Z372" i="50"/>
  <c r="AM372" i="50"/>
  <c r="Y180" i="50"/>
  <c r="Z180" i="50"/>
  <c r="AM180" i="50"/>
  <c r="K180" i="50"/>
  <c r="L180" i="50"/>
  <c r="AL180" i="50"/>
  <c r="Y116" i="50"/>
  <c r="Z116" i="50"/>
  <c r="AM116" i="50"/>
  <c r="AL116" i="50"/>
  <c r="Y52" i="50"/>
  <c r="Z52" i="50"/>
  <c r="AM52" i="50"/>
  <c r="AL52" i="50"/>
  <c r="Y245" i="50"/>
  <c r="Z245" i="50"/>
  <c r="AM245" i="50"/>
  <c r="AL245" i="50"/>
  <c r="Y309" i="50"/>
  <c r="Z309" i="50"/>
  <c r="AM309" i="50"/>
  <c r="AL373" i="50"/>
  <c r="Y373" i="50"/>
  <c r="Z373" i="50"/>
  <c r="AM373" i="50"/>
  <c r="Y181" i="50"/>
  <c r="Z181" i="50"/>
  <c r="AM181" i="50"/>
  <c r="K181" i="50"/>
  <c r="L181" i="50"/>
  <c r="AL181" i="50"/>
  <c r="Y117" i="50"/>
  <c r="Z117" i="50"/>
  <c r="AM117" i="50"/>
  <c r="AL117" i="50"/>
  <c r="Y53" i="50"/>
  <c r="Z53" i="50"/>
  <c r="AM53" i="50"/>
  <c r="AL53" i="50"/>
  <c r="Y246" i="50"/>
  <c r="Z246" i="50"/>
  <c r="AM246" i="50"/>
  <c r="AL246" i="50"/>
  <c r="Y310" i="50"/>
  <c r="Z310" i="50"/>
  <c r="AM310" i="50"/>
  <c r="AL374" i="50"/>
  <c r="Y374" i="50"/>
  <c r="Z374" i="50"/>
  <c r="AM374" i="50"/>
  <c r="Y182" i="50"/>
  <c r="Z182" i="50"/>
  <c r="AM182" i="50"/>
  <c r="K182" i="50"/>
  <c r="L182" i="50"/>
  <c r="AL182" i="50"/>
  <c r="Y118" i="50"/>
  <c r="Z118" i="50"/>
  <c r="AM118" i="50"/>
  <c r="AL118" i="50"/>
  <c r="Y54" i="50"/>
  <c r="Z54" i="50"/>
  <c r="AM54" i="50"/>
  <c r="AL54" i="50"/>
  <c r="Y247" i="50"/>
  <c r="Z247" i="50"/>
  <c r="AM247" i="50"/>
  <c r="AL247" i="50"/>
  <c r="Y311" i="50"/>
  <c r="Z311" i="50"/>
  <c r="AM311" i="50"/>
  <c r="AL375" i="50"/>
  <c r="Y375" i="50"/>
  <c r="Z375" i="50"/>
  <c r="AM375" i="50"/>
  <c r="Y183" i="50"/>
  <c r="Z183" i="50"/>
  <c r="AM183" i="50"/>
  <c r="K183" i="50"/>
  <c r="L183" i="50"/>
  <c r="AL183" i="50"/>
  <c r="Y119" i="50"/>
  <c r="Z119" i="50"/>
  <c r="AM119" i="50"/>
  <c r="AL119" i="50"/>
  <c r="Y55" i="50"/>
  <c r="Z55" i="50"/>
  <c r="AM55" i="50"/>
  <c r="AL55" i="50"/>
  <c r="CU394" i="50"/>
  <c r="AB24" i="103"/>
  <c r="CV213" i="50"/>
  <c r="CW213" i="50"/>
  <c r="AQ21" i="103"/>
  <c r="CV277" i="50"/>
  <c r="CW277" i="50"/>
  <c r="AQ22" i="103"/>
  <c r="CV341" i="50"/>
  <c r="CW341" i="50"/>
  <c r="AQ23" i="103"/>
  <c r="CV149" i="50"/>
  <c r="CW149" i="50"/>
  <c r="AQ20" i="103"/>
  <c r="CV85" i="50"/>
  <c r="CW85" i="50"/>
  <c r="AQ19" i="103"/>
  <c r="CV21" i="50"/>
  <c r="CW21" i="50"/>
  <c r="AQ18" i="103"/>
  <c r="AQ24" i="103"/>
  <c r="AH39" i="103"/>
  <c r="AC7" i="65"/>
  <c r="AA7" i="65"/>
  <c r="AB7" i="65"/>
  <c r="K41" i="103"/>
  <c r="K39" i="103"/>
  <c r="CV267" i="50"/>
  <c r="CW267" i="50"/>
  <c r="M22" i="103"/>
  <c r="CV75" i="50"/>
  <c r="CW75" i="50"/>
  <c r="M19" i="103"/>
  <c r="CV331" i="50"/>
  <c r="CW331" i="50"/>
  <c r="M23" i="103"/>
  <c r="CV203" i="50"/>
  <c r="CW203" i="50"/>
  <c r="M21" i="103"/>
  <c r="CV139" i="50"/>
  <c r="CW139" i="50"/>
  <c r="M20" i="103"/>
  <c r="CV11" i="50"/>
  <c r="CW11" i="50"/>
  <c r="M18" i="103"/>
  <c r="D39" i="103"/>
  <c r="M24" i="103"/>
  <c r="EI271" i="103"/>
  <c r="EQ241" i="103"/>
  <c r="EI241" i="103"/>
  <c r="EB241" i="103"/>
  <c r="DT241" i="103"/>
  <c r="DT271" i="103"/>
  <c r="DE271" i="103"/>
  <c r="DM241" i="103"/>
  <c r="DE241" i="103"/>
  <c r="CX241" i="103"/>
  <c r="CP241" i="103"/>
  <c r="CP271" i="103"/>
  <c r="CA271" i="103"/>
  <c r="CI241" i="103"/>
  <c r="CA241" i="103"/>
  <c r="BT241" i="103"/>
  <c r="BL241" i="103"/>
  <c r="BL271" i="103"/>
  <c r="BE241" i="103"/>
  <c r="AW241" i="103"/>
  <c r="AP241" i="103"/>
  <c r="AH241" i="103"/>
  <c r="S271" i="103"/>
  <c r="AA241" i="103"/>
  <c r="S241" i="103"/>
  <c r="EI501" i="103"/>
  <c r="EQ471" i="103"/>
  <c r="EI471" i="103"/>
  <c r="DT471" i="103"/>
  <c r="EB471" i="103"/>
  <c r="DT501" i="103"/>
  <c r="DE501" i="103"/>
  <c r="DM471" i="103"/>
  <c r="DE471" i="103"/>
  <c r="CX471" i="103"/>
  <c r="CP471" i="103"/>
  <c r="CP501" i="103"/>
  <c r="CI471" i="103"/>
  <c r="CA471" i="103"/>
  <c r="CA501" i="103"/>
  <c r="BL501" i="103"/>
  <c r="BT471" i="103"/>
  <c r="BL471" i="103"/>
  <c r="BE471" i="103"/>
  <c r="AW471" i="103"/>
  <c r="AH501" i="103"/>
  <c r="AP471" i="103"/>
  <c r="AH471" i="103"/>
  <c r="S471" i="103"/>
  <c r="AA471" i="103"/>
  <c r="S501" i="103"/>
  <c r="EI386" i="103"/>
  <c r="EQ356" i="103"/>
  <c r="EI356" i="103"/>
  <c r="EB356" i="103"/>
  <c r="DT356" i="103"/>
  <c r="DE386" i="103"/>
  <c r="DM356" i="103"/>
  <c r="DE356" i="103"/>
  <c r="CX356" i="103"/>
  <c r="CP356" i="103"/>
  <c r="CP386" i="103"/>
  <c r="CA386" i="103"/>
  <c r="CI356" i="103"/>
  <c r="CA356" i="103"/>
  <c r="BT356" i="103"/>
  <c r="BL356" i="103"/>
  <c r="BL386" i="103"/>
  <c r="AW386" i="103"/>
  <c r="BE356" i="103"/>
  <c r="AW356" i="103"/>
  <c r="AP356" i="103"/>
  <c r="AH356" i="103"/>
  <c r="S386" i="103"/>
  <c r="AA356" i="103"/>
  <c r="S356" i="103"/>
  <c r="AR58" i="109"/>
  <c r="F7" i="109"/>
  <c r="F8" i="109"/>
  <c r="F9" i="109"/>
  <c r="I58" i="109"/>
  <c r="A8" i="109"/>
  <c r="B8" i="109"/>
  <c r="C8" i="109"/>
  <c r="D8" i="109"/>
  <c r="A9" i="109"/>
  <c r="B9" i="109"/>
  <c r="C9" i="109"/>
  <c r="D9" i="109"/>
  <c r="A10" i="109"/>
  <c r="B10" i="109"/>
  <c r="C10" i="109"/>
  <c r="D10" i="109"/>
  <c r="A11" i="109"/>
  <c r="B11" i="109"/>
  <c r="C11" i="109"/>
  <c r="D11" i="109"/>
  <c r="A12" i="109"/>
  <c r="B12" i="109"/>
  <c r="C12" i="109"/>
  <c r="D12" i="109"/>
  <c r="A13" i="109"/>
  <c r="B13" i="109"/>
  <c r="C13" i="109"/>
  <c r="D13" i="109"/>
  <c r="A14" i="109"/>
  <c r="B14" i="109"/>
  <c r="C14" i="109"/>
  <c r="D14" i="109"/>
  <c r="A15" i="109"/>
  <c r="B15" i="109"/>
  <c r="C15" i="109"/>
  <c r="D15" i="109"/>
  <c r="A16" i="109"/>
  <c r="B16" i="109"/>
  <c r="C16" i="109"/>
  <c r="D16" i="109"/>
  <c r="A17" i="109"/>
  <c r="B17" i="109"/>
  <c r="C17" i="109"/>
  <c r="D17" i="109"/>
  <c r="A18" i="109"/>
  <c r="B18" i="109"/>
  <c r="C18" i="109"/>
  <c r="D18" i="109"/>
  <c r="A19" i="109"/>
  <c r="B19" i="109"/>
  <c r="C19" i="109"/>
  <c r="D19" i="109"/>
  <c r="A20" i="109"/>
  <c r="B20" i="109"/>
  <c r="C20" i="109"/>
  <c r="D20" i="109"/>
  <c r="A21" i="109"/>
  <c r="B21" i="109"/>
  <c r="C21" i="109"/>
  <c r="D21" i="109"/>
  <c r="A22" i="109"/>
  <c r="B22" i="109"/>
  <c r="C22" i="109"/>
  <c r="D22" i="109"/>
  <c r="A23" i="109"/>
  <c r="B23" i="109"/>
  <c r="C23" i="109"/>
  <c r="D23" i="109"/>
  <c r="A24" i="109"/>
  <c r="B24" i="109"/>
  <c r="C24" i="109"/>
  <c r="D24" i="109"/>
  <c r="A25" i="109"/>
  <c r="B25" i="109"/>
  <c r="C25" i="109"/>
  <c r="D25" i="109"/>
  <c r="A26" i="109"/>
  <c r="B26" i="109"/>
  <c r="C26" i="109"/>
  <c r="D26" i="109"/>
  <c r="A27" i="109"/>
  <c r="B27" i="109"/>
  <c r="C27" i="109"/>
  <c r="D27" i="109"/>
  <c r="A28" i="109"/>
  <c r="B28" i="109"/>
  <c r="C28" i="109"/>
  <c r="D28" i="109"/>
  <c r="A29" i="109"/>
  <c r="B29" i="109"/>
  <c r="C29" i="109"/>
  <c r="D29" i="109"/>
  <c r="A30" i="109"/>
  <c r="B30" i="109"/>
  <c r="C30" i="109"/>
  <c r="D30" i="109"/>
  <c r="A31" i="109"/>
  <c r="B31" i="109"/>
  <c r="C31" i="109"/>
  <c r="D31" i="109"/>
  <c r="A32" i="109"/>
  <c r="B32" i="109"/>
  <c r="C32" i="109"/>
  <c r="D32" i="109"/>
  <c r="A33" i="109"/>
  <c r="B33" i="109"/>
  <c r="C33" i="109"/>
  <c r="D33" i="109"/>
  <c r="A34" i="109"/>
  <c r="B34" i="109"/>
  <c r="C34" i="109"/>
  <c r="D34" i="109"/>
  <c r="A35" i="109"/>
  <c r="B35" i="109"/>
  <c r="C35" i="109"/>
  <c r="D35" i="109"/>
  <c r="A36" i="109"/>
  <c r="B36" i="109"/>
  <c r="C36" i="109"/>
  <c r="D36" i="109"/>
  <c r="A37" i="109"/>
  <c r="B37" i="109"/>
  <c r="C37" i="109"/>
  <c r="D37" i="109"/>
  <c r="A38" i="109"/>
  <c r="B38" i="109"/>
  <c r="C38" i="109"/>
  <c r="D38" i="109"/>
  <c r="A39" i="109"/>
  <c r="B39" i="109"/>
  <c r="C39" i="109"/>
  <c r="D39" i="109"/>
  <c r="A40" i="109"/>
  <c r="B40" i="109"/>
  <c r="C40" i="109"/>
  <c r="D40" i="109"/>
  <c r="A41" i="109"/>
  <c r="B41" i="109"/>
  <c r="C41" i="109"/>
  <c r="D41" i="109"/>
  <c r="A42" i="109"/>
  <c r="B42" i="109"/>
  <c r="C42" i="109"/>
  <c r="D42" i="109"/>
  <c r="A43" i="109"/>
  <c r="B43" i="109"/>
  <c r="C43" i="109"/>
  <c r="D43" i="109"/>
  <c r="A44" i="109"/>
  <c r="B44" i="109"/>
  <c r="C44" i="109"/>
  <c r="D44" i="109"/>
  <c r="A45" i="109"/>
  <c r="B45" i="109"/>
  <c r="C45" i="109"/>
  <c r="D45" i="109"/>
  <c r="A46" i="109"/>
  <c r="B46" i="109"/>
  <c r="C46" i="109"/>
  <c r="D46" i="109"/>
  <c r="A47" i="109"/>
  <c r="B47" i="109"/>
  <c r="C47" i="109"/>
  <c r="D47" i="109"/>
  <c r="A48" i="109"/>
  <c r="B48" i="109"/>
  <c r="C48" i="109"/>
  <c r="D48" i="109"/>
  <c r="A49" i="109"/>
  <c r="B49" i="109"/>
  <c r="C49" i="109"/>
  <c r="D49" i="109"/>
  <c r="A50" i="109"/>
  <c r="B50" i="109"/>
  <c r="C50" i="109"/>
  <c r="D50" i="109"/>
  <c r="A51" i="109"/>
  <c r="B51" i="109"/>
  <c r="C51" i="109"/>
  <c r="D51" i="109"/>
  <c r="A52" i="109"/>
  <c r="B52" i="109"/>
  <c r="C52" i="109"/>
  <c r="D52" i="109"/>
  <c r="A53" i="109"/>
  <c r="B53" i="109"/>
  <c r="C53" i="109"/>
  <c r="D53" i="109"/>
  <c r="A54" i="109"/>
  <c r="B54" i="109"/>
  <c r="C54" i="109"/>
  <c r="D54" i="109"/>
  <c r="A55" i="109"/>
  <c r="B55" i="109"/>
  <c r="C55" i="109"/>
  <c r="D55" i="109"/>
  <c r="A56" i="109"/>
  <c r="B56" i="109"/>
  <c r="C56" i="109"/>
  <c r="D56" i="109"/>
  <c r="B7" i="109"/>
  <c r="C7" i="109"/>
  <c r="D7" i="109"/>
  <c r="A7" i="109"/>
  <c r="CR395" i="50"/>
  <c r="CR396" i="50"/>
  <c r="CR397" i="50"/>
  <c r="CR398" i="50"/>
  <c r="CR399" i="50"/>
  <c r="CR400" i="50"/>
  <c r="CR401" i="50"/>
  <c r="CR402" i="50"/>
  <c r="CR403" i="50"/>
  <c r="CR404" i="50"/>
  <c r="CR405" i="50"/>
  <c r="CR406" i="50"/>
  <c r="CR407" i="50"/>
  <c r="CR408" i="50"/>
  <c r="CR409" i="50"/>
  <c r="CR410" i="50"/>
  <c r="CR411" i="50"/>
  <c r="CR412" i="50"/>
  <c r="CR413" i="50"/>
  <c r="CR414" i="50"/>
  <c r="CR415" i="50"/>
  <c r="CR416" i="50"/>
  <c r="CR417" i="50"/>
  <c r="CR418" i="50"/>
  <c r="CR419" i="50"/>
  <c r="CR420" i="50"/>
  <c r="CR421" i="50"/>
  <c r="CR422" i="50"/>
  <c r="CR423" i="50"/>
  <c r="CR424" i="50"/>
  <c r="CR425" i="50"/>
  <c r="CR426" i="50"/>
  <c r="CR427" i="50"/>
  <c r="CR428" i="50"/>
  <c r="CR429" i="50"/>
  <c r="CR430" i="50"/>
  <c r="CR431" i="50"/>
  <c r="CR432" i="50"/>
  <c r="CR433" i="50"/>
  <c r="CR434" i="50"/>
  <c r="CR435" i="50"/>
  <c r="CR436" i="50"/>
  <c r="CR437" i="50"/>
  <c r="CR438" i="50"/>
  <c r="CR439" i="50"/>
  <c r="CR440" i="50"/>
  <c r="CR441" i="50"/>
  <c r="CR442" i="50"/>
  <c r="CR443" i="50"/>
  <c r="CR394" i="50"/>
  <c r="BQ268" i="50"/>
  <c r="BR268" i="50"/>
  <c r="BQ12" i="50"/>
  <c r="BR12" i="50"/>
  <c r="BQ76" i="50"/>
  <c r="BR76" i="50"/>
  <c r="BQ140" i="50"/>
  <c r="BR140" i="50"/>
  <c r="BC76" i="50"/>
  <c r="BD76" i="50"/>
  <c r="BC140" i="50"/>
  <c r="BD140" i="50"/>
  <c r="BC12" i="50"/>
  <c r="BD12" i="50"/>
  <c r="E395" i="50"/>
  <c r="F395" i="50"/>
  <c r="G395" i="50"/>
  <c r="H395" i="50"/>
  <c r="I395" i="50"/>
  <c r="J395" i="50"/>
  <c r="K395" i="50"/>
  <c r="L395" i="50"/>
  <c r="M332" i="50"/>
  <c r="N332" i="50"/>
  <c r="N395" i="50"/>
  <c r="S395" i="50"/>
  <c r="T395" i="50"/>
  <c r="U395" i="50"/>
  <c r="V395" i="50"/>
  <c r="W395" i="50"/>
  <c r="X395" i="50"/>
  <c r="Y395" i="50"/>
  <c r="Z395" i="50"/>
  <c r="AA332" i="50"/>
  <c r="AB332" i="50"/>
  <c r="AB395" i="50"/>
  <c r="CT395" i="50"/>
  <c r="BQ13" i="50"/>
  <c r="BR13" i="50"/>
  <c r="BQ77" i="50"/>
  <c r="BR77" i="50"/>
  <c r="BQ141" i="50"/>
  <c r="BR141" i="50"/>
  <c r="BC77" i="50"/>
  <c r="BD77" i="50"/>
  <c r="BC141" i="50"/>
  <c r="BD141" i="50"/>
  <c r="BC13" i="50"/>
  <c r="BD13" i="50"/>
  <c r="AJ205" i="50"/>
  <c r="AK205" i="50"/>
  <c r="AJ77" i="50"/>
  <c r="AK77" i="50"/>
  <c r="S396" i="50"/>
  <c r="T396" i="50"/>
  <c r="U396" i="50"/>
  <c r="V396" i="50"/>
  <c r="W396" i="50"/>
  <c r="X396" i="50"/>
  <c r="Y396" i="50"/>
  <c r="Z396" i="50"/>
  <c r="AA333" i="50"/>
  <c r="AB333" i="50"/>
  <c r="AB396" i="50"/>
  <c r="E396" i="50"/>
  <c r="F396" i="50"/>
  <c r="G396" i="50"/>
  <c r="H396" i="50"/>
  <c r="I396" i="50"/>
  <c r="J396" i="50"/>
  <c r="K396" i="50"/>
  <c r="L396" i="50"/>
  <c r="M333" i="50"/>
  <c r="N333" i="50"/>
  <c r="N396" i="50"/>
  <c r="CT396" i="50"/>
  <c r="BQ15" i="50"/>
  <c r="BR15" i="50"/>
  <c r="BQ79" i="50"/>
  <c r="BR79" i="50"/>
  <c r="BQ143" i="50"/>
  <c r="BR143" i="50"/>
  <c r="BC79" i="50"/>
  <c r="BD79" i="50"/>
  <c r="BC143" i="50"/>
  <c r="BD143" i="50"/>
  <c r="BC15" i="50"/>
  <c r="BD15" i="50"/>
  <c r="AJ207" i="50"/>
  <c r="AK207" i="50"/>
  <c r="AJ79" i="50"/>
  <c r="AK79" i="50"/>
  <c r="S398" i="50"/>
  <c r="T398" i="50"/>
  <c r="U398" i="50"/>
  <c r="V398" i="50"/>
  <c r="W398" i="50"/>
  <c r="X398" i="50"/>
  <c r="Y398" i="50"/>
  <c r="Z398" i="50"/>
  <c r="AA335" i="50"/>
  <c r="AB335" i="50"/>
  <c r="AB398" i="50"/>
  <c r="E398" i="50"/>
  <c r="F398" i="50"/>
  <c r="G398" i="50"/>
  <c r="H398" i="50"/>
  <c r="I398" i="50"/>
  <c r="J398" i="50"/>
  <c r="K398" i="50"/>
  <c r="L398" i="50"/>
  <c r="M335" i="50"/>
  <c r="N335" i="50"/>
  <c r="N398" i="50"/>
  <c r="CT398" i="50"/>
  <c r="BQ16" i="50"/>
  <c r="BR16" i="50"/>
  <c r="BQ80" i="50"/>
  <c r="BR80" i="50"/>
  <c r="BQ144" i="50"/>
  <c r="BR144" i="50"/>
  <c r="BC80" i="50"/>
  <c r="BD80" i="50"/>
  <c r="BC144" i="50"/>
  <c r="BD144" i="50"/>
  <c r="BC16" i="50"/>
  <c r="BD16" i="50"/>
  <c r="AJ208" i="50"/>
  <c r="AK208" i="50"/>
  <c r="AJ80" i="50"/>
  <c r="AK80" i="50"/>
  <c r="S399" i="50"/>
  <c r="T399" i="50"/>
  <c r="U399" i="50"/>
  <c r="V399" i="50"/>
  <c r="W399" i="50"/>
  <c r="X399" i="50"/>
  <c r="Y399" i="50"/>
  <c r="Z399" i="50"/>
  <c r="AA336" i="50"/>
  <c r="AB336" i="50"/>
  <c r="AB399" i="50"/>
  <c r="E399" i="50"/>
  <c r="F399" i="50"/>
  <c r="G399" i="50"/>
  <c r="H399" i="50"/>
  <c r="I399" i="50"/>
  <c r="J399" i="50"/>
  <c r="K399" i="50"/>
  <c r="L399" i="50"/>
  <c r="M336" i="50"/>
  <c r="N336" i="50"/>
  <c r="N399" i="50"/>
  <c r="CT399" i="50"/>
  <c r="BQ17" i="50"/>
  <c r="BR17" i="50"/>
  <c r="BQ81" i="50"/>
  <c r="BR81" i="50"/>
  <c r="BQ145" i="50"/>
  <c r="BR145" i="50"/>
  <c r="BC81" i="50"/>
  <c r="BD81" i="50"/>
  <c r="BC145" i="50"/>
  <c r="BD145" i="50"/>
  <c r="BC17" i="50"/>
  <c r="BD17" i="50"/>
  <c r="AJ209" i="50"/>
  <c r="AK209" i="50"/>
  <c r="AJ81" i="50"/>
  <c r="AK81" i="50"/>
  <c r="S400" i="50"/>
  <c r="T400" i="50"/>
  <c r="U400" i="50"/>
  <c r="V400" i="50"/>
  <c r="W400" i="50"/>
  <c r="X400" i="50"/>
  <c r="Y400" i="50"/>
  <c r="Z400" i="50"/>
  <c r="AA337" i="50"/>
  <c r="AB337" i="50"/>
  <c r="AB400" i="50"/>
  <c r="E400" i="50"/>
  <c r="F400" i="50"/>
  <c r="G400" i="50"/>
  <c r="H400" i="50"/>
  <c r="I400" i="50"/>
  <c r="J400" i="50"/>
  <c r="K400" i="50"/>
  <c r="L400" i="50"/>
  <c r="M337" i="50"/>
  <c r="N337" i="50"/>
  <c r="N400" i="50"/>
  <c r="CT400" i="50"/>
  <c r="BQ18" i="50"/>
  <c r="BR18" i="50"/>
  <c r="BQ82" i="50"/>
  <c r="BR82" i="50"/>
  <c r="BQ146" i="50"/>
  <c r="BR146" i="50"/>
  <c r="BC82" i="50"/>
  <c r="BD82" i="50"/>
  <c r="BC146" i="50"/>
  <c r="BD146" i="50"/>
  <c r="BC18" i="50"/>
  <c r="BD18" i="50"/>
  <c r="AJ210" i="50"/>
  <c r="AK210" i="50"/>
  <c r="AJ82" i="50"/>
  <c r="AK82" i="50"/>
  <c r="S401" i="50"/>
  <c r="T401" i="50"/>
  <c r="U401" i="50"/>
  <c r="V401" i="50"/>
  <c r="W401" i="50"/>
  <c r="X401" i="50"/>
  <c r="Y401" i="50"/>
  <c r="Z401" i="50"/>
  <c r="AA338" i="50"/>
  <c r="AB338" i="50"/>
  <c r="AB401" i="50"/>
  <c r="E401" i="50"/>
  <c r="F401" i="50"/>
  <c r="G401" i="50"/>
  <c r="H401" i="50"/>
  <c r="I401" i="50"/>
  <c r="J401" i="50"/>
  <c r="K401" i="50"/>
  <c r="L401" i="50"/>
  <c r="M338" i="50"/>
  <c r="N338" i="50"/>
  <c r="N401" i="50"/>
  <c r="CT401" i="50"/>
  <c r="BQ19" i="50"/>
  <c r="BR19" i="50"/>
  <c r="BQ83" i="50"/>
  <c r="BR83" i="50"/>
  <c r="BQ147" i="50"/>
  <c r="BR147" i="50"/>
  <c r="BC83" i="50"/>
  <c r="BD83" i="50"/>
  <c r="BC147" i="50"/>
  <c r="BD147" i="50"/>
  <c r="BC19" i="50"/>
  <c r="BD19" i="50"/>
  <c r="AJ211" i="50"/>
  <c r="AK211" i="50"/>
  <c r="AJ83" i="50"/>
  <c r="AK83" i="50"/>
  <c r="S402" i="50"/>
  <c r="T402" i="50"/>
  <c r="U402" i="50"/>
  <c r="V402" i="50"/>
  <c r="W402" i="50"/>
  <c r="X402" i="50"/>
  <c r="Y402" i="50"/>
  <c r="Z402" i="50"/>
  <c r="AA339" i="50"/>
  <c r="AB339" i="50"/>
  <c r="AB402" i="50"/>
  <c r="E402" i="50"/>
  <c r="F402" i="50"/>
  <c r="G402" i="50"/>
  <c r="H402" i="50"/>
  <c r="I402" i="50"/>
  <c r="J402" i="50"/>
  <c r="K402" i="50"/>
  <c r="L402" i="50"/>
  <c r="M339" i="50"/>
  <c r="N339" i="50"/>
  <c r="N402" i="50"/>
  <c r="CT402" i="50"/>
  <c r="BQ20" i="50"/>
  <c r="BR20" i="50"/>
  <c r="BQ84" i="50"/>
  <c r="BR84" i="50"/>
  <c r="BQ148" i="50"/>
  <c r="BR148" i="50"/>
  <c r="BC84" i="50"/>
  <c r="BD84" i="50"/>
  <c r="BC148" i="50"/>
  <c r="BD148" i="50"/>
  <c r="BC20" i="50"/>
  <c r="BD20" i="50"/>
  <c r="AJ212" i="50"/>
  <c r="AK212" i="50"/>
  <c r="AJ84" i="50"/>
  <c r="AK84" i="50"/>
  <c r="S403" i="50"/>
  <c r="T403" i="50"/>
  <c r="U403" i="50"/>
  <c r="V403" i="50"/>
  <c r="W403" i="50"/>
  <c r="X403" i="50"/>
  <c r="Y403" i="50"/>
  <c r="Z403" i="50"/>
  <c r="AA340" i="50"/>
  <c r="AB340" i="50"/>
  <c r="AB403" i="50"/>
  <c r="E403" i="50"/>
  <c r="F403" i="50"/>
  <c r="G403" i="50"/>
  <c r="H403" i="50"/>
  <c r="I403" i="50"/>
  <c r="J403" i="50"/>
  <c r="K403" i="50"/>
  <c r="L403" i="50"/>
  <c r="M340" i="50"/>
  <c r="N340" i="50"/>
  <c r="N403" i="50"/>
  <c r="CT403" i="50"/>
  <c r="BQ21" i="50"/>
  <c r="BR21" i="50"/>
  <c r="BQ85" i="50"/>
  <c r="BR85" i="50"/>
  <c r="BQ149" i="50"/>
  <c r="BR149" i="50"/>
  <c r="BC85" i="50"/>
  <c r="BD85" i="50"/>
  <c r="BC149" i="50"/>
  <c r="BD149" i="50"/>
  <c r="BC21" i="50"/>
  <c r="BD21" i="50"/>
  <c r="AJ213" i="50"/>
  <c r="AK213" i="50"/>
  <c r="AJ85" i="50"/>
  <c r="AK85" i="50"/>
  <c r="S404" i="50"/>
  <c r="T404" i="50"/>
  <c r="U404" i="50"/>
  <c r="V404" i="50"/>
  <c r="W404" i="50"/>
  <c r="X404" i="50"/>
  <c r="Y404" i="50"/>
  <c r="Z404" i="50"/>
  <c r="AA341" i="50"/>
  <c r="AB341" i="50"/>
  <c r="AB404" i="50"/>
  <c r="E404" i="50"/>
  <c r="F404" i="50"/>
  <c r="G404" i="50"/>
  <c r="H404" i="50"/>
  <c r="I404" i="50"/>
  <c r="J404" i="50"/>
  <c r="K404" i="50"/>
  <c r="L404" i="50"/>
  <c r="M341" i="50"/>
  <c r="N341" i="50"/>
  <c r="N404" i="50"/>
  <c r="CT404" i="50"/>
  <c r="BQ22" i="50"/>
  <c r="BR22" i="50"/>
  <c r="BQ86" i="50"/>
  <c r="BR86" i="50"/>
  <c r="BQ150" i="50"/>
  <c r="BR150" i="50"/>
  <c r="BC86" i="50"/>
  <c r="BD86" i="50"/>
  <c r="BC150" i="50"/>
  <c r="BD150" i="50"/>
  <c r="BC22" i="50"/>
  <c r="BD22" i="50"/>
  <c r="AJ214" i="50"/>
  <c r="AK214" i="50"/>
  <c r="AJ86" i="50"/>
  <c r="AK86" i="50"/>
  <c r="S405" i="50"/>
  <c r="T405" i="50"/>
  <c r="U405" i="50"/>
  <c r="V405" i="50"/>
  <c r="W405" i="50"/>
  <c r="X405" i="50"/>
  <c r="Y405" i="50"/>
  <c r="Z405" i="50"/>
  <c r="AA342" i="50"/>
  <c r="AB342" i="50"/>
  <c r="AB405" i="50"/>
  <c r="E405" i="50"/>
  <c r="F405" i="50"/>
  <c r="G405" i="50"/>
  <c r="H405" i="50"/>
  <c r="I405" i="50"/>
  <c r="J405" i="50"/>
  <c r="K405" i="50"/>
  <c r="L405" i="50"/>
  <c r="M342" i="50"/>
  <c r="N342" i="50"/>
  <c r="N405" i="50"/>
  <c r="CT405" i="50"/>
  <c r="BQ23" i="50"/>
  <c r="BR23" i="50"/>
  <c r="BQ87" i="50"/>
  <c r="BR87" i="50"/>
  <c r="BQ151" i="50"/>
  <c r="BR151" i="50"/>
  <c r="BC87" i="50"/>
  <c r="BD87" i="50"/>
  <c r="BC151" i="50"/>
  <c r="BD151" i="50"/>
  <c r="BC23" i="50"/>
  <c r="BD23" i="50"/>
  <c r="AJ215" i="50"/>
  <c r="AK215" i="50"/>
  <c r="AJ87" i="50"/>
  <c r="AK87" i="50"/>
  <c r="S406" i="50"/>
  <c r="T406" i="50"/>
  <c r="U406" i="50"/>
  <c r="V406" i="50"/>
  <c r="W406" i="50"/>
  <c r="X406" i="50"/>
  <c r="Y406" i="50"/>
  <c r="Z406" i="50"/>
  <c r="AA343" i="50"/>
  <c r="AB343" i="50"/>
  <c r="AB406" i="50"/>
  <c r="E406" i="50"/>
  <c r="F406" i="50"/>
  <c r="G406" i="50"/>
  <c r="H406" i="50"/>
  <c r="I406" i="50"/>
  <c r="J406" i="50"/>
  <c r="K406" i="50"/>
  <c r="L406" i="50"/>
  <c r="M343" i="50"/>
  <c r="N343" i="50"/>
  <c r="N406" i="50"/>
  <c r="CT406" i="50"/>
  <c r="BQ24" i="50"/>
  <c r="BR24" i="50"/>
  <c r="BQ88" i="50"/>
  <c r="BR88" i="50"/>
  <c r="BQ152" i="50"/>
  <c r="BR152" i="50"/>
  <c r="BC88" i="50"/>
  <c r="BD88" i="50"/>
  <c r="BC152" i="50"/>
  <c r="BD152" i="50"/>
  <c r="BC24" i="50"/>
  <c r="BD24" i="50"/>
  <c r="AJ216" i="50"/>
  <c r="AK216" i="50"/>
  <c r="AJ88" i="50"/>
  <c r="AK88" i="50"/>
  <c r="S407" i="50"/>
  <c r="T407" i="50"/>
  <c r="U407" i="50"/>
  <c r="V407" i="50"/>
  <c r="W407" i="50"/>
  <c r="X407" i="50"/>
  <c r="Y407" i="50"/>
  <c r="Z407" i="50"/>
  <c r="AA344" i="50"/>
  <c r="AB344" i="50"/>
  <c r="AB407" i="50"/>
  <c r="E407" i="50"/>
  <c r="F407" i="50"/>
  <c r="G407" i="50"/>
  <c r="H407" i="50"/>
  <c r="I407" i="50"/>
  <c r="J407" i="50"/>
  <c r="K407" i="50"/>
  <c r="L407" i="50"/>
  <c r="M344" i="50"/>
  <c r="N344" i="50"/>
  <c r="N407" i="50"/>
  <c r="CT407" i="50"/>
  <c r="BQ25" i="50"/>
  <c r="BR25" i="50"/>
  <c r="BQ89" i="50"/>
  <c r="BR89" i="50"/>
  <c r="BQ153" i="50"/>
  <c r="BR153" i="50"/>
  <c r="BC89" i="50"/>
  <c r="BD89" i="50"/>
  <c r="BC153" i="50"/>
  <c r="BD153" i="50"/>
  <c r="BC25" i="50"/>
  <c r="BD25" i="50"/>
  <c r="AJ217" i="50"/>
  <c r="AK217" i="50"/>
  <c r="AJ89" i="50"/>
  <c r="AK89" i="50"/>
  <c r="S408" i="50"/>
  <c r="T408" i="50"/>
  <c r="U408" i="50"/>
  <c r="V408" i="50"/>
  <c r="W408" i="50"/>
  <c r="X408" i="50"/>
  <c r="Y408" i="50"/>
  <c r="Z408" i="50"/>
  <c r="AA345" i="50"/>
  <c r="AB345" i="50"/>
  <c r="AB408" i="50"/>
  <c r="E408" i="50"/>
  <c r="F408" i="50"/>
  <c r="G408" i="50"/>
  <c r="H408" i="50"/>
  <c r="I408" i="50"/>
  <c r="J408" i="50"/>
  <c r="K408" i="50"/>
  <c r="L408" i="50"/>
  <c r="M345" i="50"/>
  <c r="N345" i="50"/>
  <c r="N408" i="50"/>
  <c r="CT408" i="50"/>
  <c r="BQ26" i="50"/>
  <c r="BR26" i="50"/>
  <c r="BQ90" i="50"/>
  <c r="BR90" i="50"/>
  <c r="BQ154" i="50"/>
  <c r="BR154" i="50"/>
  <c r="BC90" i="50"/>
  <c r="BD90" i="50"/>
  <c r="BC154" i="50"/>
  <c r="BD154" i="50"/>
  <c r="BC26" i="50"/>
  <c r="BD26" i="50"/>
  <c r="AJ218" i="50"/>
  <c r="AK218" i="50"/>
  <c r="AJ90" i="50"/>
  <c r="AK90" i="50"/>
  <c r="S409" i="50"/>
  <c r="T409" i="50"/>
  <c r="U409" i="50"/>
  <c r="V409" i="50"/>
  <c r="W409" i="50"/>
  <c r="X409" i="50"/>
  <c r="Y409" i="50"/>
  <c r="Z409" i="50"/>
  <c r="AA346" i="50"/>
  <c r="AB346" i="50"/>
  <c r="AB409" i="50"/>
  <c r="E409" i="50"/>
  <c r="F409" i="50"/>
  <c r="G409" i="50"/>
  <c r="H409" i="50"/>
  <c r="I409" i="50"/>
  <c r="J409" i="50"/>
  <c r="K409" i="50"/>
  <c r="L409" i="50"/>
  <c r="M346" i="50"/>
  <c r="N346" i="50"/>
  <c r="N409" i="50"/>
  <c r="CT409" i="50"/>
  <c r="BQ27" i="50"/>
  <c r="BR27" i="50"/>
  <c r="BQ91" i="50"/>
  <c r="BR91" i="50"/>
  <c r="BQ155" i="50"/>
  <c r="BR155" i="50"/>
  <c r="BC91" i="50"/>
  <c r="BD91" i="50"/>
  <c r="BC155" i="50"/>
  <c r="BD155" i="50"/>
  <c r="BC27" i="50"/>
  <c r="BD27" i="50"/>
  <c r="AJ219" i="50"/>
  <c r="AK219" i="50"/>
  <c r="AJ91" i="50"/>
  <c r="AK91" i="50"/>
  <c r="S410" i="50"/>
  <c r="T410" i="50"/>
  <c r="U410" i="50"/>
  <c r="V410" i="50"/>
  <c r="W410" i="50"/>
  <c r="X410" i="50"/>
  <c r="Y410" i="50"/>
  <c r="Z410" i="50"/>
  <c r="AA347" i="50"/>
  <c r="AB347" i="50"/>
  <c r="AB410" i="50"/>
  <c r="E410" i="50"/>
  <c r="F410" i="50"/>
  <c r="G410" i="50"/>
  <c r="H410" i="50"/>
  <c r="I410" i="50"/>
  <c r="J410" i="50"/>
  <c r="K410" i="50"/>
  <c r="L410" i="50"/>
  <c r="M347" i="50"/>
  <c r="N347" i="50"/>
  <c r="N410" i="50"/>
  <c r="CT410" i="50"/>
  <c r="BQ28" i="50"/>
  <c r="BR28" i="50"/>
  <c r="BQ92" i="50"/>
  <c r="BR92" i="50"/>
  <c r="BQ156" i="50"/>
  <c r="BR156" i="50"/>
  <c r="BC92" i="50"/>
  <c r="BD92" i="50"/>
  <c r="BC156" i="50"/>
  <c r="BD156" i="50"/>
  <c r="BC28" i="50"/>
  <c r="BD28" i="50"/>
  <c r="AJ220" i="50"/>
  <c r="AK220" i="50"/>
  <c r="AJ92" i="50"/>
  <c r="AK92" i="50"/>
  <c r="S411" i="50"/>
  <c r="T411" i="50"/>
  <c r="U411" i="50"/>
  <c r="V411" i="50"/>
  <c r="W411" i="50"/>
  <c r="X411" i="50"/>
  <c r="Y411" i="50"/>
  <c r="Z411" i="50"/>
  <c r="AA348" i="50"/>
  <c r="AB348" i="50"/>
  <c r="AB411" i="50"/>
  <c r="E411" i="50"/>
  <c r="F411" i="50"/>
  <c r="G411" i="50"/>
  <c r="H411" i="50"/>
  <c r="I411" i="50"/>
  <c r="J411" i="50"/>
  <c r="K411" i="50"/>
  <c r="L411" i="50"/>
  <c r="M348" i="50"/>
  <c r="N348" i="50"/>
  <c r="N411" i="50"/>
  <c r="CT411" i="50"/>
  <c r="BQ29" i="50"/>
  <c r="BR29" i="50"/>
  <c r="BQ93" i="50"/>
  <c r="BR93" i="50"/>
  <c r="BQ157" i="50"/>
  <c r="BR157" i="50"/>
  <c r="BC93" i="50"/>
  <c r="BD93" i="50"/>
  <c r="BC157" i="50"/>
  <c r="BD157" i="50"/>
  <c r="BC29" i="50"/>
  <c r="BD29" i="50"/>
  <c r="AJ221" i="50"/>
  <c r="AK221" i="50"/>
  <c r="AJ93" i="50"/>
  <c r="AK93" i="50"/>
  <c r="S412" i="50"/>
  <c r="T412" i="50"/>
  <c r="U412" i="50"/>
  <c r="V412" i="50"/>
  <c r="W412" i="50"/>
  <c r="X412" i="50"/>
  <c r="Y412" i="50"/>
  <c r="Z412" i="50"/>
  <c r="AA349" i="50"/>
  <c r="AB349" i="50"/>
  <c r="AB412" i="50"/>
  <c r="CT412" i="50"/>
  <c r="BQ30" i="50"/>
  <c r="BR30" i="50"/>
  <c r="BQ94" i="50"/>
  <c r="BR94" i="50"/>
  <c r="BQ158" i="50"/>
  <c r="BR158" i="50"/>
  <c r="BC94" i="50"/>
  <c r="BD94" i="50"/>
  <c r="BC158" i="50"/>
  <c r="BD158" i="50"/>
  <c r="BC30" i="50"/>
  <c r="BD30" i="50"/>
  <c r="AJ222" i="50"/>
  <c r="AK222" i="50"/>
  <c r="AJ94" i="50"/>
  <c r="AK94" i="50"/>
  <c r="S413" i="50"/>
  <c r="T413" i="50"/>
  <c r="U413" i="50"/>
  <c r="V413" i="50"/>
  <c r="W413" i="50"/>
  <c r="X413" i="50"/>
  <c r="Y413" i="50"/>
  <c r="Z413" i="50"/>
  <c r="AA350" i="50"/>
  <c r="AB350" i="50"/>
  <c r="AB413" i="50"/>
  <c r="CT413" i="50"/>
  <c r="BQ31" i="50"/>
  <c r="BR31" i="50"/>
  <c r="BQ95" i="50"/>
  <c r="BR95" i="50"/>
  <c r="BQ159" i="50"/>
  <c r="BR159" i="50"/>
  <c r="BC95" i="50"/>
  <c r="BD95" i="50"/>
  <c r="BC159" i="50"/>
  <c r="BD159" i="50"/>
  <c r="BC31" i="50"/>
  <c r="BD31" i="50"/>
  <c r="AJ223" i="50"/>
  <c r="AK223" i="50"/>
  <c r="AJ95" i="50"/>
  <c r="AK95" i="50"/>
  <c r="S414" i="50"/>
  <c r="T414" i="50"/>
  <c r="U414" i="50"/>
  <c r="V414" i="50"/>
  <c r="W414" i="50"/>
  <c r="X414" i="50"/>
  <c r="Y414" i="50"/>
  <c r="Z414" i="50"/>
  <c r="AA351" i="50"/>
  <c r="AB351" i="50"/>
  <c r="AB414" i="50"/>
  <c r="CT414" i="50"/>
  <c r="BQ32" i="50"/>
  <c r="BR32" i="50"/>
  <c r="BQ96" i="50"/>
  <c r="BR96" i="50"/>
  <c r="BQ160" i="50"/>
  <c r="BR160" i="50"/>
  <c r="BC96" i="50"/>
  <c r="BD96" i="50"/>
  <c r="BC160" i="50"/>
  <c r="BD160" i="50"/>
  <c r="BC32" i="50"/>
  <c r="BD32" i="50"/>
  <c r="AJ224" i="50"/>
  <c r="AK224" i="50"/>
  <c r="AJ96" i="50"/>
  <c r="AK96" i="50"/>
  <c r="S415" i="50"/>
  <c r="T415" i="50"/>
  <c r="U415" i="50"/>
  <c r="V415" i="50"/>
  <c r="W415" i="50"/>
  <c r="X415" i="50"/>
  <c r="Y415" i="50"/>
  <c r="Z415" i="50"/>
  <c r="AA352" i="50"/>
  <c r="AB352" i="50"/>
  <c r="AB415" i="50"/>
  <c r="CT415" i="50"/>
  <c r="BQ33" i="50"/>
  <c r="BR33" i="50"/>
  <c r="BQ97" i="50"/>
  <c r="BR97" i="50"/>
  <c r="BQ161" i="50"/>
  <c r="BR161" i="50"/>
  <c r="BC97" i="50"/>
  <c r="BD97" i="50"/>
  <c r="BC161" i="50"/>
  <c r="BD161" i="50"/>
  <c r="BC33" i="50"/>
  <c r="BD33" i="50"/>
  <c r="AJ225" i="50"/>
  <c r="AK225" i="50"/>
  <c r="AJ97" i="50"/>
  <c r="AK97" i="50"/>
  <c r="S416" i="50"/>
  <c r="T416" i="50"/>
  <c r="U416" i="50"/>
  <c r="V416" i="50"/>
  <c r="W416" i="50"/>
  <c r="X416" i="50"/>
  <c r="Y416" i="50"/>
  <c r="Z416" i="50"/>
  <c r="AA353" i="50"/>
  <c r="AB353" i="50"/>
  <c r="AB416" i="50"/>
  <c r="CT416" i="50"/>
  <c r="BQ34" i="50"/>
  <c r="BR34" i="50"/>
  <c r="BQ98" i="50"/>
  <c r="BR98" i="50"/>
  <c r="BQ162" i="50"/>
  <c r="BR162" i="50"/>
  <c r="BC98" i="50"/>
  <c r="BD98" i="50"/>
  <c r="BC162" i="50"/>
  <c r="BD162" i="50"/>
  <c r="BC34" i="50"/>
  <c r="BD34" i="50"/>
  <c r="AJ226" i="50"/>
  <c r="AK226" i="50"/>
  <c r="AJ98" i="50"/>
  <c r="AK98" i="50"/>
  <c r="S417" i="50"/>
  <c r="T417" i="50"/>
  <c r="U417" i="50"/>
  <c r="V417" i="50"/>
  <c r="W417" i="50"/>
  <c r="X417" i="50"/>
  <c r="Y417" i="50"/>
  <c r="Z417" i="50"/>
  <c r="AA354" i="50"/>
  <c r="AB354" i="50"/>
  <c r="AB417" i="50"/>
  <c r="CT417" i="50"/>
  <c r="BQ35" i="50"/>
  <c r="BR35" i="50"/>
  <c r="BQ99" i="50"/>
  <c r="BR99" i="50"/>
  <c r="BQ163" i="50"/>
  <c r="BR163" i="50"/>
  <c r="BC99" i="50"/>
  <c r="BD99" i="50"/>
  <c r="BC163" i="50"/>
  <c r="BD163" i="50"/>
  <c r="BC35" i="50"/>
  <c r="BD35" i="50"/>
  <c r="AJ227" i="50"/>
  <c r="AK227" i="50"/>
  <c r="AJ99" i="50"/>
  <c r="AK99" i="50"/>
  <c r="S418" i="50"/>
  <c r="T418" i="50"/>
  <c r="U418" i="50"/>
  <c r="V418" i="50"/>
  <c r="W418" i="50"/>
  <c r="X418" i="50"/>
  <c r="Y418" i="50"/>
  <c r="Z418" i="50"/>
  <c r="AA355" i="50"/>
  <c r="AB355" i="50"/>
  <c r="AB418" i="50"/>
  <c r="CT418" i="50"/>
  <c r="BQ36" i="50"/>
  <c r="BR36" i="50"/>
  <c r="BQ100" i="50"/>
  <c r="BR100" i="50"/>
  <c r="BQ164" i="50"/>
  <c r="BR164" i="50"/>
  <c r="BC100" i="50"/>
  <c r="BD100" i="50"/>
  <c r="BC164" i="50"/>
  <c r="BD164" i="50"/>
  <c r="BC36" i="50"/>
  <c r="BD36" i="50"/>
  <c r="AJ228" i="50"/>
  <c r="AK228" i="50"/>
  <c r="AJ100" i="50"/>
  <c r="AK100" i="50"/>
  <c r="S419" i="50"/>
  <c r="T419" i="50"/>
  <c r="U419" i="50"/>
  <c r="V419" i="50"/>
  <c r="W419" i="50"/>
  <c r="X419" i="50"/>
  <c r="Y419" i="50"/>
  <c r="Z419" i="50"/>
  <c r="AA356" i="50"/>
  <c r="AB356" i="50"/>
  <c r="AB419" i="50"/>
  <c r="CT419" i="50"/>
  <c r="BQ37" i="50"/>
  <c r="BR37" i="50"/>
  <c r="BQ101" i="50"/>
  <c r="BR101" i="50"/>
  <c r="BQ165" i="50"/>
  <c r="BR165" i="50"/>
  <c r="BC101" i="50"/>
  <c r="BD101" i="50"/>
  <c r="BC165" i="50"/>
  <c r="BD165" i="50"/>
  <c r="BC37" i="50"/>
  <c r="BD37" i="50"/>
  <c r="AJ229" i="50"/>
  <c r="AK229" i="50"/>
  <c r="AJ101" i="50"/>
  <c r="AK101" i="50"/>
  <c r="S420" i="50"/>
  <c r="T420" i="50"/>
  <c r="U420" i="50"/>
  <c r="V420" i="50"/>
  <c r="W420" i="50"/>
  <c r="X420" i="50"/>
  <c r="Y420" i="50"/>
  <c r="Z420" i="50"/>
  <c r="AA357" i="50"/>
  <c r="AB357" i="50"/>
  <c r="AB420" i="50"/>
  <c r="CT420" i="50"/>
  <c r="BQ38" i="50"/>
  <c r="BR38" i="50"/>
  <c r="BQ102" i="50"/>
  <c r="BR102" i="50"/>
  <c r="BQ166" i="50"/>
  <c r="BR166" i="50"/>
  <c r="BC102" i="50"/>
  <c r="BD102" i="50"/>
  <c r="BC166" i="50"/>
  <c r="BD166" i="50"/>
  <c r="BC38" i="50"/>
  <c r="BD38" i="50"/>
  <c r="AJ230" i="50"/>
  <c r="AK230" i="50"/>
  <c r="AJ102" i="50"/>
  <c r="AK102" i="50"/>
  <c r="S421" i="50"/>
  <c r="T421" i="50"/>
  <c r="U421" i="50"/>
  <c r="V421" i="50"/>
  <c r="W421" i="50"/>
  <c r="X421" i="50"/>
  <c r="Y421" i="50"/>
  <c r="Z421" i="50"/>
  <c r="AA358" i="50"/>
  <c r="AB358" i="50"/>
  <c r="AB421" i="50"/>
  <c r="CT421" i="50"/>
  <c r="BQ39" i="50"/>
  <c r="BR39" i="50"/>
  <c r="BQ103" i="50"/>
  <c r="BR103" i="50"/>
  <c r="BQ167" i="50"/>
  <c r="BR167" i="50"/>
  <c r="BC103" i="50"/>
  <c r="BD103" i="50"/>
  <c r="BC167" i="50"/>
  <c r="BD167" i="50"/>
  <c r="BC39" i="50"/>
  <c r="BD39" i="50"/>
  <c r="AJ231" i="50"/>
  <c r="AK231" i="50"/>
  <c r="AJ103" i="50"/>
  <c r="AK103" i="50"/>
  <c r="S422" i="50"/>
  <c r="T422" i="50"/>
  <c r="U422" i="50"/>
  <c r="V422" i="50"/>
  <c r="W422" i="50"/>
  <c r="X422" i="50"/>
  <c r="Y422" i="50"/>
  <c r="Z422" i="50"/>
  <c r="AA359" i="50"/>
  <c r="AB359" i="50"/>
  <c r="AB422" i="50"/>
  <c r="CT422" i="50"/>
  <c r="BQ40" i="50"/>
  <c r="BR40" i="50"/>
  <c r="BQ104" i="50"/>
  <c r="BR104" i="50"/>
  <c r="BQ168" i="50"/>
  <c r="BR168" i="50"/>
  <c r="BC104" i="50"/>
  <c r="BD104" i="50"/>
  <c r="BC168" i="50"/>
  <c r="BD168" i="50"/>
  <c r="BC40" i="50"/>
  <c r="BD40" i="50"/>
  <c r="AJ232" i="50"/>
  <c r="AK232" i="50"/>
  <c r="AJ104" i="50"/>
  <c r="AK104" i="50"/>
  <c r="S423" i="50"/>
  <c r="T423" i="50"/>
  <c r="U423" i="50"/>
  <c r="V423" i="50"/>
  <c r="W423" i="50"/>
  <c r="X423" i="50"/>
  <c r="Y423" i="50"/>
  <c r="Z423" i="50"/>
  <c r="AA360" i="50"/>
  <c r="AB360" i="50"/>
  <c r="AB423" i="50"/>
  <c r="CT423" i="50"/>
  <c r="BQ41" i="50"/>
  <c r="BR41" i="50"/>
  <c r="BQ105" i="50"/>
  <c r="BR105" i="50"/>
  <c r="BQ169" i="50"/>
  <c r="BR169" i="50"/>
  <c r="BC105" i="50"/>
  <c r="BD105" i="50"/>
  <c r="BC169" i="50"/>
  <c r="BD169" i="50"/>
  <c r="BC41" i="50"/>
  <c r="BD41" i="50"/>
  <c r="AJ233" i="50"/>
  <c r="AK233" i="50"/>
  <c r="AJ105" i="50"/>
  <c r="AK105" i="50"/>
  <c r="S424" i="50"/>
  <c r="T424" i="50"/>
  <c r="U424" i="50"/>
  <c r="V424" i="50"/>
  <c r="W424" i="50"/>
  <c r="X424" i="50"/>
  <c r="Y424" i="50"/>
  <c r="Z424" i="50"/>
  <c r="AA361" i="50"/>
  <c r="AB361" i="50"/>
  <c r="AB424" i="50"/>
  <c r="CT424" i="50"/>
  <c r="BQ42" i="50"/>
  <c r="BR42" i="50"/>
  <c r="BQ106" i="50"/>
  <c r="BR106" i="50"/>
  <c r="BQ170" i="50"/>
  <c r="BR170" i="50"/>
  <c r="BC106" i="50"/>
  <c r="BD106" i="50"/>
  <c r="BC170" i="50"/>
  <c r="BD170" i="50"/>
  <c r="BC42" i="50"/>
  <c r="BD42" i="50"/>
  <c r="AJ234" i="50"/>
  <c r="AK234" i="50"/>
  <c r="AJ106" i="50"/>
  <c r="AK106" i="50"/>
  <c r="S425" i="50"/>
  <c r="T425" i="50"/>
  <c r="U425" i="50"/>
  <c r="V425" i="50"/>
  <c r="W425" i="50"/>
  <c r="X425" i="50"/>
  <c r="Y425" i="50"/>
  <c r="Z425" i="50"/>
  <c r="AA362" i="50"/>
  <c r="AB362" i="50"/>
  <c r="AB425" i="50"/>
  <c r="CT425" i="50"/>
  <c r="BQ43" i="50"/>
  <c r="BR43" i="50"/>
  <c r="BQ107" i="50"/>
  <c r="BR107" i="50"/>
  <c r="BQ171" i="50"/>
  <c r="BR171" i="50"/>
  <c r="BC107" i="50"/>
  <c r="BD107" i="50"/>
  <c r="BC171" i="50"/>
  <c r="BD171" i="50"/>
  <c r="BC43" i="50"/>
  <c r="BD43" i="50"/>
  <c r="AJ235" i="50"/>
  <c r="AK235" i="50"/>
  <c r="AJ107" i="50"/>
  <c r="AK107" i="50"/>
  <c r="S426" i="50"/>
  <c r="T426" i="50"/>
  <c r="U426" i="50"/>
  <c r="V426" i="50"/>
  <c r="W426" i="50"/>
  <c r="X426" i="50"/>
  <c r="Y426" i="50"/>
  <c r="Z426" i="50"/>
  <c r="AA363" i="50"/>
  <c r="AB363" i="50"/>
  <c r="AB426" i="50"/>
  <c r="CT426" i="50"/>
  <c r="BQ44" i="50"/>
  <c r="BR44" i="50"/>
  <c r="BQ108" i="50"/>
  <c r="BR108" i="50"/>
  <c r="BQ172" i="50"/>
  <c r="BR172" i="50"/>
  <c r="BC108" i="50"/>
  <c r="BD108" i="50"/>
  <c r="BC172" i="50"/>
  <c r="BD172" i="50"/>
  <c r="BC44" i="50"/>
  <c r="BD44" i="50"/>
  <c r="AJ236" i="50"/>
  <c r="AK236" i="50"/>
  <c r="AJ108" i="50"/>
  <c r="AK108" i="50"/>
  <c r="S427" i="50"/>
  <c r="T427" i="50"/>
  <c r="U427" i="50"/>
  <c r="V427" i="50"/>
  <c r="W427" i="50"/>
  <c r="X427" i="50"/>
  <c r="Y427" i="50"/>
  <c r="Z427" i="50"/>
  <c r="AA364" i="50"/>
  <c r="AB364" i="50"/>
  <c r="AB427" i="50"/>
  <c r="CT427" i="50"/>
  <c r="BQ45" i="50"/>
  <c r="BR45" i="50"/>
  <c r="BQ109" i="50"/>
  <c r="BR109" i="50"/>
  <c r="BQ173" i="50"/>
  <c r="BR173" i="50"/>
  <c r="BC109" i="50"/>
  <c r="BD109" i="50"/>
  <c r="BC173" i="50"/>
  <c r="BD173" i="50"/>
  <c r="BC45" i="50"/>
  <c r="BD45" i="50"/>
  <c r="AJ237" i="50"/>
  <c r="AK237" i="50"/>
  <c r="AJ109" i="50"/>
  <c r="AK109" i="50"/>
  <c r="S428" i="50"/>
  <c r="T428" i="50"/>
  <c r="U428" i="50"/>
  <c r="V428" i="50"/>
  <c r="W428" i="50"/>
  <c r="X428" i="50"/>
  <c r="Y428" i="50"/>
  <c r="Z428" i="50"/>
  <c r="AA365" i="50"/>
  <c r="AB365" i="50"/>
  <c r="AB428" i="50"/>
  <c r="CT428" i="50"/>
  <c r="BQ46" i="50"/>
  <c r="BR46" i="50"/>
  <c r="BQ110" i="50"/>
  <c r="BR110" i="50"/>
  <c r="BQ174" i="50"/>
  <c r="BR174" i="50"/>
  <c r="BC110" i="50"/>
  <c r="BD110" i="50"/>
  <c r="BC174" i="50"/>
  <c r="BD174" i="50"/>
  <c r="BC46" i="50"/>
  <c r="BD46" i="50"/>
  <c r="AJ238" i="50"/>
  <c r="AK238" i="50"/>
  <c r="AJ110" i="50"/>
  <c r="AK110" i="50"/>
  <c r="S429" i="50"/>
  <c r="T429" i="50"/>
  <c r="U429" i="50"/>
  <c r="V429" i="50"/>
  <c r="W429" i="50"/>
  <c r="X429" i="50"/>
  <c r="Y429" i="50"/>
  <c r="Z429" i="50"/>
  <c r="AB429" i="50"/>
  <c r="BQ47" i="50"/>
  <c r="BR47" i="50"/>
  <c r="BQ111" i="50"/>
  <c r="BR111" i="50"/>
  <c r="BQ175" i="50"/>
  <c r="BR175" i="50"/>
  <c r="BC111" i="50"/>
  <c r="BD111" i="50"/>
  <c r="BC175" i="50"/>
  <c r="BD175" i="50"/>
  <c r="BC47" i="50"/>
  <c r="BD47" i="50"/>
  <c r="AJ239" i="50"/>
  <c r="AK239" i="50"/>
  <c r="AJ111" i="50"/>
  <c r="AK111" i="50"/>
  <c r="S430" i="50"/>
  <c r="T430" i="50"/>
  <c r="U430" i="50"/>
  <c r="V430" i="50"/>
  <c r="W430" i="50"/>
  <c r="X430" i="50"/>
  <c r="Y430" i="50"/>
  <c r="Z430" i="50"/>
  <c r="AB430" i="50"/>
  <c r="BQ48" i="50"/>
  <c r="BR48" i="50"/>
  <c r="BQ112" i="50"/>
  <c r="BR112" i="50"/>
  <c r="BQ176" i="50"/>
  <c r="BR176" i="50"/>
  <c r="BC112" i="50"/>
  <c r="BD112" i="50"/>
  <c r="BC176" i="50"/>
  <c r="BD176" i="50"/>
  <c r="BC48" i="50"/>
  <c r="BD48" i="50"/>
  <c r="AJ240" i="50"/>
  <c r="AK240" i="50"/>
  <c r="AJ112" i="50"/>
  <c r="AK112" i="50"/>
  <c r="S431" i="50"/>
  <c r="T431" i="50"/>
  <c r="U431" i="50"/>
  <c r="V431" i="50"/>
  <c r="W431" i="50"/>
  <c r="X431" i="50"/>
  <c r="Y431" i="50"/>
  <c r="Z431" i="50"/>
  <c r="AB431" i="50"/>
  <c r="BQ49" i="50"/>
  <c r="BR49" i="50"/>
  <c r="BQ113" i="50"/>
  <c r="BR113" i="50"/>
  <c r="BQ177" i="50"/>
  <c r="BR177" i="50"/>
  <c r="BC113" i="50"/>
  <c r="BD113" i="50"/>
  <c r="BC177" i="50"/>
  <c r="BD177" i="50"/>
  <c r="BC49" i="50"/>
  <c r="BD49" i="50"/>
  <c r="AJ241" i="50"/>
  <c r="AK241" i="50"/>
  <c r="AJ113" i="50"/>
  <c r="AK113" i="50"/>
  <c r="S432" i="50"/>
  <c r="T432" i="50"/>
  <c r="U432" i="50"/>
  <c r="V432" i="50"/>
  <c r="W432" i="50"/>
  <c r="X432" i="50"/>
  <c r="Y432" i="50"/>
  <c r="Z432" i="50"/>
  <c r="AB432" i="50"/>
  <c r="BQ50" i="50"/>
  <c r="BR50" i="50"/>
  <c r="BQ114" i="50"/>
  <c r="BR114" i="50"/>
  <c r="BQ178" i="50"/>
  <c r="BR178" i="50"/>
  <c r="BC114" i="50"/>
  <c r="BD114" i="50"/>
  <c r="BC178" i="50"/>
  <c r="BD178" i="50"/>
  <c r="BC50" i="50"/>
  <c r="BD50" i="50"/>
  <c r="AJ242" i="50"/>
  <c r="AK242" i="50"/>
  <c r="AJ114" i="50"/>
  <c r="AK114" i="50"/>
  <c r="S433" i="50"/>
  <c r="T433" i="50"/>
  <c r="U433" i="50"/>
  <c r="V433" i="50"/>
  <c r="W433" i="50"/>
  <c r="X433" i="50"/>
  <c r="Y433" i="50"/>
  <c r="Z433" i="50"/>
  <c r="AB433" i="50"/>
  <c r="BQ51" i="50"/>
  <c r="BR51" i="50"/>
  <c r="BQ115" i="50"/>
  <c r="BR115" i="50"/>
  <c r="BQ179" i="50"/>
  <c r="BR179" i="50"/>
  <c r="BC115" i="50"/>
  <c r="BD115" i="50"/>
  <c r="BC179" i="50"/>
  <c r="BD179" i="50"/>
  <c r="BC51" i="50"/>
  <c r="BD51" i="50"/>
  <c r="AJ243" i="50"/>
  <c r="AK243" i="50"/>
  <c r="AJ115" i="50"/>
  <c r="AK115" i="50"/>
  <c r="S434" i="50"/>
  <c r="T434" i="50"/>
  <c r="U434" i="50"/>
  <c r="V434" i="50"/>
  <c r="W434" i="50"/>
  <c r="X434" i="50"/>
  <c r="Y434" i="50"/>
  <c r="Z434" i="50"/>
  <c r="AB434" i="50"/>
  <c r="BQ52" i="50"/>
  <c r="BR52" i="50"/>
  <c r="BQ116" i="50"/>
  <c r="BR116" i="50"/>
  <c r="BQ180" i="50"/>
  <c r="BR180" i="50"/>
  <c r="BC116" i="50"/>
  <c r="BD116" i="50"/>
  <c r="BC180" i="50"/>
  <c r="BD180" i="50"/>
  <c r="BC52" i="50"/>
  <c r="BD52" i="50"/>
  <c r="AJ244" i="50"/>
  <c r="AK244" i="50"/>
  <c r="AJ116" i="50"/>
  <c r="AK116" i="50"/>
  <c r="S435" i="50"/>
  <c r="T435" i="50"/>
  <c r="U435" i="50"/>
  <c r="V435" i="50"/>
  <c r="W435" i="50"/>
  <c r="X435" i="50"/>
  <c r="Y435" i="50"/>
  <c r="Z435" i="50"/>
  <c r="AB435" i="50"/>
  <c r="BQ53" i="50"/>
  <c r="BR53" i="50"/>
  <c r="BQ117" i="50"/>
  <c r="BR117" i="50"/>
  <c r="BQ181" i="50"/>
  <c r="BR181" i="50"/>
  <c r="BC117" i="50"/>
  <c r="BD117" i="50"/>
  <c r="BC181" i="50"/>
  <c r="BD181" i="50"/>
  <c r="BC53" i="50"/>
  <c r="BD53" i="50"/>
  <c r="AJ245" i="50"/>
  <c r="AK245" i="50"/>
  <c r="AJ117" i="50"/>
  <c r="AK117" i="50"/>
  <c r="S436" i="50"/>
  <c r="T436" i="50"/>
  <c r="U436" i="50"/>
  <c r="V436" i="50"/>
  <c r="W436" i="50"/>
  <c r="X436" i="50"/>
  <c r="Y436" i="50"/>
  <c r="Z436" i="50"/>
  <c r="AB436" i="50"/>
  <c r="BQ54" i="50"/>
  <c r="BR54" i="50"/>
  <c r="BQ118" i="50"/>
  <c r="BR118" i="50"/>
  <c r="BQ182" i="50"/>
  <c r="BR182" i="50"/>
  <c r="BC118" i="50"/>
  <c r="BD118" i="50"/>
  <c r="BC182" i="50"/>
  <c r="BD182" i="50"/>
  <c r="BC54" i="50"/>
  <c r="BD54" i="50"/>
  <c r="AJ246" i="50"/>
  <c r="AK246" i="50"/>
  <c r="AJ118" i="50"/>
  <c r="AK118" i="50"/>
  <c r="S437" i="50"/>
  <c r="T437" i="50"/>
  <c r="U437" i="50"/>
  <c r="V437" i="50"/>
  <c r="W437" i="50"/>
  <c r="X437" i="50"/>
  <c r="Y437" i="50"/>
  <c r="Z437" i="50"/>
  <c r="AB437" i="50"/>
  <c r="BQ55" i="50"/>
  <c r="BR55" i="50"/>
  <c r="BQ119" i="50"/>
  <c r="BR119" i="50"/>
  <c r="BQ183" i="50"/>
  <c r="BR183" i="50"/>
  <c r="BC119" i="50"/>
  <c r="BD119" i="50"/>
  <c r="BC183" i="50"/>
  <c r="BD183" i="50"/>
  <c r="BC55" i="50"/>
  <c r="BD55" i="50"/>
  <c r="AJ247" i="50"/>
  <c r="AK247" i="50"/>
  <c r="AJ119" i="50"/>
  <c r="AK119" i="50"/>
  <c r="S438" i="50"/>
  <c r="T438" i="50"/>
  <c r="U438" i="50"/>
  <c r="V438" i="50"/>
  <c r="W438" i="50"/>
  <c r="X438" i="50"/>
  <c r="Y438" i="50"/>
  <c r="Z438" i="50"/>
  <c r="AB438" i="50"/>
  <c r="BQ56" i="50"/>
  <c r="BR56" i="50"/>
  <c r="BQ120" i="50"/>
  <c r="BR120" i="50"/>
  <c r="BQ184" i="50"/>
  <c r="BR184" i="50"/>
  <c r="BC120" i="50"/>
  <c r="BD120" i="50"/>
  <c r="BC184" i="50"/>
  <c r="BD184" i="50"/>
  <c r="BC56" i="50"/>
  <c r="BD56" i="50"/>
  <c r="AJ248" i="50"/>
  <c r="AK248" i="50"/>
  <c r="AJ120" i="50"/>
  <c r="AK120" i="50"/>
  <c r="S439" i="50"/>
  <c r="T439" i="50"/>
  <c r="U439" i="50"/>
  <c r="V439" i="50"/>
  <c r="W439" i="50"/>
  <c r="X439" i="50"/>
  <c r="Y439" i="50"/>
  <c r="Z439" i="50"/>
  <c r="AB439" i="50"/>
  <c r="BQ57" i="50"/>
  <c r="BR57" i="50"/>
  <c r="BQ121" i="50"/>
  <c r="BR121" i="50"/>
  <c r="BQ185" i="50"/>
  <c r="BR185" i="50"/>
  <c r="BC121" i="50"/>
  <c r="BD121" i="50"/>
  <c r="BC185" i="50"/>
  <c r="BD185" i="50"/>
  <c r="BC57" i="50"/>
  <c r="BD57" i="50"/>
  <c r="AJ249" i="50"/>
  <c r="AK249" i="50"/>
  <c r="AJ121" i="50"/>
  <c r="AK121" i="50"/>
  <c r="S440" i="50"/>
  <c r="T440" i="50"/>
  <c r="U440" i="50"/>
  <c r="V440" i="50"/>
  <c r="W440" i="50"/>
  <c r="X440" i="50"/>
  <c r="Y440" i="50"/>
  <c r="Z440" i="50"/>
  <c r="AB440" i="50"/>
  <c r="BQ58" i="50"/>
  <c r="BR58" i="50"/>
  <c r="BQ122" i="50"/>
  <c r="BR122" i="50"/>
  <c r="BQ186" i="50"/>
  <c r="BR186" i="50"/>
  <c r="BC122" i="50"/>
  <c r="BD122" i="50"/>
  <c r="BC186" i="50"/>
  <c r="BD186" i="50"/>
  <c r="BC58" i="50"/>
  <c r="BD58" i="50"/>
  <c r="AJ250" i="50"/>
  <c r="AK250" i="50"/>
  <c r="AJ122" i="50"/>
  <c r="AK122" i="50"/>
  <c r="S441" i="50"/>
  <c r="T441" i="50"/>
  <c r="U441" i="50"/>
  <c r="V441" i="50"/>
  <c r="W441" i="50"/>
  <c r="X441" i="50"/>
  <c r="Y441" i="50"/>
  <c r="Z441" i="50"/>
  <c r="AB441" i="50"/>
  <c r="BQ59" i="50"/>
  <c r="BR59" i="50"/>
  <c r="BQ123" i="50"/>
  <c r="BR123" i="50"/>
  <c r="BQ187" i="50"/>
  <c r="BR187" i="50"/>
  <c r="BC123" i="50"/>
  <c r="BD123" i="50"/>
  <c r="BC187" i="50"/>
  <c r="BD187" i="50"/>
  <c r="BC59" i="50"/>
  <c r="BD59" i="50"/>
  <c r="AJ251" i="50"/>
  <c r="AK251" i="50"/>
  <c r="AJ123" i="50"/>
  <c r="AK123" i="50"/>
  <c r="S442" i="50"/>
  <c r="T442" i="50"/>
  <c r="U442" i="50"/>
  <c r="V442" i="50"/>
  <c r="W442" i="50"/>
  <c r="X442" i="50"/>
  <c r="Y442" i="50"/>
  <c r="Z442" i="50"/>
  <c r="AB442" i="50"/>
  <c r="BQ60" i="50"/>
  <c r="BR60" i="50"/>
  <c r="BQ124" i="50"/>
  <c r="BR124" i="50"/>
  <c r="BQ188" i="50"/>
  <c r="BR188" i="50"/>
  <c r="BC124" i="50"/>
  <c r="BD124" i="50"/>
  <c r="BC188" i="50"/>
  <c r="BD188" i="50"/>
  <c r="BC60" i="50"/>
  <c r="BD60" i="50"/>
  <c r="AJ252" i="50"/>
  <c r="AK252" i="50"/>
  <c r="AJ124" i="50"/>
  <c r="AK124" i="50"/>
  <c r="S443" i="50"/>
  <c r="T443" i="50"/>
  <c r="U443" i="50"/>
  <c r="V443" i="50"/>
  <c r="W443" i="50"/>
  <c r="X443" i="50"/>
  <c r="AA60" i="50"/>
  <c r="AB60" i="50"/>
  <c r="AA124" i="50"/>
  <c r="AB124" i="50"/>
  <c r="AA188" i="50"/>
  <c r="AB188" i="50"/>
  <c r="AA252" i="50"/>
  <c r="AB252" i="50"/>
  <c r="AA316" i="50"/>
  <c r="AB316" i="50"/>
  <c r="AA380" i="50"/>
  <c r="AB380" i="50"/>
  <c r="GU8" i="70"/>
  <c r="GV8" i="70"/>
  <c r="CS395" i="50"/>
  <c r="GW8" i="70"/>
  <c r="GX8" i="70"/>
  <c r="CU395" i="50"/>
  <c r="GY8" i="70"/>
  <c r="GU9" i="70"/>
  <c r="GV9" i="70"/>
  <c r="CS396" i="50"/>
  <c r="GW9" i="70"/>
  <c r="GX9" i="70"/>
  <c r="CU396" i="50"/>
  <c r="GY9" i="70"/>
  <c r="GU10" i="70"/>
  <c r="GV10" i="70"/>
  <c r="CS397" i="50"/>
  <c r="GW10" i="70"/>
  <c r="GX10" i="70"/>
  <c r="CU397" i="50"/>
  <c r="GY10" i="70"/>
  <c r="GU11" i="70"/>
  <c r="GV11" i="70"/>
  <c r="CS398" i="50"/>
  <c r="GW11" i="70"/>
  <c r="GX11" i="70"/>
  <c r="CU398" i="50"/>
  <c r="GY11" i="70"/>
  <c r="GU12" i="70"/>
  <c r="GV12" i="70"/>
  <c r="CS399" i="50"/>
  <c r="GW12" i="70"/>
  <c r="GX12" i="70"/>
  <c r="GY12" i="70"/>
  <c r="GU13" i="70"/>
  <c r="GV13" i="70"/>
  <c r="CS400" i="50"/>
  <c r="GW13" i="70"/>
  <c r="GX13" i="70"/>
  <c r="CU400" i="50"/>
  <c r="GY13" i="70"/>
  <c r="GU14" i="70"/>
  <c r="GV14" i="70"/>
  <c r="CS401" i="50"/>
  <c r="GW14" i="70"/>
  <c r="GX14" i="70"/>
  <c r="CU401" i="50"/>
  <c r="GY14" i="70"/>
  <c r="GU15" i="70"/>
  <c r="GV15" i="70"/>
  <c r="CS402" i="50"/>
  <c r="GW15" i="70"/>
  <c r="GX15" i="70"/>
  <c r="CU402" i="50"/>
  <c r="GY15" i="70"/>
  <c r="GU16" i="70"/>
  <c r="GV16" i="70"/>
  <c r="CS403" i="50"/>
  <c r="GW16" i="70"/>
  <c r="GX16" i="70"/>
  <c r="CU403" i="50"/>
  <c r="GY16" i="70"/>
  <c r="GU17" i="70"/>
  <c r="GV17" i="70"/>
  <c r="CS404" i="50"/>
  <c r="GW17" i="70"/>
  <c r="GX17" i="70"/>
  <c r="CU404" i="50"/>
  <c r="GY17" i="70"/>
  <c r="GU18" i="70"/>
  <c r="GV18" i="70"/>
  <c r="CS405" i="50"/>
  <c r="GW18" i="70"/>
  <c r="GX18" i="70"/>
  <c r="CU405" i="50"/>
  <c r="GY18" i="70"/>
  <c r="GU19" i="70"/>
  <c r="GV19" i="70"/>
  <c r="CS406" i="50"/>
  <c r="GW19" i="70"/>
  <c r="GX19" i="70"/>
  <c r="CU406" i="50"/>
  <c r="GY19" i="70"/>
  <c r="GU20" i="70"/>
  <c r="GV20" i="70"/>
  <c r="CS407" i="50"/>
  <c r="GW20" i="70"/>
  <c r="GX20" i="70"/>
  <c r="CU407" i="50"/>
  <c r="GY20" i="70"/>
  <c r="GU21" i="70"/>
  <c r="GV21" i="70"/>
  <c r="CS408" i="50"/>
  <c r="GW21" i="70"/>
  <c r="GX21" i="70"/>
  <c r="CU408" i="50"/>
  <c r="GY21" i="70"/>
  <c r="GU22" i="70"/>
  <c r="GV22" i="70"/>
  <c r="CS409" i="50"/>
  <c r="GW22" i="70"/>
  <c r="GX22" i="70"/>
  <c r="CU409" i="50"/>
  <c r="GY22" i="70"/>
  <c r="GU23" i="70"/>
  <c r="GV23" i="70"/>
  <c r="CS410" i="50"/>
  <c r="GW23" i="70"/>
  <c r="GX23" i="70"/>
  <c r="CU410" i="50"/>
  <c r="GY23" i="70"/>
  <c r="GU24" i="70"/>
  <c r="GV24" i="70"/>
  <c r="CS411" i="50"/>
  <c r="GW24" i="70"/>
  <c r="GX24" i="70"/>
  <c r="CU411" i="50"/>
  <c r="GY24" i="70"/>
  <c r="GU25" i="70"/>
  <c r="GV25" i="70"/>
  <c r="CS412" i="50"/>
  <c r="GW25" i="70"/>
  <c r="GX25" i="70"/>
  <c r="CU412" i="50"/>
  <c r="GY25" i="70"/>
  <c r="GU26" i="70"/>
  <c r="GV26" i="70"/>
  <c r="CS413" i="50"/>
  <c r="GW26" i="70"/>
  <c r="GX26" i="70"/>
  <c r="CU413" i="50"/>
  <c r="GY26" i="70"/>
  <c r="GU27" i="70"/>
  <c r="GV27" i="70"/>
  <c r="CS414" i="50"/>
  <c r="GW27" i="70"/>
  <c r="GX27" i="70"/>
  <c r="CU414" i="50"/>
  <c r="GY27" i="70"/>
  <c r="GU28" i="70"/>
  <c r="GV28" i="70"/>
  <c r="CS415" i="50"/>
  <c r="GW28" i="70"/>
  <c r="GX28" i="70"/>
  <c r="CU415" i="50"/>
  <c r="GY28" i="70"/>
  <c r="GU29" i="70"/>
  <c r="GV29" i="70"/>
  <c r="CS416" i="50"/>
  <c r="GW29" i="70"/>
  <c r="GX29" i="70"/>
  <c r="CU416" i="50"/>
  <c r="GY29" i="70"/>
  <c r="GU30" i="70"/>
  <c r="GV30" i="70"/>
  <c r="CS417" i="50"/>
  <c r="GW30" i="70"/>
  <c r="GX30" i="70"/>
  <c r="CU417" i="50"/>
  <c r="GY30" i="70"/>
  <c r="GU31" i="70"/>
  <c r="GV31" i="70"/>
  <c r="CS418" i="50"/>
  <c r="GW31" i="70"/>
  <c r="GX31" i="70"/>
  <c r="CU418" i="50"/>
  <c r="GY31" i="70"/>
  <c r="GU32" i="70"/>
  <c r="GV32" i="70"/>
  <c r="CS419" i="50"/>
  <c r="GW32" i="70"/>
  <c r="GX32" i="70"/>
  <c r="CU419" i="50"/>
  <c r="GY32" i="70"/>
  <c r="GU33" i="70"/>
  <c r="GV33" i="70"/>
  <c r="CS420" i="50"/>
  <c r="GW33" i="70"/>
  <c r="GX33" i="70"/>
  <c r="CU420" i="50"/>
  <c r="GY33" i="70"/>
  <c r="GU34" i="70"/>
  <c r="GV34" i="70"/>
  <c r="CS421" i="50"/>
  <c r="GW34" i="70"/>
  <c r="GX34" i="70"/>
  <c r="CU421" i="50"/>
  <c r="GY34" i="70"/>
  <c r="GU35" i="70"/>
  <c r="GV35" i="70"/>
  <c r="CS422" i="50"/>
  <c r="GW35" i="70"/>
  <c r="GX35" i="70"/>
  <c r="CU422" i="50"/>
  <c r="GY35" i="70"/>
  <c r="GU36" i="70"/>
  <c r="GV36" i="70"/>
  <c r="CS423" i="50"/>
  <c r="GW36" i="70"/>
  <c r="GX36" i="70"/>
  <c r="CU423" i="50"/>
  <c r="GY36" i="70"/>
  <c r="GU37" i="70"/>
  <c r="GV37" i="70"/>
  <c r="CS424" i="50"/>
  <c r="GW37" i="70"/>
  <c r="GX37" i="70"/>
  <c r="CU424" i="50"/>
  <c r="GY37" i="70"/>
  <c r="GU38" i="70"/>
  <c r="GV38" i="70"/>
  <c r="CS425" i="50"/>
  <c r="GW38" i="70"/>
  <c r="GX38" i="70"/>
  <c r="CU425" i="50"/>
  <c r="GY38" i="70"/>
  <c r="GU39" i="70"/>
  <c r="GV39" i="70"/>
  <c r="CS426" i="50"/>
  <c r="GW39" i="70"/>
  <c r="GX39" i="70"/>
  <c r="CU426" i="50"/>
  <c r="GY39" i="70"/>
  <c r="GU40" i="70"/>
  <c r="GV40" i="70"/>
  <c r="CS427" i="50"/>
  <c r="GW40" i="70"/>
  <c r="GX40" i="70"/>
  <c r="CU427" i="50"/>
  <c r="GY40" i="70"/>
  <c r="GU41" i="70"/>
  <c r="GV41" i="70"/>
  <c r="CS428" i="50"/>
  <c r="GW41" i="70"/>
  <c r="GX41" i="70"/>
  <c r="CU428" i="50"/>
  <c r="GY41" i="70"/>
  <c r="GU42" i="70"/>
  <c r="GV42" i="70"/>
  <c r="CS429" i="50"/>
  <c r="GW42" i="70"/>
  <c r="GX42" i="70"/>
  <c r="GY42" i="70"/>
  <c r="GU43" i="70"/>
  <c r="GV43" i="70"/>
  <c r="CS430" i="50"/>
  <c r="GW43" i="70"/>
  <c r="GX43" i="70"/>
  <c r="GY43" i="70"/>
  <c r="GU44" i="70"/>
  <c r="GV44" i="70"/>
  <c r="CS431" i="50"/>
  <c r="GW44" i="70"/>
  <c r="GX44" i="70"/>
  <c r="GY44" i="70"/>
  <c r="GU45" i="70"/>
  <c r="GV45" i="70"/>
  <c r="CS432" i="50"/>
  <c r="GW45" i="70"/>
  <c r="GX45" i="70"/>
  <c r="GY45" i="70"/>
  <c r="GU46" i="70"/>
  <c r="GV46" i="70"/>
  <c r="CS433" i="50"/>
  <c r="GW46" i="70"/>
  <c r="GX46" i="70"/>
  <c r="GY46" i="70"/>
  <c r="GU47" i="70"/>
  <c r="GV47" i="70"/>
  <c r="CS434" i="50"/>
  <c r="GW47" i="70"/>
  <c r="GX47" i="70"/>
  <c r="GY47" i="70"/>
  <c r="GU48" i="70"/>
  <c r="GV48" i="70"/>
  <c r="CS435" i="50"/>
  <c r="GW48" i="70"/>
  <c r="GX48" i="70"/>
  <c r="GY48" i="70"/>
  <c r="GU49" i="70"/>
  <c r="GV49" i="70"/>
  <c r="CS436" i="50"/>
  <c r="GW49" i="70"/>
  <c r="GX49" i="70"/>
  <c r="GY49" i="70"/>
  <c r="GU50" i="70"/>
  <c r="GV50" i="70"/>
  <c r="CS437" i="50"/>
  <c r="GW50" i="70"/>
  <c r="GX50" i="70"/>
  <c r="GY50" i="70"/>
  <c r="GU51" i="70"/>
  <c r="GV51" i="70"/>
  <c r="CS438" i="50"/>
  <c r="GW51" i="70"/>
  <c r="GX51" i="70"/>
  <c r="GY51" i="70"/>
  <c r="GU52" i="70"/>
  <c r="GV52" i="70"/>
  <c r="CS439" i="50"/>
  <c r="GW52" i="70"/>
  <c r="GX52" i="70"/>
  <c r="GY52" i="70"/>
  <c r="GU53" i="70"/>
  <c r="GV53" i="70"/>
  <c r="CS440" i="50"/>
  <c r="GW53" i="70"/>
  <c r="GX53" i="70"/>
  <c r="GY53" i="70"/>
  <c r="GU54" i="70"/>
  <c r="GV54" i="70"/>
  <c r="CS441" i="50"/>
  <c r="GW54" i="70"/>
  <c r="GX54" i="70"/>
  <c r="GY54" i="70"/>
  <c r="GU55" i="70"/>
  <c r="GV55" i="70"/>
  <c r="CS442" i="50"/>
  <c r="GW55" i="70"/>
  <c r="GX55" i="70"/>
  <c r="GY55" i="70"/>
  <c r="GU56" i="70"/>
  <c r="GV56" i="70"/>
  <c r="CS443" i="50"/>
  <c r="GW56" i="70"/>
  <c r="GX56" i="70"/>
  <c r="GY56" i="70"/>
  <c r="GX7" i="70"/>
  <c r="GY7" i="70"/>
  <c r="CS394" i="50"/>
  <c r="GW7" i="70"/>
  <c r="GV7" i="70"/>
  <c r="GU7" i="70"/>
  <c r="FN8" i="70"/>
  <c r="FO8" i="70"/>
  <c r="FP8" i="70"/>
  <c r="FQ8" i="70"/>
  <c r="FR8" i="70"/>
  <c r="FS8" i="70"/>
  <c r="FT8" i="70"/>
  <c r="FU8" i="70"/>
  <c r="AJ332" i="50"/>
  <c r="FV8" i="70"/>
  <c r="FW8" i="70"/>
  <c r="FX8" i="70"/>
  <c r="FY8" i="70"/>
  <c r="FZ8" i="70"/>
  <c r="GA8" i="70"/>
  <c r="BC332" i="50"/>
  <c r="GB8" i="70"/>
  <c r="GC8" i="70"/>
  <c r="GD8" i="70"/>
  <c r="GE8" i="70"/>
  <c r="GF8" i="70"/>
  <c r="GG8" i="70"/>
  <c r="GH8" i="70"/>
  <c r="GI8" i="70"/>
  <c r="GJ8" i="70"/>
  <c r="GK8" i="70"/>
  <c r="CS332" i="50"/>
  <c r="GL8" i="70"/>
  <c r="GM8" i="70"/>
  <c r="DJ332" i="50"/>
  <c r="GN8" i="70"/>
  <c r="CT332" i="50"/>
  <c r="GO8" i="70"/>
  <c r="GP8" i="70"/>
  <c r="GQ8" i="70"/>
  <c r="GR8" i="70"/>
  <c r="GS8" i="70"/>
  <c r="GT8" i="70"/>
  <c r="FN9" i="70"/>
  <c r="FO9" i="70"/>
  <c r="FP9" i="70"/>
  <c r="FQ9" i="70"/>
  <c r="FR9" i="70"/>
  <c r="FS9" i="70"/>
  <c r="FT9" i="70"/>
  <c r="FU9" i="70"/>
  <c r="AJ333" i="50"/>
  <c r="FV9" i="70"/>
  <c r="FW9" i="70"/>
  <c r="FX9" i="70"/>
  <c r="FY9" i="70"/>
  <c r="FZ9" i="70"/>
  <c r="GA9" i="70"/>
  <c r="BC333" i="50"/>
  <c r="GB9" i="70"/>
  <c r="GC9" i="70"/>
  <c r="GD9" i="70"/>
  <c r="GE9" i="70"/>
  <c r="GF9" i="70"/>
  <c r="GG9" i="70"/>
  <c r="GH9" i="70"/>
  <c r="GI9" i="70"/>
  <c r="GJ9" i="70"/>
  <c r="GK9" i="70"/>
  <c r="CS333" i="50"/>
  <c r="GL9" i="70"/>
  <c r="GM9" i="70"/>
  <c r="DJ333" i="50"/>
  <c r="GN9" i="70"/>
  <c r="CT333" i="50"/>
  <c r="GO9" i="70"/>
  <c r="GP9" i="70"/>
  <c r="GQ9" i="70"/>
  <c r="GR9" i="70"/>
  <c r="CV333" i="50"/>
  <c r="CW333" i="50"/>
  <c r="GS9" i="70"/>
  <c r="GT9" i="70"/>
  <c r="FN10" i="70"/>
  <c r="FO10" i="70"/>
  <c r="M334" i="50"/>
  <c r="FP10" i="70"/>
  <c r="FQ10" i="70"/>
  <c r="FR10" i="70"/>
  <c r="AA334" i="50"/>
  <c r="FS10" i="70"/>
  <c r="FT10" i="70"/>
  <c r="FU10" i="70"/>
  <c r="AJ334" i="50"/>
  <c r="FV10" i="70"/>
  <c r="FW10" i="70"/>
  <c r="FX10" i="70"/>
  <c r="FY10" i="70"/>
  <c r="FZ10" i="70"/>
  <c r="GA10" i="70"/>
  <c r="BC334" i="50"/>
  <c r="GB10" i="70"/>
  <c r="GC10" i="70"/>
  <c r="GD10" i="70"/>
  <c r="GE10" i="70"/>
  <c r="GF10" i="70"/>
  <c r="GG10" i="70"/>
  <c r="GH10" i="70"/>
  <c r="GI10" i="70"/>
  <c r="GJ10" i="70"/>
  <c r="GK10" i="70"/>
  <c r="CS334" i="50"/>
  <c r="GL10" i="70"/>
  <c r="GM10" i="70"/>
  <c r="DJ334" i="50"/>
  <c r="GN10" i="70"/>
  <c r="CT334" i="50"/>
  <c r="GO10" i="70"/>
  <c r="GP10" i="70"/>
  <c r="GQ10" i="70"/>
  <c r="GR10" i="70"/>
  <c r="CV334" i="50"/>
  <c r="CW334" i="50"/>
  <c r="GS10" i="70"/>
  <c r="GT10" i="70"/>
  <c r="FN11" i="70"/>
  <c r="FO11" i="70"/>
  <c r="FP11" i="70"/>
  <c r="FQ11" i="70"/>
  <c r="FR11" i="70"/>
  <c r="FS11" i="70"/>
  <c r="FT11" i="70"/>
  <c r="FU11" i="70"/>
  <c r="AJ335" i="50"/>
  <c r="FV11" i="70"/>
  <c r="FW11" i="70"/>
  <c r="FX11" i="70"/>
  <c r="FY11" i="70"/>
  <c r="FZ11" i="70"/>
  <c r="GA11" i="70"/>
  <c r="BC335" i="50"/>
  <c r="GB11" i="70"/>
  <c r="GC11" i="70"/>
  <c r="GD11" i="70"/>
  <c r="GE11" i="70"/>
  <c r="GF11" i="70"/>
  <c r="GG11" i="70"/>
  <c r="GH11" i="70"/>
  <c r="GI11" i="70"/>
  <c r="GJ11" i="70"/>
  <c r="GK11" i="70"/>
  <c r="CS335" i="50"/>
  <c r="GL11" i="70"/>
  <c r="GM11" i="70"/>
  <c r="DJ335" i="50"/>
  <c r="GN11" i="70"/>
  <c r="CT335" i="50"/>
  <c r="GO11" i="70"/>
  <c r="GP11" i="70"/>
  <c r="GQ11" i="70"/>
  <c r="GR11" i="70"/>
  <c r="CV335" i="50"/>
  <c r="CW335" i="50"/>
  <c r="GS11" i="70"/>
  <c r="GT11" i="70"/>
  <c r="FN12" i="70"/>
  <c r="FO12" i="70"/>
  <c r="FP12" i="70"/>
  <c r="FQ12" i="70"/>
  <c r="FR12" i="70"/>
  <c r="FS12" i="70"/>
  <c r="FT12" i="70"/>
  <c r="FU12" i="70"/>
  <c r="AJ336" i="50"/>
  <c r="FV12" i="70"/>
  <c r="FW12" i="70"/>
  <c r="FX12" i="70"/>
  <c r="FY12" i="70"/>
  <c r="FZ12" i="70"/>
  <c r="GA12" i="70"/>
  <c r="BC336" i="50"/>
  <c r="GB12" i="70"/>
  <c r="GC12" i="70"/>
  <c r="GD12" i="70"/>
  <c r="GE12" i="70"/>
  <c r="GF12" i="70"/>
  <c r="GG12" i="70"/>
  <c r="GH12" i="70"/>
  <c r="GI12" i="70"/>
  <c r="GJ12" i="70"/>
  <c r="GK12" i="70"/>
  <c r="CS336" i="50"/>
  <c r="GL12" i="70"/>
  <c r="GM12" i="70"/>
  <c r="DJ336" i="50"/>
  <c r="GN12" i="70"/>
  <c r="CT336" i="50"/>
  <c r="GO12" i="70"/>
  <c r="GP12" i="70"/>
  <c r="GQ12" i="70"/>
  <c r="GR12" i="70"/>
  <c r="GS12" i="70"/>
  <c r="GT12" i="70"/>
  <c r="FN13" i="70"/>
  <c r="FO13" i="70"/>
  <c r="FP13" i="70"/>
  <c r="FQ13" i="70"/>
  <c r="FR13" i="70"/>
  <c r="FS13" i="70"/>
  <c r="FT13" i="70"/>
  <c r="FU13" i="70"/>
  <c r="AJ337" i="50"/>
  <c r="FV13" i="70"/>
  <c r="FW13" i="70"/>
  <c r="FX13" i="70"/>
  <c r="FY13" i="70"/>
  <c r="FZ13" i="70"/>
  <c r="GA13" i="70"/>
  <c r="BC337" i="50"/>
  <c r="GB13" i="70"/>
  <c r="GC13" i="70"/>
  <c r="GD13" i="70"/>
  <c r="GE13" i="70"/>
  <c r="GF13" i="70"/>
  <c r="GG13" i="70"/>
  <c r="GH13" i="70"/>
  <c r="GI13" i="70"/>
  <c r="GJ13" i="70"/>
  <c r="GK13" i="70"/>
  <c r="CS337" i="50"/>
  <c r="GL13" i="70"/>
  <c r="GM13" i="70"/>
  <c r="DJ337" i="50"/>
  <c r="GN13" i="70"/>
  <c r="CT337" i="50"/>
  <c r="GO13" i="70"/>
  <c r="GP13" i="70"/>
  <c r="GQ13" i="70"/>
  <c r="GR13" i="70"/>
  <c r="CV337" i="50"/>
  <c r="CW337" i="50"/>
  <c r="GS13" i="70"/>
  <c r="GT13" i="70"/>
  <c r="FN14" i="70"/>
  <c r="FO14" i="70"/>
  <c r="FP14" i="70"/>
  <c r="FQ14" i="70"/>
  <c r="FR14" i="70"/>
  <c r="FS14" i="70"/>
  <c r="FT14" i="70"/>
  <c r="FU14" i="70"/>
  <c r="AJ338" i="50"/>
  <c r="FV14" i="70"/>
  <c r="FW14" i="70"/>
  <c r="FX14" i="70"/>
  <c r="FY14" i="70"/>
  <c r="FZ14" i="70"/>
  <c r="GA14" i="70"/>
  <c r="BC338" i="50"/>
  <c r="GB14" i="70"/>
  <c r="GC14" i="70"/>
  <c r="GD14" i="70"/>
  <c r="GE14" i="70"/>
  <c r="GF14" i="70"/>
  <c r="GG14" i="70"/>
  <c r="GH14" i="70"/>
  <c r="GI14" i="70"/>
  <c r="GJ14" i="70"/>
  <c r="GK14" i="70"/>
  <c r="CS338" i="50"/>
  <c r="GL14" i="70"/>
  <c r="GM14" i="70"/>
  <c r="DJ338" i="50"/>
  <c r="GN14" i="70"/>
  <c r="CT338" i="50"/>
  <c r="GO14" i="70"/>
  <c r="GP14" i="70"/>
  <c r="GQ14" i="70"/>
  <c r="GR14" i="70"/>
  <c r="CV338" i="50"/>
  <c r="CW338" i="50"/>
  <c r="GS14" i="70"/>
  <c r="GT14" i="70"/>
  <c r="FN15" i="70"/>
  <c r="FO15" i="70"/>
  <c r="FP15" i="70"/>
  <c r="FQ15" i="70"/>
  <c r="FR15" i="70"/>
  <c r="FS15" i="70"/>
  <c r="FT15" i="70"/>
  <c r="FU15" i="70"/>
  <c r="AJ339" i="50"/>
  <c r="FV15" i="70"/>
  <c r="FW15" i="70"/>
  <c r="FX15" i="70"/>
  <c r="FY15" i="70"/>
  <c r="FZ15" i="70"/>
  <c r="GA15" i="70"/>
  <c r="BC339" i="50"/>
  <c r="GB15" i="70"/>
  <c r="GC15" i="70"/>
  <c r="GD15" i="70"/>
  <c r="GE15" i="70"/>
  <c r="GF15" i="70"/>
  <c r="GG15" i="70"/>
  <c r="GH15" i="70"/>
  <c r="GI15" i="70"/>
  <c r="GJ15" i="70"/>
  <c r="GK15" i="70"/>
  <c r="CS339" i="50"/>
  <c r="GL15" i="70"/>
  <c r="GM15" i="70"/>
  <c r="DJ339" i="50"/>
  <c r="GN15" i="70"/>
  <c r="CT339" i="50"/>
  <c r="GO15" i="70"/>
  <c r="GP15" i="70"/>
  <c r="GQ15" i="70"/>
  <c r="GR15" i="70"/>
  <c r="CV339" i="50"/>
  <c r="CW339" i="50"/>
  <c r="GS15" i="70"/>
  <c r="GT15" i="70"/>
  <c r="FN16" i="70"/>
  <c r="FO16" i="70"/>
  <c r="FP16" i="70"/>
  <c r="FQ16" i="70"/>
  <c r="FR16" i="70"/>
  <c r="FS16" i="70"/>
  <c r="FT16" i="70"/>
  <c r="FU16" i="70"/>
  <c r="AJ340" i="50"/>
  <c r="FV16" i="70"/>
  <c r="FW16" i="70"/>
  <c r="FX16" i="70"/>
  <c r="FY16" i="70"/>
  <c r="FZ16" i="70"/>
  <c r="GA16" i="70"/>
  <c r="BC340" i="50"/>
  <c r="GB16" i="70"/>
  <c r="GC16" i="70"/>
  <c r="GD16" i="70"/>
  <c r="GE16" i="70"/>
  <c r="GF16" i="70"/>
  <c r="GG16" i="70"/>
  <c r="GH16" i="70"/>
  <c r="GI16" i="70"/>
  <c r="GJ16" i="70"/>
  <c r="GK16" i="70"/>
  <c r="CS340" i="50"/>
  <c r="GL16" i="70"/>
  <c r="GM16" i="70"/>
  <c r="DJ340" i="50"/>
  <c r="GN16" i="70"/>
  <c r="CT340" i="50"/>
  <c r="GO16" i="70"/>
  <c r="GP16" i="70"/>
  <c r="GQ16" i="70"/>
  <c r="GR16" i="70"/>
  <c r="CV340" i="50"/>
  <c r="CW340" i="50"/>
  <c r="GS16" i="70"/>
  <c r="GT16" i="70"/>
  <c r="FN17" i="70"/>
  <c r="FO17" i="70"/>
  <c r="FP17" i="70"/>
  <c r="FQ17" i="70"/>
  <c r="FR17" i="70"/>
  <c r="FS17" i="70"/>
  <c r="FT17" i="70"/>
  <c r="FU17" i="70"/>
  <c r="AJ341" i="50"/>
  <c r="FV17" i="70"/>
  <c r="FW17" i="70"/>
  <c r="FX17" i="70"/>
  <c r="FY17" i="70"/>
  <c r="FZ17" i="70"/>
  <c r="GA17" i="70"/>
  <c r="BC341" i="50"/>
  <c r="GB17" i="70"/>
  <c r="GC17" i="70"/>
  <c r="GD17" i="70"/>
  <c r="GE17" i="70"/>
  <c r="GF17" i="70"/>
  <c r="GG17" i="70"/>
  <c r="GH17" i="70"/>
  <c r="GI17" i="70"/>
  <c r="GJ17" i="70"/>
  <c r="GK17" i="70"/>
  <c r="CS341" i="50"/>
  <c r="GL17" i="70"/>
  <c r="GM17" i="70"/>
  <c r="DJ341" i="50"/>
  <c r="GN17" i="70"/>
  <c r="CT341" i="50"/>
  <c r="GO17" i="70"/>
  <c r="GP17" i="70"/>
  <c r="GQ17" i="70"/>
  <c r="GR17" i="70"/>
  <c r="GS17" i="70"/>
  <c r="GT17" i="70"/>
  <c r="FN18" i="70"/>
  <c r="FO18" i="70"/>
  <c r="FP18" i="70"/>
  <c r="FQ18" i="70"/>
  <c r="FR18" i="70"/>
  <c r="FS18" i="70"/>
  <c r="FT18" i="70"/>
  <c r="FU18" i="70"/>
  <c r="AJ342" i="50"/>
  <c r="FV18" i="70"/>
  <c r="FW18" i="70"/>
  <c r="FX18" i="70"/>
  <c r="FY18" i="70"/>
  <c r="FZ18" i="70"/>
  <c r="GA18" i="70"/>
  <c r="BC342" i="50"/>
  <c r="GB18" i="70"/>
  <c r="GC18" i="70"/>
  <c r="GD18" i="70"/>
  <c r="GE18" i="70"/>
  <c r="GF18" i="70"/>
  <c r="GG18" i="70"/>
  <c r="GH18" i="70"/>
  <c r="GI18" i="70"/>
  <c r="GJ18" i="70"/>
  <c r="GK18" i="70"/>
  <c r="CS342" i="50"/>
  <c r="GL18" i="70"/>
  <c r="GM18" i="70"/>
  <c r="DJ342" i="50"/>
  <c r="GN18" i="70"/>
  <c r="CT342" i="50"/>
  <c r="GO18" i="70"/>
  <c r="GP18" i="70"/>
  <c r="GQ18" i="70"/>
  <c r="GR18" i="70"/>
  <c r="CV342" i="50"/>
  <c r="CW342" i="50"/>
  <c r="GS18" i="70"/>
  <c r="GT18" i="70"/>
  <c r="FN19" i="70"/>
  <c r="FO19" i="70"/>
  <c r="FP19" i="70"/>
  <c r="FQ19" i="70"/>
  <c r="FR19" i="70"/>
  <c r="FS19" i="70"/>
  <c r="FT19" i="70"/>
  <c r="FU19" i="70"/>
  <c r="AJ343" i="50"/>
  <c r="FV19" i="70"/>
  <c r="FW19" i="70"/>
  <c r="FX19" i="70"/>
  <c r="FY19" i="70"/>
  <c r="FZ19" i="70"/>
  <c r="GA19" i="70"/>
  <c r="BC343" i="50"/>
  <c r="GB19" i="70"/>
  <c r="GC19" i="70"/>
  <c r="GD19" i="70"/>
  <c r="GE19" i="70"/>
  <c r="GF19" i="70"/>
  <c r="GG19" i="70"/>
  <c r="GH19" i="70"/>
  <c r="GI19" i="70"/>
  <c r="GJ19" i="70"/>
  <c r="GK19" i="70"/>
  <c r="CS343" i="50"/>
  <c r="GL19" i="70"/>
  <c r="GM19" i="70"/>
  <c r="DJ343" i="50"/>
  <c r="GN19" i="70"/>
  <c r="CT343" i="50"/>
  <c r="GO19" i="70"/>
  <c r="GP19" i="70"/>
  <c r="GQ19" i="70"/>
  <c r="GR19" i="70"/>
  <c r="CV343" i="50"/>
  <c r="CW343" i="50"/>
  <c r="GS19" i="70"/>
  <c r="GT19" i="70"/>
  <c r="FN20" i="70"/>
  <c r="FO20" i="70"/>
  <c r="FP20" i="70"/>
  <c r="FQ20" i="70"/>
  <c r="FR20" i="70"/>
  <c r="FS20" i="70"/>
  <c r="FT20" i="70"/>
  <c r="FU20" i="70"/>
  <c r="AJ344" i="50"/>
  <c r="FV20" i="70"/>
  <c r="FW20" i="70"/>
  <c r="FX20" i="70"/>
  <c r="FY20" i="70"/>
  <c r="FZ20" i="70"/>
  <c r="GA20" i="70"/>
  <c r="BC344" i="50"/>
  <c r="GB20" i="70"/>
  <c r="GC20" i="70"/>
  <c r="GD20" i="70"/>
  <c r="GE20" i="70"/>
  <c r="GF20" i="70"/>
  <c r="GG20" i="70"/>
  <c r="GH20" i="70"/>
  <c r="GI20" i="70"/>
  <c r="GJ20" i="70"/>
  <c r="GK20" i="70"/>
  <c r="CS344" i="50"/>
  <c r="GL20" i="70"/>
  <c r="GM20" i="70"/>
  <c r="DJ344" i="50"/>
  <c r="GN20" i="70"/>
  <c r="CT344" i="50"/>
  <c r="GO20" i="70"/>
  <c r="GP20" i="70"/>
  <c r="GQ20" i="70"/>
  <c r="GR20" i="70"/>
  <c r="CV344" i="50"/>
  <c r="CW344" i="50"/>
  <c r="GS20" i="70"/>
  <c r="GT20" i="70"/>
  <c r="FN21" i="70"/>
  <c r="FO21" i="70"/>
  <c r="FP21" i="70"/>
  <c r="FQ21" i="70"/>
  <c r="FR21" i="70"/>
  <c r="FS21" i="70"/>
  <c r="FT21" i="70"/>
  <c r="FU21" i="70"/>
  <c r="AJ345" i="50"/>
  <c r="FV21" i="70"/>
  <c r="FW21" i="70"/>
  <c r="FX21" i="70"/>
  <c r="FY21" i="70"/>
  <c r="FZ21" i="70"/>
  <c r="GA21" i="70"/>
  <c r="BC345" i="50"/>
  <c r="GB21" i="70"/>
  <c r="GC21" i="70"/>
  <c r="GD21" i="70"/>
  <c r="GE21" i="70"/>
  <c r="GF21" i="70"/>
  <c r="GG21" i="70"/>
  <c r="GH21" i="70"/>
  <c r="GI21" i="70"/>
  <c r="GJ21" i="70"/>
  <c r="GK21" i="70"/>
  <c r="CS345" i="50"/>
  <c r="GL21" i="70"/>
  <c r="GM21" i="70"/>
  <c r="DJ345" i="50"/>
  <c r="GN21" i="70"/>
  <c r="CT345" i="50"/>
  <c r="GO21" i="70"/>
  <c r="GP21" i="70"/>
  <c r="GQ21" i="70"/>
  <c r="GR21" i="70"/>
  <c r="CV345" i="50"/>
  <c r="CW345" i="50"/>
  <c r="GS21" i="70"/>
  <c r="GT21" i="70"/>
  <c r="FN22" i="70"/>
  <c r="FO22" i="70"/>
  <c r="FP22" i="70"/>
  <c r="FQ22" i="70"/>
  <c r="FR22" i="70"/>
  <c r="FS22" i="70"/>
  <c r="FT22" i="70"/>
  <c r="FU22" i="70"/>
  <c r="AJ346" i="50"/>
  <c r="FV22" i="70"/>
  <c r="FW22" i="70"/>
  <c r="FX22" i="70"/>
  <c r="FY22" i="70"/>
  <c r="FZ22" i="70"/>
  <c r="GA22" i="70"/>
  <c r="BC346" i="50"/>
  <c r="GB22" i="70"/>
  <c r="GC22" i="70"/>
  <c r="GD22" i="70"/>
  <c r="GE22" i="70"/>
  <c r="GF22" i="70"/>
  <c r="GG22" i="70"/>
  <c r="GH22" i="70"/>
  <c r="GI22" i="70"/>
  <c r="GJ22" i="70"/>
  <c r="GK22" i="70"/>
  <c r="CS346" i="50"/>
  <c r="GL22" i="70"/>
  <c r="GM22" i="70"/>
  <c r="DJ346" i="50"/>
  <c r="GN22" i="70"/>
  <c r="CT346" i="50"/>
  <c r="GO22" i="70"/>
  <c r="GP22" i="70"/>
  <c r="GQ22" i="70"/>
  <c r="GR22" i="70"/>
  <c r="CV346" i="50"/>
  <c r="CW346" i="50"/>
  <c r="GS22" i="70"/>
  <c r="GT22" i="70"/>
  <c r="FN23" i="70"/>
  <c r="FO23" i="70"/>
  <c r="FP23" i="70"/>
  <c r="FQ23" i="70"/>
  <c r="FR23" i="70"/>
  <c r="FS23" i="70"/>
  <c r="FT23" i="70"/>
  <c r="FU23" i="70"/>
  <c r="AJ347" i="50"/>
  <c r="FV23" i="70"/>
  <c r="FW23" i="70"/>
  <c r="FX23" i="70"/>
  <c r="FY23" i="70"/>
  <c r="FZ23" i="70"/>
  <c r="GA23" i="70"/>
  <c r="BC347" i="50"/>
  <c r="GB23" i="70"/>
  <c r="GC23" i="70"/>
  <c r="GD23" i="70"/>
  <c r="GE23" i="70"/>
  <c r="GF23" i="70"/>
  <c r="GG23" i="70"/>
  <c r="GH23" i="70"/>
  <c r="GI23" i="70"/>
  <c r="GJ23" i="70"/>
  <c r="GK23" i="70"/>
  <c r="CS347" i="50"/>
  <c r="GL23" i="70"/>
  <c r="GM23" i="70"/>
  <c r="DJ347" i="50"/>
  <c r="GN23" i="70"/>
  <c r="CT347" i="50"/>
  <c r="GO23" i="70"/>
  <c r="GP23" i="70"/>
  <c r="GQ23" i="70"/>
  <c r="GR23" i="70"/>
  <c r="CV347" i="50"/>
  <c r="CW347" i="50"/>
  <c r="GS23" i="70"/>
  <c r="GT23" i="70"/>
  <c r="FN24" i="70"/>
  <c r="FO24" i="70"/>
  <c r="FP24" i="70"/>
  <c r="FQ24" i="70"/>
  <c r="FR24" i="70"/>
  <c r="FS24" i="70"/>
  <c r="FT24" i="70"/>
  <c r="FU24" i="70"/>
  <c r="AJ348" i="50"/>
  <c r="FV24" i="70"/>
  <c r="FW24" i="70"/>
  <c r="FX24" i="70"/>
  <c r="FY24" i="70"/>
  <c r="FZ24" i="70"/>
  <c r="GA24" i="70"/>
  <c r="BC348" i="50"/>
  <c r="GB24" i="70"/>
  <c r="GC24" i="70"/>
  <c r="GD24" i="70"/>
  <c r="GE24" i="70"/>
  <c r="GF24" i="70"/>
  <c r="GG24" i="70"/>
  <c r="GH24" i="70"/>
  <c r="GI24" i="70"/>
  <c r="GJ24" i="70"/>
  <c r="GK24" i="70"/>
  <c r="CS348" i="50"/>
  <c r="GL24" i="70"/>
  <c r="GM24" i="70"/>
  <c r="DJ348" i="50"/>
  <c r="GN24" i="70"/>
  <c r="CT348" i="50"/>
  <c r="GO24" i="70"/>
  <c r="GP24" i="70"/>
  <c r="GQ24" i="70"/>
  <c r="GR24" i="70"/>
  <c r="CV348" i="50"/>
  <c r="CW348" i="50"/>
  <c r="GS24" i="70"/>
  <c r="GT24" i="70"/>
  <c r="FN25" i="70"/>
  <c r="FO25" i="70"/>
  <c r="FP25" i="70"/>
  <c r="FQ25" i="70"/>
  <c r="FR25" i="70"/>
  <c r="FS25" i="70"/>
  <c r="FT25" i="70"/>
  <c r="FU25" i="70"/>
  <c r="AJ349" i="50"/>
  <c r="FV25" i="70"/>
  <c r="FW25" i="70"/>
  <c r="FX25" i="70"/>
  <c r="FY25" i="70"/>
  <c r="FZ25" i="70"/>
  <c r="GA25" i="70"/>
  <c r="BC349" i="50"/>
  <c r="GB25" i="70"/>
  <c r="GC25" i="70"/>
  <c r="GD25" i="70"/>
  <c r="GE25" i="70"/>
  <c r="GF25" i="70"/>
  <c r="GG25" i="70"/>
  <c r="GH25" i="70"/>
  <c r="GI25" i="70"/>
  <c r="GJ25" i="70"/>
  <c r="GK25" i="70"/>
  <c r="CS349" i="50"/>
  <c r="GL25" i="70"/>
  <c r="GM25" i="70"/>
  <c r="DJ349" i="50"/>
  <c r="GN25" i="70"/>
  <c r="CT349" i="50"/>
  <c r="GO25" i="70"/>
  <c r="GP25" i="70"/>
  <c r="GQ25" i="70"/>
  <c r="GR25" i="70"/>
  <c r="CV349" i="50"/>
  <c r="CW349" i="50"/>
  <c r="GS25" i="70"/>
  <c r="GT25" i="70"/>
  <c r="FN26" i="70"/>
  <c r="FO26" i="70"/>
  <c r="FP26" i="70"/>
  <c r="FQ26" i="70"/>
  <c r="FR26" i="70"/>
  <c r="FS26" i="70"/>
  <c r="FT26" i="70"/>
  <c r="FU26" i="70"/>
  <c r="AJ350" i="50"/>
  <c r="FV26" i="70"/>
  <c r="FW26" i="70"/>
  <c r="FX26" i="70"/>
  <c r="FY26" i="70"/>
  <c r="FZ26" i="70"/>
  <c r="GA26" i="70"/>
  <c r="BC350" i="50"/>
  <c r="GB26" i="70"/>
  <c r="GC26" i="70"/>
  <c r="GD26" i="70"/>
  <c r="GE26" i="70"/>
  <c r="GF26" i="70"/>
  <c r="GG26" i="70"/>
  <c r="GH26" i="70"/>
  <c r="GI26" i="70"/>
  <c r="GJ26" i="70"/>
  <c r="GK26" i="70"/>
  <c r="CS350" i="50"/>
  <c r="GL26" i="70"/>
  <c r="GM26" i="70"/>
  <c r="DJ350" i="50"/>
  <c r="GN26" i="70"/>
  <c r="CT350" i="50"/>
  <c r="GO26" i="70"/>
  <c r="GP26" i="70"/>
  <c r="GQ26" i="70"/>
  <c r="GR26" i="70"/>
  <c r="CV350" i="50"/>
  <c r="CW350" i="50"/>
  <c r="GS26" i="70"/>
  <c r="GT26" i="70"/>
  <c r="FN27" i="70"/>
  <c r="FO27" i="70"/>
  <c r="FP27" i="70"/>
  <c r="FQ27" i="70"/>
  <c r="FR27" i="70"/>
  <c r="FS27" i="70"/>
  <c r="FT27" i="70"/>
  <c r="FU27" i="70"/>
  <c r="AJ351" i="50"/>
  <c r="FV27" i="70"/>
  <c r="FW27" i="70"/>
  <c r="FX27" i="70"/>
  <c r="FY27" i="70"/>
  <c r="FZ27" i="70"/>
  <c r="GA27" i="70"/>
  <c r="BC351" i="50"/>
  <c r="GB27" i="70"/>
  <c r="GC27" i="70"/>
  <c r="GD27" i="70"/>
  <c r="GE27" i="70"/>
  <c r="GF27" i="70"/>
  <c r="GG27" i="70"/>
  <c r="GH27" i="70"/>
  <c r="GI27" i="70"/>
  <c r="GJ27" i="70"/>
  <c r="GK27" i="70"/>
  <c r="CS351" i="50"/>
  <c r="GL27" i="70"/>
  <c r="GM27" i="70"/>
  <c r="DJ351" i="50"/>
  <c r="GN27" i="70"/>
  <c r="CT351" i="50"/>
  <c r="GO27" i="70"/>
  <c r="GP27" i="70"/>
  <c r="GQ27" i="70"/>
  <c r="GR27" i="70"/>
  <c r="CV351" i="50"/>
  <c r="CW351" i="50"/>
  <c r="GS27" i="70"/>
  <c r="GT27" i="70"/>
  <c r="FN28" i="70"/>
  <c r="FO28" i="70"/>
  <c r="FP28" i="70"/>
  <c r="FQ28" i="70"/>
  <c r="FR28" i="70"/>
  <c r="FS28" i="70"/>
  <c r="FT28" i="70"/>
  <c r="FU28" i="70"/>
  <c r="AJ352" i="50"/>
  <c r="FV28" i="70"/>
  <c r="FW28" i="70"/>
  <c r="FX28" i="70"/>
  <c r="FY28" i="70"/>
  <c r="FZ28" i="70"/>
  <c r="GA28" i="70"/>
  <c r="BC352" i="50"/>
  <c r="GB28" i="70"/>
  <c r="GC28" i="70"/>
  <c r="GD28" i="70"/>
  <c r="GE28" i="70"/>
  <c r="GF28" i="70"/>
  <c r="GG28" i="70"/>
  <c r="GH28" i="70"/>
  <c r="GI28" i="70"/>
  <c r="GJ28" i="70"/>
  <c r="GK28" i="70"/>
  <c r="CS352" i="50"/>
  <c r="GL28" i="70"/>
  <c r="GM28" i="70"/>
  <c r="DJ352" i="50"/>
  <c r="GN28" i="70"/>
  <c r="CT352" i="50"/>
  <c r="GO28" i="70"/>
  <c r="GP28" i="70"/>
  <c r="GQ28" i="70"/>
  <c r="GR28" i="70"/>
  <c r="CV352" i="50"/>
  <c r="CW352" i="50"/>
  <c r="GS28" i="70"/>
  <c r="GT28" i="70"/>
  <c r="FN29" i="70"/>
  <c r="FO29" i="70"/>
  <c r="FP29" i="70"/>
  <c r="FQ29" i="70"/>
  <c r="FR29" i="70"/>
  <c r="FS29" i="70"/>
  <c r="FT29" i="70"/>
  <c r="FU29" i="70"/>
  <c r="AJ353" i="50"/>
  <c r="FV29" i="70"/>
  <c r="FW29" i="70"/>
  <c r="FX29" i="70"/>
  <c r="FY29" i="70"/>
  <c r="FZ29" i="70"/>
  <c r="GA29" i="70"/>
  <c r="BC353" i="50"/>
  <c r="GB29" i="70"/>
  <c r="GC29" i="70"/>
  <c r="GD29" i="70"/>
  <c r="GE29" i="70"/>
  <c r="GF29" i="70"/>
  <c r="GG29" i="70"/>
  <c r="GH29" i="70"/>
  <c r="GI29" i="70"/>
  <c r="GJ29" i="70"/>
  <c r="GK29" i="70"/>
  <c r="CS353" i="50"/>
  <c r="GL29" i="70"/>
  <c r="GM29" i="70"/>
  <c r="DJ353" i="50"/>
  <c r="GN29" i="70"/>
  <c r="CT353" i="50"/>
  <c r="GO29" i="70"/>
  <c r="GP29" i="70"/>
  <c r="GQ29" i="70"/>
  <c r="GR29" i="70"/>
  <c r="CV353" i="50"/>
  <c r="CW353" i="50"/>
  <c r="GS29" i="70"/>
  <c r="GT29" i="70"/>
  <c r="FN30" i="70"/>
  <c r="FO30" i="70"/>
  <c r="FP30" i="70"/>
  <c r="FQ30" i="70"/>
  <c r="FR30" i="70"/>
  <c r="FS30" i="70"/>
  <c r="FT30" i="70"/>
  <c r="FU30" i="70"/>
  <c r="AJ354" i="50"/>
  <c r="FV30" i="70"/>
  <c r="FW30" i="70"/>
  <c r="FX30" i="70"/>
  <c r="FY30" i="70"/>
  <c r="FZ30" i="70"/>
  <c r="GA30" i="70"/>
  <c r="BC354" i="50"/>
  <c r="GB30" i="70"/>
  <c r="GC30" i="70"/>
  <c r="GD30" i="70"/>
  <c r="GE30" i="70"/>
  <c r="GF30" i="70"/>
  <c r="GG30" i="70"/>
  <c r="GH30" i="70"/>
  <c r="GI30" i="70"/>
  <c r="GJ30" i="70"/>
  <c r="GK30" i="70"/>
  <c r="CS354" i="50"/>
  <c r="GL30" i="70"/>
  <c r="GM30" i="70"/>
  <c r="DJ354" i="50"/>
  <c r="GN30" i="70"/>
  <c r="CT354" i="50"/>
  <c r="GO30" i="70"/>
  <c r="GP30" i="70"/>
  <c r="GQ30" i="70"/>
  <c r="GR30" i="70"/>
  <c r="CV354" i="50"/>
  <c r="CW354" i="50"/>
  <c r="GS30" i="70"/>
  <c r="GT30" i="70"/>
  <c r="FN31" i="70"/>
  <c r="FO31" i="70"/>
  <c r="FP31" i="70"/>
  <c r="FQ31" i="70"/>
  <c r="FR31" i="70"/>
  <c r="FS31" i="70"/>
  <c r="FT31" i="70"/>
  <c r="FU31" i="70"/>
  <c r="AJ355" i="50"/>
  <c r="FV31" i="70"/>
  <c r="FW31" i="70"/>
  <c r="FX31" i="70"/>
  <c r="FY31" i="70"/>
  <c r="FZ31" i="70"/>
  <c r="GA31" i="70"/>
  <c r="BC355" i="50"/>
  <c r="GB31" i="70"/>
  <c r="GC31" i="70"/>
  <c r="GD31" i="70"/>
  <c r="GE31" i="70"/>
  <c r="GF31" i="70"/>
  <c r="GG31" i="70"/>
  <c r="GH31" i="70"/>
  <c r="GI31" i="70"/>
  <c r="GJ31" i="70"/>
  <c r="GK31" i="70"/>
  <c r="CS355" i="50"/>
  <c r="GL31" i="70"/>
  <c r="GM31" i="70"/>
  <c r="DJ355" i="50"/>
  <c r="GN31" i="70"/>
  <c r="CT355" i="50"/>
  <c r="GO31" i="70"/>
  <c r="GP31" i="70"/>
  <c r="GQ31" i="70"/>
  <c r="GR31" i="70"/>
  <c r="CV355" i="50"/>
  <c r="CW355" i="50"/>
  <c r="GS31" i="70"/>
  <c r="GT31" i="70"/>
  <c r="FN32" i="70"/>
  <c r="FO32" i="70"/>
  <c r="FP32" i="70"/>
  <c r="FQ32" i="70"/>
  <c r="FR32" i="70"/>
  <c r="FS32" i="70"/>
  <c r="FT32" i="70"/>
  <c r="FU32" i="70"/>
  <c r="AJ356" i="50"/>
  <c r="FV32" i="70"/>
  <c r="FW32" i="70"/>
  <c r="FX32" i="70"/>
  <c r="FY32" i="70"/>
  <c r="FZ32" i="70"/>
  <c r="GA32" i="70"/>
  <c r="BC356" i="50"/>
  <c r="GB32" i="70"/>
  <c r="GC32" i="70"/>
  <c r="GD32" i="70"/>
  <c r="GE32" i="70"/>
  <c r="GF32" i="70"/>
  <c r="GG32" i="70"/>
  <c r="GH32" i="70"/>
  <c r="GI32" i="70"/>
  <c r="GJ32" i="70"/>
  <c r="GK32" i="70"/>
  <c r="CS356" i="50"/>
  <c r="GL32" i="70"/>
  <c r="GM32" i="70"/>
  <c r="DJ356" i="50"/>
  <c r="GN32" i="70"/>
  <c r="CT356" i="50"/>
  <c r="GO32" i="70"/>
  <c r="GP32" i="70"/>
  <c r="GQ32" i="70"/>
  <c r="GR32" i="70"/>
  <c r="CV356" i="50"/>
  <c r="CW356" i="50"/>
  <c r="GS32" i="70"/>
  <c r="GT32" i="70"/>
  <c r="FN33" i="70"/>
  <c r="FO33" i="70"/>
  <c r="FP33" i="70"/>
  <c r="FQ33" i="70"/>
  <c r="FR33" i="70"/>
  <c r="FS33" i="70"/>
  <c r="FT33" i="70"/>
  <c r="FU33" i="70"/>
  <c r="AJ357" i="50"/>
  <c r="FV33" i="70"/>
  <c r="FW33" i="70"/>
  <c r="FX33" i="70"/>
  <c r="FY33" i="70"/>
  <c r="FZ33" i="70"/>
  <c r="GA33" i="70"/>
  <c r="BC357" i="50"/>
  <c r="GB33" i="70"/>
  <c r="GC33" i="70"/>
  <c r="GD33" i="70"/>
  <c r="GE33" i="70"/>
  <c r="GF33" i="70"/>
  <c r="GG33" i="70"/>
  <c r="GH33" i="70"/>
  <c r="GI33" i="70"/>
  <c r="GJ33" i="70"/>
  <c r="GK33" i="70"/>
  <c r="CS357" i="50"/>
  <c r="GL33" i="70"/>
  <c r="GM33" i="70"/>
  <c r="DJ357" i="50"/>
  <c r="GN33" i="70"/>
  <c r="CT357" i="50"/>
  <c r="GO33" i="70"/>
  <c r="GP33" i="70"/>
  <c r="GQ33" i="70"/>
  <c r="GR33" i="70"/>
  <c r="CV357" i="50"/>
  <c r="CW357" i="50"/>
  <c r="GS33" i="70"/>
  <c r="GT33" i="70"/>
  <c r="FN34" i="70"/>
  <c r="FO34" i="70"/>
  <c r="FP34" i="70"/>
  <c r="FQ34" i="70"/>
  <c r="FR34" i="70"/>
  <c r="FS34" i="70"/>
  <c r="FT34" i="70"/>
  <c r="FU34" i="70"/>
  <c r="AJ358" i="50"/>
  <c r="FV34" i="70"/>
  <c r="FW34" i="70"/>
  <c r="FX34" i="70"/>
  <c r="FY34" i="70"/>
  <c r="FZ34" i="70"/>
  <c r="GA34" i="70"/>
  <c r="BC358" i="50"/>
  <c r="GB34" i="70"/>
  <c r="GC34" i="70"/>
  <c r="GD34" i="70"/>
  <c r="GE34" i="70"/>
  <c r="GF34" i="70"/>
  <c r="GG34" i="70"/>
  <c r="GH34" i="70"/>
  <c r="GI34" i="70"/>
  <c r="GJ34" i="70"/>
  <c r="GK34" i="70"/>
  <c r="CS358" i="50"/>
  <c r="GL34" i="70"/>
  <c r="GM34" i="70"/>
  <c r="DJ358" i="50"/>
  <c r="GN34" i="70"/>
  <c r="CT358" i="50"/>
  <c r="GO34" i="70"/>
  <c r="GP34" i="70"/>
  <c r="GQ34" i="70"/>
  <c r="GR34" i="70"/>
  <c r="CV358" i="50"/>
  <c r="CW358" i="50"/>
  <c r="GS34" i="70"/>
  <c r="GT34" i="70"/>
  <c r="FN35" i="70"/>
  <c r="FO35" i="70"/>
  <c r="FP35" i="70"/>
  <c r="FQ35" i="70"/>
  <c r="FR35" i="70"/>
  <c r="FS35" i="70"/>
  <c r="FT35" i="70"/>
  <c r="FU35" i="70"/>
  <c r="AJ359" i="50"/>
  <c r="FV35" i="70"/>
  <c r="FW35" i="70"/>
  <c r="FX35" i="70"/>
  <c r="FY35" i="70"/>
  <c r="FZ35" i="70"/>
  <c r="GA35" i="70"/>
  <c r="BC359" i="50"/>
  <c r="GB35" i="70"/>
  <c r="GC35" i="70"/>
  <c r="GD35" i="70"/>
  <c r="GE35" i="70"/>
  <c r="GF35" i="70"/>
  <c r="GG35" i="70"/>
  <c r="GH35" i="70"/>
  <c r="GI35" i="70"/>
  <c r="GJ35" i="70"/>
  <c r="GK35" i="70"/>
  <c r="CS359" i="50"/>
  <c r="GL35" i="70"/>
  <c r="GM35" i="70"/>
  <c r="DJ359" i="50"/>
  <c r="GN35" i="70"/>
  <c r="CT359" i="50"/>
  <c r="GO35" i="70"/>
  <c r="GP35" i="70"/>
  <c r="GQ35" i="70"/>
  <c r="GR35" i="70"/>
  <c r="CV359" i="50"/>
  <c r="CW359" i="50"/>
  <c r="GS35" i="70"/>
  <c r="GT35" i="70"/>
  <c r="FN36" i="70"/>
  <c r="FO36" i="70"/>
  <c r="FP36" i="70"/>
  <c r="FQ36" i="70"/>
  <c r="FR36" i="70"/>
  <c r="FS36" i="70"/>
  <c r="FT36" i="70"/>
  <c r="FU36" i="70"/>
  <c r="AJ360" i="50"/>
  <c r="FV36" i="70"/>
  <c r="FW36" i="70"/>
  <c r="FX36" i="70"/>
  <c r="FY36" i="70"/>
  <c r="FZ36" i="70"/>
  <c r="GA36" i="70"/>
  <c r="BC360" i="50"/>
  <c r="GB36" i="70"/>
  <c r="GC36" i="70"/>
  <c r="GD36" i="70"/>
  <c r="GE36" i="70"/>
  <c r="GF36" i="70"/>
  <c r="GG36" i="70"/>
  <c r="GH36" i="70"/>
  <c r="GI36" i="70"/>
  <c r="GJ36" i="70"/>
  <c r="GK36" i="70"/>
  <c r="CS360" i="50"/>
  <c r="GL36" i="70"/>
  <c r="GM36" i="70"/>
  <c r="DJ360" i="50"/>
  <c r="GN36" i="70"/>
  <c r="CT360" i="50"/>
  <c r="GO36" i="70"/>
  <c r="GP36" i="70"/>
  <c r="GQ36" i="70"/>
  <c r="GR36" i="70"/>
  <c r="CV360" i="50"/>
  <c r="CW360" i="50"/>
  <c r="GS36" i="70"/>
  <c r="GT36" i="70"/>
  <c r="FN37" i="70"/>
  <c r="FO37" i="70"/>
  <c r="M361" i="50"/>
  <c r="FP37" i="70"/>
  <c r="FQ37" i="70"/>
  <c r="FR37" i="70"/>
  <c r="FS37" i="70"/>
  <c r="FT37" i="70"/>
  <c r="FU37" i="70"/>
  <c r="AJ361" i="50"/>
  <c r="FV37" i="70"/>
  <c r="FW37" i="70"/>
  <c r="FX37" i="70"/>
  <c r="FY37" i="70"/>
  <c r="FZ37" i="70"/>
  <c r="GA37" i="70"/>
  <c r="BC361" i="50"/>
  <c r="GB37" i="70"/>
  <c r="GC37" i="70"/>
  <c r="GD37" i="70"/>
  <c r="GE37" i="70"/>
  <c r="GF37" i="70"/>
  <c r="GG37" i="70"/>
  <c r="GH37" i="70"/>
  <c r="GI37" i="70"/>
  <c r="GJ37" i="70"/>
  <c r="GK37" i="70"/>
  <c r="CS361" i="50"/>
  <c r="GL37" i="70"/>
  <c r="GM37" i="70"/>
  <c r="DJ361" i="50"/>
  <c r="GN37" i="70"/>
  <c r="CT361" i="50"/>
  <c r="GO37" i="70"/>
  <c r="GP37" i="70"/>
  <c r="GQ37" i="70"/>
  <c r="GR37" i="70"/>
  <c r="CV361" i="50"/>
  <c r="CW361" i="50"/>
  <c r="GS37" i="70"/>
  <c r="GT37" i="70"/>
  <c r="FN38" i="70"/>
  <c r="FO38" i="70"/>
  <c r="M362" i="50"/>
  <c r="FP38" i="70"/>
  <c r="FQ38" i="70"/>
  <c r="FR38" i="70"/>
  <c r="FS38" i="70"/>
  <c r="FT38" i="70"/>
  <c r="FU38" i="70"/>
  <c r="AJ362" i="50"/>
  <c r="FV38" i="70"/>
  <c r="FW38" i="70"/>
  <c r="FX38" i="70"/>
  <c r="FY38" i="70"/>
  <c r="FZ38" i="70"/>
  <c r="GA38" i="70"/>
  <c r="BC362" i="50"/>
  <c r="GB38" i="70"/>
  <c r="GC38" i="70"/>
  <c r="GD38" i="70"/>
  <c r="GE38" i="70"/>
  <c r="GF38" i="70"/>
  <c r="GG38" i="70"/>
  <c r="GH38" i="70"/>
  <c r="GI38" i="70"/>
  <c r="GJ38" i="70"/>
  <c r="GK38" i="70"/>
  <c r="CS362" i="50"/>
  <c r="GL38" i="70"/>
  <c r="GM38" i="70"/>
  <c r="DJ362" i="50"/>
  <c r="GN38" i="70"/>
  <c r="CT362" i="50"/>
  <c r="GO38" i="70"/>
  <c r="GP38" i="70"/>
  <c r="GQ38" i="70"/>
  <c r="GR38" i="70"/>
  <c r="CV362" i="50"/>
  <c r="CW362" i="50"/>
  <c r="GS38" i="70"/>
  <c r="GT38" i="70"/>
  <c r="FN39" i="70"/>
  <c r="FO39" i="70"/>
  <c r="M363" i="50"/>
  <c r="FP39" i="70"/>
  <c r="FQ39" i="70"/>
  <c r="FR39" i="70"/>
  <c r="FS39" i="70"/>
  <c r="FT39" i="70"/>
  <c r="FU39" i="70"/>
  <c r="AJ363" i="50"/>
  <c r="FV39" i="70"/>
  <c r="FW39" i="70"/>
  <c r="FX39" i="70"/>
  <c r="FY39" i="70"/>
  <c r="FZ39" i="70"/>
  <c r="GA39" i="70"/>
  <c r="BC363" i="50"/>
  <c r="GB39" i="70"/>
  <c r="GC39" i="70"/>
  <c r="GD39" i="70"/>
  <c r="GE39" i="70"/>
  <c r="GF39" i="70"/>
  <c r="GG39" i="70"/>
  <c r="GH39" i="70"/>
  <c r="GI39" i="70"/>
  <c r="GJ39" i="70"/>
  <c r="GK39" i="70"/>
  <c r="CS363" i="50"/>
  <c r="GL39" i="70"/>
  <c r="GM39" i="70"/>
  <c r="DJ363" i="50"/>
  <c r="GN39" i="70"/>
  <c r="CT363" i="50"/>
  <c r="GO39" i="70"/>
  <c r="GP39" i="70"/>
  <c r="GQ39" i="70"/>
  <c r="GR39" i="70"/>
  <c r="CV363" i="50"/>
  <c r="CW363" i="50"/>
  <c r="GS39" i="70"/>
  <c r="GT39" i="70"/>
  <c r="FN40" i="70"/>
  <c r="FO40" i="70"/>
  <c r="M364" i="50"/>
  <c r="FP40" i="70"/>
  <c r="FQ40" i="70"/>
  <c r="FR40" i="70"/>
  <c r="FS40" i="70"/>
  <c r="FT40" i="70"/>
  <c r="FU40" i="70"/>
  <c r="AJ364" i="50"/>
  <c r="FV40" i="70"/>
  <c r="FW40" i="70"/>
  <c r="FX40" i="70"/>
  <c r="FY40" i="70"/>
  <c r="FZ40" i="70"/>
  <c r="GA40" i="70"/>
  <c r="BC364" i="50"/>
  <c r="GB40" i="70"/>
  <c r="GC40" i="70"/>
  <c r="GD40" i="70"/>
  <c r="GE40" i="70"/>
  <c r="GF40" i="70"/>
  <c r="GG40" i="70"/>
  <c r="GH40" i="70"/>
  <c r="GI40" i="70"/>
  <c r="GJ40" i="70"/>
  <c r="GK40" i="70"/>
  <c r="CS364" i="50"/>
  <c r="GL40" i="70"/>
  <c r="GM40" i="70"/>
  <c r="DJ364" i="50"/>
  <c r="GN40" i="70"/>
  <c r="CT364" i="50"/>
  <c r="GO40" i="70"/>
  <c r="GP40" i="70"/>
  <c r="GQ40" i="70"/>
  <c r="GR40" i="70"/>
  <c r="CV364" i="50"/>
  <c r="CW364" i="50"/>
  <c r="GS40" i="70"/>
  <c r="GT40" i="70"/>
  <c r="FN41" i="70"/>
  <c r="FO41" i="70"/>
  <c r="M365" i="50"/>
  <c r="FP41" i="70"/>
  <c r="FQ41" i="70"/>
  <c r="FR41" i="70"/>
  <c r="FS41" i="70"/>
  <c r="FT41" i="70"/>
  <c r="FU41" i="70"/>
  <c r="AJ365" i="50"/>
  <c r="FV41" i="70"/>
  <c r="FW41" i="70"/>
  <c r="FX41" i="70"/>
  <c r="FY41" i="70"/>
  <c r="FZ41" i="70"/>
  <c r="GA41" i="70"/>
  <c r="BC365" i="50"/>
  <c r="GB41" i="70"/>
  <c r="GC41" i="70"/>
  <c r="GD41" i="70"/>
  <c r="GE41" i="70"/>
  <c r="GF41" i="70"/>
  <c r="GG41" i="70"/>
  <c r="GH41" i="70"/>
  <c r="GI41" i="70"/>
  <c r="GJ41" i="70"/>
  <c r="GK41" i="70"/>
  <c r="CS365" i="50"/>
  <c r="GL41" i="70"/>
  <c r="GM41" i="70"/>
  <c r="DJ365" i="50"/>
  <c r="GN41" i="70"/>
  <c r="CT365" i="50"/>
  <c r="GO41" i="70"/>
  <c r="GP41" i="70"/>
  <c r="GQ41" i="70"/>
  <c r="GR41" i="70"/>
  <c r="CV365" i="50"/>
  <c r="CW365" i="50"/>
  <c r="GS41" i="70"/>
  <c r="GT41" i="70"/>
  <c r="FN42" i="70"/>
  <c r="FO42" i="70"/>
  <c r="M366" i="50"/>
  <c r="FP42" i="70"/>
  <c r="FQ42" i="70"/>
  <c r="FR42" i="70"/>
  <c r="AA366" i="50"/>
  <c r="FS42" i="70"/>
  <c r="FT42" i="70"/>
  <c r="FU42" i="70"/>
  <c r="AJ366" i="50"/>
  <c r="FV42" i="70"/>
  <c r="FW42" i="70"/>
  <c r="FX42" i="70"/>
  <c r="AP366" i="50"/>
  <c r="FY42" i="70"/>
  <c r="FZ42" i="70"/>
  <c r="GA42" i="70"/>
  <c r="BC366" i="50"/>
  <c r="GB42" i="70"/>
  <c r="GC42" i="70"/>
  <c r="GD42" i="70"/>
  <c r="BQ366" i="50"/>
  <c r="GE42" i="70"/>
  <c r="GF42" i="70"/>
  <c r="GG42" i="70"/>
  <c r="GH42" i="70"/>
  <c r="GI42" i="70"/>
  <c r="GJ42" i="70"/>
  <c r="GK42" i="70"/>
  <c r="CS366" i="50"/>
  <c r="GL42" i="70"/>
  <c r="GM42" i="70"/>
  <c r="DJ366" i="50"/>
  <c r="GN42" i="70"/>
  <c r="CT366" i="50"/>
  <c r="GO42" i="70"/>
  <c r="GP42" i="70"/>
  <c r="GQ42" i="70"/>
  <c r="GR42" i="70"/>
  <c r="CV366" i="50"/>
  <c r="CW366" i="50"/>
  <c r="GS42" i="70"/>
  <c r="GT42" i="70"/>
  <c r="FN43" i="70"/>
  <c r="FO43" i="70"/>
  <c r="M367" i="50"/>
  <c r="FP43" i="70"/>
  <c r="FQ43" i="70"/>
  <c r="FR43" i="70"/>
  <c r="AA367" i="50"/>
  <c r="FS43" i="70"/>
  <c r="FT43" i="70"/>
  <c r="FU43" i="70"/>
  <c r="AJ367" i="50"/>
  <c r="FV43" i="70"/>
  <c r="FW43" i="70"/>
  <c r="FX43" i="70"/>
  <c r="AP367" i="50"/>
  <c r="FY43" i="70"/>
  <c r="FZ43" i="70"/>
  <c r="GA43" i="70"/>
  <c r="BC367" i="50"/>
  <c r="GB43" i="70"/>
  <c r="GC43" i="70"/>
  <c r="GD43" i="70"/>
  <c r="BQ367" i="50"/>
  <c r="GE43" i="70"/>
  <c r="GF43" i="70"/>
  <c r="GG43" i="70"/>
  <c r="GH43" i="70"/>
  <c r="GI43" i="70"/>
  <c r="GJ43" i="70"/>
  <c r="GK43" i="70"/>
  <c r="CS367" i="50"/>
  <c r="GL43" i="70"/>
  <c r="GM43" i="70"/>
  <c r="DJ367" i="50"/>
  <c r="GN43" i="70"/>
  <c r="CT367" i="50"/>
  <c r="GO43" i="70"/>
  <c r="GP43" i="70"/>
  <c r="GQ43" i="70"/>
  <c r="GR43" i="70"/>
  <c r="CV367" i="50"/>
  <c r="CW367" i="50"/>
  <c r="GS43" i="70"/>
  <c r="GT43" i="70"/>
  <c r="FN44" i="70"/>
  <c r="FO44" i="70"/>
  <c r="M368" i="50"/>
  <c r="FP44" i="70"/>
  <c r="FQ44" i="70"/>
  <c r="FR44" i="70"/>
  <c r="AA368" i="50"/>
  <c r="FS44" i="70"/>
  <c r="FT44" i="70"/>
  <c r="FU44" i="70"/>
  <c r="AJ368" i="50"/>
  <c r="FV44" i="70"/>
  <c r="FW44" i="70"/>
  <c r="FX44" i="70"/>
  <c r="AP368" i="50"/>
  <c r="FY44" i="70"/>
  <c r="FZ44" i="70"/>
  <c r="GA44" i="70"/>
  <c r="BC368" i="50"/>
  <c r="GB44" i="70"/>
  <c r="GC44" i="70"/>
  <c r="GD44" i="70"/>
  <c r="BQ368" i="50"/>
  <c r="GE44" i="70"/>
  <c r="GF44" i="70"/>
  <c r="GG44" i="70"/>
  <c r="GH44" i="70"/>
  <c r="GI44" i="70"/>
  <c r="GJ44" i="70"/>
  <c r="GK44" i="70"/>
  <c r="CS368" i="50"/>
  <c r="GL44" i="70"/>
  <c r="GM44" i="70"/>
  <c r="DJ368" i="50"/>
  <c r="GN44" i="70"/>
  <c r="CT368" i="50"/>
  <c r="GO44" i="70"/>
  <c r="GP44" i="70"/>
  <c r="GQ44" i="70"/>
  <c r="GR44" i="70"/>
  <c r="CV368" i="50"/>
  <c r="CW368" i="50"/>
  <c r="GS44" i="70"/>
  <c r="GT44" i="70"/>
  <c r="FN45" i="70"/>
  <c r="FO45" i="70"/>
  <c r="M369" i="50"/>
  <c r="FP45" i="70"/>
  <c r="FQ45" i="70"/>
  <c r="FR45" i="70"/>
  <c r="AA369" i="50"/>
  <c r="FS45" i="70"/>
  <c r="FT45" i="70"/>
  <c r="FU45" i="70"/>
  <c r="AJ369" i="50"/>
  <c r="FV45" i="70"/>
  <c r="FW45" i="70"/>
  <c r="FX45" i="70"/>
  <c r="AP369" i="50"/>
  <c r="FY45" i="70"/>
  <c r="FZ45" i="70"/>
  <c r="GA45" i="70"/>
  <c r="BC369" i="50"/>
  <c r="GB45" i="70"/>
  <c r="GC45" i="70"/>
  <c r="GD45" i="70"/>
  <c r="BQ369" i="50"/>
  <c r="GE45" i="70"/>
  <c r="GF45" i="70"/>
  <c r="GG45" i="70"/>
  <c r="GH45" i="70"/>
  <c r="GI45" i="70"/>
  <c r="GJ45" i="70"/>
  <c r="GK45" i="70"/>
  <c r="CS369" i="50"/>
  <c r="GL45" i="70"/>
  <c r="GM45" i="70"/>
  <c r="DJ369" i="50"/>
  <c r="GN45" i="70"/>
  <c r="CT369" i="50"/>
  <c r="GO45" i="70"/>
  <c r="GP45" i="70"/>
  <c r="GQ45" i="70"/>
  <c r="GR45" i="70"/>
  <c r="CV369" i="50"/>
  <c r="CW369" i="50"/>
  <c r="GS45" i="70"/>
  <c r="GT45" i="70"/>
  <c r="FN46" i="70"/>
  <c r="FO46" i="70"/>
  <c r="M370" i="50"/>
  <c r="FP46" i="70"/>
  <c r="FQ46" i="70"/>
  <c r="FR46" i="70"/>
  <c r="AA370" i="50"/>
  <c r="FS46" i="70"/>
  <c r="FT46" i="70"/>
  <c r="FU46" i="70"/>
  <c r="AJ370" i="50"/>
  <c r="FV46" i="70"/>
  <c r="FW46" i="70"/>
  <c r="FX46" i="70"/>
  <c r="AP370" i="50"/>
  <c r="FY46" i="70"/>
  <c r="FZ46" i="70"/>
  <c r="GA46" i="70"/>
  <c r="BC370" i="50"/>
  <c r="GB46" i="70"/>
  <c r="GC46" i="70"/>
  <c r="GD46" i="70"/>
  <c r="BQ370" i="50"/>
  <c r="GE46" i="70"/>
  <c r="GF46" i="70"/>
  <c r="GG46" i="70"/>
  <c r="GH46" i="70"/>
  <c r="GI46" i="70"/>
  <c r="GJ46" i="70"/>
  <c r="GK46" i="70"/>
  <c r="CS370" i="50"/>
  <c r="GL46" i="70"/>
  <c r="GM46" i="70"/>
  <c r="DJ370" i="50"/>
  <c r="GN46" i="70"/>
  <c r="CT370" i="50"/>
  <c r="GO46" i="70"/>
  <c r="GP46" i="70"/>
  <c r="GQ46" i="70"/>
  <c r="GR46" i="70"/>
  <c r="CV370" i="50"/>
  <c r="CW370" i="50"/>
  <c r="GS46" i="70"/>
  <c r="GT46" i="70"/>
  <c r="FN47" i="70"/>
  <c r="FO47" i="70"/>
  <c r="M371" i="50"/>
  <c r="FP47" i="70"/>
  <c r="FQ47" i="70"/>
  <c r="FR47" i="70"/>
  <c r="AA371" i="50"/>
  <c r="FS47" i="70"/>
  <c r="FT47" i="70"/>
  <c r="FU47" i="70"/>
  <c r="AJ371" i="50"/>
  <c r="FV47" i="70"/>
  <c r="FW47" i="70"/>
  <c r="FX47" i="70"/>
  <c r="AP371" i="50"/>
  <c r="FY47" i="70"/>
  <c r="FZ47" i="70"/>
  <c r="GA47" i="70"/>
  <c r="BC371" i="50"/>
  <c r="GB47" i="70"/>
  <c r="GC47" i="70"/>
  <c r="GD47" i="70"/>
  <c r="BQ371" i="50"/>
  <c r="GE47" i="70"/>
  <c r="GF47" i="70"/>
  <c r="GG47" i="70"/>
  <c r="GH47" i="70"/>
  <c r="GI47" i="70"/>
  <c r="GJ47" i="70"/>
  <c r="GK47" i="70"/>
  <c r="CS371" i="50"/>
  <c r="GL47" i="70"/>
  <c r="GM47" i="70"/>
  <c r="DJ371" i="50"/>
  <c r="GN47" i="70"/>
  <c r="CT371" i="50"/>
  <c r="GO47" i="70"/>
  <c r="GP47" i="70"/>
  <c r="GQ47" i="70"/>
  <c r="GR47" i="70"/>
  <c r="CV371" i="50"/>
  <c r="CW371" i="50"/>
  <c r="GS47" i="70"/>
  <c r="GT47" i="70"/>
  <c r="FN48" i="70"/>
  <c r="FO48" i="70"/>
  <c r="M372" i="50"/>
  <c r="FP48" i="70"/>
  <c r="FQ48" i="70"/>
  <c r="FR48" i="70"/>
  <c r="AA372" i="50"/>
  <c r="FS48" i="70"/>
  <c r="FT48" i="70"/>
  <c r="FU48" i="70"/>
  <c r="AJ372" i="50"/>
  <c r="FV48" i="70"/>
  <c r="FW48" i="70"/>
  <c r="FX48" i="70"/>
  <c r="AP372" i="50"/>
  <c r="FY48" i="70"/>
  <c r="FZ48" i="70"/>
  <c r="GA48" i="70"/>
  <c r="BC372" i="50"/>
  <c r="GB48" i="70"/>
  <c r="GC48" i="70"/>
  <c r="GD48" i="70"/>
  <c r="BQ372" i="50"/>
  <c r="GE48" i="70"/>
  <c r="GF48" i="70"/>
  <c r="GG48" i="70"/>
  <c r="GH48" i="70"/>
  <c r="GI48" i="70"/>
  <c r="GJ48" i="70"/>
  <c r="GK48" i="70"/>
  <c r="CS372" i="50"/>
  <c r="GL48" i="70"/>
  <c r="GM48" i="70"/>
  <c r="DJ372" i="50"/>
  <c r="GN48" i="70"/>
  <c r="CT372" i="50"/>
  <c r="GO48" i="70"/>
  <c r="GP48" i="70"/>
  <c r="GQ48" i="70"/>
  <c r="GR48" i="70"/>
  <c r="CV372" i="50"/>
  <c r="CW372" i="50"/>
  <c r="GS48" i="70"/>
  <c r="GT48" i="70"/>
  <c r="FN49" i="70"/>
  <c r="FO49" i="70"/>
  <c r="M373" i="50"/>
  <c r="FP49" i="70"/>
  <c r="FQ49" i="70"/>
  <c r="FR49" i="70"/>
  <c r="AA373" i="50"/>
  <c r="FS49" i="70"/>
  <c r="FT49" i="70"/>
  <c r="FU49" i="70"/>
  <c r="AJ373" i="50"/>
  <c r="FV49" i="70"/>
  <c r="FW49" i="70"/>
  <c r="FX49" i="70"/>
  <c r="AP373" i="50"/>
  <c r="FY49" i="70"/>
  <c r="FZ49" i="70"/>
  <c r="GA49" i="70"/>
  <c r="BC373" i="50"/>
  <c r="GB49" i="70"/>
  <c r="GC49" i="70"/>
  <c r="GD49" i="70"/>
  <c r="BQ373" i="50"/>
  <c r="GE49" i="70"/>
  <c r="GF49" i="70"/>
  <c r="GG49" i="70"/>
  <c r="GH49" i="70"/>
  <c r="GI49" i="70"/>
  <c r="GJ49" i="70"/>
  <c r="GK49" i="70"/>
  <c r="CS373" i="50"/>
  <c r="GL49" i="70"/>
  <c r="GM49" i="70"/>
  <c r="DJ373" i="50"/>
  <c r="GN49" i="70"/>
  <c r="CT373" i="50"/>
  <c r="GO49" i="70"/>
  <c r="GP49" i="70"/>
  <c r="GQ49" i="70"/>
  <c r="GR49" i="70"/>
  <c r="CV373" i="50"/>
  <c r="CW373" i="50"/>
  <c r="GS49" i="70"/>
  <c r="GT49" i="70"/>
  <c r="FN50" i="70"/>
  <c r="FO50" i="70"/>
  <c r="M374" i="50"/>
  <c r="FP50" i="70"/>
  <c r="FQ50" i="70"/>
  <c r="FR50" i="70"/>
  <c r="AA374" i="50"/>
  <c r="FS50" i="70"/>
  <c r="FT50" i="70"/>
  <c r="FU50" i="70"/>
  <c r="AJ374" i="50"/>
  <c r="FV50" i="70"/>
  <c r="FW50" i="70"/>
  <c r="FX50" i="70"/>
  <c r="AP374" i="50"/>
  <c r="FY50" i="70"/>
  <c r="FZ50" i="70"/>
  <c r="GA50" i="70"/>
  <c r="BC374" i="50"/>
  <c r="GB50" i="70"/>
  <c r="GC50" i="70"/>
  <c r="GD50" i="70"/>
  <c r="BQ374" i="50"/>
  <c r="GE50" i="70"/>
  <c r="GF50" i="70"/>
  <c r="GG50" i="70"/>
  <c r="GH50" i="70"/>
  <c r="GI50" i="70"/>
  <c r="GJ50" i="70"/>
  <c r="GK50" i="70"/>
  <c r="CS374" i="50"/>
  <c r="GL50" i="70"/>
  <c r="GM50" i="70"/>
  <c r="DJ374" i="50"/>
  <c r="GN50" i="70"/>
  <c r="CT374" i="50"/>
  <c r="GO50" i="70"/>
  <c r="GP50" i="70"/>
  <c r="GQ50" i="70"/>
  <c r="GR50" i="70"/>
  <c r="CV374" i="50"/>
  <c r="CW374" i="50"/>
  <c r="GS50" i="70"/>
  <c r="GT50" i="70"/>
  <c r="FN51" i="70"/>
  <c r="FO51" i="70"/>
  <c r="M375" i="50"/>
  <c r="FP51" i="70"/>
  <c r="FQ51" i="70"/>
  <c r="FR51" i="70"/>
  <c r="AA375" i="50"/>
  <c r="FS51" i="70"/>
  <c r="FT51" i="70"/>
  <c r="FU51" i="70"/>
  <c r="AJ375" i="50"/>
  <c r="FV51" i="70"/>
  <c r="FW51" i="70"/>
  <c r="FX51" i="70"/>
  <c r="AP375" i="50"/>
  <c r="FY51" i="70"/>
  <c r="FZ51" i="70"/>
  <c r="GA51" i="70"/>
  <c r="BC375" i="50"/>
  <c r="GB51" i="70"/>
  <c r="GC51" i="70"/>
  <c r="GD51" i="70"/>
  <c r="BQ375" i="50"/>
  <c r="GE51" i="70"/>
  <c r="GF51" i="70"/>
  <c r="GG51" i="70"/>
  <c r="GH51" i="70"/>
  <c r="GI51" i="70"/>
  <c r="GJ51" i="70"/>
  <c r="GK51" i="70"/>
  <c r="CS375" i="50"/>
  <c r="GL51" i="70"/>
  <c r="GM51" i="70"/>
  <c r="DJ375" i="50"/>
  <c r="GN51" i="70"/>
  <c r="CT375" i="50"/>
  <c r="GO51" i="70"/>
  <c r="GP51" i="70"/>
  <c r="GQ51" i="70"/>
  <c r="GR51" i="70"/>
  <c r="CV375" i="50"/>
  <c r="CW375" i="50"/>
  <c r="GS51" i="70"/>
  <c r="GT51" i="70"/>
  <c r="FN52" i="70"/>
  <c r="FO52" i="70"/>
  <c r="M376" i="50"/>
  <c r="FP52" i="70"/>
  <c r="FQ52" i="70"/>
  <c r="FR52" i="70"/>
  <c r="AA376" i="50"/>
  <c r="FS52" i="70"/>
  <c r="FT52" i="70"/>
  <c r="FU52" i="70"/>
  <c r="AJ376" i="50"/>
  <c r="FV52" i="70"/>
  <c r="FW52" i="70"/>
  <c r="FX52" i="70"/>
  <c r="AP376" i="50"/>
  <c r="FY52" i="70"/>
  <c r="FZ52" i="70"/>
  <c r="GA52" i="70"/>
  <c r="BC376" i="50"/>
  <c r="GB52" i="70"/>
  <c r="GC52" i="70"/>
  <c r="GD52" i="70"/>
  <c r="BQ376" i="50"/>
  <c r="GE52" i="70"/>
  <c r="GF52" i="70"/>
  <c r="GG52" i="70"/>
  <c r="GH52" i="70"/>
  <c r="GI52" i="70"/>
  <c r="GJ52" i="70"/>
  <c r="GK52" i="70"/>
  <c r="CS376" i="50"/>
  <c r="GL52" i="70"/>
  <c r="GM52" i="70"/>
  <c r="DJ376" i="50"/>
  <c r="GN52" i="70"/>
  <c r="CT376" i="50"/>
  <c r="GO52" i="70"/>
  <c r="GP52" i="70"/>
  <c r="GQ52" i="70"/>
  <c r="GR52" i="70"/>
  <c r="CV376" i="50"/>
  <c r="CW376" i="50"/>
  <c r="GS52" i="70"/>
  <c r="GT52" i="70"/>
  <c r="FN53" i="70"/>
  <c r="FO53" i="70"/>
  <c r="FP53" i="70"/>
  <c r="FQ53" i="70"/>
  <c r="FR53" i="70"/>
  <c r="AA377" i="50"/>
  <c r="FS53" i="70"/>
  <c r="FT53" i="70"/>
  <c r="FU53" i="70"/>
  <c r="AJ377" i="50"/>
  <c r="FV53" i="70"/>
  <c r="FW53" i="70"/>
  <c r="FX53" i="70"/>
  <c r="AP377" i="50"/>
  <c r="FY53" i="70"/>
  <c r="FZ53" i="70"/>
  <c r="GA53" i="70"/>
  <c r="BC377" i="50"/>
  <c r="GB53" i="70"/>
  <c r="GC53" i="70"/>
  <c r="GD53" i="70"/>
  <c r="BQ377" i="50"/>
  <c r="GE53" i="70"/>
  <c r="GF53" i="70"/>
  <c r="GG53" i="70"/>
  <c r="GH53" i="70"/>
  <c r="GI53" i="70"/>
  <c r="GJ53" i="70"/>
  <c r="GK53" i="70"/>
  <c r="CS377" i="50"/>
  <c r="GL53" i="70"/>
  <c r="GM53" i="70"/>
  <c r="DJ377" i="50"/>
  <c r="GN53" i="70"/>
  <c r="CT377" i="50"/>
  <c r="GO53" i="70"/>
  <c r="GP53" i="70"/>
  <c r="GQ53" i="70"/>
  <c r="GR53" i="70"/>
  <c r="CV377" i="50"/>
  <c r="CW377" i="50"/>
  <c r="GS53" i="70"/>
  <c r="GT53" i="70"/>
  <c r="FN54" i="70"/>
  <c r="FO54" i="70"/>
  <c r="M378" i="50"/>
  <c r="FP54" i="70"/>
  <c r="FQ54" i="70"/>
  <c r="FR54" i="70"/>
  <c r="AA378" i="50"/>
  <c r="FS54" i="70"/>
  <c r="FT54" i="70"/>
  <c r="FU54" i="70"/>
  <c r="AJ378" i="50"/>
  <c r="FV54" i="70"/>
  <c r="FW54" i="70"/>
  <c r="FX54" i="70"/>
  <c r="AP378" i="50"/>
  <c r="FY54" i="70"/>
  <c r="FZ54" i="70"/>
  <c r="GA54" i="70"/>
  <c r="BC378" i="50"/>
  <c r="GB54" i="70"/>
  <c r="GC54" i="70"/>
  <c r="GD54" i="70"/>
  <c r="BQ378" i="50"/>
  <c r="GE54" i="70"/>
  <c r="GF54" i="70"/>
  <c r="GG54" i="70"/>
  <c r="GH54" i="70"/>
  <c r="GI54" i="70"/>
  <c r="GJ54" i="70"/>
  <c r="GK54" i="70"/>
  <c r="CS378" i="50"/>
  <c r="GL54" i="70"/>
  <c r="GM54" i="70"/>
  <c r="DJ378" i="50"/>
  <c r="GN54" i="70"/>
  <c r="CT378" i="50"/>
  <c r="GO54" i="70"/>
  <c r="GP54" i="70"/>
  <c r="GQ54" i="70"/>
  <c r="GR54" i="70"/>
  <c r="CV378" i="50"/>
  <c r="CW378" i="50"/>
  <c r="GS54" i="70"/>
  <c r="GT54" i="70"/>
  <c r="FN55" i="70"/>
  <c r="FO55" i="70"/>
  <c r="M379" i="50"/>
  <c r="FP55" i="70"/>
  <c r="FQ55" i="70"/>
  <c r="FR55" i="70"/>
  <c r="AA379" i="50"/>
  <c r="FS55" i="70"/>
  <c r="FT55" i="70"/>
  <c r="FU55" i="70"/>
  <c r="AJ379" i="50"/>
  <c r="FV55" i="70"/>
  <c r="FW55" i="70"/>
  <c r="FX55" i="70"/>
  <c r="AP379" i="50"/>
  <c r="FY55" i="70"/>
  <c r="FZ55" i="70"/>
  <c r="GA55" i="70"/>
  <c r="BC379" i="50"/>
  <c r="GB55" i="70"/>
  <c r="GC55" i="70"/>
  <c r="GD55" i="70"/>
  <c r="BQ379" i="50"/>
  <c r="GE55" i="70"/>
  <c r="GF55" i="70"/>
  <c r="GG55" i="70"/>
  <c r="GH55" i="70"/>
  <c r="GI55" i="70"/>
  <c r="GJ55" i="70"/>
  <c r="GK55" i="70"/>
  <c r="CS379" i="50"/>
  <c r="GL55" i="70"/>
  <c r="GM55" i="70"/>
  <c r="DJ379" i="50"/>
  <c r="GN55" i="70"/>
  <c r="CT379" i="50"/>
  <c r="GO55" i="70"/>
  <c r="GP55" i="70"/>
  <c r="GQ55" i="70"/>
  <c r="GR55" i="70"/>
  <c r="CV379" i="50"/>
  <c r="CW379" i="50"/>
  <c r="GS55" i="70"/>
  <c r="GT55" i="70"/>
  <c r="FN56" i="70"/>
  <c r="FO56" i="70"/>
  <c r="M380" i="50"/>
  <c r="FP56" i="70"/>
  <c r="FQ56" i="70"/>
  <c r="FR56" i="70"/>
  <c r="FS56" i="70"/>
  <c r="FT56" i="70"/>
  <c r="FU56" i="70"/>
  <c r="AJ380" i="50"/>
  <c r="FV56" i="70"/>
  <c r="FW56" i="70"/>
  <c r="FX56" i="70"/>
  <c r="AP380" i="50"/>
  <c r="FY56" i="70"/>
  <c r="FZ56" i="70"/>
  <c r="GA56" i="70"/>
  <c r="BC380" i="50"/>
  <c r="GB56" i="70"/>
  <c r="GC56" i="70"/>
  <c r="GD56" i="70"/>
  <c r="BQ380" i="50"/>
  <c r="GE56" i="70"/>
  <c r="GF56" i="70"/>
  <c r="GG56" i="70"/>
  <c r="GH56" i="70"/>
  <c r="GI56" i="70"/>
  <c r="GJ56" i="70"/>
  <c r="GK56" i="70"/>
  <c r="CS380" i="50"/>
  <c r="GL56" i="70"/>
  <c r="GM56" i="70"/>
  <c r="DJ380" i="50"/>
  <c r="GN56" i="70"/>
  <c r="CT380" i="50"/>
  <c r="GO56" i="70"/>
  <c r="GP56" i="70"/>
  <c r="GQ56" i="70"/>
  <c r="GR56" i="70"/>
  <c r="CV380" i="50"/>
  <c r="CW380" i="50"/>
  <c r="GS56" i="70"/>
  <c r="GT56" i="70"/>
  <c r="GT7" i="70"/>
  <c r="GS7" i="70"/>
  <c r="GR7" i="70"/>
  <c r="CT331" i="50"/>
  <c r="GO7" i="70"/>
  <c r="CS331" i="50"/>
  <c r="DJ331" i="50"/>
  <c r="GN7" i="70"/>
  <c r="GL7" i="70"/>
  <c r="GM7" i="70"/>
  <c r="GK7" i="70"/>
  <c r="GI7" i="70"/>
  <c r="GH7" i="70"/>
  <c r="GG7" i="70"/>
  <c r="GF7" i="70"/>
  <c r="GE7" i="70"/>
  <c r="GD7" i="70"/>
  <c r="GC7" i="70"/>
  <c r="BC331" i="50"/>
  <c r="GB7" i="70"/>
  <c r="GA7" i="70"/>
  <c r="FZ7" i="70"/>
  <c r="AP331" i="50"/>
  <c r="FY7" i="70"/>
  <c r="FW7" i="70"/>
  <c r="FX7" i="70"/>
  <c r="AJ331" i="50"/>
  <c r="FV7" i="70"/>
  <c r="FU7" i="70"/>
  <c r="FT7" i="70"/>
  <c r="FS7" i="70"/>
  <c r="FR7" i="70"/>
  <c r="FQ7" i="70"/>
  <c r="FP7" i="70"/>
  <c r="FO7" i="70"/>
  <c r="FN7" i="70"/>
  <c r="EG8" i="70"/>
  <c r="EH8" i="70"/>
  <c r="M268" i="50"/>
  <c r="EI8" i="70"/>
  <c r="EJ8" i="70"/>
  <c r="EK8" i="70"/>
  <c r="AA268" i="50"/>
  <c r="EL8" i="70"/>
  <c r="EM8" i="70"/>
  <c r="EN8" i="70"/>
  <c r="AJ268" i="50"/>
  <c r="EO8" i="70"/>
  <c r="EP8" i="70"/>
  <c r="EQ8" i="70"/>
  <c r="AP268" i="50"/>
  <c r="ER8" i="70"/>
  <c r="ES8" i="70"/>
  <c r="ET8" i="70"/>
  <c r="BC268" i="50"/>
  <c r="EU8" i="70"/>
  <c r="EV8" i="70"/>
  <c r="EW8" i="70"/>
  <c r="EX8" i="70"/>
  <c r="EY8" i="70"/>
  <c r="EZ8" i="70"/>
  <c r="FA8" i="70"/>
  <c r="FB8" i="70"/>
  <c r="FC8" i="70"/>
  <c r="FD8" i="70"/>
  <c r="CS268" i="50"/>
  <c r="FE8" i="70"/>
  <c r="FF8" i="70"/>
  <c r="DJ268" i="50"/>
  <c r="FG8" i="70"/>
  <c r="CT268" i="50"/>
  <c r="FH8" i="70"/>
  <c r="FI8" i="70"/>
  <c r="FK8" i="70"/>
  <c r="FL8" i="70"/>
  <c r="FM8" i="70"/>
  <c r="EG9" i="70"/>
  <c r="EH9" i="70"/>
  <c r="M269" i="50"/>
  <c r="EI9" i="70"/>
  <c r="EJ9" i="70"/>
  <c r="EK9" i="70"/>
  <c r="AA269" i="50"/>
  <c r="EL9" i="70"/>
  <c r="EM9" i="70"/>
  <c r="EN9" i="70"/>
  <c r="AJ269" i="50"/>
  <c r="EO9" i="70"/>
  <c r="EP9" i="70"/>
  <c r="EQ9" i="70"/>
  <c r="AP269" i="50"/>
  <c r="ER9" i="70"/>
  <c r="ES9" i="70"/>
  <c r="ET9" i="70"/>
  <c r="BC269" i="50"/>
  <c r="EU9" i="70"/>
  <c r="EV9" i="70"/>
  <c r="EW9" i="70"/>
  <c r="BQ269" i="50"/>
  <c r="EX9" i="70"/>
  <c r="EY9" i="70"/>
  <c r="EZ9" i="70"/>
  <c r="FA9" i="70"/>
  <c r="FB9" i="70"/>
  <c r="FC9" i="70"/>
  <c r="FD9" i="70"/>
  <c r="CS269" i="50"/>
  <c r="FE9" i="70"/>
  <c r="FF9" i="70"/>
  <c r="DJ269" i="50"/>
  <c r="FG9" i="70"/>
  <c r="CT269" i="50"/>
  <c r="FH9" i="70"/>
  <c r="FI9" i="70"/>
  <c r="FK9" i="70"/>
  <c r="CV269" i="50"/>
  <c r="CW269" i="50"/>
  <c r="FL9" i="70"/>
  <c r="FM9" i="70"/>
  <c r="EG10" i="70"/>
  <c r="EH10" i="70"/>
  <c r="M270" i="50"/>
  <c r="EI10" i="70"/>
  <c r="EJ10" i="70"/>
  <c r="EK10" i="70"/>
  <c r="AA270" i="50"/>
  <c r="EL10" i="70"/>
  <c r="EM10" i="70"/>
  <c r="EN10" i="70"/>
  <c r="AJ270" i="50"/>
  <c r="EO10" i="70"/>
  <c r="EP10" i="70"/>
  <c r="EQ10" i="70"/>
  <c r="AP270" i="50"/>
  <c r="ER10" i="70"/>
  <c r="ES10" i="70"/>
  <c r="ET10" i="70"/>
  <c r="BC270" i="50"/>
  <c r="EU10" i="70"/>
  <c r="EV10" i="70"/>
  <c r="EW10" i="70"/>
  <c r="BQ270" i="50"/>
  <c r="EX10" i="70"/>
  <c r="EY10" i="70"/>
  <c r="EZ10" i="70"/>
  <c r="FA10" i="70"/>
  <c r="FB10" i="70"/>
  <c r="FC10" i="70"/>
  <c r="FD10" i="70"/>
  <c r="CS270" i="50"/>
  <c r="FE10" i="70"/>
  <c r="FF10" i="70"/>
  <c r="DJ270" i="50"/>
  <c r="FG10" i="70"/>
  <c r="CT270" i="50"/>
  <c r="FH10" i="70"/>
  <c r="FI10" i="70"/>
  <c r="FK10" i="70"/>
  <c r="CV270" i="50"/>
  <c r="CW270" i="50"/>
  <c r="FL10" i="70"/>
  <c r="FM10" i="70"/>
  <c r="EG11" i="70"/>
  <c r="EH11" i="70"/>
  <c r="M271" i="50"/>
  <c r="EI11" i="70"/>
  <c r="EJ11" i="70"/>
  <c r="EK11" i="70"/>
  <c r="AA271" i="50"/>
  <c r="EL11" i="70"/>
  <c r="EM11" i="70"/>
  <c r="EN11" i="70"/>
  <c r="AJ271" i="50"/>
  <c r="EO11" i="70"/>
  <c r="EP11" i="70"/>
  <c r="EQ11" i="70"/>
  <c r="AP271" i="50"/>
  <c r="ER11" i="70"/>
  <c r="ES11" i="70"/>
  <c r="ET11" i="70"/>
  <c r="BC271" i="50"/>
  <c r="EU11" i="70"/>
  <c r="EV11" i="70"/>
  <c r="EW11" i="70"/>
  <c r="BQ271" i="50"/>
  <c r="EX11" i="70"/>
  <c r="EY11" i="70"/>
  <c r="EZ11" i="70"/>
  <c r="FA11" i="70"/>
  <c r="FB11" i="70"/>
  <c r="FC11" i="70"/>
  <c r="FD11" i="70"/>
  <c r="CS271" i="50"/>
  <c r="FE11" i="70"/>
  <c r="FF11" i="70"/>
  <c r="DJ271" i="50"/>
  <c r="FG11" i="70"/>
  <c r="CT271" i="50"/>
  <c r="FH11" i="70"/>
  <c r="FI11" i="70"/>
  <c r="FK11" i="70"/>
  <c r="CV271" i="50"/>
  <c r="CW271" i="50"/>
  <c r="FL11" i="70"/>
  <c r="FM11" i="70"/>
  <c r="EG12" i="70"/>
  <c r="EH12" i="70"/>
  <c r="M272" i="50"/>
  <c r="EI12" i="70"/>
  <c r="EJ12" i="70"/>
  <c r="EK12" i="70"/>
  <c r="AA272" i="50"/>
  <c r="EL12" i="70"/>
  <c r="EM12" i="70"/>
  <c r="EN12" i="70"/>
  <c r="AJ272" i="50"/>
  <c r="EO12" i="70"/>
  <c r="EP12" i="70"/>
  <c r="EQ12" i="70"/>
  <c r="AP272" i="50"/>
  <c r="ER12" i="70"/>
  <c r="ES12" i="70"/>
  <c r="ET12" i="70"/>
  <c r="BC272" i="50"/>
  <c r="EU12" i="70"/>
  <c r="EV12" i="70"/>
  <c r="EW12" i="70"/>
  <c r="BQ272" i="50"/>
  <c r="EX12" i="70"/>
  <c r="EY12" i="70"/>
  <c r="EZ12" i="70"/>
  <c r="FA12" i="70"/>
  <c r="FB12" i="70"/>
  <c r="FC12" i="70"/>
  <c r="FD12" i="70"/>
  <c r="CS272" i="50"/>
  <c r="FE12" i="70"/>
  <c r="FF12" i="70"/>
  <c r="DJ272" i="50"/>
  <c r="FG12" i="70"/>
  <c r="CT272" i="50"/>
  <c r="FH12" i="70"/>
  <c r="FI12" i="70"/>
  <c r="FK12" i="70"/>
  <c r="FL12" i="70"/>
  <c r="FM12" i="70"/>
  <c r="EG13" i="70"/>
  <c r="EH13" i="70"/>
  <c r="M273" i="50"/>
  <c r="EI13" i="70"/>
  <c r="EJ13" i="70"/>
  <c r="EK13" i="70"/>
  <c r="AA273" i="50"/>
  <c r="EL13" i="70"/>
  <c r="EM13" i="70"/>
  <c r="EN13" i="70"/>
  <c r="AJ273" i="50"/>
  <c r="EO13" i="70"/>
  <c r="EP13" i="70"/>
  <c r="EQ13" i="70"/>
  <c r="AP273" i="50"/>
  <c r="ER13" i="70"/>
  <c r="ES13" i="70"/>
  <c r="ET13" i="70"/>
  <c r="BC273" i="50"/>
  <c r="EU13" i="70"/>
  <c r="EV13" i="70"/>
  <c r="EW13" i="70"/>
  <c r="BQ273" i="50"/>
  <c r="EX13" i="70"/>
  <c r="EY13" i="70"/>
  <c r="EZ13" i="70"/>
  <c r="FA13" i="70"/>
  <c r="FB13" i="70"/>
  <c r="FC13" i="70"/>
  <c r="FD13" i="70"/>
  <c r="CS273" i="50"/>
  <c r="FE13" i="70"/>
  <c r="FF13" i="70"/>
  <c r="DJ273" i="50"/>
  <c r="FG13" i="70"/>
  <c r="CT273" i="50"/>
  <c r="FH13" i="70"/>
  <c r="FI13" i="70"/>
  <c r="FK13" i="70"/>
  <c r="CV273" i="50"/>
  <c r="CW273" i="50"/>
  <c r="FL13" i="70"/>
  <c r="FM13" i="70"/>
  <c r="EG14" i="70"/>
  <c r="EH14" i="70"/>
  <c r="M274" i="50"/>
  <c r="EI14" i="70"/>
  <c r="EJ14" i="70"/>
  <c r="EK14" i="70"/>
  <c r="AA274" i="50"/>
  <c r="EL14" i="70"/>
  <c r="EM14" i="70"/>
  <c r="EN14" i="70"/>
  <c r="AJ274" i="50"/>
  <c r="EO14" i="70"/>
  <c r="EP14" i="70"/>
  <c r="EQ14" i="70"/>
  <c r="AP274" i="50"/>
  <c r="ER14" i="70"/>
  <c r="ES14" i="70"/>
  <c r="ET14" i="70"/>
  <c r="BC274" i="50"/>
  <c r="EU14" i="70"/>
  <c r="EV14" i="70"/>
  <c r="EW14" i="70"/>
  <c r="BQ274" i="50"/>
  <c r="EX14" i="70"/>
  <c r="EY14" i="70"/>
  <c r="EZ14" i="70"/>
  <c r="FA14" i="70"/>
  <c r="FB14" i="70"/>
  <c r="FC14" i="70"/>
  <c r="FD14" i="70"/>
  <c r="CS274" i="50"/>
  <c r="FE14" i="70"/>
  <c r="FF14" i="70"/>
  <c r="DJ274" i="50"/>
  <c r="FG14" i="70"/>
  <c r="CT274" i="50"/>
  <c r="FH14" i="70"/>
  <c r="FI14" i="70"/>
  <c r="FK14" i="70"/>
  <c r="CV274" i="50"/>
  <c r="CW274" i="50"/>
  <c r="FL14" i="70"/>
  <c r="FM14" i="70"/>
  <c r="EG15" i="70"/>
  <c r="EH15" i="70"/>
  <c r="M275" i="50"/>
  <c r="EI15" i="70"/>
  <c r="EJ15" i="70"/>
  <c r="EK15" i="70"/>
  <c r="AA275" i="50"/>
  <c r="EL15" i="70"/>
  <c r="EM15" i="70"/>
  <c r="EN15" i="70"/>
  <c r="AJ275" i="50"/>
  <c r="EO15" i="70"/>
  <c r="EP15" i="70"/>
  <c r="EQ15" i="70"/>
  <c r="AP275" i="50"/>
  <c r="ER15" i="70"/>
  <c r="ES15" i="70"/>
  <c r="ET15" i="70"/>
  <c r="BC275" i="50"/>
  <c r="EU15" i="70"/>
  <c r="EV15" i="70"/>
  <c r="EW15" i="70"/>
  <c r="BQ275" i="50"/>
  <c r="EX15" i="70"/>
  <c r="EY15" i="70"/>
  <c r="EZ15" i="70"/>
  <c r="FA15" i="70"/>
  <c r="FB15" i="70"/>
  <c r="FC15" i="70"/>
  <c r="FD15" i="70"/>
  <c r="CS275" i="50"/>
  <c r="FE15" i="70"/>
  <c r="FF15" i="70"/>
  <c r="DJ275" i="50"/>
  <c r="FG15" i="70"/>
  <c r="CT275" i="50"/>
  <c r="FH15" i="70"/>
  <c r="FI15" i="70"/>
  <c r="FK15" i="70"/>
  <c r="CV275" i="50"/>
  <c r="CW275" i="50"/>
  <c r="FL15" i="70"/>
  <c r="FM15" i="70"/>
  <c r="EG16" i="70"/>
  <c r="EH16" i="70"/>
  <c r="M276" i="50"/>
  <c r="EI16" i="70"/>
  <c r="EJ16" i="70"/>
  <c r="EK16" i="70"/>
  <c r="AA276" i="50"/>
  <c r="EL16" i="70"/>
  <c r="EM16" i="70"/>
  <c r="EN16" i="70"/>
  <c r="AJ276" i="50"/>
  <c r="EO16" i="70"/>
  <c r="EP16" i="70"/>
  <c r="EQ16" i="70"/>
  <c r="AP276" i="50"/>
  <c r="ER16" i="70"/>
  <c r="ES16" i="70"/>
  <c r="ET16" i="70"/>
  <c r="BC276" i="50"/>
  <c r="EU16" i="70"/>
  <c r="EV16" i="70"/>
  <c r="EW16" i="70"/>
  <c r="BQ276" i="50"/>
  <c r="EX16" i="70"/>
  <c r="EY16" i="70"/>
  <c r="EZ16" i="70"/>
  <c r="FA16" i="70"/>
  <c r="FB16" i="70"/>
  <c r="FC16" i="70"/>
  <c r="FD16" i="70"/>
  <c r="CS276" i="50"/>
  <c r="FE16" i="70"/>
  <c r="FF16" i="70"/>
  <c r="DJ276" i="50"/>
  <c r="FG16" i="70"/>
  <c r="CT276" i="50"/>
  <c r="FH16" i="70"/>
  <c r="FI16" i="70"/>
  <c r="FK16" i="70"/>
  <c r="CV276" i="50"/>
  <c r="CW276" i="50"/>
  <c r="FL16" i="70"/>
  <c r="FM16" i="70"/>
  <c r="EG17" i="70"/>
  <c r="EH17" i="70"/>
  <c r="M277" i="50"/>
  <c r="EI17" i="70"/>
  <c r="EJ17" i="70"/>
  <c r="EK17" i="70"/>
  <c r="AA277" i="50"/>
  <c r="EL17" i="70"/>
  <c r="EM17" i="70"/>
  <c r="EN17" i="70"/>
  <c r="AJ277" i="50"/>
  <c r="EO17" i="70"/>
  <c r="EP17" i="70"/>
  <c r="EQ17" i="70"/>
  <c r="AP277" i="50"/>
  <c r="ER17" i="70"/>
  <c r="ES17" i="70"/>
  <c r="ET17" i="70"/>
  <c r="BC277" i="50"/>
  <c r="EU17" i="70"/>
  <c r="EV17" i="70"/>
  <c r="EW17" i="70"/>
  <c r="BQ277" i="50"/>
  <c r="EX17" i="70"/>
  <c r="EY17" i="70"/>
  <c r="EZ17" i="70"/>
  <c r="FA17" i="70"/>
  <c r="FB17" i="70"/>
  <c r="FC17" i="70"/>
  <c r="FD17" i="70"/>
  <c r="CS277" i="50"/>
  <c r="FE17" i="70"/>
  <c r="FF17" i="70"/>
  <c r="DJ277" i="50"/>
  <c r="FG17" i="70"/>
  <c r="CT277" i="50"/>
  <c r="FH17" i="70"/>
  <c r="FI17" i="70"/>
  <c r="FK17" i="70"/>
  <c r="FL17" i="70"/>
  <c r="FM17" i="70"/>
  <c r="EG18" i="70"/>
  <c r="EH18" i="70"/>
  <c r="M278" i="50"/>
  <c r="EI18" i="70"/>
  <c r="EJ18" i="70"/>
  <c r="EK18" i="70"/>
  <c r="AA278" i="50"/>
  <c r="EL18" i="70"/>
  <c r="EM18" i="70"/>
  <c r="EN18" i="70"/>
  <c r="AJ278" i="50"/>
  <c r="EO18" i="70"/>
  <c r="EP18" i="70"/>
  <c r="EQ18" i="70"/>
  <c r="AP278" i="50"/>
  <c r="ER18" i="70"/>
  <c r="ES18" i="70"/>
  <c r="ET18" i="70"/>
  <c r="BC278" i="50"/>
  <c r="EU18" i="70"/>
  <c r="EV18" i="70"/>
  <c r="EW18" i="70"/>
  <c r="BQ278" i="50"/>
  <c r="EX18" i="70"/>
  <c r="EY18" i="70"/>
  <c r="EZ18" i="70"/>
  <c r="FA18" i="70"/>
  <c r="FB18" i="70"/>
  <c r="FC18" i="70"/>
  <c r="FD18" i="70"/>
  <c r="CS278" i="50"/>
  <c r="FE18" i="70"/>
  <c r="FF18" i="70"/>
  <c r="DJ278" i="50"/>
  <c r="FG18" i="70"/>
  <c r="CT278" i="50"/>
  <c r="FH18" i="70"/>
  <c r="FI18" i="70"/>
  <c r="FK18" i="70"/>
  <c r="CV278" i="50"/>
  <c r="CW278" i="50"/>
  <c r="FL18" i="70"/>
  <c r="FM18" i="70"/>
  <c r="EG19" i="70"/>
  <c r="EH19" i="70"/>
  <c r="M279" i="50"/>
  <c r="EI19" i="70"/>
  <c r="EJ19" i="70"/>
  <c r="EK19" i="70"/>
  <c r="AA279" i="50"/>
  <c r="EL19" i="70"/>
  <c r="EM19" i="70"/>
  <c r="EN19" i="70"/>
  <c r="AJ279" i="50"/>
  <c r="EO19" i="70"/>
  <c r="EP19" i="70"/>
  <c r="EQ19" i="70"/>
  <c r="AP279" i="50"/>
  <c r="ER19" i="70"/>
  <c r="ES19" i="70"/>
  <c r="ET19" i="70"/>
  <c r="BC279" i="50"/>
  <c r="EU19" i="70"/>
  <c r="EV19" i="70"/>
  <c r="EW19" i="70"/>
  <c r="BQ279" i="50"/>
  <c r="EX19" i="70"/>
  <c r="EY19" i="70"/>
  <c r="EZ19" i="70"/>
  <c r="FA19" i="70"/>
  <c r="FB19" i="70"/>
  <c r="FC19" i="70"/>
  <c r="FD19" i="70"/>
  <c r="CS279" i="50"/>
  <c r="FE19" i="70"/>
  <c r="FF19" i="70"/>
  <c r="DJ279" i="50"/>
  <c r="FG19" i="70"/>
  <c r="CT279" i="50"/>
  <c r="FH19" i="70"/>
  <c r="FI19" i="70"/>
  <c r="FK19" i="70"/>
  <c r="CV279" i="50"/>
  <c r="CW279" i="50"/>
  <c r="FL19" i="70"/>
  <c r="FM19" i="70"/>
  <c r="EG20" i="70"/>
  <c r="EH20" i="70"/>
  <c r="M280" i="50"/>
  <c r="EI20" i="70"/>
  <c r="EJ20" i="70"/>
  <c r="EK20" i="70"/>
  <c r="AA280" i="50"/>
  <c r="EL20" i="70"/>
  <c r="EM20" i="70"/>
  <c r="EN20" i="70"/>
  <c r="AJ280" i="50"/>
  <c r="EO20" i="70"/>
  <c r="EP20" i="70"/>
  <c r="EQ20" i="70"/>
  <c r="AP280" i="50"/>
  <c r="ER20" i="70"/>
  <c r="ES20" i="70"/>
  <c r="ET20" i="70"/>
  <c r="BC280" i="50"/>
  <c r="EU20" i="70"/>
  <c r="EV20" i="70"/>
  <c r="EW20" i="70"/>
  <c r="BQ280" i="50"/>
  <c r="EX20" i="70"/>
  <c r="EY20" i="70"/>
  <c r="EZ20" i="70"/>
  <c r="FA20" i="70"/>
  <c r="FB20" i="70"/>
  <c r="FC20" i="70"/>
  <c r="FD20" i="70"/>
  <c r="CS280" i="50"/>
  <c r="FE20" i="70"/>
  <c r="FF20" i="70"/>
  <c r="DJ280" i="50"/>
  <c r="FG20" i="70"/>
  <c r="CT280" i="50"/>
  <c r="FH20" i="70"/>
  <c r="FI20" i="70"/>
  <c r="FK20" i="70"/>
  <c r="CV280" i="50"/>
  <c r="CW280" i="50"/>
  <c r="FL20" i="70"/>
  <c r="FM20" i="70"/>
  <c r="EG21" i="70"/>
  <c r="EH21" i="70"/>
  <c r="M281" i="50"/>
  <c r="EI21" i="70"/>
  <c r="EJ21" i="70"/>
  <c r="EK21" i="70"/>
  <c r="AA281" i="50"/>
  <c r="EL21" i="70"/>
  <c r="EM21" i="70"/>
  <c r="EN21" i="70"/>
  <c r="AJ281" i="50"/>
  <c r="EO21" i="70"/>
  <c r="EP21" i="70"/>
  <c r="EQ21" i="70"/>
  <c r="AP281" i="50"/>
  <c r="ER21" i="70"/>
  <c r="ES21" i="70"/>
  <c r="ET21" i="70"/>
  <c r="BC281" i="50"/>
  <c r="EU21" i="70"/>
  <c r="EV21" i="70"/>
  <c r="EW21" i="70"/>
  <c r="BQ281" i="50"/>
  <c r="EX21" i="70"/>
  <c r="EY21" i="70"/>
  <c r="EZ21" i="70"/>
  <c r="FA21" i="70"/>
  <c r="FB21" i="70"/>
  <c r="FC21" i="70"/>
  <c r="FD21" i="70"/>
  <c r="CS281" i="50"/>
  <c r="FE21" i="70"/>
  <c r="FF21" i="70"/>
  <c r="DJ281" i="50"/>
  <c r="FG21" i="70"/>
  <c r="CT281" i="50"/>
  <c r="FH21" i="70"/>
  <c r="FI21" i="70"/>
  <c r="FK21" i="70"/>
  <c r="CV281" i="50"/>
  <c r="CW281" i="50"/>
  <c r="FL21" i="70"/>
  <c r="FM21" i="70"/>
  <c r="EG22" i="70"/>
  <c r="EH22" i="70"/>
  <c r="M282" i="50"/>
  <c r="EI22" i="70"/>
  <c r="EJ22" i="70"/>
  <c r="EK22" i="70"/>
  <c r="AA282" i="50"/>
  <c r="EL22" i="70"/>
  <c r="EM22" i="70"/>
  <c r="EN22" i="70"/>
  <c r="AJ282" i="50"/>
  <c r="EO22" i="70"/>
  <c r="EP22" i="70"/>
  <c r="EQ22" i="70"/>
  <c r="AP282" i="50"/>
  <c r="ER22" i="70"/>
  <c r="ES22" i="70"/>
  <c r="ET22" i="70"/>
  <c r="BC282" i="50"/>
  <c r="EU22" i="70"/>
  <c r="EV22" i="70"/>
  <c r="EW22" i="70"/>
  <c r="BQ282" i="50"/>
  <c r="EX22" i="70"/>
  <c r="EY22" i="70"/>
  <c r="EZ22" i="70"/>
  <c r="FA22" i="70"/>
  <c r="FB22" i="70"/>
  <c r="FC22" i="70"/>
  <c r="FD22" i="70"/>
  <c r="CS282" i="50"/>
  <c r="FE22" i="70"/>
  <c r="FF22" i="70"/>
  <c r="DJ282" i="50"/>
  <c r="FG22" i="70"/>
  <c r="CT282" i="50"/>
  <c r="FH22" i="70"/>
  <c r="FI22" i="70"/>
  <c r="FK22" i="70"/>
  <c r="CV282" i="50"/>
  <c r="CW282" i="50"/>
  <c r="FL22" i="70"/>
  <c r="FM22" i="70"/>
  <c r="EG23" i="70"/>
  <c r="EH23" i="70"/>
  <c r="M283" i="50"/>
  <c r="EI23" i="70"/>
  <c r="EJ23" i="70"/>
  <c r="EK23" i="70"/>
  <c r="AA283" i="50"/>
  <c r="EL23" i="70"/>
  <c r="EM23" i="70"/>
  <c r="EN23" i="70"/>
  <c r="AJ283" i="50"/>
  <c r="EO23" i="70"/>
  <c r="EP23" i="70"/>
  <c r="EQ23" i="70"/>
  <c r="AP283" i="50"/>
  <c r="ER23" i="70"/>
  <c r="ES23" i="70"/>
  <c r="ET23" i="70"/>
  <c r="BC283" i="50"/>
  <c r="EU23" i="70"/>
  <c r="EV23" i="70"/>
  <c r="EW23" i="70"/>
  <c r="BQ283" i="50"/>
  <c r="EX23" i="70"/>
  <c r="EY23" i="70"/>
  <c r="EZ23" i="70"/>
  <c r="FA23" i="70"/>
  <c r="FB23" i="70"/>
  <c r="FC23" i="70"/>
  <c r="FD23" i="70"/>
  <c r="CS283" i="50"/>
  <c r="FE23" i="70"/>
  <c r="FF23" i="70"/>
  <c r="DJ283" i="50"/>
  <c r="FG23" i="70"/>
  <c r="CT283" i="50"/>
  <c r="FH23" i="70"/>
  <c r="FI23" i="70"/>
  <c r="FK23" i="70"/>
  <c r="CV283" i="50"/>
  <c r="CW283" i="50"/>
  <c r="FL23" i="70"/>
  <c r="FM23" i="70"/>
  <c r="EG24" i="70"/>
  <c r="EH24" i="70"/>
  <c r="M284" i="50"/>
  <c r="EI24" i="70"/>
  <c r="EJ24" i="70"/>
  <c r="EK24" i="70"/>
  <c r="AA284" i="50"/>
  <c r="EL24" i="70"/>
  <c r="EM24" i="70"/>
  <c r="EN24" i="70"/>
  <c r="AJ284" i="50"/>
  <c r="EO24" i="70"/>
  <c r="EP24" i="70"/>
  <c r="EQ24" i="70"/>
  <c r="AP284" i="50"/>
  <c r="ER24" i="70"/>
  <c r="ES24" i="70"/>
  <c r="ET24" i="70"/>
  <c r="BC284" i="50"/>
  <c r="EU24" i="70"/>
  <c r="EV24" i="70"/>
  <c r="EW24" i="70"/>
  <c r="BQ284" i="50"/>
  <c r="EX24" i="70"/>
  <c r="EY24" i="70"/>
  <c r="EZ24" i="70"/>
  <c r="FA24" i="70"/>
  <c r="FB24" i="70"/>
  <c r="FC24" i="70"/>
  <c r="FD24" i="70"/>
  <c r="CS284" i="50"/>
  <c r="FE24" i="70"/>
  <c r="FF24" i="70"/>
  <c r="DJ284" i="50"/>
  <c r="FG24" i="70"/>
  <c r="CT284" i="50"/>
  <c r="FH24" i="70"/>
  <c r="FI24" i="70"/>
  <c r="FK24" i="70"/>
  <c r="CV284" i="50"/>
  <c r="CW284" i="50"/>
  <c r="FL24" i="70"/>
  <c r="FM24" i="70"/>
  <c r="EG25" i="70"/>
  <c r="EH25" i="70"/>
  <c r="M285" i="50"/>
  <c r="EI25" i="70"/>
  <c r="EJ25" i="70"/>
  <c r="EK25" i="70"/>
  <c r="AA285" i="50"/>
  <c r="EL25" i="70"/>
  <c r="EM25" i="70"/>
  <c r="EN25" i="70"/>
  <c r="AJ285" i="50"/>
  <c r="EO25" i="70"/>
  <c r="EP25" i="70"/>
  <c r="EQ25" i="70"/>
  <c r="AP285" i="50"/>
  <c r="ER25" i="70"/>
  <c r="ES25" i="70"/>
  <c r="ET25" i="70"/>
  <c r="BC285" i="50"/>
  <c r="EU25" i="70"/>
  <c r="EV25" i="70"/>
  <c r="EW25" i="70"/>
  <c r="BQ285" i="50"/>
  <c r="EX25" i="70"/>
  <c r="EY25" i="70"/>
  <c r="EZ25" i="70"/>
  <c r="FA25" i="70"/>
  <c r="FB25" i="70"/>
  <c r="FC25" i="70"/>
  <c r="FD25" i="70"/>
  <c r="CS285" i="50"/>
  <c r="FE25" i="70"/>
  <c r="FF25" i="70"/>
  <c r="DJ285" i="50"/>
  <c r="FG25" i="70"/>
  <c r="CT285" i="50"/>
  <c r="FH25" i="70"/>
  <c r="FI25" i="70"/>
  <c r="FK25" i="70"/>
  <c r="CV285" i="50"/>
  <c r="CW285" i="50"/>
  <c r="FL25" i="70"/>
  <c r="FM25" i="70"/>
  <c r="EG26" i="70"/>
  <c r="EH26" i="70"/>
  <c r="M286" i="50"/>
  <c r="EI26" i="70"/>
  <c r="EJ26" i="70"/>
  <c r="EK26" i="70"/>
  <c r="AA286" i="50"/>
  <c r="EL26" i="70"/>
  <c r="EM26" i="70"/>
  <c r="EN26" i="70"/>
  <c r="AJ286" i="50"/>
  <c r="EO26" i="70"/>
  <c r="EP26" i="70"/>
  <c r="EQ26" i="70"/>
  <c r="AP286" i="50"/>
  <c r="ER26" i="70"/>
  <c r="ES26" i="70"/>
  <c r="ET26" i="70"/>
  <c r="BC286" i="50"/>
  <c r="EU26" i="70"/>
  <c r="EV26" i="70"/>
  <c r="EW26" i="70"/>
  <c r="BQ286" i="50"/>
  <c r="EX26" i="70"/>
  <c r="EY26" i="70"/>
  <c r="EZ26" i="70"/>
  <c r="FA26" i="70"/>
  <c r="FB26" i="70"/>
  <c r="FC26" i="70"/>
  <c r="FD26" i="70"/>
  <c r="CS286" i="50"/>
  <c r="FE26" i="70"/>
  <c r="FF26" i="70"/>
  <c r="DJ286" i="50"/>
  <c r="FG26" i="70"/>
  <c r="CT286" i="50"/>
  <c r="FH26" i="70"/>
  <c r="FI26" i="70"/>
  <c r="FK26" i="70"/>
  <c r="CV286" i="50"/>
  <c r="CW286" i="50"/>
  <c r="FL26" i="70"/>
  <c r="FM26" i="70"/>
  <c r="EG27" i="70"/>
  <c r="EH27" i="70"/>
  <c r="M287" i="50"/>
  <c r="EI27" i="70"/>
  <c r="EJ27" i="70"/>
  <c r="EK27" i="70"/>
  <c r="AA287" i="50"/>
  <c r="EL27" i="70"/>
  <c r="EM27" i="70"/>
  <c r="EN27" i="70"/>
  <c r="AJ287" i="50"/>
  <c r="EO27" i="70"/>
  <c r="EP27" i="70"/>
  <c r="EQ27" i="70"/>
  <c r="AP287" i="50"/>
  <c r="ER27" i="70"/>
  <c r="ES27" i="70"/>
  <c r="ET27" i="70"/>
  <c r="BC287" i="50"/>
  <c r="EU27" i="70"/>
  <c r="EV27" i="70"/>
  <c r="EW27" i="70"/>
  <c r="EX27" i="70"/>
  <c r="EY27" i="70"/>
  <c r="EZ27" i="70"/>
  <c r="FA27" i="70"/>
  <c r="FB27" i="70"/>
  <c r="FC27" i="70"/>
  <c r="FD27" i="70"/>
  <c r="CS287" i="50"/>
  <c r="FE27" i="70"/>
  <c r="FF27" i="70"/>
  <c r="DJ287" i="50"/>
  <c r="FG27" i="70"/>
  <c r="CT287" i="50"/>
  <c r="FH27" i="70"/>
  <c r="FI27" i="70"/>
  <c r="FK27" i="70"/>
  <c r="CV287" i="50"/>
  <c r="CW287" i="50"/>
  <c r="FL27" i="70"/>
  <c r="FM27" i="70"/>
  <c r="EG28" i="70"/>
  <c r="EH28" i="70"/>
  <c r="M288" i="50"/>
  <c r="EI28" i="70"/>
  <c r="EJ28" i="70"/>
  <c r="EK28" i="70"/>
  <c r="AA288" i="50"/>
  <c r="EL28" i="70"/>
  <c r="EM28" i="70"/>
  <c r="EN28" i="70"/>
  <c r="AJ288" i="50"/>
  <c r="EO28" i="70"/>
  <c r="EP28" i="70"/>
  <c r="EQ28" i="70"/>
  <c r="AP288" i="50"/>
  <c r="ER28" i="70"/>
  <c r="ES28" i="70"/>
  <c r="ET28" i="70"/>
  <c r="BC288" i="50"/>
  <c r="EU28" i="70"/>
  <c r="EV28" i="70"/>
  <c r="EW28" i="70"/>
  <c r="BQ288" i="50"/>
  <c r="EX28" i="70"/>
  <c r="EY28" i="70"/>
  <c r="EZ28" i="70"/>
  <c r="FA28" i="70"/>
  <c r="FB28" i="70"/>
  <c r="FC28" i="70"/>
  <c r="FD28" i="70"/>
  <c r="CS288" i="50"/>
  <c r="FE28" i="70"/>
  <c r="FF28" i="70"/>
  <c r="DJ288" i="50"/>
  <c r="FG28" i="70"/>
  <c r="CT288" i="50"/>
  <c r="FH28" i="70"/>
  <c r="FI28" i="70"/>
  <c r="FK28" i="70"/>
  <c r="CV288" i="50"/>
  <c r="CW288" i="50"/>
  <c r="FL28" i="70"/>
  <c r="FM28" i="70"/>
  <c r="EG29" i="70"/>
  <c r="EH29" i="70"/>
  <c r="M289" i="50"/>
  <c r="EI29" i="70"/>
  <c r="EJ29" i="70"/>
  <c r="EK29" i="70"/>
  <c r="AA289" i="50"/>
  <c r="EL29" i="70"/>
  <c r="EM29" i="70"/>
  <c r="EN29" i="70"/>
  <c r="AJ289" i="50"/>
  <c r="EO29" i="70"/>
  <c r="EP29" i="70"/>
  <c r="EQ29" i="70"/>
  <c r="AP289" i="50"/>
  <c r="ER29" i="70"/>
  <c r="ES29" i="70"/>
  <c r="ET29" i="70"/>
  <c r="BC289" i="50"/>
  <c r="EU29" i="70"/>
  <c r="EV29" i="70"/>
  <c r="EW29" i="70"/>
  <c r="BQ289" i="50"/>
  <c r="EX29" i="70"/>
  <c r="EY29" i="70"/>
  <c r="EZ29" i="70"/>
  <c r="FA29" i="70"/>
  <c r="FB29" i="70"/>
  <c r="FC29" i="70"/>
  <c r="FD29" i="70"/>
  <c r="CS289" i="50"/>
  <c r="FE29" i="70"/>
  <c r="FF29" i="70"/>
  <c r="DJ289" i="50"/>
  <c r="FG29" i="70"/>
  <c r="CT289" i="50"/>
  <c r="FH29" i="70"/>
  <c r="FI29" i="70"/>
  <c r="FK29" i="70"/>
  <c r="CV289" i="50"/>
  <c r="CW289" i="50"/>
  <c r="FL29" i="70"/>
  <c r="FM29" i="70"/>
  <c r="EG30" i="70"/>
  <c r="EH30" i="70"/>
  <c r="M290" i="50"/>
  <c r="EI30" i="70"/>
  <c r="EJ30" i="70"/>
  <c r="EK30" i="70"/>
  <c r="AA290" i="50"/>
  <c r="EL30" i="70"/>
  <c r="EM30" i="70"/>
  <c r="EN30" i="70"/>
  <c r="AJ290" i="50"/>
  <c r="EO30" i="70"/>
  <c r="EP30" i="70"/>
  <c r="EQ30" i="70"/>
  <c r="AP290" i="50"/>
  <c r="ER30" i="70"/>
  <c r="ES30" i="70"/>
  <c r="ET30" i="70"/>
  <c r="BC290" i="50"/>
  <c r="EU30" i="70"/>
  <c r="EV30" i="70"/>
  <c r="EW30" i="70"/>
  <c r="BQ290" i="50"/>
  <c r="EX30" i="70"/>
  <c r="EY30" i="70"/>
  <c r="EZ30" i="70"/>
  <c r="FA30" i="70"/>
  <c r="FB30" i="70"/>
  <c r="FC30" i="70"/>
  <c r="FD30" i="70"/>
  <c r="CS290" i="50"/>
  <c r="FE30" i="70"/>
  <c r="FF30" i="70"/>
  <c r="DJ290" i="50"/>
  <c r="FG30" i="70"/>
  <c r="CT290" i="50"/>
  <c r="FH30" i="70"/>
  <c r="FI30" i="70"/>
  <c r="FK30" i="70"/>
  <c r="CV290" i="50"/>
  <c r="CW290" i="50"/>
  <c r="FL30" i="70"/>
  <c r="FM30" i="70"/>
  <c r="EG31" i="70"/>
  <c r="EH31" i="70"/>
  <c r="M291" i="50"/>
  <c r="EI31" i="70"/>
  <c r="EJ31" i="70"/>
  <c r="EK31" i="70"/>
  <c r="AA291" i="50"/>
  <c r="EL31" i="70"/>
  <c r="EM31" i="70"/>
  <c r="EN31" i="70"/>
  <c r="AJ291" i="50"/>
  <c r="EO31" i="70"/>
  <c r="EP31" i="70"/>
  <c r="EQ31" i="70"/>
  <c r="AP291" i="50"/>
  <c r="ER31" i="70"/>
  <c r="ES31" i="70"/>
  <c r="ET31" i="70"/>
  <c r="BC291" i="50"/>
  <c r="EU31" i="70"/>
  <c r="EV31" i="70"/>
  <c r="EW31" i="70"/>
  <c r="BQ291" i="50"/>
  <c r="EX31" i="70"/>
  <c r="EY31" i="70"/>
  <c r="EZ31" i="70"/>
  <c r="FA31" i="70"/>
  <c r="FB31" i="70"/>
  <c r="FC31" i="70"/>
  <c r="FD31" i="70"/>
  <c r="CS291" i="50"/>
  <c r="FE31" i="70"/>
  <c r="FF31" i="70"/>
  <c r="DJ291" i="50"/>
  <c r="FG31" i="70"/>
  <c r="CT291" i="50"/>
  <c r="FH31" i="70"/>
  <c r="FI31" i="70"/>
  <c r="FK31" i="70"/>
  <c r="CV291" i="50"/>
  <c r="CW291" i="50"/>
  <c r="FL31" i="70"/>
  <c r="FM31" i="70"/>
  <c r="EG32" i="70"/>
  <c r="EH32" i="70"/>
  <c r="M292" i="50"/>
  <c r="EI32" i="70"/>
  <c r="EJ32" i="70"/>
  <c r="EK32" i="70"/>
  <c r="AA292" i="50"/>
  <c r="EL32" i="70"/>
  <c r="EM32" i="70"/>
  <c r="EN32" i="70"/>
  <c r="AJ292" i="50"/>
  <c r="EO32" i="70"/>
  <c r="EP32" i="70"/>
  <c r="EQ32" i="70"/>
  <c r="AP292" i="50"/>
  <c r="ER32" i="70"/>
  <c r="ES32" i="70"/>
  <c r="ET32" i="70"/>
  <c r="BC292" i="50"/>
  <c r="EU32" i="70"/>
  <c r="EV32" i="70"/>
  <c r="EW32" i="70"/>
  <c r="BQ292" i="50"/>
  <c r="EX32" i="70"/>
  <c r="EY32" i="70"/>
  <c r="EZ32" i="70"/>
  <c r="FA32" i="70"/>
  <c r="FB32" i="70"/>
  <c r="FC32" i="70"/>
  <c r="FD32" i="70"/>
  <c r="CS292" i="50"/>
  <c r="FE32" i="70"/>
  <c r="FF32" i="70"/>
  <c r="DJ292" i="50"/>
  <c r="FG32" i="70"/>
  <c r="CT292" i="50"/>
  <c r="FH32" i="70"/>
  <c r="FI32" i="70"/>
  <c r="FK32" i="70"/>
  <c r="CV292" i="50"/>
  <c r="CW292" i="50"/>
  <c r="FL32" i="70"/>
  <c r="FM32" i="70"/>
  <c r="EG33" i="70"/>
  <c r="EH33" i="70"/>
  <c r="M293" i="50"/>
  <c r="EI33" i="70"/>
  <c r="EJ33" i="70"/>
  <c r="EK33" i="70"/>
  <c r="AA293" i="50"/>
  <c r="EL33" i="70"/>
  <c r="EM33" i="70"/>
  <c r="EN33" i="70"/>
  <c r="AJ293" i="50"/>
  <c r="EO33" i="70"/>
  <c r="EP33" i="70"/>
  <c r="EQ33" i="70"/>
  <c r="AP293" i="50"/>
  <c r="ER33" i="70"/>
  <c r="ES33" i="70"/>
  <c r="ET33" i="70"/>
  <c r="BC293" i="50"/>
  <c r="EU33" i="70"/>
  <c r="EV33" i="70"/>
  <c r="EW33" i="70"/>
  <c r="BQ293" i="50"/>
  <c r="EX33" i="70"/>
  <c r="EY33" i="70"/>
  <c r="EZ33" i="70"/>
  <c r="FA33" i="70"/>
  <c r="FB33" i="70"/>
  <c r="FC33" i="70"/>
  <c r="FD33" i="70"/>
  <c r="CS293" i="50"/>
  <c r="FE33" i="70"/>
  <c r="FF33" i="70"/>
  <c r="DJ293" i="50"/>
  <c r="FG33" i="70"/>
  <c r="CT293" i="50"/>
  <c r="FH33" i="70"/>
  <c r="FI33" i="70"/>
  <c r="FK33" i="70"/>
  <c r="CV293" i="50"/>
  <c r="CW293" i="50"/>
  <c r="FL33" i="70"/>
  <c r="FM33" i="70"/>
  <c r="EG34" i="70"/>
  <c r="EH34" i="70"/>
  <c r="M294" i="50"/>
  <c r="EI34" i="70"/>
  <c r="EJ34" i="70"/>
  <c r="EK34" i="70"/>
  <c r="AA294" i="50"/>
  <c r="EL34" i="70"/>
  <c r="EM34" i="70"/>
  <c r="EN34" i="70"/>
  <c r="AJ294" i="50"/>
  <c r="EO34" i="70"/>
  <c r="EP34" i="70"/>
  <c r="EQ34" i="70"/>
  <c r="AP294" i="50"/>
  <c r="ER34" i="70"/>
  <c r="ES34" i="70"/>
  <c r="ET34" i="70"/>
  <c r="BC294" i="50"/>
  <c r="EU34" i="70"/>
  <c r="EV34" i="70"/>
  <c r="EW34" i="70"/>
  <c r="BQ294" i="50"/>
  <c r="EX34" i="70"/>
  <c r="EY34" i="70"/>
  <c r="EZ34" i="70"/>
  <c r="FA34" i="70"/>
  <c r="FB34" i="70"/>
  <c r="FC34" i="70"/>
  <c r="FD34" i="70"/>
  <c r="CS294" i="50"/>
  <c r="FE34" i="70"/>
  <c r="FF34" i="70"/>
  <c r="DJ294" i="50"/>
  <c r="FG34" i="70"/>
  <c r="CT294" i="50"/>
  <c r="FH34" i="70"/>
  <c r="FI34" i="70"/>
  <c r="FK34" i="70"/>
  <c r="CV294" i="50"/>
  <c r="CW294" i="50"/>
  <c r="FL34" i="70"/>
  <c r="FM34" i="70"/>
  <c r="EG35" i="70"/>
  <c r="EH35" i="70"/>
  <c r="M295" i="50"/>
  <c r="EI35" i="70"/>
  <c r="EJ35" i="70"/>
  <c r="EK35" i="70"/>
  <c r="AA295" i="50"/>
  <c r="EL35" i="70"/>
  <c r="EM35" i="70"/>
  <c r="EN35" i="70"/>
  <c r="AJ295" i="50"/>
  <c r="EO35" i="70"/>
  <c r="EP35" i="70"/>
  <c r="EQ35" i="70"/>
  <c r="AP295" i="50"/>
  <c r="ER35" i="70"/>
  <c r="ES35" i="70"/>
  <c r="ET35" i="70"/>
  <c r="BC295" i="50"/>
  <c r="EU35" i="70"/>
  <c r="EV35" i="70"/>
  <c r="EW35" i="70"/>
  <c r="BQ295" i="50"/>
  <c r="EX35" i="70"/>
  <c r="EY35" i="70"/>
  <c r="EZ35" i="70"/>
  <c r="FA35" i="70"/>
  <c r="FB35" i="70"/>
  <c r="FC35" i="70"/>
  <c r="FD35" i="70"/>
  <c r="CS295" i="50"/>
  <c r="FE35" i="70"/>
  <c r="FF35" i="70"/>
  <c r="DJ295" i="50"/>
  <c r="FG35" i="70"/>
  <c r="CT295" i="50"/>
  <c r="FH35" i="70"/>
  <c r="FI35" i="70"/>
  <c r="FK35" i="70"/>
  <c r="CV295" i="50"/>
  <c r="CW295" i="50"/>
  <c r="FL35" i="70"/>
  <c r="FM35" i="70"/>
  <c r="EG36" i="70"/>
  <c r="EH36" i="70"/>
  <c r="M296" i="50"/>
  <c r="EI36" i="70"/>
  <c r="EJ36" i="70"/>
  <c r="EK36" i="70"/>
  <c r="AA296" i="50"/>
  <c r="EL36" i="70"/>
  <c r="EM36" i="70"/>
  <c r="EN36" i="70"/>
  <c r="AJ296" i="50"/>
  <c r="EO36" i="70"/>
  <c r="EP36" i="70"/>
  <c r="EQ36" i="70"/>
  <c r="AP296" i="50"/>
  <c r="ER36" i="70"/>
  <c r="ES36" i="70"/>
  <c r="ET36" i="70"/>
  <c r="BC296" i="50"/>
  <c r="EU36" i="70"/>
  <c r="EV36" i="70"/>
  <c r="EW36" i="70"/>
  <c r="BQ296" i="50"/>
  <c r="EX36" i="70"/>
  <c r="EY36" i="70"/>
  <c r="EZ36" i="70"/>
  <c r="FA36" i="70"/>
  <c r="FB36" i="70"/>
  <c r="FC36" i="70"/>
  <c r="FD36" i="70"/>
  <c r="CS296" i="50"/>
  <c r="FE36" i="70"/>
  <c r="FF36" i="70"/>
  <c r="DJ296" i="50"/>
  <c r="FG36" i="70"/>
  <c r="CT296" i="50"/>
  <c r="FH36" i="70"/>
  <c r="FI36" i="70"/>
  <c r="FK36" i="70"/>
  <c r="CV296" i="50"/>
  <c r="CW296" i="50"/>
  <c r="FL36" i="70"/>
  <c r="FM36" i="70"/>
  <c r="EG37" i="70"/>
  <c r="EH37" i="70"/>
  <c r="M297" i="50"/>
  <c r="EI37" i="70"/>
  <c r="EJ37" i="70"/>
  <c r="EK37" i="70"/>
  <c r="AA297" i="50"/>
  <c r="EL37" i="70"/>
  <c r="EM37" i="70"/>
  <c r="EN37" i="70"/>
  <c r="AJ297" i="50"/>
  <c r="EO37" i="70"/>
  <c r="EP37" i="70"/>
  <c r="EQ37" i="70"/>
  <c r="AP297" i="50"/>
  <c r="ER37" i="70"/>
  <c r="ES37" i="70"/>
  <c r="ET37" i="70"/>
  <c r="BC297" i="50"/>
  <c r="EU37" i="70"/>
  <c r="EV37" i="70"/>
  <c r="EW37" i="70"/>
  <c r="BQ297" i="50"/>
  <c r="EX37" i="70"/>
  <c r="EY37" i="70"/>
  <c r="EZ37" i="70"/>
  <c r="FA37" i="70"/>
  <c r="FB37" i="70"/>
  <c r="FC37" i="70"/>
  <c r="FD37" i="70"/>
  <c r="CS297" i="50"/>
  <c r="FE37" i="70"/>
  <c r="FF37" i="70"/>
  <c r="DJ297" i="50"/>
  <c r="FG37" i="70"/>
  <c r="CT297" i="50"/>
  <c r="FH37" i="70"/>
  <c r="FI37" i="70"/>
  <c r="FK37" i="70"/>
  <c r="CV297" i="50"/>
  <c r="CW297" i="50"/>
  <c r="FL37" i="70"/>
  <c r="FM37" i="70"/>
  <c r="EG38" i="70"/>
  <c r="EH38" i="70"/>
  <c r="M298" i="50"/>
  <c r="EI38" i="70"/>
  <c r="EJ38" i="70"/>
  <c r="EK38" i="70"/>
  <c r="AA298" i="50"/>
  <c r="EL38" i="70"/>
  <c r="EM38" i="70"/>
  <c r="EN38" i="70"/>
  <c r="AJ298" i="50"/>
  <c r="EO38" i="70"/>
  <c r="EP38" i="70"/>
  <c r="EQ38" i="70"/>
  <c r="AP298" i="50"/>
  <c r="ER38" i="70"/>
  <c r="ES38" i="70"/>
  <c r="ET38" i="70"/>
  <c r="BC298" i="50"/>
  <c r="EU38" i="70"/>
  <c r="EV38" i="70"/>
  <c r="EW38" i="70"/>
  <c r="BQ298" i="50"/>
  <c r="EX38" i="70"/>
  <c r="EY38" i="70"/>
  <c r="EZ38" i="70"/>
  <c r="FA38" i="70"/>
  <c r="FB38" i="70"/>
  <c r="FC38" i="70"/>
  <c r="FD38" i="70"/>
  <c r="CS298" i="50"/>
  <c r="FE38" i="70"/>
  <c r="FF38" i="70"/>
  <c r="DJ298" i="50"/>
  <c r="FG38" i="70"/>
  <c r="CT298" i="50"/>
  <c r="FH38" i="70"/>
  <c r="FI38" i="70"/>
  <c r="FK38" i="70"/>
  <c r="CV298" i="50"/>
  <c r="CW298" i="50"/>
  <c r="FL38" i="70"/>
  <c r="FM38" i="70"/>
  <c r="EG39" i="70"/>
  <c r="EH39" i="70"/>
  <c r="M299" i="50"/>
  <c r="EI39" i="70"/>
  <c r="EJ39" i="70"/>
  <c r="EK39" i="70"/>
  <c r="AA299" i="50"/>
  <c r="EL39" i="70"/>
  <c r="EM39" i="70"/>
  <c r="EN39" i="70"/>
  <c r="AJ299" i="50"/>
  <c r="EO39" i="70"/>
  <c r="EP39" i="70"/>
  <c r="EQ39" i="70"/>
  <c r="AP299" i="50"/>
  <c r="ER39" i="70"/>
  <c r="ES39" i="70"/>
  <c r="ET39" i="70"/>
  <c r="BC299" i="50"/>
  <c r="EU39" i="70"/>
  <c r="EV39" i="70"/>
  <c r="EW39" i="70"/>
  <c r="BQ299" i="50"/>
  <c r="EX39" i="70"/>
  <c r="EY39" i="70"/>
  <c r="EZ39" i="70"/>
  <c r="FA39" i="70"/>
  <c r="FB39" i="70"/>
  <c r="FC39" i="70"/>
  <c r="FD39" i="70"/>
  <c r="CS299" i="50"/>
  <c r="FE39" i="70"/>
  <c r="FF39" i="70"/>
  <c r="DJ299" i="50"/>
  <c r="FG39" i="70"/>
  <c r="CT299" i="50"/>
  <c r="FH39" i="70"/>
  <c r="FI39" i="70"/>
  <c r="FK39" i="70"/>
  <c r="CV299" i="50"/>
  <c r="CW299" i="50"/>
  <c r="FL39" i="70"/>
  <c r="FM39" i="70"/>
  <c r="EG40" i="70"/>
  <c r="EH40" i="70"/>
  <c r="M300" i="50"/>
  <c r="EI40" i="70"/>
  <c r="EJ40" i="70"/>
  <c r="EK40" i="70"/>
  <c r="AA300" i="50"/>
  <c r="EL40" i="70"/>
  <c r="EM40" i="70"/>
  <c r="EN40" i="70"/>
  <c r="AJ300" i="50"/>
  <c r="EO40" i="70"/>
  <c r="EP40" i="70"/>
  <c r="EQ40" i="70"/>
  <c r="AP300" i="50"/>
  <c r="ER40" i="70"/>
  <c r="ES40" i="70"/>
  <c r="ET40" i="70"/>
  <c r="BC300" i="50"/>
  <c r="EU40" i="70"/>
  <c r="EV40" i="70"/>
  <c r="EW40" i="70"/>
  <c r="BQ300" i="50"/>
  <c r="EX40" i="70"/>
  <c r="EY40" i="70"/>
  <c r="EZ40" i="70"/>
  <c r="FA40" i="70"/>
  <c r="FB40" i="70"/>
  <c r="FC40" i="70"/>
  <c r="FD40" i="70"/>
  <c r="CS300" i="50"/>
  <c r="FE40" i="70"/>
  <c r="FF40" i="70"/>
  <c r="DJ300" i="50"/>
  <c r="FG40" i="70"/>
  <c r="CT300" i="50"/>
  <c r="FH40" i="70"/>
  <c r="FI40" i="70"/>
  <c r="FK40" i="70"/>
  <c r="CV300" i="50"/>
  <c r="CW300" i="50"/>
  <c r="FL40" i="70"/>
  <c r="FM40" i="70"/>
  <c r="EG41" i="70"/>
  <c r="EH41" i="70"/>
  <c r="M301" i="50"/>
  <c r="EI41" i="70"/>
  <c r="EJ41" i="70"/>
  <c r="EK41" i="70"/>
  <c r="AA301" i="50"/>
  <c r="EL41" i="70"/>
  <c r="EM41" i="70"/>
  <c r="EN41" i="70"/>
  <c r="AJ301" i="50"/>
  <c r="EO41" i="70"/>
  <c r="EP41" i="70"/>
  <c r="EQ41" i="70"/>
  <c r="AP301" i="50"/>
  <c r="ER41" i="70"/>
  <c r="ES41" i="70"/>
  <c r="ET41" i="70"/>
  <c r="BC301" i="50"/>
  <c r="EU41" i="70"/>
  <c r="EV41" i="70"/>
  <c r="EW41" i="70"/>
  <c r="BQ301" i="50"/>
  <c r="EX41" i="70"/>
  <c r="EY41" i="70"/>
  <c r="EZ41" i="70"/>
  <c r="FA41" i="70"/>
  <c r="FB41" i="70"/>
  <c r="FC41" i="70"/>
  <c r="FD41" i="70"/>
  <c r="CS301" i="50"/>
  <c r="FE41" i="70"/>
  <c r="FF41" i="70"/>
  <c r="DJ301" i="50"/>
  <c r="FG41" i="70"/>
  <c r="CT301" i="50"/>
  <c r="FH41" i="70"/>
  <c r="FI41" i="70"/>
  <c r="FK41" i="70"/>
  <c r="CV301" i="50"/>
  <c r="CW301" i="50"/>
  <c r="FL41" i="70"/>
  <c r="FM41" i="70"/>
  <c r="EG42" i="70"/>
  <c r="EH42" i="70"/>
  <c r="M302" i="50"/>
  <c r="EI42" i="70"/>
  <c r="EJ42" i="70"/>
  <c r="EK42" i="70"/>
  <c r="AA302" i="50"/>
  <c r="EL42" i="70"/>
  <c r="EM42" i="70"/>
  <c r="EN42" i="70"/>
  <c r="AJ302" i="50"/>
  <c r="EO42" i="70"/>
  <c r="EP42" i="70"/>
  <c r="EQ42" i="70"/>
  <c r="AP302" i="50"/>
  <c r="ER42" i="70"/>
  <c r="ES42" i="70"/>
  <c r="ET42" i="70"/>
  <c r="BC302" i="50"/>
  <c r="EU42" i="70"/>
  <c r="EV42" i="70"/>
  <c r="EW42" i="70"/>
  <c r="BQ302" i="50"/>
  <c r="EX42" i="70"/>
  <c r="EY42" i="70"/>
  <c r="EZ42" i="70"/>
  <c r="FA42" i="70"/>
  <c r="FB42" i="70"/>
  <c r="FC42" i="70"/>
  <c r="FD42" i="70"/>
  <c r="CS302" i="50"/>
  <c r="FE42" i="70"/>
  <c r="FF42" i="70"/>
  <c r="DJ302" i="50"/>
  <c r="FG42" i="70"/>
  <c r="CT302" i="50"/>
  <c r="FH42" i="70"/>
  <c r="FI42" i="70"/>
  <c r="FK42" i="70"/>
  <c r="CV302" i="50"/>
  <c r="CW302" i="50"/>
  <c r="FL42" i="70"/>
  <c r="FM42" i="70"/>
  <c r="EG43" i="70"/>
  <c r="EH43" i="70"/>
  <c r="M303" i="50"/>
  <c r="EI43" i="70"/>
  <c r="EJ43" i="70"/>
  <c r="EK43" i="70"/>
  <c r="AA303" i="50"/>
  <c r="EL43" i="70"/>
  <c r="EM43" i="70"/>
  <c r="EN43" i="70"/>
  <c r="AJ303" i="50"/>
  <c r="EO43" i="70"/>
  <c r="EP43" i="70"/>
  <c r="EQ43" i="70"/>
  <c r="AP303" i="50"/>
  <c r="ER43" i="70"/>
  <c r="ES43" i="70"/>
  <c r="ET43" i="70"/>
  <c r="BC303" i="50"/>
  <c r="EU43" i="70"/>
  <c r="EV43" i="70"/>
  <c r="EW43" i="70"/>
  <c r="BQ303" i="50"/>
  <c r="EX43" i="70"/>
  <c r="EY43" i="70"/>
  <c r="EZ43" i="70"/>
  <c r="FA43" i="70"/>
  <c r="FB43" i="70"/>
  <c r="FC43" i="70"/>
  <c r="FD43" i="70"/>
  <c r="CS303" i="50"/>
  <c r="FE43" i="70"/>
  <c r="FF43" i="70"/>
  <c r="DJ303" i="50"/>
  <c r="FG43" i="70"/>
  <c r="CT303" i="50"/>
  <c r="FH43" i="70"/>
  <c r="FI43" i="70"/>
  <c r="FK43" i="70"/>
  <c r="CV303" i="50"/>
  <c r="CW303" i="50"/>
  <c r="FL43" i="70"/>
  <c r="FM43" i="70"/>
  <c r="EG44" i="70"/>
  <c r="EH44" i="70"/>
  <c r="M304" i="50"/>
  <c r="EI44" i="70"/>
  <c r="EJ44" i="70"/>
  <c r="EK44" i="70"/>
  <c r="AA304" i="50"/>
  <c r="EL44" i="70"/>
  <c r="EM44" i="70"/>
  <c r="EN44" i="70"/>
  <c r="AJ304" i="50"/>
  <c r="EO44" i="70"/>
  <c r="EP44" i="70"/>
  <c r="EQ44" i="70"/>
  <c r="AP304" i="50"/>
  <c r="ER44" i="70"/>
  <c r="ES44" i="70"/>
  <c r="ET44" i="70"/>
  <c r="BC304" i="50"/>
  <c r="EU44" i="70"/>
  <c r="EV44" i="70"/>
  <c r="EW44" i="70"/>
  <c r="BQ304" i="50"/>
  <c r="EX44" i="70"/>
  <c r="EY44" i="70"/>
  <c r="EZ44" i="70"/>
  <c r="FA44" i="70"/>
  <c r="FB44" i="70"/>
  <c r="FC44" i="70"/>
  <c r="FD44" i="70"/>
  <c r="CS304" i="50"/>
  <c r="FE44" i="70"/>
  <c r="FF44" i="70"/>
  <c r="DJ304" i="50"/>
  <c r="FG44" i="70"/>
  <c r="CT304" i="50"/>
  <c r="FH44" i="70"/>
  <c r="FI44" i="70"/>
  <c r="FK44" i="70"/>
  <c r="CV304" i="50"/>
  <c r="CW304" i="50"/>
  <c r="FL44" i="70"/>
  <c r="FM44" i="70"/>
  <c r="EG45" i="70"/>
  <c r="EH45" i="70"/>
  <c r="M305" i="50"/>
  <c r="EI45" i="70"/>
  <c r="EJ45" i="70"/>
  <c r="EK45" i="70"/>
  <c r="AA305" i="50"/>
  <c r="EL45" i="70"/>
  <c r="EM45" i="70"/>
  <c r="EN45" i="70"/>
  <c r="AJ305" i="50"/>
  <c r="EO45" i="70"/>
  <c r="EP45" i="70"/>
  <c r="EQ45" i="70"/>
  <c r="AP305" i="50"/>
  <c r="ER45" i="70"/>
  <c r="ES45" i="70"/>
  <c r="ET45" i="70"/>
  <c r="BC305" i="50"/>
  <c r="EU45" i="70"/>
  <c r="EV45" i="70"/>
  <c r="EW45" i="70"/>
  <c r="BQ305" i="50"/>
  <c r="EX45" i="70"/>
  <c r="EY45" i="70"/>
  <c r="EZ45" i="70"/>
  <c r="FA45" i="70"/>
  <c r="FB45" i="70"/>
  <c r="FC45" i="70"/>
  <c r="FD45" i="70"/>
  <c r="CS305" i="50"/>
  <c r="FE45" i="70"/>
  <c r="FF45" i="70"/>
  <c r="DJ305" i="50"/>
  <c r="FG45" i="70"/>
  <c r="CT305" i="50"/>
  <c r="FH45" i="70"/>
  <c r="FI45" i="70"/>
  <c r="FK45" i="70"/>
  <c r="CV305" i="50"/>
  <c r="CW305" i="50"/>
  <c r="FL45" i="70"/>
  <c r="FM45" i="70"/>
  <c r="EG46" i="70"/>
  <c r="EH46" i="70"/>
  <c r="M306" i="50"/>
  <c r="EI46" i="70"/>
  <c r="EJ46" i="70"/>
  <c r="EK46" i="70"/>
  <c r="AA306" i="50"/>
  <c r="EL46" i="70"/>
  <c r="EM46" i="70"/>
  <c r="EN46" i="70"/>
  <c r="AJ306" i="50"/>
  <c r="EO46" i="70"/>
  <c r="EP46" i="70"/>
  <c r="EQ46" i="70"/>
  <c r="AP306" i="50"/>
  <c r="ER46" i="70"/>
  <c r="ES46" i="70"/>
  <c r="ET46" i="70"/>
  <c r="BC306" i="50"/>
  <c r="EU46" i="70"/>
  <c r="EV46" i="70"/>
  <c r="EW46" i="70"/>
  <c r="BQ306" i="50"/>
  <c r="EX46" i="70"/>
  <c r="EY46" i="70"/>
  <c r="EZ46" i="70"/>
  <c r="FA46" i="70"/>
  <c r="FB46" i="70"/>
  <c r="FC46" i="70"/>
  <c r="FD46" i="70"/>
  <c r="CS306" i="50"/>
  <c r="FE46" i="70"/>
  <c r="FF46" i="70"/>
  <c r="DJ306" i="50"/>
  <c r="FG46" i="70"/>
  <c r="CT306" i="50"/>
  <c r="FH46" i="70"/>
  <c r="FI46" i="70"/>
  <c r="FK46" i="70"/>
  <c r="CV306" i="50"/>
  <c r="CW306" i="50"/>
  <c r="FL46" i="70"/>
  <c r="FM46" i="70"/>
  <c r="EG47" i="70"/>
  <c r="EH47" i="70"/>
  <c r="M307" i="50"/>
  <c r="EI47" i="70"/>
  <c r="EJ47" i="70"/>
  <c r="EK47" i="70"/>
  <c r="AA307" i="50"/>
  <c r="EL47" i="70"/>
  <c r="EM47" i="70"/>
  <c r="EN47" i="70"/>
  <c r="AJ307" i="50"/>
  <c r="EO47" i="70"/>
  <c r="EP47" i="70"/>
  <c r="EQ47" i="70"/>
  <c r="AP307" i="50"/>
  <c r="ER47" i="70"/>
  <c r="ES47" i="70"/>
  <c r="ET47" i="70"/>
  <c r="BC307" i="50"/>
  <c r="EU47" i="70"/>
  <c r="EV47" i="70"/>
  <c r="EW47" i="70"/>
  <c r="BQ307" i="50"/>
  <c r="EX47" i="70"/>
  <c r="EY47" i="70"/>
  <c r="EZ47" i="70"/>
  <c r="FA47" i="70"/>
  <c r="FB47" i="70"/>
  <c r="FC47" i="70"/>
  <c r="FD47" i="70"/>
  <c r="CS307" i="50"/>
  <c r="FE47" i="70"/>
  <c r="FF47" i="70"/>
  <c r="DJ307" i="50"/>
  <c r="FG47" i="70"/>
  <c r="CT307" i="50"/>
  <c r="FH47" i="70"/>
  <c r="FI47" i="70"/>
  <c r="FK47" i="70"/>
  <c r="CV307" i="50"/>
  <c r="CW307" i="50"/>
  <c r="FL47" i="70"/>
  <c r="FM47" i="70"/>
  <c r="EG48" i="70"/>
  <c r="EH48" i="70"/>
  <c r="M308" i="50"/>
  <c r="EI48" i="70"/>
  <c r="EJ48" i="70"/>
  <c r="EK48" i="70"/>
  <c r="AA308" i="50"/>
  <c r="EL48" i="70"/>
  <c r="EM48" i="70"/>
  <c r="EN48" i="70"/>
  <c r="AJ308" i="50"/>
  <c r="EO48" i="70"/>
  <c r="EP48" i="70"/>
  <c r="EQ48" i="70"/>
  <c r="AP308" i="50"/>
  <c r="ER48" i="70"/>
  <c r="ES48" i="70"/>
  <c r="ET48" i="70"/>
  <c r="BC308" i="50"/>
  <c r="EU48" i="70"/>
  <c r="EV48" i="70"/>
  <c r="EW48" i="70"/>
  <c r="BQ308" i="50"/>
  <c r="EX48" i="70"/>
  <c r="EY48" i="70"/>
  <c r="EZ48" i="70"/>
  <c r="FA48" i="70"/>
  <c r="FB48" i="70"/>
  <c r="FC48" i="70"/>
  <c r="FD48" i="70"/>
  <c r="CS308" i="50"/>
  <c r="FE48" i="70"/>
  <c r="FF48" i="70"/>
  <c r="DJ308" i="50"/>
  <c r="FG48" i="70"/>
  <c r="CT308" i="50"/>
  <c r="FH48" i="70"/>
  <c r="FI48" i="70"/>
  <c r="FK48" i="70"/>
  <c r="CV308" i="50"/>
  <c r="CW308" i="50"/>
  <c r="FL48" i="70"/>
  <c r="FM48" i="70"/>
  <c r="EG49" i="70"/>
  <c r="EH49" i="70"/>
  <c r="M309" i="50"/>
  <c r="EI49" i="70"/>
  <c r="EJ49" i="70"/>
  <c r="EK49" i="70"/>
  <c r="AA309" i="50"/>
  <c r="EL49" i="70"/>
  <c r="EM49" i="70"/>
  <c r="EN49" i="70"/>
  <c r="AJ309" i="50"/>
  <c r="EO49" i="70"/>
  <c r="EP49" i="70"/>
  <c r="EQ49" i="70"/>
  <c r="AP309" i="50"/>
  <c r="ER49" i="70"/>
  <c r="ES49" i="70"/>
  <c r="ET49" i="70"/>
  <c r="BC309" i="50"/>
  <c r="EU49" i="70"/>
  <c r="EV49" i="70"/>
  <c r="EW49" i="70"/>
  <c r="BQ309" i="50"/>
  <c r="EX49" i="70"/>
  <c r="EY49" i="70"/>
  <c r="EZ49" i="70"/>
  <c r="FA49" i="70"/>
  <c r="FB49" i="70"/>
  <c r="FC49" i="70"/>
  <c r="FD49" i="70"/>
  <c r="CS309" i="50"/>
  <c r="FE49" i="70"/>
  <c r="FF49" i="70"/>
  <c r="DJ309" i="50"/>
  <c r="FG49" i="70"/>
  <c r="CT309" i="50"/>
  <c r="FH49" i="70"/>
  <c r="FI49" i="70"/>
  <c r="FK49" i="70"/>
  <c r="CV309" i="50"/>
  <c r="CW309" i="50"/>
  <c r="FL49" i="70"/>
  <c r="FM49" i="70"/>
  <c r="EG50" i="70"/>
  <c r="EH50" i="70"/>
  <c r="M310" i="50"/>
  <c r="EI50" i="70"/>
  <c r="EJ50" i="70"/>
  <c r="EK50" i="70"/>
  <c r="AA310" i="50"/>
  <c r="EL50" i="70"/>
  <c r="EM50" i="70"/>
  <c r="EN50" i="70"/>
  <c r="AJ310" i="50"/>
  <c r="EO50" i="70"/>
  <c r="EP50" i="70"/>
  <c r="EQ50" i="70"/>
  <c r="AP310" i="50"/>
  <c r="ER50" i="70"/>
  <c r="ES50" i="70"/>
  <c r="ET50" i="70"/>
  <c r="BC310" i="50"/>
  <c r="EU50" i="70"/>
  <c r="EV50" i="70"/>
  <c r="EW50" i="70"/>
  <c r="BQ310" i="50"/>
  <c r="EX50" i="70"/>
  <c r="EY50" i="70"/>
  <c r="EZ50" i="70"/>
  <c r="FA50" i="70"/>
  <c r="FB50" i="70"/>
  <c r="FC50" i="70"/>
  <c r="FD50" i="70"/>
  <c r="CS310" i="50"/>
  <c r="FE50" i="70"/>
  <c r="FF50" i="70"/>
  <c r="DJ310" i="50"/>
  <c r="FG50" i="70"/>
  <c r="CT310" i="50"/>
  <c r="FH50" i="70"/>
  <c r="FI50" i="70"/>
  <c r="FK50" i="70"/>
  <c r="CV310" i="50"/>
  <c r="CW310" i="50"/>
  <c r="FL50" i="70"/>
  <c r="FM50" i="70"/>
  <c r="EG51" i="70"/>
  <c r="EH51" i="70"/>
  <c r="M311" i="50"/>
  <c r="EI51" i="70"/>
  <c r="EJ51" i="70"/>
  <c r="EK51" i="70"/>
  <c r="AA311" i="50"/>
  <c r="EL51" i="70"/>
  <c r="EM51" i="70"/>
  <c r="EN51" i="70"/>
  <c r="AJ311" i="50"/>
  <c r="EO51" i="70"/>
  <c r="EP51" i="70"/>
  <c r="EQ51" i="70"/>
  <c r="AP311" i="50"/>
  <c r="ER51" i="70"/>
  <c r="ES51" i="70"/>
  <c r="ET51" i="70"/>
  <c r="BC311" i="50"/>
  <c r="EU51" i="70"/>
  <c r="EV51" i="70"/>
  <c r="EW51" i="70"/>
  <c r="BQ311" i="50"/>
  <c r="EX51" i="70"/>
  <c r="EY51" i="70"/>
  <c r="EZ51" i="70"/>
  <c r="FA51" i="70"/>
  <c r="FB51" i="70"/>
  <c r="FC51" i="70"/>
  <c r="FD51" i="70"/>
  <c r="CS311" i="50"/>
  <c r="FE51" i="70"/>
  <c r="FF51" i="70"/>
  <c r="DJ311" i="50"/>
  <c r="FG51" i="70"/>
  <c r="CT311" i="50"/>
  <c r="FH51" i="70"/>
  <c r="FI51" i="70"/>
  <c r="FK51" i="70"/>
  <c r="CV311" i="50"/>
  <c r="CW311" i="50"/>
  <c r="FL51" i="70"/>
  <c r="FM51" i="70"/>
  <c r="EG52" i="70"/>
  <c r="EH52" i="70"/>
  <c r="M312" i="50"/>
  <c r="EI52" i="70"/>
  <c r="EJ52" i="70"/>
  <c r="EK52" i="70"/>
  <c r="AA312" i="50"/>
  <c r="EL52" i="70"/>
  <c r="EM52" i="70"/>
  <c r="EN52" i="70"/>
  <c r="AJ312" i="50"/>
  <c r="EO52" i="70"/>
  <c r="EP52" i="70"/>
  <c r="EQ52" i="70"/>
  <c r="AP312" i="50"/>
  <c r="ER52" i="70"/>
  <c r="ES52" i="70"/>
  <c r="ET52" i="70"/>
  <c r="BC312" i="50"/>
  <c r="EU52" i="70"/>
  <c r="EV52" i="70"/>
  <c r="EW52" i="70"/>
  <c r="BQ312" i="50"/>
  <c r="EX52" i="70"/>
  <c r="EY52" i="70"/>
  <c r="EZ52" i="70"/>
  <c r="FA52" i="70"/>
  <c r="FB52" i="70"/>
  <c r="FC52" i="70"/>
  <c r="FD52" i="70"/>
  <c r="CS312" i="50"/>
  <c r="FE52" i="70"/>
  <c r="FF52" i="70"/>
  <c r="DJ312" i="50"/>
  <c r="FG52" i="70"/>
  <c r="CT312" i="50"/>
  <c r="FH52" i="70"/>
  <c r="FI52" i="70"/>
  <c r="FK52" i="70"/>
  <c r="CV312" i="50"/>
  <c r="CW312" i="50"/>
  <c r="FL52" i="70"/>
  <c r="FM52" i="70"/>
  <c r="EG53" i="70"/>
  <c r="EH53" i="70"/>
  <c r="M313" i="50"/>
  <c r="EI53" i="70"/>
  <c r="EJ53" i="70"/>
  <c r="EK53" i="70"/>
  <c r="AA313" i="50"/>
  <c r="EL53" i="70"/>
  <c r="EM53" i="70"/>
  <c r="EN53" i="70"/>
  <c r="AJ313" i="50"/>
  <c r="EO53" i="70"/>
  <c r="EP53" i="70"/>
  <c r="EQ53" i="70"/>
  <c r="AP313" i="50"/>
  <c r="ER53" i="70"/>
  <c r="ES53" i="70"/>
  <c r="ET53" i="70"/>
  <c r="BC313" i="50"/>
  <c r="EU53" i="70"/>
  <c r="EV53" i="70"/>
  <c r="EW53" i="70"/>
  <c r="BQ313" i="50"/>
  <c r="EX53" i="70"/>
  <c r="EY53" i="70"/>
  <c r="EZ53" i="70"/>
  <c r="FA53" i="70"/>
  <c r="FB53" i="70"/>
  <c r="FC53" i="70"/>
  <c r="FD53" i="70"/>
  <c r="CS313" i="50"/>
  <c r="FE53" i="70"/>
  <c r="FF53" i="70"/>
  <c r="DJ313" i="50"/>
  <c r="FG53" i="70"/>
  <c r="CT313" i="50"/>
  <c r="FH53" i="70"/>
  <c r="FI53" i="70"/>
  <c r="FK53" i="70"/>
  <c r="CV313" i="50"/>
  <c r="CW313" i="50"/>
  <c r="FL53" i="70"/>
  <c r="FM53" i="70"/>
  <c r="EG54" i="70"/>
  <c r="EH54" i="70"/>
  <c r="M314" i="50"/>
  <c r="EI54" i="70"/>
  <c r="EJ54" i="70"/>
  <c r="EK54" i="70"/>
  <c r="AA314" i="50"/>
  <c r="EL54" i="70"/>
  <c r="EM54" i="70"/>
  <c r="EN54" i="70"/>
  <c r="AJ314" i="50"/>
  <c r="EO54" i="70"/>
  <c r="EP54" i="70"/>
  <c r="EQ54" i="70"/>
  <c r="AP314" i="50"/>
  <c r="ER54" i="70"/>
  <c r="ES54" i="70"/>
  <c r="ET54" i="70"/>
  <c r="BC314" i="50"/>
  <c r="EU54" i="70"/>
  <c r="EV54" i="70"/>
  <c r="EW54" i="70"/>
  <c r="BQ314" i="50"/>
  <c r="EX54" i="70"/>
  <c r="EY54" i="70"/>
  <c r="EZ54" i="70"/>
  <c r="FA54" i="70"/>
  <c r="FB54" i="70"/>
  <c r="FC54" i="70"/>
  <c r="FD54" i="70"/>
  <c r="CS314" i="50"/>
  <c r="FE54" i="70"/>
  <c r="FF54" i="70"/>
  <c r="DJ314" i="50"/>
  <c r="FG54" i="70"/>
  <c r="CT314" i="50"/>
  <c r="FH54" i="70"/>
  <c r="FI54" i="70"/>
  <c r="FK54" i="70"/>
  <c r="CV314" i="50"/>
  <c r="CW314" i="50"/>
  <c r="FL54" i="70"/>
  <c r="FM54" i="70"/>
  <c r="EG55" i="70"/>
  <c r="EH55" i="70"/>
  <c r="M315" i="50"/>
  <c r="EI55" i="70"/>
  <c r="EJ55" i="70"/>
  <c r="EK55" i="70"/>
  <c r="AA315" i="50"/>
  <c r="EL55" i="70"/>
  <c r="EM55" i="70"/>
  <c r="EN55" i="70"/>
  <c r="AJ315" i="50"/>
  <c r="EO55" i="70"/>
  <c r="EP55" i="70"/>
  <c r="EQ55" i="70"/>
  <c r="AP315" i="50"/>
  <c r="ER55" i="70"/>
  <c r="ES55" i="70"/>
  <c r="ET55" i="70"/>
  <c r="BC315" i="50"/>
  <c r="EU55" i="70"/>
  <c r="EV55" i="70"/>
  <c r="EW55" i="70"/>
  <c r="BQ315" i="50"/>
  <c r="EX55" i="70"/>
  <c r="EY55" i="70"/>
  <c r="EZ55" i="70"/>
  <c r="FA55" i="70"/>
  <c r="FB55" i="70"/>
  <c r="FC55" i="70"/>
  <c r="FD55" i="70"/>
  <c r="CS315" i="50"/>
  <c r="FE55" i="70"/>
  <c r="FF55" i="70"/>
  <c r="DJ315" i="50"/>
  <c r="FG55" i="70"/>
  <c r="CT315" i="50"/>
  <c r="FH55" i="70"/>
  <c r="FI55" i="70"/>
  <c r="FK55" i="70"/>
  <c r="CV315" i="50"/>
  <c r="CW315" i="50"/>
  <c r="FL55" i="70"/>
  <c r="FM55" i="70"/>
  <c r="EG56" i="70"/>
  <c r="EH56" i="70"/>
  <c r="M316" i="50"/>
  <c r="EI56" i="70"/>
  <c r="EJ56" i="70"/>
  <c r="EK56" i="70"/>
  <c r="EL56" i="70"/>
  <c r="EM56" i="70"/>
  <c r="EN56" i="70"/>
  <c r="AJ316" i="50"/>
  <c r="EO56" i="70"/>
  <c r="EP56" i="70"/>
  <c r="EQ56" i="70"/>
  <c r="AP316" i="50"/>
  <c r="ER56" i="70"/>
  <c r="ES56" i="70"/>
  <c r="ET56" i="70"/>
  <c r="BC316" i="50"/>
  <c r="EU56" i="70"/>
  <c r="EV56" i="70"/>
  <c r="EW56" i="70"/>
  <c r="BQ316" i="50"/>
  <c r="EX56" i="70"/>
  <c r="EY56" i="70"/>
  <c r="EZ56" i="70"/>
  <c r="FA56" i="70"/>
  <c r="FB56" i="70"/>
  <c r="FC56" i="70"/>
  <c r="FD56" i="70"/>
  <c r="CS316" i="50"/>
  <c r="FE56" i="70"/>
  <c r="FF56" i="70"/>
  <c r="DJ316" i="50"/>
  <c r="FG56" i="70"/>
  <c r="CT316" i="50"/>
  <c r="FH56" i="70"/>
  <c r="FI56" i="70"/>
  <c r="FK56" i="70"/>
  <c r="CV316" i="50"/>
  <c r="CW316" i="50"/>
  <c r="FL56" i="70"/>
  <c r="FM56" i="70"/>
  <c r="FM7" i="70"/>
  <c r="FL7" i="70"/>
  <c r="FK7" i="70"/>
  <c r="CT267" i="50"/>
  <c r="FH7" i="70"/>
  <c r="CS267" i="50"/>
  <c r="DJ267" i="50"/>
  <c r="FG7" i="70"/>
  <c r="FE7" i="70"/>
  <c r="FF7" i="70"/>
  <c r="FD7" i="70"/>
  <c r="FB7" i="70"/>
  <c r="FA7" i="70"/>
  <c r="EZ7" i="70"/>
  <c r="EY7" i="70"/>
  <c r="EX7" i="70"/>
  <c r="EW7" i="70"/>
  <c r="EV7" i="70"/>
  <c r="EU7" i="70"/>
  <c r="ET7" i="70"/>
  <c r="ES7" i="70"/>
  <c r="AP267" i="50"/>
  <c r="ER7" i="70"/>
  <c r="EP7" i="70"/>
  <c r="EQ7" i="70"/>
  <c r="AJ267" i="50"/>
  <c r="EO7" i="70"/>
  <c r="EN7" i="70"/>
  <c r="EM7" i="70"/>
  <c r="AA267" i="50"/>
  <c r="EL7" i="70"/>
  <c r="EK7" i="70"/>
  <c r="EJ7" i="70"/>
  <c r="M267" i="50"/>
  <c r="EI7" i="70"/>
  <c r="EH7" i="70"/>
  <c r="EG7" i="70"/>
  <c r="CZ8" i="70"/>
  <c r="DA8" i="70"/>
  <c r="M204" i="50"/>
  <c r="DB8" i="70"/>
  <c r="DC8" i="70"/>
  <c r="DD8" i="70"/>
  <c r="AA204" i="50"/>
  <c r="DE8" i="70"/>
  <c r="DF8" i="70"/>
  <c r="DG8" i="70"/>
  <c r="AJ204" i="50"/>
  <c r="DH8" i="70"/>
  <c r="DI8" i="70"/>
  <c r="DJ8" i="70"/>
  <c r="AP204" i="50"/>
  <c r="DK8" i="70"/>
  <c r="DL8" i="70"/>
  <c r="DM8" i="70"/>
  <c r="BC204" i="50"/>
  <c r="DN8" i="70"/>
  <c r="DO8" i="70"/>
  <c r="DP8" i="70"/>
  <c r="BQ204" i="50"/>
  <c r="DQ8" i="70"/>
  <c r="DR8" i="70"/>
  <c r="DS8" i="70"/>
  <c r="DT8" i="70"/>
  <c r="DU8" i="70"/>
  <c r="DV8" i="70"/>
  <c r="DW8" i="70"/>
  <c r="CS204" i="50"/>
  <c r="DX8" i="70"/>
  <c r="DY8" i="70"/>
  <c r="DJ204" i="50"/>
  <c r="DZ8" i="70"/>
  <c r="CT204" i="50"/>
  <c r="EA8" i="70"/>
  <c r="EB8" i="70"/>
  <c r="EC8" i="70"/>
  <c r="ED8" i="70"/>
  <c r="EE8" i="70"/>
  <c r="EF8" i="70"/>
  <c r="CZ9" i="70"/>
  <c r="DA9" i="70"/>
  <c r="M205" i="50"/>
  <c r="DB9" i="70"/>
  <c r="DC9" i="70"/>
  <c r="DD9" i="70"/>
  <c r="AA205" i="50"/>
  <c r="DE9" i="70"/>
  <c r="DF9" i="70"/>
  <c r="DG9" i="70"/>
  <c r="DH9" i="70"/>
  <c r="DI9" i="70"/>
  <c r="DJ9" i="70"/>
  <c r="AP205" i="50"/>
  <c r="DK9" i="70"/>
  <c r="DL9" i="70"/>
  <c r="DM9" i="70"/>
  <c r="BC205" i="50"/>
  <c r="DN9" i="70"/>
  <c r="DO9" i="70"/>
  <c r="DP9" i="70"/>
  <c r="BQ205" i="50"/>
  <c r="DQ9" i="70"/>
  <c r="DR9" i="70"/>
  <c r="DS9" i="70"/>
  <c r="DT9" i="70"/>
  <c r="DU9" i="70"/>
  <c r="DV9" i="70"/>
  <c r="DW9" i="70"/>
  <c r="CS205" i="50"/>
  <c r="DX9" i="70"/>
  <c r="DY9" i="70"/>
  <c r="DJ205" i="50"/>
  <c r="DZ9" i="70"/>
  <c r="CT205" i="50"/>
  <c r="EA9" i="70"/>
  <c r="EB9" i="70"/>
  <c r="EC9" i="70"/>
  <c r="ED9" i="70"/>
  <c r="CV205" i="50"/>
  <c r="CW205" i="50"/>
  <c r="EE9" i="70"/>
  <c r="EF9" i="70"/>
  <c r="CZ10" i="70"/>
  <c r="DA10" i="70"/>
  <c r="M206" i="50"/>
  <c r="DB10" i="70"/>
  <c r="DC10" i="70"/>
  <c r="DD10" i="70"/>
  <c r="AA206" i="50"/>
  <c r="DE10" i="70"/>
  <c r="DF10" i="70"/>
  <c r="DG10" i="70"/>
  <c r="AJ206" i="50"/>
  <c r="DH10" i="70"/>
  <c r="DI10" i="70"/>
  <c r="DJ10" i="70"/>
  <c r="AP206" i="50"/>
  <c r="DK10" i="70"/>
  <c r="DL10" i="70"/>
  <c r="DM10" i="70"/>
  <c r="BC206" i="50"/>
  <c r="DN10" i="70"/>
  <c r="DO10" i="70"/>
  <c r="DP10" i="70"/>
  <c r="BQ206" i="50"/>
  <c r="DQ10" i="70"/>
  <c r="DR10" i="70"/>
  <c r="DS10" i="70"/>
  <c r="DT10" i="70"/>
  <c r="DU10" i="70"/>
  <c r="DV10" i="70"/>
  <c r="DW10" i="70"/>
  <c r="CS206" i="50"/>
  <c r="DX10" i="70"/>
  <c r="DY10" i="70"/>
  <c r="DJ206" i="50"/>
  <c r="DZ10" i="70"/>
  <c r="CT206" i="50"/>
  <c r="EA10" i="70"/>
  <c r="EB10" i="70"/>
  <c r="EC10" i="70"/>
  <c r="ED10" i="70"/>
  <c r="CV206" i="50"/>
  <c r="CW206" i="50"/>
  <c r="EE10" i="70"/>
  <c r="EF10" i="70"/>
  <c r="CZ11" i="70"/>
  <c r="DA11" i="70"/>
  <c r="M207" i="50"/>
  <c r="DB11" i="70"/>
  <c r="DC11" i="70"/>
  <c r="DD11" i="70"/>
  <c r="AA207" i="50"/>
  <c r="DE11" i="70"/>
  <c r="DF11" i="70"/>
  <c r="DG11" i="70"/>
  <c r="DH11" i="70"/>
  <c r="DI11" i="70"/>
  <c r="DJ11" i="70"/>
  <c r="AP207" i="50"/>
  <c r="DK11" i="70"/>
  <c r="DL11" i="70"/>
  <c r="DM11" i="70"/>
  <c r="BC207" i="50"/>
  <c r="DN11" i="70"/>
  <c r="DO11" i="70"/>
  <c r="DP11" i="70"/>
  <c r="BQ207" i="50"/>
  <c r="DQ11" i="70"/>
  <c r="DR11" i="70"/>
  <c r="DS11" i="70"/>
  <c r="DT11" i="70"/>
  <c r="DU11" i="70"/>
  <c r="DV11" i="70"/>
  <c r="DW11" i="70"/>
  <c r="CS207" i="50"/>
  <c r="DX11" i="70"/>
  <c r="DY11" i="70"/>
  <c r="DJ207" i="50"/>
  <c r="DZ11" i="70"/>
  <c r="CT207" i="50"/>
  <c r="EA11" i="70"/>
  <c r="EB11" i="70"/>
  <c r="EC11" i="70"/>
  <c r="ED11" i="70"/>
  <c r="CV207" i="50"/>
  <c r="CW207" i="50"/>
  <c r="EE11" i="70"/>
  <c r="EF11" i="70"/>
  <c r="CZ12" i="70"/>
  <c r="DA12" i="70"/>
  <c r="M208" i="50"/>
  <c r="DB12" i="70"/>
  <c r="DC12" i="70"/>
  <c r="DD12" i="70"/>
  <c r="AA208" i="50"/>
  <c r="DE12" i="70"/>
  <c r="DF12" i="70"/>
  <c r="DG12" i="70"/>
  <c r="DH12" i="70"/>
  <c r="DI12" i="70"/>
  <c r="DJ12" i="70"/>
  <c r="AP208" i="50"/>
  <c r="DK12" i="70"/>
  <c r="DL12" i="70"/>
  <c r="DM12" i="70"/>
  <c r="BC208" i="50"/>
  <c r="DN12" i="70"/>
  <c r="DO12" i="70"/>
  <c r="DP12" i="70"/>
  <c r="BQ208" i="50"/>
  <c r="DQ12" i="70"/>
  <c r="DR12" i="70"/>
  <c r="DS12" i="70"/>
  <c r="DT12" i="70"/>
  <c r="DU12" i="70"/>
  <c r="DV12" i="70"/>
  <c r="DW12" i="70"/>
  <c r="CS208" i="50"/>
  <c r="DX12" i="70"/>
  <c r="DY12" i="70"/>
  <c r="DJ208" i="50"/>
  <c r="DZ12" i="70"/>
  <c r="CT208" i="50"/>
  <c r="EA12" i="70"/>
  <c r="EB12" i="70"/>
  <c r="EC12" i="70"/>
  <c r="ED12" i="70"/>
  <c r="EE12" i="70"/>
  <c r="EF12" i="70"/>
  <c r="CZ13" i="70"/>
  <c r="DA13" i="70"/>
  <c r="M209" i="50"/>
  <c r="DB13" i="70"/>
  <c r="DC13" i="70"/>
  <c r="DD13" i="70"/>
  <c r="AA209" i="50"/>
  <c r="DE13" i="70"/>
  <c r="DF13" i="70"/>
  <c r="DG13" i="70"/>
  <c r="DH13" i="70"/>
  <c r="DI13" i="70"/>
  <c r="DJ13" i="70"/>
  <c r="AP209" i="50"/>
  <c r="DK13" i="70"/>
  <c r="DL13" i="70"/>
  <c r="DM13" i="70"/>
  <c r="BC209" i="50"/>
  <c r="DN13" i="70"/>
  <c r="DO13" i="70"/>
  <c r="DP13" i="70"/>
  <c r="BQ209" i="50"/>
  <c r="DQ13" i="70"/>
  <c r="DR13" i="70"/>
  <c r="DS13" i="70"/>
  <c r="DT13" i="70"/>
  <c r="DU13" i="70"/>
  <c r="DV13" i="70"/>
  <c r="DW13" i="70"/>
  <c r="CS209" i="50"/>
  <c r="DX13" i="70"/>
  <c r="DY13" i="70"/>
  <c r="DJ209" i="50"/>
  <c r="DZ13" i="70"/>
  <c r="CT209" i="50"/>
  <c r="EA13" i="70"/>
  <c r="EB13" i="70"/>
  <c r="EC13" i="70"/>
  <c r="ED13" i="70"/>
  <c r="CV209" i="50"/>
  <c r="CW209" i="50"/>
  <c r="EE13" i="70"/>
  <c r="EF13" i="70"/>
  <c r="CZ14" i="70"/>
  <c r="DA14" i="70"/>
  <c r="M210" i="50"/>
  <c r="DB14" i="70"/>
  <c r="DC14" i="70"/>
  <c r="DD14" i="70"/>
  <c r="AA210" i="50"/>
  <c r="DE14" i="70"/>
  <c r="DF14" i="70"/>
  <c r="DG14" i="70"/>
  <c r="DH14" i="70"/>
  <c r="DI14" i="70"/>
  <c r="DJ14" i="70"/>
  <c r="AP210" i="50"/>
  <c r="DK14" i="70"/>
  <c r="DL14" i="70"/>
  <c r="DM14" i="70"/>
  <c r="BC210" i="50"/>
  <c r="DN14" i="70"/>
  <c r="DO14" i="70"/>
  <c r="DP14" i="70"/>
  <c r="BQ210" i="50"/>
  <c r="DQ14" i="70"/>
  <c r="DR14" i="70"/>
  <c r="DS14" i="70"/>
  <c r="DT14" i="70"/>
  <c r="DU14" i="70"/>
  <c r="DV14" i="70"/>
  <c r="DW14" i="70"/>
  <c r="CS210" i="50"/>
  <c r="DX14" i="70"/>
  <c r="DY14" i="70"/>
  <c r="DJ210" i="50"/>
  <c r="DZ14" i="70"/>
  <c r="CT210" i="50"/>
  <c r="EA14" i="70"/>
  <c r="EB14" i="70"/>
  <c r="EC14" i="70"/>
  <c r="ED14" i="70"/>
  <c r="CV210" i="50"/>
  <c r="CW210" i="50"/>
  <c r="EE14" i="70"/>
  <c r="EF14" i="70"/>
  <c r="CZ15" i="70"/>
  <c r="DA15" i="70"/>
  <c r="M211" i="50"/>
  <c r="DB15" i="70"/>
  <c r="DC15" i="70"/>
  <c r="DD15" i="70"/>
  <c r="AA211" i="50"/>
  <c r="DE15" i="70"/>
  <c r="DF15" i="70"/>
  <c r="DG15" i="70"/>
  <c r="DH15" i="70"/>
  <c r="DI15" i="70"/>
  <c r="DJ15" i="70"/>
  <c r="AP211" i="50"/>
  <c r="DK15" i="70"/>
  <c r="DL15" i="70"/>
  <c r="DM15" i="70"/>
  <c r="BC211" i="50"/>
  <c r="DN15" i="70"/>
  <c r="DO15" i="70"/>
  <c r="DP15" i="70"/>
  <c r="BQ211" i="50"/>
  <c r="DQ15" i="70"/>
  <c r="DR15" i="70"/>
  <c r="DS15" i="70"/>
  <c r="DT15" i="70"/>
  <c r="DU15" i="70"/>
  <c r="DV15" i="70"/>
  <c r="DW15" i="70"/>
  <c r="CS211" i="50"/>
  <c r="DX15" i="70"/>
  <c r="DY15" i="70"/>
  <c r="DJ211" i="50"/>
  <c r="DZ15" i="70"/>
  <c r="CT211" i="50"/>
  <c r="EA15" i="70"/>
  <c r="EB15" i="70"/>
  <c r="EC15" i="70"/>
  <c r="ED15" i="70"/>
  <c r="CV211" i="50"/>
  <c r="CW211" i="50"/>
  <c r="EE15" i="70"/>
  <c r="EF15" i="70"/>
  <c r="CZ16" i="70"/>
  <c r="DA16" i="70"/>
  <c r="M212" i="50"/>
  <c r="DB16" i="70"/>
  <c r="DC16" i="70"/>
  <c r="DD16" i="70"/>
  <c r="AA212" i="50"/>
  <c r="DE16" i="70"/>
  <c r="DF16" i="70"/>
  <c r="DG16" i="70"/>
  <c r="DH16" i="70"/>
  <c r="DI16" i="70"/>
  <c r="DJ16" i="70"/>
  <c r="AP212" i="50"/>
  <c r="DK16" i="70"/>
  <c r="DL16" i="70"/>
  <c r="DM16" i="70"/>
  <c r="BC212" i="50"/>
  <c r="DN16" i="70"/>
  <c r="DO16" i="70"/>
  <c r="DP16" i="70"/>
  <c r="BQ212" i="50"/>
  <c r="DQ16" i="70"/>
  <c r="DR16" i="70"/>
  <c r="DS16" i="70"/>
  <c r="DT16" i="70"/>
  <c r="DU16" i="70"/>
  <c r="DV16" i="70"/>
  <c r="DW16" i="70"/>
  <c r="CS212" i="50"/>
  <c r="DX16" i="70"/>
  <c r="DY16" i="70"/>
  <c r="DJ212" i="50"/>
  <c r="DZ16" i="70"/>
  <c r="CT212" i="50"/>
  <c r="EA16" i="70"/>
  <c r="EB16" i="70"/>
  <c r="EC16" i="70"/>
  <c r="ED16" i="70"/>
  <c r="CV212" i="50"/>
  <c r="CW212" i="50"/>
  <c r="EE16" i="70"/>
  <c r="EF16" i="70"/>
  <c r="CZ17" i="70"/>
  <c r="DA17" i="70"/>
  <c r="M213" i="50"/>
  <c r="DB17" i="70"/>
  <c r="DC17" i="70"/>
  <c r="DD17" i="70"/>
  <c r="AA213" i="50"/>
  <c r="DE17" i="70"/>
  <c r="DF17" i="70"/>
  <c r="DG17" i="70"/>
  <c r="DH17" i="70"/>
  <c r="DI17" i="70"/>
  <c r="DJ17" i="70"/>
  <c r="AP213" i="50"/>
  <c r="DK17" i="70"/>
  <c r="DL17" i="70"/>
  <c r="DM17" i="70"/>
  <c r="BC213" i="50"/>
  <c r="DN17" i="70"/>
  <c r="DO17" i="70"/>
  <c r="DP17" i="70"/>
  <c r="BQ213" i="50"/>
  <c r="DQ17" i="70"/>
  <c r="DR17" i="70"/>
  <c r="DS17" i="70"/>
  <c r="DT17" i="70"/>
  <c r="DU17" i="70"/>
  <c r="DV17" i="70"/>
  <c r="DW17" i="70"/>
  <c r="CS213" i="50"/>
  <c r="DX17" i="70"/>
  <c r="DY17" i="70"/>
  <c r="DJ213" i="50"/>
  <c r="DZ17" i="70"/>
  <c r="CT213" i="50"/>
  <c r="EA17" i="70"/>
  <c r="EB17" i="70"/>
  <c r="EC17" i="70"/>
  <c r="ED17" i="70"/>
  <c r="EE17" i="70"/>
  <c r="EF17" i="70"/>
  <c r="CZ18" i="70"/>
  <c r="DA18" i="70"/>
  <c r="M214" i="50"/>
  <c r="DB18" i="70"/>
  <c r="DC18" i="70"/>
  <c r="DD18" i="70"/>
  <c r="AA214" i="50"/>
  <c r="DE18" i="70"/>
  <c r="DF18" i="70"/>
  <c r="DG18" i="70"/>
  <c r="DH18" i="70"/>
  <c r="DI18" i="70"/>
  <c r="DJ18" i="70"/>
  <c r="AP214" i="50"/>
  <c r="DK18" i="70"/>
  <c r="DL18" i="70"/>
  <c r="DM18" i="70"/>
  <c r="BC214" i="50"/>
  <c r="DN18" i="70"/>
  <c r="DO18" i="70"/>
  <c r="DP18" i="70"/>
  <c r="BQ214" i="50"/>
  <c r="DQ18" i="70"/>
  <c r="DR18" i="70"/>
  <c r="DS18" i="70"/>
  <c r="DT18" i="70"/>
  <c r="DU18" i="70"/>
  <c r="DV18" i="70"/>
  <c r="DW18" i="70"/>
  <c r="CS214" i="50"/>
  <c r="DX18" i="70"/>
  <c r="DY18" i="70"/>
  <c r="DJ214" i="50"/>
  <c r="DZ18" i="70"/>
  <c r="CT214" i="50"/>
  <c r="EA18" i="70"/>
  <c r="EB18" i="70"/>
  <c r="EC18" i="70"/>
  <c r="ED18" i="70"/>
  <c r="CV214" i="50"/>
  <c r="CW214" i="50"/>
  <c r="EE18" i="70"/>
  <c r="EF18" i="70"/>
  <c r="CZ19" i="70"/>
  <c r="DA19" i="70"/>
  <c r="M215" i="50"/>
  <c r="DB19" i="70"/>
  <c r="DC19" i="70"/>
  <c r="DD19" i="70"/>
  <c r="AA215" i="50"/>
  <c r="DE19" i="70"/>
  <c r="DF19" i="70"/>
  <c r="DG19" i="70"/>
  <c r="DH19" i="70"/>
  <c r="DI19" i="70"/>
  <c r="DJ19" i="70"/>
  <c r="AP215" i="50"/>
  <c r="DK19" i="70"/>
  <c r="DL19" i="70"/>
  <c r="DM19" i="70"/>
  <c r="BC215" i="50"/>
  <c r="DN19" i="70"/>
  <c r="DO19" i="70"/>
  <c r="DP19" i="70"/>
  <c r="BQ215" i="50"/>
  <c r="DQ19" i="70"/>
  <c r="DR19" i="70"/>
  <c r="DS19" i="70"/>
  <c r="DT19" i="70"/>
  <c r="DU19" i="70"/>
  <c r="DV19" i="70"/>
  <c r="DW19" i="70"/>
  <c r="CS215" i="50"/>
  <c r="DX19" i="70"/>
  <c r="DY19" i="70"/>
  <c r="DJ215" i="50"/>
  <c r="DZ19" i="70"/>
  <c r="CT215" i="50"/>
  <c r="EA19" i="70"/>
  <c r="EB19" i="70"/>
  <c r="EC19" i="70"/>
  <c r="ED19" i="70"/>
  <c r="CV215" i="50"/>
  <c r="CW215" i="50"/>
  <c r="EE19" i="70"/>
  <c r="EF19" i="70"/>
  <c r="CZ20" i="70"/>
  <c r="DA20" i="70"/>
  <c r="M216" i="50"/>
  <c r="DB20" i="70"/>
  <c r="DC20" i="70"/>
  <c r="DD20" i="70"/>
  <c r="AA216" i="50"/>
  <c r="DE20" i="70"/>
  <c r="DF20" i="70"/>
  <c r="DG20" i="70"/>
  <c r="DH20" i="70"/>
  <c r="DI20" i="70"/>
  <c r="DJ20" i="70"/>
  <c r="AP216" i="50"/>
  <c r="DK20" i="70"/>
  <c r="DL20" i="70"/>
  <c r="DM20" i="70"/>
  <c r="BC216" i="50"/>
  <c r="DN20" i="70"/>
  <c r="DO20" i="70"/>
  <c r="DP20" i="70"/>
  <c r="BQ216" i="50"/>
  <c r="DQ20" i="70"/>
  <c r="DR20" i="70"/>
  <c r="DS20" i="70"/>
  <c r="DT20" i="70"/>
  <c r="DU20" i="70"/>
  <c r="DV20" i="70"/>
  <c r="DW20" i="70"/>
  <c r="CS216" i="50"/>
  <c r="DX20" i="70"/>
  <c r="DY20" i="70"/>
  <c r="DJ216" i="50"/>
  <c r="DZ20" i="70"/>
  <c r="CT216" i="50"/>
  <c r="EA20" i="70"/>
  <c r="EB20" i="70"/>
  <c r="EC20" i="70"/>
  <c r="ED20" i="70"/>
  <c r="CV216" i="50"/>
  <c r="CW216" i="50"/>
  <c r="EE20" i="70"/>
  <c r="EF20" i="70"/>
  <c r="CZ21" i="70"/>
  <c r="DA21" i="70"/>
  <c r="M217" i="50"/>
  <c r="DB21" i="70"/>
  <c r="DC21" i="70"/>
  <c r="DD21" i="70"/>
  <c r="AA217" i="50"/>
  <c r="DE21" i="70"/>
  <c r="DF21" i="70"/>
  <c r="DG21" i="70"/>
  <c r="DH21" i="70"/>
  <c r="DI21" i="70"/>
  <c r="DJ21" i="70"/>
  <c r="AP217" i="50"/>
  <c r="DK21" i="70"/>
  <c r="DL21" i="70"/>
  <c r="DM21" i="70"/>
  <c r="BC217" i="50"/>
  <c r="DN21" i="70"/>
  <c r="DO21" i="70"/>
  <c r="DP21" i="70"/>
  <c r="BQ217" i="50"/>
  <c r="DQ21" i="70"/>
  <c r="DR21" i="70"/>
  <c r="DS21" i="70"/>
  <c r="DT21" i="70"/>
  <c r="DU21" i="70"/>
  <c r="DV21" i="70"/>
  <c r="DW21" i="70"/>
  <c r="CS217" i="50"/>
  <c r="DX21" i="70"/>
  <c r="DY21" i="70"/>
  <c r="DJ217" i="50"/>
  <c r="DZ21" i="70"/>
  <c r="CT217" i="50"/>
  <c r="EA21" i="70"/>
  <c r="EB21" i="70"/>
  <c r="EC21" i="70"/>
  <c r="ED21" i="70"/>
  <c r="CV217" i="50"/>
  <c r="CW217" i="50"/>
  <c r="EE21" i="70"/>
  <c r="EF21" i="70"/>
  <c r="CZ22" i="70"/>
  <c r="DA22" i="70"/>
  <c r="M218" i="50"/>
  <c r="DB22" i="70"/>
  <c r="DC22" i="70"/>
  <c r="DD22" i="70"/>
  <c r="AA218" i="50"/>
  <c r="DE22" i="70"/>
  <c r="DF22" i="70"/>
  <c r="DG22" i="70"/>
  <c r="DH22" i="70"/>
  <c r="DI22" i="70"/>
  <c r="DJ22" i="70"/>
  <c r="AP218" i="50"/>
  <c r="DK22" i="70"/>
  <c r="DL22" i="70"/>
  <c r="DM22" i="70"/>
  <c r="BC218" i="50"/>
  <c r="DN22" i="70"/>
  <c r="DO22" i="70"/>
  <c r="DP22" i="70"/>
  <c r="BQ218" i="50"/>
  <c r="DQ22" i="70"/>
  <c r="DR22" i="70"/>
  <c r="DS22" i="70"/>
  <c r="DT22" i="70"/>
  <c r="DU22" i="70"/>
  <c r="DV22" i="70"/>
  <c r="DW22" i="70"/>
  <c r="CS218" i="50"/>
  <c r="DX22" i="70"/>
  <c r="DY22" i="70"/>
  <c r="DJ218" i="50"/>
  <c r="DZ22" i="70"/>
  <c r="CT218" i="50"/>
  <c r="EA22" i="70"/>
  <c r="EB22" i="70"/>
  <c r="EC22" i="70"/>
  <c r="ED22" i="70"/>
  <c r="CV218" i="50"/>
  <c r="CW218" i="50"/>
  <c r="EE22" i="70"/>
  <c r="EF22" i="70"/>
  <c r="CZ23" i="70"/>
  <c r="DA23" i="70"/>
  <c r="M219" i="50"/>
  <c r="DB23" i="70"/>
  <c r="DC23" i="70"/>
  <c r="DD23" i="70"/>
  <c r="AA219" i="50"/>
  <c r="DE23" i="70"/>
  <c r="DF23" i="70"/>
  <c r="DG23" i="70"/>
  <c r="DH23" i="70"/>
  <c r="DI23" i="70"/>
  <c r="DJ23" i="70"/>
  <c r="AP219" i="50"/>
  <c r="DK23" i="70"/>
  <c r="DL23" i="70"/>
  <c r="DM23" i="70"/>
  <c r="BC219" i="50"/>
  <c r="DN23" i="70"/>
  <c r="DO23" i="70"/>
  <c r="DP23" i="70"/>
  <c r="BQ219" i="50"/>
  <c r="DQ23" i="70"/>
  <c r="DR23" i="70"/>
  <c r="DS23" i="70"/>
  <c r="DT23" i="70"/>
  <c r="DU23" i="70"/>
  <c r="DV23" i="70"/>
  <c r="DW23" i="70"/>
  <c r="CS219" i="50"/>
  <c r="DX23" i="70"/>
  <c r="DY23" i="70"/>
  <c r="DJ219" i="50"/>
  <c r="DZ23" i="70"/>
  <c r="CT219" i="50"/>
  <c r="EA23" i="70"/>
  <c r="EB23" i="70"/>
  <c r="EC23" i="70"/>
  <c r="ED23" i="70"/>
  <c r="CV219" i="50"/>
  <c r="CW219" i="50"/>
  <c r="EE23" i="70"/>
  <c r="EF23" i="70"/>
  <c r="CZ24" i="70"/>
  <c r="DA24" i="70"/>
  <c r="M220" i="50"/>
  <c r="DB24" i="70"/>
  <c r="DC24" i="70"/>
  <c r="DD24" i="70"/>
  <c r="AA220" i="50"/>
  <c r="DE24" i="70"/>
  <c r="DF24" i="70"/>
  <c r="DG24" i="70"/>
  <c r="DH24" i="70"/>
  <c r="DI24" i="70"/>
  <c r="DJ24" i="70"/>
  <c r="AP220" i="50"/>
  <c r="DK24" i="70"/>
  <c r="DL24" i="70"/>
  <c r="DM24" i="70"/>
  <c r="BC220" i="50"/>
  <c r="DN24" i="70"/>
  <c r="DO24" i="70"/>
  <c r="DP24" i="70"/>
  <c r="BQ220" i="50"/>
  <c r="DQ24" i="70"/>
  <c r="DR24" i="70"/>
  <c r="DS24" i="70"/>
  <c r="DT24" i="70"/>
  <c r="DU24" i="70"/>
  <c r="DV24" i="70"/>
  <c r="DW24" i="70"/>
  <c r="CS220" i="50"/>
  <c r="DX24" i="70"/>
  <c r="DY24" i="70"/>
  <c r="DJ220" i="50"/>
  <c r="DZ24" i="70"/>
  <c r="CT220" i="50"/>
  <c r="EA24" i="70"/>
  <c r="EB24" i="70"/>
  <c r="EC24" i="70"/>
  <c r="ED24" i="70"/>
  <c r="CV220" i="50"/>
  <c r="CW220" i="50"/>
  <c r="EE24" i="70"/>
  <c r="EF24" i="70"/>
  <c r="CZ25" i="70"/>
  <c r="DA25" i="70"/>
  <c r="M221" i="50"/>
  <c r="DB25" i="70"/>
  <c r="DC25" i="70"/>
  <c r="DD25" i="70"/>
  <c r="AA221" i="50"/>
  <c r="DE25" i="70"/>
  <c r="DF25" i="70"/>
  <c r="DG25" i="70"/>
  <c r="DH25" i="70"/>
  <c r="DI25" i="70"/>
  <c r="DJ25" i="70"/>
  <c r="AP221" i="50"/>
  <c r="DK25" i="70"/>
  <c r="DL25" i="70"/>
  <c r="DM25" i="70"/>
  <c r="BC221" i="50"/>
  <c r="DN25" i="70"/>
  <c r="DO25" i="70"/>
  <c r="DP25" i="70"/>
  <c r="BQ221" i="50"/>
  <c r="DQ25" i="70"/>
  <c r="DR25" i="70"/>
  <c r="DS25" i="70"/>
  <c r="DT25" i="70"/>
  <c r="DU25" i="70"/>
  <c r="DV25" i="70"/>
  <c r="DW25" i="70"/>
  <c r="CS221" i="50"/>
  <c r="DX25" i="70"/>
  <c r="DY25" i="70"/>
  <c r="DJ221" i="50"/>
  <c r="DZ25" i="70"/>
  <c r="CT221" i="50"/>
  <c r="EA25" i="70"/>
  <c r="EB25" i="70"/>
  <c r="EC25" i="70"/>
  <c r="ED25" i="70"/>
  <c r="CV221" i="50"/>
  <c r="CW221" i="50"/>
  <c r="EE25" i="70"/>
  <c r="EF25" i="70"/>
  <c r="CZ26" i="70"/>
  <c r="DA26" i="70"/>
  <c r="M222" i="50"/>
  <c r="DB26" i="70"/>
  <c r="DC26" i="70"/>
  <c r="DD26" i="70"/>
  <c r="AA222" i="50"/>
  <c r="DE26" i="70"/>
  <c r="DF26" i="70"/>
  <c r="DG26" i="70"/>
  <c r="DH26" i="70"/>
  <c r="DI26" i="70"/>
  <c r="DJ26" i="70"/>
  <c r="AP222" i="50"/>
  <c r="DK26" i="70"/>
  <c r="DL26" i="70"/>
  <c r="DM26" i="70"/>
  <c r="BC222" i="50"/>
  <c r="DN26" i="70"/>
  <c r="DO26" i="70"/>
  <c r="DP26" i="70"/>
  <c r="BQ222" i="50"/>
  <c r="DQ26" i="70"/>
  <c r="DR26" i="70"/>
  <c r="DS26" i="70"/>
  <c r="DT26" i="70"/>
  <c r="DU26" i="70"/>
  <c r="DV26" i="70"/>
  <c r="DW26" i="70"/>
  <c r="CS222" i="50"/>
  <c r="DX26" i="70"/>
  <c r="DY26" i="70"/>
  <c r="DJ222" i="50"/>
  <c r="DZ26" i="70"/>
  <c r="CT222" i="50"/>
  <c r="EA26" i="70"/>
  <c r="EB26" i="70"/>
  <c r="EC26" i="70"/>
  <c r="ED26" i="70"/>
  <c r="CV222" i="50"/>
  <c r="CW222" i="50"/>
  <c r="EE26" i="70"/>
  <c r="EF26" i="70"/>
  <c r="CZ27" i="70"/>
  <c r="DA27" i="70"/>
  <c r="M223" i="50"/>
  <c r="DB27" i="70"/>
  <c r="DC27" i="70"/>
  <c r="DD27" i="70"/>
  <c r="AA223" i="50"/>
  <c r="DE27" i="70"/>
  <c r="DF27" i="70"/>
  <c r="DG27" i="70"/>
  <c r="DH27" i="70"/>
  <c r="DI27" i="70"/>
  <c r="DJ27" i="70"/>
  <c r="AP223" i="50"/>
  <c r="DK27" i="70"/>
  <c r="DL27" i="70"/>
  <c r="DM27" i="70"/>
  <c r="BC223" i="50"/>
  <c r="DN27" i="70"/>
  <c r="DO27" i="70"/>
  <c r="DP27" i="70"/>
  <c r="BQ223" i="50"/>
  <c r="DQ27" i="70"/>
  <c r="DR27" i="70"/>
  <c r="DS27" i="70"/>
  <c r="DT27" i="70"/>
  <c r="DU27" i="70"/>
  <c r="DV27" i="70"/>
  <c r="DW27" i="70"/>
  <c r="CS223" i="50"/>
  <c r="DX27" i="70"/>
  <c r="DY27" i="70"/>
  <c r="DJ223" i="50"/>
  <c r="DZ27" i="70"/>
  <c r="CT223" i="50"/>
  <c r="EA27" i="70"/>
  <c r="EB27" i="70"/>
  <c r="EC27" i="70"/>
  <c r="ED27" i="70"/>
  <c r="CV223" i="50"/>
  <c r="CW223" i="50"/>
  <c r="EE27" i="70"/>
  <c r="EF27" i="70"/>
  <c r="CZ28" i="70"/>
  <c r="DA28" i="70"/>
  <c r="M224" i="50"/>
  <c r="DB28" i="70"/>
  <c r="DC28" i="70"/>
  <c r="DD28" i="70"/>
  <c r="AA224" i="50"/>
  <c r="DE28" i="70"/>
  <c r="DF28" i="70"/>
  <c r="DG28" i="70"/>
  <c r="DH28" i="70"/>
  <c r="DI28" i="70"/>
  <c r="DJ28" i="70"/>
  <c r="AP224" i="50"/>
  <c r="DK28" i="70"/>
  <c r="DL28" i="70"/>
  <c r="DM28" i="70"/>
  <c r="BC224" i="50"/>
  <c r="DN28" i="70"/>
  <c r="DO28" i="70"/>
  <c r="DP28" i="70"/>
  <c r="BQ224" i="50"/>
  <c r="DQ28" i="70"/>
  <c r="DR28" i="70"/>
  <c r="DS28" i="70"/>
  <c r="DT28" i="70"/>
  <c r="DU28" i="70"/>
  <c r="DV28" i="70"/>
  <c r="DW28" i="70"/>
  <c r="CS224" i="50"/>
  <c r="DX28" i="70"/>
  <c r="DY28" i="70"/>
  <c r="DJ224" i="50"/>
  <c r="DZ28" i="70"/>
  <c r="CT224" i="50"/>
  <c r="EA28" i="70"/>
  <c r="EB28" i="70"/>
  <c r="EC28" i="70"/>
  <c r="ED28" i="70"/>
  <c r="CV224" i="50"/>
  <c r="CW224" i="50"/>
  <c r="EE28" i="70"/>
  <c r="EF28" i="70"/>
  <c r="CZ29" i="70"/>
  <c r="DA29" i="70"/>
  <c r="M225" i="50"/>
  <c r="DB29" i="70"/>
  <c r="DC29" i="70"/>
  <c r="DD29" i="70"/>
  <c r="AA225" i="50"/>
  <c r="DE29" i="70"/>
  <c r="DF29" i="70"/>
  <c r="DG29" i="70"/>
  <c r="DH29" i="70"/>
  <c r="DI29" i="70"/>
  <c r="DJ29" i="70"/>
  <c r="AP225" i="50"/>
  <c r="DK29" i="70"/>
  <c r="DL29" i="70"/>
  <c r="DM29" i="70"/>
  <c r="BC225" i="50"/>
  <c r="DN29" i="70"/>
  <c r="DO29" i="70"/>
  <c r="DP29" i="70"/>
  <c r="BQ225" i="50"/>
  <c r="DQ29" i="70"/>
  <c r="DR29" i="70"/>
  <c r="DS29" i="70"/>
  <c r="DT29" i="70"/>
  <c r="DU29" i="70"/>
  <c r="DV29" i="70"/>
  <c r="DW29" i="70"/>
  <c r="CS225" i="50"/>
  <c r="DX29" i="70"/>
  <c r="DY29" i="70"/>
  <c r="DJ225" i="50"/>
  <c r="DZ29" i="70"/>
  <c r="CT225" i="50"/>
  <c r="EA29" i="70"/>
  <c r="EB29" i="70"/>
  <c r="EC29" i="70"/>
  <c r="ED29" i="70"/>
  <c r="CV225" i="50"/>
  <c r="CW225" i="50"/>
  <c r="EE29" i="70"/>
  <c r="EF29" i="70"/>
  <c r="CZ30" i="70"/>
  <c r="DA30" i="70"/>
  <c r="M226" i="50"/>
  <c r="DB30" i="70"/>
  <c r="DC30" i="70"/>
  <c r="DD30" i="70"/>
  <c r="AA226" i="50"/>
  <c r="DE30" i="70"/>
  <c r="DF30" i="70"/>
  <c r="DG30" i="70"/>
  <c r="DH30" i="70"/>
  <c r="DI30" i="70"/>
  <c r="DJ30" i="70"/>
  <c r="AP226" i="50"/>
  <c r="DK30" i="70"/>
  <c r="DL30" i="70"/>
  <c r="DM30" i="70"/>
  <c r="BC226" i="50"/>
  <c r="DN30" i="70"/>
  <c r="DO30" i="70"/>
  <c r="DP30" i="70"/>
  <c r="BQ226" i="50"/>
  <c r="DQ30" i="70"/>
  <c r="DR30" i="70"/>
  <c r="DS30" i="70"/>
  <c r="DT30" i="70"/>
  <c r="DU30" i="70"/>
  <c r="DV30" i="70"/>
  <c r="DW30" i="70"/>
  <c r="CS226" i="50"/>
  <c r="DX30" i="70"/>
  <c r="DY30" i="70"/>
  <c r="DJ226" i="50"/>
  <c r="DZ30" i="70"/>
  <c r="CT226" i="50"/>
  <c r="EA30" i="70"/>
  <c r="EB30" i="70"/>
  <c r="EC30" i="70"/>
  <c r="ED30" i="70"/>
  <c r="CV226" i="50"/>
  <c r="CW226" i="50"/>
  <c r="EE30" i="70"/>
  <c r="EF30" i="70"/>
  <c r="CZ31" i="70"/>
  <c r="DA31" i="70"/>
  <c r="M227" i="50"/>
  <c r="DB31" i="70"/>
  <c r="DC31" i="70"/>
  <c r="DD31" i="70"/>
  <c r="AA227" i="50"/>
  <c r="DE31" i="70"/>
  <c r="DF31" i="70"/>
  <c r="DG31" i="70"/>
  <c r="DH31" i="70"/>
  <c r="DI31" i="70"/>
  <c r="DJ31" i="70"/>
  <c r="AP227" i="50"/>
  <c r="DK31" i="70"/>
  <c r="DL31" i="70"/>
  <c r="DM31" i="70"/>
  <c r="BC227" i="50"/>
  <c r="DN31" i="70"/>
  <c r="DO31" i="70"/>
  <c r="DP31" i="70"/>
  <c r="BQ227" i="50"/>
  <c r="DQ31" i="70"/>
  <c r="DR31" i="70"/>
  <c r="DS31" i="70"/>
  <c r="DT31" i="70"/>
  <c r="DU31" i="70"/>
  <c r="DV31" i="70"/>
  <c r="DW31" i="70"/>
  <c r="CS227" i="50"/>
  <c r="DX31" i="70"/>
  <c r="DY31" i="70"/>
  <c r="DJ227" i="50"/>
  <c r="DZ31" i="70"/>
  <c r="CT227" i="50"/>
  <c r="EA31" i="70"/>
  <c r="EB31" i="70"/>
  <c r="EC31" i="70"/>
  <c r="ED31" i="70"/>
  <c r="CV227" i="50"/>
  <c r="CW227" i="50"/>
  <c r="EE31" i="70"/>
  <c r="EF31" i="70"/>
  <c r="CZ32" i="70"/>
  <c r="DA32" i="70"/>
  <c r="M228" i="50"/>
  <c r="DB32" i="70"/>
  <c r="DC32" i="70"/>
  <c r="DD32" i="70"/>
  <c r="AA228" i="50"/>
  <c r="DE32" i="70"/>
  <c r="DF32" i="70"/>
  <c r="DG32" i="70"/>
  <c r="DH32" i="70"/>
  <c r="DI32" i="70"/>
  <c r="DJ32" i="70"/>
  <c r="AP228" i="50"/>
  <c r="DK32" i="70"/>
  <c r="DL32" i="70"/>
  <c r="DM32" i="70"/>
  <c r="BC228" i="50"/>
  <c r="DN32" i="70"/>
  <c r="DO32" i="70"/>
  <c r="DP32" i="70"/>
  <c r="BQ228" i="50"/>
  <c r="DQ32" i="70"/>
  <c r="DR32" i="70"/>
  <c r="DS32" i="70"/>
  <c r="DT32" i="70"/>
  <c r="DU32" i="70"/>
  <c r="DV32" i="70"/>
  <c r="DW32" i="70"/>
  <c r="CS228" i="50"/>
  <c r="DX32" i="70"/>
  <c r="DY32" i="70"/>
  <c r="DJ228" i="50"/>
  <c r="DZ32" i="70"/>
  <c r="CT228" i="50"/>
  <c r="EA32" i="70"/>
  <c r="EB32" i="70"/>
  <c r="EC32" i="70"/>
  <c r="ED32" i="70"/>
  <c r="CV228" i="50"/>
  <c r="CW228" i="50"/>
  <c r="EE32" i="70"/>
  <c r="EF32" i="70"/>
  <c r="CZ33" i="70"/>
  <c r="DA33" i="70"/>
  <c r="M229" i="50"/>
  <c r="DB33" i="70"/>
  <c r="DC33" i="70"/>
  <c r="DD33" i="70"/>
  <c r="AA229" i="50"/>
  <c r="DE33" i="70"/>
  <c r="DF33" i="70"/>
  <c r="DG33" i="70"/>
  <c r="DH33" i="70"/>
  <c r="DI33" i="70"/>
  <c r="DJ33" i="70"/>
  <c r="AP229" i="50"/>
  <c r="DK33" i="70"/>
  <c r="DL33" i="70"/>
  <c r="DM33" i="70"/>
  <c r="BC229" i="50"/>
  <c r="DN33" i="70"/>
  <c r="DO33" i="70"/>
  <c r="DP33" i="70"/>
  <c r="BQ229" i="50"/>
  <c r="DQ33" i="70"/>
  <c r="DR33" i="70"/>
  <c r="DS33" i="70"/>
  <c r="DT33" i="70"/>
  <c r="DU33" i="70"/>
  <c r="DV33" i="70"/>
  <c r="DW33" i="70"/>
  <c r="CS229" i="50"/>
  <c r="DX33" i="70"/>
  <c r="DY33" i="70"/>
  <c r="DJ229" i="50"/>
  <c r="DZ33" i="70"/>
  <c r="CT229" i="50"/>
  <c r="EA33" i="70"/>
  <c r="EB33" i="70"/>
  <c r="EC33" i="70"/>
  <c r="ED33" i="70"/>
  <c r="CV229" i="50"/>
  <c r="CW229" i="50"/>
  <c r="EE33" i="70"/>
  <c r="EF33" i="70"/>
  <c r="CZ34" i="70"/>
  <c r="DA34" i="70"/>
  <c r="M230" i="50"/>
  <c r="DB34" i="70"/>
  <c r="DC34" i="70"/>
  <c r="DD34" i="70"/>
  <c r="AA230" i="50"/>
  <c r="DE34" i="70"/>
  <c r="DF34" i="70"/>
  <c r="DG34" i="70"/>
  <c r="DH34" i="70"/>
  <c r="DI34" i="70"/>
  <c r="DJ34" i="70"/>
  <c r="AP230" i="50"/>
  <c r="DK34" i="70"/>
  <c r="DL34" i="70"/>
  <c r="DM34" i="70"/>
  <c r="BC230" i="50"/>
  <c r="DN34" i="70"/>
  <c r="DO34" i="70"/>
  <c r="DP34" i="70"/>
  <c r="BQ230" i="50"/>
  <c r="DQ34" i="70"/>
  <c r="DR34" i="70"/>
  <c r="DS34" i="70"/>
  <c r="DT34" i="70"/>
  <c r="DU34" i="70"/>
  <c r="DV34" i="70"/>
  <c r="DW34" i="70"/>
  <c r="CS230" i="50"/>
  <c r="DX34" i="70"/>
  <c r="DY34" i="70"/>
  <c r="DJ230" i="50"/>
  <c r="DZ34" i="70"/>
  <c r="CT230" i="50"/>
  <c r="EA34" i="70"/>
  <c r="EB34" i="70"/>
  <c r="EC34" i="70"/>
  <c r="ED34" i="70"/>
  <c r="CV230" i="50"/>
  <c r="CW230" i="50"/>
  <c r="EE34" i="70"/>
  <c r="EF34" i="70"/>
  <c r="CZ35" i="70"/>
  <c r="DA35" i="70"/>
  <c r="M231" i="50"/>
  <c r="DB35" i="70"/>
  <c r="DC35" i="70"/>
  <c r="DD35" i="70"/>
  <c r="AA231" i="50"/>
  <c r="DE35" i="70"/>
  <c r="DF35" i="70"/>
  <c r="DG35" i="70"/>
  <c r="DH35" i="70"/>
  <c r="DI35" i="70"/>
  <c r="DJ35" i="70"/>
  <c r="AP231" i="50"/>
  <c r="DK35" i="70"/>
  <c r="DL35" i="70"/>
  <c r="DM35" i="70"/>
  <c r="BC231" i="50"/>
  <c r="DN35" i="70"/>
  <c r="DO35" i="70"/>
  <c r="DP35" i="70"/>
  <c r="BQ231" i="50"/>
  <c r="DQ35" i="70"/>
  <c r="DR35" i="70"/>
  <c r="DS35" i="70"/>
  <c r="DT35" i="70"/>
  <c r="DU35" i="70"/>
  <c r="DV35" i="70"/>
  <c r="DW35" i="70"/>
  <c r="CS231" i="50"/>
  <c r="DX35" i="70"/>
  <c r="DY35" i="70"/>
  <c r="DJ231" i="50"/>
  <c r="DZ35" i="70"/>
  <c r="CT231" i="50"/>
  <c r="EA35" i="70"/>
  <c r="EB35" i="70"/>
  <c r="EC35" i="70"/>
  <c r="ED35" i="70"/>
  <c r="CV231" i="50"/>
  <c r="CW231" i="50"/>
  <c r="EE35" i="70"/>
  <c r="EF35" i="70"/>
  <c r="CZ36" i="70"/>
  <c r="DA36" i="70"/>
  <c r="M232" i="50"/>
  <c r="DB36" i="70"/>
  <c r="DC36" i="70"/>
  <c r="DD36" i="70"/>
  <c r="AA232" i="50"/>
  <c r="DE36" i="70"/>
  <c r="DF36" i="70"/>
  <c r="DG36" i="70"/>
  <c r="DH36" i="70"/>
  <c r="DI36" i="70"/>
  <c r="DJ36" i="70"/>
  <c r="AP232" i="50"/>
  <c r="DK36" i="70"/>
  <c r="DL36" i="70"/>
  <c r="DM36" i="70"/>
  <c r="BC232" i="50"/>
  <c r="DN36" i="70"/>
  <c r="DO36" i="70"/>
  <c r="DP36" i="70"/>
  <c r="BQ232" i="50"/>
  <c r="DQ36" i="70"/>
  <c r="DR36" i="70"/>
  <c r="DS36" i="70"/>
  <c r="DT36" i="70"/>
  <c r="DU36" i="70"/>
  <c r="DV36" i="70"/>
  <c r="DW36" i="70"/>
  <c r="CS232" i="50"/>
  <c r="DX36" i="70"/>
  <c r="DY36" i="70"/>
  <c r="DJ232" i="50"/>
  <c r="DZ36" i="70"/>
  <c r="CT232" i="50"/>
  <c r="EA36" i="70"/>
  <c r="EB36" i="70"/>
  <c r="EC36" i="70"/>
  <c r="ED36" i="70"/>
  <c r="CV232" i="50"/>
  <c r="CW232" i="50"/>
  <c r="EE36" i="70"/>
  <c r="EF36" i="70"/>
  <c r="CZ37" i="70"/>
  <c r="DA37" i="70"/>
  <c r="M233" i="50"/>
  <c r="DB37" i="70"/>
  <c r="DC37" i="70"/>
  <c r="DD37" i="70"/>
  <c r="AA233" i="50"/>
  <c r="DE37" i="70"/>
  <c r="DF37" i="70"/>
  <c r="DG37" i="70"/>
  <c r="DH37" i="70"/>
  <c r="DI37" i="70"/>
  <c r="DJ37" i="70"/>
  <c r="AP233" i="50"/>
  <c r="DK37" i="70"/>
  <c r="DL37" i="70"/>
  <c r="DM37" i="70"/>
  <c r="BC233" i="50"/>
  <c r="DN37" i="70"/>
  <c r="DO37" i="70"/>
  <c r="DP37" i="70"/>
  <c r="BQ233" i="50"/>
  <c r="DQ37" i="70"/>
  <c r="DR37" i="70"/>
  <c r="DS37" i="70"/>
  <c r="DT37" i="70"/>
  <c r="DU37" i="70"/>
  <c r="DV37" i="70"/>
  <c r="DW37" i="70"/>
  <c r="CS233" i="50"/>
  <c r="DX37" i="70"/>
  <c r="DY37" i="70"/>
  <c r="DJ233" i="50"/>
  <c r="DZ37" i="70"/>
  <c r="CT233" i="50"/>
  <c r="EA37" i="70"/>
  <c r="EB37" i="70"/>
  <c r="EC37" i="70"/>
  <c r="ED37" i="70"/>
  <c r="CV233" i="50"/>
  <c r="CW233" i="50"/>
  <c r="EE37" i="70"/>
  <c r="EF37" i="70"/>
  <c r="CZ38" i="70"/>
  <c r="DA38" i="70"/>
  <c r="M234" i="50"/>
  <c r="DB38" i="70"/>
  <c r="DC38" i="70"/>
  <c r="DD38" i="70"/>
  <c r="AA234" i="50"/>
  <c r="DE38" i="70"/>
  <c r="DF38" i="70"/>
  <c r="DG38" i="70"/>
  <c r="DH38" i="70"/>
  <c r="DI38" i="70"/>
  <c r="DJ38" i="70"/>
  <c r="AP234" i="50"/>
  <c r="DK38" i="70"/>
  <c r="DL38" i="70"/>
  <c r="DM38" i="70"/>
  <c r="BC234" i="50"/>
  <c r="DN38" i="70"/>
  <c r="DO38" i="70"/>
  <c r="DP38" i="70"/>
  <c r="BQ234" i="50"/>
  <c r="DQ38" i="70"/>
  <c r="DR38" i="70"/>
  <c r="DS38" i="70"/>
  <c r="DT38" i="70"/>
  <c r="DU38" i="70"/>
  <c r="DV38" i="70"/>
  <c r="DW38" i="70"/>
  <c r="CS234" i="50"/>
  <c r="DX38" i="70"/>
  <c r="DY38" i="70"/>
  <c r="DJ234" i="50"/>
  <c r="DZ38" i="70"/>
  <c r="CT234" i="50"/>
  <c r="EA38" i="70"/>
  <c r="EB38" i="70"/>
  <c r="EC38" i="70"/>
  <c r="ED38" i="70"/>
  <c r="CV234" i="50"/>
  <c r="CW234" i="50"/>
  <c r="EE38" i="70"/>
  <c r="EF38" i="70"/>
  <c r="CZ39" i="70"/>
  <c r="DA39" i="70"/>
  <c r="M235" i="50"/>
  <c r="DB39" i="70"/>
  <c r="DC39" i="70"/>
  <c r="DD39" i="70"/>
  <c r="AA235" i="50"/>
  <c r="DE39" i="70"/>
  <c r="DF39" i="70"/>
  <c r="DG39" i="70"/>
  <c r="DH39" i="70"/>
  <c r="DI39" i="70"/>
  <c r="DJ39" i="70"/>
  <c r="AP235" i="50"/>
  <c r="DK39" i="70"/>
  <c r="DL39" i="70"/>
  <c r="DM39" i="70"/>
  <c r="BC235" i="50"/>
  <c r="DN39" i="70"/>
  <c r="DO39" i="70"/>
  <c r="DP39" i="70"/>
  <c r="BQ235" i="50"/>
  <c r="DQ39" i="70"/>
  <c r="DR39" i="70"/>
  <c r="DS39" i="70"/>
  <c r="DT39" i="70"/>
  <c r="DU39" i="70"/>
  <c r="DV39" i="70"/>
  <c r="DW39" i="70"/>
  <c r="CS235" i="50"/>
  <c r="DX39" i="70"/>
  <c r="DY39" i="70"/>
  <c r="DJ235" i="50"/>
  <c r="DZ39" i="70"/>
  <c r="CT235" i="50"/>
  <c r="EA39" i="70"/>
  <c r="EB39" i="70"/>
  <c r="EC39" i="70"/>
  <c r="ED39" i="70"/>
  <c r="CV235" i="50"/>
  <c r="CW235" i="50"/>
  <c r="EE39" i="70"/>
  <c r="EF39" i="70"/>
  <c r="CZ40" i="70"/>
  <c r="DA40" i="70"/>
  <c r="M236" i="50"/>
  <c r="DB40" i="70"/>
  <c r="DC40" i="70"/>
  <c r="DD40" i="70"/>
  <c r="AA236" i="50"/>
  <c r="DE40" i="70"/>
  <c r="DF40" i="70"/>
  <c r="DG40" i="70"/>
  <c r="DH40" i="70"/>
  <c r="DI40" i="70"/>
  <c r="DJ40" i="70"/>
  <c r="AP236" i="50"/>
  <c r="DK40" i="70"/>
  <c r="DL40" i="70"/>
  <c r="DM40" i="70"/>
  <c r="BC236" i="50"/>
  <c r="DN40" i="70"/>
  <c r="DO40" i="70"/>
  <c r="DP40" i="70"/>
  <c r="BQ236" i="50"/>
  <c r="DQ40" i="70"/>
  <c r="DR40" i="70"/>
  <c r="DS40" i="70"/>
  <c r="DT40" i="70"/>
  <c r="DU40" i="70"/>
  <c r="DV40" i="70"/>
  <c r="DW40" i="70"/>
  <c r="CS236" i="50"/>
  <c r="DX40" i="70"/>
  <c r="DY40" i="70"/>
  <c r="DJ236" i="50"/>
  <c r="DZ40" i="70"/>
  <c r="CT236" i="50"/>
  <c r="EA40" i="70"/>
  <c r="EB40" i="70"/>
  <c r="EC40" i="70"/>
  <c r="ED40" i="70"/>
  <c r="CV236" i="50"/>
  <c r="CW236" i="50"/>
  <c r="EE40" i="70"/>
  <c r="EF40" i="70"/>
  <c r="CZ41" i="70"/>
  <c r="DA41" i="70"/>
  <c r="M237" i="50"/>
  <c r="DB41" i="70"/>
  <c r="DC41" i="70"/>
  <c r="DD41" i="70"/>
  <c r="AA237" i="50"/>
  <c r="DE41" i="70"/>
  <c r="DF41" i="70"/>
  <c r="DG41" i="70"/>
  <c r="DH41" i="70"/>
  <c r="DI41" i="70"/>
  <c r="DJ41" i="70"/>
  <c r="AP237" i="50"/>
  <c r="DK41" i="70"/>
  <c r="DL41" i="70"/>
  <c r="DM41" i="70"/>
  <c r="BC237" i="50"/>
  <c r="DN41" i="70"/>
  <c r="DO41" i="70"/>
  <c r="DP41" i="70"/>
  <c r="BQ237" i="50"/>
  <c r="DQ41" i="70"/>
  <c r="DR41" i="70"/>
  <c r="DS41" i="70"/>
  <c r="DT41" i="70"/>
  <c r="DU41" i="70"/>
  <c r="DV41" i="70"/>
  <c r="DW41" i="70"/>
  <c r="CS237" i="50"/>
  <c r="DX41" i="70"/>
  <c r="DY41" i="70"/>
  <c r="DJ237" i="50"/>
  <c r="DZ41" i="70"/>
  <c r="CT237" i="50"/>
  <c r="EA41" i="70"/>
  <c r="EB41" i="70"/>
  <c r="EC41" i="70"/>
  <c r="ED41" i="70"/>
  <c r="CV237" i="50"/>
  <c r="CW237" i="50"/>
  <c r="EE41" i="70"/>
  <c r="EF41" i="70"/>
  <c r="CZ42" i="70"/>
  <c r="DA42" i="70"/>
  <c r="M238" i="50"/>
  <c r="DB42" i="70"/>
  <c r="DC42" i="70"/>
  <c r="DD42" i="70"/>
  <c r="AA238" i="50"/>
  <c r="DE42" i="70"/>
  <c r="DF42" i="70"/>
  <c r="DG42" i="70"/>
  <c r="DH42" i="70"/>
  <c r="DI42" i="70"/>
  <c r="DJ42" i="70"/>
  <c r="AP238" i="50"/>
  <c r="DK42" i="70"/>
  <c r="DL42" i="70"/>
  <c r="DM42" i="70"/>
  <c r="BC238" i="50"/>
  <c r="DN42" i="70"/>
  <c r="DO42" i="70"/>
  <c r="DP42" i="70"/>
  <c r="BQ238" i="50"/>
  <c r="DQ42" i="70"/>
  <c r="DR42" i="70"/>
  <c r="DS42" i="70"/>
  <c r="DT42" i="70"/>
  <c r="DU42" i="70"/>
  <c r="DV42" i="70"/>
  <c r="DW42" i="70"/>
  <c r="CS238" i="50"/>
  <c r="DX42" i="70"/>
  <c r="DY42" i="70"/>
  <c r="DJ238" i="50"/>
  <c r="DZ42" i="70"/>
  <c r="CT238" i="50"/>
  <c r="EA42" i="70"/>
  <c r="EB42" i="70"/>
  <c r="EC42" i="70"/>
  <c r="ED42" i="70"/>
  <c r="CV238" i="50"/>
  <c r="CW238" i="50"/>
  <c r="EE42" i="70"/>
  <c r="EF42" i="70"/>
  <c r="CZ43" i="70"/>
  <c r="DA43" i="70"/>
  <c r="M239" i="50"/>
  <c r="DB43" i="70"/>
  <c r="DC43" i="70"/>
  <c r="DD43" i="70"/>
  <c r="AA239" i="50"/>
  <c r="DE43" i="70"/>
  <c r="DF43" i="70"/>
  <c r="DG43" i="70"/>
  <c r="DH43" i="70"/>
  <c r="DI43" i="70"/>
  <c r="DJ43" i="70"/>
  <c r="AP239" i="50"/>
  <c r="DK43" i="70"/>
  <c r="DL43" i="70"/>
  <c r="DM43" i="70"/>
  <c r="BC239" i="50"/>
  <c r="DN43" i="70"/>
  <c r="DO43" i="70"/>
  <c r="DP43" i="70"/>
  <c r="BQ239" i="50"/>
  <c r="DQ43" i="70"/>
  <c r="DR43" i="70"/>
  <c r="DS43" i="70"/>
  <c r="DT43" i="70"/>
  <c r="DU43" i="70"/>
  <c r="DV43" i="70"/>
  <c r="DW43" i="70"/>
  <c r="CS239" i="50"/>
  <c r="DX43" i="70"/>
  <c r="DY43" i="70"/>
  <c r="DJ239" i="50"/>
  <c r="DZ43" i="70"/>
  <c r="CT239" i="50"/>
  <c r="EA43" i="70"/>
  <c r="EB43" i="70"/>
  <c r="EC43" i="70"/>
  <c r="ED43" i="70"/>
  <c r="CV239" i="50"/>
  <c r="CW239" i="50"/>
  <c r="EE43" i="70"/>
  <c r="EF43" i="70"/>
  <c r="CZ44" i="70"/>
  <c r="DA44" i="70"/>
  <c r="M240" i="50"/>
  <c r="DB44" i="70"/>
  <c r="DC44" i="70"/>
  <c r="DD44" i="70"/>
  <c r="AA240" i="50"/>
  <c r="DE44" i="70"/>
  <c r="DF44" i="70"/>
  <c r="DG44" i="70"/>
  <c r="DH44" i="70"/>
  <c r="DI44" i="70"/>
  <c r="DJ44" i="70"/>
  <c r="AP240" i="50"/>
  <c r="DK44" i="70"/>
  <c r="DL44" i="70"/>
  <c r="DM44" i="70"/>
  <c r="BC240" i="50"/>
  <c r="DN44" i="70"/>
  <c r="DO44" i="70"/>
  <c r="DP44" i="70"/>
  <c r="BQ240" i="50"/>
  <c r="DQ44" i="70"/>
  <c r="DR44" i="70"/>
  <c r="DS44" i="70"/>
  <c r="DT44" i="70"/>
  <c r="DU44" i="70"/>
  <c r="DV44" i="70"/>
  <c r="DW44" i="70"/>
  <c r="CS240" i="50"/>
  <c r="DX44" i="70"/>
  <c r="DY44" i="70"/>
  <c r="DJ240" i="50"/>
  <c r="DZ44" i="70"/>
  <c r="CT240" i="50"/>
  <c r="EA44" i="70"/>
  <c r="EB44" i="70"/>
  <c r="EC44" i="70"/>
  <c r="ED44" i="70"/>
  <c r="CV240" i="50"/>
  <c r="CW240" i="50"/>
  <c r="EE44" i="70"/>
  <c r="EF44" i="70"/>
  <c r="CZ45" i="70"/>
  <c r="DA45" i="70"/>
  <c r="M241" i="50"/>
  <c r="DB45" i="70"/>
  <c r="DC45" i="70"/>
  <c r="DD45" i="70"/>
  <c r="AA241" i="50"/>
  <c r="DE45" i="70"/>
  <c r="DF45" i="70"/>
  <c r="DG45" i="70"/>
  <c r="DH45" i="70"/>
  <c r="DI45" i="70"/>
  <c r="DJ45" i="70"/>
  <c r="AP241" i="50"/>
  <c r="DK45" i="70"/>
  <c r="DL45" i="70"/>
  <c r="DM45" i="70"/>
  <c r="BC241" i="50"/>
  <c r="DN45" i="70"/>
  <c r="DO45" i="70"/>
  <c r="DP45" i="70"/>
  <c r="BQ241" i="50"/>
  <c r="DQ45" i="70"/>
  <c r="DR45" i="70"/>
  <c r="DS45" i="70"/>
  <c r="DT45" i="70"/>
  <c r="DU45" i="70"/>
  <c r="DV45" i="70"/>
  <c r="DW45" i="70"/>
  <c r="CS241" i="50"/>
  <c r="DX45" i="70"/>
  <c r="DY45" i="70"/>
  <c r="DJ241" i="50"/>
  <c r="DZ45" i="70"/>
  <c r="CT241" i="50"/>
  <c r="EA45" i="70"/>
  <c r="EB45" i="70"/>
  <c r="EC45" i="70"/>
  <c r="ED45" i="70"/>
  <c r="CV241" i="50"/>
  <c r="CW241" i="50"/>
  <c r="EE45" i="70"/>
  <c r="EF45" i="70"/>
  <c r="CZ46" i="70"/>
  <c r="DA46" i="70"/>
  <c r="M242" i="50"/>
  <c r="DB46" i="70"/>
  <c r="DC46" i="70"/>
  <c r="DD46" i="70"/>
  <c r="AA242" i="50"/>
  <c r="DE46" i="70"/>
  <c r="DF46" i="70"/>
  <c r="DG46" i="70"/>
  <c r="DH46" i="70"/>
  <c r="DI46" i="70"/>
  <c r="DJ46" i="70"/>
  <c r="AP242" i="50"/>
  <c r="DK46" i="70"/>
  <c r="DL46" i="70"/>
  <c r="DM46" i="70"/>
  <c r="BC242" i="50"/>
  <c r="DN46" i="70"/>
  <c r="DO46" i="70"/>
  <c r="DP46" i="70"/>
  <c r="BQ242" i="50"/>
  <c r="DQ46" i="70"/>
  <c r="DR46" i="70"/>
  <c r="DS46" i="70"/>
  <c r="DT46" i="70"/>
  <c r="DU46" i="70"/>
  <c r="DV46" i="70"/>
  <c r="DW46" i="70"/>
  <c r="CS242" i="50"/>
  <c r="DX46" i="70"/>
  <c r="DY46" i="70"/>
  <c r="DJ242" i="50"/>
  <c r="DZ46" i="70"/>
  <c r="CT242" i="50"/>
  <c r="EA46" i="70"/>
  <c r="EB46" i="70"/>
  <c r="EC46" i="70"/>
  <c r="ED46" i="70"/>
  <c r="CV242" i="50"/>
  <c r="CW242" i="50"/>
  <c r="EE46" i="70"/>
  <c r="EF46" i="70"/>
  <c r="CZ47" i="70"/>
  <c r="DA47" i="70"/>
  <c r="M243" i="50"/>
  <c r="DB47" i="70"/>
  <c r="DC47" i="70"/>
  <c r="DD47" i="70"/>
  <c r="AA243" i="50"/>
  <c r="DE47" i="70"/>
  <c r="DF47" i="70"/>
  <c r="DG47" i="70"/>
  <c r="DH47" i="70"/>
  <c r="DI47" i="70"/>
  <c r="DJ47" i="70"/>
  <c r="AP243" i="50"/>
  <c r="DK47" i="70"/>
  <c r="DL47" i="70"/>
  <c r="DM47" i="70"/>
  <c r="BC243" i="50"/>
  <c r="DN47" i="70"/>
  <c r="DO47" i="70"/>
  <c r="DP47" i="70"/>
  <c r="BQ243" i="50"/>
  <c r="DQ47" i="70"/>
  <c r="DR47" i="70"/>
  <c r="DS47" i="70"/>
  <c r="DT47" i="70"/>
  <c r="DU47" i="70"/>
  <c r="DV47" i="70"/>
  <c r="DW47" i="70"/>
  <c r="CS243" i="50"/>
  <c r="DX47" i="70"/>
  <c r="DY47" i="70"/>
  <c r="DJ243" i="50"/>
  <c r="DZ47" i="70"/>
  <c r="CT243" i="50"/>
  <c r="EA47" i="70"/>
  <c r="EB47" i="70"/>
  <c r="EC47" i="70"/>
  <c r="ED47" i="70"/>
  <c r="CV243" i="50"/>
  <c r="CW243" i="50"/>
  <c r="EE47" i="70"/>
  <c r="EF47" i="70"/>
  <c r="CZ48" i="70"/>
  <c r="DA48" i="70"/>
  <c r="M244" i="50"/>
  <c r="DB48" i="70"/>
  <c r="DC48" i="70"/>
  <c r="DD48" i="70"/>
  <c r="AA244" i="50"/>
  <c r="DE48" i="70"/>
  <c r="DF48" i="70"/>
  <c r="DG48" i="70"/>
  <c r="DH48" i="70"/>
  <c r="DI48" i="70"/>
  <c r="DJ48" i="70"/>
  <c r="AP244" i="50"/>
  <c r="DK48" i="70"/>
  <c r="DL48" i="70"/>
  <c r="DM48" i="70"/>
  <c r="BC244" i="50"/>
  <c r="DN48" i="70"/>
  <c r="DO48" i="70"/>
  <c r="DP48" i="70"/>
  <c r="BQ244" i="50"/>
  <c r="DQ48" i="70"/>
  <c r="DR48" i="70"/>
  <c r="DS48" i="70"/>
  <c r="DT48" i="70"/>
  <c r="DU48" i="70"/>
  <c r="DV48" i="70"/>
  <c r="DW48" i="70"/>
  <c r="CS244" i="50"/>
  <c r="DX48" i="70"/>
  <c r="DY48" i="70"/>
  <c r="DJ244" i="50"/>
  <c r="DZ48" i="70"/>
  <c r="CT244" i="50"/>
  <c r="EA48" i="70"/>
  <c r="EB48" i="70"/>
  <c r="EC48" i="70"/>
  <c r="ED48" i="70"/>
  <c r="CV244" i="50"/>
  <c r="CW244" i="50"/>
  <c r="EE48" i="70"/>
  <c r="EF48" i="70"/>
  <c r="CZ49" i="70"/>
  <c r="DA49" i="70"/>
  <c r="M245" i="50"/>
  <c r="DB49" i="70"/>
  <c r="DC49" i="70"/>
  <c r="DD49" i="70"/>
  <c r="AA245" i="50"/>
  <c r="DE49" i="70"/>
  <c r="DF49" i="70"/>
  <c r="DG49" i="70"/>
  <c r="DH49" i="70"/>
  <c r="DI49" i="70"/>
  <c r="DJ49" i="70"/>
  <c r="AP245" i="50"/>
  <c r="DK49" i="70"/>
  <c r="DL49" i="70"/>
  <c r="DM49" i="70"/>
  <c r="BC245" i="50"/>
  <c r="DN49" i="70"/>
  <c r="DO49" i="70"/>
  <c r="DP49" i="70"/>
  <c r="BQ245" i="50"/>
  <c r="DQ49" i="70"/>
  <c r="DR49" i="70"/>
  <c r="DS49" i="70"/>
  <c r="DT49" i="70"/>
  <c r="DU49" i="70"/>
  <c r="DV49" i="70"/>
  <c r="DW49" i="70"/>
  <c r="CS245" i="50"/>
  <c r="DX49" i="70"/>
  <c r="DY49" i="70"/>
  <c r="DJ245" i="50"/>
  <c r="DZ49" i="70"/>
  <c r="CT245" i="50"/>
  <c r="EA49" i="70"/>
  <c r="EB49" i="70"/>
  <c r="EC49" i="70"/>
  <c r="ED49" i="70"/>
  <c r="CV245" i="50"/>
  <c r="CW245" i="50"/>
  <c r="EE49" i="70"/>
  <c r="EF49" i="70"/>
  <c r="CZ50" i="70"/>
  <c r="DA50" i="70"/>
  <c r="M246" i="50"/>
  <c r="DB50" i="70"/>
  <c r="DC50" i="70"/>
  <c r="DD50" i="70"/>
  <c r="AA246" i="50"/>
  <c r="DE50" i="70"/>
  <c r="DF50" i="70"/>
  <c r="DG50" i="70"/>
  <c r="DH50" i="70"/>
  <c r="DI50" i="70"/>
  <c r="DJ50" i="70"/>
  <c r="AP246" i="50"/>
  <c r="DK50" i="70"/>
  <c r="DL50" i="70"/>
  <c r="DM50" i="70"/>
  <c r="BC246" i="50"/>
  <c r="DN50" i="70"/>
  <c r="DO50" i="70"/>
  <c r="DP50" i="70"/>
  <c r="BQ246" i="50"/>
  <c r="DQ50" i="70"/>
  <c r="DR50" i="70"/>
  <c r="DS50" i="70"/>
  <c r="DT50" i="70"/>
  <c r="DU50" i="70"/>
  <c r="DV50" i="70"/>
  <c r="DW50" i="70"/>
  <c r="CS246" i="50"/>
  <c r="DX50" i="70"/>
  <c r="DY50" i="70"/>
  <c r="DJ246" i="50"/>
  <c r="DZ50" i="70"/>
  <c r="CT246" i="50"/>
  <c r="EA50" i="70"/>
  <c r="EB50" i="70"/>
  <c r="EC50" i="70"/>
  <c r="ED50" i="70"/>
  <c r="CV246" i="50"/>
  <c r="CW246" i="50"/>
  <c r="EE50" i="70"/>
  <c r="EF50" i="70"/>
  <c r="CZ51" i="70"/>
  <c r="DA51" i="70"/>
  <c r="M247" i="50"/>
  <c r="DB51" i="70"/>
  <c r="DC51" i="70"/>
  <c r="DD51" i="70"/>
  <c r="AA247" i="50"/>
  <c r="DE51" i="70"/>
  <c r="DF51" i="70"/>
  <c r="DG51" i="70"/>
  <c r="DH51" i="70"/>
  <c r="DI51" i="70"/>
  <c r="DJ51" i="70"/>
  <c r="AP247" i="50"/>
  <c r="DK51" i="70"/>
  <c r="DL51" i="70"/>
  <c r="DM51" i="70"/>
  <c r="BC247" i="50"/>
  <c r="DN51" i="70"/>
  <c r="DO51" i="70"/>
  <c r="DP51" i="70"/>
  <c r="BQ247" i="50"/>
  <c r="DQ51" i="70"/>
  <c r="DR51" i="70"/>
  <c r="DS51" i="70"/>
  <c r="DT51" i="70"/>
  <c r="DU51" i="70"/>
  <c r="DV51" i="70"/>
  <c r="DW51" i="70"/>
  <c r="CS247" i="50"/>
  <c r="DX51" i="70"/>
  <c r="DY51" i="70"/>
  <c r="DJ247" i="50"/>
  <c r="DZ51" i="70"/>
  <c r="CT247" i="50"/>
  <c r="EA51" i="70"/>
  <c r="EB51" i="70"/>
  <c r="EC51" i="70"/>
  <c r="ED51" i="70"/>
  <c r="CV247" i="50"/>
  <c r="CW247" i="50"/>
  <c r="EE51" i="70"/>
  <c r="EF51" i="70"/>
  <c r="CZ52" i="70"/>
  <c r="DA52" i="70"/>
  <c r="M248" i="50"/>
  <c r="DB52" i="70"/>
  <c r="DC52" i="70"/>
  <c r="DD52" i="70"/>
  <c r="AA248" i="50"/>
  <c r="DE52" i="70"/>
  <c r="DF52" i="70"/>
  <c r="DG52" i="70"/>
  <c r="DH52" i="70"/>
  <c r="DI52" i="70"/>
  <c r="DJ52" i="70"/>
  <c r="AP248" i="50"/>
  <c r="DK52" i="70"/>
  <c r="DL52" i="70"/>
  <c r="DM52" i="70"/>
  <c r="BC248" i="50"/>
  <c r="DN52" i="70"/>
  <c r="DO52" i="70"/>
  <c r="DP52" i="70"/>
  <c r="BQ248" i="50"/>
  <c r="DQ52" i="70"/>
  <c r="DR52" i="70"/>
  <c r="DS52" i="70"/>
  <c r="DT52" i="70"/>
  <c r="DU52" i="70"/>
  <c r="DV52" i="70"/>
  <c r="DW52" i="70"/>
  <c r="CS248" i="50"/>
  <c r="DX52" i="70"/>
  <c r="DY52" i="70"/>
  <c r="DJ248" i="50"/>
  <c r="DZ52" i="70"/>
  <c r="CT248" i="50"/>
  <c r="EA52" i="70"/>
  <c r="EB52" i="70"/>
  <c r="EC52" i="70"/>
  <c r="ED52" i="70"/>
  <c r="CV248" i="50"/>
  <c r="CW248" i="50"/>
  <c r="EE52" i="70"/>
  <c r="EF52" i="70"/>
  <c r="CZ53" i="70"/>
  <c r="DA53" i="70"/>
  <c r="M249" i="50"/>
  <c r="DB53" i="70"/>
  <c r="DC53" i="70"/>
  <c r="DD53" i="70"/>
  <c r="AA249" i="50"/>
  <c r="DE53" i="70"/>
  <c r="DF53" i="70"/>
  <c r="DG53" i="70"/>
  <c r="DH53" i="70"/>
  <c r="DI53" i="70"/>
  <c r="DJ53" i="70"/>
  <c r="AP249" i="50"/>
  <c r="DK53" i="70"/>
  <c r="DL53" i="70"/>
  <c r="DM53" i="70"/>
  <c r="BC249" i="50"/>
  <c r="DN53" i="70"/>
  <c r="DO53" i="70"/>
  <c r="DP53" i="70"/>
  <c r="BQ249" i="50"/>
  <c r="DQ53" i="70"/>
  <c r="DR53" i="70"/>
  <c r="DS53" i="70"/>
  <c r="DT53" i="70"/>
  <c r="DU53" i="70"/>
  <c r="DV53" i="70"/>
  <c r="DW53" i="70"/>
  <c r="CS249" i="50"/>
  <c r="DX53" i="70"/>
  <c r="DY53" i="70"/>
  <c r="DJ249" i="50"/>
  <c r="DZ53" i="70"/>
  <c r="CT249" i="50"/>
  <c r="EA53" i="70"/>
  <c r="EB53" i="70"/>
  <c r="EC53" i="70"/>
  <c r="ED53" i="70"/>
  <c r="CV249" i="50"/>
  <c r="CW249" i="50"/>
  <c r="EE53" i="70"/>
  <c r="EF53" i="70"/>
  <c r="CZ54" i="70"/>
  <c r="DA54" i="70"/>
  <c r="M250" i="50"/>
  <c r="DB54" i="70"/>
  <c r="DC54" i="70"/>
  <c r="DD54" i="70"/>
  <c r="AA250" i="50"/>
  <c r="DE54" i="70"/>
  <c r="DF54" i="70"/>
  <c r="DG54" i="70"/>
  <c r="DH54" i="70"/>
  <c r="DI54" i="70"/>
  <c r="DJ54" i="70"/>
  <c r="AP250" i="50"/>
  <c r="DK54" i="70"/>
  <c r="DL54" i="70"/>
  <c r="DM54" i="70"/>
  <c r="BC250" i="50"/>
  <c r="DN54" i="70"/>
  <c r="DO54" i="70"/>
  <c r="DP54" i="70"/>
  <c r="BQ250" i="50"/>
  <c r="DQ54" i="70"/>
  <c r="DR54" i="70"/>
  <c r="DS54" i="70"/>
  <c r="DT54" i="70"/>
  <c r="DU54" i="70"/>
  <c r="DV54" i="70"/>
  <c r="DW54" i="70"/>
  <c r="CS250" i="50"/>
  <c r="DX54" i="70"/>
  <c r="DY54" i="70"/>
  <c r="DJ250" i="50"/>
  <c r="DZ54" i="70"/>
  <c r="CT250" i="50"/>
  <c r="EA54" i="70"/>
  <c r="EB54" i="70"/>
  <c r="EC54" i="70"/>
  <c r="ED54" i="70"/>
  <c r="CV250" i="50"/>
  <c r="CW250" i="50"/>
  <c r="EE54" i="70"/>
  <c r="EF54" i="70"/>
  <c r="CZ55" i="70"/>
  <c r="DA55" i="70"/>
  <c r="M251" i="50"/>
  <c r="DB55" i="70"/>
  <c r="DC55" i="70"/>
  <c r="DD55" i="70"/>
  <c r="AA251" i="50"/>
  <c r="DE55" i="70"/>
  <c r="DF55" i="70"/>
  <c r="DG55" i="70"/>
  <c r="DH55" i="70"/>
  <c r="DI55" i="70"/>
  <c r="DJ55" i="70"/>
  <c r="AP251" i="50"/>
  <c r="DK55" i="70"/>
  <c r="DL55" i="70"/>
  <c r="DM55" i="70"/>
  <c r="BC251" i="50"/>
  <c r="DN55" i="70"/>
  <c r="DO55" i="70"/>
  <c r="DP55" i="70"/>
  <c r="BQ251" i="50"/>
  <c r="DQ55" i="70"/>
  <c r="DR55" i="70"/>
  <c r="DS55" i="70"/>
  <c r="DT55" i="70"/>
  <c r="DU55" i="70"/>
  <c r="DV55" i="70"/>
  <c r="DW55" i="70"/>
  <c r="CS251" i="50"/>
  <c r="DX55" i="70"/>
  <c r="DY55" i="70"/>
  <c r="DJ251" i="50"/>
  <c r="DZ55" i="70"/>
  <c r="CT251" i="50"/>
  <c r="EA55" i="70"/>
  <c r="EB55" i="70"/>
  <c r="EC55" i="70"/>
  <c r="ED55" i="70"/>
  <c r="CV251" i="50"/>
  <c r="CW251" i="50"/>
  <c r="EE55" i="70"/>
  <c r="EF55" i="70"/>
  <c r="CZ56" i="70"/>
  <c r="DA56" i="70"/>
  <c r="M252" i="50"/>
  <c r="DB56" i="70"/>
  <c r="DC56" i="70"/>
  <c r="DD56" i="70"/>
  <c r="DE56" i="70"/>
  <c r="DF56" i="70"/>
  <c r="DG56" i="70"/>
  <c r="DH56" i="70"/>
  <c r="DI56" i="70"/>
  <c r="DJ56" i="70"/>
  <c r="AP252" i="50"/>
  <c r="DK56" i="70"/>
  <c r="DL56" i="70"/>
  <c r="DM56" i="70"/>
  <c r="BC252" i="50"/>
  <c r="DN56" i="70"/>
  <c r="DO56" i="70"/>
  <c r="DP56" i="70"/>
  <c r="BQ252" i="50"/>
  <c r="DQ56" i="70"/>
  <c r="DR56" i="70"/>
  <c r="DS56" i="70"/>
  <c r="DT56" i="70"/>
  <c r="DU56" i="70"/>
  <c r="DV56" i="70"/>
  <c r="DW56" i="70"/>
  <c r="CS252" i="50"/>
  <c r="DX56" i="70"/>
  <c r="DY56" i="70"/>
  <c r="DJ252" i="50"/>
  <c r="DZ56" i="70"/>
  <c r="CT252" i="50"/>
  <c r="EA56" i="70"/>
  <c r="EB56" i="70"/>
  <c r="EC56" i="70"/>
  <c r="ED56" i="70"/>
  <c r="CV252" i="50"/>
  <c r="CW252" i="50"/>
  <c r="EE56" i="70"/>
  <c r="EF56" i="70"/>
  <c r="EF7" i="70"/>
  <c r="EE7" i="70"/>
  <c r="ED7" i="70"/>
  <c r="CT203" i="50"/>
  <c r="EA7" i="70"/>
  <c r="CS203" i="50"/>
  <c r="DJ203" i="50"/>
  <c r="DZ7" i="70"/>
  <c r="DX7" i="70"/>
  <c r="DY7" i="70"/>
  <c r="DW7" i="70"/>
  <c r="DU7" i="70"/>
  <c r="DT7" i="70"/>
  <c r="DS7" i="70"/>
  <c r="DR7" i="70"/>
  <c r="BQ203" i="50"/>
  <c r="DQ7" i="70"/>
  <c r="DP7" i="70"/>
  <c r="DO7" i="70"/>
  <c r="DN7" i="70"/>
  <c r="DM7" i="70"/>
  <c r="DL7" i="70"/>
  <c r="AP203" i="50"/>
  <c r="DK7" i="70"/>
  <c r="DI7" i="70"/>
  <c r="DJ7" i="70"/>
  <c r="DH7" i="70"/>
  <c r="DG7" i="70"/>
  <c r="DF7" i="70"/>
  <c r="AA203" i="50"/>
  <c r="DE7" i="70"/>
  <c r="DD7" i="70"/>
  <c r="DC7" i="70"/>
  <c r="M203" i="50"/>
  <c r="DB7" i="70"/>
  <c r="DA7" i="70"/>
  <c r="CZ7" i="70"/>
  <c r="BS8" i="70"/>
  <c r="BT8" i="70"/>
  <c r="M140" i="50"/>
  <c r="BU8" i="70"/>
  <c r="BV8" i="70"/>
  <c r="BW8" i="70"/>
  <c r="AA140" i="50"/>
  <c r="BX8" i="70"/>
  <c r="BY8" i="70"/>
  <c r="BZ8" i="70"/>
  <c r="AJ140" i="50"/>
  <c r="CA8" i="70"/>
  <c r="CB8" i="70"/>
  <c r="CC8" i="70"/>
  <c r="AP140" i="50"/>
  <c r="CD8" i="70"/>
  <c r="CE8" i="70"/>
  <c r="CF8" i="70"/>
  <c r="CG8" i="70"/>
  <c r="CH8" i="70"/>
  <c r="CI8" i="70"/>
  <c r="CJ8" i="70"/>
  <c r="CK8" i="70"/>
  <c r="CL8" i="70"/>
  <c r="CM8" i="70"/>
  <c r="CN8" i="70"/>
  <c r="CO8" i="70"/>
  <c r="CP8" i="70"/>
  <c r="CS140" i="50"/>
  <c r="CQ8" i="70"/>
  <c r="CR8" i="70"/>
  <c r="DJ140" i="50"/>
  <c r="CS8" i="70"/>
  <c r="CT140" i="50"/>
  <c r="CT8" i="70"/>
  <c r="CU8" i="70"/>
  <c r="CV8" i="70"/>
  <c r="CW8" i="70"/>
  <c r="CX8" i="70"/>
  <c r="CY8" i="70"/>
  <c r="BS9" i="70"/>
  <c r="BT9" i="70"/>
  <c r="M141" i="50"/>
  <c r="BU9" i="70"/>
  <c r="BV9" i="70"/>
  <c r="BW9" i="70"/>
  <c r="AA141" i="50"/>
  <c r="BX9" i="70"/>
  <c r="BY9" i="70"/>
  <c r="BZ9" i="70"/>
  <c r="AJ141" i="50"/>
  <c r="CA9" i="70"/>
  <c r="CB9" i="70"/>
  <c r="CC9" i="70"/>
  <c r="AP141" i="50"/>
  <c r="CD9" i="70"/>
  <c r="CE9" i="70"/>
  <c r="CF9" i="70"/>
  <c r="CG9" i="70"/>
  <c r="CH9" i="70"/>
  <c r="CI9" i="70"/>
  <c r="CJ9" i="70"/>
  <c r="CK9" i="70"/>
  <c r="CL9" i="70"/>
  <c r="BZ141" i="50"/>
  <c r="CM9" i="70"/>
  <c r="CN9" i="70"/>
  <c r="CO9" i="70"/>
  <c r="CP9" i="70"/>
  <c r="CS141" i="50"/>
  <c r="CQ9" i="70"/>
  <c r="CR9" i="70"/>
  <c r="DJ141" i="50"/>
  <c r="CS9" i="70"/>
  <c r="CT141" i="50"/>
  <c r="CT9" i="70"/>
  <c r="CU9" i="70"/>
  <c r="CV9" i="70"/>
  <c r="CW9" i="70"/>
  <c r="CV141" i="50"/>
  <c r="CW141" i="50"/>
  <c r="CX9" i="70"/>
  <c r="CY9" i="70"/>
  <c r="BS10" i="70"/>
  <c r="BT10" i="70"/>
  <c r="M142" i="50"/>
  <c r="BU10" i="70"/>
  <c r="BV10" i="70"/>
  <c r="BW10" i="70"/>
  <c r="AA142" i="50"/>
  <c r="BX10" i="70"/>
  <c r="BY10" i="70"/>
  <c r="BZ10" i="70"/>
  <c r="AJ142" i="50"/>
  <c r="CA10" i="70"/>
  <c r="CB10" i="70"/>
  <c r="CC10" i="70"/>
  <c r="AP142" i="50"/>
  <c r="CD10" i="70"/>
  <c r="CE10" i="70"/>
  <c r="CF10" i="70"/>
  <c r="BC142" i="50"/>
  <c r="CG10" i="70"/>
  <c r="CH10" i="70"/>
  <c r="CI10" i="70"/>
  <c r="BQ142" i="50"/>
  <c r="CJ10" i="70"/>
  <c r="CK10" i="70"/>
  <c r="CL10" i="70"/>
  <c r="BZ142" i="50"/>
  <c r="CM10" i="70"/>
  <c r="CN10" i="70"/>
  <c r="CO10" i="70"/>
  <c r="CP10" i="70"/>
  <c r="CS142" i="50"/>
  <c r="CQ10" i="70"/>
  <c r="CR10" i="70"/>
  <c r="DJ142" i="50"/>
  <c r="CS10" i="70"/>
  <c r="CT142" i="50"/>
  <c r="CT10" i="70"/>
  <c r="CU10" i="70"/>
  <c r="CV10" i="70"/>
  <c r="CW10" i="70"/>
  <c r="CV142" i="50"/>
  <c r="CW142" i="50"/>
  <c r="CX10" i="70"/>
  <c r="CY10" i="70"/>
  <c r="BS11" i="70"/>
  <c r="BT11" i="70"/>
  <c r="M143" i="50"/>
  <c r="BU11" i="70"/>
  <c r="BV11" i="70"/>
  <c r="BW11" i="70"/>
  <c r="AA143" i="50"/>
  <c r="BX11" i="70"/>
  <c r="BY11" i="70"/>
  <c r="BZ11" i="70"/>
  <c r="AJ143" i="50"/>
  <c r="CA11" i="70"/>
  <c r="CB11" i="70"/>
  <c r="CC11" i="70"/>
  <c r="AP143" i="50"/>
  <c r="CD11" i="70"/>
  <c r="CE11" i="70"/>
  <c r="CF11" i="70"/>
  <c r="CG11" i="70"/>
  <c r="CH11" i="70"/>
  <c r="CI11" i="70"/>
  <c r="CJ11" i="70"/>
  <c r="CK11" i="70"/>
  <c r="CL11" i="70"/>
  <c r="BZ143" i="50"/>
  <c r="CM11" i="70"/>
  <c r="CN11" i="70"/>
  <c r="CO11" i="70"/>
  <c r="CP11" i="70"/>
  <c r="CS143" i="50"/>
  <c r="CQ11" i="70"/>
  <c r="CR11" i="70"/>
  <c r="DJ143" i="50"/>
  <c r="CS11" i="70"/>
  <c r="CT143" i="50"/>
  <c r="CT11" i="70"/>
  <c r="CU11" i="70"/>
  <c r="CV11" i="70"/>
  <c r="CW11" i="70"/>
  <c r="CV143" i="50"/>
  <c r="CW143" i="50"/>
  <c r="CX11" i="70"/>
  <c r="CY11" i="70"/>
  <c r="BS12" i="70"/>
  <c r="BT12" i="70"/>
  <c r="M144" i="50"/>
  <c r="BU12" i="70"/>
  <c r="BV12" i="70"/>
  <c r="BW12" i="70"/>
  <c r="AA144" i="50"/>
  <c r="BX12" i="70"/>
  <c r="BY12" i="70"/>
  <c r="BZ12" i="70"/>
  <c r="AJ144" i="50"/>
  <c r="CA12" i="70"/>
  <c r="CB12" i="70"/>
  <c r="CC12" i="70"/>
  <c r="AP144" i="50"/>
  <c r="CD12" i="70"/>
  <c r="CE12" i="70"/>
  <c r="CF12" i="70"/>
  <c r="CG12" i="70"/>
  <c r="CH12" i="70"/>
  <c r="CI12" i="70"/>
  <c r="CJ12" i="70"/>
  <c r="CK12" i="70"/>
  <c r="CL12" i="70"/>
  <c r="BZ144" i="50"/>
  <c r="CM12" i="70"/>
  <c r="CN12" i="70"/>
  <c r="CO12" i="70"/>
  <c r="CP12" i="70"/>
  <c r="CS144" i="50"/>
  <c r="CQ12" i="70"/>
  <c r="CR12" i="70"/>
  <c r="DJ144" i="50"/>
  <c r="CS12" i="70"/>
  <c r="CT144" i="50"/>
  <c r="CT12" i="70"/>
  <c r="CU12" i="70"/>
  <c r="CV12" i="70"/>
  <c r="CW12" i="70"/>
  <c r="CX12" i="70"/>
  <c r="CY12" i="70"/>
  <c r="BS13" i="70"/>
  <c r="BT13" i="70"/>
  <c r="M145" i="50"/>
  <c r="BU13" i="70"/>
  <c r="BV13" i="70"/>
  <c r="BW13" i="70"/>
  <c r="AA145" i="50"/>
  <c r="BX13" i="70"/>
  <c r="BY13" i="70"/>
  <c r="BZ13" i="70"/>
  <c r="AJ145" i="50"/>
  <c r="CA13" i="70"/>
  <c r="CB13" i="70"/>
  <c r="CC13" i="70"/>
  <c r="AP145" i="50"/>
  <c r="CD13" i="70"/>
  <c r="CE13" i="70"/>
  <c r="CF13" i="70"/>
  <c r="CG13" i="70"/>
  <c r="CH13" i="70"/>
  <c r="CI13" i="70"/>
  <c r="CJ13" i="70"/>
  <c r="CK13" i="70"/>
  <c r="CL13" i="70"/>
  <c r="BZ145" i="50"/>
  <c r="CM13" i="70"/>
  <c r="CN13" i="70"/>
  <c r="CO13" i="70"/>
  <c r="CP13" i="70"/>
  <c r="CS145" i="50"/>
  <c r="CQ13" i="70"/>
  <c r="CR13" i="70"/>
  <c r="DJ145" i="50"/>
  <c r="CS13" i="70"/>
  <c r="CT145" i="50"/>
  <c r="CT13" i="70"/>
  <c r="CU13" i="70"/>
  <c r="CV13" i="70"/>
  <c r="CW13" i="70"/>
  <c r="CV145" i="50"/>
  <c r="CW145" i="50"/>
  <c r="CX13" i="70"/>
  <c r="CY13" i="70"/>
  <c r="BS14" i="70"/>
  <c r="BT14" i="70"/>
  <c r="M146" i="50"/>
  <c r="BU14" i="70"/>
  <c r="BV14" i="70"/>
  <c r="BW14" i="70"/>
  <c r="AA146" i="50"/>
  <c r="BX14" i="70"/>
  <c r="BY14" i="70"/>
  <c r="BZ14" i="70"/>
  <c r="AJ146" i="50"/>
  <c r="CA14" i="70"/>
  <c r="CB14" i="70"/>
  <c r="CC14" i="70"/>
  <c r="AP146" i="50"/>
  <c r="CD14" i="70"/>
  <c r="CE14" i="70"/>
  <c r="CF14" i="70"/>
  <c r="CG14" i="70"/>
  <c r="CH14" i="70"/>
  <c r="CI14" i="70"/>
  <c r="CJ14" i="70"/>
  <c r="CK14" i="70"/>
  <c r="CL14" i="70"/>
  <c r="BZ146" i="50"/>
  <c r="CM14" i="70"/>
  <c r="CN14" i="70"/>
  <c r="CO14" i="70"/>
  <c r="CP14" i="70"/>
  <c r="CS146" i="50"/>
  <c r="CQ14" i="70"/>
  <c r="CR14" i="70"/>
  <c r="DJ146" i="50"/>
  <c r="CS14" i="70"/>
  <c r="CT146" i="50"/>
  <c r="CT14" i="70"/>
  <c r="CU14" i="70"/>
  <c r="CV14" i="70"/>
  <c r="CW14" i="70"/>
  <c r="CV146" i="50"/>
  <c r="CW146" i="50"/>
  <c r="CX14" i="70"/>
  <c r="CY14" i="70"/>
  <c r="BS15" i="70"/>
  <c r="BT15" i="70"/>
  <c r="M147" i="50"/>
  <c r="BU15" i="70"/>
  <c r="BV15" i="70"/>
  <c r="BW15" i="70"/>
  <c r="AA147" i="50"/>
  <c r="BX15" i="70"/>
  <c r="BY15" i="70"/>
  <c r="BZ15" i="70"/>
  <c r="AJ147" i="50"/>
  <c r="CA15" i="70"/>
  <c r="CB15" i="70"/>
  <c r="CC15" i="70"/>
  <c r="AP147" i="50"/>
  <c r="CD15" i="70"/>
  <c r="CE15" i="70"/>
  <c r="CF15" i="70"/>
  <c r="CG15" i="70"/>
  <c r="CH15" i="70"/>
  <c r="CI15" i="70"/>
  <c r="CJ15" i="70"/>
  <c r="CK15" i="70"/>
  <c r="CL15" i="70"/>
  <c r="BZ147" i="50"/>
  <c r="CM15" i="70"/>
  <c r="CN15" i="70"/>
  <c r="CO15" i="70"/>
  <c r="CP15" i="70"/>
  <c r="CS147" i="50"/>
  <c r="CQ15" i="70"/>
  <c r="CR15" i="70"/>
  <c r="DJ147" i="50"/>
  <c r="CS15" i="70"/>
  <c r="CT147" i="50"/>
  <c r="CT15" i="70"/>
  <c r="CU15" i="70"/>
  <c r="CV15" i="70"/>
  <c r="CW15" i="70"/>
  <c r="CV147" i="50"/>
  <c r="CW147" i="50"/>
  <c r="CX15" i="70"/>
  <c r="CY15" i="70"/>
  <c r="BS16" i="70"/>
  <c r="BT16" i="70"/>
  <c r="M148" i="50"/>
  <c r="BU16" i="70"/>
  <c r="BV16" i="70"/>
  <c r="BW16" i="70"/>
  <c r="AA148" i="50"/>
  <c r="BX16" i="70"/>
  <c r="BY16" i="70"/>
  <c r="BZ16" i="70"/>
  <c r="AJ148" i="50"/>
  <c r="CA16" i="70"/>
  <c r="CB16" i="70"/>
  <c r="CC16" i="70"/>
  <c r="AP148" i="50"/>
  <c r="CD16" i="70"/>
  <c r="CE16" i="70"/>
  <c r="CF16" i="70"/>
  <c r="CG16" i="70"/>
  <c r="CH16" i="70"/>
  <c r="CI16" i="70"/>
  <c r="CJ16" i="70"/>
  <c r="CK16" i="70"/>
  <c r="CL16" i="70"/>
  <c r="BZ148" i="50"/>
  <c r="CM16" i="70"/>
  <c r="CN16" i="70"/>
  <c r="CO16" i="70"/>
  <c r="CP16" i="70"/>
  <c r="CS148" i="50"/>
  <c r="CQ16" i="70"/>
  <c r="CR16" i="70"/>
  <c r="DJ148" i="50"/>
  <c r="CS16" i="70"/>
  <c r="CT148" i="50"/>
  <c r="CT16" i="70"/>
  <c r="CU16" i="70"/>
  <c r="CV16" i="70"/>
  <c r="CW16" i="70"/>
  <c r="CV148" i="50"/>
  <c r="CW148" i="50"/>
  <c r="CX16" i="70"/>
  <c r="CY16" i="70"/>
  <c r="BS17" i="70"/>
  <c r="BT17" i="70"/>
  <c r="M149" i="50"/>
  <c r="BU17" i="70"/>
  <c r="BV17" i="70"/>
  <c r="BW17" i="70"/>
  <c r="AA149" i="50"/>
  <c r="BX17" i="70"/>
  <c r="BY17" i="70"/>
  <c r="BZ17" i="70"/>
  <c r="AJ149" i="50"/>
  <c r="CA17" i="70"/>
  <c r="CB17" i="70"/>
  <c r="CC17" i="70"/>
  <c r="AP149" i="50"/>
  <c r="CD17" i="70"/>
  <c r="CE17" i="70"/>
  <c r="CF17" i="70"/>
  <c r="CG17" i="70"/>
  <c r="CH17" i="70"/>
  <c r="CI17" i="70"/>
  <c r="CJ17" i="70"/>
  <c r="CK17" i="70"/>
  <c r="CL17" i="70"/>
  <c r="BZ149" i="50"/>
  <c r="CM17" i="70"/>
  <c r="CN17" i="70"/>
  <c r="CO17" i="70"/>
  <c r="CP17" i="70"/>
  <c r="CS149" i="50"/>
  <c r="CQ17" i="70"/>
  <c r="CR17" i="70"/>
  <c r="DJ149" i="50"/>
  <c r="CS17" i="70"/>
  <c r="CT149" i="50"/>
  <c r="CT17" i="70"/>
  <c r="CU17" i="70"/>
  <c r="CV17" i="70"/>
  <c r="CW17" i="70"/>
  <c r="CX17" i="70"/>
  <c r="CY17" i="70"/>
  <c r="BS18" i="70"/>
  <c r="BT18" i="70"/>
  <c r="M150" i="50"/>
  <c r="BU18" i="70"/>
  <c r="BV18" i="70"/>
  <c r="BW18" i="70"/>
  <c r="AA150" i="50"/>
  <c r="BX18" i="70"/>
  <c r="BY18" i="70"/>
  <c r="BZ18" i="70"/>
  <c r="AJ150" i="50"/>
  <c r="CA18" i="70"/>
  <c r="CB18" i="70"/>
  <c r="CC18" i="70"/>
  <c r="AP150" i="50"/>
  <c r="CD18" i="70"/>
  <c r="CE18" i="70"/>
  <c r="CF18" i="70"/>
  <c r="CG18" i="70"/>
  <c r="CH18" i="70"/>
  <c r="CI18" i="70"/>
  <c r="CJ18" i="70"/>
  <c r="CK18" i="70"/>
  <c r="CL18" i="70"/>
  <c r="BZ150" i="50"/>
  <c r="CM18" i="70"/>
  <c r="CN18" i="70"/>
  <c r="CO18" i="70"/>
  <c r="CP18" i="70"/>
  <c r="CS150" i="50"/>
  <c r="CQ18" i="70"/>
  <c r="CR18" i="70"/>
  <c r="DJ150" i="50"/>
  <c r="CS18" i="70"/>
  <c r="CT150" i="50"/>
  <c r="CT18" i="70"/>
  <c r="CU18" i="70"/>
  <c r="CV18" i="70"/>
  <c r="CW18" i="70"/>
  <c r="CV150" i="50"/>
  <c r="CW150" i="50"/>
  <c r="CX18" i="70"/>
  <c r="CY18" i="70"/>
  <c r="BS19" i="70"/>
  <c r="BT19" i="70"/>
  <c r="M151" i="50"/>
  <c r="BU19" i="70"/>
  <c r="BV19" i="70"/>
  <c r="BW19" i="70"/>
  <c r="AA151" i="50"/>
  <c r="BX19" i="70"/>
  <c r="BY19" i="70"/>
  <c r="BZ19" i="70"/>
  <c r="AJ151" i="50"/>
  <c r="CA19" i="70"/>
  <c r="CB19" i="70"/>
  <c r="CC19" i="70"/>
  <c r="AP151" i="50"/>
  <c r="CD19" i="70"/>
  <c r="CE19" i="70"/>
  <c r="CF19" i="70"/>
  <c r="CG19" i="70"/>
  <c r="CH19" i="70"/>
  <c r="CI19" i="70"/>
  <c r="CJ19" i="70"/>
  <c r="CK19" i="70"/>
  <c r="CL19" i="70"/>
  <c r="BZ151" i="50"/>
  <c r="CM19" i="70"/>
  <c r="CN19" i="70"/>
  <c r="CO19" i="70"/>
  <c r="CP19" i="70"/>
  <c r="CS151" i="50"/>
  <c r="CQ19" i="70"/>
  <c r="CR19" i="70"/>
  <c r="DJ151" i="50"/>
  <c r="CS19" i="70"/>
  <c r="CT151" i="50"/>
  <c r="CT19" i="70"/>
  <c r="CU19" i="70"/>
  <c r="CV19" i="70"/>
  <c r="CW19" i="70"/>
  <c r="CV151" i="50"/>
  <c r="CW151" i="50"/>
  <c r="CX19" i="70"/>
  <c r="CY19" i="70"/>
  <c r="BS20" i="70"/>
  <c r="BT20" i="70"/>
  <c r="M152" i="50"/>
  <c r="BU20" i="70"/>
  <c r="BV20" i="70"/>
  <c r="BW20" i="70"/>
  <c r="AA152" i="50"/>
  <c r="BX20" i="70"/>
  <c r="BY20" i="70"/>
  <c r="BZ20" i="70"/>
  <c r="AJ152" i="50"/>
  <c r="CA20" i="70"/>
  <c r="CB20" i="70"/>
  <c r="CC20" i="70"/>
  <c r="AP152" i="50"/>
  <c r="CD20" i="70"/>
  <c r="CE20" i="70"/>
  <c r="CF20" i="70"/>
  <c r="CG20" i="70"/>
  <c r="CH20" i="70"/>
  <c r="CI20" i="70"/>
  <c r="CJ20" i="70"/>
  <c r="CK20" i="70"/>
  <c r="CL20" i="70"/>
  <c r="BZ152" i="50"/>
  <c r="CM20" i="70"/>
  <c r="CN20" i="70"/>
  <c r="CO20" i="70"/>
  <c r="CP20" i="70"/>
  <c r="CS152" i="50"/>
  <c r="CQ20" i="70"/>
  <c r="CR20" i="70"/>
  <c r="DJ152" i="50"/>
  <c r="CS20" i="70"/>
  <c r="CT152" i="50"/>
  <c r="CT20" i="70"/>
  <c r="CU20" i="70"/>
  <c r="CV20" i="70"/>
  <c r="CW20" i="70"/>
  <c r="CV152" i="50"/>
  <c r="CW152" i="50"/>
  <c r="CX20" i="70"/>
  <c r="CY20" i="70"/>
  <c r="BS21" i="70"/>
  <c r="BT21" i="70"/>
  <c r="M153" i="50"/>
  <c r="BU21" i="70"/>
  <c r="BV21" i="70"/>
  <c r="BW21" i="70"/>
  <c r="AA153" i="50"/>
  <c r="BX21" i="70"/>
  <c r="BY21" i="70"/>
  <c r="BZ21" i="70"/>
  <c r="AJ153" i="50"/>
  <c r="CA21" i="70"/>
  <c r="CB21" i="70"/>
  <c r="CC21" i="70"/>
  <c r="AP153" i="50"/>
  <c r="CD21" i="70"/>
  <c r="CE21" i="70"/>
  <c r="CF21" i="70"/>
  <c r="CG21" i="70"/>
  <c r="CH21" i="70"/>
  <c r="CI21" i="70"/>
  <c r="CJ21" i="70"/>
  <c r="CK21" i="70"/>
  <c r="CL21" i="70"/>
  <c r="BZ153" i="50"/>
  <c r="CM21" i="70"/>
  <c r="CN21" i="70"/>
  <c r="CO21" i="70"/>
  <c r="CP21" i="70"/>
  <c r="CS153" i="50"/>
  <c r="CQ21" i="70"/>
  <c r="CR21" i="70"/>
  <c r="DJ153" i="50"/>
  <c r="CS21" i="70"/>
  <c r="CT153" i="50"/>
  <c r="CT21" i="70"/>
  <c r="CU21" i="70"/>
  <c r="CV21" i="70"/>
  <c r="CW21" i="70"/>
  <c r="CV153" i="50"/>
  <c r="CW153" i="50"/>
  <c r="CX21" i="70"/>
  <c r="CY21" i="70"/>
  <c r="BS22" i="70"/>
  <c r="BT22" i="70"/>
  <c r="M154" i="50"/>
  <c r="BU22" i="70"/>
  <c r="BV22" i="70"/>
  <c r="BW22" i="70"/>
  <c r="AA154" i="50"/>
  <c r="BX22" i="70"/>
  <c r="BY22" i="70"/>
  <c r="BZ22" i="70"/>
  <c r="AJ154" i="50"/>
  <c r="CA22" i="70"/>
  <c r="CB22" i="70"/>
  <c r="CC22" i="70"/>
  <c r="AP154" i="50"/>
  <c r="CD22" i="70"/>
  <c r="CE22" i="70"/>
  <c r="CF22" i="70"/>
  <c r="CG22" i="70"/>
  <c r="CH22" i="70"/>
  <c r="CI22" i="70"/>
  <c r="CJ22" i="70"/>
  <c r="CK22" i="70"/>
  <c r="CL22" i="70"/>
  <c r="BZ154" i="50"/>
  <c r="CM22" i="70"/>
  <c r="CN22" i="70"/>
  <c r="CO22" i="70"/>
  <c r="CP22" i="70"/>
  <c r="CS154" i="50"/>
  <c r="CQ22" i="70"/>
  <c r="CR22" i="70"/>
  <c r="DJ154" i="50"/>
  <c r="CS22" i="70"/>
  <c r="CT154" i="50"/>
  <c r="CT22" i="70"/>
  <c r="CU22" i="70"/>
  <c r="CV22" i="70"/>
  <c r="CW22" i="70"/>
  <c r="CV154" i="50"/>
  <c r="CW154" i="50"/>
  <c r="CX22" i="70"/>
  <c r="CY22" i="70"/>
  <c r="BS23" i="70"/>
  <c r="BT23" i="70"/>
  <c r="M155" i="50"/>
  <c r="BU23" i="70"/>
  <c r="BV23" i="70"/>
  <c r="BW23" i="70"/>
  <c r="AA155" i="50"/>
  <c r="BX23" i="70"/>
  <c r="BY23" i="70"/>
  <c r="BZ23" i="70"/>
  <c r="AJ155" i="50"/>
  <c r="CA23" i="70"/>
  <c r="CB23" i="70"/>
  <c r="CC23" i="70"/>
  <c r="AP155" i="50"/>
  <c r="CD23" i="70"/>
  <c r="CE23" i="70"/>
  <c r="CF23" i="70"/>
  <c r="CG23" i="70"/>
  <c r="CH23" i="70"/>
  <c r="CI23" i="70"/>
  <c r="CJ23" i="70"/>
  <c r="CK23" i="70"/>
  <c r="CL23" i="70"/>
  <c r="BZ155" i="50"/>
  <c r="CM23" i="70"/>
  <c r="CN23" i="70"/>
  <c r="CO23" i="70"/>
  <c r="CP23" i="70"/>
  <c r="CS155" i="50"/>
  <c r="CQ23" i="70"/>
  <c r="CR23" i="70"/>
  <c r="DJ155" i="50"/>
  <c r="CS23" i="70"/>
  <c r="CT155" i="50"/>
  <c r="CT23" i="70"/>
  <c r="CU23" i="70"/>
  <c r="CV23" i="70"/>
  <c r="CW23" i="70"/>
  <c r="CV155" i="50"/>
  <c r="CW155" i="50"/>
  <c r="CX23" i="70"/>
  <c r="CY23" i="70"/>
  <c r="BS24" i="70"/>
  <c r="BT24" i="70"/>
  <c r="M156" i="50"/>
  <c r="BU24" i="70"/>
  <c r="BV24" i="70"/>
  <c r="BW24" i="70"/>
  <c r="AA156" i="50"/>
  <c r="BX24" i="70"/>
  <c r="BY24" i="70"/>
  <c r="BZ24" i="70"/>
  <c r="AJ156" i="50"/>
  <c r="CA24" i="70"/>
  <c r="CB24" i="70"/>
  <c r="CC24" i="70"/>
  <c r="AP156" i="50"/>
  <c r="CD24" i="70"/>
  <c r="CE24" i="70"/>
  <c r="CF24" i="70"/>
  <c r="CG24" i="70"/>
  <c r="CH24" i="70"/>
  <c r="CI24" i="70"/>
  <c r="CJ24" i="70"/>
  <c r="CK24" i="70"/>
  <c r="CL24" i="70"/>
  <c r="BZ156" i="50"/>
  <c r="CM24" i="70"/>
  <c r="CN24" i="70"/>
  <c r="CO24" i="70"/>
  <c r="CP24" i="70"/>
  <c r="CS156" i="50"/>
  <c r="CQ24" i="70"/>
  <c r="CR24" i="70"/>
  <c r="DJ156" i="50"/>
  <c r="CS24" i="70"/>
  <c r="CT156" i="50"/>
  <c r="CT24" i="70"/>
  <c r="CU24" i="70"/>
  <c r="CV24" i="70"/>
  <c r="CW24" i="70"/>
  <c r="CV156" i="50"/>
  <c r="CW156" i="50"/>
  <c r="CX24" i="70"/>
  <c r="CY24" i="70"/>
  <c r="BS25" i="70"/>
  <c r="BT25" i="70"/>
  <c r="M157" i="50"/>
  <c r="BU25" i="70"/>
  <c r="BV25" i="70"/>
  <c r="BW25" i="70"/>
  <c r="AA157" i="50"/>
  <c r="BX25" i="70"/>
  <c r="BY25" i="70"/>
  <c r="BZ25" i="70"/>
  <c r="AJ157" i="50"/>
  <c r="CA25" i="70"/>
  <c r="CB25" i="70"/>
  <c r="CC25" i="70"/>
  <c r="AP157" i="50"/>
  <c r="CD25" i="70"/>
  <c r="CE25" i="70"/>
  <c r="CF25" i="70"/>
  <c r="CG25" i="70"/>
  <c r="CH25" i="70"/>
  <c r="CI25" i="70"/>
  <c r="CJ25" i="70"/>
  <c r="CK25" i="70"/>
  <c r="CL25" i="70"/>
  <c r="BZ157" i="50"/>
  <c r="CM25" i="70"/>
  <c r="CN25" i="70"/>
  <c r="CO25" i="70"/>
  <c r="CP25" i="70"/>
  <c r="CS157" i="50"/>
  <c r="CQ25" i="70"/>
  <c r="CR25" i="70"/>
  <c r="DJ157" i="50"/>
  <c r="CS25" i="70"/>
  <c r="CT157" i="50"/>
  <c r="CT25" i="70"/>
  <c r="CU25" i="70"/>
  <c r="CV25" i="70"/>
  <c r="CW25" i="70"/>
  <c r="CV157" i="50"/>
  <c r="CW157" i="50"/>
  <c r="CX25" i="70"/>
  <c r="CY25" i="70"/>
  <c r="BS26" i="70"/>
  <c r="BT26" i="70"/>
  <c r="M158" i="50"/>
  <c r="BU26" i="70"/>
  <c r="BV26" i="70"/>
  <c r="BW26" i="70"/>
  <c r="AA158" i="50"/>
  <c r="BX26" i="70"/>
  <c r="BY26" i="70"/>
  <c r="BZ26" i="70"/>
  <c r="AJ158" i="50"/>
  <c r="CA26" i="70"/>
  <c r="CB26" i="70"/>
  <c r="CC26" i="70"/>
  <c r="AP158" i="50"/>
  <c r="CD26" i="70"/>
  <c r="CE26" i="70"/>
  <c r="CF26" i="70"/>
  <c r="CG26" i="70"/>
  <c r="CH26" i="70"/>
  <c r="CI26" i="70"/>
  <c r="CJ26" i="70"/>
  <c r="CK26" i="70"/>
  <c r="CL26" i="70"/>
  <c r="BZ158" i="50"/>
  <c r="CM26" i="70"/>
  <c r="CN26" i="70"/>
  <c r="CO26" i="70"/>
  <c r="CP26" i="70"/>
  <c r="CS158" i="50"/>
  <c r="CQ26" i="70"/>
  <c r="CR26" i="70"/>
  <c r="DJ158" i="50"/>
  <c r="CS26" i="70"/>
  <c r="CT158" i="50"/>
  <c r="CT26" i="70"/>
  <c r="CU26" i="70"/>
  <c r="CV26" i="70"/>
  <c r="CW26" i="70"/>
  <c r="CV158" i="50"/>
  <c r="CW158" i="50"/>
  <c r="CX26" i="70"/>
  <c r="CY26" i="70"/>
  <c r="BS27" i="70"/>
  <c r="BT27" i="70"/>
  <c r="M159" i="50"/>
  <c r="BU27" i="70"/>
  <c r="BV27" i="70"/>
  <c r="BW27" i="70"/>
  <c r="AA159" i="50"/>
  <c r="BX27" i="70"/>
  <c r="BY27" i="70"/>
  <c r="BZ27" i="70"/>
  <c r="AJ159" i="50"/>
  <c r="CA27" i="70"/>
  <c r="CB27" i="70"/>
  <c r="CC27" i="70"/>
  <c r="AP159" i="50"/>
  <c r="CD27" i="70"/>
  <c r="CE27" i="70"/>
  <c r="CF27" i="70"/>
  <c r="CG27" i="70"/>
  <c r="CH27" i="70"/>
  <c r="CI27" i="70"/>
  <c r="CJ27" i="70"/>
  <c r="CK27" i="70"/>
  <c r="CL27" i="70"/>
  <c r="BZ159" i="50"/>
  <c r="CM27" i="70"/>
  <c r="CN27" i="70"/>
  <c r="CO27" i="70"/>
  <c r="CP27" i="70"/>
  <c r="CS159" i="50"/>
  <c r="CQ27" i="70"/>
  <c r="CR27" i="70"/>
  <c r="DJ159" i="50"/>
  <c r="CS27" i="70"/>
  <c r="CT159" i="50"/>
  <c r="CT27" i="70"/>
  <c r="CU27" i="70"/>
  <c r="CV27" i="70"/>
  <c r="CW27" i="70"/>
  <c r="CV159" i="50"/>
  <c r="CW159" i="50"/>
  <c r="CX27" i="70"/>
  <c r="CY27" i="70"/>
  <c r="BS28" i="70"/>
  <c r="BT28" i="70"/>
  <c r="M160" i="50"/>
  <c r="BU28" i="70"/>
  <c r="BV28" i="70"/>
  <c r="BW28" i="70"/>
  <c r="AA160" i="50"/>
  <c r="BX28" i="70"/>
  <c r="BY28" i="70"/>
  <c r="BZ28" i="70"/>
  <c r="AJ160" i="50"/>
  <c r="CA28" i="70"/>
  <c r="CB28" i="70"/>
  <c r="CC28" i="70"/>
  <c r="AP160" i="50"/>
  <c r="CD28" i="70"/>
  <c r="CE28" i="70"/>
  <c r="CF28" i="70"/>
  <c r="CG28" i="70"/>
  <c r="CH28" i="70"/>
  <c r="CI28" i="70"/>
  <c r="CJ28" i="70"/>
  <c r="CK28" i="70"/>
  <c r="CL28" i="70"/>
  <c r="BZ160" i="50"/>
  <c r="CM28" i="70"/>
  <c r="CN28" i="70"/>
  <c r="CO28" i="70"/>
  <c r="CP28" i="70"/>
  <c r="CS160" i="50"/>
  <c r="CQ28" i="70"/>
  <c r="CR28" i="70"/>
  <c r="DJ160" i="50"/>
  <c r="CS28" i="70"/>
  <c r="CT160" i="50"/>
  <c r="CT28" i="70"/>
  <c r="CU28" i="70"/>
  <c r="CV28" i="70"/>
  <c r="CW28" i="70"/>
  <c r="CV160" i="50"/>
  <c r="CW160" i="50"/>
  <c r="CX28" i="70"/>
  <c r="CY28" i="70"/>
  <c r="BS29" i="70"/>
  <c r="BT29" i="70"/>
  <c r="M161" i="50"/>
  <c r="BU29" i="70"/>
  <c r="BV29" i="70"/>
  <c r="BW29" i="70"/>
  <c r="AA161" i="50"/>
  <c r="BX29" i="70"/>
  <c r="BY29" i="70"/>
  <c r="BZ29" i="70"/>
  <c r="AJ161" i="50"/>
  <c r="CA29" i="70"/>
  <c r="CB29" i="70"/>
  <c r="CC29" i="70"/>
  <c r="AP161" i="50"/>
  <c r="CD29" i="70"/>
  <c r="CE29" i="70"/>
  <c r="CF29" i="70"/>
  <c r="CG29" i="70"/>
  <c r="CH29" i="70"/>
  <c r="CI29" i="70"/>
  <c r="CJ29" i="70"/>
  <c r="CK29" i="70"/>
  <c r="CL29" i="70"/>
  <c r="BZ161" i="50"/>
  <c r="CM29" i="70"/>
  <c r="CN29" i="70"/>
  <c r="CO29" i="70"/>
  <c r="CP29" i="70"/>
  <c r="CS161" i="50"/>
  <c r="CQ29" i="70"/>
  <c r="CR29" i="70"/>
  <c r="DJ161" i="50"/>
  <c r="CS29" i="70"/>
  <c r="CT161" i="50"/>
  <c r="CT29" i="70"/>
  <c r="CU29" i="70"/>
  <c r="CV29" i="70"/>
  <c r="CW29" i="70"/>
  <c r="CV161" i="50"/>
  <c r="CW161" i="50"/>
  <c r="CX29" i="70"/>
  <c r="CY29" i="70"/>
  <c r="BS30" i="70"/>
  <c r="BT30" i="70"/>
  <c r="M162" i="50"/>
  <c r="BU30" i="70"/>
  <c r="BV30" i="70"/>
  <c r="BW30" i="70"/>
  <c r="AA162" i="50"/>
  <c r="BX30" i="70"/>
  <c r="BY30" i="70"/>
  <c r="BZ30" i="70"/>
  <c r="AJ162" i="50"/>
  <c r="CA30" i="70"/>
  <c r="CB30" i="70"/>
  <c r="CC30" i="70"/>
  <c r="AP162" i="50"/>
  <c r="CD30" i="70"/>
  <c r="CE30" i="70"/>
  <c r="CF30" i="70"/>
  <c r="CG30" i="70"/>
  <c r="CH30" i="70"/>
  <c r="CI30" i="70"/>
  <c r="CJ30" i="70"/>
  <c r="CK30" i="70"/>
  <c r="CL30" i="70"/>
  <c r="BZ162" i="50"/>
  <c r="CM30" i="70"/>
  <c r="CN30" i="70"/>
  <c r="CO30" i="70"/>
  <c r="CP30" i="70"/>
  <c r="CS162" i="50"/>
  <c r="CQ30" i="70"/>
  <c r="CR30" i="70"/>
  <c r="DJ162" i="50"/>
  <c r="CS30" i="70"/>
  <c r="CT162" i="50"/>
  <c r="CT30" i="70"/>
  <c r="CU30" i="70"/>
  <c r="CV30" i="70"/>
  <c r="CW30" i="70"/>
  <c r="CV162" i="50"/>
  <c r="CW162" i="50"/>
  <c r="CX30" i="70"/>
  <c r="CY30" i="70"/>
  <c r="BS31" i="70"/>
  <c r="BT31" i="70"/>
  <c r="M163" i="50"/>
  <c r="BU31" i="70"/>
  <c r="BV31" i="70"/>
  <c r="BW31" i="70"/>
  <c r="AA163" i="50"/>
  <c r="BX31" i="70"/>
  <c r="BY31" i="70"/>
  <c r="BZ31" i="70"/>
  <c r="AJ163" i="50"/>
  <c r="CA31" i="70"/>
  <c r="CB31" i="70"/>
  <c r="CC31" i="70"/>
  <c r="AP163" i="50"/>
  <c r="CD31" i="70"/>
  <c r="CE31" i="70"/>
  <c r="CF31" i="70"/>
  <c r="CG31" i="70"/>
  <c r="CH31" i="70"/>
  <c r="CI31" i="70"/>
  <c r="CJ31" i="70"/>
  <c r="CK31" i="70"/>
  <c r="CL31" i="70"/>
  <c r="BZ163" i="50"/>
  <c r="CM31" i="70"/>
  <c r="CN31" i="70"/>
  <c r="CO31" i="70"/>
  <c r="CP31" i="70"/>
  <c r="CS163" i="50"/>
  <c r="CQ31" i="70"/>
  <c r="CR31" i="70"/>
  <c r="DJ163" i="50"/>
  <c r="CS31" i="70"/>
  <c r="CT163" i="50"/>
  <c r="CT31" i="70"/>
  <c r="CU31" i="70"/>
  <c r="CV31" i="70"/>
  <c r="CW31" i="70"/>
  <c r="CV163" i="50"/>
  <c r="CW163" i="50"/>
  <c r="CX31" i="70"/>
  <c r="CY31" i="70"/>
  <c r="BS32" i="70"/>
  <c r="BT32" i="70"/>
  <c r="M164" i="50"/>
  <c r="BU32" i="70"/>
  <c r="BV32" i="70"/>
  <c r="BW32" i="70"/>
  <c r="AA164" i="50"/>
  <c r="BX32" i="70"/>
  <c r="BY32" i="70"/>
  <c r="BZ32" i="70"/>
  <c r="AJ164" i="50"/>
  <c r="CA32" i="70"/>
  <c r="CB32" i="70"/>
  <c r="CC32" i="70"/>
  <c r="AP164" i="50"/>
  <c r="CD32" i="70"/>
  <c r="CE32" i="70"/>
  <c r="CF32" i="70"/>
  <c r="CG32" i="70"/>
  <c r="CH32" i="70"/>
  <c r="CI32" i="70"/>
  <c r="CJ32" i="70"/>
  <c r="CK32" i="70"/>
  <c r="CL32" i="70"/>
  <c r="BZ164" i="50"/>
  <c r="CM32" i="70"/>
  <c r="CN32" i="70"/>
  <c r="CO32" i="70"/>
  <c r="CP32" i="70"/>
  <c r="CS164" i="50"/>
  <c r="CQ32" i="70"/>
  <c r="CR32" i="70"/>
  <c r="DJ164" i="50"/>
  <c r="CS32" i="70"/>
  <c r="CT164" i="50"/>
  <c r="CT32" i="70"/>
  <c r="CU32" i="70"/>
  <c r="CV32" i="70"/>
  <c r="CW32" i="70"/>
  <c r="CV164" i="50"/>
  <c r="CW164" i="50"/>
  <c r="CX32" i="70"/>
  <c r="CY32" i="70"/>
  <c r="BS33" i="70"/>
  <c r="BT33" i="70"/>
  <c r="M165" i="50"/>
  <c r="BU33" i="70"/>
  <c r="BV33" i="70"/>
  <c r="BW33" i="70"/>
  <c r="AA165" i="50"/>
  <c r="BX33" i="70"/>
  <c r="BY33" i="70"/>
  <c r="BZ33" i="70"/>
  <c r="AJ165" i="50"/>
  <c r="CA33" i="70"/>
  <c r="CB33" i="70"/>
  <c r="CC33" i="70"/>
  <c r="AP165" i="50"/>
  <c r="CD33" i="70"/>
  <c r="CE33" i="70"/>
  <c r="CF33" i="70"/>
  <c r="CG33" i="70"/>
  <c r="CH33" i="70"/>
  <c r="CI33" i="70"/>
  <c r="CJ33" i="70"/>
  <c r="CK33" i="70"/>
  <c r="CL33" i="70"/>
  <c r="BZ165" i="50"/>
  <c r="CM33" i="70"/>
  <c r="CN33" i="70"/>
  <c r="CO33" i="70"/>
  <c r="CP33" i="70"/>
  <c r="CS165" i="50"/>
  <c r="CQ33" i="70"/>
  <c r="CR33" i="70"/>
  <c r="DJ165" i="50"/>
  <c r="CS33" i="70"/>
  <c r="CT165" i="50"/>
  <c r="CT33" i="70"/>
  <c r="CU33" i="70"/>
  <c r="CV33" i="70"/>
  <c r="CW33" i="70"/>
  <c r="CV165" i="50"/>
  <c r="CW165" i="50"/>
  <c r="CX33" i="70"/>
  <c r="CY33" i="70"/>
  <c r="BS34" i="70"/>
  <c r="BT34" i="70"/>
  <c r="M166" i="50"/>
  <c r="BU34" i="70"/>
  <c r="BV34" i="70"/>
  <c r="BW34" i="70"/>
  <c r="AA166" i="50"/>
  <c r="BX34" i="70"/>
  <c r="BY34" i="70"/>
  <c r="BZ34" i="70"/>
  <c r="AJ166" i="50"/>
  <c r="CA34" i="70"/>
  <c r="CB34" i="70"/>
  <c r="CC34" i="70"/>
  <c r="AP166" i="50"/>
  <c r="CD34" i="70"/>
  <c r="CE34" i="70"/>
  <c r="CF34" i="70"/>
  <c r="CG34" i="70"/>
  <c r="CH34" i="70"/>
  <c r="CI34" i="70"/>
  <c r="CJ34" i="70"/>
  <c r="CK34" i="70"/>
  <c r="CL34" i="70"/>
  <c r="BZ166" i="50"/>
  <c r="CM34" i="70"/>
  <c r="CN34" i="70"/>
  <c r="CO34" i="70"/>
  <c r="CP34" i="70"/>
  <c r="CS166" i="50"/>
  <c r="CQ34" i="70"/>
  <c r="CR34" i="70"/>
  <c r="DJ166" i="50"/>
  <c r="CS34" i="70"/>
  <c r="CT166" i="50"/>
  <c r="CT34" i="70"/>
  <c r="CU34" i="70"/>
  <c r="CV34" i="70"/>
  <c r="CW34" i="70"/>
  <c r="CV166" i="50"/>
  <c r="CW166" i="50"/>
  <c r="CX34" i="70"/>
  <c r="CY34" i="70"/>
  <c r="BS35" i="70"/>
  <c r="BT35" i="70"/>
  <c r="M167" i="50"/>
  <c r="BU35" i="70"/>
  <c r="BV35" i="70"/>
  <c r="BW35" i="70"/>
  <c r="AA167" i="50"/>
  <c r="BX35" i="70"/>
  <c r="BY35" i="70"/>
  <c r="BZ35" i="70"/>
  <c r="AJ167" i="50"/>
  <c r="CA35" i="70"/>
  <c r="CB35" i="70"/>
  <c r="CC35" i="70"/>
  <c r="AP167" i="50"/>
  <c r="CD35" i="70"/>
  <c r="CE35" i="70"/>
  <c r="CF35" i="70"/>
  <c r="CG35" i="70"/>
  <c r="CH35" i="70"/>
  <c r="CI35" i="70"/>
  <c r="CJ35" i="70"/>
  <c r="CK35" i="70"/>
  <c r="CL35" i="70"/>
  <c r="BZ167" i="50"/>
  <c r="CM35" i="70"/>
  <c r="CN35" i="70"/>
  <c r="CO35" i="70"/>
  <c r="CP35" i="70"/>
  <c r="CS167" i="50"/>
  <c r="CQ35" i="70"/>
  <c r="CR35" i="70"/>
  <c r="DJ167" i="50"/>
  <c r="CS35" i="70"/>
  <c r="CT167" i="50"/>
  <c r="CT35" i="70"/>
  <c r="CU35" i="70"/>
  <c r="CV35" i="70"/>
  <c r="CW35" i="70"/>
  <c r="CV167" i="50"/>
  <c r="CW167" i="50"/>
  <c r="CX35" i="70"/>
  <c r="CY35" i="70"/>
  <c r="BS36" i="70"/>
  <c r="BT36" i="70"/>
  <c r="M168" i="50"/>
  <c r="BU36" i="70"/>
  <c r="BV36" i="70"/>
  <c r="BW36" i="70"/>
  <c r="AA168" i="50"/>
  <c r="BX36" i="70"/>
  <c r="BY36" i="70"/>
  <c r="BZ36" i="70"/>
  <c r="AJ168" i="50"/>
  <c r="CA36" i="70"/>
  <c r="CB36" i="70"/>
  <c r="CC36" i="70"/>
  <c r="AP168" i="50"/>
  <c r="CD36" i="70"/>
  <c r="CE36" i="70"/>
  <c r="CF36" i="70"/>
  <c r="CG36" i="70"/>
  <c r="CH36" i="70"/>
  <c r="CI36" i="70"/>
  <c r="CJ36" i="70"/>
  <c r="CK36" i="70"/>
  <c r="CL36" i="70"/>
  <c r="BZ168" i="50"/>
  <c r="CM36" i="70"/>
  <c r="CN36" i="70"/>
  <c r="CO36" i="70"/>
  <c r="CP36" i="70"/>
  <c r="CS168" i="50"/>
  <c r="CQ36" i="70"/>
  <c r="CR36" i="70"/>
  <c r="DJ168" i="50"/>
  <c r="CS36" i="70"/>
  <c r="CT168" i="50"/>
  <c r="CT36" i="70"/>
  <c r="CU36" i="70"/>
  <c r="CV36" i="70"/>
  <c r="CW36" i="70"/>
  <c r="CV168" i="50"/>
  <c r="CW168" i="50"/>
  <c r="CX36" i="70"/>
  <c r="CY36" i="70"/>
  <c r="BS37" i="70"/>
  <c r="BT37" i="70"/>
  <c r="M169" i="50"/>
  <c r="BU37" i="70"/>
  <c r="BV37" i="70"/>
  <c r="BW37" i="70"/>
  <c r="AA169" i="50"/>
  <c r="BX37" i="70"/>
  <c r="BY37" i="70"/>
  <c r="BZ37" i="70"/>
  <c r="AJ169" i="50"/>
  <c r="CA37" i="70"/>
  <c r="CB37" i="70"/>
  <c r="CC37" i="70"/>
  <c r="AP169" i="50"/>
  <c r="CD37" i="70"/>
  <c r="CE37" i="70"/>
  <c r="CF37" i="70"/>
  <c r="CG37" i="70"/>
  <c r="CH37" i="70"/>
  <c r="CI37" i="70"/>
  <c r="CJ37" i="70"/>
  <c r="CK37" i="70"/>
  <c r="CL37" i="70"/>
  <c r="BZ169" i="50"/>
  <c r="CM37" i="70"/>
  <c r="CN37" i="70"/>
  <c r="CO37" i="70"/>
  <c r="CP37" i="70"/>
  <c r="CS169" i="50"/>
  <c r="CQ37" i="70"/>
  <c r="CR37" i="70"/>
  <c r="DJ169" i="50"/>
  <c r="CS37" i="70"/>
  <c r="CT169" i="50"/>
  <c r="CT37" i="70"/>
  <c r="CU37" i="70"/>
  <c r="CV37" i="70"/>
  <c r="CW37" i="70"/>
  <c r="CV169" i="50"/>
  <c r="CW169" i="50"/>
  <c r="CX37" i="70"/>
  <c r="CY37" i="70"/>
  <c r="BS38" i="70"/>
  <c r="BT38" i="70"/>
  <c r="M170" i="50"/>
  <c r="BU38" i="70"/>
  <c r="BV38" i="70"/>
  <c r="BW38" i="70"/>
  <c r="AA170" i="50"/>
  <c r="BX38" i="70"/>
  <c r="BY38" i="70"/>
  <c r="BZ38" i="70"/>
  <c r="AJ170" i="50"/>
  <c r="CA38" i="70"/>
  <c r="CB38" i="70"/>
  <c r="CC38" i="70"/>
  <c r="AP170" i="50"/>
  <c r="CD38" i="70"/>
  <c r="CE38" i="70"/>
  <c r="CF38" i="70"/>
  <c r="CG38" i="70"/>
  <c r="CH38" i="70"/>
  <c r="CI38" i="70"/>
  <c r="CJ38" i="70"/>
  <c r="CK38" i="70"/>
  <c r="CL38" i="70"/>
  <c r="BZ170" i="50"/>
  <c r="CM38" i="70"/>
  <c r="CN38" i="70"/>
  <c r="CO38" i="70"/>
  <c r="CP38" i="70"/>
  <c r="CS170" i="50"/>
  <c r="CQ38" i="70"/>
  <c r="CR38" i="70"/>
  <c r="DJ170" i="50"/>
  <c r="CS38" i="70"/>
  <c r="CT170" i="50"/>
  <c r="CT38" i="70"/>
  <c r="CU38" i="70"/>
  <c r="CV38" i="70"/>
  <c r="CW38" i="70"/>
  <c r="CV170" i="50"/>
  <c r="CW170" i="50"/>
  <c r="CX38" i="70"/>
  <c r="CY38" i="70"/>
  <c r="BS39" i="70"/>
  <c r="BT39" i="70"/>
  <c r="M171" i="50"/>
  <c r="BU39" i="70"/>
  <c r="BV39" i="70"/>
  <c r="BW39" i="70"/>
  <c r="AA171" i="50"/>
  <c r="BX39" i="70"/>
  <c r="BY39" i="70"/>
  <c r="BZ39" i="70"/>
  <c r="AJ171" i="50"/>
  <c r="CA39" i="70"/>
  <c r="CB39" i="70"/>
  <c r="CC39" i="70"/>
  <c r="AP171" i="50"/>
  <c r="CD39" i="70"/>
  <c r="CE39" i="70"/>
  <c r="CF39" i="70"/>
  <c r="CG39" i="70"/>
  <c r="CH39" i="70"/>
  <c r="CI39" i="70"/>
  <c r="CJ39" i="70"/>
  <c r="CK39" i="70"/>
  <c r="CL39" i="70"/>
  <c r="BZ171" i="50"/>
  <c r="CM39" i="70"/>
  <c r="CN39" i="70"/>
  <c r="CO39" i="70"/>
  <c r="CP39" i="70"/>
  <c r="CS171" i="50"/>
  <c r="CQ39" i="70"/>
  <c r="CR39" i="70"/>
  <c r="DJ171" i="50"/>
  <c r="CS39" i="70"/>
  <c r="CT171" i="50"/>
  <c r="CT39" i="70"/>
  <c r="CU39" i="70"/>
  <c r="CV39" i="70"/>
  <c r="CW39" i="70"/>
  <c r="CV171" i="50"/>
  <c r="CW171" i="50"/>
  <c r="CX39" i="70"/>
  <c r="CY39" i="70"/>
  <c r="BS40" i="70"/>
  <c r="BT40" i="70"/>
  <c r="M172" i="50"/>
  <c r="BU40" i="70"/>
  <c r="BV40" i="70"/>
  <c r="BW40" i="70"/>
  <c r="AA172" i="50"/>
  <c r="BX40" i="70"/>
  <c r="BY40" i="70"/>
  <c r="BZ40" i="70"/>
  <c r="AJ172" i="50"/>
  <c r="CA40" i="70"/>
  <c r="CB40" i="70"/>
  <c r="CC40" i="70"/>
  <c r="AP172" i="50"/>
  <c r="CD40" i="70"/>
  <c r="CE40" i="70"/>
  <c r="CF40" i="70"/>
  <c r="CG40" i="70"/>
  <c r="CH40" i="70"/>
  <c r="CI40" i="70"/>
  <c r="CJ40" i="70"/>
  <c r="CK40" i="70"/>
  <c r="CL40" i="70"/>
  <c r="BZ172" i="50"/>
  <c r="CM40" i="70"/>
  <c r="CN40" i="70"/>
  <c r="CO40" i="70"/>
  <c r="CP40" i="70"/>
  <c r="CS172" i="50"/>
  <c r="CQ40" i="70"/>
  <c r="CR40" i="70"/>
  <c r="DJ172" i="50"/>
  <c r="CS40" i="70"/>
  <c r="CT172" i="50"/>
  <c r="CT40" i="70"/>
  <c r="CU40" i="70"/>
  <c r="CV40" i="70"/>
  <c r="CW40" i="70"/>
  <c r="CV172" i="50"/>
  <c r="CW172" i="50"/>
  <c r="CX40" i="70"/>
  <c r="CY40" i="70"/>
  <c r="BS41" i="70"/>
  <c r="BT41" i="70"/>
  <c r="M173" i="50"/>
  <c r="BU41" i="70"/>
  <c r="BV41" i="70"/>
  <c r="BW41" i="70"/>
  <c r="AA173" i="50"/>
  <c r="BX41" i="70"/>
  <c r="BY41" i="70"/>
  <c r="BZ41" i="70"/>
  <c r="AJ173" i="50"/>
  <c r="CA41" i="70"/>
  <c r="CB41" i="70"/>
  <c r="CC41" i="70"/>
  <c r="AP173" i="50"/>
  <c r="CD41" i="70"/>
  <c r="CE41" i="70"/>
  <c r="CF41" i="70"/>
  <c r="CG41" i="70"/>
  <c r="CH41" i="70"/>
  <c r="CI41" i="70"/>
  <c r="CJ41" i="70"/>
  <c r="CK41" i="70"/>
  <c r="CL41" i="70"/>
  <c r="BZ173" i="50"/>
  <c r="CM41" i="70"/>
  <c r="CN41" i="70"/>
  <c r="CO41" i="70"/>
  <c r="CP41" i="70"/>
  <c r="CS173" i="50"/>
  <c r="CQ41" i="70"/>
  <c r="CR41" i="70"/>
  <c r="DJ173" i="50"/>
  <c r="CS41" i="70"/>
  <c r="CT173" i="50"/>
  <c r="CT41" i="70"/>
  <c r="CU41" i="70"/>
  <c r="CV41" i="70"/>
  <c r="CW41" i="70"/>
  <c r="CV173" i="50"/>
  <c r="CW173" i="50"/>
  <c r="CX41" i="70"/>
  <c r="CY41" i="70"/>
  <c r="BS42" i="70"/>
  <c r="BT42" i="70"/>
  <c r="M174" i="50"/>
  <c r="BU42" i="70"/>
  <c r="BV42" i="70"/>
  <c r="BW42" i="70"/>
  <c r="AA174" i="50"/>
  <c r="BX42" i="70"/>
  <c r="BY42" i="70"/>
  <c r="BZ42" i="70"/>
  <c r="AJ174" i="50"/>
  <c r="CA42" i="70"/>
  <c r="CB42" i="70"/>
  <c r="CC42" i="70"/>
  <c r="AP174" i="50"/>
  <c r="CD42" i="70"/>
  <c r="CE42" i="70"/>
  <c r="CF42" i="70"/>
  <c r="CG42" i="70"/>
  <c r="CH42" i="70"/>
  <c r="CI42" i="70"/>
  <c r="CJ42" i="70"/>
  <c r="CK42" i="70"/>
  <c r="CL42" i="70"/>
  <c r="BZ174" i="50"/>
  <c r="CM42" i="70"/>
  <c r="CN42" i="70"/>
  <c r="CO42" i="70"/>
  <c r="CP42" i="70"/>
  <c r="CS174" i="50"/>
  <c r="CQ42" i="70"/>
  <c r="CR42" i="70"/>
  <c r="DJ174" i="50"/>
  <c r="CS42" i="70"/>
  <c r="CT174" i="50"/>
  <c r="CT42" i="70"/>
  <c r="CU42" i="70"/>
  <c r="CV42" i="70"/>
  <c r="CW42" i="70"/>
  <c r="CV174" i="50"/>
  <c r="CW174" i="50"/>
  <c r="CX42" i="70"/>
  <c r="CY42" i="70"/>
  <c r="BS43" i="70"/>
  <c r="BT43" i="70"/>
  <c r="M175" i="50"/>
  <c r="BU43" i="70"/>
  <c r="BV43" i="70"/>
  <c r="BW43" i="70"/>
  <c r="AA175" i="50"/>
  <c r="BX43" i="70"/>
  <c r="BY43" i="70"/>
  <c r="BZ43" i="70"/>
  <c r="AJ175" i="50"/>
  <c r="CA43" i="70"/>
  <c r="CB43" i="70"/>
  <c r="CC43" i="70"/>
  <c r="AP175" i="50"/>
  <c r="CD43" i="70"/>
  <c r="CE43" i="70"/>
  <c r="CF43" i="70"/>
  <c r="CG43" i="70"/>
  <c r="CH43" i="70"/>
  <c r="CI43" i="70"/>
  <c r="CJ43" i="70"/>
  <c r="CK43" i="70"/>
  <c r="CL43" i="70"/>
  <c r="BZ175" i="50"/>
  <c r="CM43" i="70"/>
  <c r="CN43" i="70"/>
  <c r="CO43" i="70"/>
  <c r="CP43" i="70"/>
  <c r="CS175" i="50"/>
  <c r="CQ43" i="70"/>
  <c r="CR43" i="70"/>
  <c r="DJ175" i="50"/>
  <c r="CS43" i="70"/>
  <c r="CT175" i="50"/>
  <c r="CT43" i="70"/>
  <c r="CU43" i="70"/>
  <c r="CV43" i="70"/>
  <c r="CW43" i="70"/>
  <c r="CV175" i="50"/>
  <c r="CW175" i="50"/>
  <c r="CX43" i="70"/>
  <c r="CY43" i="70"/>
  <c r="BS44" i="70"/>
  <c r="BT44" i="70"/>
  <c r="M176" i="50"/>
  <c r="BU44" i="70"/>
  <c r="BV44" i="70"/>
  <c r="BW44" i="70"/>
  <c r="AA176" i="50"/>
  <c r="BX44" i="70"/>
  <c r="BY44" i="70"/>
  <c r="BZ44" i="70"/>
  <c r="AJ176" i="50"/>
  <c r="CA44" i="70"/>
  <c r="CB44" i="70"/>
  <c r="CC44" i="70"/>
  <c r="AP176" i="50"/>
  <c r="CD44" i="70"/>
  <c r="CE44" i="70"/>
  <c r="CF44" i="70"/>
  <c r="CG44" i="70"/>
  <c r="CH44" i="70"/>
  <c r="CI44" i="70"/>
  <c r="CJ44" i="70"/>
  <c r="CK44" i="70"/>
  <c r="CL44" i="70"/>
  <c r="BZ176" i="50"/>
  <c r="CM44" i="70"/>
  <c r="CN44" i="70"/>
  <c r="CO44" i="70"/>
  <c r="CP44" i="70"/>
  <c r="CS176" i="50"/>
  <c r="CQ44" i="70"/>
  <c r="CR44" i="70"/>
  <c r="DJ176" i="50"/>
  <c r="CS44" i="70"/>
  <c r="CT176" i="50"/>
  <c r="CT44" i="70"/>
  <c r="CU44" i="70"/>
  <c r="CV44" i="70"/>
  <c r="CW44" i="70"/>
  <c r="CV176" i="50"/>
  <c r="CW176" i="50"/>
  <c r="CX44" i="70"/>
  <c r="CY44" i="70"/>
  <c r="BS45" i="70"/>
  <c r="BT45" i="70"/>
  <c r="M177" i="50"/>
  <c r="BU45" i="70"/>
  <c r="BV45" i="70"/>
  <c r="BW45" i="70"/>
  <c r="AA177" i="50"/>
  <c r="BX45" i="70"/>
  <c r="BY45" i="70"/>
  <c r="BZ45" i="70"/>
  <c r="AJ177" i="50"/>
  <c r="CA45" i="70"/>
  <c r="CB45" i="70"/>
  <c r="CC45" i="70"/>
  <c r="AP177" i="50"/>
  <c r="CD45" i="70"/>
  <c r="CE45" i="70"/>
  <c r="CF45" i="70"/>
  <c r="CG45" i="70"/>
  <c r="CH45" i="70"/>
  <c r="CI45" i="70"/>
  <c r="CJ45" i="70"/>
  <c r="CK45" i="70"/>
  <c r="CL45" i="70"/>
  <c r="BZ177" i="50"/>
  <c r="CM45" i="70"/>
  <c r="CN45" i="70"/>
  <c r="CO45" i="70"/>
  <c r="CP45" i="70"/>
  <c r="CS177" i="50"/>
  <c r="CQ45" i="70"/>
  <c r="CR45" i="70"/>
  <c r="DJ177" i="50"/>
  <c r="CS45" i="70"/>
  <c r="CT177" i="50"/>
  <c r="CT45" i="70"/>
  <c r="CU45" i="70"/>
  <c r="CV45" i="70"/>
  <c r="CW45" i="70"/>
  <c r="CV177" i="50"/>
  <c r="CW177" i="50"/>
  <c r="CX45" i="70"/>
  <c r="CY45" i="70"/>
  <c r="BS46" i="70"/>
  <c r="BT46" i="70"/>
  <c r="M178" i="50"/>
  <c r="BU46" i="70"/>
  <c r="BV46" i="70"/>
  <c r="BW46" i="70"/>
  <c r="AA178" i="50"/>
  <c r="BX46" i="70"/>
  <c r="BY46" i="70"/>
  <c r="BZ46" i="70"/>
  <c r="AJ178" i="50"/>
  <c r="CA46" i="70"/>
  <c r="CB46" i="70"/>
  <c r="CC46" i="70"/>
  <c r="AP178" i="50"/>
  <c r="CD46" i="70"/>
  <c r="CE46" i="70"/>
  <c r="CF46" i="70"/>
  <c r="CG46" i="70"/>
  <c r="CH46" i="70"/>
  <c r="CI46" i="70"/>
  <c r="CJ46" i="70"/>
  <c r="CK46" i="70"/>
  <c r="CL46" i="70"/>
  <c r="BZ178" i="50"/>
  <c r="CM46" i="70"/>
  <c r="CN46" i="70"/>
  <c r="CO46" i="70"/>
  <c r="CP46" i="70"/>
  <c r="CS178" i="50"/>
  <c r="CQ46" i="70"/>
  <c r="CR46" i="70"/>
  <c r="DJ178" i="50"/>
  <c r="CS46" i="70"/>
  <c r="CT178" i="50"/>
  <c r="CT46" i="70"/>
  <c r="CU46" i="70"/>
  <c r="CV46" i="70"/>
  <c r="CW46" i="70"/>
  <c r="CV178" i="50"/>
  <c r="CW178" i="50"/>
  <c r="CX46" i="70"/>
  <c r="CY46" i="70"/>
  <c r="BS47" i="70"/>
  <c r="BT47" i="70"/>
  <c r="M179" i="50"/>
  <c r="BU47" i="70"/>
  <c r="BV47" i="70"/>
  <c r="BW47" i="70"/>
  <c r="AA179" i="50"/>
  <c r="BX47" i="70"/>
  <c r="BY47" i="70"/>
  <c r="BZ47" i="70"/>
  <c r="AJ179" i="50"/>
  <c r="CA47" i="70"/>
  <c r="CB47" i="70"/>
  <c r="CC47" i="70"/>
  <c r="AP179" i="50"/>
  <c r="CD47" i="70"/>
  <c r="CE47" i="70"/>
  <c r="CF47" i="70"/>
  <c r="CG47" i="70"/>
  <c r="CH47" i="70"/>
  <c r="CI47" i="70"/>
  <c r="CJ47" i="70"/>
  <c r="CK47" i="70"/>
  <c r="CL47" i="70"/>
  <c r="BZ179" i="50"/>
  <c r="CM47" i="70"/>
  <c r="CN47" i="70"/>
  <c r="CO47" i="70"/>
  <c r="CP47" i="70"/>
  <c r="CS179" i="50"/>
  <c r="CQ47" i="70"/>
  <c r="CR47" i="70"/>
  <c r="DJ179" i="50"/>
  <c r="CS47" i="70"/>
  <c r="CT179" i="50"/>
  <c r="CT47" i="70"/>
  <c r="CU47" i="70"/>
  <c r="CV47" i="70"/>
  <c r="CW47" i="70"/>
  <c r="CV179" i="50"/>
  <c r="CW179" i="50"/>
  <c r="CX47" i="70"/>
  <c r="CY47" i="70"/>
  <c r="BS48" i="70"/>
  <c r="BT48" i="70"/>
  <c r="M180" i="50"/>
  <c r="BU48" i="70"/>
  <c r="BV48" i="70"/>
  <c r="BW48" i="70"/>
  <c r="AA180" i="50"/>
  <c r="BX48" i="70"/>
  <c r="BY48" i="70"/>
  <c r="BZ48" i="70"/>
  <c r="AJ180" i="50"/>
  <c r="CA48" i="70"/>
  <c r="CB48" i="70"/>
  <c r="CC48" i="70"/>
  <c r="AP180" i="50"/>
  <c r="CD48" i="70"/>
  <c r="CE48" i="70"/>
  <c r="CF48" i="70"/>
  <c r="CG48" i="70"/>
  <c r="CH48" i="70"/>
  <c r="CI48" i="70"/>
  <c r="CJ48" i="70"/>
  <c r="CK48" i="70"/>
  <c r="CL48" i="70"/>
  <c r="BZ180" i="50"/>
  <c r="CM48" i="70"/>
  <c r="CN48" i="70"/>
  <c r="CO48" i="70"/>
  <c r="CP48" i="70"/>
  <c r="CS180" i="50"/>
  <c r="CQ48" i="70"/>
  <c r="CR48" i="70"/>
  <c r="DJ180" i="50"/>
  <c r="CS48" i="70"/>
  <c r="CT180" i="50"/>
  <c r="CT48" i="70"/>
  <c r="CU48" i="70"/>
  <c r="CV48" i="70"/>
  <c r="CW48" i="70"/>
  <c r="CV180" i="50"/>
  <c r="CW180" i="50"/>
  <c r="CX48" i="70"/>
  <c r="CY48" i="70"/>
  <c r="BS49" i="70"/>
  <c r="BT49" i="70"/>
  <c r="M181" i="50"/>
  <c r="BU49" i="70"/>
  <c r="BV49" i="70"/>
  <c r="BW49" i="70"/>
  <c r="AA181" i="50"/>
  <c r="BX49" i="70"/>
  <c r="BY49" i="70"/>
  <c r="BZ49" i="70"/>
  <c r="AJ181" i="50"/>
  <c r="CA49" i="70"/>
  <c r="CB49" i="70"/>
  <c r="CC49" i="70"/>
  <c r="AP181" i="50"/>
  <c r="CD49" i="70"/>
  <c r="CE49" i="70"/>
  <c r="CF49" i="70"/>
  <c r="CG49" i="70"/>
  <c r="CH49" i="70"/>
  <c r="CI49" i="70"/>
  <c r="CJ49" i="70"/>
  <c r="CK49" i="70"/>
  <c r="CL49" i="70"/>
  <c r="BZ181" i="50"/>
  <c r="CM49" i="70"/>
  <c r="CN49" i="70"/>
  <c r="CO49" i="70"/>
  <c r="CP49" i="70"/>
  <c r="CS181" i="50"/>
  <c r="CQ49" i="70"/>
  <c r="CR49" i="70"/>
  <c r="DJ181" i="50"/>
  <c r="CS49" i="70"/>
  <c r="CT181" i="50"/>
  <c r="CT49" i="70"/>
  <c r="CU49" i="70"/>
  <c r="CV49" i="70"/>
  <c r="CW49" i="70"/>
  <c r="CV181" i="50"/>
  <c r="CW181" i="50"/>
  <c r="CX49" i="70"/>
  <c r="CY49" i="70"/>
  <c r="BS50" i="70"/>
  <c r="BT50" i="70"/>
  <c r="M182" i="50"/>
  <c r="BU50" i="70"/>
  <c r="BV50" i="70"/>
  <c r="BW50" i="70"/>
  <c r="AA182" i="50"/>
  <c r="BX50" i="70"/>
  <c r="BY50" i="70"/>
  <c r="BZ50" i="70"/>
  <c r="AJ182" i="50"/>
  <c r="CA50" i="70"/>
  <c r="CB50" i="70"/>
  <c r="CC50" i="70"/>
  <c r="AP182" i="50"/>
  <c r="CD50" i="70"/>
  <c r="CE50" i="70"/>
  <c r="CF50" i="70"/>
  <c r="CG50" i="70"/>
  <c r="CH50" i="70"/>
  <c r="CI50" i="70"/>
  <c r="CJ50" i="70"/>
  <c r="CK50" i="70"/>
  <c r="CL50" i="70"/>
  <c r="BZ182" i="50"/>
  <c r="CM50" i="70"/>
  <c r="CN50" i="70"/>
  <c r="CO50" i="70"/>
  <c r="CP50" i="70"/>
  <c r="CS182" i="50"/>
  <c r="CQ50" i="70"/>
  <c r="CR50" i="70"/>
  <c r="DJ182" i="50"/>
  <c r="CS50" i="70"/>
  <c r="CT182" i="50"/>
  <c r="CT50" i="70"/>
  <c r="CU50" i="70"/>
  <c r="CV50" i="70"/>
  <c r="CW50" i="70"/>
  <c r="CV182" i="50"/>
  <c r="CW182" i="50"/>
  <c r="CX50" i="70"/>
  <c r="CY50" i="70"/>
  <c r="BS51" i="70"/>
  <c r="BT51" i="70"/>
  <c r="M183" i="50"/>
  <c r="BU51" i="70"/>
  <c r="BV51" i="70"/>
  <c r="BW51" i="70"/>
  <c r="AA183" i="50"/>
  <c r="BX51" i="70"/>
  <c r="BY51" i="70"/>
  <c r="BZ51" i="70"/>
  <c r="AJ183" i="50"/>
  <c r="CA51" i="70"/>
  <c r="CB51" i="70"/>
  <c r="CC51" i="70"/>
  <c r="AP183" i="50"/>
  <c r="CD51" i="70"/>
  <c r="CE51" i="70"/>
  <c r="CF51" i="70"/>
  <c r="CG51" i="70"/>
  <c r="CH51" i="70"/>
  <c r="CI51" i="70"/>
  <c r="CJ51" i="70"/>
  <c r="CK51" i="70"/>
  <c r="CL51" i="70"/>
  <c r="BZ183" i="50"/>
  <c r="CM51" i="70"/>
  <c r="CN51" i="70"/>
  <c r="CO51" i="70"/>
  <c r="CP51" i="70"/>
  <c r="CS183" i="50"/>
  <c r="CQ51" i="70"/>
  <c r="CR51" i="70"/>
  <c r="DJ183" i="50"/>
  <c r="CS51" i="70"/>
  <c r="CT183" i="50"/>
  <c r="CT51" i="70"/>
  <c r="CU51" i="70"/>
  <c r="CV51" i="70"/>
  <c r="CW51" i="70"/>
  <c r="CV183" i="50"/>
  <c r="CW183" i="50"/>
  <c r="CX51" i="70"/>
  <c r="CY51" i="70"/>
  <c r="BS52" i="70"/>
  <c r="BT52" i="70"/>
  <c r="M184" i="50"/>
  <c r="BU52" i="70"/>
  <c r="BV52" i="70"/>
  <c r="BW52" i="70"/>
  <c r="AA184" i="50"/>
  <c r="BX52" i="70"/>
  <c r="BY52" i="70"/>
  <c r="BZ52" i="70"/>
  <c r="AJ184" i="50"/>
  <c r="CA52" i="70"/>
  <c r="CB52" i="70"/>
  <c r="CC52" i="70"/>
  <c r="AP184" i="50"/>
  <c r="CD52" i="70"/>
  <c r="CE52" i="70"/>
  <c r="CF52" i="70"/>
  <c r="CG52" i="70"/>
  <c r="CH52" i="70"/>
  <c r="CI52" i="70"/>
  <c r="CJ52" i="70"/>
  <c r="CK52" i="70"/>
  <c r="CL52" i="70"/>
  <c r="BZ184" i="50"/>
  <c r="CM52" i="70"/>
  <c r="CN52" i="70"/>
  <c r="CO52" i="70"/>
  <c r="CP52" i="70"/>
  <c r="CS184" i="50"/>
  <c r="CQ52" i="70"/>
  <c r="CR52" i="70"/>
  <c r="DJ184" i="50"/>
  <c r="CS52" i="70"/>
  <c r="CT184" i="50"/>
  <c r="CT52" i="70"/>
  <c r="CU52" i="70"/>
  <c r="CV52" i="70"/>
  <c r="CW52" i="70"/>
  <c r="CV184" i="50"/>
  <c r="CW184" i="50"/>
  <c r="CX52" i="70"/>
  <c r="CY52" i="70"/>
  <c r="BS53" i="70"/>
  <c r="BT53" i="70"/>
  <c r="M185" i="50"/>
  <c r="BU53" i="70"/>
  <c r="BV53" i="70"/>
  <c r="BW53" i="70"/>
  <c r="AA185" i="50"/>
  <c r="BX53" i="70"/>
  <c r="BY53" i="70"/>
  <c r="BZ53" i="70"/>
  <c r="AJ185" i="50"/>
  <c r="CA53" i="70"/>
  <c r="CB53" i="70"/>
  <c r="CC53" i="70"/>
  <c r="AP185" i="50"/>
  <c r="CD53" i="70"/>
  <c r="CE53" i="70"/>
  <c r="CF53" i="70"/>
  <c r="CG53" i="70"/>
  <c r="CH53" i="70"/>
  <c r="CI53" i="70"/>
  <c r="CJ53" i="70"/>
  <c r="CK53" i="70"/>
  <c r="CL53" i="70"/>
  <c r="BZ185" i="50"/>
  <c r="CM53" i="70"/>
  <c r="CN53" i="70"/>
  <c r="CO53" i="70"/>
  <c r="CP53" i="70"/>
  <c r="CS185" i="50"/>
  <c r="CQ53" i="70"/>
  <c r="CR53" i="70"/>
  <c r="DJ185" i="50"/>
  <c r="CS53" i="70"/>
  <c r="CT185" i="50"/>
  <c r="CT53" i="70"/>
  <c r="CU53" i="70"/>
  <c r="CV53" i="70"/>
  <c r="CW53" i="70"/>
  <c r="CV185" i="50"/>
  <c r="CW185" i="50"/>
  <c r="CX53" i="70"/>
  <c r="CY53" i="70"/>
  <c r="BS54" i="70"/>
  <c r="BT54" i="70"/>
  <c r="M186" i="50"/>
  <c r="BU54" i="70"/>
  <c r="BV54" i="70"/>
  <c r="BW54" i="70"/>
  <c r="AA186" i="50"/>
  <c r="BX54" i="70"/>
  <c r="BY54" i="70"/>
  <c r="BZ54" i="70"/>
  <c r="AJ186" i="50"/>
  <c r="CA54" i="70"/>
  <c r="CB54" i="70"/>
  <c r="CC54" i="70"/>
  <c r="AP186" i="50"/>
  <c r="CD54" i="70"/>
  <c r="CE54" i="70"/>
  <c r="CF54" i="70"/>
  <c r="CG54" i="70"/>
  <c r="CH54" i="70"/>
  <c r="CI54" i="70"/>
  <c r="CJ54" i="70"/>
  <c r="CK54" i="70"/>
  <c r="CL54" i="70"/>
  <c r="BZ186" i="50"/>
  <c r="CM54" i="70"/>
  <c r="CN54" i="70"/>
  <c r="CO54" i="70"/>
  <c r="CP54" i="70"/>
  <c r="CS186" i="50"/>
  <c r="CQ54" i="70"/>
  <c r="CR54" i="70"/>
  <c r="DJ186" i="50"/>
  <c r="CS54" i="70"/>
  <c r="CT186" i="50"/>
  <c r="CT54" i="70"/>
  <c r="CU54" i="70"/>
  <c r="CV54" i="70"/>
  <c r="CW54" i="70"/>
  <c r="CV186" i="50"/>
  <c r="CW186" i="50"/>
  <c r="CX54" i="70"/>
  <c r="CY54" i="70"/>
  <c r="BS55" i="70"/>
  <c r="BT55" i="70"/>
  <c r="M187" i="50"/>
  <c r="BU55" i="70"/>
  <c r="BV55" i="70"/>
  <c r="BW55" i="70"/>
  <c r="AA187" i="50"/>
  <c r="BX55" i="70"/>
  <c r="BY55" i="70"/>
  <c r="BZ55" i="70"/>
  <c r="AJ187" i="50"/>
  <c r="CA55" i="70"/>
  <c r="CB55" i="70"/>
  <c r="CC55" i="70"/>
  <c r="AP187" i="50"/>
  <c r="CD55" i="70"/>
  <c r="CE55" i="70"/>
  <c r="CF55" i="70"/>
  <c r="CG55" i="70"/>
  <c r="CH55" i="70"/>
  <c r="CI55" i="70"/>
  <c r="CJ55" i="70"/>
  <c r="CK55" i="70"/>
  <c r="CL55" i="70"/>
  <c r="BZ187" i="50"/>
  <c r="CM55" i="70"/>
  <c r="CN55" i="70"/>
  <c r="CO55" i="70"/>
  <c r="CP55" i="70"/>
  <c r="CS187" i="50"/>
  <c r="CQ55" i="70"/>
  <c r="CR55" i="70"/>
  <c r="DJ187" i="50"/>
  <c r="CS55" i="70"/>
  <c r="CT187" i="50"/>
  <c r="CT55" i="70"/>
  <c r="CU55" i="70"/>
  <c r="CV55" i="70"/>
  <c r="CW55" i="70"/>
  <c r="CV187" i="50"/>
  <c r="CW187" i="50"/>
  <c r="CX55" i="70"/>
  <c r="CY55" i="70"/>
  <c r="BS56" i="70"/>
  <c r="BT56" i="70"/>
  <c r="M188" i="50"/>
  <c r="BU56" i="70"/>
  <c r="BV56" i="70"/>
  <c r="BW56" i="70"/>
  <c r="BX56" i="70"/>
  <c r="BY56" i="70"/>
  <c r="BZ56" i="70"/>
  <c r="AJ188" i="50"/>
  <c r="CA56" i="70"/>
  <c r="CB56" i="70"/>
  <c r="CC56" i="70"/>
  <c r="AP188" i="50"/>
  <c r="CD56" i="70"/>
  <c r="CE56" i="70"/>
  <c r="CF56" i="70"/>
  <c r="CG56" i="70"/>
  <c r="CH56" i="70"/>
  <c r="CI56" i="70"/>
  <c r="CJ56" i="70"/>
  <c r="CK56" i="70"/>
  <c r="CL56" i="70"/>
  <c r="BZ188" i="50"/>
  <c r="CM56" i="70"/>
  <c r="CN56" i="70"/>
  <c r="CO56" i="70"/>
  <c r="CP56" i="70"/>
  <c r="CS188" i="50"/>
  <c r="CQ56" i="70"/>
  <c r="CR56" i="70"/>
  <c r="DJ188" i="50"/>
  <c r="CS56" i="70"/>
  <c r="CT188" i="50"/>
  <c r="CT56" i="70"/>
  <c r="CU56" i="70"/>
  <c r="CV56" i="70"/>
  <c r="CW56" i="70"/>
  <c r="CV188" i="50"/>
  <c r="CW188" i="50"/>
  <c r="CX56" i="70"/>
  <c r="CY56" i="70"/>
  <c r="CY7" i="70"/>
  <c r="CX7" i="70"/>
  <c r="CW7" i="70"/>
  <c r="CT139" i="50"/>
  <c r="CT7" i="70"/>
  <c r="CS139" i="50"/>
  <c r="DJ139" i="50"/>
  <c r="CS7" i="70"/>
  <c r="CQ7" i="70"/>
  <c r="CR7" i="70"/>
  <c r="CP7" i="70"/>
  <c r="CN7" i="70"/>
  <c r="BZ139" i="50"/>
  <c r="CM7" i="70"/>
  <c r="CL7" i="70"/>
  <c r="CK7" i="70"/>
  <c r="CJ7" i="70"/>
  <c r="CI7" i="70"/>
  <c r="CH7" i="70"/>
  <c r="CG7" i="70"/>
  <c r="CF7" i="70"/>
  <c r="CE7" i="70"/>
  <c r="AP139" i="50"/>
  <c r="CD7" i="70"/>
  <c r="CB7" i="70"/>
  <c r="AJ139" i="50"/>
  <c r="CA7" i="70"/>
  <c r="BZ7" i="70"/>
  <c r="BY7" i="70"/>
  <c r="AA139" i="50"/>
  <c r="BX7" i="70"/>
  <c r="BW7" i="70"/>
  <c r="BV7" i="70"/>
  <c r="M139" i="50"/>
  <c r="BU7" i="70"/>
  <c r="BT7" i="70"/>
  <c r="BS7" i="70"/>
  <c r="AL8" i="70"/>
  <c r="AM8" i="70"/>
  <c r="M76" i="50"/>
  <c r="AN8" i="70"/>
  <c r="AO8" i="70"/>
  <c r="AP8" i="70"/>
  <c r="AA76" i="50"/>
  <c r="AQ8" i="70"/>
  <c r="AR8" i="70"/>
  <c r="AS8" i="70"/>
  <c r="AJ76" i="50"/>
  <c r="AT8" i="70"/>
  <c r="AU8" i="70"/>
  <c r="AV8" i="70"/>
  <c r="AP76" i="50"/>
  <c r="AW8" i="70"/>
  <c r="AX8" i="70"/>
  <c r="AY8" i="70"/>
  <c r="AZ8" i="70"/>
  <c r="BA8" i="70"/>
  <c r="BB8" i="70"/>
  <c r="BC8" i="70"/>
  <c r="BD8" i="70"/>
  <c r="BE8" i="70"/>
  <c r="BF8" i="70"/>
  <c r="BG8" i="70"/>
  <c r="BH8" i="70"/>
  <c r="BI8" i="70"/>
  <c r="CS76" i="50"/>
  <c r="BJ8" i="70"/>
  <c r="CS75" i="50"/>
  <c r="BJ7" i="70"/>
  <c r="BK8" i="70"/>
  <c r="DJ76" i="50"/>
  <c r="BL8" i="70"/>
  <c r="CT76" i="50"/>
  <c r="BM8" i="70"/>
  <c r="BN8" i="70"/>
  <c r="BO8" i="70"/>
  <c r="BP8" i="70"/>
  <c r="BQ8" i="70"/>
  <c r="BR8" i="70"/>
  <c r="AL9" i="70"/>
  <c r="AM9" i="70"/>
  <c r="M77" i="50"/>
  <c r="AN9" i="70"/>
  <c r="AO9" i="70"/>
  <c r="AP9" i="70"/>
  <c r="AA77" i="50"/>
  <c r="AQ9" i="70"/>
  <c r="AR9" i="70"/>
  <c r="AS9" i="70"/>
  <c r="AT9" i="70"/>
  <c r="AU9" i="70"/>
  <c r="AV9" i="70"/>
  <c r="AP77" i="50"/>
  <c r="AW9" i="70"/>
  <c r="AX9" i="70"/>
  <c r="AY9" i="70"/>
  <c r="AZ9" i="70"/>
  <c r="BA9" i="70"/>
  <c r="BB9" i="70"/>
  <c r="BC9" i="70"/>
  <c r="BD9" i="70"/>
  <c r="BE9" i="70"/>
  <c r="BF9" i="70"/>
  <c r="BG9" i="70"/>
  <c r="BH9" i="70"/>
  <c r="BI9" i="70"/>
  <c r="CS77" i="50"/>
  <c r="BJ9" i="70"/>
  <c r="BK9" i="70"/>
  <c r="DJ77" i="50"/>
  <c r="BL9" i="70"/>
  <c r="CT77" i="50"/>
  <c r="BM9" i="70"/>
  <c r="BN9" i="70"/>
  <c r="BO9" i="70"/>
  <c r="BP9" i="70"/>
  <c r="CV77" i="50"/>
  <c r="CW77" i="50"/>
  <c r="BQ9" i="70"/>
  <c r="BR9" i="70"/>
  <c r="AL10" i="70"/>
  <c r="AM10" i="70"/>
  <c r="M78" i="50"/>
  <c r="AN10" i="70"/>
  <c r="AO10" i="70"/>
  <c r="AP10" i="70"/>
  <c r="AA78" i="50"/>
  <c r="AQ10" i="70"/>
  <c r="AR10" i="70"/>
  <c r="AS10" i="70"/>
  <c r="AJ78" i="50"/>
  <c r="AT10" i="70"/>
  <c r="AU10" i="70"/>
  <c r="AV10" i="70"/>
  <c r="AP78" i="50"/>
  <c r="AW10" i="70"/>
  <c r="AX10" i="70"/>
  <c r="AY10" i="70"/>
  <c r="BC78" i="50"/>
  <c r="AZ10" i="70"/>
  <c r="BA10" i="70"/>
  <c r="BB10" i="70"/>
  <c r="BQ78" i="50"/>
  <c r="BC10" i="70"/>
  <c r="BD10" i="70"/>
  <c r="BE10" i="70"/>
  <c r="BF10" i="70"/>
  <c r="BG10" i="70"/>
  <c r="BH10" i="70"/>
  <c r="BI10" i="70"/>
  <c r="CS78" i="50"/>
  <c r="BJ10" i="70"/>
  <c r="BK10" i="70"/>
  <c r="DJ78" i="50"/>
  <c r="BL10" i="70"/>
  <c r="CT78" i="50"/>
  <c r="BM10" i="70"/>
  <c r="BN10" i="70"/>
  <c r="BO10" i="70"/>
  <c r="BP10" i="70"/>
  <c r="CV78" i="50"/>
  <c r="CW78" i="50"/>
  <c r="BQ10" i="70"/>
  <c r="BR10" i="70"/>
  <c r="AL11" i="70"/>
  <c r="AM11" i="70"/>
  <c r="M79" i="50"/>
  <c r="AN11" i="70"/>
  <c r="AO11" i="70"/>
  <c r="AP11" i="70"/>
  <c r="AA79" i="50"/>
  <c r="AQ11" i="70"/>
  <c r="AR11" i="70"/>
  <c r="AS11" i="70"/>
  <c r="AT11" i="70"/>
  <c r="AU11" i="70"/>
  <c r="AV11" i="70"/>
  <c r="AP79" i="50"/>
  <c r="AW11" i="70"/>
  <c r="AX11" i="70"/>
  <c r="AY11" i="70"/>
  <c r="AZ11" i="70"/>
  <c r="BA11" i="70"/>
  <c r="BB11" i="70"/>
  <c r="BC11" i="70"/>
  <c r="BD11" i="70"/>
  <c r="BE11" i="70"/>
  <c r="BF11" i="70"/>
  <c r="BG11" i="70"/>
  <c r="BH11" i="70"/>
  <c r="BI11" i="70"/>
  <c r="CS79" i="50"/>
  <c r="BJ11" i="70"/>
  <c r="BK11" i="70"/>
  <c r="DJ79" i="50"/>
  <c r="BL11" i="70"/>
  <c r="CT79" i="50"/>
  <c r="BM11" i="70"/>
  <c r="BN11" i="70"/>
  <c r="BO11" i="70"/>
  <c r="BP11" i="70"/>
  <c r="CV79" i="50"/>
  <c r="CW79" i="50"/>
  <c r="BQ11" i="70"/>
  <c r="BR11" i="70"/>
  <c r="AL12" i="70"/>
  <c r="AM12" i="70"/>
  <c r="M80" i="50"/>
  <c r="AN12" i="70"/>
  <c r="AO12" i="70"/>
  <c r="AP12" i="70"/>
  <c r="AA80" i="50"/>
  <c r="AQ12" i="70"/>
  <c r="AR12" i="70"/>
  <c r="AS12" i="70"/>
  <c r="AT12" i="70"/>
  <c r="AU12" i="70"/>
  <c r="AV12" i="70"/>
  <c r="AP80" i="50"/>
  <c r="AW12" i="70"/>
  <c r="AX12" i="70"/>
  <c r="AY12" i="70"/>
  <c r="AZ12" i="70"/>
  <c r="BA12" i="70"/>
  <c r="BB12" i="70"/>
  <c r="BC12" i="70"/>
  <c r="BD12" i="70"/>
  <c r="BE12" i="70"/>
  <c r="BF12" i="70"/>
  <c r="BG12" i="70"/>
  <c r="BH12" i="70"/>
  <c r="BI12" i="70"/>
  <c r="CS80" i="50"/>
  <c r="BJ12" i="70"/>
  <c r="BK12" i="70"/>
  <c r="DJ80" i="50"/>
  <c r="BL12" i="70"/>
  <c r="CT80" i="50"/>
  <c r="BM12" i="70"/>
  <c r="BN12" i="70"/>
  <c r="BO12" i="70"/>
  <c r="BP12" i="70"/>
  <c r="BQ12" i="70"/>
  <c r="BR12" i="70"/>
  <c r="AL13" i="70"/>
  <c r="AM13" i="70"/>
  <c r="M81" i="50"/>
  <c r="AN13" i="70"/>
  <c r="AO13" i="70"/>
  <c r="AP13" i="70"/>
  <c r="AA81" i="50"/>
  <c r="AQ13" i="70"/>
  <c r="AR13" i="70"/>
  <c r="AS13" i="70"/>
  <c r="AT13" i="70"/>
  <c r="AU13" i="70"/>
  <c r="AV13" i="70"/>
  <c r="AP81" i="50"/>
  <c r="AW13" i="70"/>
  <c r="AX13" i="70"/>
  <c r="AY13" i="70"/>
  <c r="AZ13" i="70"/>
  <c r="BA13" i="70"/>
  <c r="BB13" i="70"/>
  <c r="BC13" i="70"/>
  <c r="BD13" i="70"/>
  <c r="BE13" i="70"/>
  <c r="BF13" i="70"/>
  <c r="BG13" i="70"/>
  <c r="BH13" i="70"/>
  <c r="BI13" i="70"/>
  <c r="CS81" i="50"/>
  <c r="BJ13" i="70"/>
  <c r="BK13" i="70"/>
  <c r="DJ81" i="50"/>
  <c r="BL13" i="70"/>
  <c r="CT81" i="50"/>
  <c r="BM13" i="70"/>
  <c r="BN13" i="70"/>
  <c r="BO13" i="70"/>
  <c r="BP13" i="70"/>
  <c r="CV81" i="50"/>
  <c r="CW81" i="50"/>
  <c r="BQ13" i="70"/>
  <c r="BR13" i="70"/>
  <c r="AL14" i="70"/>
  <c r="AM14" i="70"/>
  <c r="M82" i="50"/>
  <c r="AN14" i="70"/>
  <c r="AO14" i="70"/>
  <c r="AP14" i="70"/>
  <c r="AA82" i="50"/>
  <c r="AQ14" i="70"/>
  <c r="AR14" i="70"/>
  <c r="AS14" i="70"/>
  <c r="AT14" i="70"/>
  <c r="AU14" i="70"/>
  <c r="AV14" i="70"/>
  <c r="AP82" i="50"/>
  <c r="AW14" i="70"/>
  <c r="AX14" i="70"/>
  <c r="AY14" i="70"/>
  <c r="AZ14" i="70"/>
  <c r="BA14" i="70"/>
  <c r="BB14" i="70"/>
  <c r="BC14" i="70"/>
  <c r="BD14" i="70"/>
  <c r="BE14" i="70"/>
  <c r="BF14" i="70"/>
  <c r="BG14" i="70"/>
  <c r="BH14" i="70"/>
  <c r="BI14" i="70"/>
  <c r="CS82" i="50"/>
  <c r="BJ14" i="70"/>
  <c r="BK14" i="70"/>
  <c r="DJ82" i="50"/>
  <c r="BL14" i="70"/>
  <c r="CT82" i="50"/>
  <c r="BM14" i="70"/>
  <c r="BN14" i="70"/>
  <c r="BO14" i="70"/>
  <c r="BP14" i="70"/>
  <c r="CV82" i="50"/>
  <c r="CW82" i="50"/>
  <c r="BQ14" i="70"/>
  <c r="BR14" i="70"/>
  <c r="AL15" i="70"/>
  <c r="AM15" i="70"/>
  <c r="M83" i="50"/>
  <c r="AN15" i="70"/>
  <c r="AO15" i="70"/>
  <c r="AP15" i="70"/>
  <c r="AA83" i="50"/>
  <c r="AQ15" i="70"/>
  <c r="AR15" i="70"/>
  <c r="AS15" i="70"/>
  <c r="AT15" i="70"/>
  <c r="AU15" i="70"/>
  <c r="AV15" i="70"/>
  <c r="AP83" i="50"/>
  <c r="AW15" i="70"/>
  <c r="AX15" i="70"/>
  <c r="AY15" i="70"/>
  <c r="AZ15" i="70"/>
  <c r="BA15" i="70"/>
  <c r="BB15" i="70"/>
  <c r="BC15" i="70"/>
  <c r="BD15" i="70"/>
  <c r="BE15" i="70"/>
  <c r="BF15" i="70"/>
  <c r="BG15" i="70"/>
  <c r="BH15" i="70"/>
  <c r="BI15" i="70"/>
  <c r="CS83" i="50"/>
  <c r="BJ15" i="70"/>
  <c r="BK15" i="70"/>
  <c r="DJ83" i="50"/>
  <c r="BL15" i="70"/>
  <c r="CT83" i="50"/>
  <c r="BM15" i="70"/>
  <c r="BN15" i="70"/>
  <c r="BO15" i="70"/>
  <c r="BP15" i="70"/>
  <c r="CV83" i="50"/>
  <c r="CW83" i="50"/>
  <c r="BQ15" i="70"/>
  <c r="BR15" i="70"/>
  <c r="AL16" i="70"/>
  <c r="AM16" i="70"/>
  <c r="M84" i="50"/>
  <c r="AN16" i="70"/>
  <c r="AO16" i="70"/>
  <c r="AP16" i="70"/>
  <c r="AA84" i="50"/>
  <c r="AQ16" i="70"/>
  <c r="AR16" i="70"/>
  <c r="AS16" i="70"/>
  <c r="AT16" i="70"/>
  <c r="AU16" i="70"/>
  <c r="AV16" i="70"/>
  <c r="AP84" i="50"/>
  <c r="AW16" i="70"/>
  <c r="AX16" i="70"/>
  <c r="AY16" i="70"/>
  <c r="AZ16" i="70"/>
  <c r="BA16" i="70"/>
  <c r="BB16" i="70"/>
  <c r="BC16" i="70"/>
  <c r="BD16" i="70"/>
  <c r="BE16" i="70"/>
  <c r="BF16" i="70"/>
  <c r="BG16" i="70"/>
  <c r="BH16" i="70"/>
  <c r="BI16" i="70"/>
  <c r="CS84" i="50"/>
  <c r="BJ16" i="70"/>
  <c r="BK16" i="70"/>
  <c r="DJ84" i="50"/>
  <c r="BL16" i="70"/>
  <c r="CT84" i="50"/>
  <c r="BM16" i="70"/>
  <c r="BN16" i="70"/>
  <c r="BO16" i="70"/>
  <c r="BP16" i="70"/>
  <c r="CV84" i="50"/>
  <c r="CW84" i="50"/>
  <c r="BQ16" i="70"/>
  <c r="BR16" i="70"/>
  <c r="AL17" i="70"/>
  <c r="AM17" i="70"/>
  <c r="M85" i="50"/>
  <c r="AN17" i="70"/>
  <c r="AO17" i="70"/>
  <c r="AP17" i="70"/>
  <c r="AA85" i="50"/>
  <c r="AQ17" i="70"/>
  <c r="AR17" i="70"/>
  <c r="AS17" i="70"/>
  <c r="AT17" i="70"/>
  <c r="AU17" i="70"/>
  <c r="AV17" i="70"/>
  <c r="AP85" i="50"/>
  <c r="AW17" i="70"/>
  <c r="AX17" i="70"/>
  <c r="AY17" i="70"/>
  <c r="AZ17" i="70"/>
  <c r="BA17" i="70"/>
  <c r="BB17" i="70"/>
  <c r="BC17" i="70"/>
  <c r="BD17" i="70"/>
  <c r="BE17" i="70"/>
  <c r="BF17" i="70"/>
  <c r="BG17" i="70"/>
  <c r="BH17" i="70"/>
  <c r="BI17" i="70"/>
  <c r="CS85" i="50"/>
  <c r="BJ17" i="70"/>
  <c r="BK17" i="70"/>
  <c r="DJ85" i="50"/>
  <c r="BL17" i="70"/>
  <c r="CT85" i="50"/>
  <c r="BM17" i="70"/>
  <c r="BN17" i="70"/>
  <c r="BO17" i="70"/>
  <c r="BP17" i="70"/>
  <c r="BQ17" i="70"/>
  <c r="BR17" i="70"/>
  <c r="AL18" i="70"/>
  <c r="AM18" i="70"/>
  <c r="M86" i="50"/>
  <c r="AN18" i="70"/>
  <c r="AO18" i="70"/>
  <c r="AP18" i="70"/>
  <c r="AA86" i="50"/>
  <c r="AQ18" i="70"/>
  <c r="AR18" i="70"/>
  <c r="AS18" i="70"/>
  <c r="AT18" i="70"/>
  <c r="AU18" i="70"/>
  <c r="AV18" i="70"/>
  <c r="AP86" i="50"/>
  <c r="AW18" i="70"/>
  <c r="AX18" i="70"/>
  <c r="AY18" i="70"/>
  <c r="AZ18" i="70"/>
  <c r="BA18" i="70"/>
  <c r="BB18" i="70"/>
  <c r="BC18" i="70"/>
  <c r="BD18" i="70"/>
  <c r="BE18" i="70"/>
  <c r="BF18" i="70"/>
  <c r="BG18" i="70"/>
  <c r="BH18" i="70"/>
  <c r="BI18" i="70"/>
  <c r="CS86" i="50"/>
  <c r="BJ18" i="70"/>
  <c r="BK18" i="70"/>
  <c r="DJ86" i="50"/>
  <c r="BL18" i="70"/>
  <c r="CT86" i="50"/>
  <c r="BM18" i="70"/>
  <c r="BN18" i="70"/>
  <c r="BO18" i="70"/>
  <c r="BP18" i="70"/>
  <c r="CV86" i="50"/>
  <c r="CW86" i="50"/>
  <c r="BQ18" i="70"/>
  <c r="BR18" i="70"/>
  <c r="AL19" i="70"/>
  <c r="AM19" i="70"/>
  <c r="M87" i="50"/>
  <c r="AN19" i="70"/>
  <c r="AO19" i="70"/>
  <c r="AP19" i="70"/>
  <c r="AA87" i="50"/>
  <c r="AQ19" i="70"/>
  <c r="AR19" i="70"/>
  <c r="AS19" i="70"/>
  <c r="AT19" i="70"/>
  <c r="AU19" i="70"/>
  <c r="AV19" i="70"/>
  <c r="AP87" i="50"/>
  <c r="AW19" i="70"/>
  <c r="AX19" i="70"/>
  <c r="AY19" i="70"/>
  <c r="AZ19" i="70"/>
  <c r="BA19" i="70"/>
  <c r="BB19" i="70"/>
  <c r="BC19" i="70"/>
  <c r="BD19" i="70"/>
  <c r="BE19" i="70"/>
  <c r="BF19" i="70"/>
  <c r="BG19" i="70"/>
  <c r="BH19" i="70"/>
  <c r="BI19" i="70"/>
  <c r="CS87" i="50"/>
  <c r="BJ19" i="70"/>
  <c r="BK19" i="70"/>
  <c r="DJ87" i="50"/>
  <c r="BL19" i="70"/>
  <c r="CT87" i="50"/>
  <c r="BM19" i="70"/>
  <c r="BN19" i="70"/>
  <c r="BO19" i="70"/>
  <c r="BP19" i="70"/>
  <c r="CV87" i="50"/>
  <c r="CW87" i="50"/>
  <c r="BQ19" i="70"/>
  <c r="BR19" i="70"/>
  <c r="AL20" i="70"/>
  <c r="AM20" i="70"/>
  <c r="M88" i="50"/>
  <c r="AN20" i="70"/>
  <c r="AO20" i="70"/>
  <c r="AP20" i="70"/>
  <c r="AA88" i="50"/>
  <c r="AQ20" i="70"/>
  <c r="AR20" i="70"/>
  <c r="AS20" i="70"/>
  <c r="AT20" i="70"/>
  <c r="AU20" i="70"/>
  <c r="AV20" i="70"/>
  <c r="AP88" i="50"/>
  <c r="AW20" i="70"/>
  <c r="AX20" i="70"/>
  <c r="AY20" i="70"/>
  <c r="AZ20" i="70"/>
  <c r="BA20" i="70"/>
  <c r="BB20" i="70"/>
  <c r="BC20" i="70"/>
  <c r="BD20" i="70"/>
  <c r="BE20" i="70"/>
  <c r="BF20" i="70"/>
  <c r="BG20" i="70"/>
  <c r="BH20" i="70"/>
  <c r="BI20" i="70"/>
  <c r="CS88" i="50"/>
  <c r="BJ20" i="70"/>
  <c r="BK20" i="70"/>
  <c r="DJ88" i="50"/>
  <c r="BL20" i="70"/>
  <c r="CT88" i="50"/>
  <c r="BM20" i="70"/>
  <c r="BN20" i="70"/>
  <c r="BO20" i="70"/>
  <c r="BP20" i="70"/>
  <c r="CV88" i="50"/>
  <c r="CW88" i="50"/>
  <c r="BQ20" i="70"/>
  <c r="BR20" i="70"/>
  <c r="AL21" i="70"/>
  <c r="AM21" i="70"/>
  <c r="M89" i="50"/>
  <c r="AN21" i="70"/>
  <c r="AO21" i="70"/>
  <c r="AP21" i="70"/>
  <c r="AA89" i="50"/>
  <c r="AQ21" i="70"/>
  <c r="AR21" i="70"/>
  <c r="AS21" i="70"/>
  <c r="AT21" i="70"/>
  <c r="AU21" i="70"/>
  <c r="AV21" i="70"/>
  <c r="AP89" i="50"/>
  <c r="AW21" i="70"/>
  <c r="AX21" i="70"/>
  <c r="AY21" i="70"/>
  <c r="AZ21" i="70"/>
  <c r="BA21" i="70"/>
  <c r="BB21" i="70"/>
  <c r="BC21" i="70"/>
  <c r="BD21" i="70"/>
  <c r="BE21" i="70"/>
  <c r="BF21" i="70"/>
  <c r="BG21" i="70"/>
  <c r="BH21" i="70"/>
  <c r="BI21" i="70"/>
  <c r="CS89" i="50"/>
  <c r="BJ21" i="70"/>
  <c r="BK21" i="70"/>
  <c r="DJ89" i="50"/>
  <c r="BL21" i="70"/>
  <c r="CT89" i="50"/>
  <c r="BM21" i="70"/>
  <c r="BN21" i="70"/>
  <c r="BO21" i="70"/>
  <c r="BP21" i="70"/>
  <c r="CV89" i="50"/>
  <c r="CW89" i="50"/>
  <c r="BQ21" i="70"/>
  <c r="BR21" i="70"/>
  <c r="AL22" i="70"/>
  <c r="AM22" i="70"/>
  <c r="M90" i="50"/>
  <c r="AN22" i="70"/>
  <c r="AO22" i="70"/>
  <c r="AP22" i="70"/>
  <c r="AA90" i="50"/>
  <c r="AQ22" i="70"/>
  <c r="AR22" i="70"/>
  <c r="AS22" i="70"/>
  <c r="AT22" i="70"/>
  <c r="AU22" i="70"/>
  <c r="AV22" i="70"/>
  <c r="AP90" i="50"/>
  <c r="AW22" i="70"/>
  <c r="AX22" i="70"/>
  <c r="AY22" i="70"/>
  <c r="AZ22" i="70"/>
  <c r="BA22" i="70"/>
  <c r="BB22" i="70"/>
  <c r="BC22" i="70"/>
  <c r="BD22" i="70"/>
  <c r="BE22" i="70"/>
  <c r="BF22" i="70"/>
  <c r="BG22" i="70"/>
  <c r="BH22" i="70"/>
  <c r="BI22" i="70"/>
  <c r="CS90" i="50"/>
  <c r="BJ22" i="70"/>
  <c r="BK22" i="70"/>
  <c r="DJ90" i="50"/>
  <c r="BL22" i="70"/>
  <c r="CT90" i="50"/>
  <c r="BM22" i="70"/>
  <c r="BN22" i="70"/>
  <c r="BO22" i="70"/>
  <c r="BP22" i="70"/>
  <c r="CV90" i="50"/>
  <c r="CW90" i="50"/>
  <c r="BQ22" i="70"/>
  <c r="BR22" i="70"/>
  <c r="AL23" i="70"/>
  <c r="AM23" i="70"/>
  <c r="M91" i="50"/>
  <c r="AN23" i="70"/>
  <c r="AO23" i="70"/>
  <c r="AP23" i="70"/>
  <c r="AA91" i="50"/>
  <c r="AQ23" i="70"/>
  <c r="AR23" i="70"/>
  <c r="AS23" i="70"/>
  <c r="AT23" i="70"/>
  <c r="AU23" i="70"/>
  <c r="AV23" i="70"/>
  <c r="AP91" i="50"/>
  <c r="AW23" i="70"/>
  <c r="AX23" i="70"/>
  <c r="AY23" i="70"/>
  <c r="AZ23" i="70"/>
  <c r="BA23" i="70"/>
  <c r="BB23" i="70"/>
  <c r="BC23" i="70"/>
  <c r="BD23" i="70"/>
  <c r="BE23" i="70"/>
  <c r="BF23" i="70"/>
  <c r="BG23" i="70"/>
  <c r="BH23" i="70"/>
  <c r="BI23" i="70"/>
  <c r="CS91" i="50"/>
  <c r="BJ23" i="70"/>
  <c r="BK23" i="70"/>
  <c r="DJ91" i="50"/>
  <c r="BL23" i="70"/>
  <c r="CT91" i="50"/>
  <c r="BM23" i="70"/>
  <c r="BN23" i="70"/>
  <c r="BO23" i="70"/>
  <c r="BP23" i="70"/>
  <c r="CV91" i="50"/>
  <c r="CW91" i="50"/>
  <c r="BQ23" i="70"/>
  <c r="BR23" i="70"/>
  <c r="AL24" i="70"/>
  <c r="AM24" i="70"/>
  <c r="M92" i="50"/>
  <c r="AN24" i="70"/>
  <c r="AO24" i="70"/>
  <c r="AP24" i="70"/>
  <c r="AA92" i="50"/>
  <c r="AQ24" i="70"/>
  <c r="AR24" i="70"/>
  <c r="AS24" i="70"/>
  <c r="AT24" i="70"/>
  <c r="AU24" i="70"/>
  <c r="AV24" i="70"/>
  <c r="AP92" i="50"/>
  <c r="AW24" i="70"/>
  <c r="AX24" i="70"/>
  <c r="AY24" i="70"/>
  <c r="AZ24" i="70"/>
  <c r="BA24" i="70"/>
  <c r="BB24" i="70"/>
  <c r="BC24" i="70"/>
  <c r="BD24" i="70"/>
  <c r="BE24" i="70"/>
  <c r="BF24" i="70"/>
  <c r="BG24" i="70"/>
  <c r="BH24" i="70"/>
  <c r="BI24" i="70"/>
  <c r="CS92" i="50"/>
  <c r="BJ24" i="70"/>
  <c r="BK24" i="70"/>
  <c r="DJ92" i="50"/>
  <c r="BL24" i="70"/>
  <c r="CT92" i="50"/>
  <c r="BM24" i="70"/>
  <c r="BN24" i="70"/>
  <c r="BO24" i="70"/>
  <c r="BP24" i="70"/>
  <c r="CV92" i="50"/>
  <c r="CW92" i="50"/>
  <c r="BQ24" i="70"/>
  <c r="BR24" i="70"/>
  <c r="AL25" i="70"/>
  <c r="AM25" i="70"/>
  <c r="M93" i="50"/>
  <c r="AN25" i="70"/>
  <c r="AO25" i="70"/>
  <c r="AP25" i="70"/>
  <c r="AA93" i="50"/>
  <c r="AQ25" i="70"/>
  <c r="AR25" i="70"/>
  <c r="AS25" i="70"/>
  <c r="AT25" i="70"/>
  <c r="AU25" i="70"/>
  <c r="AV25" i="70"/>
  <c r="AP93" i="50"/>
  <c r="AW25" i="70"/>
  <c r="AX25" i="70"/>
  <c r="AY25" i="70"/>
  <c r="AZ25" i="70"/>
  <c r="BA25" i="70"/>
  <c r="BB25" i="70"/>
  <c r="BC25" i="70"/>
  <c r="BD25" i="70"/>
  <c r="BE25" i="70"/>
  <c r="BF25" i="70"/>
  <c r="BG25" i="70"/>
  <c r="BH25" i="70"/>
  <c r="BI25" i="70"/>
  <c r="CS93" i="50"/>
  <c r="BJ25" i="70"/>
  <c r="BK25" i="70"/>
  <c r="DJ93" i="50"/>
  <c r="BL25" i="70"/>
  <c r="CT93" i="50"/>
  <c r="BM25" i="70"/>
  <c r="BN25" i="70"/>
  <c r="BO25" i="70"/>
  <c r="BP25" i="70"/>
  <c r="CV93" i="50"/>
  <c r="CW93" i="50"/>
  <c r="BQ25" i="70"/>
  <c r="BR25" i="70"/>
  <c r="AL26" i="70"/>
  <c r="AM26" i="70"/>
  <c r="M94" i="50"/>
  <c r="AN26" i="70"/>
  <c r="AO26" i="70"/>
  <c r="AP26" i="70"/>
  <c r="AA94" i="50"/>
  <c r="AQ26" i="70"/>
  <c r="AR26" i="70"/>
  <c r="AS26" i="70"/>
  <c r="AT26" i="70"/>
  <c r="AU26" i="70"/>
  <c r="AV26" i="70"/>
  <c r="AP94" i="50"/>
  <c r="AW26" i="70"/>
  <c r="AX26" i="70"/>
  <c r="AY26" i="70"/>
  <c r="AZ26" i="70"/>
  <c r="BA26" i="70"/>
  <c r="BB26" i="70"/>
  <c r="BC26" i="70"/>
  <c r="BD26" i="70"/>
  <c r="BE26" i="70"/>
  <c r="BF26" i="70"/>
  <c r="BG26" i="70"/>
  <c r="BH26" i="70"/>
  <c r="BI26" i="70"/>
  <c r="CS94" i="50"/>
  <c r="BJ26" i="70"/>
  <c r="BK26" i="70"/>
  <c r="DJ94" i="50"/>
  <c r="BL26" i="70"/>
  <c r="CT94" i="50"/>
  <c r="BM26" i="70"/>
  <c r="BN26" i="70"/>
  <c r="BO26" i="70"/>
  <c r="BP26" i="70"/>
  <c r="CV94" i="50"/>
  <c r="CW94" i="50"/>
  <c r="BQ26" i="70"/>
  <c r="BR26" i="70"/>
  <c r="AL27" i="70"/>
  <c r="AM27" i="70"/>
  <c r="M95" i="50"/>
  <c r="AN27" i="70"/>
  <c r="AO27" i="70"/>
  <c r="AP27" i="70"/>
  <c r="AA95" i="50"/>
  <c r="AQ27" i="70"/>
  <c r="AR27" i="70"/>
  <c r="AS27" i="70"/>
  <c r="AT27" i="70"/>
  <c r="AU27" i="70"/>
  <c r="AV27" i="70"/>
  <c r="AP95" i="50"/>
  <c r="AW27" i="70"/>
  <c r="AX27" i="70"/>
  <c r="AY27" i="70"/>
  <c r="AZ27" i="70"/>
  <c r="BA27" i="70"/>
  <c r="BB27" i="70"/>
  <c r="BC27" i="70"/>
  <c r="BD27" i="70"/>
  <c r="BE27" i="70"/>
  <c r="BF27" i="70"/>
  <c r="BG27" i="70"/>
  <c r="BH27" i="70"/>
  <c r="BI27" i="70"/>
  <c r="CS95" i="50"/>
  <c r="BJ27" i="70"/>
  <c r="BK27" i="70"/>
  <c r="DJ95" i="50"/>
  <c r="BL27" i="70"/>
  <c r="CT95" i="50"/>
  <c r="BM27" i="70"/>
  <c r="BN27" i="70"/>
  <c r="BO27" i="70"/>
  <c r="BP27" i="70"/>
  <c r="CV95" i="50"/>
  <c r="CW95" i="50"/>
  <c r="BQ27" i="70"/>
  <c r="BR27" i="70"/>
  <c r="AL28" i="70"/>
  <c r="AM28" i="70"/>
  <c r="M96" i="50"/>
  <c r="AN28" i="70"/>
  <c r="AO28" i="70"/>
  <c r="AP28" i="70"/>
  <c r="AA96" i="50"/>
  <c r="AQ28" i="70"/>
  <c r="AR28" i="70"/>
  <c r="AS28" i="70"/>
  <c r="AT28" i="70"/>
  <c r="AU28" i="70"/>
  <c r="AV28" i="70"/>
  <c r="AP96" i="50"/>
  <c r="AW28" i="70"/>
  <c r="AX28" i="70"/>
  <c r="AY28" i="70"/>
  <c r="AZ28" i="70"/>
  <c r="BA28" i="70"/>
  <c r="BB28" i="70"/>
  <c r="BC28" i="70"/>
  <c r="BD28" i="70"/>
  <c r="BE28" i="70"/>
  <c r="BF28" i="70"/>
  <c r="BG28" i="70"/>
  <c r="BH28" i="70"/>
  <c r="BI28" i="70"/>
  <c r="CS96" i="50"/>
  <c r="BJ28" i="70"/>
  <c r="BK28" i="70"/>
  <c r="DJ96" i="50"/>
  <c r="BL28" i="70"/>
  <c r="CT96" i="50"/>
  <c r="BM28" i="70"/>
  <c r="BN28" i="70"/>
  <c r="BO28" i="70"/>
  <c r="BP28" i="70"/>
  <c r="CV96" i="50"/>
  <c r="CW96" i="50"/>
  <c r="BQ28" i="70"/>
  <c r="BR28" i="70"/>
  <c r="AL29" i="70"/>
  <c r="AM29" i="70"/>
  <c r="M97" i="50"/>
  <c r="AN29" i="70"/>
  <c r="AO29" i="70"/>
  <c r="AP29" i="70"/>
  <c r="AA97" i="50"/>
  <c r="AQ29" i="70"/>
  <c r="AR29" i="70"/>
  <c r="AS29" i="70"/>
  <c r="AT29" i="70"/>
  <c r="AU29" i="70"/>
  <c r="AV29" i="70"/>
  <c r="AP97" i="50"/>
  <c r="AW29" i="70"/>
  <c r="AX29" i="70"/>
  <c r="AY29" i="70"/>
  <c r="AZ29" i="70"/>
  <c r="BA29" i="70"/>
  <c r="BB29" i="70"/>
  <c r="BC29" i="70"/>
  <c r="BD29" i="70"/>
  <c r="BE29" i="70"/>
  <c r="BF29" i="70"/>
  <c r="BG29" i="70"/>
  <c r="BH29" i="70"/>
  <c r="BI29" i="70"/>
  <c r="CS97" i="50"/>
  <c r="BJ29" i="70"/>
  <c r="BK29" i="70"/>
  <c r="DJ97" i="50"/>
  <c r="BL29" i="70"/>
  <c r="CT97" i="50"/>
  <c r="BM29" i="70"/>
  <c r="BN29" i="70"/>
  <c r="BO29" i="70"/>
  <c r="BP29" i="70"/>
  <c r="CV97" i="50"/>
  <c r="CW97" i="50"/>
  <c r="BQ29" i="70"/>
  <c r="BR29" i="70"/>
  <c r="AL30" i="70"/>
  <c r="AM30" i="70"/>
  <c r="M98" i="50"/>
  <c r="AN30" i="70"/>
  <c r="AO30" i="70"/>
  <c r="AP30" i="70"/>
  <c r="AA98" i="50"/>
  <c r="AQ30" i="70"/>
  <c r="AR30" i="70"/>
  <c r="AS30" i="70"/>
  <c r="AT30" i="70"/>
  <c r="AU30" i="70"/>
  <c r="AV30" i="70"/>
  <c r="AP98" i="50"/>
  <c r="AW30" i="70"/>
  <c r="AX30" i="70"/>
  <c r="AY30" i="70"/>
  <c r="AZ30" i="70"/>
  <c r="BA30" i="70"/>
  <c r="BB30" i="70"/>
  <c r="BC30" i="70"/>
  <c r="BD30" i="70"/>
  <c r="BE30" i="70"/>
  <c r="BF30" i="70"/>
  <c r="BG30" i="70"/>
  <c r="BH30" i="70"/>
  <c r="BI30" i="70"/>
  <c r="CS98" i="50"/>
  <c r="BJ30" i="70"/>
  <c r="BK30" i="70"/>
  <c r="DJ98" i="50"/>
  <c r="BL30" i="70"/>
  <c r="CT98" i="50"/>
  <c r="BM30" i="70"/>
  <c r="BN30" i="70"/>
  <c r="BO30" i="70"/>
  <c r="BP30" i="70"/>
  <c r="CV98" i="50"/>
  <c r="CW98" i="50"/>
  <c r="BQ30" i="70"/>
  <c r="BR30" i="70"/>
  <c r="AL31" i="70"/>
  <c r="AM31" i="70"/>
  <c r="M99" i="50"/>
  <c r="AN31" i="70"/>
  <c r="AO31" i="70"/>
  <c r="AP31" i="70"/>
  <c r="AA99" i="50"/>
  <c r="AQ31" i="70"/>
  <c r="AR31" i="70"/>
  <c r="AS31" i="70"/>
  <c r="AT31" i="70"/>
  <c r="AU31" i="70"/>
  <c r="AV31" i="70"/>
  <c r="AP99" i="50"/>
  <c r="AW31" i="70"/>
  <c r="AX31" i="70"/>
  <c r="AY31" i="70"/>
  <c r="AZ31" i="70"/>
  <c r="BA31" i="70"/>
  <c r="BB31" i="70"/>
  <c r="BC31" i="70"/>
  <c r="BD31" i="70"/>
  <c r="BE31" i="70"/>
  <c r="BF31" i="70"/>
  <c r="BG31" i="70"/>
  <c r="BH31" i="70"/>
  <c r="BI31" i="70"/>
  <c r="CS99" i="50"/>
  <c r="BJ31" i="70"/>
  <c r="BK31" i="70"/>
  <c r="DJ99" i="50"/>
  <c r="BL31" i="70"/>
  <c r="CT99" i="50"/>
  <c r="BM31" i="70"/>
  <c r="BN31" i="70"/>
  <c r="BO31" i="70"/>
  <c r="BP31" i="70"/>
  <c r="CV99" i="50"/>
  <c r="CW99" i="50"/>
  <c r="BQ31" i="70"/>
  <c r="BR31" i="70"/>
  <c r="AL32" i="70"/>
  <c r="AM32" i="70"/>
  <c r="M100" i="50"/>
  <c r="AN32" i="70"/>
  <c r="AO32" i="70"/>
  <c r="AP32" i="70"/>
  <c r="AA100" i="50"/>
  <c r="AQ32" i="70"/>
  <c r="AR32" i="70"/>
  <c r="AS32" i="70"/>
  <c r="AT32" i="70"/>
  <c r="AU32" i="70"/>
  <c r="AV32" i="70"/>
  <c r="AP100" i="50"/>
  <c r="AW32" i="70"/>
  <c r="AX32" i="70"/>
  <c r="AY32" i="70"/>
  <c r="AZ32" i="70"/>
  <c r="BA32" i="70"/>
  <c r="BB32" i="70"/>
  <c r="BC32" i="70"/>
  <c r="BD32" i="70"/>
  <c r="BE32" i="70"/>
  <c r="BF32" i="70"/>
  <c r="BG32" i="70"/>
  <c r="BH32" i="70"/>
  <c r="BI32" i="70"/>
  <c r="CS100" i="50"/>
  <c r="BJ32" i="70"/>
  <c r="BK32" i="70"/>
  <c r="DJ100" i="50"/>
  <c r="BL32" i="70"/>
  <c r="CT100" i="50"/>
  <c r="BM32" i="70"/>
  <c r="BN32" i="70"/>
  <c r="BO32" i="70"/>
  <c r="BP32" i="70"/>
  <c r="CV100" i="50"/>
  <c r="CW100" i="50"/>
  <c r="BQ32" i="70"/>
  <c r="BR32" i="70"/>
  <c r="AL33" i="70"/>
  <c r="AM33" i="70"/>
  <c r="M101" i="50"/>
  <c r="AN33" i="70"/>
  <c r="AO33" i="70"/>
  <c r="AP33" i="70"/>
  <c r="AA101" i="50"/>
  <c r="AQ33" i="70"/>
  <c r="AR33" i="70"/>
  <c r="AS33" i="70"/>
  <c r="AT33" i="70"/>
  <c r="AU33" i="70"/>
  <c r="AV33" i="70"/>
  <c r="AP101" i="50"/>
  <c r="AW33" i="70"/>
  <c r="AX33" i="70"/>
  <c r="AY33" i="70"/>
  <c r="AZ33" i="70"/>
  <c r="BA33" i="70"/>
  <c r="BB33" i="70"/>
  <c r="BC33" i="70"/>
  <c r="BD33" i="70"/>
  <c r="BE33" i="70"/>
  <c r="BF33" i="70"/>
  <c r="BG33" i="70"/>
  <c r="BH33" i="70"/>
  <c r="BI33" i="70"/>
  <c r="CS101" i="50"/>
  <c r="BJ33" i="70"/>
  <c r="BK33" i="70"/>
  <c r="DJ101" i="50"/>
  <c r="BL33" i="70"/>
  <c r="CT101" i="50"/>
  <c r="BM33" i="70"/>
  <c r="BN33" i="70"/>
  <c r="BO33" i="70"/>
  <c r="BP33" i="70"/>
  <c r="CV101" i="50"/>
  <c r="CW101" i="50"/>
  <c r="BQ33" i="70"/>
  <c r="BR33" i="70"/>
  <c r="AL34" i="70"/>
  <c r="AM34" i="70"/>
  <c r="M102" i="50"/>
  <c r="AN34" i="70"/>
  <c r="AO34" i="70"/>
  <c r="AP34" i="70"/>
  <c r="AA102" i="50"/>
  <c r="AQ34" i="70"/>
  <c r="AR34" i="70"/>
  <c r="AS34" i="70"/>
  <c r="AT34" i="70"/>
  <c r="AU34" i="70"/>
  <c r="AV34" i="70"/>
  <c r="AP102" i="50"/>
  <c r="AW34" i="70"/>
  <c r="AX34" i="70"/>
  <c r="AY34" i="70"/>
  <c r="AZ34" i="70"/>
  <c r="BA34" i="70"/>
  <c r="BB34" i="70"/>
  <c r="BC34" i="70"/>
  <c r="BD34" i="70"/>
  <c r="BE34" i="70"/>
  <c r="BF34" i="70"/>
  <c r="BG34" i="70"/>
  <c r="BH34" i="70"/>
  <c r="BI34" i="70"/>
  <c r="CS102" i="50"/>
  <c r="BJ34" i="70"/>
  <c r="BK34" i="70"/>
  <c r="DJ102" i="50"/>
  <c r="BL34" i="70"/>
  <c r="CT102" i="50"/>
  <c r="BM34" i="70"/>
  <c r="BN34" i="70"/>
  <c r="BO34" i="70"/>
  <c r="BP34" i="70"/>
  <c r="CV102" i="50"/>
  <c r="CW102" i="50"/>
  <c r="BQ34" i="70"/>
  <c r="BR34" i="70"/>
  <c r="AL35" i="70"/>
  <c r="AM35" i="70"/>
  <c r="M103" i="50"/>
  <c r="AN35" i="70"/>
  <c r="AO35" i="70"/>
  <c r="AP35" i="70"/>
  <c r="AA103" i="50"/>
  <c r="AQ35" i="70"/>
  <c r="AR35" i="70"/>
  <c r="AS35" i="70"/>
  <c r="AT35" i="70"/>
  <c r="AU35" i="70"/>
  <c r="AV35" i="70"/>
  <c r="AP103" i="50"/>
  <c r="AW35" i="70"/>
  <c r="AX35" i="70"/>
  <c r="AY35" i="70"/>
  <c r="AZ35" i="70"/>
  <c r="BA35" i="70"/>
  <c r="BB35" i="70"/>
  <c r="BC35" i="70"/>
  <c r="BD35" i="70"/>
  <c r="BE35" i="70"/>
  <c r="BF35" i="70"/>
  <c r="BG35" i="70"/>
  <c r="BH35" i="70"/>
  <c r="BI35" i="70"/>
  <c r="CS103" i="50"/>
  <c r="BJ35" i="70"/>
  <c r="BK35" i="70"/>
  <c r="DJ103" i="50"/>
  <c r="BL35" i="70"/>
  <c r="CT103" i="50"/>
  <c r="BM35" i="70"/>
  <c r="BN35" i="70"/>
  <c r="BO35" i="70"/>
  <c r="BP35" i="70"/>
  <c r="CV103" i="50"/>
  <c r="CW103" i="50"/>
  <c r="BQ35" i="70"/>
  <c r="BR35" i="70"/>
  <c r="AL36" i="70"/>
  <c r="AM36" i="70"/>
  <c r="M104" i="50"/>
  <c r="AN36" i="70"/>
  <c r="AO36" i="70"/>
  <c r="AP36" i="70"/>
  <c r="AA104" i="50"/>
  <c r="AQ36" i="70"/>
  <c r="AR36" i="70"/>
  <c r="AS36" i="70"/>
  <c r="AT36" i="70"/>
  <c r="AU36" i="70"/>
  <c r="AV36" i="70"/>
  <c r="AP104" i="50"/>
  <c r="AW36" i="70"/>
  <c r="AX36" i="70"/>
  <c r="AY36" i="70"/>
  <c r="AZ36" i="70"/>
  <c r="BA36" i="70"/>
  <c r="BB36" i="70"/>
  <c r="BC36" i="70"/>
  <c r="BD36" i="70"/>
  <c r="BE36" i="70"/>
  <c r="BF36" i="70"/>
  <c r="BG36" i="70"/>
  <c r="BH36" i="70"/>
  <c r="BI36" i="70"/>
  <c r="CS104" i="50"/>
  <c r="BJ36" i="70"/>
  <c r="BK36" i="70"/>
  <c r="DJ104" i="50"/>
  <c r="BL36" i="70"/>
  <c r="CT104" i="50"/>
  <c r="BM36" i="70"/>
  <c r="BN36" i="70"/>
  <c r="BO36" i="70"/>
  <c r="BP36" i="70"/>
  <c r="CV104" i="50"/>
  <c r="CW104" i="50"/>
  <c r="BQ36" i="70"/>
  <c r="BR36" i="70"/>
  <c r="AL37" i="70"/>
  <c r="AM37" i="70"/>
  <c r="M105" i="50"/>
  <c r="AN37" i="70"/>
  <c r="AO37" i="70"/>
  <c r="AP37" i="70"/>
  <c r="AA105" i="50"/>
  <c r="AQ37" i="70"/>
  <c r="AR37" i="70"/>
  <c r="AS37" i="70"/>
  <c r="AT37" i="70"/>
  <c r="AU37" i="70"/>
  <c r="AV37" i="70"/>
  <c r="AP105" i="50"/>
  <c r="AW37" i="70"/>
  <c r="AX37" i="70"/>
  <c r="AY37" i="70"/>
  <c r="AZ37" i="70"/>
  <c r="BA37" i="70"/>
  <c r="BB37" i="70"/>
  <c r="BC37" i="70"/>
  <c r="BD37" i="70"/>
  <c r="BE37" i="70"/>
  <c r="BF37" i="70"/>
  <c r="BG37" i="70"/>
  <c r="BH37" i="70"/>
  <c r="BI37" i="70"/>
  <c r="CS105" i="50"/>
  <c r="BJ37" i="70"/>
  <c r="BK37" i="70"/>
  <c r="DJ105" i="50"/>
  <c r="BL37" i="70"/>
  <c r="CT105" i="50"/>
  <c r="BM37" i="70"/>
  <c r="BN37" i="70"/>
  <c r="BO37" i="70"/>
  <c r="BP37" i="70"/>
  <c r="CV105" i="50"/>
  <c r="CW105" i="50"/>
  <c r="BQ37" i="70"/>
  <c r="BR37" i="70"/>
  <c r="AL38" i="70"/>
  <c r="AM38" i="70"/>
  <c r="M106" i="50"/>
  <c r="AN38" i="70"/>
  <c r="AO38" i="70"/>
  <c r="AP38" i="70"/>
  <c r="AA106" i="50"/>
  <c r="AQ38" i="70"/>
  <c r="AR38" i="70"/>
  <c r="AS38" i="70"/>
  <c r="AT38" i="70"/>
  <c r="AU38" i="70"/>
  <c r="AV38" i="70"/>
  <c r="AP106" i="50"/>
  <c r="AW38" i="70"/>
  <c r="AX38" i="70"/>
  <c r="AY38" i="70"/>
  <c r="AZ38" i="70"/>
  <c r="BA38" i="70"/>
  <c r="BB38" i="70"/>
  <c r="BC38" i="70"/>
  <c r="BD38" i="70"/>
  <c r="BE38" i="70"/>
  <c r="BF38" i="70"/>
  <c r="BG38" i="70"/>
  <c r="BH38" i="70"/>
  <c r="BI38" i="70"/>
  <c r="CS106" i="50"/>
  <c r="BJ38" i="70"/>
  <c r="BK38" i="70"/>
  <c r="DJ106" i="50"/>
  <c r="BL38" i="70"/>
  <c r="CT106" i="50"/>
  <c r="BM38" i="70"/>
  <c r="BN38" i="70"/>
  <c r="BO38" i="70"/>
  <c r="BP38" i="70"/>
  <c r="CV106" i="50"/>
  <c r="CW106" i="50"/>
  <c r="BQ38" i="70"/>
  <c r="BR38" i="70"/>
  <c r="AL39" i="70"/>
  <c r="AM39" i="70"/>
  <c r="M107" i="50"/>
  <c r="AN39" i="70"/>
  <c r="AO39" i="70"/>
  <c r="AP39" i="70"/>
  <c r="AA107" i="50"/>
  <c r="AQ39" i="70"/>
  <c r="AR39" i="70"/>
  <c r="AS39" i="70"/>
  <c r="AT39" i="70"/>
  <c r="AU39" i="70"/>
  <c r="AV39" i="70"/>
  <c r="AP107" i="50"/>
  <c r="AW39" i="70"/>
  <c r="AX39" i="70"/>
  <c r="AY39" i="70"/>
  <c r="AZ39" i="70"/>
  <c r="BA39" i="70"/>
  <c r="BB39" i="70"/>
  <c r="BC39" i="70"/>
  <c r="BD39" i="70"/>
  <c r="BE39" i="70"/>
  <c r="BF39" i="70"/>
  <c r="BG39" i="70"/>
  <c r="BH39" i="70"/>
  <c r="BI39" i="70"/>
  <c r="CS107" i="50"/>
  <c r="BJ39" i="70"/>
  <c r="BK39" i="70"/>
  <c r="DJ107" i="50"/>
  <c r="BL39" i="70"/>
  <c r="CT107" i="50"/>
  <c r="BM39" i="70"/>
  <c r="BN39" i="70"/>
  <c r="BO39" i="70"/>
  <c r="BP39" i="70"/>
  <c r="CV107" i="50"/>
  <c r="CW107" i="50"/>
  <c r="BQ39" i="70"/>
  <c r="BR39" i="70"/>
  <c r="AL40" i="70"/>
  <c r="AM40" i="70"/>
  <c r="M108" i="50"/>
  <c r="AN40" i="70"/>
  <c r="AO40" i="70"/>
  <c r="AP40" i="70"/>
  <c r="AA108" i="50"/>
  <c r="AQ40" i="70"/>
  <c r="AR40" i="70"/>
  <c r="AS40" i="70"/>
  <c r="AT40" i="70"/>
  <c r="AU40" i="70"/>
  <c r="AV40" i="70"/>
  <c r="AP108" i="50"/>
  <c r="AW40" i="70"/>
  <c r="AX40" i="70"/>
  <c r="AY40" i="70"/>
  <c r="AZ40" i="70"/>
  <c r="BA40" i="70"/>
  <c r="BB40" i="70"/>
  <c r="BC40" i="70"/>
  <c r="BD40" i="70"/>
  <c r="BE40" i="70"/>
  <c r="BF40" i="70"/>
  <c r="BG40" i="70"/>
  <c r="BH40" i="70"/>
  <c r="BI40" i="70"/>
  <c r="CS108" i="50"/>
  <c r="BJ40" i="70"/>
  <c r="BK40" i="70"/>
  <c r="DJ108" i="50"/>
  <c r="BL40" i="70"/>
  <c r="CT108" i="50"/>
  <c r="BM40" i="70"/>
  <c r="BN40" i="70"/>
  <c r="BO40" i="70"/>
  <c r="BP40" i="70"/>
  <c r="CV108" i="50"/>
  <c r="CW108" i="50"/>
  <c r="BQ40" i="70"/>
  <c r="BR40" i="70"/>
  <c r="AL41" i="70"/>
  <c r="AM41" i="70"/>
  <c r="M109" i="50"/>
  <c r="AN41" i="70"/>
  <c r="AO41" i="70"/>
  <c r="AP41" i="70"/>
  <c r="AA109" i="50"/>
  <c r="AQ41" i="70"/>
  <c r="AR41" i="70"/>
  <c r="AS41" i="70"/>
  <c r="AT41" i="70"/>
  <c r="AU41" i="70"/>
  <c r="AV41" i="70"/>
  <c r="AP109" i="50"/>
  <c r="AW41" i="70"/>
  <c r="AX41" i="70"/>
  <c r="AY41" i="70"/>
  <c r="AZ41" i="70"/>
  <c r="BA41" i="70"/>
  <c r="BB41" i="70"/>
  <c r="BC41" i="70"/>
  <c r="BD41" i="70"/>
  <c r="BE41" i="70"/>
  <c r="BF41" i="70"/>
  <c r="BG41" i="70"/>
  <c r="BH41" i="70"/>
  <c r="BI41" i="70"/>
  <c r="CS109" i="50"/>
  <c r="BJ41" i="70"/>
  <c r="BK41" i="70"/>
  <c r="DJ109" i="50"/>
  <c r="BL41" i="70"/>
  <c r="CT109" i="50"/>
  <c r="BM41" i="70"/>
  <c r="BN41" i="70"/>
  <c r="BO41" i="70"/>
  <c r="BP41" i="70"/>
  <c r="CV109" i="50"/>
  <c r="CW109" i="50"/>
  <c r="BQ41" i="70"/>
  <c r="BR41" i="70"/>
  <c r="AL42" i="70"/>
  <c r="AM42" i="70"/>
  <c r="M110" i="50"/>
  <c r="AN42" i="70"/>
  <c r="AO42" i="70"/>
  <c r="AP42" i="70"/>
  <c r="AA110" i="50"/>
  <c r="AQ42" i="70"/>
  <c r="AR42" i="70"/>
  <c r="AS42" i="70"/>
  <c r="AT42" i="70"/>
  <c r="AU42" i="70"/>
  <c r="AV42" i="70"/>
  <c r="AP110" i="50"/>
  <c r="AW42" i="70"/>
  <c r="AX42" i="70"/>
  <c r="AY42" i="70"/>
  <c r="AZ42" i="70"/>
  <c r="BA42" i="70"/>
  <c r="BB42" i="70"/>
  <c r="BC42" i="70"/>
  <c r="BD42" i="70"/>
  <c r="BE42" i="70"/>
  <c r="BF42" i="70"/>
  <c r="BG42" i="70"/>
  <c r="BH42" i="70"/>
  <c r="BI42" i="70"/>
  <c r="CS110" i="50"/>
  <c r="BJ42" i="70"/>
  <c r="BK42" i="70"/>
  <c r="DJ110" i="50"/>
  <c r="BL42" i="70"/>
  <c r="CT110" i="50"/>
  <c r="BM42" i="70"/>
  <c r="BN42" i="70"/>
  <c r="BO42" i="70"/>
  <c r="BP42" i="70"/>
  <c r="CV110" i="50"/>
  <c r="CW110" i="50"/>
  <c r="BQ42" i="70"/>
  <c r="BR42" i="70"/>
  <c r="AL43" i="70"/>
  <c r="AM43" i="70"/>
  <c r="M111" i="50"/>
  <c r="AN43" i="70"/>
  <c r="AO43" i="70"/>
  <c r="AP43" i="70"/>
  <c r="AA111" i="50"/>
  <c r="AQ43" i="70"/>
  <c r="AR43" i="70"/>
  <c r="AS43" i="70"/>
  <c r="AT43" i="70"/>
  <c r="AU43" i="70"/>
  <c r="AV43" i="70"/>
  <c r="AP111" i="50"/>
  <c r="AW43" i="70"/>
  <c r="AX43" i="70"/>
  <c r="AY43" i="70"/>
  <c r="AZ43" i="70"/>
  <c r="BA43" i="70"/>
  <c r="BB43" i="70"/>
  <c r="BC43" i="70"/>
  <c r="BD43" i="70"/>
  <c r="BE43" i="70"/>
  <c r="BF43" i="70"/>
  <c r="BG43" i="70"/>
  <c r="BH43" i="70"/>
  <c r="BI43" i="70"/>
  <c r="CS111" i="50"/>
  <c r="BJ43" i="70"/>
  <c r="BK43" i="70"/>
  <c r="DJ111" i="50"/>
  <c r="BL43" i="70"/>
  <c r="CT111" i="50"/>
  <c r="BM43" i="70"/>
  <c r="BN43" i="70"/>
  <c r="BO43" i="70"/>
  <c r="BP43" i="70"/>
  <c r="CV111" i="50"/>
  <c r="CW111" i="50"/>
  <c r="BQ43" i="70"/>
  <c r="BR43" i="70"/>
  <c r="AL44" i="70"/>
  <c r="AM44" i="70"/>
  <c r="M112" i="50"/>
  <c r="AN44" i="70"/>
  <c r="AO44" i="70"/>
  <c r="AP44" i="70"/>
  <c r="AA112" i="50"/>
  <c r="AQ44" i="70"/>
  <c r="AR44" i="70"/>
  <c r="AS44" i="70"/>
  <c r="AT44" i="70"/>
  <c r="AU44" i="70"/>
  <c r="AV44" i="70"/>
  <c r="AP112" i="50"/>
  <c r="AW44" i="70"/>
  <c r="AX44" i="70"/>
  <c r="AY44" i="70"/>
  <c r="AZ44" i="70"/>
  <c r="BA44" i="70"/>
  <c r="BB44" i="70"/>
  <c r="BC44" i="70"/>
  <c r="BD44" i="70"/>
  <c r="BE44" i="70"/>
  <c r="BF44" i="70"/>
  <c r="BG44" i="70"/>
  <c r="BH44" i="70"/>
  <c r="BI44" i="70"/>
  <c r="CS112" i="50"/>
  <c r="BJ44" i="70"/>
  <c r="BK44" i="70"/>
  <c r="DJ112" i="50"/>
  <c r="BL44" i="70"/>
  <c r="CT112" i="50"/>
  <c r="BM44" i="70"/>
  <c r="BN44" i="70"/>
  <c r="BO44" i="70"/>
  <c r="BP44" i="70"/>
  <c r="CV112" i="50"/>
  <c r="CW112" i="50"/>
  <c r="BQ44" i="70"/>
  <c r="BR44" i="70"/>
  <c r="AL45" i="70"/>
  <c r="AM45" i="70"/>
  <c r="M113" i="50"/>
  <c r="AN45" i="70"/>
  <c r="AO45" i="70"/>
  <c r="AP45" i="70"/>
  <c r="AA113" i="50"/>
  <c r="AQ45" i="70"/>
  <c r="AR45" i="70"/>
  <c r="AS45" i="70"/>
  <c r="AT45" i="70"/>
  <c r="AU45" i="70"/>
  <c r="AV45" i="70"/>
  <c r="AP113" i="50"/>
  <c r="AW45" i="70"/>
  <c r="AX45" i="70"/>
  <c r="AY45" i="70"/>
  <c r="AZ45" i="70"/>
  <c r="BA45" i="70"/>
  <c r="BB45" i="70"/>
  <c r="BC45" i="70"/>
  <c r="BD45" i="70"/>
  <c r="BE45" i="70"/>
  <c r="BF45" i="70"/>
  <c r="BG45" i="70"/>
  <c r="BH45" i="70"/>
  <c r="BI45" i="70"/>
  <c r="CS113" i="50"/>
  <c r="BJ45" i="70"/>
  <c r="BK45" i="70"/>
  <c r="DJ113" i="50"/>
  <c r="BL45" i="70"/>
  <c r="CT113" i="50"/>
  <c r="BM45" i="70"/>
  <c r="BN45" i="70"/>
  <c r="BO45" i="70"/>
  <c r="BP45" i="70"/>
  <c r="CV113" i="50"/>
  <c r="CW113" i="50"/>
  <c r="BQ45" i="70"/>
  <c r="BR45" i="70"/>
  <c r="AL46" i="70"/>
  <c r="AM46" i="70"/>
  <c r="M114" i="50"/>
  <c r="AN46" i="70"/>
  <c r="AO46" i="70"/>
  <c r="AP46" i="70"/>
  <c r="AA114" i="50"/>
  <c r="AQ46" i="70"/>
  <c r="AR46" i="70"/>
  <c r="AS46" i="70"/>
  <c r="AT46" i="70"/>
  <c r="AU46" i="70"/>
  <c r="AV46" i="70"/>
  <c r="AP114" i="50"/>
  <c r="AW46" i="70"/>
  <c r="AX46" i="70"/>
  <c r="AY46" i="70"/>
  <c r="AZ46" i="70"/>
  <c r="BA46" i="70"/>
  <c r="BB46" i="70"/>
  <c r="BC46" i="70"/>
  <c r="BD46" i="70"/>
  <c r="BE46" i="70"/>
  <c r="BF46" i="70"/>
  <c r="BG46" i="70"/>
  <c r="BH46" i="70"/>
  <c r="BI46" i="70"/>
  <c r="CS114" i="50"/>
  <c r="BJ46" i="70"/>
  <c r="BK46" i="70"/>
  <c r="DJ114" i="50"/>
  <c r="BL46" i="70"/>
  <c r="CT114" i="50"/>
  <c r="BM46" i="70"/>
  <c r="BN46" i="70"/>
  <c r="BO46" i="70"/>
  <c r="BP46" i="70"/>
  <c r="CV114" i="50"/>
  <c r="CW114" i="50"/>
  <c r="BQ46" i="70"/>
  <c r="BR46" i="70"/>
  <c r="AL47" i="70"/>
  <c r="AM47" i="70"/>
  <c r="M115" i="50"/>
  <c r="AN47" i="70"/>
  <c r="AO47" i="70"/>
  <c r="AP47" i="70"/>
  <c r="AA115" i="50"/>
  <c r="AQ47" i="70"/>
  <c r="AR47" i="70"/>
  <c r="AS47" i="70"/>
  <c r="AT47" i="70"/>
  <c r="AU47" i="70"/>
  <c r="AV47" i="70"/>
  <c r="AP115" i="50"/>
  <c r="AW47" i="70"/>
  <c r="AX47" i="70"/>
  <c r="AY47" i="70"/>
  <c r="AZ47" i="70"/>
  <c r="BA47" i="70"/>
  <c r="BB47" i="70"/>
  <c r="BC47" i="70"/>
  <c r="BD47" i="70"/>
  <c r="BE47" i="70"/>
  <c r="BF47" i="70"/>
  <c r="BG47" i="70"/>
  <c r="BH47" i="70"/>
  <c r="BI47" i="70"/>
  <c r="CS115" i="50"/>
  <c r="BJ47" i="70"/>
  <c r="BK47" i="70"/>
  <c r="DJ115" i="50"/>
  <c r="BL47" i="70"/>
  <c r="CT115" i="50"/>
  <c r="BM47" i="70"/>
  <c r="BN47" i="70"/>
  <c r="BO47" i="70"/>
  <c r="BP47" i="70"/>
  <c r="CV115" i="50"/>
  <c r="CW115" i="50"/>
  <c r="BQ47" i="70"/>
  <c r="BR47" i="70"/>
  <c r="AL48" i="70"/>
  <c r="AM48" i="70"/>
  <c r="M116" i="50"/>
  <c r="AN48" i="70"/>
  <c r="AO48" i="70"/>
  <c r="AP48" i="70"/>
  <c r="AA116" i="50"/>
  <c r="AQ48" i="70"/>
  <c r="AR48" i="70"/>
  <c r="AS48" i="70"/>
  <c r="AT48" i="70"/>
  <c r="AU48" i="70"/>
  <c r="AV48" i="70"/>
  <c r="AP116" i="50"/>
  <c r="AW48" i="70"/>
  <c r="AX48" i="70"/>
  <c r="AY48" i="70"/>
  <c r="AZ48" i="70"/>
  <c r="BA48" i="70"/>
  <c r="BB48" i="70"/>
  <c r="BC48" i="70"/>
  <c r="BD48" i="70"/>
  <c r="BE48" i="70"/>
  <c r="BF48" i="70"/>
  <c r="BG48" i="70"/>
  <c r="BH48" i="70"/>
  <c r="BI48" i="70"/>
  <c r="CS116" i="50"/>
  <c r="BJ48" i="70"/>
  <c r="BK48" i="70"/>
  <c r="DJ116" i="50"/>
  <c r="BL48" i="70"/>
  <c r="CT116" i="50"/>
  <c r="BM48" i="70"/>
  <c r="BN48" i="70"/>
  <c r="BO48" i="70"/>
  <c r="BP48" i="70"/>
  <c r="CV116" i="50"/>
  <c r="CW116" i="50"/>
  <c r="BQ48" i="70"/>
  <c r="BR48" i="70"/>
  <c r="AL49" i="70"/>
  <c r="AM49" i="70"/>
  <c r="M117" i="50"/>
  <c r="AN49" i="70"/>
  <c r="AO49" i="70"/>
  <c r="AP49" i="70"/>
  <c r="AA117" i="50"/>
  <c r="AQ49" i="70"/>
  <c r="AR49" i="70"/>
  <c r="AS49" i="70"/>
  <c r="AT49" i="70"/>
  <c r="AU49" i="70"/>
  <c r="AV49" i="70"/>
  <c r="AP117" i="50"/>
  <c r="AW49" i="70"/>
  <c r="AX49" i="70"/>
  <c r="AY49" i="70"/>
  <c r="AZ49" i="70"/>
  <c r="BA49" i="70"/>
  <c r="BB49" i="70"/>
  <c r="BC49" i="70"/>
  <c r="BD49" i="70"/>
  <c r="BE49" i="70"/>
  <c r="BF49" i="70"/>
  <c r="BG49" i="70"/>
  <c r="BH49" i="70"/>
  <c r="BI49" i="70"/>
  <c r="CS117" i="50"/>
  <c r="BJ49" i="70"/>
  <c r="BK49" i="70"/>
  <c r="DJ117" i="50"/>
  <c r="BL49" i="70"/>
  <c r="CT117" i="50"/>
  <c r="BM49" i="70"/>
  <c r="BN49" i="70"/>
  <c r="BO49" i="70"/>
  <c r="BP49" i="70"/>
  <c r="CV117" i="50"/>
  <c r="CW117" i="50"/>
  <c r="BQ49" i="70"/>
  <c r="BR49" i="70"/>
  <c r="AL50" i="70"/>
  <c r="AM50" i="70"/>
  <c r="M118" i="50"/>
  <c r="AN50" i="70"/>
  <c r="AO50" i="70"/>
  <c r="AP50" i="70"/>
  <c r="AA118" i="50"/>
  <c r="AQ50" i="70"/>
  <c r="AR50" i="70"/>
  <c r="AS50" i="70"/>
  <c r="AT50" i="70"/>
  <c r="AU50" i="70"/>
  <c r="AV50" i="70"/>
  <c r="AP118" i="50"/>
  <c r="AW50" i="70"/>
  <c r="AX50" i="70"/>
  <c r="AY50" i="70"/>
  <c r="AZ50" i="70"/>
  <c r="BA50" i="70"/>
  <c r="BB50" i="70"/>
  <c r="BC50" i="70"/>
  <c r="BD50" i="70"/>
  <c r="BE50" i="70"/>
  <c r="BF50" i="70"/>
  <c r="BG50" i="70"/>
  <c r="BH50" i="70"/>
  <c r="BI50" i="70"/>
  <c r="CS118" i="50"/>
  <c r="BJ50" i="70"/>
  <c r="BK50" i="70"/>
  <c r="DJ118" i="50"/>
  <c r="BL50" i="70"/>
  <c r="CT118" i="50"/>
  <c r="BM50" i="70"/>
  <c r="BN50" i="70"/>
  <c r="BO50" i="70"/>
  <c r="BP50" i="70"/>
  <c r="CV118" i="50"/>
  <c r="CW118" i="50"/>
  <c r="BQ50" i="70"/>
  <c r="BR50" i="70"/>
  <c r="AL51" i="70"/>
  <c r="AM51" i="70"/>
  <c r="M119" i="50"/>
  <c r="AN51" i="70"/>
  <c r="AO51" i="70"/>
  <c r="AP51" i="70"/>
  <c r="AA119" i="50"/>
  <c r="AQ51" i="70"/>
  <c r="AR51" i="70"/>
  <c r="AS51" i="70"/>
  <c r="AT51" i="70"/>
  <c r="AU51" i="70"/>
  <c r="AV51" i="70"/>
  <c r="AP119" i="50"/>
  <c r="AW51" i="70"/>
  <c r="AX51" i="70"/>
  <c r="AY51" i="70"/>
  <c r="AZ51" i="70"/>
  <c r="BA51" i="70"/>
  <c r="BB51" i="70"/>
  <c r="BC51" i="70"/>
  <c r="BD51" i="70"/>
  <c r="BE51" i="70"/>
  <c r="BF51" i="70"/>
  <c r="BG51" i="70"/>
  <c r="BH51" i="70"/>
  <c r="BI51" i="70"/>
  <c r="CS119" i="50"/>
  <c r="BJ51" i="70"/>
  <c r="BK51" i="70"/>
  <c r="DJ119" i="50"/>
  <c r="BL51" i="70"/>
  <c r="CT119" i="50"/>
  <c r="BM51" i="70"/>
  <c r="BN51" i="70"/>
  <c r="BO51" i="70"/>
  <c r="BP51" i="70"/>
  <c r="CV119" i="50"/>
  <c r="CW119" i="50"/>
  <c r="BQ51" i="70"/>
  <c r="BR51" i="70"/>
  <c r="AL52" i="70"/>
  <c r="AM52" i="70"/>
  <c r="M120" i="50"/>
  <c r="AN52" i="70"/>
  <c r="AO52" i="70"/>
  <c r="AP52" i="70"/>
  <c r="AA120" i="50"/>
  <c r="AQ52" i="70"/>
  <c r="AR52" i="70"/>
  <c r="AS52" i="70"/>
  <c r="AT52" i="70"/>
  <c r="AU52" i="70"/>
  <c r="AV52" i="70"/>
  <c r="AP120" i="50"/>
  <c r="AW52" i="70"/>
  <c r="AX52" i="70"/>
  <c r="AY52" i="70"/>
  <c r="AZ52" i="70"/>
  <c r="BA52" i="70"/>
  <c r="BB52" i="70"/>
  <c r="BC52" i="70"/>
  <c r="BD52" i="70"/>
  <c r="BE52" i="70"/>
  <c r="BF52" i="70"/>
  <c r="BG52" i="70"/>
  <c r="BH52" i="70"/>
  <c r="BI52" i="70"/>
  <c r="CS120" i="50"/>
  <c r="BJ52" i="70"/>
  <c r="BK52" i="70"/>
  <c r="DJ120" i="50"/>
  <c r="BL52" i="70"/>
  <c r="CT120" i="50"/>
  <c r="BM52" i="70"/>
  <c r="BN52" i="70"/>
  <c r="BO52" i="70"/>
  <c r="BP52" i="70"/>
  <c r="CV120" i="50"/>
  <c r="CW120" i="50"/>
  <c r="BQ52" i="70"/>
  <c r="BR52" i="70"/>
  <c r="AL53" i="70"/>
  <c r="AM53" i="70"/>
  <c r="M121" i="50"/>
  <c r="AN53" i="70"/>
  <c r="AO53" i="70"/>
  <c r="AP53" i="70"/>
  <c r="AA121" i="50"/>
  <c r="AQ53" i="70"/>
  <c r="AR53" i="70"/>
  <c r="AS53" i="70"/>
  <c r="AT53" i="70"/>
  <c r="AU53" i="70"/>
  <c r="AV53" i="70"/>
  <c r="AP121" i="50"/>
  <c r="AW53" i="70"/>
  <c r="AX53" i="70"/>
  <c r="AY53" i="70"/>
  <c r="AZ53" i="70"/>
  <c r="BA53" i="70"/>
  <c r="BB53" i="70"/>
  <c r="BC53" i="70"/>
  <c r="BD53" i="70"/>
  <c r="BE53" i="70"/>
  <c r="BF53" i="70"/>
  <c r="BG53" i="70"/>
  <c r="BH53" i="70"/>
  <c r="BI53" i="70"/>
  <c r="CS121" i="50"/>
  <c r="BJ53" i="70"/>
  <c r="BK53" i="70"/>
  <c r="DJ121" i="50"/>
  <c r="BL53" i="70"/>
  <c r="CT121" i="50"/>
  <c r="BM53" i="70"/>
  <c r="BN53" i="70"/>
  <c r="BO53" i="70"/>
  <c r="BP53" i="70"/>
  <c r="CV121" i="50"/>
  <c r="CW121" i="50"/>
  <c r="BQ53" i="70"/>
  <c r="BR53" i="70"/>
  <c r="AL54" i="70"/>
  <c r="AM54" i="70"/>
  <c r="M122" i="50"/>
  <c r="AN54" i="70"/>
  <c r="AO54" i="70"/>
  <c r="AP54" i="70"/>
  <c r="AA122" i="50"/>
  <c r="AQ54" i="70"/>
  <c r="AR54" i="70"/>
  <c r="AS54" i="70"/>
  <c r="AT54" i="70"/>
  <c r="AU54" i="70"/>
  <c r="AV54" i="70"/>
  <c r="AP122" i="50"/>
  <c r="AW54" i="70"/>
  <c r="AX54" i="70"/>
  <c r="AY54" i="70"/>
  <c r="AZ54" i="70"/>
  <c r="BA54" i="70"/>
  <c r="BB54" i="70"/>
  <c r="BC54" i="70"/>
  <c r="BD54" i="70"/>
  <c r="BE54" i="70"/>
  <c r="BF54" i="70"/>
  <c r="BG54" i="70"/>
  <c r="BH54" i="70"/>
  <c r="BI54" i="70"/>
  <c r="CS122" i="50"/>
  <c r="BJ54" i="70"/>
  <c r="BK54" i="70"/>
  <c r="DJ122" i="50"/>
  <c r="BL54" i="70"/>
  <c r="CT122" i="50"/>
  <c r="BM54" i="70"/>
  <c r="BN54" i="70"/>
  <c r="BO54" i="70"/>
  <c r="BP54" i="70"/>
  <c r="CV122" i="50"/>
  <c r="CW122" i="50"/>
  <c r="BQ54" i="70"/>
  <c r="BR54" i="70"/>
  <c r="AL55" i="70"/>
  <c r="AM55" i="70"/>
  <c r="M123" i="50"/>
  <c r="AN55" i="70"/>
  <c r="AO55" i="70"/>
  <c r="AP55" i="70"/>
  <c r="AA123" i="50"/>
  <c r="AQ55" i="70"/>
  <c r="AR55" i="70"/>
  <c r="AS55" i="70"/>
  <c r="AT55" i="70"/>
  <c r="AU55" i="70"/>
  <c r="AV55" i="70"/>
  <c r="AP123" i="50"/>
  <c r="AW55" i="70"/>
  <c r="AX55" i="70"/>
  <c r="AY55" i="70"/>
  <c r="AZ55" i="70"/>
  <c r="BA55" i="70"/>
  <c r="BB55" i="70"/>
  <c r="BC55" i="70"/>
  <c r="BD55" i="70"/>
  <c r="BE55" i="70"/>
  <c r="BF55" i="70"/>
  <c r="BG55" i="70"/>
  <c r="BH55" i="70"/>
  <c r="BI55" i="70"/>
  <c r="CS123" i="50"/>
  <c r="BJ55" i="70"/>
  <c r="BK55" i="70"/>
  <c r="DJ123" i="50"/>
  <c r="BL55" i="70"/>
  <c r="CT123" i="50"/>
  <c r="BM55" i="70"/>
  <c r="BN55" i="70"/>
  <c r="BO55" i="70"/>
  <c r="BP55" i="70"/>
  <c r="CV123" i="50"/>
  <c r="CW123" i="50"/>
  <c r="BQ55" i="70"/>
  <c r="BR55" i="70"/>
  <c r="AL56" i="70"/>
  <c r="AM56" i="70"/>
  <c r="M124" i="50"/>
  <c r="AN56" i="70"/>
  <c r="AO56" i="70"/>
  <c r="AP56" i="70"/>
  <c r="AQ56" i="70"/>
  <c r="AR56" i="70"/>
  <c r="AS56" i="70"/>
  <c r="AT56" i="70"/>
  <c r="AU56" i="70"/>
  <c r="AV56" i="70"/>
  <c r="AP124" i="50"/>
  <c r="AW56" i="70"/>
  <c r="AX56" i="70"/>
  <c r="AY56" i="70"/>
  <c r="AZ56" i="70"/>
  <c r="BA56" i="70"/>
  <c r="BB56" i="70"/>
  <c r="BC56" i="70"/>
  <c r="BD56" i="70"/>
  <c r="BE56" i="70"/>
  <c r="BF56" i="70"/>
  <c r="BG56" i="70"/>
  <c r="BH56" i="70"/>
  <c r="BI56" i="70"/>
  <c r="CS124" i="50"/>
  <c r="BJ56" i="70"/>
  <c r="BK56" i="70"/>
  <c r="DJ124" i="50"/>
  <c r="BL56" i="70"/>
  <c r="CT124" i="50"/>
  <c r="BM56" i="70"/>
  <c r="BN56" i="70"/>
  <c r="BO56" i="70"/>
  <c r="BP56" i="70"/>
  <c r="CV124" i="50"/>
  <c r="CW124" i="50"/>
  <c r="BQ56" i="70"/>
  <c r="BR56" i="70"/>
  <c r="BR7" i="70"/>
  <c r="BQ7" i="70"/>
  <c r="BP7" i="70"/>
  <c r="CT75" i="50"/>
  <c r="BM7" i="70"/>
  <c r="DJ75" i="50"/>
  <c r="BL7" i="70"/>
  <c r="BJ6" i="70"/>
  <c r="BK7" i="70"/>
  <c r="BI7" i="70"/>
  <c r="BG7" i="70"/>
  <c r="BF7" i="70"/>
  <c r="BE7" i="70"/>
  <c r="BD7" i="70"/>
  <c r="BC7" i="70"/>
  <c r="BB7" i="70"/>
  <c r="BA7" i="70"/>
  <c r="AZ7" i="70"/>
  <c r="AY7" i="70"/>
  <c r="AX7" i="70"/>
  <c r="AP75" i="50"/>
  <c r="AW7" i="70"/>
  <c r="AU7" i="70"/>
  <c r="AT7" i="70"/>
  <c r="AS7" i="70"/>
  <c r="AR7" i="70"/>
  <c r="AA75" i="50"/>
  <c r="AQ7" i="70"/>
  <c r="AP7" i="70"/>
  <c r="AO7" i="70"/>
  <c r="M75" i="50"/>
  <c r="AN7" i="70"/>
  <c r="AM7" i="70"/>
  <c r="AL7" i="70"/>
  <c r="R8" i="70"/>
  <c r="R9" i="70"/>
  <c r="R10" i="70"/>
  <c r="R11" i="70"/>
  <c r="R12" i="70"/>
  <c r="R13" i="70"/>
  <c r="R14" i="70"/>
  <c r="R15" i="70"/>
  <c r="R16" i="70"/>
  <c r="R17" i="70"/>
  <c r="R18" i="70"/>
  <c r="R19" i="70"/>
  <c r="R20" i="70"/>
  <c r="R21" i="70"/>
  <c r="R22" i="70"/>
  <c r="R23" i="70"/>
  <c r="R24" i="70"/>
  <c r="R25" i="70"/>
  <c r="R26" i="70"/>
  <c r="R27" i="70"/>
  <c r="R28" i="70"/>
  <c r="R29" i="70"/>
  <c r="R30" i="70"/>
  <c r="R31" i="70"/>
  <c r="R32" i="70"/>
  <c r="R33" i="70"/>
  <c r="R34" i="70"/>
  <c r="R35" i="70"/>
  <c r="R36" i="70"/>
  <c r="R37" i="70"/>
  <c r="R38" i="70"/>
  <c r="R39" i="70"/>
  <c r="R40" i="70"/>
  <c r="R41" i="70"/>
  <c r="R42" i="70"/>
  <c r="R43" i="70"/>
  <c r="R44" i="70"/>
  <c r="R45" i="70"/>
  <c r="R46" i="70"/>
  <c r="R47" i="70"/>
  <c r="R48" i="70"/>
  <c r="R49" i="70"/>
  <c r="R50" i="70"/>
  <c r="R51" i="70"/>
  <c r="R52" i="70"/>
  <c r="R53" i="70"/>
  <c r="R54" i="70"/>
  <c r="R55" i="70"/>
  <c r="R56" i="70"/>
  <c r="R7" i="70"/>
  <c r="Q8" i="70"/>
  <c r="S8" i="70"/>
  <c r="T8" i="70"/>
  <c r="U8" i="70"/>
  <c r="V8" i="70"/>
  <c r="W8" i="70"/>
  <c r="X8" i="70"/>
  <c r="Y8" i="70"/>
  <c r="Z8" i="70"/>
  <c r="AA8" i="70"/>
  <c r="AB8" i="70"/>
  <c r="CS12" i="50"/>
  <c r="AC8" i="70"/>
  <c r="AC6" i="70"/>
  <c r="AD8" i="70"/>
  <c r="DJ12" i="50"/>
  <c r="AE8" i="70"/>
  <c r="CT12" i="50"/>
  <c r="AF8" i="70"/>
  <c r="AG8" i="70"/>
  <c r="AH8" i="70"/>
  <c r="AI8" i="70"/>
  <c r="AJ8" i="70"/>
  <c r="AK8" i="70"/>
  <c r="Q9" i="70"/>
  <c r="S9" i="70"/>
  <c r="T9" i="70"/>
  <c r="U9" i="70"/>
  <c r="V9" i="70"/>
  <c r="W9" i="70"/>
  <c r="X9" i="70"/>
  <c r="Y9" i="70"/>
  <c r="Z9" i="70"/>
  <c r="AA9" i="70"/>
  <c r="AB9" i="70"/>
  <c r="CS13" i="50"/>
  <c r="AC9" i="70"/>
  <c r="AD9" i="70"/>
  <c r="DJ13" i="50"/>
  <c r="AE9" i="70"/>
  <c r="CT13" i="50"/>
  <c r="AF9" i="70"/>
  <c r="AG9" i="70"/>
  <c r="AH9" i="70"/>
  <c r="AI9" i="70"/>
  <c r="CV13" i="50"/>
  <c r="CW13" i="50"/>
  <c r="AJ9" i="70"/>
  <c r="AK9" i="70"/>
  <c r="Q10" i="70"/>
  <c r="BC14" i="50"/>
  <c r="S10" i="70"/>
  <c r="T10" i="70"/>
  <c r="U10" i="70"/>
  <c r="BQ14" i="50"/>
  <c r="V10" i="70"/>
  <c r="W10" i="70"/>
  <c r="X10" i="70"/>
  <c r="Y10" i="70"/>
  <c r="Z10" i="70"/>
  <c r="AA10" i="70"/>
  <c r="AB10" i="70"/>
  <c r="CS14" i="50"/>
  <c r="AC10" i="70"/>
  <c r="AD10" i="70"/>
  <c r="DJ14" i="50"/>
  <c r="AE10" i="70"/>
  <c r="CT14" i="50"/>
  <c r="AF10" i="70"/>
  <c r="AG10" i="70"/>
  <c r="AH10" i="70"/>
  <c r="AI10" i="70"/>
  <c r="CV14" i="50"/>
  <c r="CW14" i="50"/>
  <c r="AJ10" i="70"/>
  <c r="AK10" i="70"/>
  <c r="Q11" i="70"/>
  <c r="S11" i="70"/>
  <c r="T11" i="70"/>
  <c r="U11" i="70"/>
  <c r="V11" i="70"/>
  <c r="W11" i="70"/>
  <c r="X11" i="70"/>
  <c r="Y11" i="70"/>
  <c r="Z11" i="70"/>
  <c r="AA11" i="70"/>
  <c r="AB11" i="70"/>
  <c r="CS15" i="50"/>
  <c r="AC11" i="70"/>
  <c r="AD11" i="70"/>
  <c r="DJ15" i="50"/>
  <c r="AE11" i="70"/>
  <c r="CT15" i="50"/>
  <c r="AF11" i="70"/>
  <c r="AG11" i="70"/>
  <c r="AH11" i="70"/>
  <c r="AI11" i="70"/>
  <c r="CV15" i="50"/>
  <c r="CW15" i="50"/>
  <c r="AJ11" i="70"/>
  <c r="AK11" i="70"/>
  <c r="Q12" i="70"/>
  <c r="S12" i="70"/>
  <c r="T12" i="70"/>
  <c r="U12" i="70"/>
  <c r="V12" i="70"/>
  <c r="W12" i="70"/>
  <c r="X12" i="70"/>
  <c r="Y12" i="70"/>
  <c r="Z12" i="70"/>
  <c r="AA12" i="70"/>
  <c r="AB12" i="70"/>
  <c r="CS16" i="50"/>
  <c r="AC12" i="70"/>
  <c r="AD12" i="70"/>
  <c r="DJ16" i="50"/>
  <c r="AE12" i="70"/>
  <c r="CT16" i="50"/>
  <c r="AF12" i="70"/>
  <c r="AG12" i="70"/>
  <c r="AH12" i="70"/>
  <c r="AI12" i="70"/>
  <c r="AJ12" i="70"/>
  <c r="AK12" i="70"/>
  <c r="Q13" i="70"/>
  <c r="S13" i="70"/>
  <c r="T13" i="70"/>
  <c r="U13" i="70"/>
  <c r="V13" i="70"/>
  <c r="W13" i="70"/>
  <c r="X13" i="70"/>
  <c r="Y13" i="70"/>
  <c r="Z13" i="70"/>
  <c r="AA13" i="70"/>
  <c r="AB13" i="70"/>
  <c r="CS17" i="50"/>
  <c r="AC13" i="70"/>
  <c r="AD13" i="70"/>
  <c r="DJ17" i="50"/>
  <c r="AE13" i="70"/>
  <c r="CT17" i="50"/>
  <c r="AF13" i="70"/>
  <c r="AG13" i="70"/>
  <c r="AH13" i="70"/>
  <c r="AI13" i="70"/>
  <c r="CV17" i="50"/>
  <c r="CW17" i="50"/>
  <c r="AJ13" i="70"/>
  <c r="AK13" i="70"/>
  <c r="Q14" i="70"/>
  <c r="S14" i="70"/>
  <c r="T14" i="70"/>
  <c r="U14" i="70"/>
  <c r="V14" i="70"/>
  <c r="W14" i="70"/>
  <c r="X14" i="70"/>
  <c r="Y14" i="70"/>
  <c r="Z14" i="70"/>
  <c r="AA14" i="70"/>
  <c r="AB14" i="70"/>
  <c r="CS18" i="50"/>
  <c r="AC14" i="70"/>
  <c r="AD14" i="70"/>
  <c r="DJ18" i="50"/>
  <c r="AE14" i="70"/>
  <c r="CT18" i="50"/>
  <c r="AF14" i="70"/>
  <c r="AG14" i="70"/>
  <c r="AH14" i="70"/>
  <c r="AI14" i="70"/>
  <c r="CV18" i="50"/>
  <c r="CW18" i="50"/>
  <c r="AJ14" i="70"/>
  <c r="AK14" i="70"/>
  <c r="Q15" i="70"/>
  <c r="S15" i="70"/>
  <c r="T15" i="70"/>
  <c r="U15" i="70"/>
  <c r="V15" i="70"/>
  <c r="W15" i="70"/>
  <c r="X15" i="70"/>
  <c r="Y15" i="70"/>
  <c r="Z15" i="70"/>
  <c r="AA15" i="70"/>
  <c r="AB15" i="70"/>
  <c r="CS19" i="50"/>
  <c r="AC15" i="70"/>
  <c r="AD15" i="70"/>
  <c r="DJ19" i="50"/>
  <c r="AE15" i="70"/>
  <c r="CT19" i="50"/>
  <c r="AF15" i="70"/>
  <c r="AG15" i="70"/>
  <c r="AH15" i="70"/>
  <c r="AI15" i="70"/>
  <c r="CV19" i="50"/>
  <c r="CW19" i="50"/>
  <c r="AJ15" i="70"/>
  <c r="AK15" i="70"/>
  <c r="Q16" i="70"/>
  <c r="S16" i="70"/>
  <c r="T16" i="70"/>
  <c r="U16" i="70"/>
  <c r="V16" i="70"/>
  <c r="W16" i="70"/>
  <c r="X16" i="70"/>
  <c r="Y16" i="70"/>
  <c r="Z16" i="70"/>
  <c r="AA16" i="70"/>
  <c r="AB16" i="70"/>
  <c r="CS20" i="50"/>
  <c r="AC16" i="70"/>
  <c r="AD16" i="70"/>
  <c r="DJ20" i="50"/>
  <c r="AE16" i="70"/>
  <c r="CT20" i="50"/>
  <c r="AF16" i="70"/>
  <c r="AG16" i="70"/>
  <c r="AH16" i="70"/>
  <c r="AI16" i="70"/>
  <c r="CV20" i="50"/>
  <c r="CW20" i="50"/>
  <c r="AJ16" i="70"/>
  <c r="AK16" i="70"/>
  <c r="Q17" i="70"/>
  <c r="S17" i="70"/>
  <c r="T17" i="70"/>
  <c r="U17" i="70"/>
  <c r="V17" i="70"/>
  <c r="W17" i="70"/>
  <c r="X17" i="70"/>
  <c r="Y17" i="70"/>
  <c r="Z17" i="70"/>
  <c r="AA17" i="70"/>
  <c r="AB17" i="70"/>
  <c r="CS21" i="50"/>
  <c r="AC17" i="70"/>
  <c r="AD17" i="70"/>
  <c r="DJ21" i="50"/>
  <c r="AE17" i="70"/>
  <c r="CT21" i="50"/>
  <c r="AF17" i="70"/>
  <c r="AG17" i="70"/>
  <c r="AH17" i="70"/>
  <c r="AI17" i="70"/>
  <c r="AJ17" i="70"/>
  <c r="AK17" i="70"/>
  <c r="Q18" i="70"/>
  <c r="S18" i="70"/>
  <c r="T18" i="70"/>
  <c r="U18" i="70"/>
  <c r="V18" i="70"/>
  <c r="W18" i="70"/>
  <c r="X18" i="70"/>
  <c r="Y18" i="70"/>
  <c r="Z18" i="70"/>
  <c r="AA18" i="70"/>
  <c r="AB18" i="70"/>
  <c r="CS22" i="50"/>
  <c r="AC18" i="70"/>
  <c r="AD18" i="70"/>
  <c r="DJ22" i="50"/>
  <c r="AE18" i="70"/>
  <c r="CT22" i="50"/>
  <c r="AF18" i="70"/>
  <c r="AG18" i="70"/>
  <c r="AH18" i="70"/>
  <c r="AI18" i="70"/>
  <c r="CV22" i="50"/>
  <c r="CW22" i="50"/>
  <c r="AJ18" i="70"/>
  <c r="AK18" i="70"/>
  <c r="Q19" i="70"/>
  <c r="S19" i="70"/>
  <c r="T19" i="70"/>
  <c r="U19" i="70"/>
  <c r="V19" i="70"/>
  <c r="W19" i="70"/>
  <c r="X19" i="70"/>
  <c r="Y19" i="70"/>
  <c r="Z19" i="70"/>
  <c r="AA19" i="70"/>
  <c r="AB19" i="70"/>
  <c r="CS23" i="50"/>
  <c r="AC19" i="70"/>
  <c r="AD19" i="70"/>
  <c r="DJ23" i="50"/>
  <c r="AE19" i="70"/>
  <c r="CT23" i="50"/>
  <c r="AF19" i="70"/>
  <c r="AG19" i="70"/>
  <c r="AH19" i="70"/>
  <c r="AI19" i="70"/>
  <c r="CV23" i="50"/>
  <c r="CW23" i="50"/>
  <c r="AJ19" i="70"/>
  <c r="AK19" i="70"/>
  <c r="Q20" i="70"/>
  <c r="S20" i="70"/>
  <c r="T20" i="70"/>
  <c r="U20" i="70"/>
  <c r="V20" i="70"/>
  <c r="W20" i="70"/>
  <c r="X20" i="70"/>
  <c r="Y20" i="70"/>
  <c r="Z20" i="70"/>
  <c r="AA20" i="70"/>
  <c r="AB20" i="70"/>
  <c r="CS24" i="50"/>
  <c r="AC20" i="70"/>
  <c r="AD20" i="70"/>
  <c r="DJ24" i="50"/>
  <c r="AE20" i="70"/>
  <c r="CT24" i="50"/>
  <c r="AF20" i="70"/>
  <c r="AG20" i="70"/>
  <c r="AH20" i="70"/>
  <c r="AI20" i="70"/>
  <c r="CV24" i="50"/>
  <c r="CW24" i="50"/>
  <c r="AJ20" i="70"/>
  <c r="AK20" i="70"/>
  <c r="Q21" i="70"/>
  <c r="S21" i="70"/>
  <c r="T21" i="70"/>
  <c r="U21" i="70"/>
  <c r="V21" i="70"/>
  <c r="W21" i="70"/>
  <c r="X21" i="70"/>
  <c r="Y21" i="70"/>
  <c r="Z21" i="70"/>
  <c r="AA21" i="70"/>
  <c r="AB21" i="70"/>
  <c r="CS25" i="50"/>
  <c r="AC21" i="70"/>
  <c r="AD21" i="70"/>
  <c r="DJ25" i="50"/>
  <c r="AE21" i="70"/>
  <c r="CT25" i="50"/>
  <c r="AF21" i="70"/>
  <c r="AG21" i="70"/>
  <c r="AH21" i="70"/>
  <c r="AI21" i="70"/>
  <c r="CV25" i="50"/>
  <c r="CW25" i="50"/>
  <c r="AJ21" i="70"/>
  <c r="AK21" i="70"/>
  <c r="Q22" i="70"/>
  <c r="S22" i="70"/>
  <c r="T22" i="70"/>
  <c r="U22" i="70"/>
  <c r="V22" i="70"/>
  <c r="W22" i="70"/>
  <c r="X22" i="70"/>
  <c r="Y22" i="70"/>
  <c r="Z22" i="70"/>
  <c r="AA22" i="70"/>
  <c r="AB22" i="70"/>
  <c r="CS26" i="50"/>
  <c r="AC22" i="70"/>
  <c r="AD22" i="70"/>
  <c r="DJ26" i="50"/>
  <c r="AE22" i="70"/>
  <c r="CT26" i="50"/>
  <c r="AF22" i="70"/>
  <c r="AG22" i="70"/>
  <c r="AH22" i="70"/>
  <c r="AI22" i="70"/>
  <c r="CV26" i="50"/>
  <c r="CW26" i="50"/>
  <c r="AJ22" i="70"/>
  <c r="AK22" i="70"/>
  <c r="Q23" i="70"/>
  <c r="S23" i="70"/>
  <c r="T23" i="70"/>
  <c r="U23" i="70"/>
  <c r="V23" i="70"/>
  <c r="W23" i="70"/>
  <c r="X23" i="70"/>
  <c r="Y23" i="70"/>
  <c r="Z23" i="70"/>
  <c r="AA23" i="70"/>
  <c r="AB23" i="70"/>
  <c r="CS27" i="50"/>
  <c r="AC23" i="70"/>
  <c r="AD23" i="70"/>
  <c r="DJ27" i="50"/>
  <c r="AE23" i="70"/>
  <c r="CT27" i="50"/>
  <c r="AF23" i="70"/>
  <c r="AG23" i="70"/>
  <c r="AH23" i="70"/>
  <c r="AI23" i="70"/>
  <c r="CV27" i="50"/>
  <c r="CW27" i="50"/>
  <c r="AJ23" i="70"/>
  <c r="AK23" i="70"/>
  <c r="Q24" i="70"/>
  <c r="S24" i="70"/>
  <c r="T24" i="70"/>
  <c r="U24" i="70"/>
  <c r="V24" i="70"/>
  <c r="W24" i="70"/>
  <c r="X24" i="70"/>
  <c r="Y24" i="70"/>
  <c r="Z24" i="70"/>
  <c r="AA24" i="70"/>
  <c r="AB24" i="70"/>
  <c r="CS28" i="50"/>
  <c r="AC24" i="70"/>
  <c r="AD24" i="70"/>
  <c r="DJ28" i="50"/>
  <c r="AE24" i="70"/>
  <c r="CT28" i="50"/>
  <c r="AF24" i="70"/>
  <c r="AG24" i="70"/>
  <c r="AH24" i="70"/>
  <c r="AI24" i="70"/>
  <c r="CV28" i="50"/>
  <c r="CW28" i="50"/>
  <c r="AJ24" i="70"/>
  <c r="AK24" i="70"/>
  <c r="Q25" i="70"/>
  <c r="S25" i="70"/>
  <c r="T25" i="70"/>
  <c r="U25" i="70"/>
  <c r="V25" i="70"/>
  <c r="W25" i="70"/>
  <c r="X25" i="70"/>
  <c r="Y25" i="70"/>
  <c r="Z25" i="70"/>
  <c r="AA25" i="70"/>
  <c r="AB25" i="70"/>
  <c r="CS29" i="50"/>
  <c r="AC25" i="70"/>
  <c r="AD25" i="70"/>
  <c r="DJ29" i="50"/>
  <c r="AE25" i="70"/>
  <c r="CT29" i="50"/>
  <c r="AF25" i="70"/>
  <c r="AG25" i="70"/>
  <c r="AH25" i="70"/>
  <c r="AI25" i="70"/>
  <c r="CV29" i="50"/>
  <c r="CW29" i="50"/>
  <c r="AJ25" i="70"/>
  <c r="AK25" i="70"/>
  <c r="Q26" i="70"/>
  <c r="S26" i="70"/>
  <c r="T26" i="70"/>
  <c r="U26" i="70"/>
  <c r="V26" i="70"/>
  <c r="W26" i="70"/>
  <c r="X26" i="70"/>
  <c r="Y26" i="70"/>
  <c r="Z26" i="70"/>
  <c r="AA26" i="70"/>
  <c r="AB26" i="70"/>
  <c r="CS30" i="50"/>
  <c r="AC26" i="70"/>
  <c r="AD26" i="70"/>
  <c r="DJ30" i="50"/>
  <c r="AE26" i="70"/>
  <c r="CT30" i="50"/>
  <c r="AF26" i="70"/>
  <c r="AG26" i="70"/>
  <c r="AH26" i="70"/>
  <c r="AI26" i="70"/>
  <c r="CV30" i="50"/>
  <c r="CW30" i="50"/>
  <c r="AJ26" i="70"/>
  <c r="AK26" i="70"/>
  <c r="Q27" i="70"/>
  <c r="S27" i="70"/>
  <c r="T27" i="70"/>
  <c r="U27" i="70"/>
  <c r="V27" i="70"/>
  <c r="W27" i="70"/>
  <c r="X27" i="70"/>
  <c r="Y27" i="70"/>
  <c r="Z27" i="70"/>
  <c r="AA27" i="70"/>
  <c r="AB27" i="70"/>
  <c r="CS31" i="50"/>
  <c r="AC27" i="70"/>
  <c r="AD27" i="70"/>
  <c r="DJ31" i="50"/>
  <c r="AE27" i="70"/>
  <c r="CT31" i="50"/>
  <c r="AF27" i="70"/>
  <c r="AG27" i="70"/>
  <c r="AH27" i="70"/>
  <c r="AI27" i="70"/>
  <c r="CV31" i="50"/>
  <c r="CW31" i="50"/>
  <c r="AJ27" i="70"/>
  <c r="AK27" i="70"/>
  <c r="Q28" i="70"/>
  <c r="S28" i="70"/>
  <c r="T28" i="70"/>
  <c r="U28" i="70"/>
  <c r="V28" i="70"/>
  <c r="W28" i="70"/>
  <c r="X28" i="70"/>
  <c r="Y28" i="70"/>
  <c r="Z28" i="70"/>
  <c r="AA28" i="70"/>
  <c r="AB28" i="70"/>
  <c r="CS32" i="50"/>
  <c r="AC28" i="70"/>
  <c r="AD28" i="70"/>
  <c r="DJ32" i="50"/>
  <c r="AE28" i="70"/>
  <c r="CT32" i="50"/>
  <c r="AF28" i="70"/>
  <c r="AG28" i="70"/>
  <c r="AH28" i="70"/>
  <c r="AI28" i="70"/>
  <c r="CV32" i="50"/>
  <c r="CW32" i="50"/>
  <c r="AJ28" i="70"/>
  <c r="AK28" i="70"/>
  <c r="Q29" i="70"/>
  <c r="S29" i="70"/>
  <c r="T29" i="70"/>
  <c r="U29" i="70"/>
  <c r="V29" i="70"/>
  <c r="W29" i="70"/>
  <c r="X29" i="70"/>
  <c r="Y29" i="70"/>
  <c r="Z29" i="70"/>
  <c r="AA29" i="70"/>
  <c r="AB29" i="70"/>
  <c r="CS33" i="50"/>
  <c r="AC29" i="70"/>
  <c r="AD29" i="70"/>
  <c r="DJ33" i="50"/>
  <c r="AE29" i="70"/>
  <c r="CT33" i="50"/>
  <c r="AF29" i="70"/>
  <c r="AG29" i="70"/>
  <c r="AH29" i="70"/>
  <c r="AI29" i="70"/>
  <c r="CV33" i="50"/>
  <c r="CW33" i="50"/>
  <c r="AJ29" i="70"/>
  <c r="AK29" i="70"/>
  <c r="Q30" i="70"/>
  <c r="S30" i="70"/>
  <c r="T30" i="70"/>
  <c r="U30" i="70"/>
  <c r="V30" i="70"/>
  <c r="W30" i="70"/>
  <c r="X30" i="70"/>
  <c r="Y30" i="70"/>
  <c r="Z30" i="70"/>
  <c r="AA30" i="70"/>
  <c r="AB30" i="70"/>
  <c r="CS34" i="50"/>
  <c r="AC30" i="70"/>
  <c r="AD30" i="70"/>
  <c r="DJ34" i="50"/>
  <c r="AE30" i="70"/>
  <c r="CT34" i="50"/>
  <c r="AF30" i="70"/>
  <c r="AG30" i="70"/>
  <c r="AH30" i="70"/>
  <c r="AI30" i="70"/>
  <c r="CV34" i="50"/>
  <c r="CW34" i="50"/>
  <c r="AJ30" i="70"/>
  <c r="AK30" i="70"/>
  <c r="Q31" i="70"/>
  <c r="S31" i="70"/>
  <c r="T31" i="70"/>
  <c r="U31" i="70"/>
  <c r="V31" i="70"/>
  <c r="W31" i="70"/>
  <c r="X31" i="70"/>
  <c r="Y31" i="70"/>
  <c r="Z31" i="70"/>
  <c r="AA31" i="70"/>
  <c r="AB31" i="70"/>
  <c r="CS35" i="50"/>
  <c r="AC31" i="70"/>
  <c r="AD31" i="70"/>
  <c r="DJ35" i="50"/>
  <c r="AE31" i="70"/>
  <c r="CT35" i="50"/>
  <c r="AF31" i="70"/>
  <c r="AG31" i="70"/>
  <c r="AH31" i="70"/>
  <c r="AI31" i="70"/>
  <c r="CV35" i="50"/>
  <c r="CW35" i="50"/>
  <c r="AJ31" i="70"/>
  <c r="AK31" i="70"/>
  <c r="Q32" i="70"/>
  <c r="S32" i="70"/>
  <c r="T32" i="70"/>
  <c r="U32" i="70"/>
  <c r="V32" i="70"/>
  <c r="W32" i="70"/>
  <c r="X32" i="70"/>
  <c r="Y32" i="70"/>
  <c r="Z32" i="70"/>
  <c r="AA32" i="70"/>
  <c r="AB32" i="70"/>
  <c r="CS36" i="50"/>
  <c r="AC32" i="70"/>
  <c r="AD32" i="70"/>
  <c r="DJ36" i="50"/>
  <c r="AE32" i="70"/>
  <c r="CT36" i="50"/>
  <c r="AF32" i="70"/>
  <c r="AG32" i="70"/>
  <c r="AH32" i="70"/>
  <c r="AI32" i="70"/>
  <c r="CV36" i="50"/>
  <c r="CW36" i="50"/>
  <c r="AJ32" i="70"/>
  <c r="AK32" i="70"/>
  <c r="Q33" i="70"/>
  <c r="S33" i="70"/>
  <c r="T33" i="70"/>
  <c r="U33" i="70"/>
  <c r="V33" i="70"/>
  <c r="W33" i="70"/>
  <c r="X33" i="70"/>
  <c r="Y33" i="70"/>
  <c r="Z33" i="70"/>
  <c r="AA33" i="70"/>
  <c r="AB33" i="70"/>
  <c r="CS37" i="50"/>
  <c r="AC33" i="70"/>
  <c r="AD33" i="70"/>
  <c r="DJ37" i="50"/>
  <c r="AE33" i="70"/>
  <c r="CT37" i="50"/>
  <c r="AF33" i="70"/>
  <c r="AG33" i="70"/>
  <c r="AH33" i="70"/>
  <c r="AI33" i="70"/>
  <c r="CV37" i="50"/>
  <c r="CW37" i="50"/>
  <c r="AJ33" i="70"/>
  <c r="AK33" i="70"/>
  <c r="Q34" i="70"/>
  <c r="S34" i="70"/>
  <c r="T34" i="70"/>
  <c r="U34" i="70"/>
  <c r="V34" i="70"/>
  <c r="W34" i="70"/>
  <c r="X34" i="70"/>
  <c r="Y34" i="70"/>
  <c r="Z34" i="70"/>
  <c r="AA34" i="70"/>
  <c r="AB34" i="70"/>
  <c r="CS38" i="50"/>
  <c r="AC34" i="70"/>
  <c r="AD34" i="70"/>
  <c r="DJ38" i="50"/>
  <c r="AE34" i="70"/>
  <c r="CT38" i="50"/>
  <c r="AF34" i="70"/>
  <c r="AG34" i="70"/>
  <c r="AH34" i="70"/>
  <c r="AI34" i="70"/>
  <c r="CV38" i="50"/>
  <c r="CW38" i="50"/>
  <c r="AJ34" i="70"/>
  <c r="AK34" i="70"/>
  <c r="Q35" i="70"/>
  <c r="S35" i="70"/>
  <c r="T35" i="70"/>
  <c r="U35" i="70"/>
  <c r="V35" i="70"/>
  <c r="W35" i="70"/>
  <c r="X35" i="70"/>
  <c r="Y35" i="70"/>
  <c r="Z35" i="70"/>
  <c r="AA35" i="70"/>
  <c r="AB35" i="70"/>
  <c r="CS39" i="50"/>
  <c r="AC35" i="70"/>
  <c r="AD35" i="70"/>
  <c r="DJ39" i="50"/>
  <c r="AE35" i="70"/>
  <c r="CT39" i="50"/>
  <c r="AF35" i="70"/>
  <c r="AG35" i="70"/>
  <c r="AH35" i="70"/>
  <c r="AI35" i="70"/>
  <c r="CV39" i="50"/>
  <c r="CW39" i="50"/>
  <c r="AJ35" i="70"/>
  <c r="AK35" i="70"/>
  <c r="Q36" i="70"/>
  <c r="S36" i="70"/>
  <c r="T36" i="70"/>
  <c r="U36" i="70"/>
  <c r="V36" i="70"/>
  <c r="W36" i="70"/>
  <c r="X36" i="70"/>
  <c r="Y36" i="70"/>
  <c r="Z36" i="70"/>
  <c r="AA36" i="70"/>
  <c r="AB36" i="70"/>
  <c r="CS40" i="50"/>
  <c r="AC36" i="70"/>
  <c r="AD36" i="70"/>
  <c r="DJ40" i="50"/>
  <c r="AE36" i="70"/>
  <c r="CT40" i="50"/>
  <c r="AF36" i="70"/>
  <c r="AG36" i="70"/>
  <c r="AH36" i="70"/>
  <c r="AI36" i="70"/>
  <c r="CV40" i="50"/>
  <c r="CW40" i="50"/>
  <c r="AJ36" i="70"/>
  <c r="AK36" i="70"/>
  <c r="Q37" i="70"/>
  <c r="S37" i="70"/>
  <c r="T37" i="70"/>
  <c r="U37" i="70"/>
  <c r="V37" i="70"/>
  <c r="W37" i="70"/>
  <c r="X37" i="70"/>
  <c r="Y37" i="70"/>
  <c r="Z37" i="70"/>
  <c r="AA37" i="70"/>
  <c r="AB37" i="70"/>
  <c r="CS41" i="50"/>
  <c r="AC37" i="70"/>
  <c r="AD37" i="70"/>
  <c r="DJ41" i="50"/>
  <c r="AE37" i="70"/>
  <c r="CT41" i="50"/>
  <c r="AF37" i="70"/>
  <c r="AG37" i="70"/>
  <c r="AH37" i="70"/>
  <c r="AI37" i="70"/>
  <c r="CV41" i="50"/>
  <c r="CW41" i="50"/>
  <c r="AJ37" i="70"/>
  <c r="AK37" i="70"/>
  <c r="Q38" i="70"/>
  <c r="S38" i="70"/>
  <c r="T38" i="70"/>
  <c r="U38" i="70"/>
  <c r="V38" i="70"/>
  <c r="W38" i="70"/>
  <c r="X38" i="70"/>
  <c r="Y38" i="70"/>
  <c r="Z38" i="70"/>
  <c r="AA38" i="70"/>
  <c r="AB38" i="70"/>
  <c r="CS42" i="50"/>
  <c r="AC38" i="70"/>
  <c r="AD38" i="70"/>
  <c r="DJ42" i="50"/>
  <c r="AE38" i="70"/>
  <c r="CT42" i="50"/>
  <c r="AF38" i="70"/>
  <c r="AG38" i="70"/>
  <c r="AH38" i="70"/>
  <c r="AI38" i="70"/>
  <c r="CV42" i="50"/>
  <c r="CW42" i="50"/>
  <c r="AJ38" i="70"/>
  <c r="AK38" i="70"/>
  <c r="Q39" i="70"/>
  <c r="S39" i="70"/>
  <c r="T39" i="70"/>
  <c r="U39" i="70"/>
  <c r="V39" i="70"/>
  <c r="W39" i="70"/>
  <c r="X39" i="70"/>
  <c r="Y39" i="70"/>
  <c r="Z39" i="70"/>
  <c r="AA39" i="70"/>
  <c r="AB39" i="70"/>
  <c r="CS43" i="50"/>
  <c r="AC39" i="70"/>
  <c r="AD39" i="70"/>
  <c r="DJ43" i="50"/>
  <c r="AE39" i="70"/>
  <c r="CT43" i="50"/>
  <c r="AF39" i="70"/>
  <c r="AG39" i="70"/>
  <c r="AH39" i="70"/>
  <c r="AI39" i="70"/>
  <c r="CV43" i="50"/>
  <c r="CW43" i="50"/>
  <c r="AJ39" i="70"/>
  <c r="AK39" i="70"/>
  <c r="Q40" i="70"/>
  <c r="S40" i="70"/>
  <c r="T40" i="70"/>
  <c r="U40" i="70"/>
  <c r="V40" i="70"/>
  <c r="W40" i="70"/>
  <c r="X40" i="70"/>
  <c r="Y40" i="70"/>
  <c r="Z40" i="70"/>
  <c r="AA40" i="70"/>
  <c r="AB40" i="70"/>
  <c r="CS44" i="50"/>
  <c r="AC40" i="70"/>
  <c r="AD40" i="70"/>
  <c r="DJ44" i="50"/>
  <c r="AE40" i="70"/>
  <c r="CT44" i="50"/>
  <c r="AF40" i="70"/>
  <c r="AG40" i="70"/>
  <c r="AH40" i="70"/>
  <c r="AI40" i="70"/>
  <c r="CV44" i="50"/>
  <c r="CW44" i="50"/>
  <c r="AJ40" i="70"/>
  <c r="AK40" i="70"/>
  <c r="Q41" i="70"/>
  <c r="S41" i="70"/>
  <c r="T41" i="70"/>
  <c r="U41" i="70"/>
  <c r="V41" i="70"/>
  <c r="W41" i="70"/>
  <c r="X41" i="70"/>
  <c r="Y41" i="70"/>
  <c r="Z41" i="70"/>
  <c r="AA41" i="70"/>
  <c r="AB41" i="70"/>
  <c r="CS45" i="50"/>
  <c r="AC41" i="70"/>
  <c r="AD41" i="70"/>
  <c r="DJ45" i="50"/>
  <c r="AE41" i="70"/>
  <c r="CT45" i="50"/>
  <c r="AF41" i="70"/>
  <c r="AG41" i="70"/>
  <c r="AH41" i="70"/>
  <c r="AI41" i="70"/>
  <c r="CV45" i="50"/>
  <c r="CW45" i="50"/>
  <c r="AJ41" i="70"/>
  <c r="AK41" i="70"/>
  <c r="Q42" i="70"/>
  <c r="S42" i="70"/>
  <c r="T42" i="70"/>
  <c r="U42" i="70"/>
  <c r="V42" i="70"/>
  <c r="W42" i="70"/>
  <c r="X42" i="70"/>
  <c r="Y42" i="70"/>
  <c r="Z42" i="70"/>
  <c r="AA42" i="70"/>
  <c r="AB42" i="70"/>
  <c r="CS46" i="50"/>
  <c r="AC42" i="70"/>
  <c r="AD42" i="70"/>
  <c r="DJ46" i="50"/>
  <c r="AE42" i="70"/>
  <c r="CT46" i="50"/>
  <c r="AF42" i="70"/>
  <c r="AG42" i="70"/>
  <c r="AH42" i="70"/>
  <c r="AI42" i="70"/>
  <c r="CV46" i="50"/>
  <c r="CW46" i="50"/>
  <c r="AJ42" i="70"/>
  <c r="AK42" i="70"/>
  <c r="Q43" i="70"/>
  <c r="S43" i="70"/>
  <c r="T43" i="70"/>
  <c r="U43" i="70"/>
  <c r="V43" i="70"/>
  <c r="W43" i="70"/>
  <c r="X43" i="70"/>
  <c r="Y43" i="70"/>
  <c r="Z43" i="70"/>
  <c r="AA43" i="70"/>
  <c r="AB43" i="70"/>
  <c r="CS47" i="50"/>
  <c r="AC43" i="70"/>
  <c r="AD43" i="70"/>
  <c r="DJ47" i="50"/>
  <c r="AE43" i="70"/>
  <c r="CT47" i="50"/>
  <c r="AF43" i="70"/>
  <c r="AG43" i="70"/>
  <c r="AH43" i="70"/>
  <c r="AI43" i="70"/>
  <c r="CV47" i="50"/>
  <c r="CW47" i="50"/>
  <c r="AJ43" i="70"/>
  <c r="AK43" i="70"/>
  <c r="Q44" i="70"/>
  <c r="S44" i="70"/>
  <c r="T44" i="70"/>
  <c r="U44" i="70"/>
  <c r="V44" i="70"/>
  <c r="W44" i="70"/>
  <c r="X44" i="70"/>
  <c r="Y44" i="70"/>
  <c r="Z44" i="70"/>
  <c r="AA44" i="70"/>
  <c r="AB44" i="70"/>
  <c r="CS48" i="50"/>
  <c r="AC44" i="70"/>
  <c r="AD44" i="70"/>
  <c r="DJ48" i="50"/>
  <c r="AE44" i="70"/>
  <c r="CT48" i="50"/>
  <c r="AF44" i="70"/>
  <c r="AG44" i="70"/>
  <c r="AH44" i="70"/>
  <c r="AI44" i="70"/>
  <c r="CV48" i="50"/>
  <c r="CW48" i="50"/>
  <c r="AJ44" i="70"/>
  <c r="AK44" i="70"/>
  <c r="Q45" i="70"/>
  <c r="S45" i="70"/>
  <c r="T45" i="70"/>
  <c r="U45" i="70"/>
  <c r="V45" i="70"/>
  <c r="W45" i="70"/>
  <c r="X45" i="70"/>
  <c r="Y45" i="70"/>
  <c r="Z45" i="70"/>
  <c r="AA45" i="70"/>
  <c r="AB45" i="70"/>
  <c r="CS49" i="50"/>
  <c r="AC45" i="70"/>
  <c r="AD45" i="70"/>
  <c r="DJ49" i="50"/>
  <c r="AE45" i="70"/>
  <c r="CT49" i="50"/>
  <c r="AF45" i="70"/>
  <c r="AG45" i="70"/>
  <c r="AH45" i="70"/>
  <c r="AI45" i="70"/>
  <c r="CV49" i="50"/>
  <c r="CW49" i="50"/>
  <c r="AJ45" i="70"/>
  <c r="AK45" i="70"/>
  <c r="Q46" i="70"/>
  <c r="S46" i="70"/>
  <c r="T46" i="70"/>
  <c r="U46" i="70"/>
  <c r="V46" i="70"/>
  <c r="W46" i="70"/>
  <c r="X46" i="70"/>
  <c r="Y46" i="70"/>
  <c r="Z46" i="70"/>
  <c r="AA46" i="70"/>
  <c r="AB46" i="70"/>
  <c r="CS50" i="50"/>
  <c r="AC46" i="70"/>
  <c r="AD46" i="70"/>
  <c r="DJ50" i="50"/>
  <c r="AE46" i="70"/>
  <c r="CT50" i="50"/>
  <c r="AF46" i="70"/>
  <c r="AG46" i="70"/>
  <c r="AH46" i="70"/>
  <c r="AI46" i="70"/>
  <c r="CV50" i="50"/>
  <c r="CW50" i="50"/>
  <c r="AJ46" i="70"/>
  <c r="AK46" i="70"/>
  <c r="Q47" i="70"/>
  <c r="S47" i="70"/>
  <c r="T47" i="70"/>
  <c r="U47" i="70"/>
  <c r="V47" i="70"/>
  <c r="W47" i="70"/>
  <c r="X47" i="70"/>
  <c r="Y47" i="70"/>
  <c r="Z47" i="70"/>
  <c r="AA47" i="70"/>
  <c r="AB47" i="70"/>
  <c r="CS51" i="50"/>
  <c r="AC47" i="70"/>
  <c r="AD47" i="70"/>
  <c r="DJ51" i="50"/>
  <c r="AE47" i="70"/>
  <c r="CT51" i="50"/>
  <c r="AF47" i="70"/>
  <c r="AG47" i="70"/>
  <c r="AH47" i="70"/>
  <c r="AI47" i="70"/>
  <c r="CV51" i="50"/>
  <c r="CW51" i="50"/>
  <c r="AJ47" i="70"/>
  <c r="AK47" i="70"/>
  <c r="Q48" i="70"/>
  <c r="S48" i="70"/>
  <c r="T48" i="70"/>
  <c r="U48" i="70"/>
  <c r="V48" i="70"/>
  <c r="W48" i="70"/>
  <c r="X48" i="70"/>
  <c r="Y48" i="70"/>
  <c r="Z48" i="70"/>
  <c r="AA48" i="70"/>
  <c r="AB48" i="70"/>
  <c r="CS52" i="50"/>
  <c r="AC48" i="70"/>
  <c r="AD48" i="70"/>
  <c r="DJ52" i="50"/>
  <c r="AE48" i="70"/>
  <c r="CT52" i="50"/>
  <c r="AF48" i="70"/>
  <c r="AG48" i="70"/>
  <c r="AH48" i="70"/>
  <c r="AI48" i="70"/>
  <c r="CV52" i="50"/>
  <c r="CW52" i="50"/>
  <c r="AJ48" i="70"/>
  <c r="AK48" i="70"/>
  <c r="Q49" i="70"/>
  <c r="S49" i="70"/>
  <c r="T49" i="70"/>
  <c r="U49" i="70"/>
  <c r="V49" i="70"/>
  <c r="W49" i="70"/>
  <c r="X49" i="70"/>
  <c r="Y49" i="70"/>
  <c r="Z49" i="70"/>
  <c r="AA49" i="70"/>
  <c r="AB49" i="70"/>
  <c r="CS53" i="50"/>
  <c r="AC49" i="70"/>
  <c r="AD49" i="70"/>
  <c r="DJ53" i="50"/>
  <c r="AE49" i="70"/>
  <c r="CT53" i="50"/>
  <c r="AF49" i="70"/>
  <c r="AG49" i="70"/>
  <c r="AH49" i="70"/>
  <c r="AI49" i="70"/>
  <c r="CV53" i="50"/>
  <c r="CW53" i="50"/>
  <c r="AJ49" i="70"/>
  <c r="AK49" i="70"/>
  <c r="Q50" i="70"/>
  <c r="S50" i="70"/>
  <c r="T50" i="70"/>
  <c r="U50" i="70"/>
  <c r="V50" i="70"/>
  <c r="W50" i="70"/>
  <c r="X50" i="70"/>
  <c r="Y50" i="70"/>
  <c r="Z50" i="70"/>
  <c r="AA50" i="70"/>
  <c r="AB50" i="70"/>
  <c r="CS54" i="50"/>
  <c r="AC50" i="70"/>
  <c r="AD50" i="70"/>
  <c r="DJ54" i="50"/>
  <c r="AE50" i="70"/>
  <c r="CT54" i="50"/>
  <c r="AF50" i="70"/>
  <c r="AG50" i="70"/>
  <c r="AH50" i="70"/>
  <c r="AI50" i="70"/>
  <c r="CV54" i="50"/>
  <c r="CW54" i="50"/>
  <c r="AJ50" i="70"/>
  <c r="AK50" i="70"/>
  <c r="Q51" i="70"/>
  <c r="S51" i="70"/>
  <c r="T51" i="70"/>
  <c r="U51" i="70"/>
  <c r="V51" i="70"/>
  <c r="W51" i="70"/>
  <c r="X51" i="70"/>
  <c r="Y51" i="70"/>
  <c r="Z51" i="70"/>
  <c r="AA51" i="70"/>
  <c r="AB51" i="70"/>
  <c r="CS55" i="50"/>
  <c r="AC51" i="70"/>
  <c r="AD51" i="70"/>
  <c r="DJ55" i="50"/>
  <c r="AE51" i="70"/>
  <c r="CT55" i="50"/>
  <c r="AF51" i="70"/>
  <c r="AG51" i="70"/>
  <c r="AH51" i="70"/>
  <c r="AI51" i="70"/>
  <c r="CV55" i="50"/>
  <c r="CW55" i="50"/>
  <c r="AJ51" i="70"/>
  <c r="AK51" i="70"/>
  <c r="Q52" i="70"/>
  <c r="S52" i="70"/>
  <c r="T52" i="70"/>
  <c r="U52" i="70"/>
  <c r="V52" i="70"/>
  <c r="W52" i="70"/>
  <c r="X52" i="70"/>
  <c r="Y52" i="70"/>
  <c r="Z52" i="70"/>
  <c r="AA52" i="70"/>
  <c r="AB52" i="70"/>
  <c r="CS56" i="50"/>
  <c r="AC52" i="70"/>
  <c r="AD52" i="70"/>
  <c r="DJ56" i="50"/>
  <c r="AE52" i="70"/>
  <c r="CT56" i="50"/>
  <c r="AF52" i="70"/>
  <c r="AG52" i="70"/>
  <c r="AH52" i="70"/>
  <c r="AI52" i="70"/>
  <c r="CV56" i="50"/>
  <c r="CW56" i="50"/>
  <c r="AJ52" i="70"/>
  <c r="AK52" i="70"/>
  <c r="Q53" i="70"/>
  <c r="S53" i="70"/>
  <c r="T53" i="70"/>
  <c r="U53" i="70"/>
  <c r="V53" i="70"/>
  <c r="W53" i="70"/>
  <c r="X53" i="70"/>
  <c r="Y53" i="70"/>
  <c r="Z53" i="70"/>
  <c r="AA53" i="70"/>
  <c r="AB53" i="70"/>
  <c r="CS57" i="50"/>
  <c r="AC53" i="70"/>
  <c r="AD53" i="70"/>
  <c r="DJ57" i="50"/>
  <c r="AE53" i="70"/>
  <c r="CT57" i="50"/>
  <c r="AF53" i="70"/>
  <c r="AG53" i="70"/>
  <c r="AH53" i="70"/>
  <c r="AI53" i="70"/>
  <c r="CV57" i="50"/>
  <c r="CW57" i="50"/>
  <c r="AJ53" i="70"/>
  <c r="AK53" i="70"/>
  <c r="Q54" i="70"/>
  <c r="S54" i="70"/>
  <c r="T54" i="70"/>
  <c r="U54" i="70"/>
  <c r="V54" i="70"/>
  <c r="W54" i="70"/>
  <c r="X54" i="70"/>
  <c r="Y54" i="70"/>
  <c r="Z54" i="70"/>
  <c r="AA54" i="70"/>
  <c r="AB54" i="70"/>
  <c r="CS58" i="50"/>
  <c r="AC54" i="70"/>
  <c r="AD54" i="70"/>
  <c r="DJ58" i="50"/>
  <c r="AE54" i="70"/>
  <c r="CT58" i="50"/>
  <c r="AF54" i="70"/>
  <c r="AG54" i="70"/>
  <c r="AH54" i="70"/>
  <c r="AI54" i="70"/>
  <c r="CV58" i="50"/>
  <c r="CW58" i="50"/>
  <c r="AJ54" i="70"/>
  <c r="AK54" i="70"/>
  <c r="Q55" i="70"/>
  <c r="S55" i="70"/>
  <c r="T55" i="70"/>
  <c r="U55" i="70"/>
  <c r="V55" i="70"/>
  <c r="W55" i="70"/>
  <c r="X55" i="70"/>
  <c r="Y55" i="70"/>
  <c r="Z55" i="70"/>
  <c r="AA55" i="70"/>
  <c r="AB55" i="70"/>
  <c r="CS59" i="50"/>
  <c r="AC55" i="70"/>
  <c r="AD55" i="70"/>
  <c r="DJ59" i="50"/>
  <c r="AE55" i="70"/>
  <c r="CT59" i="50"/>
  <c r="AF55" i="70"/>
  <c r="AG55" i="70"/>
  <c r="AH55" i="70"/>
  <c r="AI55" i="70"/>
  <c r="CV59" i="50"/>
  <c r="CW59" i="50"/>
  <c r="AJ55" i="70"/>
  <c r="AK55" i="70"/>
  <c r="Q56" i="70"/>
  <c r="S56" i="70"/>
  <c r="T56" i="70"/>
  <c r="U56" i="70"/>
  <c r="V56" i="70"/>
  <c r="W56" i="70"/>
  <c r="X56" i="70"/>
  <c r="Y56" i="70"/>
  <c r="Z56" i="70"/>
  <c r="AA56" i="70"/>
  <c r="AB56" i="70"/>
  <c r="CS60" i="50"/>
  <c r="AC56" i="70"/>
  <c r="AD56" i="70"/>
  <c r="DJ60" i="50"/>
  <c r="AE56" i="70"/>
  <c r="CT60" i="50"/>
  <c r="AF56" i="70"/>
  <c r="AG56" i="70"/>
  <c r="AH56" i="70"/>
  <c r="AI56" i="70"/>
  <c r="CV60" i="50"/>
  <c r="CW60" i="50"/>
  <c r="AJ56" i="70"/>
  <c r="AK56" i="70"/>
  <c r="AK7" i="70"/>
  <c r="AJ7" i="70"/>
  <c r="AI7" i="70"/>
  <c r="CT11" i="50"/>
  <c r="AF7" i="70"/>
  <c r="CS11" i="50"/>
  <c r="DJ11" i="50"/>
  <c r="AE7" i="70"/>
  <c r="AC7" i="70"/>
  <c r="AD7" i="70"/>
  <c r="AB7" i="70"/>
  <c r="Z7" i="70"/>
  <c r="Y7" i="70"/>
  <c r="X7" i="70"/>
  <c r="W7" i="70"/>
  <c r="V7" i="70"/>
  <c r="U7" i="70"/>
  <c r="T7" i="70"/>
  <c r="S7" i="70"/>
  <c r="Q7" i="70"/>
  <c r="AP11" i="50"/>
  <c r="P7" i="70"/>
  <c r="N7" i="70"/>
  <c r="AJ11" i="50"/>
  <c r="M7" i="70"/>
  <c r="L7" i="70"/>
  <c r="K7" i="70"/>
  <c r="J7" i="70"/>
  <c r="I7" i="70"/>
  <c r="H7" i="70"/>
  <c r="M11" i="50"/>
  <c r="G7" i="70"/>
  <c r="F7" i="70"/>
  <c r="E7" i="70"/>
  <c r="GP7" i="70"/>
  <c r="GQ7" i="70"/>
  <c r="GJ7" i="70"/>
  <c r="FI7" i="70"/>
  <c r="FC7" i="70"/>
  <c r="EB7" i="70"/>
  <c r="EC7" i="70"/>
  <c r="DV7" i="70"/>
  <c r="CU7" i="70"/>
  <c r="CV7" i="70"/>
  <c r="CO7" i="70"/>
  <c r="CC7" i="70"/>
  <c r="BN7" i="70"/>
  <c r="BO7" i="70"/>
  <c r="BH7" i="70"/>
  <c r="AV7" i="70"/>
  <c r="AG7" i="70"/>
  <c r="AH7" i="70"/>
  <c r="AA7" i="70"/>
  <c r="BD14" i="50"/>
  <c r="CD321" i="50"/>
  <c r="CU321" i="50"/>
  <c r="GP1" i="70"/>
  <c r="CR321" i="50"/>
  <c r="GN1" i="70"/>
  <c r="BW321" i="50"/>
  <c r="CN321" i="50"/>
  <c r="GI1" i="70"/>
  <c r="CH321" i="50"/>
  <c r="FN1" i="70"/>
  <c r="FI1" i="70"/>
  <c r="FG1" i="70"/>
  <c r="FB1" i="70"/>
  <c r="EG1" i="70"/>
  <c r="EB1" i="70"/>
  <c r="DZ1" i="70"/>
  <c r="DU1" i="70"/>
  <c r="CZ1" i="70"/>
  <c r="CU1" i="70"/>
  <c r="CS1" i="70"/>
  <c r="CN1" i="70"/>
  <c r="BS1" i="70"/>
  <c r="BN1" i="70"/>
  <c r="BL1" i="70"/>
  <c r="BG1" i="70"/>
  <c r="AL1" i="70"/>
  <c r="Q6" i="70"/>
  <c r="N8" i="70"/>
  <c r="O8" i="70"/>
  <c r="AP12" i="50"/>
  <c r="P8" i="70"/>
  <c r="N9" i="70"/>
  <c r="O9" i="70"/>
  <c r="AP13" i="50"/>
  <c r="P9" i="70"/>
  <c r="N10" i="70"/>
  <c r="O10" i="70"/>
  <c r="AP14" i="50"/>
  <c r="P10" i="70"/>
  <c r="N11" i="70"/>
  <c r="O11" i="70"/>
  <c r="AP15" i="50"/>
  <c r="P11" i="70"/>
  <c r="N12" i="70"/>
  <c r="O12" i="70"/>
  <c r="AP16" i="50"/>
  <c r="P12" i="70"/>
  <c r="N13" i="70"/>
  <c r="O13" i="70"/>
  <c r="AP17" i="50"/>
  <c r="P13" i="70"/>
  <c r="N14" i="70"/>
  <c r="O14" i="70"/>
  <c r="AP18" i="50"/>
  <c r="P14" i="70"/>
  <c r="N15" i="70"/>
  <c r="O15" i="70"/>
  <c r="AP19" i="50"/>
  <c r="P15" i="70"/>
  <c r="N16" i="70"/>
  <c r="O16" i="70"/>
  <c r="AP20" i="50"/>
  <c r="P16" i="70"/>
  <c r="N17" i="70"/>
  <c r="O17" i="70"/>
  <c r="AP21" i="50"/>
  <c r="P17" i="70"/>
  <c r="N18" i="70"/>
  <c r="O18" i="70"/>
  <c r="AP22" i="50"/>
  <c r="P18" i="70"/>
  <c r="N19" i="70"/>
  <c r="O19" i="70"/>
  <c r="AP23" i="50"/>
  <c r="P19" i="70"/>
  <c r="N20" i="70"/>
  <c r="O20" i="70"/>
  <c r="AP24" i="50"/>
  <c r="P20" i="70"/>
  <c r="N21" i="70"/>
  <c r="O21" i="70"/>
  <c r="AP25" i="50"/>
  <c r="P21" i="70"/>
  <c r="N22" i="70"/>
  <c r="O22" i="70"/>
  <c r="AP26" i="50"/>
  <c r="P22" i="70"/>
  <c r="N23" i="70"/>
  <c r="O23" i="70"/>
  <c r="AP27" i="50"/>
  <c r="P23" i="70"/>
  <c r="N24" i="70"/>
  <c r="O24" i="70"/>
  <c r="AP28" i="50"/>
  <c r="P24" i="70"/>
  <c r="N25" i="70"/>
  <c r="O25" i="70"/>
  <c r="AP29" i="50"/>
  <c r="P25" i="70"/>
  <c r="N26" i="70"/>
  <c r="O26" i="70"/>
  <c r="AP30" i="50"/>
  <c r="P26" i="70"/>
  <c r="N27" i="70"/>
  <c r="O27" i="70"/>
  <c r="AP31" i="50"/>
  <c r="P27" i="70"/>
  <c r="N28" i="70"/>
  <c r="O28" i="70"/>
  <c r="AP32" i="50"/>
  <c r="P28" i="70"/>
  <c r="N29" i="70"/>
  <c r="O29" i="70"/>
  <c r="AP33" i="50"/>
  <c r="P29" i="70"/>
  <c r="N30" i="70"/>
  <c r="O30" i="70"/>
  <c r="AP34" i="50"/>
  <c r="P30" i="70"/>
  <c r="N31" i="70"/>
  <c r="O31" i="70"/>
  <c r="AP35" i="50"/>
  <c r="P31" i="70"/>
  <c r="N32" i="70"/>
  <c r="O32" i="70"/>
  <c r="AP36" i="50"/>
  <c r="P32" i="70"/>
  <c r="N33" i="70"/>
  <c r="O33" i="70"/>
  <c r="AP37" i="50"/>
  <c r="P33" i="70"/>
  <c r="N34" i="70"/>
  <c r="O34" i="70"/>
  <c r="AP38" i="50"/>
  <c r="P34" i="70"/>
  <c r="N35" i="70"/>
  <c r="O35" i="70"/>
  <c r="AP39" i="50"/>
  <c r="P35" i="70"/>
  <c r="N36" i="70"/>
  <c r="O36" i="70"/>
  <c r="AP40" i="50"/>
  <c r="P36" i="70"/>
  <c r="N37" i="70"/>
  <c r="O37" i="70"/>
  <c r="AP41" i="50"/>
  <c r="P37" i="70"/>
  <c r="N38" i="70"/>
  <c r="O38" i="70"/>
  <c r="AP42" i="50"/>
  <c r="P38" i="70"/>
  <c r="N39" i="70"/>
  <c r="O39" i="70"/>
  <c r="AP43" i="50"/>
  <c r="P39" i="70"/>
  <c r="N40" i="70"/>
  <c r="O40" i="70"/>
  <c r="AP44" i="50"/>
  <c r="P40" i="70"/>
  <c r="N41" i="70"/>
  <c r="O41" i="70"/>
  <c r="AP45" i="50"/>
  <c r="P41" i="70"/>
  <c r="N42" i="70"/>
  <c r="O42" i="70"/>
  <c r="AP46" i="50"/>
  <c r="P42" i="70"/>
  <c r="N43" i="70"/>
  <c r="O43" i="70"/>
  <c r="AP47" i="50"/>
  <c r="P43" i="70"/>
  <c r="N44" i="70"/>
  <c r="O44" i="70"/>
  <c r="AP48" i="50"/>
  <c r="P44" i="70"/>
  <c r="N45" i="70"/>
  <c r="O45" i="70"/>
  <c r="AP49" i="50"/>
  <c r="P45" i="70"/>
  <c r="N46" i="70"/>
  <c r="O46" i="70"/>
  <c r="AP50" i="50"/>
  <c r="P46" i="70"/>
  <c r="N47" i="70"/>
  <c r="O47" i="70"/>
  <c r="AP51" i="50"/>
  <c r="P47" i="70"/>
  <c r="N48" i="70"/>
  <c r="O48" i="70"/>
  <c r="AP52" i="50"/>
  <c r="P48" i="70"/>
  <c r="N49" i="70"/>
  <c r="O49" i="70"/>
  <c r="AP53" i="50"/>
  <c r="P49" i="70"/>
  <c r="N50" i="70"/>
  <c r="O50" i="70"/>
  <c r="AP54" i="50"/>
  <c r="P50" i="70"/>
  <c r="N51" i="70"/>
  <c r="O51" i="70"/>
  <c r="AP55" i="50"/>
  <c r="P51" i="70"/>
  <c r="N52" i="70"/>
  <c r="O52" i="70"/>
  <c r="AP56" i="50"/>
  <c r="P52" i="70"/>
  <c r="N53" i="70"/>
  <c r="O53" i="70"/>
  <c r="AP57" i="50"/>
  <c r="P53" i="70"/>
  <c r="N54" i="70"/>
  <c r="O54" i="70"/>
  <c r="AP58" i="50"/>
  <c r="P54" i="70"/>
  <c r="N55" i="70"/>
  <c r="O55" i="70"/>
  <c r="AP59" i="50"/>
  <c r="P55" i="70"/>
  <c r="N56" i="70"/>
  <c r="O56" i="70"/>
  <c r="AP60" i="50"/>
  <c r="P56" i="70"/>
  <c r="O7" i="70"/>
  <c r="K6" i="70"/>
  <c r="K8" i="70"/>
  <c r="L8" i="70"/>
  <c r="AJ12" i="50"/>
  <c r="M8" i="70"/>
  <c r="K9" i="70"/>
  <c r="L9" i="70"/>
  <c r="AJ13" i="50"/>
  <c r="M9" i="70"/>
  <c r="K10" i="70"/>
  <c r="L10" i="70"/>
  <c r="AJ14" i="50"/>
  <c r="M10" i="70"/>
  <c r="K11" i="70"/>
  <c r="L11" i="70"/>
  <c r="AJ15" i="50"/>
  <c r="M11" i="70"/>
  <c r="K12" i="70"/>
  <c r="L12" i="70"/>
  <c r="AJ16" i="50"/>
  <c r="M12" i="70"/>
  <c r="K13" i="70"/>
  <c r="L13" i="70"/>
  <c r="AJ17" i="50"/>
  <c r="M13" i="70"/>
  <c r="K14" i="70"/>
  <c r="L14" i="70"/>
  <c r="AJ18" i="50"/>
  <c r="M14" i="70"/>
  <c r="K15" i="70"/>
  <c r="L15" i="70"/>
  <c r="AJ19" i="50"/>
  <c r="M15" i="70"/>
  <c r="K16" i="70"/>
  <c r="L16" i="70"/>
  <c r="AJ20" i="50"/>
  <c r="M16" i="70"/>
  <c r="K17" i="70"/>
  <c r="L17" i="70"/>
  <c r="AJ21" i="50"/>
  <c r="M17" i="70"/>
  <c r="K18" i="70"/>
  <c r="L18" i="70"/>
  <c r="AJ22" i="50"/>
  <c r="M18" i="70"/>
  <c r="K19" i="70"/>
  <c r="L19" i="70"/>
  <c r="AJ23" i="50"/>
  <c r="M19" i="70"/>
  <c r="K20" i="70"/>
  <c r="L20" i="70"/>
  <c r="AJ24" i="50"/>
  <c r="M20" i="70"/>
  <c r="K21" i="70"/>
  <c r="L21" i="70"/>
  <c r="AJ25" i="50"/>
  <c r="M21" i="70"/>
  <c r="K22" i="70"/>
  <c r="L22" i="70"/>
  <c r="AJ26" i="50"/>
  <c r="M22" i="70"/>
  <c r="K23" i="70"/>
  <c r="L23" i="70"/>
  <c r="AJ27" i="50"/>
  <c r="M23" i="70"/>
  <c r="K24" i="70"/>
  <c r="L24" i="70"/>
  <c r="AJ28" i="50"/>
  <c r="M24" i="70"/>
  <c r="K25" i="70"/>
  <c r="L25" i="70"/>
  <c r="AJ29" i="50"/>
  <c r="M25" i="70"/>
  <c r="K26" i="70"/>
  <c r="L26" i="70"/>
  <c r="AJ30" i="50"/>
  <c r="M26" i="70"/>
  <c r="K27" i="70"/>
  <c r="L27" i="70"/>
  <c r="AJ31" i="50"/>
  <c r="M27" i="70"/>
  <c r="K28" i="70"/>
  <c r="L28" i="70"/>
  <c r="AJ32" i="50"/>
  <c r="M28" i="70"/>
  <c r="K29" i="70"/>
  <c r="L29" i="70"/>
  <c r="AJ33" i="50"/>
  <c r="M29" i="70"/>
  <c r="K30" i="70"/>
  <c r="L30" i="70"/>
  <c r="AJ34" i="50"/>
  <c r="M30" i="70"/>
  <c r="K31" i="70"/>
  <c r="L31" i="70"/>
  <c r="AJ35" i="50"/>
  <c r="M31" i="70"/>
  <c r="K32" i="70"/>
  <c r="L32" i="70"/>
  <c r="AJ36" i="50"/>
  <c r="M32" i="70"/>
  <c r="K33" i="70"/>
  <c r="L33" i="70"/>
  <c r="AJ37" i="50"/>
  <c r="M33" i="70"/>
  <c r="K34" i="70"/>
  <c r="L34" i="70"/>
  <c r="AJ38" i="50"/>
  <c r="M34" i="70"/>
  <c r="K35" i="70"/>
  <c r="L35" i="70"/>
  <c r="AJ39" i="50"/>
  <c r="M35" i="70"/>
  <c r="K36" i="70"/>
  <c r="L36" i="70"/>
  <c r="AJ40" i="50"/>
  <c r="M36" i="70"/>
  <c r="K37" i="70"/>
  <c r="L37" i="70"/>
  <c r="AJ41" i="50"/>
  <c r="M37" i="70"/>
  <c r="K38" i="70"/>
  <c r="L38" i="70"/>
  <c r="AJ42" i="50"/>
  <c r="M38" i="70"/>
  <c r="K39" i="70"/>
  <c r="L39" i="70"/>
  <c r="AJ43" i="50"/>
  <c r="M39" i="70"/>
  <c r="K40" i="70"/>
  <c r="L40" i="70"/>
  <c r="AJ44" i="50"/>
  <c r="M40" i="70"/>
  <c r="K41" i="70"/>
  <c r="L41" i="70"/>
  <c r="AJ45" i="50"/>
  <c r="M41" i="70"/>
  <c r="K42" i="70"/>
  <c r="L42" i="70"/>
  <c r="AJ46" i="50"/>
  <c r="M42" i="70"/>
  <c r="K43" i="70"/>
  <c r="L43" i="70"/>
  <c r="AJ47" i="50"/>
  <c r="M43" i="70"/>
  <c r="K44" i="70"/>
  <c r="L44" i="70"/>
  <c r="AJ48" i="50"/>
  <c r="M44" i="70"/>
  <c r="K45" i="70"/>
  <c r="L45" i="70"/>
  <c r="AJ49" i="50"/>
  <c r="M45" i="70"/>
  <c r="K46" i="70"/>
  <c r="L46" i="70"/>
  <c r="AJ50" i="50"/>
  <c r="M46" i="70"/>
  <c r="K47" i="70"/>
  <c r="L47" i="70"/>
  <c r="AJ51" i="50"/>
  <c r="M47" i="70"/>
  <c r="K48" i="70"/>
  <c r="L48" i="70"/>
  <c r="AJ52" i="50"/>
  <c r="M48" i="70"/>
  <c r="K49" i="70"/>
  <c r="L49" i="70"/>
  <c r="AJ53" i="50"/>
  <c r="M49" i="70"/>
  <c r="K50" i="70"/>
  <c r="L50" i="70"/>
  <c r="AJ54" i="50"/>
  <c r="M50" i="70"/>
  <c r="K51" i="70"/>
  <c r="L51" i="70"/>
  <c r="AJ55" i="50"/>
  <c r="M51" i="70"/>
  <c r="K52" i="70"/>
  <c r="L52" i="70"/>
  <c r="AJ56" i="50"/>
  <c r="M52" i="70"/>
  <c r="K53" i="70"/>
  <c r="L53" i="70"/>
  <c r="AJ57" i="50"/>
  <c r="M53" i="70"/>
  <c r="K54" i="70"/>
  <c r="L54" i="70"/>
  <c r="AJ58" i="50"/>
  <c r="M54" i="70"/>
  <c r="K55" i="70"/>
  <c r="L55" i="70"/>
  <c r="AJ59" i="50"/>
  <c r="M55" i="70"/>
  <c r="K56" i="70"/>
  <c r="L56" i="70"/>
  <c r="AJ60" i="50"/>
  <c r="M56" i="70"/>
  <c r="E6" i="70"/>
  <c r="H8" i="70"/>
  <c r="I8" i="70"/>
  <c r="AA12" i="50"/>
  <c r="J8" i="70"/>
  <c r="H9" i="70"/>
  <c r="I9" i="70"/>
  <c r="AA13" i="50"/>
  <c r="J9" i="70"/>
  <c r="H10" i="70"/>
  <c r="I10" i="70"/>
  <c r="AA14" i="50"/>
  <c r="J10" i="70"/>
  <c r="H11" i="70"/>
  <c r="I11" i="70"/>
  <c r="AA15" i="50"/>
  <c r="J11" i="70"/>
  <c r="H12" i="70"/>
  <c r="I12" i="70"/>
  <c r="AA16" i="50"/>
  <c r="J12" i="70"/>
  <c r="H13" i="70"/>
  <c r="I13" i="70"/>
  <c r="AA17" i="50"/>
  <c r="J13" i="70"/>
  <c r="H14" i="70"/>
  <c r="I14" i="70"/>
  <c r="AA18" i="50"/>
  <c r="J14" i="70"/>
  <c r="H15" i="70"/>
  <c r="I15" i="70"/>
  <c r="AA19" i="50"/>
  <c r="J15" i="70"/>
  <c r="H16" i="70"/>
  <c r="I16" i="70"/>
  <c r="AA20" i="50"/>
  <c r="J16" i="70"/>
  <c r="H17" i="70"/>
  <c r="I17" i="70"/>
  <c r="AA21" i="50"/>
  <c r="J17" i="70"/>
  <c r="H18" i="70"/>
  <c r="I18" i="70"/>
  <c r="AA22" i="50"/>
  <c r="J18" i="70"/>
  <c r="H19" i="70"/>
  <c r="I19" i="70"/>
  <c r="AA23" i="50"/>
  <c r="J19" i="70"/>
  <c r="H20" i="70"/>
  <c r="I20" i="70"/>
  <c r="AA24" i="50"/>
  <c r="J20" i="70"/>
  <c r="H21" i="70"/>
  <c r="I21" i="70"/>
  <c r="AA25" i="50"/>
  <c r="J21" i="70"/>
  <c r="H22" i="70"/>
  <c r="I22" i="70"/>
  <c r="AA26" i="50"/>
  <c r="J22" i="70"/>
  <c r="H23" i="70"/>
  <c r="I23" i="70"/>
  <c r="AA27" i="50"/>
  <c r="J23" i="70"/>
  <c r="H24" i="70"/>
  <c r="I24" i="70"/>
  <c r="AA28" i="50"/>
  <c r="J24" i="70"/>
  <c r="H25" i="70"/>
  <c r="I25" i="70"/>
  <c r="AA29" i="50"/>
  <c r="J25" i="70"/>
  <c r="H26" i="70"/>
  <c r="I26" i="70"/>
  <c r="AA30" i="50"/>
  <c r="J26" i="70"/>
  <c r="H27" i="70"/>
  <c r="I27" i="70"/>
  <c r="AA31" i="50"/>
  <c r="J27" i="70"/>
  <c r="H28" i="70"/>
  <c r="I28" i="70"/>
  <c r="AA32" i="50"/>
  <c r="J28" i="70"/>
  <c r="H29" i="70"/>
  <c r="I29" i="70"/>
  <c r="AA33" i="50"/>
  <c r="J29" i="70"/>
  <c r="H30" i="70"/>
  <c r="I30" i="70"/>
  <c r="AA34" i="50"/>
  <c r="J30" i="70"/>
  <c r="H31" i="70"/>
  <c r="I31" i="70"/>
  <c r="AA35" i="50"/>
  <c r="J31" i="70"/>
  <c r="H32" i="70"/>
  <c r="I32" i="70"/>
  <c r="AA36" i="50"/>
  <c r="J32" i="70"/>
  <c r="H33" i="70"/>
  <c r="I33" i="70"/>
  <c r="AA37" i="50"/>
  <c r="J33" i="70"/>
  <c r="H34" i="70"/>
  <c r="I34" i="70"/>
  <c r="AA38" i="50"/>
  <c r="J34" i="70"/>
  <c r="H35" i="70"/>
  <c r="I35" i="70"/>
  <c r="AA39" i="50"/>
  <c r="J35" i="70"/>
  <c r="H36" i="70"/>
  <c r="I36" i="70"/>
  <c r="AA40" i="50"/>
  <c r="J36" i="70"/>
  <c r="H37" i="70"/>
  <c r="I37" i="70"/>
  <c r="AA41" i="50"/>
  <c r="J37" i="70"/>
  <c r="H38" i="70"/>
  <c r="I38" i="70"/>
  <c r="AA42" i="50"/>
  <c r="J38" i="70"/>
  <c r="H39" i="70"/>
  <c r="I39" i="70"/>
  <c r="AA43" i="50"/>
  <c r="J39" i="70"/>
  <c r="H40" i="70"/>
  <c r="I40" i="70"/>
  <c r="AA44" i="50"/>
  <c r="J40" i="70"/>
  <c r="H41" i="70"/>
  <c r="I41" i="70"/>
  <c r="AA45" i="50"/>
  <c r="J41" i="70"/>
  <c r="H42" i="70"/>
  <c r="I42" i="70"/>
  <c r="AA46" i="50"/>
  <c r="J42" i="70"/>
  <c r="H43" i="70"/>
  <c r="I43" i="70"/>
  <c r="AA47" i="50"/>
  <c r="J43" i="70"/>
  <c r="H44" i="70"/>
  <c r="I44" i="70"/>
  <c r="AA48" i="50"/>
  <c r="J44" i="70"/>
  <c r="H45" i="70"/>
  <c r="I45" i="70"/>
  <c r="AA49" i="50"/>
  <c r="J45" i="70"/>
  <c r="H46" i="70"/>
  <c r="I46" i="70"/>
  <c r="AA50" i="50"/>
  <c r="J46" i="70"/>
  <c r="H47" i="70"/>
  <c r="I47" i="70"/>
  <c r="AA51" i="50"/>
  <c r="J47" i="70"/>
  <c r="H48" i="70"/>
  <c r="I48" i="70"/>
  <c r="AA52" i="50"/>
  <c r="J48" i="70"/>
  <c r="H49" i="70"/>
  <c r="I49" i="70"/>
  <c r="AA53" i="50"/>
  <c r="J49" i="70"/>
  <c r="H50" i="70"/>
  <c r="I50" i="70"/>
  <c r="AA54" i="50"/>
  <c r="J50" i="70"/>
  <c r="H51" i="70"/>
  <c r="I51" i="70"/>
  <c r="AA55" i="50"/>
  <c r="J51" i="70"/>
  <c r="H52" i="70"/>
  <c r="I52" i="70"/>
  <c r="AA56" i="50"/>
  <c r="J52" i="70"/>
  <c r="H53" i="70"/>
  <c r="I53" i="70"/>
  <c r="AA57" i="50"/>
  <c r="J53" i="70"/>
  <c r="H54" i="70"/>
  <c r="I54" i="70"/>
  <c r="AA58" i="50"/>
  <c r="J54" i="70"/>
  <c r="H55" i="70"/>
  <c r="I55" i="70"/>
  <c r="AA59" i="50"/>
  <c r="J55" i="70"/>
  <c r="H56" i="70"/>
  <c r="I56" i="70"/>
  <c r="J56" i="70"/>
  <c r="H6" i="70"/>
  <c r="E8" i="70"/>
  <c r="F8" i="70"/>
  <c r="M12" i="50"/>
  <c r="G8" i="70"/>
  <c r="E9" i="70"/>
  <c r="F9" i="70"/>
  <c r="M13" i="50"/>
  <c r="G9" i="70"/>
  <c r="E10" i="70"/>
  <c r="F10" i="70"/>
  <c r="M14" i="50"/>
  <c r="G10" i="70"/>
  <c r="E11" i="70"/>
  <c r="F11" i="70"/>
  <c r="M15" i="50"/>
  <c r="G11" i="70"/>
  <c r="E12" i="70"/>
  <c r="F12" i="70"/>
  <c r="M16" i="50"/>
  <c r="G12" i="70"/>
  <c r="E13" i="70"/>
  <c r="F13" i="70"/>
  <c r="M17" i="50"/>
  <c r="G13" i="70"/>
  <c r="E14" i="70"/>
  <c r="F14" i="70"/>
  <c r="M18" i="50"/>
  <c r="G14" i="70"/>
  <c r="E15" i="70"/>
  <c r="F15" i="70"/>
  <c r="M19" i="50"/>
  <c r="G15" i="70"/>
  <c r="E16" i="70"/>
  <c r="F16" i="70"/>
  <c r="M20" i="50"/>
  <c r="G16" i="70"/>
  <c r="E17" i="70"/>
  <c r="F17" i="70"/>
  <c r="M21" i="50"/>
  <c r="G17" i="70"/>
  <c r="E18" i="70"/>
  <c r="F18" i="70"/>
  <c r="M22" i="50"/>
  <c r="G18" i="70"/>
  <c r="E19" i="70"/>
  <c r="F19" i="70"/>
  <c r="M23" i="50"/>
  <c r="G19" i="70"/>
  <c r="E20" i="70"/>
  <c r="F20" i="70"/>
  <c r="M24" i="50"/>
  <c r="G20" i="70"/>
  <c r="E21" i="70"/>
  <c r="F21" i="70"/>
  <c r="M25" i="50"/>
  <c r="G21" i="70"/>
  <c r="E22" i="70"/>
  <c r="F22" i="70"/>
  <c r="M26" i="50"/>
  <c r="G22" i="70"/>
  <c r="E23" i="70"/>
  <c r="F23" i="70"/>
  <c r="M27" i="50"/>
  <c r="G23" i="70"/>
  <c r="E24" i="70"/>
  <c r="F24" i="70"/>
  <c r="M28" i="50"/>
  <c r="G24" i="70"/>
  <c r="E25" i="70"/>
  <c r="F25" i="70"/>
  <c r="M29" i="50"/>
  <c r="G25" i="70"/>
  <c r="E26" i="70"/>
  <c r="F26" i="70"/>
  <c r="M30" i="50"/>
  <c r="G26" i="70"/>
  <c r="E27" i="70"/>
  <c r="F27" i="70"/>
  <c r="M31" i="50"/>
  <c r="G27" i="70"/>
  <c r="E28" i="70"/>
  <c r="F28" i="70"/>
  <c r="M32" i="50"/>
  <c r="G28" i="70"/>
  <c r="E29" i="70"/>
  <c r="F29" i="70"/>
  <c r="M33" i="50"/>
  <c r="G29" i="70"/>
  <c r="E30" i="70"/>
  <c r="F30" i="70"/>
  <c r="M34" i="50"/>
  <c r="G30" i="70"/>
  <c r="E31" i="70"/>
  <c r="F31" i="70"/>
  <c r="M35" i="50"/>
  <c r="G31" i="70"/>
  <c r="E32" i="70"/>
  <c r="F32" i="70"/>
  <c r="M36" i="50"/>
  <c r="G32" i="70"/>
  <c r="E33" i="70"/>
  <c r="F33" i="70"/>
  <c r="M37" i="50"/>
  <c r="G33" i="70"/>
  <c r="E34" i="70"/>
  <c r="F34" i="70"/>
  <c r="M38" i="50"/>
  <c r="G34" i="70"/>
  <c r="E35" i="70"/>
  <c r="F35" i="70"/>
  <c r="M39" i="50"/>
  <c r="G35" i="70"/>
  <c r="E36" i="70"/>
  <c r="F36" i="70"/>
  <c r="M40" i="50"/>
  <c r="G36" i="70"/>
  <c r="E37" i="70"/>
  <c r="F37" i="70"/>
  <c r="M41" i="50"/>
  <c r="G37" i="70"/>
  <c r="E38" i="70"/>
  <c r="F38" i="70"/>
  <c r="M42" i="50"/>
  <c r="G38" i="70"/>
  <c r="E39" i="70"/>
  <c r="F39" i="70"/>
  <c r="M43" i="50"/>
  <c r="G39" i="70"/>
  <c r="E40" i="70"/>
  <c r="F40" i="70"/>
  <c r="M44" i="50"/>
  <c r="G40" i="70"/>
  <c r="E41" i="70"/>
  <c r="F41" i="70"/>
  <c r="M45" i="50"/>
  <c r="G41" i="70"/>
  <c r="E42" i="70"/>
  <c r="F42" i="70"/>
  <c r="M46" i="50"/>
  <c r="G42" i="70"/>
  <c r="E43" i="70"/>
  <c r="F43" i="70"/>
  <c r="M47" i="50"/>
  <c r="G43" i="70"/>
  <c r="E44" i="70"/>
  <c r="F44" i="70"/>
  <c r="M48" i="50"/>
  <c r="G44" i="70"/>
  <c r="E45" i="70"/>
  <c r="F45" i="70"/>
  <c r="M49" i="50"/>
  <c r="G45" i="70"/>
  <c r="E46" i="70"/>
  <c r="F46" i="70"/>
  <c r="M50" i="50"/>
  <c r="G46" i="70"/>
  <c r="E47" i="70"/>
  <c r="F47" i="70"/>
  <c r="M51" i="50"/>
  <c r="G47" i="70"/>
  <c r="E48" i="70"/>
  <c r="F48" i="70"/>
  <c r="M52" i="50"/>
  <c r="G48" i="70"/>
  <c r="E49" i="70"/>
  <c r="F49" i="70"/>
  <c r="M53" i="50"/>
  <c r="G49" i="70"/>
  <c r="E50" i="70"/>
  <c r="F50" i="70"/>
  <c r="M54" i="50"/>
  <c r="G50" i="70"/>
  <c r="E51" i="70"/>
  <c r="F51" i="70"/>
  <c r="M55" i="50"/>
  <c r="G51" i="70"/>
  <c r="E52" i="70"/>
  <c r="F52" i="70"/>
  <c r="M56" i="50"/>
  <c r="G52" i="70"/>
  <c r="E53" i="70"/>
  <c r="F53" i="70"/>
  <c r="M57" i="50"/>
  <c r="G53" i="70"/>
  <c r="E54" i="70"/>
  <c r="F54" i="70"/>
  <c r="M58" i="50"/>
  <c r="G54" i="70"/>
  <c r="E55" i="70"/>
  <c r="F55" i="70"/>
  <c r="M59" i="50"/>
  <c r="G55" i="70"/>
  <c r="E56" i="70"/>
  <c r="F56" i="70"/>
  <c r="M60" i="50"/>
  <c r="G56" i="70"/>
  <c r="A8" i="70"/>
  <c r="B8" i="70"/>
  <c r="C8" i="70"/>
  <c r="D8" i="70"/>
  <c r="A9" i="70"/>
  <c r="B9" i="70"/>
  <c r="C9" i="70"/>
  <c r="D9" i="70"/>
  <c r="A10" i="70"/>
  <c r="B10" i="70"/>
  <c r="C10" i="70"/>
  <c r="D10" i="70"/>
  <c r="A11" i="70"/>
  <c r="B11" i="70"/>
  <c r="C11" i="70"/>
  <c r="D11" i="70"/>
  <c r="A12" i="70"/>
  <c r="B12" i="70"/>
  <c r="C12" i="70"/>
  <c r="D12" i="70"/>
  <c r="A13" i="70"/>
  <c r="B13" i="70"/>
  <c r="C13" i="70"/>
  <c r="D13" i="70"/>
  <c r="A14" i="70"/>
  <c r="B14" i="70"/>
  <c r="C14" i="70"/>
  <c r="D14" i="70"/>
  <c r="A15" i="70"/>
  <c r="B15" i="70"/>
  <c r="C15" i="70"/>
  <c r="D15" i="70"/>
  <c r="A16" i="70"/>
  <c r="B16" i="70"/>
  <c r="C16" i="70"/>
  <c r="D16" i="70"/>
  <c r="A17" i="70"/>
  <c r="B17" i="70"/>
  <c r="C17" i="70"/>
  <c r="D17" i="70"/>
  <c r="A18" i="70"/>
  <c r="B18" i="70"/>
  <c r="C18" i="70"/>
  <c r="D18" i="70"/>
  <c r="A19" i="70"/>
  <c r="B19" i="70"/>
  <c r="C19" i="70"/>
  <c r="D19" i="70"/>
  <c r="A20" i="70"/>
  <c r="B20" i="70"/>
  <c r="C20" i="70"/>
  <c r="D20" i="70"/>
  <c r="A21" i="70"/>
  <c r="B21" i="70"/>
  <c r="C21" i="70"/>
  <c r="D21" i="70"/>
  <c r="A22" i="70"/>
  <c r="B22" i="70"/>
  <c r="C22" i="70"/>
  <c r="D22" i="70"/>
  <c r="A23" i="70"/>
  <c r="B23" i="70"/>
  <c r="C23" i="70"/>
  <c r="D23" i="70"/>
  <c r="A24" i="70"/>
  <c r="B24" i="70"/>
  <c r="C24" i="70"/>
  <c r="D24" i="70"/>
  <c r="A25" i="70"/>
  <c r="B25" i="70"/>
  <c r="C25" i="70"/>
  <c r="D25" i="70"/>
  <c r="A26" i="70"/>
  <c r="B26" i="70"/>
  <c r="C26" i="70"/>
  <c r="D26" i="70"/>
  <c r="A27" i="70"/>
  <c r="B27" i="70"/>
  <c r="C27" i="70"/>
  <c r="D27" i="70"/>
  <c r="A28" i="70"/>
  <c r="B28" i="70"/>
  <c r="C28" i="70"/>
  <c r="D28" i="70"/>
  <c r="A29" i="70"/>
  <c r="B29" i="70"/>
  <c r="C29" i="70"/>
  <c r="D29" i="70"/>
  <c r="A30" i="70"/>
  <c r="B30" i="70"/>
  <c r="C30" i="70"/>
  <c r="D30" i="70"/>
  <c r="A31" i="70"/>
  <c r="B31" i="70"/>
  <c r="C31" i="70"/>
  <c r="D31" i="70"/>
  <c r="A32" i="70"/>
  <c r="B32" i="70"/>
  <c r="C32" i="70"/>
  <c r="D32" i="70"/>
  <c r="A33" i="70"/>
  <c r="B33" i="70"/>
  <c r="C33" i="70"/>
  <c r="D33" i="70"/>
  <c r="A34" i="70"/>
  <c r="B34" i="70"/>
  <c r="C34" i="70"/>
  <c r="D34" i="70"/>
  <c r="A35" i="70"/>
  <c r="B35" i="70"/>
  <c r="C35" i="70"/>
  <c r="D35" i="70"/>
  <c r="A36" i="70"/>
  <c r="B36" i="70"/>
  <c r="C36" i="70"/>
  <c r="D36" i="70"/>
  <c r="A37" i="70"/>
  <c r="B37" i="70"/>
  <c r="C37" i="70"/>
  <c r="D37" i="70"/>
  <c r="A38" i="70"/>
  <c r="B38" i="70"/>
  <c r="C38" i="70"/>
  <c r="D38" i="70"/>
  <c r="A39" i="70"/>
  <c r="B39" i="70"/>
  <c r="C39" i="70"/>
  <c r="D39" i="70"/>
  <c r="A40" i="70"/>
  <c r="B40" i="70"/>
  <c r="C40" i="70"/>
  <c r="D40" i="70"/>
  <c r="A41" i="70"/>
  <c r="B41" i="70"/>
  <c r="C41" i="70"/>
  <c r="D41" i="70"/>
  <c r="A42" i="70"/>
  <c r="B42" i="70"/>
  <c r="C42" i="70"/>
  <c r="D42" i="70"/>
  <c r="A43" i="70"/>
  <c r="B43" i="70"/>
  <c r="C43" i="70"/>
  <c r="D43" i="70"/>
  <c r="A44" i="70"/>
  <c r="B44" i="70"/>
  <c r="C44" i="70"/>
  <c r="D44" i="70"/>
  <c r="A45" i="70"/>
  <c r="B45" i="70"/>
  <c r="C45" i="70"/>
  <c r="D45" i="70"/>
  <c r="A46" i="70"/>
  <c r="B46" i="70"/>
  <c r="C46" i="70"/>
  <c r="D46" i="70"/>
  <c r="A47" i="70"/>
  <c r="B47" i="70"/>
  <c r="C47" i="70"/>
  <c r="D47" i="70"/>
  <c r="A48" i="70"/>
  <c r="B48" i="70"/>
  <c r="C48" i="70"/>
  <c r="D48" i="70"/>
  <c r="A49" i="70"/>
  <c r="B49" i="70"/>
  <c r="C49" i="70"/>
  <c r="D49" i="70"/>
  <c r="A50" i="70"/>
  <c r="B50" i="70"/>
  <c r="C50" i="70"/>
  <c r="D50" i="70"/>
  <c r="A51" i="70"/>
  <c r="B51" i="70"/>
  <c r="C51" i="70"/>
  <c r="D51" i="70"/>
  <c r="A52" i="70"/>
  <c r="B52" i="70"/>
  <c r="C52" i="70"/>
  <c r="D52" i="70"/>
  <c r="A53" i="70"/>
  <c r="B53" i="70"/>
  <c r="C53" i="70"/>
  <c r="D53" i="70"/>
  <c r="A54" i="70"/>
  <c r="B54" i="70"/>
  <c r="C54" i="70"/>
  <c r="D54" i="70"/>
  <c r="A55" i="70"/>
  <c r="B55" i="70"/>
  <c r="C55" i="70"/>
  <c r="D55" i="70"/>
  <c r="A56" i="70"/>
  <c r="B56" i="70"/>
  <c r="C56" i="70"/>
  <c r="D56" i="70"/>
  <c r="B7" i="70"/>
  <c r="C7" i="70"/>
  <c r="D7" i="70"/>
  <c r="A7" i="70"/>
  <c r="E1" i="70"/>
  <c r="Z1" i="70"/>
  <c r="AE1" i="70"/>
  <c r="AG1" i="70"/>
  <c r="DT156" i="103"/>
  <c r="EI156" i="103"/>
  <c r="EQ126" i="103"/>
  <c r="EI126" i="103"/>
  <c r="EB126" i="103"/>
  <c r="DT126" i="103"/>
  <c r="DM126" i="103"/>
  <c r="DE126" i="103"/>
  <c r="CX126" i="103"/>
  <c r="CP126" i="103"/>
  <c r="CP156" i="103"/>
  <c r="CA156" i="103"/>
  <c r="CI126" i="103"/>
  <c r="CA126" i="103"/>
  <c r="BT126" i="103"/>
  <c r="BL126" i="103"/>
  <c r="BL156" i="103"/>
  <c r="AW156" i="103"/>
  <c r="BE126" i="103"/>
  <c r="AW126" i="103"/>
  <c r="AP126" i="103"/>
  <c r="AH126" i="103"/>
  <c r="AA126" i="103"/>
  <c r="S126" i="103"/>
  <c r="EQ11" i="103"/>
  <c r="EI11" i="103"/>
  <c r="EI41" i="103"/>
  <c r="DT41" i="103"/>
  <c r="EB11" i="103"/>
  <c r="DT11" i="103"/>
  <c r="DT10" i="103"/>
  <c r="DM11" i="103"/>
  <c r="DE11" i="103"/>
  <c r="DE41" i="103"/>
  <c r="CP41" i="103"/>
  <c r="CX11" i="103"/>
  <c r="CP11" i="103"/>
  <c r="CI11" i="103"/>
  <c r="CA11" i="103"/>
  <c r="CA41" i="103"/>
  <c r="BL41" i="103"/>
  <c r="BT11" i="103"/>
  <c r="BL11" i="103"/>
  <c r="BE11" i="103"/>
  <c r="AW11" i="103"/>
  <c r="AW41" i="103"/>
  <c r="AP11" i="103"/>
  <c r="AH11" i="103"/>
  <c r="D501" i="103"/>
  <c r="L471" i="103"/>
  <c r="D471" i="103"/>
  <c r="D386" i="103"/>
  <c r="L356" i="103"/>
  <c r="D356" i="103"/>
  <c r="D271" i="103"/>
  <c r="D241" i="103"/>
  <c r="L241" i="103"/>
  <c r="L126" i="103"/>
  <c r="D126" i="103"/>
  <c r="D41" i="103"/>
  <c r="L11" i="103"/>
  <c r="D11" i="103"/>
  <c r="AQ42" i="104"/>
  <c r="Z126" i="50"/>
  <c r="AK42" i="104"/>
  <c r="AQ41" i="104"/>
  <c r="AK41" i="104"/>
  <c r="AQ40" i="104"/>
  <c r="AK40" i="104"/>
  <c r="AQ39" i="104"/>
  <c r="AK39" i="104"/>
  <c r="AQ38" i="104"/>
  <c r="AK38" i="104"/>
  <c r="AQ37" i="104"/>
  <c r="AK37" i="104"/>
  <c r="U397" i="50"/>
  <c r="S397" i="50"/>
  <c r="T397" i="50"/>
  <c r="V397" i="50"/>
  <c r="W397" i="50"/>
  <c r="X397" i="50"/>
  <c r="Y397" i="50"/>
  <c r="Z397" i="50"/>
  <c r="R450" i="50"/>
  <c r="R452" i="50"/>
  <c r="R453" i="50"/>
  <c r="AB140" i="50"/>
  <c r="AB141" i="50"/>
  <c r="AB142" i="50"/>
  <c r="AB334" i="50"/>
  <c r="AB397" i="50"/>
  <c r="AB143" i="50"/>
  <c r="AB144" i="50"/>
  <c r="AB145" i="50"/>
  <c r="AB146" i="50"/>
  <c r="AB147" i="50"/>
  <c r="AB148" i="50"/>
  <c r="AB149" i="50"/>
  <c r="AB150" i="50"/>
  <c r="AB151" i="50"/>
  <c r="AB152" i="50"/>
  <c r="AB153" i="50"/>
  <c r="AB154" i="50"/>
  <c r="AB155" i="50"/>
  <c r="AB157" i="50"/>
  <c r="AB159" i="50"/>
  <c r="AB160" i="50"/>
  <c r="AB161" i="50"/>
  <c r="AB162" i="50"/>
  <c r="AB163" i="50"/>
  <c r="AB164" i="50"/>
  <c r="AB165" i="50"/>
  <c r="AB166" i="50"/>
  <c r="AB167" i="50"/>
  <c r="AB168" i="50"/>
  <c r="AB169" i="50"/>
  <c r="AB170" i="50"/>
  <c r="AB171" i="50"/>
  <c r="AB172" i="50"/>
  <c r="AB173" i="50"/>
  <c r="AB174" i="50"/>
  <c r="AB175" i="50"/>
  <c r="AB176" i="50"/>
  <c r="AB177" i="50"/>
  <c r="AB178" i="50"/>
  <c r="AB179" i="50"/>
  <c r="AB180" i="50"/>
  <c r="AB181" i="50"/>
  <c r="AB182" i="50"/>
  <c r="AB185" i="50"/>
  <c r="AB186" i="50"/>
  <c r="AB187" i="50"/>
  <c r="AB139" i="50"/>
  <c r="D394" i="50"/>
  <c r="D395" i="50"/>
  <c r="D396" i="50"/>
  <c r="D397" i="50"/>
  <c r="D398" i="50"/>
  <c r="D399" i="50"/>
  <c r="D400" i="50"/>
  <c r="D401" i="50"/>
  <c r="D402" i="50"/>
  <c r="D403" i="50"/>
  <c r="D404" i="50"/>
  <c r="D405" i="50"/>
  <c r="D406" i="50"/>
  <c r="D407" i="50"/>
  <c r="D408" i="50"/>
  <c r="D409" i="50"/>
  <c r="D410" i="50"/>
  <c r="D411" i="50"/>
  <c r="D412" i="50"/>
  <c r="D413" i="50"/>
  <c r="D414" i="50"/>
  <c r="D415" i="50"/>
  <c r="D416" i="50"/>
  <c r="D417" i="50"/>
  <c r="D418" i="50"/>
  <c r="D419" i="50"/>
  <c r="D420" i="50"/>
  <c r="D421" i="50"/>
  <c r="D422" i="50"/>
  <c r="D423" i="50"/>
  <c r="D424" i="50"/>
  <c r="D425" i="50"/>
  <c r="D426" i="50"/>
  <c r="D427" i="50"/>
  <c r="D428" i="50"/>
  <c r="D429" i="50"/>
  <c r="D430" i="50"/>
  <c r="D431" i="50"/>
  <c r="D432" i="50"/>
  <c r="D433" i="50"/>
  <c r="D434" i="50"/>
  <c r="D435" i="50"/>
  <c r="D436" i="50"/>
  <c r="D437" i="50"/>
  <c r="D438" i="50"/>
  <c r="D439" i="50"/>
  <c r="D440" i="50"/>
  <c r="D441" i="50"/>
  <c r="D442" i="50"/>
  <c r="D443" i="50"/>
  <c r="W43" i="104"/>
  <c r="J397" i="50"/>
  <c r="E397" i="50"/>
  <c r="F397" i="50"/>
  <c r="G397" i="50"/>
  <c r="H397" i="50"/>
  <c r="I397" i="50"/>
  <c r="K397" i="50"/>
  <c r="L397" i="50"/>
  <c r="R43" i="104"/>
  <c r="S43" i="104"/>
  <c r="T43" i="104"/>
  <c r="U43" i="104"/>
  <c r="R42" i="104"/>
  <c r="S42" i="104"/>
  <c r="T42" i="104"/>
  <c r="U42" i="104"/>
  <c r="R41" i="104"/>
  <c r="S41" i="104"/>
  <c r="T41" i="104"/>
  <c r="U41" i="104"/>
  <c r="X40" i="104"/>
  <c r="R40" i="104"/>
  <c r="S40" i="104"/>
  <c r="T40" i="104"/>
  <c r="U40" i="104"/>
  <c r="Y43" i="104"/>
  <c r="Y42" i="104"/>
  <c r="Y41" i="104"/>
  <c r="Y40" i="104"/>
  <c r="Y38" i="104"/>
  <c r="Y39" i="104"/>
  <c r="X39" i="104"/>
  <c r="W39" i="104"/>
  <c r="R39" i="104"/>
  <c r="S39" i="104"/>
  <c r="T39" i="104"/>
  <c r="U39" i="104"/>
  <c r="N12" i="50"/>
  <c r="N140" i="50"/>
  <c r="N76" i="50"/>
  <c r="N13" i="50"/>
  <c r="N141" i="50"/>
  <c r="N77" i="50"/>
  <c r="N334" i="50"/>
  <c r="N14" i="50"/>
  <c r="N142" i="50"/>
  <c r="N78" i="50"/>
  <c r="N397" i="50"/>
  <c r="N15" i="50"/>
  <c r="N143" i="50"/>
  <c r="N79" i="50"/>
  <c r="N16" i="50"/>
  <c r="N144" i="50"/>
  <c r="N80" i="50"/>
  <c r="N17" i="50"/>
  <c r="N145" i="50"/>
  <c r="N81" i="50"/>
  <c r="N18" i="50"/>
  <c r="N146" i="50"/>
  <c r="N82" i="50"/>
  <c r="N19" i="50"/>
  <c r="N147" i="50"/>
  <c r="N83" i="50"/>
  <c r="N20" i="50"/>
  <c r="N148" i="50"/>
  <c r="N84" i="50"/>
  <c r="N21" i="50"/>
  <c r="N149" i="50"/>
  <c r="N85" i="50"/>
  <c r="N22" i="50"/>
  <c r="N150" i="50"/>
  <c r="N86" i="50"/>
  <c r="N23" i="50"/>
  <c r="N151" i="50"/>
  <c r="N87" i="50"/>
  <c r="N24" i="50"/>
  <c r="N152" i="50"/>
  <c r="N88" i="50"/>
  <c r="N25" i="50"/>
  <c r="N153" i="50"/>
  <c r="N89" i="50"/>
  <c r="N26" i="50"/>
  <c r="N154" i="50"/>
  <c r="N90" i="50"/>
  <c r="N27" i="50"/>
  <c r="N155" i="50"/>
  <c r="N91" i="50"/>
  <c r="N28" i="50"/>
  <c r="N156" i="50"/>
  <c r="N92" i="50"/>
  <c r="N11" i="50"/>
  <c r="N139" i="50"/>
  <c r="N75" i="50"/>
  <c r="N29" i="50"/>
  <c r="N157" i="50"/>
  <c r="N93" i="50"/>
  <c r="N221" i="50"/>
  <c r="N30" i="50"/>
  <c r="N158" i="50"/>
  <c r="N94" i="50"/>
  <c r="N222" i="50"/>
  <c r="N31" i="50"/>
  <c r="N159" i="50"/>
  <c r="N95" i="50"/>
  <c r="N223" i="50"/>
  <c r="N32" i="50"/>
  <c r="N160" i="50"/>
  <c r="N96" i="50"/>
  <c r="N224" i="50"/>
  <c r="N33" i="50"/>
  <c r="N161" i="50"/>
  <c r="N97" i="50"/>
  <c r="N225" i="50"/>
  <c r="N34" i="50"/>
  <c r="N162" i="50"/>
  <c r="N98" i="50"/>
  <c r="N226" i="50"/>
  <c r="N35" i="50"/>
  <c r="N163" i="50"/>
  <c r="N99" i="50"/>
  <c r="N227" i="50"/>
  <c r="N36" i="50"/>
  <c r="N164" i="50"/>
  <c r="N100" i="50"/>
  <c r="N228" i="50"/>
  <c r="N37" i="50"/>
  <c r="N165" i="50"/>
  <c r="N101" i="50"/>
  <c r="N229" i="50"/>
  <c r="N38" i="50"/>
  <c r="N166" i="50"/>
  <c r="N102" i="50"/>
  <c r="N230" i="50"/>
  <c r="N39" i="50"/>
  <c r="N167" i="50"/>
  <c r="N103" i="50"/>
  <c r="N231" i="50"/>
  <c r="N40" i="50"/>
  <c r="N168" i="50"/>
  <c r="N104" i="50"/>
  <c r="N232" i="50"/>
  <c r="N361" i="50"/>
  <c r="N41" i="50"/>
  <c r="N169" i="50"/>
  <c r="N105" i="50"/>
  <c r="N233" i="50"/>
  <c r="N362" i="50"/>
  <c r="N42" i="50"/>
  <c r="N170" i="50"/>
  <c r="N106" i="50"/>
  <c r="N234" i="50"/>
  <c r="N363" i="50"/>
  <c r="N43" i="50"/>
  <c r="N171" i="50"/>
  <c r="N107" i="50"/>
  <c r="N235" i="50"/>
  <c r="N364" i="50"/>
  <c r="N44" i="50"/>
  <c r="N172" i="50"/>
  <c r="N108" i="50"/>
  <c r="N236" i="50"/>
  <c r="N365" i="50"/>
  <c r="N45" i="50"/>
  <c r="N173" i="50"/>
  <c r="N109" i="50"/>
  <c r="N237" i="50"/>
  <c r="N366" i="50"/>
  <c r="N46" i="50"/>
  <c r="N174" i="50"/>
  <c r="N110" i="50"/>
  <c r="N238" i="50"/>
  <c r="N367" i="50"/>
  <c r="N47" i="50"/>
  <c r="N175" i="50"/>
  <c r="N111" i="50"/>
  <c r="N239" i="50"/>
  <c r="N368" i="50"/>
  <c r="N48" i="50"/>
  <c r="N176" i="50"/>
  <c r="N112" i="50"/>
  <c r="N240" i="50"/>
  <c r="N369" i="50"/>
  <c r="N49" i="50"/>
  <c r="N177" i="50"/>
  <c r="N113" i="50"/>
  <c r="N241" i="50"/>
  <c r="N370" i="50"/>
  <c r="N50" i="50"/>
  <c r="N178" i="50"/>
  <c r="N114" i="50"/>
  <c r="N242" i="50"/>
  <c r="N371" i="50"/>
  <c r="N51" i="50"/>
  <c r="N179" i="50"/>
  <c r="N115" i="50"/>
  <c r="N243" i="50"/>
  <c r="N372" i="50"/>
  <c r="N52" i="50"/>
  <c r="N180" i="50"/>
  <c r="N116" i="50"/>
  <c r="N244" i="50"/>
  <c r="N373" i="50"/>
  <c r="N53" i="50"/>
  <c r="N181" i="50"/>
  <c r="N117" i="50"/>
  <c r="N245" i="50"/>
  <c r="N374" i="50"/>
  <c r="N54" i="50"/>
  <c r="N182" i="50"/>
  <c r="N118" i="50"/>
  <c r="N246" i="50"/>
  <c r="N375" i="50"/>
  <c r="N55" i="50"/>
  <c r="N183" i="50"/>
  <c r="N119" i="50"/>
  <c r="N247" i="50"/>
  <c r="N56" i="50"/>
  <c r="N184" i="50"/>
  <c r="N120" i="50"/>
  <c r="N248" i="50"/>
  <c r="N57" i="50"/>
  <c r="N185" i="50"/>
  <c r="N121" i="50"/>
  <c r="N249" i="50"/>
  <c r="N58" i="50"/>
  <c r="N186" i="50"/>
  <c r="N122" i="50"/>
  <c r="N250" i="50"/>
  <c r="N59" i="50"/>
  <c r="N187" i="50"/>
  <c r="N123" i="50"/>
  <c r="N251" i="50"/>
  <c r="N60" i="50"/>
  <c r="N188" i="50"/>
  <c r="N124" i="50"/>
  <c r="N252" i="50"/>
  <c r="AK379" i="50"/>
  <c r="AK204" i="50"/>
  <c r="AK76" i="50"/>
  <c r="AK206" i="50"/>
  <c r="AK78" i="50"/>
  <c r="AK271" i="50"/>
  <c r="CY12" i="50"/>
  <c r="CY13" i="50"/>
  <c r="CY14" i="50"/>
  <c r="CY15" i="50"/>
  <c r="CY16" i="50"/>
  <c r="CY17" i="50"/>
  <c r="CY18" i="50"/>
  <c r="CY19" i="50"/>
  <c r="CY20" i="50"/>
  <c r="CY21" i="50"/>
  <c r="CY22" i="50"/>
  <c r="CY23" i="50"/>
  <c r="CY24" i="50"/>
  <c r="CY25" i="50"/>
  <c r="CY26" i="50"/>
  <c r="CY27" i="50"/>
  <c r="CY28" i="50"/>
  <c r="CY29" i="50"/>
  <c r="CY30" i="50"/>
  <c r="CY31" i="50"/>
  <c r="CY32" i="50"/>
  <c r="CY33" i="50"/>
  <c r="CY34" i="50"/>
  <c r="CY35" i="50"/>
  <c r="CY36" i="50"/>
  <c r="CY37" i="50"/>
  <c r="CY38" i="50"/>
  <c r="CY39" i="50"/>
  <c r="CY40" i="50"/>
  <c r="CY41" i="50"/>
  <c r="CY42" i="50"/>
  <c r="CY43" i="50"/>
  <c r="CY44" i="50"/>
  <c r="CY45" i="50"/>
  <c r="CY46" i="50"/>
  <c r="CY47" i="50"/>
  <c r="CY48" i="50"/>
  <c r="CY49" i="50"/>
  <c r="CY50" i="50"/>
  <c r="CY51" i="50"/>
  <c r="CY52" i="50"/>
  <c r="CY53" i="50"/>
  <c r="CY54" i="50"/>
  <c r="CY55" i="50"/>
  <c r="CY56" i="50"/>
  <c r="CY57" i="50"/>
  <c r="CY58" i="50"/>
  <c r="CY59" i="50"/>
  <c r="CY60" i="50"/>
  <c r="CY11" i="50"/>
  <c r="AV32" i="104"/>
  <c r="AW32" i="104"/>
  <c r="AX32" i="104"/>
  <c r="AY32" i="104"/>
  <c r="BK31" i="104"/>
  <c r="BJ31" i="104"/>
  <c r="BI31" i="104"/>
  <c r="BH31" i="104"/>
  <c r="BG31" i="104"/>
  <c r="BF31" i="104"/>
  <c r="BE31" i="104"/>
  <c r="BD31" i="104"/>
  <c r="BC31" i="104"/>
  <c r="BB31" i="104"/>
  <c r="BA31" i="104"/>
  <c r="AZ31" i="104"/>
  <c r="AY31" i="104"/>
  <c r="AX31" i="104"/>
  <c r="AW31" i="104"/>
  <c r="AV31" i="104"/>
  <c r="AF394" i="50"/>
  <c r="AF395" i="50"/>
  <c r="AF396" i="50"/>
  <c r="AF397" i="50"/>
  <c r="AF398" i="50"/>
  <c r="AF399" i="50"/>
  <c r="AF400" i="50"/>
  <c r="AF401" i="50"/>
  <c r="AF402" i="50"/>
  <c r="AF403" i="50"/>
  <c r="AF404" i="50"/>
  <c r="AF405" i="50"/>
  <c r="AF406" i="50"/>
  <c r="AF407" i="50"/>
  <c r="AF408" i="50"/>
  <c r="AF409" i="50"/>
  <c r="AF410" i="50"/>
  <c r="AF411" i="50"/>
  <c r="AF412" i="50"/>
  <c r="AF413" i="50"/>
  <c r="AF414" i="50"/>
  <c r="AF415" i="50"/>
  <c r="AF416" i="50"/>
  <c r="AF417" i="50"/>
  <c r="AF418" i="50"/>
  <c r="AF419" i="50"/>
  <c r="AF420" i="50"/>
  <c r="AF421" i="50"/>
  <c r="AF422" i="50"/>
  <c r="AF423" i="50"/>
  <c r="AF424" i="50"/>
  <c r="AF425" i="50"/>
  <c r="AF426" i="50"/>
  <c r="AF427" i="50"/>
  <c r="AF428" i="50"/>
  <c r="AF429" i="50"/>
  <c r="AF430" i="50"/>
  <c r="AF431" i="50"/>
  <c r="AF432" i="50"/>
  <c r="AF433" i="50"/>
  <c r="AF434" i="50"/>
  <c r="AF435" i="50"/>
  <c r="AF436" i="50"/>
  <c r="AF437" i="50"/>
  <c r="AF438" i="50"/>
  <c r="AF439" i="50"/>
  <c r="AF440" i="50"/>
  <c r="AF441" i="50"/>
  <c r="AF442" i="50"/>
  <c r="AF443" i="50"/>
  <c r="AF453" i="50"/>
  <c r="AF452" i="50"/>
  <c r="G6" i="106"/>
  <c r="G7" i="106"/>
  <c r="G8" i="106"/>
  <c r="G9" i="106"/>
  <c r="G10" i="106"/>
  <c r="G11" i="106"/>
  <c r="G12" i="106"/>
  <c r="G13" i="106"/>
  <c r="G14" i="106"/>
  <c r="G15" i="106"/>
  <c r="G16" i="106"/>
  <c r="G17" i="106"/>
  <c r="G18" i="106"/>
  <c r="G19" i="106"/>
  <c r="G20" i="106"/>
  <c r="G21" i="106"/>
  <c r="G22" i="106"/>
  <c r="G23" i="106"/>
  <c r="G24" i="106"/>
  <c r="G25" i="106"/>
  <c r="G26" i="106"/>
  <c r="G27" i="106"/>
  <c r="G28" i="106"/>
  <c r="G29" i="106"/>
  <c r="G30" i="106"/>
  <c r="G31" i="106"/>
  <c r="G32" i="106"/>
  <c r="G33" i="106"/>
  <c r="G34" i="106"/>
  <c r="G35" i="106"/>
  <c r="G36" i="106"/>
  <c r="G37" i="106"/>
  <c r="G38" i="106"/>
  <c r="G39" i="106"/>
  <c r="G40" i="106"/>
  <c r="G41" i="106"/>
  <c r="G42" i="106"/>
  <c r="G43" i="106"/>
  <c r="G44" i="106"/>
  <c r="G45" i="106"/>
  <c r="G46" i="106"/>
  <c r="G47" i="106"/>
  <c r="G48" i="106"/>
  <c r="G49" i="106"/>
  <c r="G50" i="106"/>
  <c r="G51" i="106"/>
  <c r="G52" i="106"/>
  <c r="G53" i="106"/>
  <c r="G54" i="106"/>
  <c r="G5" i="106"/>
  <c r="BF38" i="104"/>
  <c r="BG38" i="104"/>
  <c r="BH38" i="104"/>
  <c r="AO395" i="50"/>
  <c r="AO396" i="50"/>
  <c r="AO397" i="50"/>
  <c r="AO398" i="50"/>
  <c r="AO399" i="50"/>
  <c r="AO400" i="50"/>
  <c r="AO401" i="50"/>
  <c r="AO402" i="50"/>
  <c r="AO403" i="50"/>
  <c r="AO404" i="50"/>
  <c r="AO405" i="50"/>
  <c r="AO406" i="50"/>
  <c r="AO407" i="50"/>
  <c r="AO408" i="50"/>
  <c r="AO409" i="50"/>
  <c r="AO410" i="50"/>
  <c r="AO411" i="50"/>
  <c r="AO412" i="50"/>
  <c r="AO413" i="50"/>
  <c r="AO414" i="50"/>
  <c r="AO415" i="50"/>
  <c r="AO416" i="50"/>
  <c r="AO417" i="50"/>
  <c r="AO418" i="50"/>
  <c r="AO419" i="50"/>
  <c r="AO420" i="50"/>
  <c r="AO421" i="50"/>
  <c r="AO422" i="50"/>
  <c r="AO423" i="50"/>
  <c r="AO424" i="50"/>
  <c r="AO425" i="50"/>
  <c r="AO426" i="50"/>
  <c r="AO427" i="50"/>
  <c r="AO428" i="50"/>
  <c r="AO429" i="50"/>
  <c r="AO430" i="50"/>
  <c r="AO431" i="50"/>
  <c r="AO432" i="50"/>
  <c r="AO433" i="50"/>
  <c r="AO434" i="50"/>
  <c r="AO435" i="50"/>
  <c r="AO436" i="50"/>
  <c r="AO437" i="50"/>
  <c r="AO438" i="50"/>
  <c r="AO439" i="50"/>
  <c r="AO440" i="50"/>
  <c r="AO441" i="50"/>
  <c r="AO442" i="50"/>
  <c r="AO443" i="50"/>
  <c r="EL7" i="104"/>
  <c r="DR7" i="104"/>
  <c r="CX7" i="104"/>
  <c r="CD7" i="104"/>
  <c r="V7" i="104"/>
  <c r="BJ7" i="104"/>
  <c r="AP7" i="104"/>
  <c r="AP11" i="104"/>
  <c r="CY65" i="50"/>
  <c r="BL43" i="104"/>
  <c r="BF43" i="104"/>
  <c r="BG43" i="104"/>
  <c r="BH43" i="104"/>
  <c r="BI43" i="104"/>
  <c r="BN43" i="104"/>
  <c r="BM43" i="104"/>
  <c r="BJ43" i="104"/>
  <c r="M4" i="65"/>
  <c r="I2" i="65"/>
  <c r="D2" i="65"/>
  <c r="BK41" i="104"/>
  <c r="BE41" i="104"/>
  <c r="BM42" i="104"/>
  <c r="BM41" i="104"/>
  <c r="BM40" i="104"/>
  <c r="BM39" i="104"/>
  <c r="BM37" i="104"/>
  <c r="BL41" i="104"/>
  <c r="BL40" i="104"/>
  <c r="BL39" i="104"/>
  <c r="BK40" i="104"/>
  <c r="BK39" i="104"/>
  <c r="BK38" i="104"/>
  <c r="BF41" i="104"/>
  <c r="BG41" i="104"/>
  <c r="BH41" i="104"/>
  <c r="BI41" i="104"/>
  <c r="BF40" i="104"/>
  <c r="BG40" i="104"/>
  <c r="BH40" i="104"/>
  <c r="BI40" i="104"/>
  <c r="BF39" i="104"/>
  <c r="BG39" i="104"/>
  <c r="BH39" i="104"/>
  <c r="BI39" i="104"/>
  <c r="BE40" i="104"/>
  <c r="BE39" i="104"/>
  <c r="BE38" i="104"/>
  <c r="BK37" i="104"/>
  <c r="BE37" i="104"/>
  <c r="BM38" i="104"/>
  <c r="BL38" i="104"/>
  <c r="BI38" i="104"/>
  <c r="BL37" i="104"/>
  <c r="BF37" i="104"/>
  <c r="BG37" i="104"/>
  <c r="BH37" i="104"/>
  <c r="BI37" i="104"/>
  <c r="T38" i="105"/>
  <c r="T39" i="105"/>
  <c r="D22" i="105"/>
  <c r="D23" i="105"/>
  <c r="D24" i="105"/>
  <c r="D25" i="105"/>
  <c r="D26" i="105"/>
  <c r="D21" i="105"/>
  <c r="C22" i="105"/>
  <c r="R36" i="105"/>
  <c r="C23" i="105"/>
  <c r="R37" i="105"/>
  <c r="C24" i="105"/>
  <c r="R38" i="105"/>
  <c r="C25" i="105"/>
  <c r="R39" i="105"/>
  <c r="C26" i="105"/>
  <c r="R40" i="105"/>
  <c r="C21" i="105"/>
  <c r="R35" i="105"/>
  <c r="AA13" i="105"/>
  <c r="AD30" i="105"/>
  <c r="K30" i="105"/>
  <c r="Y13" i="105"/>
  <c r="AB30" i="105"/>
  <c r="I30" i="105"/>
  <c r="Y12" i="105"/>
  <c r="AC29" i="105"/>
  <c r="J29" i="105"/>
  <c r="Y1" i="105"/>
  <c r="AA2" i="105"/>
  <c r="Y2" i="105"/>
  <c r="E35" i="105"/>
  <c r="F35" i="105"/>
  <c r="G35" i="105"/>
  <c r="H35" i="105"/>
  <c r="I35" i="105"/>
  <c r="J35" i="105"/>
  <c r="K35" i="105"/>
  <c r="L35" i="105"/>
  <c r="D35" i="105"/>
  <c r="C10" i="105"/>
  <c r="B35" i="105"/>
  <c r="Q35" i="105"/>
  <c r="D10" i="105"/>
  <c r="C35" i="105"/>
  <c r="S35" i="105"/>
  <c r="J17" i="68"/>
  <c r="K17" i="68"/>
  <c r="J18" i="68"/>
  <c r="K18" i="68"/>
  <c r="J19" i="68"/>
  <c r="K19" i="68"/>
  <c r="J20" i="68"/>
  <c r="K20" i="68"/>
  <c r="K16" i="68"/>
  <c r="J16" i="68"/>
  <c r="K15" i="68"/>
  <c r="J15" i="68"/>
  <c r="BV127" i="50"/>
  <c r="CJ127" i="50"/>
  <c r="CA127" i="50"/>
  <c r="CP127" i="50"/>
  <c r="BT127" i="50"/>
  <c r="CH127" i="50"/>
  <c r="AR65" i="50"/>
  <c r="AD65" i="50"/>
  <c r="CP385" i="50"/>
  <c r="CH385" i="50"/>
  <c r="DG321" i="50"/>
  <c r="CY321" i="50"/>
  <c r="CR257" i="50"/>
  <c r="DG257" i="50"/>
  <c r="CY257" i="50"/>
  <c r="CR193" i="50"/>
  <c r="DG193" i="50"/>
  <c r="CY193" i="50"/>
  <c r="CR129" i="50"/>
  <c r="DG129" i="50"/>
  <c r="CY129" i="50"/>
  <c r="CR65" i="50"/>
  <c r="DG65" i="50"/>
  <c r="CR1" i="50"/>
  <c r="DG1" i="50"/>
  <c r="M35" i="105"/>
  <c r="DK380" i="50"/>
  <c r="EP483" i="103"/>
  <c r="EN483" i="103"/>
  <c r="AK380" i="50"/>
  <c r="EK483" i="103"/>
  <c r="EJ483" i="103"/>
  <c r="EI483" i="103"/>
  <c r="DK316" i="50"/>
  <c r="EP482" i="103"/>
  <c r="EN482" i="103"/>
  <c r="AK316" i="50"/>
  <c r="EK482" i="103"/>
  <c r="EJ482" i="103"/>
  <c r="N316" i="50"/>
  <c r="EI482" i="103"/>
  <c r="DK252" i="50"/>
  <c r="EP481" i="103"/>
  <c r="EN481" i="103"/>
  <c r="EK481" i="103"/>
  <c r="EJ481" i="103"/>
  <c r="EI481" i="103"/>
  <c r="ER480" i="103"/>
  <c r="EQ480" i="103"/>
  <c r="DK188" i="50"/>
  <c r="EP480" i="103"/>
  <c r="EO480" i="103"/>
  <c r="CA188" i="50"/>
  <c r="EN480" i="103"/>
  <c r="EM480" i="103"/>
  <c r="EL480" i="103"/>
  <c r="AK188" i="50"/>
  <c r="EK480" i="103"/>
  <c r="EJ480" i="103"/>
  <c r="EI480" i="103"/>
  <c r="ER479" i="103"/>
  <c r="EQ479" i="103"/>
  <c r="DK124" i="50"/>
  <c r="EP479" i="103"/>
  <c r="EO479" i="103"/>
  <c r="CA124" i="50"/>
  <c r="EN479" i="103"/>
  <c r="EM479" i="103"/>
  <c r="EL479" i="103"/>
  <c r="EK479" i="103"/>
  <c r="EJ479" i="103"/>
  <c r="EI479" i="103"/>
  <c r="ER478" i="103"/>
  <c r="EQ478" i="103"/>
  <c r="DK60" i="50"/>
  <c r="EP478" i="103"/>
  <c r="EO478" i="103"/>
  <c r="CA60" i="50"/>
  <c r="EN478" i="103"/>
  <c r="EM478" i="103"/>
  <c r="EL478" i="103"/>
  <c r="AK60" i="50"/>
  <c r="EK478" i="103"/>
  <c r="EJ478" i="103"/>
  <c r="EI478" i="103"/>
  <c r="DK375" i="50"/>
  <c r="EA483" i="103"/>
  <c r="DY483" i="103"/>
  <c r="AK375" i="50"/>
  <c r="DV483" i="103"/>
  <c r="AB375" i="50"/>
  <c r="DU483" i="103"/>
  <c r="DT483" i="103"/>
  <c r="DK311" i="50"/>
  <c r="EA482" i="103"/>
  <c r="DY482" i="103"/>
  <c r="AK311" i="50"/>
  <c r="DV482" i="103"/>
  <c r="AB311" i="50"/>
  <c r="DU482" i="103"/>
  <c r="N311" i="50"/>
  <c r="DT482" i="103"/>
  <c r="DK247" i="50"/>
  <c r="EA481" i="103"/>
  <c r="DY481" i="103"/>
  <c r="DV481" i="103"/>
  <c r="AB247" i="50"/>
  <c r="DU481" i="103"/>
  <c r="DT481" i="103"/>
  <c r="EC480" i="103"/>
  <c r="EB480" i="103"/>
  <c r="DK183" i="50"/>
  <c r="EA480" i="103"/>
  <c r="DZ480" i="103"/>
  <c r="CA183" i="50"/>
  <c r="DY480" i="103"/>
  <c r="DX480" i="103"/>
  <c r="DW480" i="103"/>
  <c r="AK183" i="50"/>
  <c r="DV480" i="103"/>
  <c r="AB183" i="50"/>
  <c r="DU480" i="103"/>
  <c r="DT480" i="103"/>
  <c r="EC479" i="103"/>
  <c r="EB479" i="103"/>
  <c r="DK119" i="50"/>
  <c r="EA479" i="103"/>
  <c r="DZ479" i="103"/>
  <c r="CA119" i="50"/>
  <c r="DY479" i="103"/>
  <c r="DX479" i="103"/>
  <c r="DW479" i="103"/>
  <c r="DV479" i="103"/>
  <c r="AB119" i="50"/>
  <c r="DU479" i="103"/>
  <c r="DT479" i="103"/>
  <c r="EC478" i="103"/>
  <c r="EB478" i="103"/>
  <c r="DK55" i="50"/>
  <c r="EA478" i="103"/>
  <c r="DZ478" i="103"/>
  <c r="CA55" i="50"/>
  <c r="DY478" i="103"/>
  <c r="DX478" i="103"/>
  <c r="DW478" i="103"/>
  <c r="AK55" i="50"/>
  <c r="DV478" i="103"/>
  <c r="AB55" i="50"/>
  <c r="DU478" i="103"/>
  <c r="DT478" i="103"/>
  <c r="DK370" i="50"/>
  <c r="DL483" i="103"/>
  <c r="DJ483" i="103"/>
  <c r="AK370" i="50"/>
  <c r="DG483" i="103"/>
  <c r="AB370" i="50"/>
  <c r="DF483" i="103"/>
  <c r="DE483" i="103"/>
  <c r="DK306" i="50"/>
  <c r="DL482" i="103"/>
  <c r="DJ482" i="103"/>
  <c r="AK306" i="50"/>
  <c r="DG482" i="103"/>
  <c r="AB306" i="50"/>
  <c r="DF482" i="103"/>
  <c r="N306" i="50"/>
  <c r="DE482" i="103"/>
  <c r="DK242" i="50"/>
  <c r="DL481" i="103"/>
  <c r="DJ481" i="103"/>
  <c r="DG481" i="103"/>
  <c r="AB242" i="50"/>
  <c r="DF481" i="103"/>
  <c r="DE481" i="103"/>
  <c r="DN480" i="103"/>
  <c r="DM480" i="103"/>
  <c r="DK178" i="50"/>
  <c r="DL480" i="103"/>
  <c r="DK480" i="103"/>
  <c r="CA178" i="50"/>
  <c r="DJ480" i="103"/>
  <c r="DI480" i="103"/>
  <c r="DH480" i="103"/>
  <c r="AK178" i="50"/>
  <c r="DG480" i="103"/>
  <c r="DF480" i="103"/>
  <c r="DE480" i="103"/>
  <c r="DK114" i="50"/>
  <c r="DL479" i="103"/>
  <c r="CA114" i="50"/>
  <c r="DJ479" i="103"/>
  <c r="DI479" i="103"/>
  <c r="DH479" i="103"/>
  <c r="DG479" i="103"/>
  <c r="AB114" i="50"/>
  <c r="DF479" i="103"/>
  <c r="DK50" i="50"/>
  <c r="DL478" i="103"/>
  <c r="CA50" i="50"/>
  <c r="DJ478" i="103"/>
  <c r="DI478" i="103"/>
  <c r="DH478" i="103"/>
  <c r="AK50" i="50"/>
  <c r="DG478" i="103"/>
  <c r="AB50" i="50"/>
  <c r="DF478" i="103"/>
  <c r="DK365" i="50"/>
  <c r="CW483" i="103"/>
  <c r="CU483" i="103"/>
  <c r="AK365" i="50"/>
  <c r="CR483" i="103"/>
  <c r="CQ483" i="103"/>
  <c r="CP483" i="103"/>
  <c r="DK301" i="50"/>
  <c r="CW482" i="103"/>
  <c r="CU482" i="103"/>
  <c r="AK301" i="50"/>
  <c r="CR482" i="103"/>
  <c r="AB301" i="50"/>
  <c r="CQ482" i="103"/>
  <c r="N301" i="50"/>
  <c r="CP482" i="103"/>
  <c r="DK237" i="50"/>
  <c r="CW481" i="103"/>
  <c r="CU481" i="103"/>
  <c r="CR481" i="103"/>
  <c r="AB237" i="50"/>
  <c r="CQ481" i="103"/>
  <c r="CP481" i="103"/>
  <c r="CY480" i="103"/>
  <c r="CX480" i="103"/>
  <c r="DK173" i="50"/>
  <c r="CW480" i="103"/>
  <c r="CV480" i="103"/>
  <c r="CA173" i="50"/>
  <c r="CU480" i="103"/>
  <c r="CT480" i="103"/>
  <c r="CS480" i="103"/>
  <c r="AK173" i="50"/>
  <c r="CR480" i="103"/>
  <c r="CQ480" i="103"/>
  <c r="CP480" i="103"/>
  <c r="DK109" i="50"/>
  <c r="CW479" i="103"/>
  <c r="CA109" i="50"/>
  <c r="CU479" i="103"/>
  <c r="CT479" i="103"/>
  <c r="CS479" i="103"/>
  <c r="CR479" i="103"/>
  <c r="AB109" i="50"/>
  <c r="CQ479" i="103"/>
  <c r="DK45" i="50"/>
  <c r="CW478" i="103"/>
  <c r="CA45" i="50"/>
  <c r="CU478" i="103"/>
  <c r="CT478" i="103"/>
  <c r="CS478" i="103"/>
  <c r="AK45" i="50"/>
  <c r="CR478" i="103"/>
  <c r="AB45" i="50"/>
  <c r="CQ478" i="103"/>
  <c r="DK360" i="50"/>
  <c r="CH483" i="103"/>
  <c r="CF483" i="103"/>
  <c r="AK360" i="50"/>
  <c r="CC483" i="103"/>
  <c r="CB483" i="103"/>
  <c r="CA483" i="103"/>
  <c r="DK296" i="50"/>
  <c r="CH482" i="103"/>
  <c r="CF482" i="103"/>
  <c r="AK296" i="50"/>
  <c r="CC482" i="103"/>
  <c r="AB296" i="50"/>
  <c r="CB482" i="103"/>
  <c r="N296" i="50"/>
  <c r="CA482" i="103"/>
  <c r="DK232" i="50"/>
  <c r="CH481" i="103"/>
  <c r="CF481" i="103"/>
  <c r="CC481" i="103"/>
  <c r="AB232" i="50"/>
  <c r="CB481" i="103"/>
  <c r="CA481" i="103"/>
  <c r="CJ480" i="103"/>
  <c r="CI480" i="103"/>
  <c r="DK168" i="50"/>
  <c r="CH480" i="103"/>
  <c r="CG480" i="103"/>
  <c r="CA168" i="50"/>
  <c r="CF480" i="103"/>
  <c r="CE480" i="103"/>
  <c r="CD480" i="103"/>
  <c r="AK168" i="50"/>
  <c r="CC480" i="103"/>
  <c r="CB480" i="103"/>
  <c r="CA480" i="103"/>
  <c r="DK104" i="50"/>
  <c r="CH479" i="103"/>
  <c r="CA104" i="50"/>
  <c r="CF479" i="103"/>
  <c r="CE479" i="103"/>
  <c r="CD479" i="103"/>
  <c r="CC479" i="103"/>
  <c r="AB104" i="50"/>
  <c r="CB479" i="103"/>
  <c r="DK40" i="50"/>
  <c r="CH478" i="103"/>
  <c r="CA40" i="50"/>
  <c r="CF478" i="103"/>
  <c r="CE478" i="103"/>
  <c r="CD478" i="103"/>
  <c r="AK40" i="50"/>
  <c r="CC478" i="103"/>
  <c r="AB40" i="50"/>
  <c r="CB478" i="103"/>
  <c r="DK355" i="50"/>
  <c r="BS483" i="103"/>
  <c r="BQ483" i="103"/>
  <c r="AK355" i="50"/>
  <c r="BN483" i="103"/>
  <c r="BM483" i="103"/>
  <c r="BL483" i="103"/>
  <c r="DK291" i="50"/>
  <c r="BS482" i="103"/>
  <c r="BQ482" i="103"/>
  <c r="AK291" i="50"/>
  <c r="BN482" i="103"/>
  <c r="AB291" i="50"/>
  <c r="BM482" i="103"/>
  <c r="N291" i="50"/>
  <c r="BL482" i="103"/>
  <c r="DK227" i="50"/>
  <c r="BS481" i="103"/>
  <c r="BQ481" i="103"/>
  <c r="BN481" i="103"/>
  <c r="AB227" i="50"/>
  <c r="BM481" i="103"/>
  <c r="BL481" i="103"/>
  <c r="BU480" i="103"/>
  <c r="BT480" i="103"/>
  <c r="DK163" i="50"/>
  <c r="BS480" i="103"/>
  <c r="BR480" i="103"/>
  <c r="CA163" i="50"/>
  <c r="BQ480" i="103"/>
  <c r="BP480" i="103"/>
  <c r="BO480" i="103"/>
  <c r="AK163" i="50"/>
  <c r="BN480" i="103"/>
  <c r="BM480" i="103"/>
  <c r="BL480" i="103"/>
  <c r="DK99" i="50"/>
  <c r="BS479" i="103"/>
  <c r="CA99" i="50"/>
  <c r="BQ479" i="103"/>
  <c r="BP479" i="103"/>
  <c r="BO479" i="103"/>
  <c r="BN479" i="103"/>
  <c r="AB99" i="50"/>
  <c r="BM479" i="103"/>
  <c r="DK35" i="50"/>
  <c r="BS478" i="103"/>
  <c r="CA35" i="50"/>
  <c r="BQ478" i="103"/>
  <c r="BP478" i="103"/>
  <c r="BO478" i="103"/>
  <c r="AK35" i="50"/>
  <c r="BN478" i="103"/>
  <c r="AB35" i="50"/>
  <c r="BM478" i="103"/>
  <c r="DK350" i="50"/>
  <c r="BD483" i="103"/>
  <c r="BB483" i="103"/>
  <c r="AK350" i="50"/>
  <c r="AY483" i="103"/>
  <c r="AX483" i="103"/>
  <c r="AW483" i="103"/>
  <c r="DK286" i="50"/>
  <c r="BD482" i="103"/>
  <c r="BB482" i="103"/>
  <c r="AK286" i="50"/>
  <c r="AY482" i="103"/>
  <c r="AB286" i="50"/>
  <c r="AX482" i="103"/>
  <c r="N286" i="50"/>
  <c r="AW482" i="103"/>
  <c r="DK222" i="50"/>
  <c r="BD481" i="103"/>
  <c r="BB481" i="103"/>
  <c r="AY481" i="103"/>
  <c r="AB222" i="50"/>
  <c r="AX481" i="103"/>
  <c r="AW481" i="103"/>
  <c r="BF480" i="103"/>
  <c r="BE480" i="103"/>
  <c r="DK158" i="50"/>
  <c r="BD480" i="103"/>
  <c r="BC480" i="103"/>
  <c r="CA158" i="50"/>
  <c r="BB480" i="103"/>
  <c r="BA480" i="103"/>
  <c r="AZ480" i="103"/>
  <c r="AK158" i="50"/>
  <c r="AY480" i="103"/>
  <c r="AB158" i="50"/>
  <c r="AX480" i="103"/>
  <c r="AW480" i="103"/>
  <c r="DK94" i="50"/>
  <c r="BD479" i="103"/>
  <c r="CA94" i="50"/>
  <c r="BB479" i="103"/>
  <c r="BA479" i="103"/>
  <c r="AZ479" i="103"/>
  <c r="AY479" i="103"/>
  <c r="AB94" i="50"/>
  <c r="AX479" i="103"/>
  <c r="DK30" i="50"/>
  <c r="BD478" i="103"/>
  <c r="CA30" i="50"/>
  <c r="BB478" i="103"/>
  <c r="BA478" i="103"/>
  <c r="AZ478" i="103"/>
  <c r="AK30" i="50"/>
  <c r="AY478" i="103"/>
  <c r="AB30" i="50"/>
  <c r="AX478" i="103"/>
  <c r="DK345" i="50"/>
  <c r="AO483" i="103"/>
  <c r="AM483" i="103"/>
  <c r="AK345" i="50"/>
  <c r="AJ483" i="103"/>
  <c r="AI483" i="103"/>
  <c r="AH483" i="103"/>
  <c r="DK281" i="50"/>
  <c r="AO482" i="103"/>
  <c r="AM482" i="103"/>
  <c r="AK281" i="50"/>
  <c r="AJ482" i="103"/>
  <c r="AB281" i="50"/>
  <c r="AI482" i="103"/>
  <c r="N281" i="50"/>
  <c r="AH482" i="103"/>
  <c r="DK217" i="50"/>
  <c r="AO481" i="103"/>
  <c r="AM481" i="103"/>
  <c r="AJ481" i="103"/>
  <c r="AB217" i="50"/>
  <c r="AI481" i="103"/>
  <c r="N217" i="50"/>
  <c r="AH481" i="103"/>
  <c r="AQ480" i="103"/>
  <c r="AP480" i="103"/>
  <c r="DK153" i="50"/>
  <c r="AO480" i="103"/>
  <c r="AN480" i="103"/>
  <c r="CA153" i="50"/>
  <c r="AM480" i="103"/>
  <c r="AL480" i="103"/>
  <c r="AK480" i="103"/>
  <c r="AK153" i="50"/>
  <c r="AJ480" i="103"/>
  <c r="AI480" i="103"/>
  <c r="AH480" i="103"/>
  <c r="DK89" i="50"/>
  <c r="AO479" i="103"/>
  <c r="CA89" i="50"/>
  <c r="AM479" i="103"/>
  <c r="AL479" i="103"/>
  <c r="AK479" i="103"/>
  <c r="AJ479" i="103"/>
  <c r="AB89" i="50"/>
  <c r="AI479" i="103"/>
  <c r="DK25" i="50"/>
  <c r="AO478" i="103"/>
  <c r="CA25" i="50"/>
  <c r="AM478" i="103"/>
  <c r="AL478" i="103"/>
  <c r="AK478" i="103"/>
  <c r="AK25" i="50"/>
  <c r="AJ478" i="103"/>
  <c r="AB25" i="50"/>
  <c r="AI478" i="103"/>
  <c r="DK340" i="50"/>
  <c r="Z483" i="103"/>
  <c r="X483" i="103"/>
  <c r="AK340" i="50"/>
  <c r="U483" i="103"/>
  <c r="T483" i="103"/>
  <c r="S483" i="103"/>
  <c r="DK276" i="50"/>
  <c r="Z482" i="103"/>
  <c r="X482" i="103"/>
  <c r="AK276" i="50"/>
  <c r="U482" i="103"/>
  <c r="AB276" i="50"/>
  <c r="T482" i="103"/>
  <c r="N276" i="50"/>
  <c r="S482" i="103"/>
  <c r="DK212" i="50"/>
  <c r="Z481" i="103"/>
  <c r="X481" i="103"/>
  <c r="U481" i="103"/>
  <c r="AB212" i="50"/>
  <c r="T481" i="103"/>
  <c r="N212" i="50"/>
  <c r="S481" i="103"/>
  <c r="AB480" i="103"/>
  <c r="AA480" i="103"/>
  <c r="DK148" i="50"/>
  <c r="Z480" i="103"/>
  <c r="Y480" i="103"/>
  <c r="CA148" i="50"/>
  <c r="X480" i="103"/>
  <c r="W480" i="103"/>
  <c r="V480" i="103"/>
  <c r="AK148" i="50"/>
  <c r="U480" i="103"/>
  <c r="T480" i="103"/>
  <c r="S480" i="103"/>
  <c r="DK84" i="50"/>
  <c r="Z479" i="103"/>
  <c r="CA84" i="50"/>
  <c r="X479" i="103"/>
  <c r="W479" i="103"/>
  <c r="V479" i="103"/>
  <c r="U479" i="103"/>
  <c r="AB84" i="50"/>
  <c r="T479" i="103"/>
  <c r="DK20" i="50"/>
  <c r="Z478" i="103"/>
  <c r="CA20" i="50"/>
  <c r="X478" i="103"/>
  <c r="W478" i="103"/>
  <c r="V478" i="103"/>
  <c r="AK20" i="50"/>
  <c r="U478" i="103"/>
  <c r="AB20" i="50"/>
  <c r="T478" i="103"/>
  <c r="DK335" i="50"/>
  <c r="K483" i="103"/>
  <c r="I483" i="103"/>
  <c r="AK335" i="50"/>
  <c r="F483" i="103"/>
  <c r="E483" i="103"/>
  <c r="D483" i="103"/>
  <c r="DK271" i="50"/>
  <c r="K482" i="103"/>
  <c r="I482" i="103"/>
  <c r="F482" i="103"/>
  <c r="AB271" i="50"/>
  <c r="E482" i="103"/>
  <c r="N271" i="50"/>
  <c r="D482" i="103"/>
  <c r="DK207" i="50"/>
  <c r="K481" i="103"/>
  <c r="I481" i="103"/>
  <c r="F481" i="103"/>
  <c r="AB207" i="50"/>
  <c r="E481" i="103"/>
  <c r="N207" i="50"/>
  <c r="D481" i="103"/>
  <c r="M480" i="103"/>
  <c r="L480" i="103"/>
  <c r="DK143" i="50"/>
  <c r="K480" i="103"/>
  <c r="J480" i="103"/>
  <c r="CA143" i="50"/>
  <c r="I480" i="103"/>
  <c r="H480" i="103"/>
  <c r="G480" i="103"/>
  <c r="AK143" i="50"/>
  <c r="F480" i="103"/>
  <c r="E480" i="103"/>
  <c r="D480" i="103"/>
  <c r="DK79" i="50"/>
  <c r="K479" i="103"/>
  <c r="CA79" i="50"/>
  <c r="I479" i="103"/>
  <c r="H479" i="103"/>
  <c r="G479" i="103"/>
  <c r="F479" i="103"/>
  <c r="AB79" i="50"/>
  <c r="E479" i="103"/>
  <c r="DK15" i="50"/>
  <c r="K478" i="103"/>
  <c r="CA15" i="50"/>
  <c r="I478" i="103"/>
  <c r="H478" i="103"/>
  <c r="G478" i="103"/>
  <c r="AK15" i="50"/>
  <c r="F478" i="103"/>
  <c r="AB15" i="50"/>
  <c r="E478" i="103"/>
  <c r="DK379" i="50"/>
  <c r="EP368" i="103"/>
  <c r="EN368" i="103"/>
  <c r="EK368" i="103"/>
  <c r="AB379" i="50"/>
  <c r="EJ368" i="103"/>
  <c r="EI368" i="103"/>
  <c r="DK315" i="50"/>
  <c r="EP367" i="103"/>
  <c r="EN367" i="103"/>
  <c r="AK315" i="50"/>
  <c r="EK367" i="103"/>
  <c r="AB315" i="50"/>
  <c r="EJ367" i="103"/>
  <c r="N315" i="50"/>
  <c r="EI367" i="103"/>
  <c r="DK251" i="50"/>
  <c r="EP366" i="103"/>
  <c r="EN366" i="103"/>
  <c r="EK366" i="103"/>
  <c r="AB251" i="50"/>
  <c r="EJ366" i="103"/>
  <c r="EI366" i="103"/>
  <c r="ER365" i="103"/>
  <c r="EQ365" i="103"/>
  <c r="DK187" i="50"/>
  <c r="EP365" i="103"/>
  <c r="EO365" i="103"/>
  <c r="CA187" i="50"/>
  <c r="EN365" i="103"/>
  <c r="EM365" i="103"/>
  <c r="EL365" i="103"/>
  <c r="AK187" i="50"/>
  <c r="EK365" i="103"/>
  <c r="EJ365" i="103"/>
  <c r="EI365" i="103"/>
  <c r="ER364" i="103"/>
  <c r="EQ364" i="103"/>
  <c r="DK123" i="50"/>
  <c r="EP364" i="103"/>
  <c r="EO364" i="103"/>
  <c r="CA123" i="50"/>
  <c r="EN364" i="103"/>
  <c r="EM364" i="103"/>
  <c r="EL364" i="103"/>
  <c r="EK364" i="103"/>
  <c r="AB123" i="50"/>
  <c r="EJ364" i="103"/>
  <c r="EI364" i="103"/>
  <c r="ER363" i="103"/>
  <c r="EQ363" i="103"/>
  <c r="DK59" i="50"/>
  <c r="EP363" i="103"/>
  <c r="EO363" i="103"/>
  <c r="CA59" i="50"/>
  <c r="EN363" i="103"/>
  <c r="EM363" i="103"/>
  <c r="EL363" i="103"/>
  <c r="AK59" i="50"/>
  <c r="EK363" i="103"/>
  <c r="AB59" i="50"/>
  <c r="EJ363" i="103"/>
  <c r="EI363" i="103"/>
  <c r="DK374" i="50"/>
  <c r="EA368" i="103"/>
  <c r="DY368" i="103"/>
  <c r="AK374" i="50"/>
  <c r="DV368" i="103"/>
  <c r="AB374" i="50"/>
  <c r="DU368" i="103"/>
  <c r="DT368" i="103"/>
  <c r="DK310" i="50"/>
  <c r="EA367" i="103"/>
  <c r="DY367" i="103"/>
  <c r="AK310" i="50"/>
  <c r="DV367" i="103"/>
  <c r="AB310" i="50"/>
  <c r="DU367" i="103"/>
  <c r="N310" i="50"/>
  <c r="DT367" i="103"/>
  <c r="DK246" i="50"/>
  <c r="EA366" i="103"/>
  <c r="DY366" i="103"/>
  <c r="DV366" i="103"/>
  <c r="AB246" i="50"/>
  <c r="DU366" i="103"/>
  <c r="DT366" i="103"/>
  <c r="EC365" i="103"/>
  <c r="EB365" i="103"/>
  <c r="DK182" i="50"/>
  <c r="EA365" i="103"/>
  <c r="DZ365" i="103"/>
  <c r="CA182" i="50"/>
  <c r="DY365" i="103"/>
  <c r="DX365" i="103"/>
  <c r="DW365" i="103"/>
  <c r="AK182" i="50"/>
  <c r="DV365" i="103"/>
  <c r="DU365" i="103"/>
  <c r="DT365" i="103"/>
  <c r="EC364" i="103"/>
  <c r="EB364" i="103"/>
  <c r="DK118" i="50"/>
  <c r="EA364" i="103"/>
  <c r="DZ364" i="103"/>
  <c r="CA118" i="50"/>
  <c r="DY364" i="103"/>
  <c r="DX364" i="103"/>
  <c r="DW364" i="103"/>
  <c r="DV364" i="103"/>
  <c r="AB118" i="50"/>
  <c r="DU364" i="103"/>
  <c r="DT364" i="103"/>
  <c r="EC363" i="103"/>
  <c r="EB363" i="103"/>
  <c r="DK54" i="50"/>
  <c r="EA363" i="103"/>
  <c r="DZ363" i="103"/>
  <c r="CA54" i="50"/>
  <c r="DY363" i="103"/>
  <c r="DX363" i="103"/>
  <c r="DW363" i="103"/>
  <c r="AK54" i="50"/>
  <c r="DV363" i="103"/>
  <c r="AB54" i="50"/>
  <c r="DU363" i="103"/>
  <c r="DT363" i="103"/>
  <c r="DK369" i="50"/>
  <c r="DL368" i="103"/>
  <c r="DJ368" i="103"/>
  <c r="AK369" i="50"/>
  <c r="DG368" i="103"/>
  <c r="AB369" i="50"/>
  <c r="DF368" i="103"/>
  <c r="DE368" i="103"/>
  <c r="DK305" i="50"/>
  <c r="DL367" i="103"/>
  <c r="DJ367" i="103"/>
  <c r="AK305" i="50"/>
  <c r="DG367" i="103"/>
  <c r="AB305" i="50"/>
  <c r="DF367" i="103"/>
  <c r="N305" i="50"/>
  <c r="DE367" i="103"/>
  <c r="DK241" i="50"/>
  <c r="DL366" i="103"/>
  <c r="DJ366" i="103"/>
  <c r="DG366" i="103"/>
  <c r="AB241" i="50"/>
  <c r="DF366" i="103"/>
  <c r="DE366" i="103"/>
  <c r="DN365" i="103"/>
  <c r="DM365" i="103"/>
  <c r="DK177" i="50"/>
  <c r="DL365" i="103"/>
  <c r="DK365" i="103"/>
  <c r="CA177" i="50"/>
  <c r="DJ365" i="103"/>
  <c r="DI365" i="103"/>
  <c r="DH365" i="103"/>
  <c r="AK177" i="50"/>
  <c r="DG365" i="103"/>
  <c r="DF365" i="103"/>
  <c r="DE365" i="103"/>
  <c r="DK113" i="50"/>
  <c r="DL364" i="103"/>
  <c r="CA113" i="50"/>
  <c r="DJ364" i="103"/>
  <c r="DI364" i="103"/>
  <c r="DH364" i="103"/>
  <c r="DG364" i="103"/>
  <c r="AB113" i="50"/>
  <c r="DF364" i="103"/>
  <c r="DK49" i="50"/>
  <c r="DL363" i="103"/>
  <c r="CA49" i="50"/>
  <c r="DJ363" i="103"/>
  <c r="DI363" i="103"/>
  <c r="DH363" i="103"/>
  <c r="AK49" i="50"/>
  <c r="DG363" i="103"/>
  <c r="AB49" i="50"/>
  <c r="DF363" i="103"/>
  <c r="DK364" i="50"/>
  <c r="CW368" i="103"/>
  <c r="CU368" i="103"/>
  <c r="AK364" i="50"/>
  <c r="CR368" i="103"/>
  <c r="CQ368" i="103"/>
  <c r="CP368" i="103"/>
  <c r="DK300" i="50"/>
  <c r="CW367" i="103"/>
  <c r="CU367" i="103"/>
  <c r="AK300" i="50"/>
  <c r="CR367" i="103"/>
  <c r="AB300" i="50"/>
  <c r="CQ367" i="103"/>
  <c r="N300" i="50"/>
  <c r="CP367" i="103"/>
  <c r="DK236" i="50"/>
  <c r="CW366" i="103"/>
  <c r="CU366" i="103"/>
  <c r="CR366" i="103"/>
  <c r="AB236" i="50"/>
  <c r="CQ366" i="103"/>
  <c r="CP366" i="103"/>
  <c r="CY365" i="103"/>
  <c r="CX365" i="103"/>
  <c r="DK172" i="50"/>
  <c r="CW365" i="103"/>
  <c r="CV365" i="103"/>
  <c r="CA172" i="50"/>
  <c r="CU365" i="103"/>
  <c r="CT365" i="103"/>
  <c r="CS365" i="103"/>
  <c r="AK172" i="50"/>
  <c r="CR365" i="103"/>
  <c r="CQ365" i="103"/>
  <c r="CP365" i="103"/>
  <c r="DK108" i="50"/>
  <c r="CW364" i="103"/>
  <c r="CA108" i="50"/>
  <c r="CU364" i="103"/>
  <c r="CT364" i="103"/>
  <c r="CS364" i="103"/>
  <c r="CR364" i="103"/>
  <c r="AB108" i="50"/>
  <c r="CQ364" i="103"/>
  <c r="DK44" i="50"/>
  <c r="CW363" i="103"/>
  <c r="CA44" i="50"/>
  <c r="CU363" i="103"/>
  <c r="CT363" i="103"/>
  <c r="CS363" i="103"/>
  <c r="AK44" i="50"/>
  <c r="CR363" i="103"/>
  <c r="AB44" i="50"/>
  <c r="CQ363" i="103"/>
  <c r="DK359" i="50"/>
  <c r="CH368" i="103"/>
  <c r="CF368" i="103"/>
  <c r="AK359" i="50"/>
  <c r="CC368" i="103"/>
  <c r="CB368" i="103"/>
  <c r="CA368" i="103"/>
  <c r="DK295" i="50"/>
  <c r="CH367" i="103"/>
  <c r="CF367" i="103"/>
  <c r="AK295" i="50"/>
  <c r="CC367" i="103"/>
  <c r="AB295" i="50"/>
  <c r="CB367" i="103"/>
  <c r="N295" i="50"/>
  <c r="CA367" i="103"/>
  <c r="DK231" i="50"/>
  <c r="CH366" i="103"/>
  <c r="CF366" i="103"/>
  <c r="CC366" i="103"/>
  <c r="AB231" i="50"/>
  <c r="CB366" i="103"/>
  <c r="CA366" i="103"/>
  <c r="CJ365" i="103"/>
  <c r="CI365" i="103"/>
  <c r="DK167" i="50"/>
  <c r="CH365" i="103"/>
  <c r="CG365" i="103"/>
  <c r="CA167" i="50"/>
  <c r="CF365" i="103"/>
  <c r="CE365" i="103"/>
  <c r="CD365" i="103"/>
  <c r="AK167" i="50"/>
  <c r="CC365" i="103"/>
  <c r="CB365" i="103"/>
  <c r="CA365" i="103"/>
  <c r="DK103" i="50"/>
  <c r="CH364" i="103"/>
  <c r="CA103" i="50"/>
  <c r="CF364" i="103"/>
  <c r="CE364" i="103"/>
  <c r="CD364" i="103"/>
  <c r="CC364" i="103"/>
  <c r="AB103" i="50"/>
  <c r="CB364" i="103"/>
  <c r="DK39" i="50"/>
  <c r="CH363" i="103"/>
  <c r="CA39" i="50"/>
  <c r="CF363" i="103"/>
  <c r="CE363" i="103"/>
  <c r="CD363" i="103"/>
  <c r="AK39" i="50"/>
  <c r="CC363" i="103"/>
  <c r="AB39" i="50"/>
  <c r="CB363" i="103"/>
  <c r="DK354" i="50"/>
  <c r="BS368" i="103"/>
  <c r="BQ368" i="103"/>
  <c r="AK354" i="50"/>
  <c r="BN368" i="103"/>
  <c r="BM368" i="103"/>
  <c r="BL368" i="103"/>
  <c r="DK290" i="50"/>
  <c r="BS367" i="103"/>
  <c r="BQ367" i="103"/>
  <c r="AK290" i="50"/>
  <c r="BN367" i="103"/>
  <c r="AB290" i="50"/>
  <c r="BM367" i="103"/>
  <c r="N290" i="50"/>
  <c r="BL367" i="103"/>
  <c r="DK226" i="50"/>
  <c r="BS366" i="103"/>
  <c r="BQ366" i="103"/>
  <c r="BN366" i="103"/>
  <c r="AB226" i="50"/>
  <c r="BM366" i="103"/>
  <c r="BL366" i="103"/>
  <c r="BU365" i="103"/>
  <c r="BT365" i="103"/>
  <c r="DK162" i="50"/>
  <c r="BS365" i="103"/>
  <c r="BR365" i="103"/>
  <c r="CA162" i="50"/>
  <c r="BQ365" i="103"/>
  <c r="BP365" i="103"/>
  <c r="BO365" i="103"/>
  <c r="AK162" i="50"/>
  <c r="BN365" i="103"/>
  <c r="BM365" i="103"/>
  <c r="BL365" i="103"/>
  <c r="DK98" i="50"/>
  <c r="BS364" i="103"/>
  <c r="CA98" i="50"/>
  <c r="BQ364" i="103"/>
  <c r="BP364" i="103"/>
  <c r="BO364" i="103"/>
  <c r="BN364" i="103"/>
  <c r="AB98" i="50"/>
  <c r="BM364" i="103"/>
  <c r="DK34" i="50"/>
  <c r="BS363" i="103"/>
  <c r="CA34" i="50"/>
  <c r="BQ363" i="103"/>
  <c r="BP363" i="103"/>
  <c r="BO363" i="103"/>
  <c r="AK34" i="50"/>
  <c r="BN363" i="103"/>
  <c r="AB34" i="50"/>
  <c r="BM363" i="103"/>
  <c r="DK349" i="50"/>
  <c r="BD368" i="103"/>
  <c r="BB368" i="103"/>
  <c r="AK349" i="50"/>
  <c r="AY368" i="103"/>
  <c r="AX368" i="103"/>
  <c r="AW368" i="103"/>
  <c r="DK285" i="50"/>
  <c r="BD367" i="103"/>
  <c r="BB367" i="103"/>
  <c r="AK285" i="50"/>
  <c r="AY367" i="103"/>
  <c r="AB285" i="50"/>
  <c r="AX367" i="103"/>
  <c r="N285" i="50"/>
  <c r="AW367" i="103"/>
  <c r="DK221" i="50"/>
  <c r="BD366" i="103"/>
  <c r="BB366" i="103"/>
  <c r="AY366" i="103"/>
  <c r="AB221" i="50"/>
  <c r="AX366" i="103"/>
  <c r="AW366" i="103"/>
  <c r="BF365" i="103"/>
  <c r="BE365" i="103"/>
  <c r="DK157" i="50"/>
  <c r="BD365" i="103"/>
  <c r="BC365" i="103"/>
  <c r="CA157" i="50"/>
  <c r="BB365" i="103"/>
  <c r="BA365" i="103"/>
  <c r="AZ365" i="103"/>
  <c r="AK157" i="50"/>
  <c r="AY365" i="103"/>
  <c r="AX365" i="103"/>
  <c r="AW365" i="103"/>
  <c r="DK93" i="50"/>
  <c r="BD364" i="103"/>
  <c r="CA93" i="50"/>
  <c r="BB364" i="103"/>
  <c r="BA364" i="103"/>
  <c r="AZ364" i="103"/>
  <c r="AY364" i="103"/>
  <c r="AB93" i="50"/>
  <c r="AX364" i="103"/>
  <c r="DK29" i="50"/>
  <c r="BD363" i="103"/>
  <c r="CA29" i="50"/>
  <c r="BB363" i="103"/>
  <c r="BA363" i="103"/>
  <c r="AZ363" i="103"/>
  <c r="AK29" i="50"/>
  <c r="AY363" i="103"/>
  <c r="AB29" i="50"/>
  <c r="AX363" i="103"/>
  <c r="DK344" i="50"/>
  <c r="AO368" i="103"/>
  <c r="AM368" i="103"/>
  <c r="AK344" i="50"/>
  <c r="AJ368" i="103"/>
  <c r="AI368" i="103"/>
  <c r="AH368" i="103"/>
  <c r="DK280" i="50"/>
  <c r="AO367" i="103"/>
  <c r="AM367" i="103"/>
  <c r="AK280" i="50"/>
  <c r="AJ367" i="103"/>
  <c r="AB280" i="50"/>
  <c r="AI367" i="103"/>
  <c r="N280" i="50"/>
  <c r="AH367" i="103"/>
  <c r="DK216" i="50"/>
  <c r="AO366" i="103"/>
  <c r="AM366" i="103"/>
  <c r="AJ366" i="103"/>
  <c r="AB216" i="50"/>
  <c r="AI366" i="103"/>
  <c r="N216" i="50"/>
  <c r="AH366" i="103"/>
  <c r="AQ365" i="103"/>
  <c r="AP365" i="103"/>
  <c r="DK152" i="50"/>
  <c r="AO365" i="103"/>
  <c r="AN365" i="103"/>
  <c r="CA152" i="50"/>
  <c r="AM365" i="103"/>
  <c r="AL365" i="103"/>
  <c r="AK365" i="103"/>
  <c r="AK152" i="50"/>
  <c r="AJ365" i="103"/>
  <c r="AI365" i="103"/>
  <c r="AH365" i="103"/>
  <c r="DK88" i="50"/>
  <c r="AO364" i="103"/>
  <c r="CA88" i="50"/>
  <c r="AM364" i="103"/>
  <c r="AL364" i="103"/>
  <c r="AK364" i="103"/>
  <c r="AJ364" i="103"/>
  <c r="AB88" i="50"/>
  <c r="AI364" i="103"/>
  <c r="DK24" i="50"/>
  <c r="AO363" i="103"/>
  <c r="CA24" i="50"/>
  <c r="AM363" i="103"/>
  <c r="AL363" i="103"/>
  <c r="AK363" i="103"/>
  <c r="AK24" i="50"/>
  <c r="AJ363" i="103"/>
  <c r="AB24" i="50"/>
  <c r="AI363" i="103"/>
  <c r="DK83" i="50"/>
  <c r="Z364" i="103"/>
  <c r="CA83" i="50"/>
  <c r="X364" i="103"/>
  <c r="W364" i="103"/>
  <c r="V364" i="103"/>
  <c r="U364" i="103"/>
  <c r="AB83" i="50"/>
  <c r="T364" i="103"/>
  <c r="DK339" i="50"/>
  <c r="Z368" i="103"/>
  <c r="X368" i="103"/>
  <c r="AK339" i="50"/>
  <c r="U368" i="103"/>
  <c r="T368" i="103"/>
  <c r="S368" i="103"/>
  <c r="DK275" i="50"/>
  <c r="Z367" i="103"/>
  <c r="X367" i="103"/>
  <c r="AK275" i="50"/>
  <c r="U367" i="103"/>
  <c r="AB275" i="50"/>
  <c r="T367" i="103"/>
  <c r="N275" i="50"/>
  <c r="S367" i="103"/>
  <c r="DK211" i="50"/>
  <c r="Z366" i="103"/>
  <c r="X366" i="103"/>
  <c r="U366" i="103"/>
  <c r="AB211" i="50"/>
  <c r="T366" i="103"/>
  <c r="N211" i="50"/>
  <c r="S366" i="103"/>
  <c r="AB365" i="103"/>
  <c r="AA365" i="103"/>
  <c r="DK147" i="50"/>
  <c r="Z365" i="103"/>
  <c r="Y365" i="103"/>
  <c r="CA147" i="50"/>
  <c r="X365" i="103"/>
  <c r="W365" i="103"/>
  <c r="V365" i="103"/>
  <c r="AK147" i="50"/>
  <c r="U365" i="103"/>
  <c r="T365" i="103"/>
  <c r="S365" i="103"/>
  <c r="DK19" i="50"/>
  <c r="Z363" i="103"/>
  <c r="CA19" i="50"/>
  <c r="X363" i="103"/>
  <c r="W363" i="103"/>
  <c r="V363" i="103"/>
  <c r="AK19" i="50"/>
  <c r="U363" i="103"/>
  <c r="AB19" i="50"/>
  <c r="T363" i="103"/>
  <c r="DK334" i="50"/>
  <c r="K368" i="103"/>
  <c r="I368" i="103"/>
  <c r="AK334" i="50"/>
  <c r="F368" i="103"/>
  <c r="E368" i="103"/>
  <c r="D368" i="103"/>
  <c r="DK270" i="50"/>
  <c r="K367" i="103"/>
  <c r="I367" i="103"/>
  <c r="AK270" i="50"/>
  <c r="F367" i="103"/>
  <c r="AB270" i="50"/>
  <c r="E367" i="103"/>
  <c r="N270" i="50"/>
  <c r="D367" i="103"/>
  <c r="DK206" i="50"/>
  <c r="K366" i="103"/>
  <c r="I366" i="103"/>
  <c r="F366" i="103"/>
  <c r="AB206" i="50"/>
  <c r="E366" i="103"/>
  <c r="M365" i="103"/>
  <c r="L365" i="103"/>
  <c r="DK142" i="50"/>
  <c r="K365" i="103"/>
  <c r="J365" i="103"/>
  <c r="CA142" i="50"/>
  <c r="I365" i="103"/>
  <c r="BR142" i="50"/>
  <c r="H365" i="103"/>
  <c r="BD142" i="50"/>
  <c r="G365" i="103"/>
  <c r="AK142" i="50"/>
  <c r="F365" i="103"/>
  <c r="E365" i="103"/>
  <c r="DK78" i="50"/>
  <c r="K364" i="103"/>
  <c r="CA78" i="50"/>
  <c r="I364" i="103"/>
  <c r="BR78" i="50"/>
  <c r="H364" i="103"/>
  <c r="BD78" i="50"/>
  <c r="G364" i="103"/>
  <c r="F364" i="103"/>
  <c r="AB78" i="50"/>
  <c r="E364" i="103"/>
  <c r="DK14" i="50"/>
  <c r="K363" i="103"/>
  <c r="CA14" i="50"/>
  <c r="I363" i="103"/>
  <c r="BR14" i="50"/>
  <c r="H363" i="103"/>
  <c r="G363" i="103"/>
  <c r="AK14" i="50"/>
  <c r="F363" i="103"/>
  <c r="AB14" i="50"/>
  <c r="E363" i="103"/>
  <c r="N206" i="50"/>
  <c r="D366" i="103"/>
  <c r="D365" i="103"/>
  <c r="DK378" i="50"/>
  <c r="EP253" i="103"/>
  <c r="EN253" i="103"/>
  <c r="AK378" i="50"/>
  <c r="EK253" i="103"/>
  <c r="AB378" i="50"/>
  <c r="EJ253" i="103"/>
  <c r="EI253" i="103"/>
  <c r="DK314" i="50"/>
  <c r="EP252" i="103"/>
  <c r="EN252" i="103"/>
  <c r="AK314" i="50"/>
  <c r="EK252" i="103"/>
  <c r="AB314" i="50"/>
  <c r="EJ252" i="103"/>
  <c r="N314" i="50"/>
  <c r="EI252" i="103"/>
  <c r="DK250" i="50"/>
  <c r="EP251" i="103"/>
  <c r="EN251" i="103"/>
  <c r="EK251" i="103"/>
  <c r="AB250" i="50"/>
  <c r="EJ251" i="103"/>
  <c r="EI251" i="103"/>
  <c r="ER250" i="103"/>
  <c r="EQ250" i="103"/>
  <c r="DK186" i="50"/>
  <c r="EP250" i="103"/>
  <c r="EO250" i="103"/>
  <c r="CA186" i="50"/>
  <c r="EN250" i="103"/>
  <c r="EM250" i="103"/>
  <c r="EL250" i="103"/>
  <c r="AK186" i="50"/>
  <c r="EK250" i="103"/>
  <c r="EJ250" i="103"/>
  <c r="EI250" i="103"/>
  <c r="ER249" i="103"/>
  <c r="EQ249" i="103"/>
  <c r="DK122" i="50"/>
  <c r="EP249" i="103"/>
  <c r="EO249" i="103"/>
  <c r="CA122" i="50"/>
  <c r="EN249" i="103"/>
  <c r="EM249" i="103"/>
  <c r="EL249" i="103"/>
  <c r="EK249" i="103"/>
  <c r="AB122" i="50"/>
  <c r="EJ249" i="103"/>
  <c r="EI249" i="103"/>
  <c r="ER248" i="103"/>
  <c r="EQ248" i="103"/>
  <c r="DK58" i="50"/>
  <c r="EP248" i="103"/>
  <c r="EO248" i="103"/>
  <c r="CA58" i="50"/>
  <c r="EN248" i="103"/>
  <c r="EM248" i="103"/>
  <c r="EL248" i="103"/>
  <c r="AK58" i="50"/>
  <c r="EK248" i="103"/>
  <c r="AB58" i="50"/>
  <c r="EJ248" i="103"/>
  <c r="EI248" i="103"/>
  <c r="DK373" i="50"/>
  <c r="EA253" i="103"/>
  <c r="DY253" i="103"/>
  <c r="AK373" i="50"/>
  <c r="DV253" i="103"/>
  <c r="AB373" i="50"/>
  <c r="DU253" i="103"/>
  <c r="DT253" i="103"/>
  <c r="DK309" i="50"/>
  <c r="EA252" i="103"/>
  <c r="DY252" i="103"/>
  <c r="AK309" i="50"/>
  <c r="DV252" i="103"/>
  <c r="AB309" i="50"/>
  <c r="DU252" i="103"/>
  <c r="N309" i="50"/>
  <c r="DT252" i="103"/>
  <c r="DK245" i="50"/>
  <c r="EA251" i="103"/>
  <c r="DY251" i="103"/>
  <c r="DV251" i="103"/>
  <c r="AB245" i="50"/>
  <c r="DU251" i="103"/>
  <c r="DT251" i="103"/>
  <c r="EC250" i="103"/>
  <c r="EB250" i="103"/>
  <c r="DK181" i="50"/>
  <c r="EA250" i="103"/>
  <c r="DZ250" i="103"/>
  <c r="CA181" i="50"/>
  <c r="DY250" i="103"/>
  <c r="DX250" i="103"/>
  <c r="DW250" i="103"/>
  <c r="AK181" i="50"/>
  <c r="DV250" i="103"/>
  <c r="DU250" i="103"/>
  <c r="DT250" i="103"/>
  <c r="EC249" i="103"/>
  <c r="EB249" i="103"/>
  <c r="DK117" i="50"/>
  <c r="EA249" i="103"/>
  <c r="DZ249" i="103"/>
  <c r="CA117" i="50"/>
  <c r="DY249" i="103"/>
  <c r="DX249" i="103"/>
  <c r="DW249" i="103"/>
  <c r="DV249" i="103"/>
  <c r="AB117" i="50"/>
  <c r="DU249" i="103"/>
  <c r="DT249" i="103"/>
  <c r="EC248" i="103"/>
  <c r="EB248" i="103"/>
  <c r="DK53" i="50"/>
  <c r="EA248" i="103"/>
  <c r="DZ248" i="103"/>
  <c r="CA53" i="50"/>
  <c r="DY248" i="103"/>
  <c r="DX248" i="103"/>
  <c r="DW248" i="103"/>
  <c r="AK53" i="50"/>
  <c r="DV248" i="103"/>
  <c r="AB53" i="50"/>
  <c r="DU248" i="103"/>
  <c r="DT248" i="103"/>
  <c r="DK368" i="50"/>
  <c r="DL253" i="103"/>
  <c r="DJ253" i="103"/>
  <c r="AK368" i="50"/>
  <c r="DG253" i="103"/>
  <c r="AB368" i="50"/>
  <c r="DF253" i="103"/>
  <c r="DE253" i="103"/>
  <c r="DK304" i="50"/>
  <c r="DL252" i="103"/>
  <c r="DJ252" i="103"/>
  <c r="AK304" i="50"/>
  <c r="DG252" i="103"/>
  <c r="AB304" i="50"/>
  <c r="DF252" i="103"/>
  <c r="N304" i="50"/>
  <c r="DE252" i="103"/>
  <c r="DK240" i="50"/>
  <c r="DL251" i="103"/>
  <c r="DJ251" i="103"/>
  <c r="DG251" i="103"/>
  <c r="AB240" i="50"/>
  <c r="DF251" i="103"/>
  <c r="DE251" i="103"/>
  <c r="DN250" i="103"/>
  <c r="DM250" i="103"/>
  <c r="DK176" i="50"/>
  <c r="DL250" i="103"/>
  <c r="DK250" i="103"/>
  <c r="CA176" i="50"/>
  <c r="DJ250" i="103"/>
  <c r="DI250" i="103"/>
  <c r="DH250" i="103"/>
  <c r="AK176" i="50"/>
  <c r="DG250" i="103"/>
  <c r="DF250" i="103"/>
  <c r="DE250" i="103"/>
  <c r="DK112" i="50"/>
  <c r="DL249" i="103"/>
  <c r="CA112" i="50"/>
  <c r="DJ249" i="103"/>
  <c r="DI249" i="103"/>
  <c r="DH249" i="103"/>
  <c r="DG249" i="103"/>
  <c r="AB112" i="50"/>
  <c r="DF249" i="103"/>
  <c r="DK48" i="50"/>
  <c r="DL248" i="103"/>
  <c r="CA48" i="50"/>
  <c r="DJ248" i="103"/>
  <c r="DI248" i="103"/>
  <c r="DH248" i="103"/>
  <c r="AK48" i="50"/>
  <c r="DG248" i="103"/>
  <c r="AB48" i="50"/>
  <c r="DF248" i="103"/>
  <c r="DK363" i="50"/>
  <c r="CW253" i="103"/>
  <c r="CU253" i="103"/>
  <c r="AK363" i="50"/>
  <c r="CR253" i="103"/>
  <c r="CQ253" i="103"/>
  <c r="CP253" i="103"/>
  <c r="DK299" i="50"/>
  <c r="CW252" i="103"/>
  <c r="CU252" i="103"/>
  <c r="AK299" i="50"/>
  <c r="CR252" i="103"/>
  <c r="AB299" i="50"/>
  <c r="CQ252" i="103"/>
  <c r="N299" i="50"/>
  <c r="CP252" i="103"/>
  <c r="DK235" i="50"/>
  <c r="CW251" i="103"/>
  <c r="CU251" i="103"/>
  <c r="CR251" i="103"/>
  <c r="AB235" i="50"/>
  <c r="CQ251" i="103"/>
  <c r="CP251" i="103"/>
  <c r="CY250" i="103"/>
  <c r="CX250" i="103"/>
  <c r="DK171" i="50"/>
  <c r="CW250" i="103"/>
  <c r="CV250" i="103"/>
  <c r="CA171" i="50"/>
  <c r="CU250" i="103"/>
  <c r="CT250" i="103"/>
  <c r="CS250" i="103"/>
  <c r="AK171" i="50"/>
  <c r="CR250" i="103"/>
  <c r="CQ250" i="103"/>
  <c r="CP250" i="103"/>
  <c r="DK107" i="50"/>
  <c r="CW249" i="103"/>
  <c r="CA107" i="50"/>
  <c r="CU249" i="103"/>
  <c r="CT249" i="103"/>
  <c r="CS249" i="103"/>
  <c r="CR249" i="103"/>
  <c r="AB107" i="50"/>
  <c r="CQ249" i="103"/>
  <c r="DK43" i="50"/>
  <c r="CW248" i="103"/>
  <c r="CA43" i="50"/>
  <c r="CU248" i="103"/>
  <c r="CT248" i="103"/>
  <c r="CS248" i="103"/>
  <c r="AK43" i="50"/>
  <c r="CR248" i="103"/>
  <c r="AB43" i="50"/>
  <c r="CQ248" i="103"/>
  <c r="DK358" i="50"/>
  <c r="CH253" i="103"/>
  <c r="CF253" i="103"/>
  <c r="AK358" i="50"/>
  <c r="CC253" i="103"/>
  <c r="CB253" i="103"/>
  <c r="CA253" i="103"/>
  <c r="DK294" i="50"/>
  <c r="CH252" i="103"/>
  <c r="CF252" i="103"/>
  <c r="AK294" i="50"/>
  <c r="CC252" i="103"/>
  <c r="AB294" i="50"/>
  <c r="CB252" i="103"/>
  <c r="N294" i="50"/>
  <c r="CA252" i="103"/>
  <c r="DK230" i="50"/>
  <c r="CH251" i="103"/>
  <c r="CF251" i="103"/>
  <c r="CC251" i="103"/>
  <c r="AB230" i="50"/>
  <c r="CB251" i="103"/>
  <c r="CA251" i="103"/>
  <c r="CJ250" i="103"/>
  <c r="CI250" i="103"/>
  <c r="DK166" i="50"/>
  <c r="CH250" i="103"/>
  <c r="CG250" i="103"/>
  <c r="CA166" i="50"/>
  <c r="CF250" i="103"/>
  <c r="CE250" i="103"/>
  <c r="CD250" i="103"/>
  <c r="AK166" i="50"/>
  <c r="CC250" i="103"/>
  <c r="CB250" i="103"/>
  <c r="CA250" i="103"/>
  <c r="DK102" i="50"/>
  <c r="CH249" i="103"/>
  <c r="CA102" i="50"/>
  <c r="CF249" i="103"/>
  <c r="CE249" i="103"/>
  <c r="CD249" i="103"/>
  <c r="CC249" i="103"/>
  <c r="AB102" i="50"/>
  <c r="CB249" i="103"/>
  <c r="DK38" i="50"/>
  <c r="CH248" i="103"/>
  <c r="CA38" i="50"/>
  <c r="CF248" i="103"/>
  <c r="CE248" i="103"/>
  <c r="CD248" i="103"/>
  <c r="AK38" i="50"/>
  <c r="CC248" i="103"/>
  <c r="AB38" i="50"/>
  <c r="CB248" i="103"/>
  <c r="DK353" i="50"/>
  <c r="BS253" i="103"/>
  <c r="BQ253" i="103"/>
  <c r="AK353" i="50"/>
  <c r="BN253" i="103"/>
  <c r="BM253" i="103"/>
  <c r="BL253" i="103"/>
  <c r="DK289" i="50"/>
  <c r="BS252" i="103"/>
  <c r="BQ252" i="103"/>
  <c r="AK289" i="50"/>
  <c r="BN252" i="103"/>
  <c r="AB289" i="50"/>
  <c r="BM252" i="103"/>
  <c r="N289" i="50"/>
  <c r="BL252" i="103"/>
  <c r="DK225" i="50"/>
  <c r="BS251" i="103"/>
  <c r="BQ251" i="103"/>
  <c r="BN251" i="103"/>
  <c r="AB225" i="50"/>
  <c r="BM251" i="103"/>
  <c r="BL251" i="103"/>
  <c r="BU250" i="103"/>
  <c r="BT250" i="103"/>
  <c r="DK161" i="50"/>
  <c r="BS250" i="103"/>
  <c r="BR250" i="103"/>
  <c r="CA161" i="50"/>
  <c r="BQ250" i="103"/>
  <c r="BP250" i="103"/>
  <c r="BO250" i="103"/>
  <c r="AK161" i="50"/>
  <c r="BN250" i="103"/>
  <c r="BM250" i="103"/>
  <c r="BL250" i="103"/>
  <c r="DK97" i="50"/>
  <c r="BS249" i="103"/>
  <c r="CA97" i="50"/>
  <c r="BQ249" i="103"/>
  <c r="BP249" i="103"/>
  <c r="BO249" i="103"/>
  <c r="BN249" i="103"/>
  <c r="AB97" i="50"/>
  <c r="BM249" i="103"/>
  <c r="DK33" i="50"/>
  <c r="BS248" i="103"/>
  <c r="CA33" i="50"/>
  <c r="BQ248" i="103"/>
  <c r="BP248" i="103"/>
  <c r="AK33" i="50"/>
  <c r="BN248" i="103"/>
  <c r="AB33" i="50"/>
  <c r="BM248" i="103"/>
  <c r="DK348" i="50"/>
  <c r="BD253" i="103"/>
  <c r="BB253" i="103"/>
  <c r="AK348" i="50"/>
  <c r="AY253" i="103"/>
  <c r="AX253" i="103"/>
  <c r="AW253" i="103"/>
  <c r="DK284" i="50"/>
  <c r="BD252" i="103"/>
  <c r="BB252" i="103"/>
  <c r="AK284" i="50"/>
  <c r="AY252" i="103"/>
  <c r="AB284" i="50"/>
  <c r="AX252" i="103"/>
  <c r="DK220" i="50"/>
  <c r="BD251" i="103"/>
  <c r="BB251" i="103"/>
  <c r="AY251" i="103"/>
  <c r="AB220" i="50"/>
  <c r="AX251" i="103"/>
  <c r="N220" i="50"/>
  <c r="AW251" i="103"/>
  <c r="BF250" i="103"/>
  <c r="BE250" i="103"/>
  <c r="DK156" i="50"/>
  <c r="BD250" i="103"/>
  <c r="BC250" i="103"/>
  <c r="CA156" i="50"/>
  <c r="BB250" i="103"/>
  <c r="BA250" i="103"/>
  <c r="AZ250" i="103"/>
  <c r="AK156" i="50"/>
  <c r="AY250" i="103"/>
  <c r="AB156" i="50"/>
  <c r="AX250" i="103"/>
  <c r="AW250" i="103"/>
  <c r="DK92" i="50"/>
  <c r="BD249" i="103"/>
  <c r="CA92" i="50"/>
  <c r="BB249" i="103"/>
  <c r="BA249" i="103"/>
  <c r="AZ249" i="103"/>
  <c r="AY249" i="103"/>
  <c r="AB92" i="50"/>
  <c r="AX249" i="103"/>
  <c r="DK28" i="50"/>
  <c r="BD248" i="103"/>
  <c r="CA28" i="50"/>
  <c r="BB248" i="103"/>
  <c r="BA248" i="103"/>
  <c r="AZ248" i="103"/>
  <c r="AK28" i="50"/>
  <c r="AY248" i="103"/>
  <c r="AB28" i="50"/>
  <c r="AX248" i="103"/>
  <c r="DK343" i="50"/>
  <c r="AO253" i="103"/>
  <c r="AM253" i="103"/>
  <c r="AK343" i="50"/>
  <c r="AJ253" i="103"/>
  <c r="AI253" i="103"/>
  <c r="AH253" i="103"/>
  <c r="DK279" i="50"/>
  <c r="AO252" i="103"/>
  <c r="AM252" i="103"/>
  <c r="AK279" i="50"/>
  <c r="AJ252" i="103"/>
  <c r="AB279" i="50"/>
  <c r="AI252" i="103"/>
  <c r="N279" i="50"/>
  <c r="AH252" i="103"/>
  <c r="DK215" i="50"/>
  <c r="AO251" i="103"/>
  <c r="AM251" i="103"/>
  <c r="AJ251" i="103"/>
  <c r="AB215" i="50"/>
  <c r="AI251" i="103"/>
  <c r="N215" i="50"/>
  <c r="AH251" i="103"/>
  <c r="AQ250" i="103"/>
  <c r="AP250" i="103"/>
  <c r="DK151" i="50"/>
  <c r="AO250" i="103"/>
  <c r="AN250" i="103"/>
  <c r="CA151" i="50"/>
  <c r="AM250" i="103"/>
  <c r="AL250" i="103"/>
  <c r="AK250" i="103"/>
  <c r="AK151" i="50"/>
  <c r="AJ250" i="103"/>
  <c r="AI250" i="103"/>
  <c r="AH250" i="103"/>
  <c r="DK87" i="50"/>
  <c r="AO249" i="103"/>
  <c r="CA87" i="50"/>
  <c r="AM249" i="103"/>
  <c r="AL249" i="103"/>
  <c r="AK249" i="103"/>
  <c r="AJ249" i="103"/>
  <c r="AB87" i="50"/>
  <c r="AI249" i="103"/>
  <c r="DK23" i="50"/>
  <c r="AO248" i="103"/>
  <c r="CA23" i="50"/>
  <c r="AM248" i="103"/>
  <c r="AL248" i="103"/>
  <c r="AK248" i="103"/>
  <c r="AK23" i="50"/>
  <c r="AJ248" i="103"/>
  <c r="AB23" i="50"/>
  <c r="AI248" i="103"/>
  <c r="DK338" i="50"/>
  <c r="Z253" i="103"/>
  <c r="X253" i="103"/>
  <c r="AK338" i="50"/>
  <c r="U253" i="103"/>
  <c r="T253" i="103"/>
  <c r="S253" i="103"/>
  <c r="DK274" i="50"/>
  <c r="Z252" i="103"/>
  <c r="X252" i="103"/>
  <c r="AK274" i="50"/>
  <c r="U252" i="103"/>
  <c r="AB274" i="50"/>
  <c r="T252" i="103"/>
  <c r="N274" i="50"/>
  <c r="S252" i="103"/>
  <c r="DK210" i="50"/>
  <c r="Z251" i="103"/>
  <c r="X251" i="103"/>
  <c r="U251" i="103"/>
  <c r="AB210" i="50"/>
  <c r="T251" i="103"/>
  <c r="N210" i="50"/>
  <c r="S251" i="103"/>
  <c r="AB250" i="103"/>
  <c r="AA250" i="103"/>
  <c r="DK146" i="50"/>
  <c r="Z250" i="103"/>
  <c r="Y250" i="103"/>
  <c r="CA146" i="50"/>
  <c r="X250" i="103"/>
  <c r="W250" i="103"/>
  <c r="V250" i="103"/>
  <c r="AK146" i="50"/>
  <c r="U250" i="103"/>
  <c r="T250" i="103"/>
  <c r="S250" i="103"/>
  <c r="DK82" i="50"/>
  <c r="Z249" i="103"/>
  <c r="CA82" i="50"/>
  <c r="X249" i="103"/>
  <c r="W249" i="103"/>
  <c r="V249" i="103"/>
  <c r="U249" i="103"/>
  <c r="AB82" i="50"/>
  <c r="T249" i="103"/>
  <c r="DK18" i="50"/>
  <c r="Z248" i="103"/>
  <c r="CA18" i="50"/>
  <c r="X248" i="103"/>
  <c r="W248" i="103"/>
  <c r="V248" i="103"/>
  <c r="AK18" i="50"/>
  <c r="U248" i="103"/>
  <c r="AB18" i="50"/>
  <c r="T248" i="103"/>
  <c r="DK333" i="50"/>
  <c r="K253" i="103"/>
  <c r="I253" i="103"/>
  <c r="AK333" i="50"/>
  <c r="F253" i="103"/>
  <c r="E253" i="103"/>
  <c r="D253" i="103"/>
  <c r="DK269" i="50"/>
  <c r="K252" i="103"/>
  <c r="I252" i="103"/>
  <c r="AK269" i="50"/>
  <c r="F252" i="103"/>
  <c r="AB269" i="50"/>
  <c r="E252" i="103"/>
  <c r="N269" i="50"/>
  <c r="D252" i="103"/>
  <c r="DK205" i="50"/>
  <c r="K251" i="103"/>
  <c r="I251" i="103"/>
  <c r="F251" i="103"/>
  <c r="AB205" i="50"/>
  <c r="E251" i="103"/>
  <c r="N205" i="50"/>
  <c r="D251" i="103"/>
  <c r="M250" i="103"/>
  <c r="L250" i="103"/>
  <c r="DK141" i="50"/>
  <c r="K250" i="103"/>
  <c r="J250" i="103"/>
  <c r="CA141" i="50"/>
  <c r="I250" i="103"/>
  <c r="H250" i="103"/>
  <c r="G250" i="103"/>
  <c r="AK141" i="50"/>
  <c r="F250" i="103"/>
  <c r="E250" i="103"/>
  <c r="D250" i="103"/>
  <c r="DK77" i="50"/>
  <c r="K249" i="103"/>
  <c r="CA77" i="50"/>
  <c r="I249" i="103"/>
  <c r="H249" i="103"/>
  <c r="G249" i="103"/>
  <c r="F249" i="103"/>
  <c r="AB77" i="50"/>
  <c r="E249" i="103"/>
  <c r="DK13" i="50"/>
  <c r="K248" i="103"/>
  <c r="CA13" i="50"/>
  <c r="I248" i="103"/>
  <c r="H248" i="103"/>
  <c r="G248" i="103"/>
  <c r="AK13" i="50"/>
  <c r="F248" i="103"/>
  <c r="AB13" i="50"/>
  <c r="E248" i="103"/>
  <c r="DK377" i="50"/>
  <c r="EP138" i="103"/>
  <c r="EN138" i="103"/>
  <c r="AK377" i="50"/>
  <c r="EK138" i="103"/>
  <c r="AB377" i="50"/>
  <c r="EJ138" i="103"/>
  <c r="EI138" i="103"/>
  <c r="DK313" i="50"/>
  <c r="EP137" i="103"/>
  <c r="EN137" i="103"/>
  <c r="AK313" i="50"/>
  <c r="EK137" i="103"/>
  <c r="AB313" i="50"/>
  <c r="EJ137" i="103"/>
  <c r="N313" i="50"/>
  <c r="EI137" i="103"/>
  <c r="DK249" i="50"/>
  <c r="EP136" i="103"/>
  <c r="EN136" i="103"/>
  <c r="EK136" i="103"/>
  <c r="AB249" i="50"/>
  <c r="EJ136" i="103"/>
  <c r="EI136" i="103"/>
  <c r="ER135" i="103"/>
  <c r="EQ135" i="103"/>
  <c r="DK185" i="50"/>
  <c r="EP135" i="103"/>
  <c r="EO135" i="103"/>
  <c r="CA185" i="50"/>
  <c r="EN135" i="103"/>
  <c r="EM135" i="103"/>
  <c r="EL135" i="103"/>
  <c r="AK185" i="50"/>
  <c r="EK135" i="103"/>
  <c r="EJ135" i="103"/>
  <c r="EI135" i="103"/>
  <c r="ER134" i="103"/>
  <c r="EQ134" i="103"/>
  <c r="DK121" i="50"/>
  <c r="EP134" i="103"/>
  <c r="EO134" i="103"/>
  <c r="CA121" i="50"/>
  <c r="EN134" i="103"/>
  <c r="EM134" i="103"/>
  <c r="EL134" i="103"/>
  <c r="EK134" i="103"/>
  <c r="AB121" i="50"/>
  <c r="EJ134" i="103"/>
  <c r="EI134" i="103"/>
  <c r="ER133" i="103"/>
  <c r="EQ133" i="103"/>
  <c r="DK57" i="50"/>
  <c r="EP133" i="103"/>
  <c r="EO133" i="103"/>
  <c r="CA57" i="50"/>
  <c r="EN133" i="103"/>
  <c r="EM133" i="103"/>
  <c r="EL133" i="103"/>
  <c r="AK57" i="50"/>
  <c r="EK133" i="103"/>
  <c r="AB57" i="50"/>
  <c r="EJ133" i="103"/>
  <c r="EI133" i="103"/>
  <c r="EQ511" i="103"/>
  <c r="EI511" i="103"/>
  <c r="EB511" i="103"/>
  <c r="DT511" i="103"/>
  <c r="DM511" i="103"/>
  <c r="DE511" i="103"/>
  <c r="CX511" i="103"/>
  <c r="CP511" i="103"/>
  <c r="CI511" i="103"/>
  <c r="CA511" i="103"/>
  <c r="BT511" i="103"/>
  <c r="BL511" i="103"/>
  <c r="BE511" i="103"/>
  <c r="AW511" i="103"/>
  <c r="AP511" i="103"/>
  <c r="AH511" i="103"/>
  <c r="AA511" i="103"/>
  <c r="S511" i="103"/>
  <c r="L511" i="103"/>
  <c r="D511" i="103"/>
  <c r="EQ396" i="103"/>
  <c r="EI396" i="103"/>
  <c r="EB396" i="103"/>
  <c r="DT396" i="103"/>
  <c r="DM396" i="103"/>
  <c r="DE396" i="103"/>
  <c r="CX396" i="103"/>
  <c r="CP396" i="103"/>
  <c r="CI396" i="103"/>
  <c r="CA396" i="103"/>
  <c r="BT396" i="103"/>
  <c r="BL396" i="103"/>
  <c r="BE396" i="103"/>
  <c r="AW396" i="103"/>
  <c r="AP396" i="103"/>
  <c r="AH396" i="103"/>
  <c r="AA396" i="103"/>
  <c r="S396" i="103"/>
  <c r="L396" i="103"/>
  <c r="D396" i="103"/>
  <c r="EQ281" i="103"/>
  <c r="EI281" i="103"/>
  <c r="EB281" i="103"/>
  <c r="DT281" i="103"/>
  <c r="DM281" i="103"/>
  <c r="DE281" i="103"/>
  <c r="CX281" i="103"/>
  <c r="CP281" i="103"/>
  <c r="CI281" i="103"/>
  <c r="CA281" i="103"/>
  <c r="BT281" i="103"/>
  <c r="BL281" i="103"/>
  <c r="BE281" i="103"/>
  <c r="AW281" i="103"/>
  <c r="AP281" i="103"/>
  <c r="AH281" i="103"/>
  <c r="AA281" i="103"/>
  <c r="S281" i="103"/>
  <c r="L281" i="103"/>
  <c r="D281" i="103"/>
  <c r="EQ166" i="103"/>
  <c r="EI166" i="103"/>
  <c r="EB166" i="103"/>
  <c r="DT166" i="103"/>
  <c r="DM166" i="103"/>
  <c r="DE166" i="103"/>
  <c r="CX166" i="103"/>
  <c r="CP166" i="103"/>
  <c r="CI166" i="103"/>
  <c r="CA166" i="103"/>
  <c r="BT166" i="103"/>
  <c r="BL166" i="103"/>
  <c r="BE166" i="103"/>
  <c r="AW166" i="103"/>
  <c r="AH166" i="103"/>
  <c r="AP166" i="103"/>
  <c r="EQ51" i="103"/>
  <c r="EI51" i="103"/>
  <c r="EB51" i="103"/>
  <c r="DT51" i="103"/>
  <c r="DM51" i="103"/>
  <c r="DE51" i="103"/>
  <c r="CX51" i="103"/>
  <c r="CP51" i="103"/>
  <c r="CI51" i="103"/>
  <c r="CA51" i="103"/>
  <c r="BT51" i="103"/>
  <c r="BL51" i="103"/>
  <c r="BE51" i="103"/>
  <c r="AW51" i="103"/>
  <c r="AP51" i="103"/>
  <c r="AH51" i="103"/>
  <c r="DK372" i="50"/>
  <c r="EA138" i="103"/>
  <c r="DY138" i="103"/>
  <c r="AK372" i="50"/>
  <c r="DV138" i="103"/>
  <c r="AB372" i="50"/>
  <c r="DU138" i="103"/>
  <c r="DT138" i="103"/>
  <c r="DK308" i="50"/>
  <c r="EA137" i="103"/>
  <c r="DY137" i="103"/>
  <c r="AK308" i="50"/>
  <c r="DV137" i="103"/>
  <c r="AB308" i="50"/>
  <c r="DU137" i="103"/>
  <c r="N308" i="50"/>
  <c r="DT137" i="103"/>
  <c r="DK244" i="50"/>
  <c r="EA136" i="103"/>
  <c r="DY136" i="103"/>
  <c r="DV136" i="103"/>
  <c r="AB244" i="50"/>
  <c r="DU136" i="103"/>
  <c r="DT136" i="103"/>
  <c r="EC135" i="103"/>
  <c r="EB135" i="103"/>
  <c r="DK180" i="50"/>
  <c r="EA135" i="103"/>
  <c r="DZ135" i="103"/>
  <c r="CA180" i="50"/>
  <c r="DY135" i="103"/>
  <c r="DX135" i="103"/>
  <c r="DW135" i="103"/>
  <c r="AK180" i="50"/>
  <c r="DV135" i="103"/>
  <c r="DU135" i="103"/>
  <c r="DT135" i="103"/>
  <c r="EC134" i="103"/>
  <c r="EB134" i="103"/>
  <c r="DK116" i="50"/>
  <c r="EA134" i="103"/>
  <c r="DZ134" i="103"/>
  <c r="CA116" i="50"/>
  <c r="DY134" i="103"/>
  <c r="DX134" i="103"/>
  <c r="DW134" i="103"/>
  <c r="DV134" i="103"/>
  <c r="AB116" i="50"/>
  <c r="DU134" i="103"/>
  <c r="DT134" i="103"/>
  <c r="EC133" i="103"/>
  <c r="EB133" i="103"/>
  <c r="DK52" i="50"/>
  <c r="EA133" i="103"/>
  <c r="DZ133" i="103"/>
  <c r="CA52" i="50"/>
  <c r="DY133" i="103"/>
  <c r="DX133" i="103"/>
  <c r="DW133" i="103"/>
  <c r="AK52" i="50"/>
  <c r="DV133" i="103"/>
  <c r="AB52" i="50"/>
  <c r="DU133" i="103"/>
  <c r="DT133" i="103"/>
  <c r="DK367" i="50"/>
  <c r="DL138" i="103"/>
  <c r="DJ138" i="103"/>
  <c r="AK367" i="50"/>
  <c r="DG138" i="103"/>
  <c r="AB367" i="50"/>
  <c r="DF138" i="103"/>
  <c r="DE138" i="103"/>
  <c r="DK303" i="50"/>
  <c r="DL137" i="103"/>
  <c r="DJ137" i="103"/>
  <c r="AK303" i="50"/>
  <c r="DG137" i="103"/>
  <c r="AB303" i="50"/>
  <c r="DF137" i="103"/>
  <c r="N303" i="50"/>
  <c r="DE137" i="103"/>
  <c r="DK239" i="50"/>
  <c r="DL136" i="103"/>
  <c r="DJ136" i="103"/>
  <c r="DG136" i="103"/>
  <c r="AB239" i="50"/>
  <c r="DF136" i="103"/>
  <c r="DE136" i="103"/>
  <c r="DN135" i="103"/>
  <c r="DM135" i="103"/>
  <c r="DK175" i="50"/>
  <c r="DL135" i="103"/>
  <c r="DK135" i="103"/>
  <c r="CA175" i="50"/>
  <c r="DJ135" i="103"/>
  <c r="DI135" i="103"/>
  <c r="DH135" i="103"/>
  <c r="AK175" i="50"/>
  <c r="DG135" i="103"/>
  <c r="DF135" i="103"/>
  <c r="DE135" i="103"/>
  <c r="DK111" i="50"/>
  <c r="DL134" i="103"/>
  <c r="CA111" i="50"/>
  <c r="DJ134" i="103"/>
  <c r="DI134" i="103"/>
  <c r="DH134" i="103"/>
  <c r="DG134" i="103"/>
  <c r="AB111" i="50"/>
  <c r="DF134" i="103"/>
  <c r="DK47" i="50"/>
  <c r="DL133" i="103"/>
  <c r="CA47" i="50"/>
  <c r="DJ133" i="103"/>
  <c r="DI133" i="103"/>
  <c r="DH133" i="103"/>
  <c r="AK47" i="50"/>
  <c r="DG133" i="103"/>
  <c r="AB47" i="50"/>
  <c r="DF133" i="103"/>
  <c r="DK362" i="50"/>
  <c r="CW138" i="103"/>
  <c r="CU138" i="103"/>
  <c r="AK362" i="50"/>
  <c r="CR138" i="103"/>
  <c r="CQ138" i="103"/>
  <c r="CP138" i="103"/>
  <c r="DK298" i="50"/>
  <c r="CW137" i="103"/>
  <c r="CU137" i="103"/>
  <c r="AK298" i="50"/>
  <c r="CR137" i="103"/>
  <c r="AB298" i="50"/>
  <c r="CQ137" i="103"/>
  <c r="N298" i="50"/>
  <c r="CP137" i="103"/>
  <c r="DK234" i="50"/>
  <c r="CW136" i="103"/>
  <c r="CU136" i="103"/>
  <c r="CR136" i="103"/>
  <c r="AB234" i="50"/>
  <c r="CQ136" i="103"/>
  <c r="CP136" i="103"/>
  <c r="CY135" i="103"/>
  <c r="CX135" i="103"/>
  <c r="DK170" i="50"/>
  <c r="CW135" i="103"/>
  <c r="CV135" i="103"/>
  <c r="CA170" i="50"/>
  <c r="CU135" i="103"/>
  <c r="CT135" i="103"/>
  <c r="CS135" i="103"/>
  <c r="AK170" i="50"/>
  <c r="CR135" i="103"/>
  <c r="CQ135" i="103"/>
  <c r="CP135" i="103"/>
  <c r="DK106" i="50"/>
  <c r="CW134" i="103"/>
  <c r="CA106" i="50"/>
  <c r="CU134" i="103"/>
  <c r="CT134" i="103"/>
  <c r="CS134" i="103"/>
  <c r="CR134" i="103"/>
  <c r="AB106" i="50"/>
  <c r="CQ134" i="103"/>
  <c r="DK42" i="50"/>
  <c r="CW133" i="103"/>
  <c r="CA42" i="50"/>
  <c r="CU133" i="103"/>
  <c r="CT133" i="103"/>
  <c r="CS133" i="103"/>
  <c r="AK42" i="50"/>
  <c r="CR133" i="103"/>
  <c r="AB42" i="50"/>
  <c r="CQ133" i="103"/>
  <c r="DK357" i="50"/>
  <c r="CH138" i="103"/>
  <c r="CF138" i="103"/>
  <c r="AK357" i="50"/>
  <c r="CC138" i="103"/>
  <c r="CB138" i="103"/>
  <c r="CA138" i="103"/>
  <c r="DK293" i="50"/>
  <c r="CH137" i="103"/>
  <c r="CF137" i="103"/>
  <c r="AK293" i="50"/>
  <c r="CC137" i="103"/>
  <c r="AB293" i="50"/>
  <c r="CB137" i="103"/>
  <c r="N293" i="50"/>
  <c r="CA137" i="103"/>
  <c r="DK229" i="50"/>
  <c r="CH136" i="103"/>
  <c r="CF136" i="103"/>
  <c r="CC136" i="103"/>
  <c r="AB229" i="50"/>
  <c r="CB136" i="103"/>
  <c r="CA136" i="103"/>
  <c r="CJ135" i="103"/>
  <c r="CI135" i="103"/>
  <c r="DK165" i="50"/>
  <c r="CH135" i="103"/>
  <c r="CG135" i="103"/>
  <c r="CA165" i="50"/>
  <c r="CF135" i="103"/>
  <c r="CE135" i="103"/>
  <c r="CD135" i="103"/>
  <c r="AK165" i="50"/>
  <c r="CC135" i="103"/>
  <c r="CB135" i="103"/>
  <c r="CA135" i="103"/>
  <c r="DK101" i="50"/>
  <c r="CH134" i="103"/>
  <c r="CA101" i="50"/>
  <c r="CF134" i="103"/>
  <c r="CE134" i="103"/>
  <c r="CD134" i="103"/>
  <c r="CC134" i="103"/>
  <c r="AB101" i="50"/>
  <c r="CB134" i="103"/>
  <c r="DK37" i="50"/>
  <c r="CH133" i="103"/>
  <c r="CA37" i="50"/>
  <c r="CF133" i="103"/>
  <c r="CE133" i="103"/>
  <c r="CD133" i="103"/>
  <c r="AK37" i="50"/>
  <c r="CC133" i="103"/>
  <c r="AB37" i="50"/>
  <c r="CB133" i="103"/>
  <c r="DK352" i="50"/>
  <c r="BS138" i="103"/>
  <c r="BQ138" i="103"/>
  <c r="AK352" i="50"/>
  <c r="BN138" i="103"/>
  <c r="BM138" i="103"/>
  <c r="BL138" i="103"/>
  <c r="DK288" i="50"/>
  <c r="BS137" i="103"/>
  <c r="BQ137" i="103"/>
  <c r="AK288" i="50"/>
  <c r="BN137" i="103"/>
  <c r="AB288" i="50"/>
  <c r="BM137" i="103"/>
  <c r="N288" i="50"/>
  <c r="BL137" i="103"/>
  <c r="DK224" i="50"/>
  <c r="BS136" i="103"/>
  <c r="BQ136" i="103"/>
  <c r="BN136" i="103"/>
  <c r="AB224" i="50"/>
  <c r="BM136" i="103"/>
  <c r="BL136" i="103"/>
  <c r="BU135" i="103"/>
  <c r="BT135" i="103"/>
  <c r="DK160" i="50"/>
  <c r="BS135" i="103"/>
  <c r="BR135" i="103"/>
  <c r="CA160" i="50"/>
  <c r="BQ135" i="103"/>
  <c r="BP135" i="103"/>
  <c r="BO135" i="103"/>
  <c r="AK160" i="50"/>
  <c r="BN135" i="103"/>
  <c r="BM135" i="103"/>
  <c r="BL135" i="103"/>
  <c r="DK96" i="50"/>
  <c r="BS134" i="103"/>
  <c r="CA96" i="50"/>
  <c r="BQ134" i="103"/>
  <c r="BP134" i="103"/>
  <c r="BO134" i="103"/>
  <c r="BN134" i="103"/>
  <c r="AB96" i="50"/>
  <c r="BM134" i="103"/>
  <c r="DK32" i="50"/>
  <c r="BS133" i="103"/>
  <c r="CA32" i="50"/>
  <c r="BQ133" i="103"/>
  <c r="BP133" i="103"/>
  <c r="BO133" i="103"/>
  <c r="AK32" i="50"/>
  <c r="BN133" i="103"/>
  <c r="AB32" i="50"/>
  <c r="BM133" i="103"/>
  <c r="DK347" i="50"/>
  <c r="BD138" i="103"/>
  <c r="BB138" i="103"/>
  <c r="AK347" i="50"/>
  <c r="AY138" i="103"/>
  <c r="AX138" i="103"/>
  <c r="AW138" i="103"/>
  <c r="DK283" i="50"/>
  <c r="BD137" i="103"/>
  <c r="BB137" i="103"/>
  <c r="AK283" i="50"/>
  <c r="AY137" i="103"/>
  <c r="AB283" i="50"/>
  <c r="AX137" i="103"/>
  <c r="N283" i="50"/>
  <c r="AW137" i="103"/>
  <c r="DK219" i="50"/>
  <c r="BD136" i="103"/>
  <c r="BB136" i="103"/>
  <c r="AY136" i="103"/>
  <c r="AB219" i="50"/>
  <c r="AX136" i="103"/>
  <c r="N219" i="50"/>
  <c r="AW136" i="103"/>
  <c r="BF135" i="103"/>
  <c r="BE135" i="103"/>
  <c r="DK155" i="50"/>
  <c r="BD135" i="103"/>
  <c r="BC135" i="103"/>
  <c r="CA155" i="50"/>
  <c r="BB135" i="103"/>
  <c r="BA135" i="103"/>
  <c r="AZ135" i="103"/>
  <c r="AK155" i="50"/>
  <c r="AY135" i="103"/>
  <c r="AX135" i="103"/>
  <c r="AW135" i="103"/>
  <c r="DK91" i="50"/>
  <c r="BD134" i="103"/>
  <c r="CA91" i="50"/>
  <c r="BB134" i="103"/>
  <c r="BA134" i="103"/>
  <c r="AZ134" i="103"/>
  <c r="AY134" i="103"/>
  <c r="AB91" i="50"/>
  <c r="AX134" i="103"/>
  <c r="DK27" i="50"/>
  <c r="BD133" i="103"/>
  <c r="CA27" i="50"/>
  <c r="BB133" i="103"/>
  <c r="BA133" i="103"/>
  <c r="AZ133" i="103"/>
  <c r="AK27" i="50"/>
  <c r="AY133" i="103"/>
  <c r="AB27" i="50"/>
  <c r="AX133" i="103"/>
  <c r="DK342" i="50"/>
  <c r="AO138" i="103"/>
  <c r="AM138" i="103"/>
  <c r="AK342" i="50"/>
  <c r="AJ138" i="103"/>
  <c r="AI138" i="103"/>
  <c r="AH138" i="103"/>
  <c r="DK278" i="50"/>
  <c r="AO137" i="103"/>
  <c r="AM137" i="103"/>
  <c r="AK278" i="50"/>
  <c r="AJ137" i="103"/>
  <c r="AB278" i="50"/>
  <c r="AI137" i="103"/>
  <c r="N278" i="50"/>
  <c r="AH137" i="103"/>
  <c r="DK214" i="50"/>
  <c r="AO136" i="103"/>
  <c r="AM136" i="103"/>
  <c r="AJ136" i="103"/>
  <c r="AB214" i="50"/>
  <c r="AI136" i="103"/>
  <c r="N214" i="50"/>
  <c r="AH136" i="103"/>
  <c r="AQ135" i="103"/>
  <c r="AP135" i="103"/>
  <c r="DK150" i="50"/>
  <c r="AO135" i="103"/>
  <c r="AN135" i="103"/>
  <c r="CA150" i="50"/>
  <c r="AM135" i="103"/>
  <c r="AL135" i="103"/>
  <c r="AK135" i="103"/>
  <c r="AK150" i="50"/>
  <c r="AJ135" i="103"/>
  <c r="AI135" i="103"/>
  <c r="AH135" i="103"/>
  <c r="DK86" i="50"/>
  <c r="AO134" i="103"/>
  <c r="CA86" i="50"/>
  <c r="AM134" i="103"/>
  <c r="AL134" i="103"/>
  <c r="AK134" i="103"/>
  <c r="AJ134" i="103"/>
  <c r="AB86" i="50"/>
  <c r="AI134" i="103"/>
  <c r="DK22" i="50"/>
  <c r="AO133" i="103"/>
  <c r="CA22" i="50"/>
  <c r="AM133" i="103"/>
  <c r="AL133" i="103"/>
  <c r="AK133" i="103"/>
  <c r="AK22" i="50"/>
  <c r="AJ133" i="103"/>
  <c r="AB22" i="50"/>
  <c r="AI133" i="103"/>
  <c r="DK337" i="50"/>
  <c r="Z138" i="103"/>
  <c r="X138" i="103"/>
  <c r="AK337" i="50"/>
  <c r="U138" i="103"/>
  <c r="T138" i="103"/>
  <c r="S138" i="103"/>
  <c r="DK273" i="50"/>
  <c r="Z137" i="103"/>
  <c r="X137" i="103"/>
  <c r="AK273" i="50"/>
  <c r="U137" i="103"/>
  <c r="AB273" i="50"/>
  <c r="T137" i="103"/>
  <c r="N273" i="50"/>
  <c r="S137" i="103"/>
  <c r="DK209" i="50"/>
  <c r="Z136" i="103"/>
  <c r="X136" i="103"/>
  <c r="U136" i="103"/>
  <c r="AB209" i="50"/>
  <c r="T136" i="103"/>
  <c r="N209" i="50"/>
  <c r="S136" i="103"/>
  <c r="AB135" i="103"/>
  <c r="AA135" i="103"/>
  <c r="DK145" i="50"/>
  <c r="Z135" i="103"/>
  <c r="Y135" i="103"/>
  <c r="CA145" i="50"/>
  <c r="X135" i="103"/>
  <c r="W135" i="103"/>
  <c r="V135" i="103"/>
  <c r="AK145" i="50"/>
  <c r="U135" i="103"/>
  <c r="T135" i="103"/>
  <c r="S135" i="103"/>
  <c r="DK81" i="50"/>
  <c r="Z134" i="103"/>
  <c r="CA81" i="50"/>
  <c r="X134" i="103"/>
  <c r="W134" i="103"/>
  <c r="V134" i="103"/>
  <c r="U134" i="103"/>
  <c r="AB81" i="50"/>
  <c r="T134" i="103"/>
  <c r="DK17" i="50"/>
  <c r="Z133" i="103"/>
  <c r="CA17" i="50"/>
  <c r="X133" i="103"/>
  <c r="W133" i="103"/>
  <c r="V133" i="103"/>
  <c r="AK17" i="50"/>
  <c r="U133" i="103"/>
  <c r="AB17" i="50"/>
  <c r="T133" i="103"/>
  <c r="DK376" i="50"/>
  <c r="EP23" i="103"/>
  <c r="EN23" i="103"/>
  <c r="AK376" i="50"/>
  <c r="EK23" i="103"/>
  <c r="AB376" i="50"/>
  <c r="EJ23" i="103"/>
  <c r="EI23" i="103"/>
  <c r="DK312" i="50"/>
  <c r="EP22" i="103"/>
  <c r="EN22" i="103"/>
  <c r="AK312" i="50"/>
  <c r="EK22" i="103"/>
  <c r="AB312" i="50"/>
  <c r="EJ22" i="103"/>
  <c r="N312" i="50"/>
  <c r="EI22" i="103"/>
  <c r="DK248" i="50"/>
  <c r="EP21" i="103"/>
  <c r="EN21" i="103"/>
  <c r="EK21" i="103"/>
  <c r="AB248" i="50"/>
  <c r="EJ21" i="103"/>
  <c r="EI21" i="103"/>
  <c r="ER20" i="103"/>
  <c r="EQ20" i="103"/>
  <c r="EP20" i="103"/>
  <c r="EO20" i="103"/>
  <c r="EN20" i="103"/>
  <c r="EM20" i="103"/>
  <c r="EL20" i="103"/>
  <c r="EK20" i="103"/>
  <c r="EJ20" i="103"/>
  <c r="EI20" i="103"/>
  <c r="ER19" i="103"/>
  <c r="EQ19" i="103"/>
  <c r="DK120" i="50"/>
  <c r="EP19" i="103"/>
  <c r="EO19" i="103"/>
  <c r="CA120" i="50"/>
  <c r="EN19" i="103"/>
  <c r="EM19" i="103"/>
  <c r="EL19" i="103"/>
  <c r="EK19" i="103"/>
  <c r="AB120" i="50"/>
  <c r="EJ19" i="103"/>
  <c r="EI19" i="103"/>
  <c r="ER18" i="103"/>
  <c r="EQ18" i="103"/>
  <c r="DK56" i="50"/>
  <c r="EP18" i="103"/>
  <c r="EO18" i="103"/>
  <c r="CA56" i="50"/>
  <c r="EN18" i="103"/>
  <c r="EM18" i="103"/>
  <c r="EL18" i="103"/>
  <c r="AK56" i="50"/>
  <c r="EK18" i="103"/>
  <c r="AB56" i="50"/>
  <c r="EJ18" i="103"/>
  <c r="EI18" i="103"/>
  <c r="DK371" i="50"/>
  <c r="EA23" i="103"/>
  <c r="DY23" i="103"/>
  <c r="AK371" i="50"/>
  <c r="DV23" i="103"/>
  <c r="AB371" i="50"/>
  <c r="DU23" i="103"/>
  <c r="DT23" i="103"/>
  <c r="DK307" i="50"/>
  <c r="EA22" i="103"/>
  <c r="DY22" i="103"/>
  <c r="AK307" i="50"/>
  <c r="DV22" i="103"/>
  <c r="AB307" i="50"/>
  <c r="DU22" i="103"/>
  <c r="N307" i="50"/>
  <c r="DT22" i="103"/>
  <c r="DK243" i="50"/>
  <c r="EA21" i="103"/>
  <c r="DY21" i="103"/>
  <c r="DV21" i="103"/>
  <c r="AB243" i="50"/>
  <c r="DU21" i="103"/>
  <c r="DT21" i="103"/>
  <c r="EC20" i="103"/>
  <c r="EB20" i="103"/>
  <c r="EA20" i="103"/>
  <c r="DZ20" i="103"/>
  <c r="DY20" i="103"/>
  <c r="DX20" i="103"/>
  <c r="DW20" i="103"/>
  <c r="DV20" i="103"/>
  <c r="DU20" i="103"/>
  <c r="DT20" i="103"/>
  <c r="DK115" i="50"/>
  <c r="EA19" i="103"/>
  <c r="CA115" i="50"/>
  <c r="DY19" i="103"/>
  <c r="DX19" i="103"/>
  <c r="DW19" i="103"/>
  <c r="DV19" i="103"/>
  <c r="AB115" i="50"/>
  <c r="DU19" i="103"/>
  <c r="DK51" i="50"/>
  <c r="EA18" i="103"/>
  <c r="CA51" i="50"/>
  <c r="DY18" i="103"/>
  <c r="DX18" i="103"/>
  <c r="DW18" i="103"/>
  <c r="AK51" i="50"/>
  <c r="DV18" i="103"/>
  <c r="AB51" i="50"/>
  <c r="DU18" i="103"/>
  <c r="DK366" i="50"/>
  <c r="DL23" i="103"/>
  <c r="DJ23" i="103"/>
  <c r="AK366" i="50"/>
  <c r="DG23" i="103"/>
  <c r="AB366" i="50"/>
  <c r="DF23" i="103"/>
  <c r="DE23" i="103"/>
  <c r="DK302" i="50"/>
  <c r="DL22" i="103"/>
  <c r="DJ22" i="103"/>
  <c r="AK302" i="50"/>
  <c r="DG22" i="103"/>
  <c r="AB302" i="50"/>
  <c r="DF22" i="103"/>
  <c r="N302" i="50"/>
  <c r="DE22" i="103"/>
  <c r="DK238" i="50"/>
  <c r="DL21" i="103"/>
  <c r="DJ21" i="103"/>
  <c r="DG21" i="103"/>
  <c r="AB238" i="50"/>
  <c r="DF21" i="103"/>
  <c r="DE21" i="103"/>
  <c r="DN20" i="103"/>
  <c r="DM20" i="103"/>
  <c r="DL20" i="103"/>
  <c r="DK20" i="103"/>
  <c r="DJ20" i="103"/>
  <c r="DI20" i="103"/>
  <c r="DH20" i="103"/>
  <c r="DG20" i="103"/>
  <c r="DF20" i="103"/>
  <c r="DE20" i="103"/>
  <c r="DK110" i="50"/>
  <c r="DL19" i="103"/>
  <c r="CA110" i="50"/>
  <c r="DJ19" i="103"/>
  <c r="DI19" i="103"/>
  <c r="DH19" i="103"/>
  <c r="DG19" i="103"/>
  <c r="AB110" i="50"/>
  <c r="DF19" i="103"/>
  <c r="DK46" i="50"/>
  <c r="DL18" i="103"/>
  <c r="CA46" i="50"/>
  <c r="DJ18" i="103"/>
  <c r="DI18" i="103"/>
  <c r="DH18" i="103"/>
  <c r="AK46" i="50"/>
  <c r="DG18" i="103"/>
  <c r="AB46" i="50"/>
  <c r="DF18" i="103"/>
  <c r="DK361" i="50"/>
  <c r="CW23" i="103"/>
  <c r="CU23" i="103"/>
  <c r="AK361" i="50"/>
  <c r="CR23" i="103"/>
  <c r="CQ23" i="103"/>
  <c r="CP23" i="103"/>
  <c r="DK297" i="50"/>
  <c r="CW22" i="103"/>
  <c r="CU22" i="103"/>
  <c r="AK297" i="50"/>
  <c r="CR22" i="103"/>
  <c r="AB297" i="50"/>
  <c r="CQ22" i="103"/>
  <c r="N297" i="50"/>
  <c r="CP22" i="103"/>
  <c r="DK233" i="50"/>
  <c r="CW21" i="103"/>
  <c r="CU21" i="103"/>
  <c r="CR21" i="103"/>
  <c r="AB233" i="50"/>
  <c r="CQ21" i="103"/>
  <c r="CP21" i="103"/>
  <c r="CY20" i="103"/>
  <c r="CX20" i="103"/>
  <c r="CW20" i="103"/>
  <c r="CV20" i="103"/>
  <c r="CU20" i="103"/>
  <c r="CT20" i="103"/>
  <c r="CS20" i="103"/>
  <c r="CR20" i="103"/>
  <c r="CQ20" i="103"/>
  <c r="CP20" i="103"/>
  <c r="DK105" i="50"/>
  <c r="CW19" i="103"/>
  <c r="CA105" i="50"/>
  <c r="CU19" i="103"/>
  <c r="CT19" i="103"/>
  <c r="CS19" i="103"/>
  <c r="CR19" i="103"/>
  <c r="AB105" i="50"/>
  <c r="CQ19" i="103"/>
  <c r="DK41" i="50"/>
  <c r="CW18" i="103"/>
  <c r="CA41" i="50"/>
  <c r="CU18" i="103"/>
  <c r="CT18" i="103"/>
  <c r="CS18" i="103"/>
  <c r="AK41" i="50"/>
  <c r="CR18" i="103"/>
  <c r="AB41" i="50"/>
  <c r="CQ18" i="103"/>
  <c r="DK356" i="50"/>
  <c r="CH23" i="103"/>
  <c r="CF23" i="103"/>
  <c r="AK356" i="50"/>
  <c r="CC23" i="103"/>
  <c r="CB23" i="103"/>
  <c r="CA23" i="103"/>
  <c r="DK292" i="50"/>
  <c r="CH22" i="103"/>
  <c r="CF22" i="103"/>
  <c r="AK292" i="50"/>
  <c r="CC22" i="103"/>
  <c r="AB292" i="50"/>
  <c r="CB22" i="103"/>
  <c r="N292" i="50"/>
  <c r="CA22" i="103"/>
  <c r="DK228" i="50"/>
  <c r="CH21" i="103"/>
  <c r="CF21" i="103"/>
  <c r="CC21" i="103"/>
  <c r="AB228" i="50"/>
  <c r="CB21" i="103"/>
  <c r="CA21" i="103"/>
  <c r="CJ20" i="103"/>
  <c r="CI20" i="103"/>
  <c r="DK164" i="50"/>
  <c r="CH20" i="103"/>
  <c r="CG20" i="103"/>
  <c r="CA164" i="50"/>
  <c r="CF20" i="103"/>
  <c r="CE20" i="103"/>
  <c r="CD20" i="103"/>
  <c r="AK164" i="50"/>
  <c r="CC20" i="103"/>
  <c r="CB20" i="103"/>
  <c r="CA20" i="103"/>
  <c r="DK100" i="50"/>
  <c r="CH19" i="103"/>
  <c r="CA100" i="50"/>
  <c r="CF19" i="103"/>
  <c r="CE19" i="103"/>
  <c r="CD19" i="103"/>
  <c r="CC19" i="103"/>
  <c r="AB100" i="50"/>
  <c r="CB19" i="103"/>
  <c r="DK36" i="50"/>
  <c r="CH18" i="103"/>
  <c r="CA36" i="50"/>
  <c r="CF18" i="103"/>
  <c r="CE18" i="103"/>
  <c r="CD18" i="103"/>
  <c r="AK36" i="50"/>
  <c r="CC18" i="103"/>
  <c r="AB36" i="50"/>
  <c r="CB18" i="103"/>
  <c r="DK351" i="50"/>
  <c r="BS23" i="103"/>
  <c r="BQ23" i="103"/>
  <c r="AK351" i="50"/>
  <c r="BN23" i="103"/>
  <c r="BM23" i="103"/>
  <c r="BL23" i="103"/>
  <c r="DK287" i="50"/>
  <c r="BS22" i="103"/>
  <c r="BQ22" i="103"/>
  <c r="AK287" i="50"/>
  <c r="BN22" i="103"/>
  <c r="AB287" i="50"/>
  <c r="BM22" i="103"/>
  <c r="N287" i="50"/>
  <c r="BL22" i="103"/>
  <c r="DK223" i="50"/>
  <c r="BS21" i="103"/>
  <c r="BQ21" i="103"/>
  <c r="BN21" i="103"/>
  <c r="AB223" i="50"/>
  <c r="BM21" i="103"/>
  <c r="BL21" i="103"/>
  <c r="BU20" i="103"/>
  <c r="BT20" i="103"/>
  <c r="DK159" i="50"/>
  <c r="BS20" i="103"/>
  <c r="BR20" i="103"/>
  <c r="CA159" i="50"/>
  <c r="BQ20" i="103"/>
  <c r="BP20" i="103"/>
  <c r="BO20" i="103"/>
  <c r="AK159" i="50"/>
  <c r="BN20" i="103"/>
  <c r="BM20" i="103"/>
  <c r="BL20" i="103"/>
  <c r="DK95" i="50"/>
  <c r="BS19" i="103"/>
  <c r="CA95" i="50"/>
  <c r="BQ19" i="103"/>
  <c r="BP19" i="103"/>
  <c r="BO19" i="103"/>
  <c r="BN19" i="103"/>
  <c r="AB95" i="50"/>
  <c r="BM19" i="103"/>
  <c r="DK31" i="50"/>
  <c r="BS18" i="103"/>
  <c r="CA31" i="50"/>
  <c r="BQ18" i="103"/>
  <c r="BP18" i="103"/>
  <c r="BO18" i="103"/>
  <c r="AK31" i="50"/>
  <c r="BN18" i="103"/>
  <c r="AB31" i="50"/>
  <c r="BM18" i="103"/>
  <c r="DK346" i="50"/>
  <c r="BD23" i="103"/>
  <c r="BB23" i="103"/>
  <c r="AK346" i="50"/>
  <c r="AY23" i="103"/>
  <c r="AX23" i="103"/>
  <c r="AW23" i="103"/>
  <c r="DK282" i="50"/>
  <c r="BD22" i="103"/>
  <c r="BB22" i="103"/>
  <c r="AK282" i="50"/>
  <c r="AY22" i="103"/>
  <c r="AB282" i="50"/>
  <c r="AX22" i="103"/>
  <c r="N282" i="50"/>
  <c r="AW22" i="103"/>
  <c r="DK218" i="50"/>
  <c r="BD21" i="103"/>
  <c r="BB21" i="103"/>
  <c r="AY21" i="103"/>
  <c r="AB218" i="50"/>
  <c r="AX21" i="103"/>
  <c r="N218" i="50"/>
  <c r="AW21" i="103"/>
  <c r="BF20" i="103"/>
  <c r="BE20" i="103"/>
  <c r="DK154" i="50"/>
  <c r="BD20" i="103"/>
  <c r="BC20" i="103"/>
  <c r="CA154" i="50"/>
  <c r="BB20" i="103"/>
  <c r="BA20" i="103"/>
  <c r="AZ20" i="103"/>
  <c r="AK154" i="50"/>
  <c r="AY20" i="103"/>
  <c r="AX20" i="103"/>
  <c r="AW20" i="103"/>
  <c r="DK90" i="50"/>
  <c r="BD19" i="103"/>
  <c r="CA90" i="50"/>
  <c r="BB19" i="103"/>
  <c r="BA19" i="103"/>
  <c r="AZ19" i="103"/>
  <c r="AY19" i="103"/>
  <c r="AB90" i="50"/>
  <c r="AX19" i="103"/>
  <c r="DK26" i="50"/>
  <c r="BD18" i="103"/>
  <c r="CA26" i="50"/>
  <c r="BB18" i="103"/>
  <c r="BA18" i="103"/>
  <c r="AZ18" i="103"/>
  <c r="AK26" i="50"/>
  <c r="AY18" i="103"/>
  <c r="AB26" i="50"/>
  <c r="AX18" i="103"/>
  <c r="DK341" i="50"/>
  <c r="AO23" i="103"/>
  <c r="AM23" i="103"/>
  <c r="AK341" i="50"/>
  <c r="AJ23" i="103"/>
  <c r="AI23" i="103"/>
  <c r="AH23" i="103"/>
  <c r="DK277" i="50"/>
  <c r="AO22" i="103"/>
  <c r="AM22" i="103"/>
  <c r="AK277" i="50"/>
  <c r="AJ22" i="103"/>
  <c r="AB277" i="50"/>
  <c r="AI22" i="103"/>
  <c r="N277" i="50"/>
  <c r="AH22" i="103"/>
  <c r="DK213" i="50"/>
  <c r="AO21" i="103"/>
  <c r="AM21" i="103"/>
  <c r="AJ21" i="103"/>
  <c r="AB213" i="50"/>
  <c r="AI21" i="103"/>
  <c r="N213" i="50"/>
  <c r="AH21" i="103"/>
  <c r="AP20" i="103"/>
  <c r="DK149" i="50"/>
  <c r="AO20" i="103"/>
  <c r="AN20" i="103"/>
  <c r="CA149" i="50"/>
  <c r="AM20" i="103"/>
  <c r="AL20" i="103"/>
  <c r="AK20" i="103"/>
  <c r="AK149" i="50"/>
  <c r="AJ20" i="103"/>
  <c r="AI20" i="103"/>
  <c r="AH20" i="103"/>
  <c r="DK85" i="50"/>
  <c r="AO19" i="103"/>
  <c r="CA85" i="50"/>
  <c r="AM19" i="103"/>
  <c r="AL19" i="103"/>
  <c r="AK19" i="103"/>
  <c r="AJ19" i="103"/>
  <c r="AB85" i="50"/>
  <c r="AI19" i="103"/>
  <c r="DK21" i="50"/>
  <c r="AO18" i="103"/>
  <c r="CA21" i="50"/>
  <c r="AM18" i="103"/>
  <c r="AL18" i="103"/>
  <c r="AK18" i="103"/>
  <c r="AK21" i="50"/>
  <c r="AJ18" i="103"/>
  <c r="AB21" i="50"/>
  <c r="AI18" i="103"/>
  <c r="DK336" i="50"/>
  <c r="Z23" i="103"/>
  <c r="X23" i="103"/>
  <c r="AK336" i="50"/>
  <c r="U23" i="103"/>
  <c r="T23" i="103"/>
  <c r="S23" i="103"/>
  <c r="DK272" i="50"/>
  <c r="Z22" i="103"/>
  <c r="X22" i="103"/>
  <c r="AK272" i="50"/>
  <c r="U22" i="103"/>
  <c r="AB272" i="50"/>
  <c r="T22" i="103"/>
  <c r="N272" i="50"/>
  <c r="S22" i="103"/>
  <c r="DK208" i="50"/>
  <c r="Z21" i="103"/>
  <c r="X21" i="103"/>
  <c r="U21" i="103"/>
  <c r="AB208" i="50"/>
  <c r="T21" i="103"/>
  <c r="N208" i="50"/>
  <c r="S21" i="103"/>
  <c r="AA20" i="103"/>
  <c r="DK144" i="50"/>
  <c r="Z20" i="103"/>
  <c r="Y20" i="103"/>
  <c r="CA144" i="50"/>
  <c r="X20" i="103"/>
  <c r="W20" i="103"/>
  <c r="V20" i="103"/>
  <c r="AK144" i="50"/>
  <c r="U20" i="103"/>
  <c r="T20" i="103"/>
  <c r="S20" i="103"/>
  <c r="CA80" i="50"/>
  <c r="X19" i="103"/>
  <c r="W19" i="103"/>
  <c r="V19" i="103"/>
  <c r="DK16" i="50"/>
  <c r="Z18" i="103"/>
  <c r="CA16" i="50"/>
  <c r="X18" i="103"/>
  <c r="W18" i="103"/>
  <c r="V18" i="103"/>
  <c r="AK16" i="50"/>
  <c r="U18" i="103"/>
  <c r="AB16" i="50"/>
  <c r="T18" i="103"/>
  <c r="AB80" i="50"/>
  <c r="T19" i="103"/>
  <c r="EQ470" i="103"/>
  <c r="EI470" i="103"/>
  <c r="EI469" i="103"/>
  <c r="EB470" i="103"/>
  <c r="DT470" i="103"/>
  <c r="DT469" i="103"/>
  <c r="DM470" i="103"/>
  <c r="DE470" i="103"/>
  <c r="DE469" i="103"/>
  <c r="CX470" i="103"/>
  <c r="CP470" i="103"/>
  <c r="CP469" i="103"/>
  <c r="CI470" i="103"/>
  <c r="CA470" i="103"/>
  <c r="CA469" i="103"/>
  <c r="BT470" i="103"/>
  <c r="BL470" i="103"/>
  <c r="BL469" i="103"/>
  <c r="BE470" i="103"/>
  <c r="AW470" i="103"/>
  <c r="AW469" i="103"/>
  <c r="AP470" i="103"/>
  <c r="AH470" i="103"/>
  <c r="AH469" i="103"/>
  <c r="AA470" i="103"/>
  <c r="S470" i="103"/>
  <c r="S469" i="103"/>
  <c r="L470" i="103"/>
  <c r="D470" i="103"/>
  <c r="D469" i="103"/>
  <c r="CI469" i="103"/>
  <c r="EQ355" i="103"/>
  <c r="EI355" i="103"/>
  <c r="EI354" i="103"/>
  <c r="EB355" i="103"/>
  <c r="DT355" i="103"/>
  <c r="DT354" i="103"/>
  <c r="DM355" i="103"/>
  <c r="DE355" i="103"/>
  <c r="DE354" i="103"/>
  <c r="CX355" i="103"/>
  <c r="CP355" i="103"/>
  <c r="CP354" i="103"/>
  <c r="CI355" i="103"/>
  <c r="CA355" i="103"/>
  <c r="CA354" i="103"/>
  <c r="BT355" i="103"/>
  <c r="BL355" i="103"/>
  <c r="BL354" i="103"/>
  <c r="BE355" i="103"/>
  <c r="AW355" i="103"/>
  <c r="AW354" i="103"/>
  <c r="AP355" i="103"/>
  <c r="AH355" i="103"/>
  <c r="AH354" i="103"/>
  <c r="AA355" i="103"/>
  <c r="S355" i="103"/>
  <c r="S354" i="103"/>
  <c r="L355" i="103"/>
  <c r="D355" i="103"/>
  <c r="D354" i="103"/>
  <c r="EQ240" i="103"/>
  <c r="EI240" i="103"/>
  <c r="EI239" i="103"/>
  <c r="EB240" i="103"/>
  <c r="DT240" i="103"/>
  <c r="DT239" i="103"/>
  <c r="DM240" i="103"/>
  <c r="DE240" i="103"/>
  <c r="DE239" i="103"/>
  <c r="CX240" i="103"/>
  <c r="CP240" i="103"/>
  <c r="CP239" i="103"/>
  <c r="CI240" i="103"/>
  <c r="CA240" i="103"/>
  <c r="CA239" i="103"/>
  <c r="BT240" i="103"/>
  <c r="BL240" i="103"/>
  <c r="BL239" i="103"/>
  <c r="BE240" i="103"/>
  <c r="AW240" i="103"/>
  <c r="AW239" i="103"/>
  <c r="AP240" i="103"/>
  <c r="AH240" i="103"/>
  <c r="AH239" i="103"/>
  <c r="AA240" i="103"/>
  <c r="S240" i="103"/>
  <c r="S239" i="103"/>
  <c r="L240" i="103"/>
  <c r="D240" i="103"/>
  <c r="D239" i="103"/>
  <c r="EQ125" i="103"/>
  <c r="EI125" i="103"/>
  <c r="EI124" i="103"/>
  <c r="EB125" i="103"/>
  <c r="DT125" i="103"/>
  <c r="DT124" i="103"/>
  <c r="DM125" i="103"/>
  <c r="DE125" i="103"/>
  <c r="DE124" i="103"/>
  <c r="CX125" i="103"/>
  <c r="CP125" i="103"/>
  <c r="CP124" i="103"/>
  <c r="CI125" i="103"/>
  <c r="CA125" i="103"/>
  <c r="CA124" i="103"/>
  <c r="BT125" i="103"/>
  <c r="BL125" i="103"/>
  <c r="BL124" i="103"/>
  <c r="BE125" i="103"/>
  <c r="AW125" i="103"/>
  <c r="AW124" i="103"/>
  <c r="AP125" i="103"/>
  <c r="AH125" i="103"/>
  <c r="AH124" i="103"/>
  <c r="AA125" i="103"/>
  <c r="S125" i="103"/>
  <c r="S124" i="103"/>
  <c r="D125" i="103"/>
  <c r="EQ10" i="103"/>
  <c r="EI10" i="103"/>
  <c r="EI9" i="103"/>
  <c r="EB10" i="103"/>
  <c r="DT9" i="103"/>
  <c r="DM10" i="103"/>
  <c r="DE10" i="103"/>
  <c r="DE9" i="103"/>
  <c r="CX10" i="103"/>
  <c r="CP10" i="103"/>
  <c r="CP9" i="103"/>
  <c r="CI10" i="103"/>
  <c r="CA10" i="103"/>
  <c r="CA9" i="103"/>
  <c r="BT10" i="103"/>
  <c r="BL10" i="103"/>
  <c r="BE10" i="103"/>
  <c r="AW10" i="103"/>
  <c r="BL9" i="103"/>
  <c r="AW9" i="103"/>
  <c r="AP10" i="103"/>
  <c r="AH10" i="103"/>
  <c r="AH9" i="103"/>
  <c r="AA51" i="103"/>
  <c r="AA166" i="103"/>
  <c r="S166" i="103"/>
  <c r="L166" i="103"/>
  <c r="D166" i="103"/>
  <c r="M152" i="103"/>
  <c r="BG8" i="109"/>
  <c r="BH8" i="109"/>
  <c r="BI8" i="109"/>
  <c r="M151" i="103"/>
  <c r="M150" i="103"/>
  <c r="DK332" i="50"/>
  <c r="K138" i="103"/>
  <c r="I138" i="103"/>
  <c r="AK332" i="50"/>
  <c r="F138" i="103"/>
  <c r="E138" i="103"/>
  <c r="D138" i="103"/>
  <c r="DK268" i="50"/>
  <c r="K137" i="103"/>
  <c r="I137" i="103"/>
  <c r="AK268" i="50"/>
  <c r="F137" i="103"/>
  <c r="AB268" i="50"/>
  <c r="E137" i="103"/>
  <c r="N268" i="50"/>
  <c r="D137" i="103"/>
  <c r="DK204" i="50"/>
  <c r="K136" i="103"/>
  <c r="I136" i="103"/>
  <c r="F136" i="103"/>
  <c r="AB204" i="50"/>
  <c r="E136" i="103"/>
  <c r="N204" i="50"/>
  <c r="D136" i="103"/>
  <c r="L135" i="103"/>
  <c r="DK140" i="50"/>
  <c r="K135" i="103"/>
  <c r="J135" i="103"/>
  <c r="I135" i="103"/>
  <c r="H135" i="103"/>
  <c r="G135" i="103"/>
  <c r="AK140" i="50"/>
  <c r="F135" i="103"/>
  <c r="E135" i="103"/>
  <c r="D135" i="103"/>
  <c r="DK76" i="50"/>
  <c r="K134" i="103"/>
  <c r="I134" i="103"/>
  <c r="H134" i="103"/>
  <c r="G134" i="103"/>
  <c r="F134" i="103"/>
  <c r="AB76" i="50"/>
  <c r="E134" i="103"/>
  <c r="DK12" i="50"/>
  <c r="K133" i="103"/>
  <c r="I133" i="103"/>
  <c r="H133" i="103"/>
  <c r="G133" i="103"/>
  <c r="AK12" i="50"/>
  <c r="F133" i="103"/>
  <c r="AB12" i="50"/>
  <c r="E133" i="103"/>
  <c r="L125" i="103"/>
  <c r="D124" i="103"/>
  <c r="EG567" i="103"/>
  <c r="EG556" i="103"/>
  <c r="EG546" i="103"/>
  <c r="EG535" i="103"/>
  <c r="EG525" i="103"/>
  <c r="EG513" i="103"/>
  <c r="EQ505" i="103"/>
  <c r="EL505" i="103"/>
  <c r="EH505" i="103"/>
  <c r="M37" i="103"/>
  <c r="EJ497" i="103"/>
  <c r="BG7" i="109"/>
  <c r="BH7" i="109"/>
  <c r="BI7" i="109"/>
  <c r="EH483" i="103"/>
  <c r="EH482" i="103"/>
  <c r="EH481" i="103"/>
  <c r="EH480" i="103"/>
  <c r="EH479" i="103"/>
  <c r="EH478" i="103"/>
  <c r="EQ469" i="103"/>
  <c r="EK465" i="103"/>
  <c r="EO463" i="103"/>
  <c r="EG452" i="103"/>
  <c r="EG441" i="103"/>
  <c r="EG431" i="103"/>
  <c r="EG420" i="103"/>
  <c r="EG410" i="103"/>
  <c r="EG398" i="103"/>
  <c r="EQ390" i="103"/>
  <c r="EL390" i="103"/>
  <c r="EH390" i="103"/>
  <c r="EJ382" i="103"/>
  <c r="EH368" i="103"/>
  <c r="EH367" i="103"/>
  <c r="EH366" i="103"/>
  <c r="EH365" i="103"/>
  <c r="EH364" i="103"/>
  <c r="EH363" i="103"/>
  <c r="EQ354" i="103"/>
  <c r="EK350" i="103"/>
  <c r="EO348" i="103"/>
  <c r="EG337" i="103"/>
  <c r="EG326" i="103"/>
  <c r="EG316" i="103"/>
  <c r="EG305" i="103"/>
  <c r="EG295" i="103"/>
  <c r="EG283" i="103"/>
  <c r="EQ275" i="103"/>
  <c r="EL275" i="103"/>
  <c r="EH275" i="103"/>
  <c r="EJ267" i="103"/>
  <c r="EH253" i="103"/>
  <c r="EH252" i="103"/>
  <c r="EH251" i="103"/>
  <c r="EH250" i="103"/>
  <c r="EH249" i="103"/>
  <c r="EH248" i="103"/>
  <c r="EQ239" i="103"/>
  <c r="EK235" i="103"/>
  <c r="EO233" i="103"/>
  <c r="EG222" i="103"/>
  <c r="EG211" i="103"/>
  <c r="EG201" i="103"/>
  <c r="EG190" i="103"/>
  <c r="EG180" i="103"/>
  <c r="EG168" i="103"/>
  <c r="EQ160" i="103"/>
  <c r="EL160" i="103"/>
  <c r="EH160" i="103"/>
  <c r="EJ152" i="103"/>
  <c r="EH138" i="103"/>
  <c r="EH137" i="103"/>
  <c r="EH136" i="103"/>
  <c r="EH135" i="103"/>
  <c r="EH134" i="103"/>
  <c r="EH133" i="103"/>
  <c r="EQ124" i="103"/>
  <c r="EK120" i="103"/>
  <c r="EO118" i="103"/>
  <c r="EG107" i="103"/>
  <c r="EG96" i="103"/>
  <c r="EG86" i="103"/>
  <c r="EG75" i="103"/>
  <c r="EG65" i="103"/>
  <c r="EG53" i="103"/>
  <c r="EQ45" i="103"/>
  <c r="EL45" i="103"/>
  <c r="EH45" i="103"/>
  <c r="EJ37" i="103"/>
  <c r="EH23" i="103"/>
  <c r="EH22" i="103"/>
  <c r="EH21" i="103"/>
  <c r="EH20" i="103"/>
  <c r="EH19" i="103"/>
  <c r="EH18" i="103"/>
  <c r="EQ9" i="103"/>
  <c r="EK5" i="103"/>
  <c r="EO3" i="103"/>
  <c r="DR567" i="103"/>
  <c r="DR556" i="103"/>
  <c r="DR546" i="103"/>
  <c r="DR535" i="103"/>
  <c r="DR525" i="103"/>
  <c r="DR513" i="103"/>
  <c r="EB505" i="103"/>
  <c r="DW505" i="103"/>
  <c r="DS505" i="103"/>
  <c r="DU497" i="103"/>
  <c r="DS483" i="103"/>
  <c r="DS482" i="103"/>
  <c r="DS481" i="103"/>
  <c r="DS480" i="103"/>
  <c r="DS479" i="103"/>
  <c r="DS478" i="103"/>
  <c r="EB469" i="103"/>
  <c r="DV465" i="103"/>
  <c r="DZ463" i="103"/>
  <c r="DR452" i="103"/>
  <c r="DR441" i="103"/>
  <c r="DR431" i="103"/>
  <c r="DR420" i="103"/>
  <c r="DR410" i="103"/>
  <c r="DR398" i="103"/>
  <c r="EB390" i="103"/>
  <c r="DW390" i="103"/>
  <c r="DS390" i="103"/>
  <c r="DU382" i="103"/>
  <c r="DS368" i="103"/>
  <c r="DS367" i="103"/>
  <c r="DS366" i="103"/>
  <c r="DS365" i="103"/>
  <c r="DS364" i="103"/>
  <c r="DS363" i="103"/>
  <c r="EB354" i="103"/>
  <c r="DV350" i="103"/>
  <c r="DZ348" i="103"/>
  <c r="DR337" i="103"/>
  <c r="DR326" i="103"/>
  <c r="DR316" i="103"/>
  <c r="DR305" i="103"/>
  <c r="DR295" i="103"/>
  <c r="DR283" i="103"/>
  <c r="EB275" i="103"/>
  <c r="DW275" i="103"/>
  <c r="DS275" i="103"/>
  <c r="DU267" i="103"/>
  <c r="DS253" i="103"/>
  <c r="DS252" i="103"/>
  <c r="DS251" i="103"/>
  <c r="DS250" i="103"/>
  <c r="DS249" i="103"/>
  <c r="DS248" i="103"/>
  <c r="EB239" i="103"/>
  <c r="DV235" i="103"/>
  <c r="DZ233" i="103"/>
  <c r="DR222" i="103"/>
  <c r="DR211" i="103"/>
  <c r="DR201" i="103"/>
  <c r="DR190" i="103"/>
  <c r="DR180" i="103"/>
  <c r="DR168" i="103"/>
  <c r="EB160" i="103"/>
  <c r="DW160" i="103"/>
  <c r="DS160" i="103"/>
  <c r="DU152" i="103"/>
  <c r="DS138" i="103"/>
  <c r="DS137" i="103"/>
  <c r="DS136" i="103"/>
  <c r="DS135" i="103"/>
  <c r="DS134" i="103"/>
  <c r="DS133" i="103"/>
  <c r="EB124" i="103"/>
  <c r="DV120" i="103"/>
  <c r="DZ118" i="103"/>
  <c r="DR107" i="103"/>
  <c r="DR96" i="103"/>
  <c r="DR86" i="103"/>
  <c r="DR75" i="103"/>
  <c r="DR65" i="103"/>
  <c r="DR53" i="103"/>
  <c r="EB45" i="103"/>
  <c r="DW45" i="103"/>
  <c r="DS45" i="103"/>
  <c r="DU37" i="103"/>
  <c r="DS23" i="103"/>
  <c r="DS22" i="103"/>
  <c r="DS21" i="103"/>
  <c r="DS20" i="103"/>
  <c r="DS19" i="103"/>
  <c r="DS18" i="103"/>
  <c r="EB9" i="103"/>
  <c r="DV5" i="103"/>
  <c r="DZ3" i="103"/>
  <c r="DC567" i="103"/>
  <c r="DC556" i="103"/>
  <c r="DC546" i="103"/>
  <c r="DC535" i="103"/>
  <c r="DC525" i="103"/>
  <c r="DC513" i="103"/>
  <c r="DM505" i="103"/>
  <c r="DH505" i="103"/>
  <c r="DD505" i="103"/>
  <c r="DF497" i="103"/>
  <c r="DD483" i="103"/>
  <c r="DD482" i="103"/>
  <c r="DD481" i="103"/>
  <c r="DD480" i="103"/>
  <c r="DD479" i="103"/>
  <c r="DD478" i="103"/>
  <c r="DM469" i="103"/>
  <c r="DG465" i="103"/>
  <c r="DK463" i="103"/>
  <c r="DC452" i="103"/>
  <c r="DC441" i="103"/>
  <c r="DC431" i="103"/>
  <c r="DC420" i="103"/>
  <c r="DC410" i="103"/>
  <c r="DC398" i="103"/>
  <c r="DM390" i="103"/>
  <c r="DH390" i="103"/>
  <c r="DD390" i="103"/>
  <c r="DF382" i="103"/>
  <c r="DD368" i="103"/>
  <c r="DD367" i="103"/>
  <c r="DD366" i="103"/>
  <c r="DD365" i="103"/>
  <c r="DD364" i="103"/>
  <c r="DD363" i="103"/>
  <c r="DM354" i="103"/>
  <c r="DG350" i="103"/>
  <c r="DK348" i="103"/>
  <c r="DC337" i="103"/>
  <c r="DC326" i="103"/>
  <c r="DC316" i="103"/>
  <c r="DC305" i="103"/>
  <c r="DC295" i="103"/>
  <c r="DC283" i="103"/>
  <c r="DM275" i="103"/>
  <c r="DH275" i="103"/>
  <c r="DD275" i="103"/>
  <c r="DF267" i="103"/>
  <c r="DD253" i="103"/>
  <c r="DD252" i="103"/>
  <c r="DD251" i="103"/>
  <c r="DD250" i="103"/>
  <c r="DD249" i="103"/>
  <c r="DD248" i="103"/>
  <c r="DM239" i="103"/>
  <c r="DG235" i="103"/>
  <c r="DK233" i="103"/>
  <c r="DC222" i="103"/>
  <c r="DC211" i="103"/>
  <c r="DC201" i="103"/>
  <c r="DC190" i="103"/>
  <c r="DC180" i="103"/>
  <c r="DC168" i="103"/>
  <c r="DM160" i="103"/>
  <c r="DH160" i="103"/>
  <c r="DD160" i="103"/>
  <c r="DF152" i="103"/>
  <c r="DD138" i="103"/>
  <c r="DD137" i="103"/>
  <c r="DD136" i="103"/>
  <c r="DD135" i="103"/>
  <c r="DD134" i="103"/>
  <c r="DD133" i="103"/>
  <c r="DM124" i="103"/>
  <c r="DG120" i="103"/>
  <c r="DK118" i="103"/>
  <c r="DC107" i="103"/>
  <c r="DC96" i="103"/>
  <c r="DC86" i="103"/>
  <c r="DC75" i="103"/>
  <c r="DC65" i="103"/>
  <c r="DC53" i="103"/>
  <c r="DM45" i="103"/>
  <c r="DH45" i="103"/>
  <c r="DD45" i="103"/>
  <c r="DF37" i="103"/>
  <c r="DD23" i="103"/>
  <c r="DD22" i="103"/>
  <c r="DD21" i="103"/>
  <c r="DD20" i="103"/>
  <c r="DD19" i="103"/>
  <c r="DD18" i="103"/>
  <c r="DM9" i="103"/>
  <c r="DG5" i="103"/>
  <c r="DK3" i="103"/>
  <c r="CN567" i="103"/>
  <c r="CN556" i="103"/>
  <c r="CN546" i="103"/>
  <c r="CN535" i="103"/>
  <c r="CN525" i="103"/>
  <c r="CN513" i="103"/>
  <c r="CX505" i="103"/>
  <c r="CS505" i="103"/>
  <c r="CO505" i="103"/>
  <c r="CQ497" i="103"/>
  <c r="CO483" i="103"/>
  <c r="CO482" i="103"/>
  <c r="CO481" i="103"/>
  <c r="CO480" i="103"/>
  <c r="CO479" i="103"/>
  <c r="CO478" i="103"/>
  <c r="CX469" i="103"/>
  <c r="CR465" i="103"/>
  <c r="CV463" i="103"/>
  <c r="CN452" i="103"/>
  <c r="CN441" i="103"/>
  <c r="CN431" i="103"/>
  <c r="CN420" i="103"/>
  <c r="CN410" i="103"/>
  <c r="CN398" i="103"/>
  <c r="CX390" i="103"/>
  <c r="CS390" i="103"/>
  <c r="CO390" i="103"/>
  <c r="CQ382" i="103"/>
  <c r="CO368" i="103"/>
  <c r="CO367" i="103"/>
  <c r="CO366" i="103"/>
  <c r="CO365" i="103"/>
  <c r="CO364" i="103"/>
  <c r="CO363" i="103"/>
  <c r="CX354" i="103"/>
  <c r="CR350" i="103"/>
  <c r="CV348" i="103"/>
  <c r="CN337" i="103"/>
  <c r="CN326" i="103"/>
  <c r="CN316" i="103"/>
  <c r="CN305" i="103"/>
  <c r="CN295" i="103"/>
  <c r="CN283" i="103"/>
  <c r="CX275" i="103"/>
  <c r="CS275" i="103"/>
  <c r="CO275" i="103"/>
  <c r="CQ267" i="103"/>
  <c r="CO253" i="103"/>
  <c r="CO252" i="103"/>
  <c r="CO251" i="103"/>
  <c r="CO250" i="103"/>
  <c r="CO249" i="103"/>
  <c r="CO248" i="103"/>
  <c r="CX239" i="103"/>
  <c r="CR235" i="103"/>
  <c r="CV233" i="103"/>
  <c r="CN222" i="103"/>
  <c r="CN211" i="103"/>
  <c r="CN201" i="103"/>
  <c r="CN190" i="103"/>
  <c r="CN180" i="103"/>
  <c r="CN168" i="103"/>
  <c r="CX160" i="103"/>
  <c r="CS160" i="103"/>
  <c r="CO160" i="103"/>
  <c r="CQ152" i="103"/>
  <c r="CO138" i="103"/>
  <c r="CO137" i="103"/>
  <c r="CO136" i="103"/>
  <c r="CO135" i="103"/>
  <c r="CO134" i="103"/>
  <c r="CO133" i="103"/>
  <c r="CX124" i="103"/>
  <c r="CR120" i="103"/>
  <c r="CV118" i="103"/>
  <c r="CN107" i="103"/>
  <c r="CN96" i="103"/>
  <c r="CN86" i="103"/>
  <c r="CN75" i="103"/>
  <c r="CN65" i="103"/>
  <c r="CN53" i="103"/>
  <c r="CX45" i="103"/>
  <c r="CS45" i="103"/>
  <c r="CO45" i="103"/>
  <c r="CQ37" i="103"/>
  <c r="CO23" i="103"/>
  <c r="CO22" i="103"/>
  <c r="CO21" i="103"/>
  <c r="CO20" i="103"/>
  <c r="CO19" i="103"/>
  <c r="CO18" i="103"/>
  <c r="CX9" i="103"/>
  <c r="CR5" i="103"/>
  <c r="CV3" i="103"/>
  <c r="BY567" i="103"/>
  <c r="BY556" i="103"/>
  <c r="BY546" i="103"/>
  <c r="BY535" i="103"/>
  <c r="BY525" i="103"/>
  <c r="BY513" i="103"/>
  <c r="CI505" i="103"/>
  <c r="CD505" i="103"/>
  <c r="BZ505" i="103"/>
  <c r="CB497" i="103"/>
  <c r="BZ483" i="103"/>
  <c r="BZ482" i="103"/>
  <c r="BZ481" i="103"/>
  <c r="BZ480" i="103"/>
  <c r="BZ479" i="103"/>
  <c r="BZ478" i="103"/>
  <c r="CC465" i="103"/>
  <c r="CG463" i="103"/>
  <c r="BY452" i="103"/>
  <c r="BY441" i="103"/>
  <c r="BY431" i="103"/>
  <c r="BY420" i="103"/>
  <c r="BY410" i="103"/>
  <c r="BY398" i="103"/>
  <c r="CI390" i="103"/>
  <c r="CD390" i="103"/>
  <c r="BZ390" i="103"/>
  <c r="CB382" i="103"/>
  <c r="BZ368" i="103"/>
  <c r="BZ367" i="103"/>
  <c r="BZ366" i="103"/>
  <c r="BZ365" i="103"/>
  <c r="BZ364" i="103"/>
  <c r="BZ363" i="103"/>
  <c r="CI354" i="103"/>
  <c r="CC350" i="103"/>
  <c r="CG348" i="103"/>
  <c r="BY337" i="103"/>
  <c r="BY326" i="103"/>
  <c r="BY316" i="103"/>
  <c r="BY305" i="103"/>
  <c r="BY295" i="103"/>
  <c r="BY283" i="103"/>
  <c r="CI275" i="103"/>
  <c r="CD275" i="103"/>
  <c r="BZ275" i="103"/>
  <c r="CB267" i="103"/>
  <c r="BZ253" i="103"/>
  <c r="BZ252" i="103"/>
  <c r="BZ251" i="103"/>
  <c r="BZ250" i="103"/>
  <c r="BZ249" i="103"/>
  <c r="BZ248" i="103"/>
  <c r="CI239" i="103"/>
  <c r="CC235" i="103"/>
  <c r="CG233" i="103"/>
  <c r="BY222" i="103"/>
  <c r="BY211" i="103"/>
  <c r="BY201" i="103"/>
  <c r="BY190" i="103"/>
  <c r="BY180" i="103"/>
  <c r="BY168" i="103"/>
  <c r="CI160" i="103"/>
  <c r="CD160" i="103"/>
  <c r="BZ160" i="103"/>
  <c r="CB152" i="103"/>
  <c r="BZ138" i="103"/>
  <c r="BZ137" i="103"/>
  <c r="BZ136" i="103"/>
  <c r="BZ135" i="103"/>
  <c r="BZ134" i="103"/>
  <c r="BZ133" i="103"/>
  <c r="CI124" i="103"/>
  <c r="CC120" i="103"/>
  <c r="CG118" i="103"/>
  <c r="BY107" i="103"/>
  <c r="BY96" i="103"/>
  <c r="BY86" i="103"/>
  <c r="BY75" i="103"/>
  <c r="BY65" i="103"/>
  <c r="BY53" i="103"/>
  <c r="CI45" i="103"/>
  <c r="CD45" i="103"/>
  <c r="BZ45" i="103"/>
  <c r="CB37" i="103"/>
  <c r="BZ23" i="103"/>
  <c r="BZ22" i="103"/>
  <c r="BZ21" i="103"/>
  <c r="BZ20" i="103"/>
  <c r="BZ19" i="103"/>
  <c r="BZ18" i="103"/>
  <c r="CI9" i="103"/>
  <c r="CC5" i="103"/>
  <c r="CG3" i="103"/>
  <c r="BJ567" i="103"/>
  <c r="BJ556" i="103"/>
  <c r="BJ546" i="103"/>
  <c r="BJ535" i="103"/>
  <c r="BJ525" i="103"/>
  <c r="BJ513" i="103"/>
  <c r="BT505" i="103"/>
  <c r="BO505" i="103"/>
  <c r="BK505" i="103"/>
  <c r="BM497" i="103"/>
  <c r="BK483" i="103"/>
  <c r="BK482" i="103"/>
  <c r="BK481" i="103"/>
  <c r="BK480" i="103"/>
  <c r="BK479" i="103"/>
  <c r="BK478" i="103"/>
  <c r="BT469" i="103"/>
  <c r="BN465" i="103"/>
  <c r="BR463" i="103"/>
  <c r="BJ452" i="103"/>
  <c r="BJ441" i="103"/>
  <c r="BJ431" i="103"/>
  <c r="BJ420" i="103"/>
  <c r="BJ410" i="103"/>
  <c r="BJ398" i="103"/>
  <c r="BT390" i="103"/>
  <c r="BO390" i="103"/>
  <c r="BK390" i="103"/>
  <c r="BM382" i="103"/>
  <c r="BK368" i="103"/>
  <c r="BK367" i="103"/>
  <c r="BK366" i="103"/>
  <c r="BK365" i="103"/>
  <c r="BK364" i="103"/>
  <c r="BK363" i="103"/>
  <c r="BT354" i="103"/>
  <c r="BN350" i="103"/>
  <c r="BR348" i="103"/>
  <c r="BJ337" i="103"/>
  <c r="BJ326" i="103"/>
  <c r="BJ316" i="103"/>
  <c r="BJ305" i="103"/>
  <c r="BJ295" i="103"/>
  <c r="BJ283" i="103"/>
  <c r="BT275" i="103"/>
  <c r="BO275" i="103"/>
  <c r="BK275" i="103"/>
  <c r="BM267" i="103"/>
  <c r="BK253" i="103"/>
  <c r="BK252" i="103"/>
  <c r="BK251" i="103"/>
  <c r="BK250" i="103"/>
  <c r="BK249" i="103"/>
  <c r="BK248" i="103"/>
  <c r="BT239" i="103"/>
  <c r="BN235" i="103"/>
  <c r="BR233" i="103"/>
  <c r="BJ222" i="103"/>
  <c r="BJ211" i="103"/>
  <c r="BJ201" i="103"/>
  <c r="BJ190" i="103"/>
  <c r="BJ180" i="103"/>
  <c r="BJ168" i="103"/>
  <c r="BT160" i="103"/>
  <c r="BO160" i="103"/>
  <c r="BK160" i="103"/>
  <c r="BM152" i="103"/>
  <c r="BK138" i="103"/>
  <c r="BK137" i="103"/>
  <c r="BK136" i="103"/>
  <c r="BK135" i="103"/>
  <c r="BK134" i="103"/>
  <c r="BK133" i="103"/>
  <c r="BT124" i="103"/>
  <c r="BN120" i="103"/>
  <c r="BR118" i="103"/>
  <c r="BJ107" i="103"/>
  <c r="BJ96" i="103"/>
  <c r="BJ86" i="103"/>
  <c r="BJ75" i="103"/>
  <c r="BJ65" i="103"/>
  <c r="BJ53" i="103"/>
  <c r="BT45" i="103"/>
  <c r="BO45" i="103"/>
  <c r="BK45" i="103"/>
  <c r="BM37" i="103"/>
  <c r="BK23" i="103"/>
  <c r="BK22" i="103"/>
  <c r="BK21" i="103"/>
  <c r="BK20" i="103"/>
  <c r="BK19" i="103"/>
  <c r="BK18" i="103"/>
  <c r="BT9" i="103"/>
  <c r="BN5" i="103"/>
  <c r="BR3" i="103"/>
  <c r="AU567" i="103"/>
  <c r="AU556" i="103"/>
  <c r="AU546" i="103"/>
  <c r="AU535" i="103"/>
  <c r="AU525" i="103"/>
  <c r="AU513" i="103"/>
  <c r="BE505" i="103"/>
  <c r="AZ505" i="103"/>
  <c r="AV505" i="103"/>
  <c r="AX497" i="103"/>
  <c r="AV483" i="103"/>
  <c r="AV482" i="103"/>
  <c r="AV481" i="103"/>
  <c r="AV480" i="103"/>
  <c r="AV479" i="103"/>
  <c r="AV478" i="103"/>
  <c r="BE469" i="103"/>
  <c r="AY465" i="103"/>
  <c r="BC463" i="103"/>
  <c r="AU452" i="103"/>
  <c r="AU441" i="103"/>
  <c r="AU431" i="103"/>
  <c r="AU420" i="103"/>
  <c r="AU410" i="103"/>
  <c r="AU398" i="103"/>
  <c r="BE390" i="103"/>
  <c r="AZ390" i="103"/>
  <c r="AV390" i="103"/>
  <c r="AX382" i="103"/>
  <c r="AV368" i="103"/>
  <c r="AV367" i="103"/>
  <c r="AV366" i="103"/>
  <c r="AV365" i="103"/>
  <c r="AV364" i="103"/>
  <c r="AV363" i="103"/>
  <c r="BE354" i="103"/>
  <c r="AY350" i="103"/>
  <c r="BC348" i="103"/>
  <c r="AU337" i="103"/>
  <c r="AU326" i="103"/>
  <c r="AU316" i="103"/>
  <c r="AU305" i="103"/>
  <c r="AU295" i="103"/>
  <c r="AU283" i="103"/>
  <c r="BE275" i="103"/>
  <c r="AZ275" i="103"/>
  <c r="AV275" i="103"/>
  <c r="AX267" i="103"/>
  <c r="AV253" i="103"/>
  <c r="AV252" i="103"/>
  <c r="AV251" i="103"/>
  <c r="AV250" i="103"/>
  <c r="AV249" i="103"/>
  <c r="AV248" i="103"/>
  <c r="BE239" i="103"/>
  <c r="AY235" i="103"/>
  <c r="BC233" i="103"/>
  <c r="AU222" i="103"/>
  <c r="AU211" i="103"/>
  <c r="AU201" i="103"/>
  <c r="AU190" i="103"/>
  <c r="AU180" i="103"/>
  <c r="AU168" i="103"/>
  <c r="BE160" i="103"/>
  <c r="AZ160" i="103"/>
  <c r="AV160" i="103"/>
  <c r="AX152" i="103"/>
  <c r="AV138" i="103"/>
  <c r="AV137" i="103"/>
  <c r="AV136" i="103"/>
  <c r="AV135" i="103"/>
  <c r="AV134" i="103"/>
  <c r="AV133" i="103"/>
  <c r="BE124" i="103"/>
  <c r="AY120" i="103"/>
  <c r="BC118" i="103"/>
  <c r="AU107" i="103"/>
  <c r="AU96" i="103"/>
  <c r="AU86" i="103"/>
  <c r="AU75" i="103"/>
  <c r="AU65" i="103"/>
  <c r="AU53" i="103"/>
  <c r="BE45" i="103"/>
  <c r="AZ45" i="103"/>
  <c r="AV45" i="103"/>
  <c r="AX37" i="103"/>
  <c r="AV23" i="103"/>
  <c r="AV22" i="103"/>
  <c r="AV21" i="103"/>
  <c r="AV20" i="103"/>
  <c r="AV19" i="103"/>
  <c r="AV18" i="103"/>
  <c r="BE9" i="103"/>
  <c r="AY5" i="103"/>
  <c r="BC3" i="103"/>
  <c r="AF567" i="103"/>
  <c r="AF556" i="103"/>
  <c r="AF546" i="103"/>
  <c r="AF535" i="103"/>
  <c r="AF525" i="103"/>
  <c r="AF513" i="103"/>
  <c r="AP505" i="103"/>
  <c r="AK505" i="103"/>
  <c r="AG505" i="103"/>
  <c r="AI497" i="103"/>
  <c r="AG483" i="103"/>
  <c r="AG482" i="103"/>
  <c r="AG481" i="103"/>
  <c r="AG480" i="103"/>
  <c r="AG479" i="103"/>
  <c r="AG478" i="103"/>
  <c r="AP469" i="103"/>
  <c r="AJ465" i="103"/>
  <c r="AN463" i="103"/>
  <c r="AF452" i="103"/>
  <c r="AF441" i="103"/>
  <c r="AF431" i="103"/>
  <c r="AF420" i="103"/>
  <c r="AF410" i="103"/>
  <c r="AF398" i="103"/>
  <c r="AP390" i="103"/>
  <c r="AK390" i="103"/>
  <c r="AG390" i="103"/>
  <c r="AI382" i="103"/>
  <c r="AG368" i="103"/>
  <c r="AG367" i="103"/>
  <c r="AG366" i="103"/>
  <c r="AG365" i="103"/>
  <c r="AG364" i="103"/>
  <c r="AG363" i="103"/>
  <c r="AP354" i="103"/>
  <c r="AJ350" i="103"/>
  <c r="AN348" i="103"/>
  <c r="AF337" i="103"/>
  <c r="AF326" i="103"/>
  <c r="AF316" i="103"/>
  <c r="AF305" i="103"/>
  <c r="AF295" i="103"/>
  <c r="AF283" i="103"/>
  <c r="AP275" i="103"/>
  <c r="AK275" i="103"/>
  <c r="AG275" i="103"/>
  <c r="AI267" i="103"/>
  <c r="AG253" i="103"/>
  <c r="AG252" i="103"/>
  <c r="AG251" i="103"/>
  <c r="AG250" i="103"/>
  <c r="AG249" i="103"/>
  <c r="AG248" i="103"/>
  <c r="AP239" i="103"/>
  <c r="AJ235" i="103"/>
  <c r="AN233" i="103"/>
  <c r="AF222" i="103"/>
  <c r="AF211" i="103"/>
  <c r="AF201" i="103"/>
  <c r="AF190" i="103"/>
  <c r="AF180" i="103"/>
  <c r="AF168" i="103"/>
  <c r="AP160" i="103"/>
  <c r="AK160" i="103"/>
  <c r="AG160" i="103"/>
  <c r="AI152" i="103"/>
  <c r="AG138" i="103"/>
  <c r="AG137" i="103"/>
  <c r="AG136" i="103"/>
  <c r="AG135" i="103"/>
  <c r="AG134" i="103"/>
  <c r="AG133" i="103"/>
  <c r="AP124" i="103"/>
  <c r="AJ120" i="103"/>
  <c r="AN118" i="103"/>
  <c r="AF107" i="103"/>
  <c r="AF96" i="103"/>
  <c r="AF86" i="103"/>
  <c r="AF75" i="103"/>
  <c r="AF65" i="103"/>
  <c r="AF53" i="103"/>
  <c r="AP45" i="103"/>
  <c r="AK45" i="103"/>
  <c r="AG45" i="103"/>
  <c r="AI37" i="103"/>
  <c r="AG23" i="103"/>
  <c r="AG22" i="103"/>
  <c r="AG21" i="103"/>
  <c r="AG20" i="103"/>
  <c r="AG19" i="103"/>
  <c r="AG18" i="103"/>
  <c r="AP9" i="103"/>
  <c r="AJ5" i="103"/>
  <c r="AN3" i="103"/>
  <c r="Q567" i="103"/>
  <c r="Q556" i="103"/>
  <c r="Q546" i="103"/>
  <c r="Q535" i="103"/>
  <c r="Q525" i="103"/>
  <c r="Q513" i="103"/>
  <c r="AA505" i="103"/>
  <c r="V505" i="103"/>
  <c r="R505" i="103"/>
  <c r="T497" i="103"/>
  <c r="R483" i="103"/>
  <c r="R482" i="103"/>
  <c r="R481" i="103"/>
  <c r="R480" i="103"/>
  <c r="R479" i="103"/>
  <c r="R478" i="103"/>
  <c r="AA469" i="103"/>
  <c r="U465" i="103"/>
  <c r="Y463" i="103"/>
  <c r="Q452" i="103"/>
  <c r="Q441" i="103"/>
  <c r="Q431" i="103"/>
  <c r="Q420" i="103"/>
  <c r="Q410" i="103"/>
  <c r="Q398" i="103"/>
  <c r="AA390" i="103"/>
  <c r="V390" i="103"/>
  <c r="R390" i="103"/>
  <c r="T382" i="103"/>
  <c r="R368" i="103"/>
  <c r="R367" i="103"/>
  <c r="R366" i="103"/>
  <c r="R365" i="103"/>
  <c r="R364" i="103"/>
  <c r="R363" i="103"/>
  <c r="AA354" i="103"/>
  <c r="U350" i="103"/>
  <c r="Y348" i="103"/>
  <c r="Q337" i="103"/>
  <c r="Q326" i="103"/>
  <c r="Q316" i="103"/>
  <c r="Q305" i="103"/>
  <c r="Q295" i="103"/>
  <c r="Q283" i="103"/>
  <c r="AA275" i="103"/>
  <c r="V275" i="103"/>
  <c r="R275" i="103"/>
  <c r="T267" i="103"/>
  <c r="R253" i="103"/>
  <c r="R252" i="103"/>
  <c r="R251" i="103"/>
  <c r="R250" i="103"/>
  <c r="R249" i="103"/>
  <c r="R248" i="103"/>
  <c r="AA239" i="103"/>
  <c r="U235" i="103"/>
  <c r="Y233" i="103"/>
  <c r="Q222" i="103"/>
  <c r="Q211" i="103"/>
  <c r="Q201" i="103"/>
  <c r="Q190" i="103"/>
  <c r="Q180" i="103"/>
  <c r="Q168" i="103"/>
  <c r="AA160" i="103"/>
  <c r="V160" i="103"/>
  <c r="R160" i="103"/>
  <c r="R138" i="103"/>
  <c r="R137" i="103"/>
  <c r="R136" i="103"/>
  <c r="R135" i="103"/>
  <c r="R134" i="103"/>
  <c r="R133" i="103"/>
  <c r="AA124" i="103"/>
  <c r="U120" i="103"/>
  <c r="Y118" i="103"/>
  <c r="Q107" i="103"/>
  <c r="Q96" i="103"/>
  <c r="Q86" i="103"/>
  <c r="Q75" i="103"/>
  <c r="Q65" i="103"/>
  <c r="Q53" i="103"/>
  <c r="AA45" i="103"/>
  <c r="V45" i="103"/>
  <c r="R45" i="103"/>
  <c r="T37" i="103"/>
  <c r="R23" i="103"/>
  <c r="R22" i="103"/>
  <c r="R21" i="103"/>
  <c r="R20" i="103"/>
  <c r="R19" i="103"/>
  <c r="R18" i="103"/>
  <c r="U5" i="103"/>
  <c r="Y3" i="103"/>
  <c r="L51" i="103"/>
  <c r="H51" i="103"/>
  <c r="D51" i="103"/>
  <c r="B567" i="103"/>
  <c r="B556" i="103"/>
  <c r="B546" i="103"/>
  <c r="B535" i="103"/>
  <c r="B525" i="103"/>
  <c r="B513" i="103"/>
  <c r="L505" i="103"/>
  <c r="G505" i="103"/>
  <c r="C505" i="103"/>
  <c r="C483" i="103"/>
  <c r="C482" i="103"/>
  <c r="C481" i="103"/>
  <c r="C480" i="103"/>
  <c r="C479" i="103"/>
  <c r="C478" i="103"/>
  <c r="L469" i="103"/>
  <c r="F465" i="103"/>
  <c r="J463" i="103"/>
  <c r="B452" i="103"/>
  <c r="B441" i="103"/>
  <c r="B431" i="103"/>
  <c r="B420" i="103"/>
  <c r="B410" i="103"/>
  <c r="B398" i="103"/>
  <c r="L390" i="103"/>
  <c r="G390" i="103"/>
  <c r="C390" i="103"/>
  <c r="E382" i="103"/>
  <c r="C368" i="103"/>
  <c r="C367" i="103"/>
  <c r="C366" i="103"/>
  <c r="C365" i="103"/>
  <c r="C364" i="103"/>
  <c r="C363" i="103"/>
  <c r="L354" i="103"/>
  <c r="F350" i="103"/>
  <c r="J348" i="103"/>
  <c r="B337" i="103"/>
  <c r="B326" i="103"/>
  <c r="B316" i="103"/>
  <c r="B305" i="103"/>
  <c r="B295" i="103"/>
  <c r="B283" i="103"/>
  <c r="L275" i="103"/>
  <c r="G275" i="103"/>
  <c r="C275" i="103"/>
  <c r="C253" i="103"/>
  <c r="C252" i="103"/>
  <c r="C251" i="103"/>
  <c r="C250" i="103"/>
  <c r="C249" i="103"/>
  <c r="C248" i="103"/>
  <c r="L239" i="103"/>
  <c r="F235" i="103"/>
  <c r="J233" i="103"/>
  <c r="B222" i="103"/>
  <c r="B211" i="103"/>
  <c r="B201" i="103"/>
  <c r="B190" i="103"/>
  <c r="B180" i="103"/>
  <c r="B168" i="103"/>
  <c r="L160" i="103"/>
  <c r="G160" i="103"/>
  <c r="C160" i="103"/>
  <c r="C138" i="103"/>
  <c r="C137" i="103"/>
  <c r="C136" i="103"/>
  <c r="C135" i="103"/>
  <c r="C134" i="103"/>
  <c r="C133" i="103"/>
  <c r="L124" i="103"/>
  <c r="F120" i="103"/>
  <c r="J118" i="103"/>
  <c r="T152" i="103"/>
  <c r="M36" i="103"/>
  <c r="T151" i="103"/>
  <c r="DG168" i="109"/>
  <c r="DG167" i="109"/>
  <c r="DG166" i="109"/>
  <c r="DG165" i="109"/>
  <c r="DG164" i="109"/>
  <c r="DG163" i="109"/>
  <c r="DG162" i="109"/>
  <c r="DG161" i="109"/>
  <c r="DG160" i="109"/>
  <c r="DG159" i="109"/>
  <c r="DG158" i="109"/>
  <c r="DG157" i="109"/>
  <c r="DG156" i="109"/>
  <c r="DG155" i="109"/>
  <c r="DG154" i="109"/>
  <c r="DG153" i="109"/>
  <c r="DG152" i="109"/>
  <c r="DG151" i="109"/>
  <c r="DG150" i="109"/>
  <c r="DG149" i="109"/>
  <c r="DG148" i="109"/>
  <c r="DG147" i="109"/>
  <c r="DG146" i="109"/>
  <c r="DG145" i="109"/>
  <c r="DG144" i="109"/>
  <c r="DG143" i="109"/>
  <c r="DG142" i="109"/>
  <c r="DG141" i="109"/>
  <c r="DG140" i="109"/>
  <c r="DG139" i="109"/>
  <c r="DG138" i="109"/>
  <c r="DG137" i="109"/>
  <c r="DG136" i="109"/>
  <c r="DG135" i="109"/>
  <c r="DG134" i="109"/>
  <c r="DG133" i="109"/>
  <c r="DG132" i="109"/>
  <c r="DG131" i="109"/>
  <c r="DG130" i="109"/>
  <c r="DG129" i="109"/>
  <c r="DG128" i="109"/>
  <c r="DG127" i="109"/>
  <c r="DG126" i="109"/>
  <c r="DG125" i="109"/>
  <c r="DG124" i="109"/>
  <c r="DG123" i="109"/>
  <c r="DG122" i="109"/>
  <c r="DG121" i="109"/>
  <c r="DG120" i="109"/>
  <c r="DG119" i="109"/>
  <c r="DG118" i="109"/>
  <c r="DG117" i="109"/>
  <c r="DG116" i="109"/>
  <c r="DG115" i="109"/>
  <c r="DG114" i="109"/>
  <c r="DG113" i="109"/>
  <c r="DG112" i="109"/>
  <c r="DG111" i="109"/>
  <c r="DG110" i="109"/>
  <c r="DG109" i="109"/>
  <c r="DG108" i="109"/>
  <c r="DG107" i="109"/>
  <c r="DG106" i="109"/>
  <c r="DG105" i="109"/>
  <c r="DG104" i="109"/>
  <c r="DG103" i="109"/>
  <c r="DG102" i="109"/>
  <c r="DG101" i="109"/>
  <c r="DG100" i="109"/>
  <c r="DG99" i="109"/>
  <c r="DG98" i="109"/>
  <c r="DG97" i="109"/>
  <c r="DG96" i="109"/>
  <c r="DG95" i="109"/>
  <c r="DG94" i="109"/>
  <c r="DG93" i="109"/>
  <c r="DG92" i="109"/>
  <c r="DG91" i="109"/>
  <c r="DG90" i="109"/>
  <c r="DG89" i="109"/>
  <c r="DG88" i="109"/>
  <c r="DG87" i="109"/>
  <c r="DG86" i="109"/>
  <c r="DG85" i="109"/>
  <c r="DG84" i="109"/>
  <c r="DG83" i="109"/>
  <c r="DG82" i="109"/>
  <c r="DG81" i="109"/>
  <c r="DG80" i="109"/>
  <c r="DG79" i="109"/>
  <c r="DG78" i="109"/>
  <c r="DG77" i="109"/>
  <c r="DG76" i="109"/>
  <c r="DG75" i="109"/>
  <c r="DG74" i="109"/>
  <c r="DG73" i="109"/>
  <c r="DG72" i="109"/>
  <c r="DG71" i="109"/>
  <c r="DG70" i="109"/>
  <c r="DG69" i="109"/>
  <c r="BD58" i="109"/>
  <c r="BB58" i="109"/>
  <c r="AZ58" i="109"/>
  <c r="AX58" i="109"/>
  <c r="AV58" i="109"/>
  <c r="AT58" i="109"/>
  <c r="AP58" i="109"/>
  <c r="AN58" i="109"/>
  <c r="AL58" i="109"/>
  <c r="W58" i="109"/>
  <c r="U58" i="109"/>
  <c r="S58" i="109"/>
  <c r="Q58" i="109"/>
  <c r="O58" i="109"/>
  <c r="M58" i="109"/>
  <c r="K58" i="109"/>
  <c r="G58" i="109"/>
  <c r="E58" i="109"/>
  <c r="BJ56" i="109"/>
  <c r="BW56" i="109"/>
  <c r="AC56" i="109"/>
  <c r="BU56" i="109"/>
  <c r="BS56" i="109"/>
  <c r="BR56" i="109"/>
  <c r="BQ56" i="109"/>
  <c r="BP56" i="109"/>
  <c r="BO56" i="109"/>
  <c r="BN56" i="109"/>
  <c r="BM56" i="109"/>
  <c r="BL56" i="109"/>
  <c r="BK56" i="109"/>
  <c r="BX56" i="109"/>
  <c r="BG56" i="109"/>
  <c r="BH56" i="109"/>
  <c r="BI56" i="109"/>
  <c r="BE56" i="109"/>
  <c r="BC56" i="109"/>
  <c r="BA56" i="109"/>
  <c r="AY56" i="109"/>
  <c r="AW56" i="109"/>
  <c r="AU56" i="109"/>
  <c r="AS56" i="109"/>
  <c r="AQ56" i="109"/>
  <c r="AO56" i="109"/>
  <c r="AM56" i="109"/>
  <c r="AK56" i="109"/>
  <c r="AJ56" i="109"/>
  <c r="AI56" i="109"/>
  <c r="AH56" i="109"/>
  <c r="AG56" i="109"/>
  <c r="AF56" i="109"/>
  <c r="AE56" i="109"/>
  <c r="AD56" i="109"/>
  <c r="BV56" i="109"/>
  <c r="AB56" i="109"/>
  <c r="BT56" i="109"/>
  <c r="X56" i="109"/>
  <c r="V56" i="109"/>
  <c r="T56" i="109"/>
  <c r="R56" i="109"/>
  <c r="P56" i="109"/>
  <c r="N56" i="109"/>
  <c r="L56" i="109"/>
  <c r="J56" i="109"/>
  <c r="H56" i="109"/>
  <c r="F56" i="109"/>
  <c r="BK55" i="109"/>
  <c r="BX55" i="109"/>
  <c r="AD55" i="109"/>
  <c r="BV55" i="109"/>
  <c r="AB55" i="109"/>
  <c r="BT55" i="109"/>
  <c r="BS55" i="109"/>
  <c r="BR55" i="109"/>
  <c r="BQ55" i="109"/>
  <c r="BP55" i="109"/>
  <c r="BO55" i="109"/>
  <c r="BN55" i="109"/>
  <c r="BM55" i="109"/>
  <c r="BL55" i="109"/>
  <c r="BJ55" i="109"/>
  <c r="BW55" i="109"/>
  <c r="BG55" i="109"/>
  <c r="BH55" i="109"/>
  <c r="BI55" i="109"/>
  <c r="BE55" i="109"/>
  <c r="BC55" i="109"/>
  <c r="BA55" i="109"/>
  <c r="AY55" i="109"/>
  <c r="AW55" i="109"/>
  <c r="AU55" i="109"/>
  <c r="AS55" i="109"/>
  <c r="AQ55" i="109"/>
  <c r="AO55" i="109"/>
  <c r="AM55" i="109"/>
  <c r="AK55" i="109"/>
  <c r="AJ55" i="109"/>
  <c r="AI55" i="109"/>
  <c r="AH55" i="109"/>
  <c r="AG55" i="109"/>
  <c r="AF55" i="109"/>
  <c r="AE55" i="109"/>
  <c r="AC55" i="109"/>
  <c r="BU55" i="109"/>
  <c r="X55" i="109"/>
  <c r="V55" i="109"/>
  <c r="T55" i="109"/>
  <c r="R55" i="109"/>
  <c r="P55" i="109"/>
  <c r="N55" i="109"/>
  <c r="L55" i="109"/>
  <c r="J55" i="109"/>
  <c r="H55" i="109"/>
  <c r="F55" i="109"/>
  <c r="BJ54" i="109"/>
  <c r="BW54" i="109"/>
  <c r="AC54" i="109"/>
  <c r="BU54" i="109"/>
  <c r="BS54" i="109"/>
  <c r="BR54" i="109"/>
  <c r="BQ54" i="109"/>
  <c r="BP54" i="109"/>
  <c r="BO54" i="109"/>
  <c r="BN54" i="109"/>
  <c r="BM54" i="109"/>
  <c r="BL54" i="109"/>
  <c r="BK54" i="109"/>
  <c r="BX54" i="109"/>
  <c r="BG54" i="109"/>
  <c r="BH54" i="109"/>
  <c r="BI54" i="109"/>
  <c r="BE54" i="109"/>
  <c r="BC54" i="109"/>
  <c r="BA54" i="109"/>
  <c r="AY54" i="109"/>
  <c r="AW54" i="109"/>
  <c r="AU54" i="109"/>
  <c r="AS54" i="109"/>
  <c r="AQ54" i="109"/>
  <c r="AO54" i="109"/>
  <c r="AM54" i="109"/>
  <c r="AK54" i="109"/>
  <c r="AJ54" i="109"/>
  <c r="AI54" i="109"/>
  <c r="AH54" i="109"/>
  <c r="AG54" i="109"/>
  <c r="AF54" i="109"/>
  <c r="AE54" i="109"/>
  <c r="AD54" i="109"/>
  <c r="BV54" i="109"/>
  <c r="AB54" i="109"/>
  <c r="BT54" i="109"/>
  <c r="X54" i="109"/>
  <c r="V54" i="109"/>
  <c r="T54" i="109"/>
  <c r="R54" i="109"/>
  <c r="P54" i="109"/>
  <c r="N54" i="109"/>
  <c r="L54" i="109"/>
  <c r="J54" i="109"/>
  <c r="H54" i="109"/>
  <c r="F54" i="109"/>
  <c r="BK53" i="109"/>
  <c r="BX53" i="109"/>
  <c r="AD53" i="109"/>
  <c r="BV53" i="109"/>
  <c r="AB53" i="109"/>
  <c r="BT53" i="109"/>
  <c r="BS53" i="109"/>
  <c r="BR53" i="109"/>
  <c r="BQ53" i="109"/>
  <c r="BP53" i="109"/>
  <c r="BO53" i="109"/>
  <c r="BN53" i="109"/>
  <c r="BM53" i="109"/>
  <c r="BL53" i="109"/>
  <c r="BJ53" i="109"/>
  <c r="BW53" i="109"/>
  <c r="BG53" i="109"/>
  <c r="BH53" i="109"/>
  <c r="BI53" i="109"/>
  <c r="BE53" i="109"/>
  <c r="BC53" i="109"/>
  <c r="BA53" i="109"/>
  <c r="AY53" i="109"/>
  <c r="AW53" i="109"/>
  <c r="AU53" i="109"/>
  <c r="AS53" i="109"/>
  <c r="AQ53" i="109"/>
  <c r="AO53" i="109"/>
  <c r="AM53" i="109"/>
  <c r="AK53" i="109"/>
  <c r="AJ53" i="109"/>
  <c r="AI53" i="109"/>
  <c r="AH53" i="109"/>
  <c r="AG53" i="109"/>
  <c r="AF53" i="109"/>
  <c r="AE53" i="109"/>
  <c r="AC53" i="109"/>
  <c r="BU53" i="109"/>
  <c r="X53" i="109"/>
  <c r="V53" i="109"/>
  <c r="T53" i="109"/>
  <c r="R53" i="109"/>
  <c r="P53" i="109"/>
  <c r="N53" i="109"/>
  <c r="L53" i="109"/>
  <c r="J53" i="109"/>
  <c r="H53" i="109"/>
  <c r="F53" i="109"/>
  <c r="BJ52" i="109"/>
  <c r="BW52" i="109"/>
  <c r="AC52" i="109"/>
  <c r="BU52" i="109"/>
  <c r="BS52" i="109"/>
  <c r="BR52" i="109"/>
  <c r="BQ52" i="109"/>
  <c r="BP52" i="109"/>
  <c r="BO52" i="109"/>
  <c r="BN52" i="109"/>
  <c r="BM52" i="109"/>
  <c r="BL52" i="109"/>
  <c r="BK52" i="109"/>
  <c r="BX52" i="109"/>
  <c r="BG52" i="109"/>
  <c r="BH52" i="109"/>
  <c r="BI52" i="109"/>
  <c r="BE52" i="109"/>
  <c r="BC52" i="109"/>
  <c r="BA52" i="109"/>
  <c r="AY52" i="109"/>
  <c r="AW52" i="109"/>
  <c r="AU52" i="109"/>
  <c r="AS52" i="109"/>
  <c r="AQ52" i="109"/>
  <c r="AO52" i="109"/>
  <c r="AM52" i="109"/>
  <c r="AK52" i="109"/>
  <c r="AJ52" i="109"/>
  <c r="AI52" i="109"/>
  <c r="AH52" i="109"/>
  <c r="AG52" i="109"/>
  <c r="AF52" i="109"/>
  <c r="AE52" i="109"/>
  <c r="AD52" i="109"/>
  <c r="BV52" i="109"/>
  <c r="AB52" i="109"/>
  <c r="BT52" i="109"/>
  <c r="X52" i="109"/>
  <c r="V52" i="109"/>
  <c r="T52" i="109"/>
  <c r="R52" i="109"/>
  <c r="P52" i="109"/>
  <c r="N52" i="109"/>
  <c r="L52" i="109"/>
  <c r="J52" i="109"/>
  <c r="H52" i="109"/>
  <c r="F52" i="109"/>
  <c r="BK51" i="109"/>
  <c r="BX51" i="109"/>
  <c r="AD51" i="109"/>
  <c r="BV51" i="109"/>
  <c r="AB51" i="109"/>
  <c r="BT51" i="109"/>
  <c r="BS51" i="109"/>
  <c r="BR51" i="109"/>
  <c r="BQ51" i="109"/>
  <c r="BP51" i="109"/>
  <c r="BO51" i="109"/>
  <c r="BN51" i="109"/>
  <c r="BM51" i="109"/>
  <c r="BL51" i="109"/>
  <c r="BJ51" i="109"/>
  <c r="BW51" i="109"/>
  <c r="BG51" i="109"/>
  <c r="BH51" i="109"/>
  <c r="BI51" i="109"/>
  <c r="BE51" i="109"/>
  <c r="BC51" i="109"/>
  <c r="BA51" i="109"/>
  <c r="AY51" i="109"/>
  <c r="AW51" i="109"/>
  <c r="AU51" i="109"/>
  <c r="AS51" i="109"/>
  <c r="AQ51" i="109"/>
  <c r="AO51" i="109"/>
  <c r="AM51" i="109"/>
  <c r="AK51" i="109"/>
  <c r="AJ51" i="109"/>
  <c r="AI51" i="109"/>
  <c r="AH51" i="109"/>
  <c r="AG51" i="109"/>
  <c r="AF51" i="109"/>
  <c r="AE51" i="109"/>
  <c r="AC51" i="109"/>
  <c r="BU51" i="109"/>
  <c r="X51" i="109"/>
  <c r="V51" i="109"/>
  <c r="T51" i="109"/>
  <c r="R51" i="109"/>
  <c r="P51" i="109"/>
  <c r="N51" i="109"/>
  <c r="L51" i="109"/>
  <c r="J51" i="109"/>
  <c r="H51" i="109"/>
  <c r="F51" i="109"/>
  <c r="BJ50" i="109"/>
  <c r="BW50" i="109"/>
  <c r="AC50" i="109"/>
  <c r="BU50" i="109"/>
  <c r="BS50" i="109"/>
  <c r="BR50" i="109"/>
  <c r="BQ50" i="109"/>
  <c r="BP50" i="109"/>
  <c r="BO50" i="109"/>
  <c r="BN50" i="109"/>
  <c r="BM50" i="109"/>
  <c r="BL50" i="109"/>
  <c r="BK50" i="109"/>
  <c r="BX50" i="109"/>
  <c r="BG50" i="109"/>
  <c r="BH50" i="109"/>
  <c r="BI50" i="109"/>
  <c r="BE50" i="109"/>
  <c r="BC50" i="109"/>
  <c r="BA50" i="109"/>
  <c r="AY50" i="109"/>
  <c r="AW50" i="109"/>
  <c r="AU50" i="109"/>
  <c r="AS50" i="109"/>
  <c r="AQ50" i="109"/>
  <c r="AO50" i="109"/>
  <c r="AM50" i="109"/>
  <c r="AK50" i="109"/>
  <c r="AJ50" i="109"/>
  <c r="AI50" i="109"/>
  <c r="AH50" i="109"/>
  <c r="AG50" i="109"/>
  <c r="AF50" i="109"/>
  <c r="AE50" i="109"/>
  <c r="AD50" i="109"/>
  <c r="BV50" i="109"/>
  <c r="AB50" i="109"/>
  <c r="BT50" i="109"/>
  <c r="X50" i="109"/>
  <c r="V50" i="109"/>
  <c r="T50" i="109"/>
  <c r="R50" i="109"/>
  <c r="P50" i="109"/>
  <c r="N50" i="109"/>
  <c r="L50" i="109"/>
  <c r="J50" i="109"/>
  <c r="H50" i="109"/>
  <c r="F50" i="109"/>
  <c r="BK49" i="109"/>
  <c r="BX49" i="109"/>
  <c r="AD49" i="109"/>
  <c r="BV49" i="109"/>
  <c r="AB49" i="109"/>
  <c r="BT49" i="109"/>
  <c r="BS49" i="109"/>
  <c r="BR49" i="109"/>
  <c r="BQ49" i="109"/>
  <c r="BP49" i="109"/>
  <c r="BO49" i="109"/>
  <c r="BN49" i="109"/>
  <c r="BM49" i="109"/>
  <c r="BL49" i="109"/>
  <c r="BJ49" i="109"/>
  <c r="BW49" i="109"/>
  <c r="BG49" i="109"/>
  <c r="BH49" i="109"/>
  <c r="BI49" i="109"/>
  <c r="BE49" i="109"/>
  <c r="BC49" i="109"/>
  <c r="BA49" i="109"/>
  <c r="AY49" i="109"/>
  <c r="AW49" i="109"/>
  <c r="AU49" i="109"/>
  <c r="AS49" i="109"/>
  <c r="AQ49" i="109"/>
  <c r="AO49" i="109"/>
  <c r="AM49" i="109"/>
  <c r="AK49" i="109"/>
  <c r="AJ49" i="109"/>
  <c r="AI49" i="109"/>
  <c r="AH49" i="109"/>
  <c r="AG49" i="109"/>
  <c r="AF49" i="109"/>
  <c r="AE49" i="109"/>
  <c r="AC49" i="109"/>
  <c r="BU49" i="109"/>
  <c r="X49" i="109"/>
  <c r="V49" i="109"/>
  <c r="T49" i="109"/>
  <c r="R49" i="109"/>
  <c r="P49" i="109"/>
  <c r="N49" i="109"/>
  <c r="L49" i="109"/>
  <c r="J49" i="109"/>
  <c r="H49" i="109"/>
  <c r="F49" i="109"/>
  <c r="BJ48" i="109"/>
  <c r="BW48" i="109"/>
  <c r="AC48" i="109"/>
  <c r="BU48" i="109"/>
  <c r="BS48" i="109"/>
  <c r="BR48" i="109"/>
  <c r="BQ48" i="109"/>
  <c r="BP48" i="109"/>
  <c r="BO48" i="109"/>
  <c r="BN48" i="109"/>
  <c r="BM48" i="109"/>
  <c r="BL48" i="109"/>
  <c r="BK48" i="109"/>
  <c r="BX48" i="109"/>
  <c r="BG48" i="109"/>
  <c r="BH48" i="109"/>
  <c r="BI48" i="109"/>
  <c r="BE48" i="109"/>
  <c r="BC48" i="109"/>
  <c r="BA48" i="109"/>
  <c r="AY48" i="109"/>
  <c r="AW48" i="109"/>
  <c r="AU48" i="109"/>
  <c r="AS48" i="109"/>
  <c r="AQ48" i="109"/>
  <c r="AO48" i="109"/>
  <c r="AM48" i="109"/>
  <c r="AK48" i="109"/>
  <c r="AJ48" i="109"/>
  <c r="AI48" i="109"/>
  <c r="AH48" i="109"/>
  <c r="AG48" i="109"/>
  <c r="AF48" i="109"/>
  <c r="AE48" i="109"/>
  <c r="AD48" i="109"/>
  <c r="BV48" i="109"/>
  <c r="AB48" i="109"/>
  <c r="BT48" i="109"/>
  <c r="X48" i="109"/>
  <c r="V48" i="109"/>
  <c r="T48" i="109"/>
  <c r="R48" i="109"/>
  <c r="P48" i="109"/>
  <c r="N48" i="109"/>
  <c r="L48" i="109"/>
  <c r="J48" i="109"/>
  <c r="H48" i="109"/>
  <c r="F48" i="109"/>
  <c r="BK47" i="109"/>
  <c r="BX47" i="109"/>
  <c r="AD47" i="109"/>
  <c r="BV47" i="109"/>
  <c r="AB47" i="109"/>
  <c r="BT47" i="109"/>
  <c r="BS47" i="109"/>
  <c r="BR47" i="109"/>
  <c r="BQ47" i="109"/>
  <c r="BP47" i="109"/>
  <c r="BO47" i="109"/>
  <c r="BN47" i="109"/>
  <c r="BM47" i="109"/>
  <c r="BL47" i="109"/>
  <c r="BJ47" i="109"/>
  <c r="BW47" i="109"/>
  <c r="BG47" i="109"/>
  <c r="BH47" i="109"/>
  <c r="BI47" i="109"/>
  <c r="BE47" i="109"/>
  <c r="BC47" i="109"/>
  <c r="BA47" i="109"/>
  <c r="AY47" i="109"/>
  <c r="AW47" i="109"/>
  <c r="AU47" i="109"/>
  <c r="AS47" i="109"/>
  <c r="AQ47" i="109"/>
  <c r="AO47" i="109"/>
  <c r="AM47" i="109"/>
  <c r="AK47" i="109"/>
  <c r="AJ47" i="109"/>
  <c r="AI47" i="109"/>
  <c r="AH47" i="109"/>
  <c r="AG47" i="109"/>
  <c r="AF47" i="109"/>
  <c r="AE47" i="109"/>
  <c r="AC47" i="109"/>
  <c r="BU47" i="109"/>
  <c r="X47" i="109"/>
  <c r="V47" i="109"/>
  <c r="T47" i="109"/>
  <c r="R47" i="109"/>
  <c r="P47" i="109"/>
  <c r="N47" i="109"/>
  <c r="L47" i="109"/>
  <c r="J47" i="109"/>
  <c r="H47" i="109"/>
  <c r="F47" i="109"/>
  <c r="BJ46" i="109"/>
  <c r="BW46" i="109"/>
  <c r="AC46" i="109"/>
  <c r="BU46" i="109"/>
  <c r="BS46" i="109"/>
  <c r="BR46" i="109"/>
  <c r="BQ46" i="109"/>
  <c r="BP46" i="109"/>
  <c r="BO46" i="109"/>
  <c r="BN46" i="109"/>
  <c r="BM46" i="109"/>
  <c r="BL46" i="109"/>
  <c r="BK46" i="109"/>
  <c r="BX46" i="109"/>
  <c r="BG46" i="109"/>
  <c r="BH46" i="109"/>
  <c r="BI46" i="109"/>
  <c r="BE46" i="109"/>
  <c r="BC46" i="109"/>
  <c r="BA46" i="109"/>
  <c r="AY46" i="109"/>
  <c r="AW46" i="109"/>
  <c r="AU46" i="109"/>
  <c r="AS46" i="109"/>
  <c r="AQ46" i="109"/>
  <c r="AO46" i="109"/>
  <c r="AM46" i="109"/>
  <c r="AK46" i="109"/>
  <c r="AJ46" i="109"/>
  <c r="AI46" i="109"/>
  <c r="AH46" i="109"/>
  <c r="AG46" i="109"/>
  <c r="AF46" i="109"/>
  <c r="AE46" i="109"/>
  <c r="AD46" i="109"/>
  <c r="BV46" i="109"/>
  <c r="AB46" i="109"/>
  <c r="BT46" i="109"/>
  <c r="X46" i="109"/>
  <c r="V46" i="109"/>
  <c r="T46" i="109"/>
  <c r="R46" i="109"/>
  <c r="P46" i="109"/>
  <c r="N46" i="109"/>
  <c r="L46" i="109"/>
  <c r="J46" i="109"/>
  <c r="H46" i="109"/>
  <c r="F46" i="109"/>
  <c r="BK45" i="109"/>
  <c r="BX45" i="109"/>
  <c r="AD45" i="109"/>
  <c r="BV45" i="109"/>
  <c r="AB45" i="109"/>
  <c r="BT45" i="109"/>
  <c r="BS45" i="109"/>
  <c r="BR45" i="109"/>
  <c r="BQ45" i="109"/>
  <c r="BP45" i="109"/>
  <c r="BO45" i="109"/>
  <c r="BN45" i="109"/>
  <c r="BM45" i="109"/>
  <c r="BL45" i="109"/>
  <c r="BJ45" i="109"/>
  <c r="BW45" i="109"/>
  <c r="BG45" i="109"/>
  <c r="BH45" i="109"/>
  <c r="BI45" i="109"/>
  <c r="BE45" i="109"/>
  <c r="BC45" i="109"/>
  <c r="BA45" i="109"/>
  <c r="AY45" i="109"/>
  <c r="AW45" i="109"/>
  <c r="AU45" i="109"/>
  <c r="AS45" i="109"/>
  <c r="AQ45" i="109"/>
  <c r="AO45" i="109"/>
  <c r="AM45" i="109"/>
  <c r="AK45" i="109"/>
  <c r="AJ45" i="109"/>
  <c r="AI45" i="109"/>
  <c r="AH45" i="109"/>
  <c r="AG45" i="109"/>
  <c r="AF45" i="109"/>
  <c r="AE45" i="109"/>
  <c r="AC45" i="109"/>
  <c r="BU45" i="109"/>
  <c r="X45" i="109"/>
  <c r="V45" i="109"/>
  <c r="T45" i="109"/>
  <c r="R45" i="109"/>
  <c r="P45" i="109"/>
  <c r="N45" i="109"/>
  <c r="L45" i="109"/>
  <c r="J45" i="109"/>
  <c r="H45" i="109"/>
  <c r="F45" i="109"/>
  <c r="BJ44" i="109"/>
  <c r="BW44" i="109"/>
  <c r="AC44" i="109"/>
  <c r="BU44" i="109"/>
  <c r="BS44" i="109"/>
  <c r="BR44" i="109"/>
  <c r="BQ44" i="109"/>
  <c r="BP44" i="109"/>
  <c r="BO44" i="109"/>
  <c r="BN44" i="109"/>
  <c r="BM44" i="109"/>
  <c r="BL44" i="109"/>
  <c r="BK44" i="109"/>
  <c r="BX44" i="109"/>
  <c r="BG44" i="109"/>
  <c r="BH44" i="109"/>
  <c r="BI44" i="109"/>
  <c r="BE44" i="109"/>
  <c r="BC44" i="109"/>
  <c r="BA44" i="109"/>
  <c r="AY44" i="109"/>
  <c r="AW44" i="109"/>
  <c r="AU44" i="109"/>
  <c r="AS44" i="109"/>
  <c r="AQ44" i="109"/>
  <c r="AO44" i="109"/>
  <c r="AM44" i="109"/>
  <c r="AK44" i="109"/>
  <c r="AJ44" i="109"/>
  <c r="AI44" i="109"/>
  <c r="AH44" i="109"/>
  <c r="AG44" i="109"/>
  <c r="AF44" i="109"/>
  <c r="AE44" i="109"/>
  <c r="AD44" i="109"/>
  <c r="BV44" i="109"/>
  <c r="AB44" i="109"/>
  <c r="BT44" i="109"/>
  <c r="X44" i="109"/>
  <c r="V44" i="109"/>
  <c r="T44" i="109"/>
  <c r="R44" i="109"/>
  <c r="P44" i="109"/>
  <c r="N44" i="109"/>
  <c r="L44" i="109"/>
  <c r="J44" i="109"/>
  <c r="H44" i="109"/>
  <c r="F44" i="109"/>
  <c r="BK43" i="109"/>
  <c r="BX43" i="109"/>
  <c r="AD43" i="109"/>
  <c r="BV43" i="109"/>
  <c r="AB43" i="109"/>
  <c r="BT43" i="109"/>
  <c r="BS43" i="109"/>
  <c r="BR43" i="109"/>
  <c r="BQ43" i="109"/>
  <c r="BP43" i="109"/>
  <c r="BO43" i="109"/>
  <c r="BN43" i="109"/>
  <c r="BM43" i="109"/>
  <c r="BL43" i="109"/>
  <c r="BJ43" i="109"/>
  <c r="BW43" i="109"/>
  <c r="BG43" i="109"/>
  <c r="BH43" i="109"/>
  <c r="BI43" i="109"/>
  <c r="BE43" i="109"/>
  <c r="BC43" i="109"/>
  <c r="BA43" i="109"/>
  <c r="AY43" i="109"/>
  <c r="AW43" i="109"/>
  <c r="AU43" i="109"/>
  <c r="AS43" i="109"/>
  <c r="AQ43" i="109"/>
  <c r="AO43" i="109"/>
  <c r="AM43" i="109"/>
  <c r="AK43" i="109"/>
  <c r="AJ43" i="109"/>
  <c r="AI43" i="109"/>
  <c r="AH43" i="109"/>
  <c r="AG43" i="109"/>
  <c r="AF43" i="109"/>
  <c r="AE43" i="109"/>
  <c r="AC43" i="109"/>
  <c r="BU43" i="109"/>
  <c r="X43" i="109"/>
  <c r="V43" i="109"/>
  <c r="T43" i="109"/>
  <c r="R43" i="109"/>
  <c r="P43" i="109"/>
  <c r="N43" i="109"/>
  <c r="L43" i="109"/>
  <c r="J43" i="109"/>
  <c r="H43" i="109"/>
  <c r="F43" i="109"/>
  <c r="BJ42" i="109"/>
  <c r="BW42" i="109"/>
  <c r="AC42" i="109"/>
  <c r="BU42" i="109"/>
  <c r="BS42" i="109"/>
  <c r="BR42" i="109"/>
  <c r="BQ42" i="109"/>
  <c r="BP42" i="109"/>
  <c r="BO42" i="109"/>
  <c r="BN42" i="109"/>
  <c r="BM42" i="109"/>
  <c r="BL42" i="109"/>
  <c r="BK42" i="109"/>
  <c r="BX42" i="109"/>
  <c r="BG42" i="109"/>
  <c r="BH42" i="109"/>
  <c r="BI42" i="109"/>
  <c r="BE42" i="109"/>
  <c r="BC42" i="109"/>
  <c r="BA42" i="109"/>
  <c r="AY42" i="109"/>
  <c r="AW42" i="109"/>
  <c r="AU42" i="109"/>
  <c r="AS42" i="109"/>
  <c r="AQ42" i="109"/>
  <c r="AO42" i="109"/>
  <c r="AM42" i="109"/>
  <c r="AK42" i="109"/>
  <c r="AJ42" i="109"/>
  <c r="AI42" i="109"/>
  <c r="AH42" i="109"/>
  <c r="AG42" i="109"/>
  <c r="AF42" i="109"/>
  <c r="AE42" i="109"/>
  <c r="AD42" i="109"/>
  <c r="BV42" i="109"/>
  <c r="AB42" i="109"/>
  <c r="BT42" i="109"/>
  <c r="X42" i="109"/>
  <c r="V42" i="109"/>
  <c r="T42" i="109"/>
  <c r="R42" i="109"/>
  <c r="P42" i="109"/>
  <c r="N42" i="109"/>
  <c r="L42" i="109"/>
  <c r="J42" i="109"/>
  <c r="H42" i="109"/>
  <c r="F42" i="109"/>
  <c r="BK41" i="109"/>
  <c r="BX41" i="109"/>
  <c r="AD41" i="109"/>
  <c r="BV41" i="109"/>
  <c r="AB41" i="109"/>
  <c r="BT41" i="109"/>
  <c r="BS41" i="109"/>
  <c r="BR41" i="109"/>
  <c r="BQ41" i="109"/>
  <c r="BP41" i="109"/>
  <c r="BO41" i="109"/>
  <c r="BN41" i="109"/>
  <c r="BM41" i="109"/>
  <c r="BL41" i="109"/>
  <c r="BJ41" i="109"/>
  <c r="BW41" i="109"/>
  <c r="BG41" i="109"/>
  <c r="BH41" i="109"/>
  <c r="BI41" i="109"/>
  <c r="BE41" i="109"/>
  <c r="BC41" i="109"/>
  <c r="BA41" i="109"/>
  <c r="AY41" i="109"/>
  <c r="AW41" i="109"/>
  <c r="AU41" i="109"/>
  <c r="AS41" i="109"/>
  <c r="AQ41" i="109"/>
  <c r="AO41" i="109"/>
  <c r="AM41" i="109"/>
  <c r="AK41" i="109"/>
  <c r="AJ41" i="109"/>
  <c r="AI41" i="109"/>
  <c r="AH41" i="109"/>
  <c r="AG41" i="109"/>
  <c r="AF41" i="109"/>
  <c r="AE41" i="109"/>
  <c r="AC41" i="109"/>
  <c r="BU41" i="109"/>
  <c r="X41" i="109"/>
  <c r="V41" i="109"/>
  <c r="T41" i="109"/>
  <c r="R41" i="109"/>
  <c r="P41" i="109"/>
  <c r="N41" i="109"/>
  <c r="L41" i="109"/>
  <c r="J41" i="109"/>
  <c r="H41" i="109"/>
  <c r="F41" i="109"/>
  <c r="BJ40" i="109"/>
  <c r="BW40" i="109"/>
  <c r="AC40" i="109"/>
  <c r="BU40" i="109"/>
  <c r="BS40" i="109"/>
  <c r="BR40" i="109"/>
  <c r="BQ40" i="109"/>
  <c r="BP40" i="109"/>
  <c r="BO40" i="109"/>
  <c r="BN40" i="109"/>
  <c r="BM40" i="109"/>
  <c r="BL40" i="109"/>
  <c r="BK40" i="109"/>
  <c r="BX40" i="109"/>
  <c r="BG40" i="109"/>
  <c r="BH40" i="109"/>
  <c r="BI40" i="109"/>
  <c r="BE40" i="109"/>
  <c r="BC40" i="109"/>
  <c r="BA40" i="109"/>
  <c r="AY40" i="109"/>
  <c r="AW40" i="109"/>
  <c r="AU40" i="109"/>
  <c r="AS40" i="109"/>
  <c r="AQ40" i="109"/>
  <c r="AO40" i="109"/>
  <c r="AM40" i="109"/>
  <c r="AK40" i="109"/>
  <c r="AJ40" i="109"/>
  <c r="AI40" i="109"/>
  <c r="AH40" i="109"/>
  <c r="AG40" i="109"/>
  <c r="AF40" i="109"/>
  <c r="AE40" i="109"/>
  <c r="AD40" i="109"/>
  <c r="BV40" i="109"/>
  <c r="AB40" i="109"/>
  <c r="BT40" i="109"/>
  <c r="X40" i="109"/>
  <c r="V40" i="109"/>
  <c r="T40" i="109"/>
  <c r="R40" i="109"/>
  <c r="P40" i="109"/>
  <c r="N40" i="109"/>
  <c r="L40" i="109"/>
  <c r="J40" i="109"/>
  <c r="H40" i="109"/>
  <c r="F40" i="109"/>
  <c r="BK39" i="109"/>
  <c r="BX39" i="109"/>
  <c r="AD39" i="109"/>
  <c r="BV39" i="109"/>
  <c r="AB39" i="109"/>
  <c r="BT39" i="109"/>
  <c r="BS39" i="109"/>
  <c r="BR39" i="109"/>
  <c r="BQ39" i="109"/>
  <c r="BP39" i="109"/>
  <c r="BO39" i="109"/>
  <c r="BN39" i="109"/>
  <c r="BM39" i="109"/>
  <c r="BL39" i="109"/>
  <c r="BJ39" i="109"/>
  <c r="BW39" i="109"/>
  <c r="BG39" i="109"/>
  <c r="BH39" i="109"/>
  <c r="BI39" i="109"/>
  <c r="BE39" i="109"/>
  <c r="BC39" i="109"/>
  <c r="BA39" i="109"/>
  <c r="AY39" i="109"/>
  <c r="AW39" i="109"/>
  <c r="AU39" i="109"/>
  <c r="AS39" i="109"/>
  <c r="AQ39" i="109"/>
  <c r="AO39" i="109"/>
  <c r="AM39" i="109"/>
  <c r="AK39" i="109"/>
  <c r="AJ39" i="109"/>
  <c r="AI39" i="109"/>
  <c r="AH39" i="109"/>
  <c r="AG39" i="109"/>
  <c r="AF39" i="109"/>
  <c r="AE39" i="109"/>
  <c r="AC39" i="109"/>
  <c r="BU39" i="109"/>
  <c r="X39" i="109"/>
  <c r="V39" i="109"/>
  <c r="T39" i="109"/>
  <c r="R39" i="109"/>
  <c r="P39" i="109"/>
  <c r="N39" i="109"/>
  <c r="L39" i="109"/>
  <c r="J39" i="109"/>
  <c r="H39" i="109"/>
  <c r="F39" i="109"/>
  <c r="BJ38" i="109"/>
  <c r="BW38" i="109"/>
  <c r="AC38" i="109"/>
  <c r="BU38" i="109"/>
  <c r="BS38" i="109"/>
  <c r="BR38" i="109"/>
  <c r="BQ38" i="109"/>
  <c r="BP38" i="109"/>
  <c r="BO38" i="109"/>
  <c r="BN38" i="109"/>
  <c r="BM38" i="109"/>
  <c r="BL38" i="109"/>
  <c r="BK38" i="109"/>
  <c r="BX38" i="109"/>
  <c r="BG38" i="109"/>
  <c r="BH38" i="109"/>
  <c r="BI38" i="109"/>
  <c r="BE38" i="109"/>
  <c r="BC38" i="109"/>
  <c r="BA38" i="109"/>
  <c r="AY38" i="109"/>
  <c r="AW38" i="109"/>
  <c r="AU38" i="109"/>
  <c r="AS38" i="109"/>
  <c r="AQ38" i="109"/>
  <c r="AO38" i="109"/>
  <c r="AM38" i="109"/>
  <c r="AK38" i="109"/>
  <c r="AJ38" i="109"/>
  <c r="AI38" i="109"/>
  <c r="AH38" i="109"/>
  <c r="AG38" i="109"/>
  <c r="AF38" i="109"/>
  <c r="AE38" i="109"/>
  <c r="AD38" i="109"/>
  <c r="BV38" i="109"/>
  <c r="AB38" i="109"/>
  <c r="BT38" i="109"/>
  <c r="X38" i="109"/>
  <c r="V38" i="109"/>
  <c r="T38" i="109"/>
  <c r="R38" i="109"/>
  <c r="P38" i="109"/>
  <c r="N38" i="109"/>
  <c r="L38" i="109"/>
  <c r="J38" i="109"/>
  <c r="H38" i="109"/>
  <c r="F38" i="109"/>
  <c r="BK37" i="109"/>
  <c r="BX37" i="109"/>
  <c r="AD37" i="109"/>
  <c r="BV37" i="109"/>
  <c r="AB37" i="109"/>
  <c r="BT37" i="109"/>
  <c r="BS37" i="109"/>
  <c r="BR37" i="109"/>
  <c r="BQ37" i="109"/>
  <c r="BP37" i="109"/>
  <c r="BO37" i="109"/>
  <c r="BN37" i="109"/>
  <c r="BM37" i="109"/>
  <c r="BL37" i="109"/>
  <c r="BJ37" i="109"/>
  <c r="BW37" i="109"/>
  <c r="BG37" i="109"/>
  <c r="BH37" i="109"/>
  <c r="BI37" i="109"/>
  <c r="BE37" i="109"/>
  <c r="BC37" i="109"/>
  <c r="BA37" i="109"/>
  <c r="AY37" i="109"/>
  <c r="AW37" i="109"/>
  <c r="AU37" i="109"/>
  <c r="AS37" i="109"/>
  <c r="AQ37" i="109"/>
  <c r="AO37" i="109"/>
  <c r="AM37" i="109"/>
  <c r="AK37" i="109"/>
  <c r="AJ37" i="109"/>
  <c r="AI37" i="109"/>
  <c r="AH37" i="109"/>
  <c r="AG37" i="109"/>
  <c r="AF37" i="109"/>
  <c r="AE37" i="109"/>
  <c r="AC37" i="109"/>
  <c r="BU37" i="109"/>
  <c r="X37" i="109"/>
  <c r="V37" i="109"/>
  <c r="T37" i="109"/>
  <c r="R37" i="109"/>
  <c r="P37" i="109"/>
  <c r="N37" i="109"/>
  <c r="L37" i="109"/>
  <c r="J37" i="109"/>
  <c r="H37" i="109"/>
  <c r="F37" i="109"/>
  <c r="BJ36" i="109"/>
  <c r="BW36" i="109"/>
  <c r="AC36" i="109"/>
  <c r="BU36" i="109"/>
  <c r="BS36" i="109"/>
  <c r="BR36" i="109"/>
  <c r="BQ36" i="109"/>
  <c r="BP36" i="109"/>
  <c r="BO36" i="109"/>
  <c r="BN36" i="109"/>
  <c r="BM36" i="109"/>
  <c r="BL36" i="109"/>
  <c r="BK36" i="109"/>
  <c r="BX36" i="109"/>
  <c r="BG36" i="109"/>
  <c r="BH36" i="109"/>
  <c r="BI36" i="109"/>
  <c r="BE36" i="109"/>
  <c r="BC36" i="109"/>
  <c r="BA36" i="109"/>
  <c r="AY36" i="109"/>
  <c r="AW36" i="109"/>
  <c r="AU36" i="109"/>
  <c r="AS36" i="109"/>
  <c r="AQ36" i="109"/>
  <c r="AO36" i="109"/>
  <c r="AM36" i="109"/>
  <c r="AK36" i="109"/>
  <c r="AJ36" i="109"/>
  <c r="AI36" i="109"/>
  <c r="AH36" i="109"/>
  <c r="AG36" i="109"/>
  <c r="AF36" i="109"/>
  <c r="AE36" i="109"/>
  <c r="AD36" i="109"/>
  <c r="BV36" i="109"/>
  <c r="AB36" i="109"/>
  <c r="BT36" i="109"/>
  <c r="X36" i="109"/>
  <c r="V36" i="109"/>
  <c r="T36" i="109"/>
  <c r="R36" i="109"/>
  <c r="P36" i="109"/>
  <c r="N36" i="109"/>
  <c r="L36" i="109"/>
  <c r="J36" i="109"/>
  <c r="H36" i="109"/>
  <c r="F36" i="109"/>
  <c r="BK35" i="109"/>
  <c r="BX35" i="109"/>
  <c r="AD35" i="109"/>
  <c r="BV35" i="109"/>
  <c r="AB35" i="109"/>
  <c r="BT35" i="109"/>
  <c r="BS35" i="109"/>
  <c r="BR35" i="109"/>
  <c r="BQ35" i="109"/>
  <c r="BP35" i="109"/>
  <c r="BO35" i="109"/>
  <c r="BN35" i="109"/>
  <c r="BM35" i="109"/>
  <c r="BL35" i="109"/>
  <c r="BJ35" i="109"/>
  <c r="BW35" i="109"/>
  <c r="BG35" i="109"/>
  <c r="BH35" i="109"/>
  <c r="BI35" i="109"/>
  <c r="BE35" i="109"/>
  <c r="BC35" i="109"/>
  <c r="BA35" i="109"/>
  <c r="AY35" i="109"/>
  <c r="AW35" i="109"/>
  <c r="AU35" i="109"/>
  <c r="AS35" i="109"/>
  <c r="AQ35" i="109"/>
  <c r="AO35" i="109"/>
  <c r="AM35" i="109"/>
  <c r="AK35" i="109"/>
  <c r="AJ35" i="109"/>
  <c r="AI35" i="109"/>
  <c r="AH35" i="109"/>
  <c r="AG35" i="109"/>
  <c r="AF35" i="109"/>
  <c r="AE35" i="109"/>
  <c r="AC35" i="109"/>
  <c r="BU35" i="109"/>
  <c r="X35" i="109"/>
  <c r="V35" i="109"/>
  <c r="T35" i="109"/>
  <c r="R35" i="109"/>
  <c r="P35" i="109"/>
  <c r="N35" i="109"/>
  <c r="L35" i="109"/>
  <c r="J35" i="109"/>
  <c r="H35" i="109"/>
  <c r="F35" i="109"/>
  <c r="BJ34" i="109"/>
  <c r="BW34" i="109"/>
  <c r="AC34" i="109"/>
  <c r="BU34" i="109"/>
  <c r="BS34" i="109"/>
  <c r="BR34" i="109"/>
  <c r="BQ34" i="109"/>
  <c r="BP34" i="109"/>
  <c r="BO34" i="109"/>
  <c r="BN34" i="109"/>
  <c r="BM34" i="109"/>
  <c r="BL34" i="109"/>
  <c r="BK34" i="109"/>
  <c r="BX34" i="109"/>
  <c r="BG34" i="109"/>
  <c r="BH34" i="109"/>
  <c r="BI34" i="109"/>
  <c r="BE34" i="109"/>
  <c r="BC34" i="109"/>
  <c r="BA34" i="109"/>
  <c r="AY34" i="109"/>
  <c r="AW34" i="109"/>
  <c r="AU34" i="109"/>
  <c r="AS34" i="109"/>
  <c r="AQ34" i="109"/>
  <c r="AO34" i="109"/>
  <c r="AM34" i="109"/>
  <c r="AK34" i="109"/>
  <c r="AJ34" i="109"/>
  <c r="AI34" i="109"/>
  <c r="AH34" i="109"/>
  <c r="AG34" i="109"/>
  <c r="AF34" i="109"/>
  <c r="AE34" i="109"/>
  <c r="AD34" i="109"/>
  <c r="BV34" i="109"/>
  <c r="AB34" i="109"/>
  <c r="BT34" i="109"/>
  <c r="X34" i="109"/>
  <c r="V34" i="109"/>
  <c r="T34" i="109"/>
  <c r="R34" i="109"/>
  <c r="P34" i="109"/>
  <c r="N34" i="109"/>
  <c r="L34" i="109"/>
  <c r="J34" i="109"/>
  <c r="H34" i="109"/>
  <c r="F34" i="109"/>
  <c r="BK33" i="109"/>
  <c r="BX33" i="109"/>
  <c r="AD33" i="109"/>
  <c r="BV33" i="109"/>
  <c r="AB33" i="109"/>
  <c r="BT33" i="109"/>
  <c r="BS33" i="109"/>
  <c r="BR33" i="109"/>
  <c r="BQ33" i="109"/>
  <c r="BP33" i="109"/>
  <c r="BO33" i="109"/>
  <c r="BN33" i="109"/>
  <c r="BM33" i="109"/>
  <c r="BL33" i="109"/>
  <c r="BJ33" i="109"/>
  <c r="BW33" i="109"/>
  <c r="BG33" i="109"/>
  <c r="BH33" i="109"/>
  <c r="BI33" i="109"/>
  <c r="BE33" i="109"/>
  <c r="BC33" i="109"/>
  <c r="BA33" i="109"/>
  <c r="AY33" i="109"/>
  <c r="AW33" i="109"/>
  <c r="AU33" i="109"/>
  <c r="AS33" i="109"/>
  <c r="AQ33" i="109"/>
  <c r="AO33" i="109"/>
  <c r="AM33" i="109"/>
  <c r="AK33" i="109"/>
  <c r="AJ33" i="109"/>
  <c r="AI33" i="109"/>
  <c r="AH33" i="109"/>
  <c r="AG33" i="109"/>
  <c r="AF33" i="109"/>
  <c r="AE33" i="109"/>
  <c r="AC33" i="109"/>
  <c r="BU33" i="109"/>
  <c r="X33" i="109"/>
  <c r="V33" i="109"/>
  <c r="T33" i="109"/>
  <c r="R33" i="109"/>
  <c r="P33" i="109"/>
  <c r="N33" i="109"/>
  <c r="L33" i="109"/>
  <c r="J33" i="109"/>
  <c r="H33" i="109"/>
  <c r="F33" i="109"/>
  <c r="AD32" i="109"/>
  <c r="BV32" i="109"/>
  <c r="AB32" i="109"/>
  <c r="BT32" i="109"/>
  <c r="BS32" i="109"/>
  <c r="BR32" i="109"/>
  <c r="BQ32" i="109"/>
  <c r="BP32" i="109"/>
  <c r="BO32" i="109"/>
  <c r="BN32" i="109"/>
  <c r="BM32" i="109"/>
  <c r="BL32" i="109"/>
  <c r="BK32" i="109"/>
  <c r="BX32" i="109"/>
  <c r="BJ32" i="109"/>
  <c r="BW32" i="109"/>
  <c r="BG32" i="109"/>
  <c r="BH32" i="109"/>
  <c r="BI32" i="109"/>
  <c r="BE32" i="109"/>
  <c r="BC32" i="109"/>
  <c r="BA32" i="109"/>
  <c r="AY32" i="109"/>
  <c r="AW32" i="109"/>
  <c r="AU32" i="109"/>
  <c r="AS32" i="109"/>
  <c r="AQ32" i="109"/>
  <c r="AO32" i="109"/>
  <c r="AM32" i="109"/>
  <c r="AK32" i="109"/>
  <c r="AJ32" i="109"/>
  <c r="AI32" i="109"/>
  <c r="AH32" i="109"/>
  <c r="AG32" i="109"/>
  <c r="AF32" i="109"/>
  <c r="AE32" i="109"/>
  <c r="AC32" i="109"/>
  <c r="BU32" i="109"/>
  <c r="X32" i="109"/>
  <c r="V32" i="109"/>
  <c r="T32" i="109"/>
  <c r="R32" i="109"/>
  <c r="P32" i="109"/>
  <c r="N32" i="109"/>
  <c r="L32" i="109"/>
  <c r="J32" i="109"/>
  <c r="H32" i="109"/>
  <c r="F32" i="109"/>
  <c r="BJ31" i="109"/>
  <c r="BW31" i="109"/>
  <c r="AC31" i="109"/>
  <c r="BU31" i="109"/>
  <c r="BS31" i="109"/>
  <c r="BR31" i="109"/>
  <c r="BQ31" i="109"/>
  <c r="BP31" i="109"/>
  <c r="BO31" i="109"/>
  <c r="BN31" i="109"/>
  <c r="BM31" i="109"/>
  <c r="BL31" i="109"/>
  <c r="BK31" i="109"/>
  <c r="BX31" i="109"/>
  <c r="BG31" i="109"/>
  <c r="BH31" i="109"/>
  <c r="BI31" i="109"/>
  <c r="BE31" i="109"/>
  <c r="BC31" i="109"/>
  <c r="BA31" i="109"/>
  <c r="AY31" i="109"/>
  <c r="AW31" i="109"/>
  <c r="AU31" i="109"/>
  <c r="AS31" i="109"/>
  <c r="AQ31" i="109"/>
  <c r="AO31" i="109"/>
  <c r="AM31" i="109"/>
  <c r="AK31" i="109"/>
  <c r="AJ31" i="109"/>
  <c r="AI31" i="109"/>
  <c r="AH31" i="109"/>
  <c r="AG31" i="109"/>
  <c r="AF31" i="109"/>
  <c r="AE31" i="109"/>
  <c r="AD31" i="109"/>
  <c r="BV31" i="109"/>
  <c r="AB31" i="109"/>
  <c r="BT31" i="109"/>
  <c r="X31" i="109"/>
  <c r="V31" i="109"/>
  <c r="T31" i="109"/>
  <c r="R31" i="109"/>
  <c r="P31" i="109"/>
  <c r="N31" i="109"/>
  <c r="L31" i="109"/>
  <c r="J31" i="109"/>
  <c r="H31" i="109"/>
  <c r="F31" i="109"/>
  <c r="BK30" i="109"/>
  <c r="BX30" i="109"/>
  <c r="AD30" i="109"/>
  <c r="BV30" i="109"/>
  <c r="AB30" i="109"/>
  <c r="BT30" i="109"/>
  <c r="BS30" i="109"/>
  <c r="BR30" i="109"/>
  <c r="BQ30" i="109"/>
  <c r="BP30" i="109"/>
  <c r="BO30" i="109"/>
  <c r="BN30" i="109"/>
  <c r="BM30" i="109"/>
  <c r="BL30" i="109"/>
  <c r="BJ30" i="109"/>
  <c r="BW30" i="109"/>
  <c r="BG30" i="109"/>
  <c r="BH30" i="109"/>
  <c r="BI30" i="109"/>
  <c r="BE30" i="109"/>
  <c r="BC30" i="109"/>
  <c r="BA30" i="109"/>
  <c r="AY30" i="109"/>
  <c r="AW30" i="109"/>
  <c r="AU30" i="109"/>
  <c r="AS30" i="109"/>
  <c r="AQ30" i="109"/>
  <c r="AO30" i="109"/>
  <c r="AM30" i="109"/>
  <c r="AK30" i="109"/>
  <c r="AJ30" i="109"/>
  <c r="AI30" i="109"/>
  <c r="AH30" i="109"/>
  <c r="AG30" i="109"/>
  <c r="AF30" i="109"/>
  <c r="AE30" i="109"/>
  <c r="AC30" i="109"/>
  <c r="BU30" i="109"/>
  <c r="X30" i="109"/>
  <c r="V30" i="109"/>
  <c r="T30" i="109"/>
  <c r="R30" i="109"/>
  <c r="P30" i="109"/>
  <c r="N30" i="109"/>
  <c r="L30" i="109"/>
  <c r="J30" i="109"/>
  <c r="H30" i="109"/>
  <c r="F30" i="109"/>
  <c r="BJ29" i="109"/>
  <c r="BW29" i="109"/>
  <c r="AC29" i="109"/>
  <c r="BU29" i="109"/>
  <c r="BS29" i="109"/>
  <c r="BR29" i="109"/>
  <c r="BQ29" i="109"/>
  <c r="BP29" i="109"/>
  <c r="BO29" i="109"/>
  <c r="BN29" i="109"/>
  <c r="BM29" i="109"/>
  <c r="BL29" i="109"/>
  <c r="BK29" i="109"/>
  <c r="BX29" i="109"/>
  <c r="BG29" i="109"/>
  <c r="BH29" i="109"/>
  <c r="BI29" i="109"/>
  <c r="BE29" i="109"/>
  <c r="BC29" i="109"/>
  <c r="BA29" i="109"/>
  <c r="AY29" i="109"/>
  <c r="AW29" i="109"/>
  <c r="AU29" i="109"/>
  <c r="AS29" i="109"/>
  <c r="AQ29" i="109"/>
  <c r="AO29" i="109"/>
  <c r="AM29" i="109"/>
  <c r="AK29" i="109"/>
  <c r="AJ29" i="109"/>
  <c r="AI29" i="109"/>
  <c r="AH29" i="109"/>
  <c r="AG29" i="109"/>
  <c r="AF29" i="109"/>
  <c r="AE29" i="109"/>
  <c r="AD29" i="109"/>
  <c r="BV29" i="109"/>
  <c r="AB29" i="109"/>
  <c r="BT29" i="109"/>
  <c r="X29" i="109"/>
  <c r="V29" i="109"/>
  <c r="T29" i="109"/>
  <c r="R29" i="109"/>
  <c r="P29" i="109"/>
  <c r="N29" i="109"/>
  <c r="L29" i="109"/>
  <c r="J29" i="109"/>
  <c r="H29" i="109"/>
  <c r="F29" i="109"/>
  <c r="BK28" i="109"/>
  <c r="BX28" i="109"/>
  <c r="AD28" i="109"/>
  <c r="BV28" i="109"/>
  <c r="AB28" i="109"/>
  <c r="BT28" i="109"/>
  <c r="BS28" i="109"/>
  <c r="BR28" i="109"/>
  <c r="BQ28" i="109"/>
  <c r="BP28" i="109"/>
  <c r="BO28" i="109"/>
  <c r="BN28" i="109"/>
  <c r="BM28" i="109"/>
  <c r="BL28" i="109"/>
  <c r="BJ28" i="109"/>
  <c r="BW28" i="109"/>
  <c r="BG28" i="109"/>
  <c r="BH28" i="109"/>
  <c r="BI28" i="109"/>
  <c r="BE28" i="109"/>
  <c r="BC28" i="109"/>
  <c r="BA28" i="109"/>
  <c r="AY28" i="109"/>
  <c r="AW28" i="109"/>
  <c r="AU28" i="109"/>
  <c r="AS28" i="109"/>
  <c r="AQ28" i="109"/>
  <c r="AO28" i="109"/>
  <c r="AM28" i="109"/>
  <c r="AK28" i="109"/>
  <c r="AJ28" i="109"/>
  <c r="AI28" i="109"/>
  <c r="AH28" i="109"/>
  <c r="AG28" i="109"/>
  <c r="AF28" i="109"/>
  <c r="AE28" i="109"/>
  <c r="AC28" i="109"/>
  <c r="BU28" i="109"/>
  <c r="X28" i="109"/>
  <c r="V28" i="109"/>
  <c r="T28" i="109"/>
  <c r="R28" i="109"/>
  <c r="P28" i="109"/>
  <c r="N28" i="109"/>
  <c r="L28" i="109"/>
  <c r="J28" i="109"/>
  <c r="H28" i="109"/>
  <c r="F28" i="109"/>
  <c r="BJ27" i="109"/>
  <c r="BW27" i="109"/>
  <c r="AC27" i="109"/>
  <c r="BU27" i="109"/>
  <c r="BS27" i="109"/>
  <c r="BR27" i="109"/>
  <c r="BQ27" i="109"/>
  <c r="BP27" i="109"/>
  <c r="BO27" i="109"/>
  <c r="BN27" i="109"/>
  <c r="BM27" i="109"/>
  <c r="BL27" i="109"/>
  <c r="BK27" i="109"/>
  <c r="BX27" i="109"/>
  <c r="BG27" i="109"/>
  <c r="BH27" i="109"/>
  <c r="BI27" i="109"/>
  <c r="BE27" i="109"/>
  <c r="BC27" i="109"/>
  <c r="BA27" i="109"/>
  <c r="AY27" i="109"/>
  <c r="AW27" i="109"/>
  <c r="AU27" i="109"/>
  <c r="AS27" i="109"/>
  <c r="AQ27" i="109"/>
  <c r="AO27" i="109"/>
  <c r="AM27" i="109"/>
  <c r="AK27" i="109"/>
  <c r="AJ27" i="109"/>
  <c r="AI27" i="109"/>
  <c r="AH27" i="109"/>
  <c r="AG27" i="109"/>
  <c r="AF27" i="109"/>
  <c r="AE27" i="109"/>
  <c r="AD27" i="109"/>
  <c r="BV27" i="109"/>
  <c r="AB27" i="109"/>
  <c r="BT27" i="109"/>
  <c r="X27" i="109"/>
  <c r="V27" i="109"/>
  <c r="T27" i="109"/>
  <c r="R27" i="109"/>
  <c r="P27" i="109"/>
  <c r="N27" i="109"/>
  <c r="L27" i="109"/>
  <c r="J27" i="109"/>
  <c r="H27" i="109"/>
  <c r="F27" i="109"/>
  <c r="BK26" i="109"/>
  <c r="BX26" i="109"/>
  <c r="AD26" i="109"/>
  <c r="BV26" i="109"/>
  <c r="AB26" i="109"/>
  <c r="BT26" i="109"/>
  <c r="BS26" i="109"/>
  <c r="BR26" i="109"/>
  <c r="BQ26" i="109"/>
  <c r="BP26" i="109"/>
  <c r="BO26" i="109"/>
  <c r="BN26" i="109"/>
  <c r="BM26" i="109"/>
  <c r="BL26" i="109"/>
  <c r="BJ26" i="109"/>
  <c r="BW26" i="109"/>
  <c r="BG26" i="109"/>
  <c r="BH26" i="109"/>
  <c r="BI26" i="109"/>
  <c r="BE26" i="109"/>
  <c r="BC26" i="109"/>
  <c r="BA26" i="109"/>
  <c r="AY26" i="109"/>
  <c r="AW26" i="109"/>
  <c r="AU26" i="109"/>
  <c r="AS26" i="109"/>
  <c r="AQ26" i="109"/>
  <c r="AO26" i="109"/>
  <c r="AM26" i="109"/>
  <c r="AK26" i="109"/>
  <c r="AJ26" i="109"/>
  <c r="AI26" i="109"/>
  <c r="AH26" i="109"/>
  <c r="AG26" i="109"/>
  <c r="AF26" i="109"/>
  <c r="AE26" i="109"/>
  <c r="AC26" i="109"/>
  <c r="BU26" i="109"/>
  <c r="X26" i="109"/>
  <c r="V26" i="109"/>
  <c r="T26" i="109"/>
  <c r="R26" i="109"/>
  <c r="P26" i="109"/>
  <c r="N26" i="109"/>
  <c r="L26" i="109"/>
  <c r="J26" i="109"/>
  <c r="H26" i="109"/>
  <c r="F26" i="109"/>
  <c r="BJ25" i="109"/>
  <c r="BW25" i="109"/>
  <c r="AC25" i="109"/>
  <c r="BU25" i="109"/>
  <c r="BS25" i="109"/>
  <c r="BR25" i="109"/>
  <c r="BQ25" i="109"/>
  <c r="BP25" i="109"/>
  <c r="BO25" i="109"/>
  <c r="BN25" i="109"/>
  <c r="BM25" i="109"/>
  <c r="BL25" i="109"/>
  <c r="BK25" i="109"/>
  <c r="BX25" i="109"/>
  <c r="BG25" i="109"/>
  <c r="BH25" i="109"/>
  <c r="BI25" i="109"/>
  <c r="BE25" i="109"/>
  <c r="BC25" i="109"/>
  <c r="BA25" i="109"/>
  <c r="AY25" i="109"/>
  <c r="AW25" i="109"/>
  <c r="AU25" i="109"/>
  <c r="AS25" i="109"/>
  <c r="AQ25" i="109"/>
  <c r="AO25" i="109"/>
  <c r="AM25" i="109"/>
  <c r="AK25" i="109"/>
  <c r="AJ25" i="109"/>
  <c r="AI25" i="109"/>
  <c r="AH25" i="109"/>
  <c r="AG25" i="109"/>
  <c r="AF25" i="109"/>
  <c r="AE25" i="109"/>
  <c r="AD25" i="109"/>
  <c r="BV25" i="109"/>
  <c r="AB25" i="109"/>
  <c r="BT25" i="109"/>
  <c r="X25" i="109"/>
  <c r="V25" i="109"/>
  <c r="T25" i="109"/>
  <c r="R25" i="109"/>
  <c r="P25" i="109"/>
  <c r="N25" i="109"/>
  <c r="L25" i="109"/>
  <c r="J25" i="109"/>
  <c r="H25" i="109"/>
  <c r="F25" i="109"/>
  <c r="BK24" i="109"/>
  <c r="BX24" i="109"/>
  <c r="AD24" i="109"/>
  <c r="BV24" i="109"/>
  <c r="AB24" i="109"/>
  <c r="BT24" i="109"/>
  <c r="BS24" i="109"/>
  <c r="BR24" i="109"/>
  <c r="BQ24" i="109"/>
  <c r="BP24" i="109"/>
  <c r="BO24" i="109"/>
  <c r="BN24" i="109"/>
  <c r="BM24" i="109"/>
  <c r="BL24" i="109"/>
  <c r="BJ24" i="109"/>
  <c r="BW24" i="109"/>
  <c r="BG24" i="109"/>
  <c r="BH24" i="109"/>
  <c r="BI24" i="109"/>
  <c r="BE24" i="109"/>
  <c r="BC24" i="109"/>
  <c r="BA24" i="109"/>
  <c r="AY24" i="109"/>
  <c r="AW24" i="109"/>
  <c r="AU24" i="109"/>
  <c r="AS24" i="109"/>
  <c r="AQ24" i="109"/>
  <c r="AO24" i="109"/>
  <c r="AM24" i="109"/>
  <c r="AK24" i="109"/>
  <c r="AJ24" i="109"/>
  <c r="AI24" i="109"/>
  <c r="AH24" i="109"/>
  <c r="AG24" i="109"/>
  <c r="AF24" i="109"/>
  <c r="AE24" i="109"/>
  <c r="AC24" i="109"/>
  <c r="BU24" i="109"/>
  <c r="X24" i="109"/>
  <c r="V24" i="109"/>
  <c r="T24" i="109"/>
  <c r="R24" i="109"/>
  <c r="P24" i="109"/>
  <c r="N24" i="109"/>
  <c r="L24" i="109"/>
  <c r="J24" i="109"/>
  <c r="H24" i="109"/>
  <c r="F24" i="109"/>
  <c r="BJ23" i="109"/>
  <c r="BW23" i="109"/>
  <c r="AC23" i="109"/>
  <c r="BU23" i="109"/>
  <c r="BS23" i="109"/>
  <c r="BR23" i="109"/>
  <c r="BQ23" i="109"/>
  <c r="BP23" i="109"/>
  <c r="BO23" i="109"/>
  <c r="BN23" i="109"/>
  <c r="BM23" i="109"/>
  <c r="BL23" i="109"/>
  <c r="BK23" i="109"/>
  <c r="BX23" i="109"/>
  <c r="BG23" i="109"/>
  <c r="BH23" i="109"/>
  <c r="BI23" i="109"/>
  <c r="BE23" i="109"/>
  <c r="BC23" i="109"/>
  <c r="BA23" i="109"/>
  <c r="AY23" i="109"/>
  <c r="AW23" i="109"/>
  <c r="AU23" i="109"/>
  <c r="AS23" i="109"/>
  <c r="AQ23" i="109"/>
  <c r="AO23" i="109"/>
  <c r="AM23" i="109"/>
  <c r="AK23" i="109"/>
  <c r="AJ23" i="109"/>
  <c r="AI23" i="109"/>
  <c r="AH23" i="109"/>
  <c r="AG23" i="109"/>
  <c r="AF23" i="109"/>
  <c r="AE23" i="109"/>
  <c r="AD23" i="109"/>
  <c r="BV23" i="109"/>
  <c r="AB23" i="109"/>
  <c r="BT23" i="109"/>
  <c r="X23" i="109"/>
  <c r="V23" i="109"/>
  <c r="T23" i="109"/>
  <c r="R23" i="109"/>
  <c r="P23" i="109"/>
  <c r="N23" i="109"/>
  <c r="L23" i="109"/>
  <c r="J23" i="109"/>
  <c r="H23" i="109"/>
  <c r="F23" i="109"/>
  <c r="BK22" i="109"/>
  <c r="BX22" i="109"/>
  <c r="AD22" i="109"/>
  <c r="BV22" i="109"/>
  <c r="AB22" i="109"/>
  <c r="BT22" i="109"/>
  <c r="BS22" i="109"/>
  <c r="BR22" i="109"/>
  <c r="BQ22" i="109"/>
  <c r="BP22" i="109"/>
  <c r="BO22" i="109"/>
  <c r="BN22" i="109"/>
  <c r="BM22" i="109"/>
  <c r="BL22" i="109"/>
  <c r="BJ22" i="109"/>
  <c r="BW22" i="109"/>
  <c r="BG22" i="109"/>
  <c r="BH22" i="109"/>
  <c r="BI22" i="109"/>
  <c r="BE22" i="109"/>
  <c r="BC22" i="109"/>
  <c r="BA22" i="109"/>
  <c r="AY22" i="109"/>
  <c r="AW22" i="109"/>
  <c r="AU22" i="109"/>
  <c r="AS22" i="109"/>
  <c r="AQ22" i="109"/>
  <c r="AO22" i="109"/>
  <c r="AM22" i="109"/>
  <c r="AK22" i="109"/>
  <c r="AJ22" i="109"/>
  <c r="AI22" i="109"/>
  <c r="AH22" i="109"/>
  <c r="AG22" i="109"/>
  <c r="AF22" i="109"/>
  <c r="AE22" i="109"/>
  <c r="AC22" i="109"/>
  <c r="BU22" i="109"/>
  <c r="X22" i="109"/>
  <c r="V22" i="109"/>
  <c r="T22" i="109"/>
  <c r="R22" i="109"/>
  <c r="P22" i="109"/>
  <c r="N22" i="109"/>
  <c r="L22" i="109"/>
  <c r="J22" i="109"/>
  <c r="H22" i="109"/>
  <c r="F22" i="109"/>
  <c r="BJ21" i="109"/>
  <c r="BW21" i="109"/>
  <c r="AC21" i="109"/>
  <c r="BU21" i="109"/>
  <c r="BS21" i="109"/>
  <c r="BR21" i="109"/>
  <c r="BQ21" i="109"/>
  <c r="BP21" i="109"/>
  <c r="BO21" i="109"/>
  <c r="BN21" i="109"/>
  <c r="BM21" i="109"/>
  <c r="BL21" i="109"/>
  <c r="BK21" i="109"/>
  <c r="BX21" i="109"/>
  <c r="BG21" i="109"/>
  <c r="BH21" i="109"/>
  <c r="BI21" i="109"/>
  <c r="BE21" i="109"/>
  <c r="BC21" i="109"/>
  <c r="BA21" i="109"/>
  <c r="AY21" i="109"/>
  <c r="AW21" i="109"/>
  <c r="AU21" i="109"/>
  <c r="AS21" i="109"/>
  <c r="AQ21" i="109"/>
  <c r="AO21" i="109"/>
  <c r="AM21" i="109"/>
  <c r="AK21" i="109"/>
  <c r="AJ21" i="109"/>
  <c r="AI21" i="109"/>
  <c r="AH21" i="109"/>
  <c r="AG21" i="109"/>
  <c r="AF21" i="109"/>
  <c r="AE21" i="109"/>
  <c r="AD21" i="109"/>
  <c r="BV21" i="109"/>
  <c r="AB21" i="109"/>
  <c r="BT21" i="109"/>
  <c r="X21" i="109"/>
  <c r="V21" i="109"/>
  <c r="T21" i="109"/>
  <c r="R21" i="109"/>
  <c r="P21" i="109"/>
  <c r="N21" i="109"/>
  <c r="L21" i="109"/>
  <c r="J21" i="109"/>
  <c r="H21" i="109"/>
  <c r="F21" i="109"/>
  <c r="BK20" i="109"/>
  <c r="BX20" i="109"/>
  <c r="AD20" i="109"/>
  <c r="BV20" i="109"/>
  <c r="AB20" i="109"/>
  <c r="BT20" i="109"/>
  <c r="BS20" i="109"/>
  <c r="BR20" i="109"/>
  <c r="BQ20" i="109"/>
  <c r="BP20" i="109"/>
  <c r="BO20" i="109"/>
  <c r="BN20" i="109"/>
  <c r="BM20" i="109"/>
  <c r="BL20" i="109"/>
  <c r="BJ20" i="109"/>
  <c r="BW20" i="109"/>
  <c r="BG20" i="109"/>
  <c r="BH20" i="109"/>
  <c r="BI20" i="109"/>
  <c r="BE20" i="109"/>
  <c r="BC20" i="109"/>
  <c r="BA20" i="109"/>
  <c r="AY20" i="109"/>
  <c r="AW20" i="109"/>
  <c r="AU20" i="109"/>
  <c r="AS20" i="109"/>
  <c r="AQ20" i="109"/>
  <c r="AO20" i="109"/>
  <c r="AM20" i="109"/>
  <c r="AK20" i="109"/>
  <c r="AJ20" i="109"/>
  <c r="AI20" i="109"/>
  <c r="AH20" i="109"/>
  <c r="AG20" i="109"/>
  <c r="AF20" i="109"/>
  <c r="AE20" i="109"/>
  <c r="AC20" i="109"/>
  <c r="BU20" i="109"/>
  <c r="X20" i="109"/>
  <c r="V20" i="109"/>
  <c r="T20" i="109"/>
  <c r="R20" i="109"/>
  <c r="P20" i="109"/>
  <c r="N20" i="109"/>
  <c r="L20" i="109"/>
  <c r="J20" i="109"/>
  <c r="H20" i="109"/>
  <c r="F20" i="109"/>
  <c r="BJ19" i="109"/>
  <c r="BW19" i="109"/>
  <c r="AC19" i="109"/>
  <c r="BU19" i="109"/>
  <c r="BS19" i="109"/>
  <c r="BR19" i="109"/>
  <c r="BQ19" i="109"/>
  <c r="BP19" i="109"/>
  <c r="BO19" i="109"/>
  <c r="BN19" i="109"/>
  <c r="BM19" i="109"/>
  <c r="BL19" i="109"/>
  <c r="BK19" i="109"/>
  <c r="BX19" i="109"/>
  <c r="BG19" i="109"/>
  <c r="BH19" i="109"/>
  <c r="BI19" i="109"/>
  <c r="BE19" i="109"/>
  <c r="BC19" i="109"/>
  <c r="BA19" i="109"/>
  <c r="AY19" i="109"/>
  <c r="AW19" i="109"/>
  <c r="AU19" i="109"/>
  <c r="AS19" i="109"/>
  <c r="AQ19" i="109"/>
  <c r="AO19" i="109"/>
  <c r="AM19" i="109"/>
  <c r="AK19" i="109"/>
  <c r="AJ19" i="109"/>
  <c r="AI19" i="109"/>
  <c r="AH19" i="109"/>
  <c r="AG19" i="109"/>
  <c r="AF19" i="109"/>
  <c r="AE19" i="109"/>
  <c r="AD19" i="109"/>
  <c r="BV19" i="109"/>
  <c r="AB19" i="109"/>
  <c r="BT19" i="109"/>
  <c r="X19" i="109"/>
  <c r="V19" i="109"/>
  <c r="T19" i="109"/>
  <c r="R19" i="109"/>
  <c r="N19" i="109"/>
  <c r="L19" i="109"/>
  <c r="J19" i="109"/>
  <c r="H19" i="109"/>
  <c r="F19" i="109"/>
  <c r="BK18" i="109"/>
  <c r="BX18" i="109"/>
  <c r="AD18" i="109"/>
  <c r="BV18" i="109"/>
  <c r="AB18" i="109"/>
  <c r="BT18" i="109"/>
  <c r="BS18" i="109"/>
  <c r="BR18" i="109"/>
  <c r="BQ18" i="109"/>
  <c r="BP18" i="109"/>
  <c r="BO18" i="109"/>
  <c r="BN18" i="109"/>
  <c r="BM18" i="109"/>
  <c r="BL18" i="109"/>
  <c r="BJ18" i="109"/>
  <c r="BW18" i="109"/>
  <c r="BG18" i="109"/>
  <c r="BH18" i="109"/>
  <c r="BI18" i="109"/>
  <c r="BE18" i="109"/>
  <c r="BC18" i="109"/>
  <c r="BA18" i="109"/>
  <c r="AY18" i="109"/>
  <c r="AW18" i="109"/>
  <c r="AU18" i="109"/>
  <c r="AS18" i="109"/>
  <c r="AQ18" i="109"/>
  <c r="AO18" i="109"/>
  <c r="AM18" i="109"/>
  <c r="AK18" i="109"/>
  <c r="AJ18" i="109"/>
  <c r="AI18" i="109"/>
  <c r="AH18" i="109"/>
  <c r="AG18" i="109"/>
  <c r="AF18" i="109"/>
  <c r="AE18" i="109"/>
  <c r="AC18" i="109"/>
  <c r="BU18" i="109"/>
  <c r="X18" i="109"/>
  <c r="V18" i="109"/>
  <c r="T18" i="109"/>
  <c r="R18" i="109"/>
  <c r="N18" i="109"/>
  <c r="L18" i="109"/>
  <c r="J18" i="109"/>
  <c r="H18" i="109"/>
  <c r="F18" i="109"/>
  <c r="BJ17" i="109"/>
  <c r="BW17" i="109"/>
  <c r="AC17" i="109"/>
  <c r="BU17" i="109"/>
  <c r="BS17" i="109"/>
  <c r="BR17" i="109"/>
  <c r="BQ17" i="109"/>
  <c r="BP17" i="109"/>
  <c r="BO17" i="109"/>
  <c r="BN17" i="109"/>
  <c r="BM17" i="109"/>
  <c r="BL17" i="109"/>
  <c r="BK17" i="109"/>
  <c r="BX17" i="109"/>
  <c r="BG17" i="109"/>
  <c r="BH17" i="109"/>
  <c r="BI17" i="109"/>
  <c r="BE17" i="109"/>
  <c r="BC17" i="109"/>
  <c r="BA17" i="109"/>
  <c r="AY17" i="109"/>
  <c r="AW17" i="109"/>
  <c r="AU17" i="109"/>
  <c r="AS17" i="109"/>
  <c r="AQ17" i="109"/>
  <c r="AO17" i="109"/>
  <c r="AM17" i="109"/>
  <c r="AK17" i="109"/>
  <c r="AJ17" i="109"/>
  <c r="AI17" i="109"/>
  <c r="AH17" i="109"/>
  <c r="AG17" i="109"/>
  <c r="AF17" i="109"/>
  <c r="AE17" i="109"/>
  <c r="AD17" i="109"/>
  <c r="BV17" i="109"/>
  <c r="AB17" i="109"/>
  <c r="BT17" i="109"/>
  <c r="X17" i="109"/>
  <c r="V17" i="109"/>
  <c r="T17" i="109"/>
  <c r="R17" i="109"/>
  <c r="N17" i="109"/>
  <c r="L17" i="109"/>
  <c r="J17" i="109"/>
  <c r="H17" i="109"/>
  <c r="F17" i="109"/>
  <c r="BK16" i="109"/>
  <c r="BX16" i="109"/>
  <c r="AD16" i="109"/>
  <c r="BV16" i="109"/>
  <c r="AB16" i="109"/>
  <c r="BT16" i="109"/>
  <c r="BS16" i="109"/>
  <c r="BR16" i="109"/>
  <c r="BQ16" i="109"/>
  <c r="BP16" i="109"/>
  <c r="BO16" i="109"/>
  <c r="BN16" i="109"/>
  <c r="BM16" i="109"/>
  <c r="BL16" i="109"/>
  <c r="BJ16" i="109"/>
  <c r="BW16" i="109"/>
  <c r="BG16" i="109"/>
  <c r="BH16" i="109"/>
  <c r="BI16" i="109"/>
  <c r="BE16" i="109"/>
  <c r="BC16" i="109"/>
  <c r="BA16" i="109"/>
  <c r="AY16" i="109"/>
  <c r="AW16" i="109"/>
  <c r="AU16" i="109"/>
  <c r="AS16" i="109"/>
  <c r="AQ16" i="109"/>
  <c r="AO16" i="109"/>
  <c r="AM16" i="109"/>
  <c r="AK16" i="109"/>
  <c r="AJ16" i="109"/>
  <c r="AI16" i="109"/>
  <c r="AH16" i="109"/>
  <c r="AG16" i="109"/>
  <c r="AF16" i="109"/>
  <c r="AE16" i="109"/>
  <c r="AC16" i="109"/>
  <c r="BU16" i="109"/>
  <c r="X16" i="109"/>
  <c r="V16" i="109"/>
  <c r="T16" i="109"/>
  <c r="R16" i="109"/>
  <c r="N16" i="109"/>
  <c r="L16" i="109"/>
  <c r="J16" i="109"/>
  <c r="H16" i="109"/>
  <c r="F16" i="109"/>
  <c r="BJ15" i="109"/>
  <c r="BW15" i="109"/>
  <c r="AC15" i="109"/>
  <c r="BU15" i="109"/>
  <c r="BS15" i="109"/>
  <c r="BR15" i="109"/>
  <c r="BQ15" i="109"/>
  <c r="BP15" i="109"/>
  <c r="BO15" i="109"/>
  <c r="BN15" i="109"/>
  <c r="BM15" i="109"/>
  <c r="BL15" i="109"/>
  <c r="BK15" i="109"/>
  <c r="BX15" i="109"/>
  <c r="BG15" i="109"/>
  <c r="BH15" i="109"/>
  <c r="BI15" i="109"/>
  <c r="BE15" i="109"/>
  <c r="BC15" i="109"/>
  <c r="BA15" i="109"/>
  <c r="AY15" i="109"/>
  <c r="AW15" i="109"/>
  <c r="AU15" i="109"/>
  <c r="AS15" i="109"/>
  <c r="AQ15" i="109"/>
  <c r="AO15" i="109"/>
  <c r="AM15" i="109"/>
  <c r="AK15" i="109"/>
  <c r="AJ15" i="109"/>
  <c r="AI15" i="109"/>
  <c r="AH15" i="109"/>
  <c r="AG15" i="109"/>
  <c r="AF15" i="109"/>
  <c r="AE15" i="109"/>
  <c r="AD15" i="109"/>
  <c r="BV15" i="109"/>
  <c r="AB15" i="109"/>
  <c r="BT15" i="109"/>
  <c r="X15" i="109"/>
  <c r="V15" i="109"/>
  <c r="T15" i="109"/>
  <c r="R15" i="109"/>
  <c r="N15" i="109"/>
  <c r="L15" i="109"/>
  <c r="J15" i="109"/>
  <c r="H15" i="109"/>
  <c r="F15" i="109"/>
  <c r="BK14" i="109"/>
  <c r="BX14" i="109"/>
  <c r="AD14" i="109"/>
  <c r="BV14" i="109"/>
  <c r="AB14" i="109"/>
  <c r="BT14" i="109"/>
  <c r="BS14" i="109"/>
  <c r="BR14" i="109"/>
  <c r="BQ14" i="109"/>
  <c r="BP14" i="109"/>
  <c r="BO14" i="109"/>
  <c r="BN14" i="109"/>
  <c r="BM14" i="109"/>
  <c r="BL14" i="109"/>
  <c r="BJ14" i="109"/>
  <c r="BW14" i="109"/>
  <c r="BG14" i="109"/>
  <c r="BH14" i="109"/>
  <c r="BI14" i="109"/>
  <c r="BE14" i="109"/>
  <c r="BC14" i="109"/>
  <c r="BA14" i="109"/>
  <c r="AY14" i="109"/>
  <c r="AW14" i="109"/>
  <c r="AU14" i="109"/>
  <c r="AS14" i="109"/>
  <c r="AQ14" i="109"/>
  <c r="AO14" i="109"/>
  <c r="AM14" i="109"/>
  <c r="AK14" i="109"/>
  <c r="AJ14" i="109"/>
  <c r="AI14" i="109"/>
  <c r="AH14" i="109"/>
  <c r="AG14" i="109"/>
  <c r="AF14" i="109"/>
  <c r="AE14" i="109"/>
  <c r="AC14" i="109"/>
  <c r="BU14" i="109"/>
  <c r="X14" i="109"/>
  <c r="V14" i="109"/>
  <c r="T14" i="109"/>
  <c r="R14" i="109"/>
  <c r="N14" i="109"/>
  <c r="L14" i="109"/>
  <c r="J14" i="109"/>
  <c r="H14" i="109"/>
  <c r="F14" i="109"/>
  <c r="BJ13" i="109"/>
  <c r="BW13" i="109"/>
  <c r="AC13" i="109"/>
  <c r="BU13" i="109"/>
  <c r="BS13" i="109"/>
  <c r="BR13" i="109"/>
  <c r="BQ13" i="109"/>
  <c r="BP13" i="109"/>
  <c r="BO13" i="109"/>
  <c r="BN13" i="109"/>
  <c r="BM13" i="109"/>
  <c r="BL13" i="109"/>
  <c r="BK13" i="109"/>
  <c r="BX13" i="109"/>
  <c r="BG13" i="109"/>
  <c r="BH13" i="109"/>
  <c r="BI13" i="109"/>
  <c r="BE13" i="109"/>
  <c r="BC13" i="109"/>
  <c r="BA13" i="109"/>
  <c r="AY13" i="109"/>
  <c r="AW13" i="109"/>
  <c r="AU13" i="109"/>
  <c r="AS13" i="109"/>
  <c r="AQ13" i="109"/>
  <c r="AO13" i="109"/>
  <c r="AM13" i="109"/>
  <c r="AK13" i="109"/>
  <c r="AJ13" i="109"/>
  <c r="AI13" i="109"/>
  <c r="AH13" i="109"/>
  <c r="AG13" i="109"/>
  <c r="AF13" i="109"/>
  <c r="AE13" i="109"/>
  <c r="AD13" i="109"/>
  <c r="BV13" i="109"/>
  <c r="AB13" i="109"/>
  <c r="BT13" i="109"/>
  <c r="X13" i="109"/>
  <c r="V13" i="109"/>
  <c r="T13" i="109"/>
  <c r="R13" i="109"/>
  <c r="N13" i="109"/>
  <c r="L13" i="109"/>
  <c r="J13" i="109"/>
  <c r="H13" i="109"/>
  <c r="F13" i="109"/>
  <c r="BK12" i="109"/>
  <c r="BX12" i="109"/>
  <c r="AD12" i="109"/>
  <c r="BV12" i="109"/>
  <c r="AB12" i="109"/>
  <c r="BT12" i="109"/>
  <c r="BS12" i="109"/>
  <c r="BR12" i="109"/>
  <c r="BQ12" i="109"/>
  <c r="BP12" i="109"/>
  <c r="BO12" i="109"/>
  <c r="BN12" i="109"/>
  <c r="BM12" i="109"/>
  <c r="BL12" i="109"/>
  <c r="BJ12" i="109"/>
  <c r="BW12" i="109"/>
  <c r="BG12" i="109"/>
  <c r="BH12" i="109"/>
  <c r="BI12" i="109"/>
  <c r="BE12" i="109"/>
  <c r="BC12" i="109"/>
  <c r="BA12" i="109"/>
  <c r="AY12" i="109"/>
  <c r="AW12" i="109"/>
  <c r="AU12" i="109"/>
  <c r="AS12" i="109"/>
  <c r="AQ12" i="109"/>
  <c r="AO12" i="109"/>
  <c r="AM12" i="109"/>
  <c r="AK12" i="109"/>
  <c r="AJ12" i="109"/>
  <c r="AI12" i="109"/>
  <c r="AH12" i="109"/>
  <c r="AG12" i="109"/>
  <c r="AF12" i="109"/>
  <c r="AE12" i="109"/>
  <c r="AC12" i="109"/>
  <c r="BU12" i="109"/>
  <c r="X12" i="109"/>
  <c r="V12" i="109"/>
  <c r="T12" i="109"/>
  <c r="R12" i="109"/>
  <c r="N12" i="109"/>
  <c r="L12" i="109"/>
  <c r="J12" i="109"/>
  <c r="H12" i="109"/>
  <c r="F12" i="109"/>
  <c r="BJ11" i="109"/>
  <c r="BW11" i="109"/>
  <c r="AC11" i="109"/>
  <c r="BU11" i="109"/>
  <c r="BS11" i="109"/>
  <c r="BR11" i="109"/>
  <c r="BQ11" i="109"/>
  <c r="BP11" i="109"/>
  <c r="BO11" i="109"/>
  <c r="BN11" i="109"/>
  <c r="BM11" i="109"/>
  <c r="BL11" i="109"/>
  <c r="BK11" i="109"/>
  <c r="BX11" i="109"/>
  <c r="BG11" i="109"/>
  <c r="BH11" i="109"/>
  <c r="BI11" i="109"/>
  <c r="BE11" i="109"/>
  <c r="BC11" i="109"/>
  <c r="BA11" i="109"/>
  <c r="AY11" i="109"/>
  <c r="AW11" i="109"/>
  <c r="AU11" i="109"/>
  <c r="AS11" i="109"/>
  <c r="AQ11" i="109"/>
  <c r="AO11" i="109"/>
  <c r="AM11" i="109"/>
  <c r="AK11" i="109"/>
  <c r="AJ11" i="109"/>
  <c r="AI11" i="109"/>
  <c r="AH11" i="109"/>
  <c r="AG11" i="109"/>
  <c r="AF11" i="109"/>
  <c r="AE11" i="109"/>
  <c r="AD11" i="109"/>
  <c r="BV11" i="109"/>
  <c r="AB11" i="109"/>
  <c r="BT11" i="109"/>
  <c r="X11" i="109"/>
  <c r="V11" i="109"/>
  <c r="T11" i="109"/>
  <c r="R11" i="109"/>
  <c r="N11" i="109"/>
  <c r="L11" i="109"/>
  <c r="J11" i="109"/>
  <c r="H11" i="109"/>
  <c r="F11" i="109"/>
  <c r="BK10" i="109"/>
  <c r="BX10" i="109"/>
  <c r="AD10" i="109"/>
  <c r="BV10" i="109"/>
  <c r="AB10" i="109"/>
  <c r="BT10" i="109"/>
  <c r="BS10" i="109"/>
  <c r="BR10" i="109"/>
  <c r="BQ10" i="109"/>
  <c r="BP10" i="109"/>
  <c r="BO10" i="109"/>
  <c r="BN10" i="109"/>
  <c r="BM10" i="109"/>
  <c r="BL10" i="109"/>
  <c r="BJ10" i="109"/>
  <c r="BW10" i="109"/>
  <c r="BG10" i="109"/>
  <c r="BH10" i="109"/>
  <c r="BI10" i="109"/>
  <c r="BE10" i="109"/>
  <c r="BC10" i="109"/>
  <c r="BA10" i="109"/>
  <c r="AY10" i="109"/>
  <c r="AW10" i="109"/>
  <c r="AU10" i="109"/>
  <c r="AS10" i="109"/>
  <c r="AQ10" i="109"/>
  <c r="AO10" i="109"/>
  <c r="AM10" i="109"/>
  <c r="AK10" i="109"/>
  <c r="AJ10" i="109"/>
  <c r="AI10" i="109"/>
  <c r="AH10" i="109"/>
  <c r="AG10" i="109"/>
  <c r="AF10" i="109"/>
  <c r="AE10" i="109"/>
  <c r="AC10" i="109"/>
  <c r="BU10" i="109"/>
  <c r="X10" i="109"/>
  <c r="V10" i="109"/>
  <c r="T10" i="109"/>
  <c r="R10" i="109"/>
  <c r="N10" i="109"/>
  <c r="L10" i="109"/>
  <c r="J10" i="109"/>
  <c r="H10" i="109"/>
  <c r="F10" i="109"/>
  <c r="BJ9" i="109"/>
  <c r="BW9" i="109"/>
  <c r="AC9" i="109"/>
  <c r="BU9" i="109"/>
  <c r="BS9" i="109"/>
  <c r="BR9" i="109"/>
  <c r="BQ9" i="109"/>
  <c r="BP9" i="109"/>
  <c r="BO9" i="109"/>
  <c r="BN9" i="109"/>
  <c r="BM9" i="109"/>
  <c r="BL9" i="109"/>
  <c r="BK9" i="109"/>
  <c r="BX9" i="109"/>
  <c r="BG9" i="109"/>
  <c r="BH9" i="109"/>
  <c r="BI9" i="109"/>
  <c r="BE9" i="109"/>
  <c r="BC9" i="109"/>
  <c r="BA9" i="109"/>
  <c r="AY9" i="109"/>
  <c r="AW9" i="109"/>
  <c r="AU9" i="109"/>
  <c r="AS9" i="109"/>
  <c r="AQ9" i="109"/>
  <c r="AO9" i="109"/>
  <c r="AM9" i="109"/>
  <c r="AK9" i="109"/>
  <c r="AJ9" i="109"/>
  <c r="AI9" i="109"/>
  <c r="AH9" i="109"/>
  <c r="AG9" i="109"/>
  <c r="AF9" i="109"/>
  <c r="AE9" i="109"/>
  <c r="AD9" i="109"/>
  <c r="BV9" i="109"/>
  <c r="AB9" i="109"/>
  <c r="BT9" i="109"/>
  <c r="X9" i="109"/>
  <c r="V9" i="109"/>
  <c r="T9" i="109"/>
  <c r="R9" i="109"/>
  <c r="N9" i="109"/>
  <c r="L9" i="109"/>
  <c r="J9" i="109"/>
  <c r="H9" i="109"/>
  <c r="BK8" i="109"/>
  <c r="BX8" i="109"/>
  <c r="AD8" i="109"/>
  <c r="BV8" i="109"/>
  <c r="AB8" i="109"/>
  <c r="BT8" i="109"/>
  <c r="BS8" i="109"/>
  <c r="BR8" i="109"/>
  <c r="BQ8" i="109"/>
  <c r="BP8" i="109"/>
  <c r="BO8" i="109"/>
  <c r="BN8" i="109"/>
  <c r="BM8" i="109"/>
  <c r="BL8" i="109"/>
  <c r="BJ8" i="109"/>
  <c r="BW8" i="109"/>
  <c r="BE8" i="109"/>
  <c r="BC8" i="109"/>
  <c r="BA8" i="109"/>
  <c r="AY8" i="109"/>
  <c r="AW8" i="109"/>
  <c r="AU8" i="109"/>
  <c r="AS8" i="109"/>
  <c r="AQ8" i="109"/>
  <c r="AO8" i="109"/>
  <c r="AM8" i="109"/>
  <c r="AK8" i="109"/>
  <c r="AJ8" i="109"/>
  <c r="AI8" i="109"/>
  <c r="AH8" i="109"/>
  <c r="AG8" i="109"/>
  <c r="AF8" i="109"/>
  <c r="AE8" i="109"/>
  <c r="AC8" i="109"/>
  <c r="BU8" i="109"/>
  <c r="X8" i="109"/>
  <c r="V8" i="109"/>
  <c r="T8" i="109"/>
  <c r="R8" i="109"/>
  <c r="N8" i="109"/>
  <c r="L8" i="109"/>
  <c r="J8" i="109"/>
  <c r="H8" i="109"/>
  <c r="BJ7" i="109"/>
  <c r="BW7" i="109"/>
  <c r="AC7" i="109"/>
  <c r="BU7" i="109"/>
  <c r="BS7" i="109"/>
  <c r="BR7" i="109"/>
  <c r="BQ7" i="109"/>
  <c r="BP7" i="109"/>
  <c r="BO7" i="109"/>
  <c r="BN7" i="109"/>
  <c r="BM7" i="109"/>
  <c r="BL7" i="109"/>
  <c r="BK7" i="109"/>
  <c r="BX7" i="109"/>
  <c r="AK7" i="109"/>
  <c r="AJ7" i="109"/>
  <c r="AI7" i="109"/>
  <c r="AH7" i="109"/>
  <c r="AG7" i="109"/>
  <c r="AF7" i="109"/>
  <c r="AE7" i="109"/>
  <c r="AD7" i="109"/>
  <c r="BV7" i="109"/>
  <c r="AB7" i="109"/>
  <c r="BT7" i="109"/>
  <c r="X7" i="109"/>
  <c r="V7" i="109"/>
  <c r="T7" i="109"/>
  <c r="R7" i="109"/>
  <c r="P7" i="109"/>
  <c r="D2" i="109"/>
  <c r="C2" i="109"/>
  <c r="FZ262" i="108"/>
  <c r="FZ261" i="108"/>
  <c r="FZ260" i="108"/>
  <c r="FZ259" i="108"/>
  <c r="FZ258" i="108"/>
  <c r="FZ257" i="108"/>
  <c r="FZ256" i="108"/>
  <c r="FZ255" i="108"/>
  <c r="FZ254" i="108"/>
  <c r="FZ253" i="108"/>
  <c r="FZ252" i="108"/>
  <c r="FZ251" i="108"/>
  <c r="FZ250" i="108"/>
  <c r="FZ249" i="108"/>
  <c r="FZ248" i="108"/>
  <c r="FZ247" i="108"/>
  <c r="FZ246" i="108"/>
  <c r="FZ245" i="108"/>
  <c r="FZ244" i="108"/>
  <c r="FZ243" i="108"/>
  <c r="FZ242" i="108"/>
  <c r="FZ241" i="108"/>
  <c r="FZ240" i="108"/>
  <c r="FZ239" i="108"/>
  <c r="FZ238" i="108"/>
  <c r="FZ237" i="108"/>
  <c r="FZ236" i="108"/>
  <c r="FZ235" i="108"/>
  <c r="FZ234" i="108"/>
  <c r="FZ233" i="108"/>
  <c r="FZ232" i="108"/>
  <c r="FZ231" i="108"/>
  <c r="FZ230" i="108"/>
  <c r="FZ229" i="108"/>
  <c r="FZ228" i="108"/>
  <c r="FZ227" i="108"/>
  <c r="FZ226" i="108"/>
  <c r="FZ225" i="108"/>
  <c r="FZ224" i="108"/>
  <c r="FZ223" i="108"/>
  <c r="FZ222" i="108"/>
  <c r="FZ221" i="108"/>
  <c r="FZ220" i="108"/>
  <c r="FZ219" i="108"/>
  <c r="FZ218" i="108"/>
  <c r="FZ217" i="108"/>
  <c r="FZ216" i="108"/>
  <c r="FZ215" i="108"/>
  <c r="FZ214" i="108"/>
  <c r="FZ213" i="108"/>
  <c r="FZ212" i="108"/>
  <c r="FZ211" i="108"/>
  <c r="FZ210" i="108"/>
  <c r="FZ209" i="108"/>
  <c r="FZ208" i="108"/>
  <c r="FZ207" i="108"/>
  <c r="FZ206" i="108"/>
  <c r="FZ205" i="108"/>
  <c r="FZ204" i="108"/>
  <c r="FZ203" i="108"/>
  <c r="FZ202" i="108"/>
  <c r="FZ201" i="108"/>
  <c r="FZ200" i="108"/>
  <c r="FZ199" i="108"/>
  <c r="FZ198" i="108"/>
  <c r="FZ197" i="108"/>
  <c r="FZ196" i="108"/>
  <c r="FZ195" i="108"/>
  <c r="FZ194" i="108"/>
  <c r="FZ193" i="108"/>
  <c r="FZ192" i="108"/>
  <c r="FZ191" i="108"/>
  <c r="FZ190" i="108"/>
  <c r="FZ189" i="108"/>
  <c r="FZ188" i="108"/>
  <c r="FZ187" i="108"/>
  <c r="FZ186" i="108"/>
  <c r="FZ185" i="108"/>
  <c r="FZ184" i="108"/>
  <c r="FZ183" i="108"/>
  <c r="FZ182" i="108"/>
  <c r="FZ181" i="108"/>
  <c r="FZ180" i="108"/>
  <c r="FZ179" i="108"/>
  <c r="FZ178" i="108"/>
  <c r="FZ177" i="108"/>
  <c r="FZ176" i="108"/>
  <c r="FZ175" i="108"/>
  <c r="FZ174" i="108"/>
  <c r="FZ173" i="108"/>
  <c r="FZ172" i="108"/>
  <c r="FZ171" i="108"/>
  <c r="FZ170" i="108"/>
  <c r="FZ169" i="108"/>
  <c r="FZ168" i="108"/>
  <c r="FZ167" i="108"/>
  <c r="FZ166" i="108"/>
  <c r="FZ165" i="108"/>
  <c r="FZ164" i="108"/>
  <c r="FZ163" i="108"/>
  <c r="FZ162" i="108"/>
  <c r="FZ161" i="108"/>
  <c r="FZ160" i="108"/>
  <c r="FZ159" i="108"/>
  <c r="FZ158" i="108"/>
  <c r="FZ157" i="108"/>
  <c r="FZ156" i="108"/>
  <c r="FZ155" i="108"/>
  <c r="FZ154" i="108"/>
  <c r="FZ153" i="108"/>
  <c r="FZ152" i="108"/>
  <c r="FZ151" i="108"/>
  <c r="FZ150" i="108"/>
  <c r="FZ149" i="108"/>
  <c r="FZ148" i="108"/>
  <c r="FZ147" i="108"/>
  <c r="FZ146" i="108"/>
  <c r="FZ145" i="108"/>
  <c r="FZ144" i="108"/>
  <c r="FZ143" i="108"/>
  <c r="FZ142" i="108"/>
  <c r="FZ141" i="108"/>
  <c r="FZ140" i="108"/>
  <c r="FZ139" i="108"/>
  <c r="FZ138" i="108"/>
  <c r="FZ137" i="108"/>
  <c r="FZ136" i="108"/>
  <c r="FZ135" i="108"/>
  <c r="FZ134" i="108"/>
  <c r="FZ133" i="108"/>
  <c r="FZ132" i="108"/>
  <c r="FZ131" i="108"/>
  <c r="FZ130" i="108"/>
  <c r="FZ129" i="108"/>
  <c r="FZ128" i="108"/>
  <c r="FZ127" i="108"/>
  <c r="FZ126" i="108"/>
  <c r="FZ125" i="108"/>
  <c r="FZ124" i="108"/>
  <c r="FZ123" i="108"/>
  <c r="FZ122" i="108"/>
  <c r="FZ121" i="108"/>
  <c r="FZ120" i="108"/>
  <c r="FZ119" i="108"/>
  <c r="FZ118" i="108"/>
  <c r="FZ117" i="108"/>
  <c r="FZ116" i="108"/>
  <c r="FZ115" i="108"/>
  <c r="FZ114" i="108"/>
  <c r="FZ113" i="108"/>
  <c r="FZ112" i="108"/>
  <c r="FZ111" i="108"/>
  <c r="FZ110" i="108"/>
  <c r="FZ109" i="108"/>
  <c r="FZ108" i="108"/>
  <c r="FZ107" i="108"/>
  <c r="FZ106" i="108"/>
  <c r="FZ105" i="108"/>
  <c r="FZ104" i="108"/>
  <c r="FZ103" i="108"/>
  <c r="FZ102" i="108"/>
  <c r="FZ101" i="108"/>
  <c r="FZ100" i="108"/>
  <c r="FZ99" i="108"/>
  <c r="FZ98" i="108"/>
  <c r="FZ97" i="108"/>
  <c r="FZ96" i="108"/>
  <c r="FZ95" i="108"/>
  <c r="FZ94" i="108"/>
  <c r="FZ93" i="108"/>
  <c r="FZ92" i="108"/>
  <c r="FZ91" i="108"/>
  <c r="FZ90" i="108"/>
  <c r="FZ89" i="108"/>
  <c r="FZ88" i="108"/>
  <c r="FZ87" i="108"/>
  <c r="FZ86" i="108"/>
  <c r="FZ85" i="108"/>
  <c r="FZ84" i="108"/>
  <c r="FZ83" i="108"/>
  <c r="FZ82" i="108"/>
  <c r="FZ81" i="108"/>
  <c r="FZ80" i="108"/>
  <c r="FZ79" i="108"/>
  <c r="FZ78" i="108"/>
  <c r="FZ77" i="108"/>
  <c r="FZ76" i="108"/>
  <c r="FZ75" i="108"/>
  <c r="FZ74" i="108"/>
  <c r="FZ73" i="108"/>
  <c r="FZ72" i="108"/>
  <c r="FZ71" i="108"/>
  <c r="FZ70" i="108"/>
  <c r="FZ69" i="108"/>
  <c r="FZ68" i="108"/>
  <c r="FZ67" i="108"/>
  <c r="FZ66" i="108"/>
  <c r="FZ65" i="108"/>
  <c r="FZ64" i="108"/>
  <c r="FZ63" i="108"/>
  <c r="EZ56" i="108"/>
  <c r="FA56" i="108"/>
  <c r="FB56" i="108"/>
  <c r="EI56" i="108"/>
  <c r="EJ56" i="108"/>
  <c r="EH56" i="108"/>
  <c r="DP56" i="108"/>
  <c r="DQ56" i="108"/>
  <c r="DR56" i="108"/>
  <c r="CY56" i="108"/>
  <c r="CZ56" i="108"/>
  <c r="CX56" i="108"/>
  <c r="CF56" i="108"/>
  <c r="CG56" i="108"/>
  <c r="CH56" i="108"/>
  <c r="BO56" i="108"/>
  <c r="BP56" i="108"/>
  <c r="BN56" i="108"/>
  <c r="AV56" i="108"/>
  <c r="AW56" i="108"/>
  <c r="AX56" i="108"/>
  <c r="AE56" i="108"/>
  <c r="AF56" i="108"/>
  <c r="AD56" i="108"/>
  <c r="N56" i="108"/>
  <c r="M56" i="108"/>
  <c r="L56" i="108"/>
  <c r="K56" i="108"/>
  <c r="J56" i="108"/>
  <c r="I56" i="108"/>
  <c r="H56" i="108"/>
  <c r="G56" i="108"/>
  <c r="FA55" i="108"/>
  <c r="FB55" i="108"/>
  <c r="EZ55" i="108"/>
  <c r="EH55" i="108"/>
  <c r="EI55" i="108"/>
  <c r="EJ55" i="108"/>
  <c r="DQ55" i="108"/>
  <c r="DR55" i="108"/>
  <c r="DP55" i="108"/>
  <c r="CX55" i="108"/>
  <c r="CY55" i="108"/>
  <c r="CZ55" i="108"/>
  <c r="CG55" i="108"/>
  <c r="CH55" i="108"/>
  <c r="CF55" i="108"/>
  <c r="BN55" i="108"/>
  <c r="BO55" i="108"/>
  <c r="BP55" i="108"/>
  <c r="AW55" i="108"/>
  <c r="AX55" i="108"/>
  <c r="AV55" i="108"/>
  <c r="AD55" i="108"/>
  <c r="AE55" i="108"/>
  <c r="AF55" i="108"/>
  <c r="N55" i="108"/>
  <c r="M55" i="108"/>
  <c r="L55" i="108"/>
  <c r="K55" i="108"/>
  <c r="J55" i="108"/>
  <c r="I55" i="108"/>
  <c r="H55" i="108"/>
  <c r="G55" i="108"/>
  <c r="EZ54" i="108"/>
  <c r="FA54" i="108"/>
  <c r="FB54" i="108"/>
  <c r="EI54" i="108"/>
  <c r="EJ54" i="108"/>
  <c r="EH54" i="108"/>
  <c r="DP54" i="108"/>
  <c r="DQ54" i="108"/>
  <c r="DR54" i="108"/>
  <c r="CY54" i="108"/>
  <c r="CZ54" i="108"/>
  <c r="CX54" i="108"/>
  <c r="CF54" i="108"/>
  <c r="CG54" i="108"/>
  <c r="CH54" i="108"/>
  <c r="BO54" i="108"/>
  <c r="BP54" i="108"/>
  <c r="BN54" i="108"/>
  <c r="AV54" i="108"/>
  <c r="AW54" i="108"/>
  <c r="AX54" i="108"/>
  <c r="AE54" i="108"/>
  <c r="AF54" i="108"/>
  <c r="AD54" i="108"/>
  <c r="N54" i="108"/>
  <c r="M54" i="108"/>
  <c r="L54" i="108"/>
  <c r="K54" i="108"/>
  <c r="J54" i="108"/>
  <c r="I54" i="108"/>
  <c r="H54" i="108"/>
  <c r="G54" i="108"/>
  <c r="FA53" i="108"/>
  <c r="FB53" i="108"/>
  <c r="EZ53" i="108"/>
  <c r="EH53" i="108"/>
  <c r="EI53" i="108"/>
  <c r="EJ53" i="108"/>
  <c r="DQ53" i="108"/>
  <c r="DR53" i="108"/>
  <c r="DP53" i="108"/>
  <c r="CX53" i="108"/>
  <c r="CY53" i="108"/>
  <c r="CZ53" i="108"/>
  <c r="CG53" i="108"/>
  <c r="CH53" i="108"/>
  <c r="CF53" i="108"/>
  <c r="BN53" i="108"/>
  <c r="BO53" i="108"/>
  <c r="BP53" i="108"/>
  <c r="AW53" i="108"/>
  <c r="AX53" i="108"/>
  <c r="AV53" i="108"/>
  <c r="AD53" i="108"/>
  <c r="AE53" i="108"/>
  <c r="AF53" i="108"/>
  <c r="N53" i="108"/>
  <c r="M53" i="108"/>
  <c r="L53" i="108"/>
  <c r="K53" i="108"/>
  <c r="J53" i="108"/>
  <c r="I53" i="108"/>
  <c r="H53" i="108"/>
  <c r="G53" i="108"/>
  <c r="EZ52" i="108"/>
  <c r="FA52" i="108"/>
  <c r="FB52" i="108"/>
  <c r="EI52" i="108"/>
  <c r="EJ52" i="108"/>
  <c r="EH52" i="108"/>
  <c r="DP52" i="108"/>
  <c r="DQ52" i="108"/>
  <c r="DR52" i="108"/>
  <c r="CY52" i="108"/>
  <c r="CZ52" i="108"/>
  <c r="CX52" i="108"/>
  <c r="CF52" i="108"/>
  <c r="CG52" i="108"/>
  <c r="CH52" i="108"/>
  <c r="BO52" i="108"/>
  <c r="BP52" i="108"/>
  <c r="BN52" i="108"/>
  <c r="AV52" i="108"/>
  <c r="AW52" i="108"/>
  <c r="AX52" i="108"/>
  <c r="AE52" i="108"/>
  <c r="AF52" i="108"/>
  <c r="AD52" i="108"/>
  <c r="N52" i="108"/>
  <c r="M52" i="108"/>
  <c r="L52" i="108"/>
  <c r="K52" i="108"/>
  <c r="J52" i="108"/>
  <c r="I52" i="108"/>
  <c r="H52" i="108"/>
  <c r="G52" i="108"/>
  <c r="FA51" i="108"/>
  <c r="FB51" i="108"/>
  <c r="EZ51" i="108"/>
  <c r="EH51" i="108"/>
  <c r="EI51" i="108"/>
  <c r="EJ51" i="108"/>
  <c r="DQ51" i="108"/>
  <c r="DR51" i="108"/>
  <c r="DP51" i="108"/>
  <c r="CX51" i="108"/>
  <c r="CY51" i="108"/>
  <c r="CZ51" i="108"/>
  <c r="CG51" i="108"/>
  <c r="CH51" i="108"/>
  <c r="CF51" i="108"/>
  <c r="BN51" i="108"/>
  <c r="BO51" i="108"/>
  <c r="BP51" i="108"/>
  <c r="AW51" i="108"/>
  <c r="AX51" i="108"/>
  <c r="AV51" i="108"/>
  <c r="AD51" i="108"/>
  <c r="AE51" i="108"/>
  <c r="AF51" i="108"/>
  <c r="N51" i="108"/>
  <c r="M51" i="108"/>
  <c r="L51" i="108"/>
  <c r="K51" i="108"/>
  <c r="J51" i="108"/>
  <c r="I51" i="108"/>
  <c r="H51" i="108"/>
  <c r="G51" i="108"/>
  <c r="EZ50" i="108"/>
  <c r="FA50" i="108"/>
  <c r="FB50" i="108"/>
  <c r="EI50" i="108"/>
  <c r="EJ50" i="108"/>
  <c r="EH50" i="108"/>
  <c r="DP50" i="108"/>
  <c r="DQ50" i="108"/>
  <c r="DR50" i="108"/>
  <c r="CY50" i="108"/>
  <c r="CZ50" i="108"/>
  <c r="CX50" i="108"/>
  <c r="CF50" i="108"/>
  <c r="CG50" i="108"/>
  <c r="CH50" i="108"/>
  <c r="BO50" i="108"/>
  <c r="BP50" i="108"/>
  <c r="BN50" i="108"/>
  <c r="AV50" i="108"/>
  <c r="AW50" i="108"/>
  <c r="AX50" i="108"/>
  <c r="AE50" i="108"/>
  <c r="AF50" i="108"/>
  <c r="AD50" i="108"/>
  <c r="N50" i="108"/>
  <c r="M50" i="108"/>
  <c r="L50" i="108"/>
  <c r="K50" i="108"/>
  <c r="J50" i="108"/>
  <c r="I50" i="108"/>
  <c r="H50" i="108"/>
  <c r="G50" i="108"/>
  <c r="FA49" i="108"/>
  <c r="FB49" i="108"/>
  <c r="EZ49" i="108"/>
  <c r="EH49" i="108"/>
  <c r="EI49" i="108"/>
  <c r="EJ49" i="108"/>
  <c r="DQ49" i="108"/>
  <c r="DR49" i="108"/>
  <c r="DP49" i="108"/>
  <c r="CZ49" i="108"/>
  <c r="CX49" i="108"/>
  <c r="CY49" i="108"/>
  <c r="CG49" i="108"/>
  <c r="CH49" i="108"/>
  <c r="CF49" i="108"/>
  <c r="BP49" i="108"/>
  <c r="BN49" i="108"/>
  <c r="BO49" i="108"/>
  <c r="AW49" i="108"/>
  <c r="AX49" i="108"/>
  <c r="AV49" i="108"/>
  <c r="AF49" i="108"/>
  <c r="AD49" i="108"/>
  <c r="AE49" i="108"/>
  <c r="N49" i="108"/>
  <c r="M49" i="108"/>
  <c r="L49" i="108"/>
  <c r="K49" i="108"/>
  <c r="J49" i="108"/>
  <c r="I49" i="108"/>
  <c r="H49" i="108"/>
  <c r="G49" i="108"/>
  <c r="EZ48" i="108"/>
  <c r="FA48" i="108"/>
  <c r="FB48" i="108"/>
  <c r="EI48" i="108"/>
  <c r="EJ48" i="108"/>
  <c r="EH48" i="108"/>
  <c r="DR48" i="108"/>
  <c r="DP48" i="108"/>
  <c r="DQ48" i="108"/>
  <c r="CY48" i="108"/>
  <c r="CZ48" i="108"/>
  <c r="CX48" i="108"/>
  <c r="CH48" i="108"/>
  <c r="CF48" i="108"/>
  <c r="CG48" i="108"/>
  <c r="BO48" i="108"/>
  <c r="BP48" i="108"/>
  <c r="BN48" i="108"/>
  <c r="AX48" i="108"/>
  <c r="AV48" i="108"/>
  <c r="AW48" i="108"/>
  <c r="AE48" i="108"/>
  <c r="AF48" i="108"/>
  <c r="AD48" i="108"/>
  <c r="N48" i="108"/>
  <c r="M48" i="108"/>
  <c r="L48" i="108"/>
  <c r="K48" i="108"/>
  <c r="J48" i="108"/>
  <c r="I48" i="108"/>
  <c r="H48" i="108"/>
  <c r="G48" i="108"/>
  <c r="FA47" i="108"/>
  <c r="FB47" i="108"/>
  <c r="EZ47" i="108"/>
  <c r="EH47" i="108"/>
  <c r="EI47" i="108"/>
  <c r="EJ47" i="108"/>
  <c r="DQ47" i="108"/>
  <c r="DR47" i="108"/>
  <c r="DP47" i="108"/>
  <c r="CX47" i="108"/>
  <c r="CY47" i="108"/>
  <c r="CZ47" i="108"/>
  <c r="CG47" i="108"/>
  <c r="CH47" i="108"/>
  <c r="CF47" i="108"/>
  <c r="BN47" i="108"/>
  <c r="BO47" i="108"/>
  <c r="BP47" i="108"/>
  <c r="AW47" i="108"/>
  <c r="AX47" i="108"/>
  <c r="AV47" i="108"/>
  <c r="AD47" i="108"/>
  <c r="AE47" i="108"/>
  <c r="AF47" i="108"/>
  <c r="N47" i="108"/>
  <c r="M47" i="108"/>
  <c r="L47" i="108"/>
  <c r="K47" i="108"/>
  <c r="J47" i="108"/>
  <c r="I47" i="108"/>
  <c r="H47" i="108"/>
  <c r="G47" i="108"/>
  <c r="FB46" i="108"/>
  <c r="EZ46" i="108"/>
  <c r="FA46" i="108"/>
  <c r="EI46" i="108"/>
  <c r="EJ46" i="108"/>
  <c r="EH46" i="108"/>
  <c r="DR46" i="108"/>
  <c r="DP46" i="108"/>
  <c r="DQ46" i="108"/>
  <c r="CY46" i="108"/>
  <c r="CZ46" i="108"/>
  <c r="CX46" i="108"/>
  <c r="CH46" i="108"/>
  <c r="CF46" i="108"/>
  <c r="CG46" i="108"/>
  <c r="BN46" i="108"/>
  <c r="BO46" i="108"/>
  <c r="BP46" i="108"/>
  <c r="AW46" i="108"/>
  <c r="AX46" i="108"/>
  <c r="AV46" i="108"/>
  <c r="AD46" i="108"/>
  <c r="AE46" i="108"/>
  <c r="AF46" i="108"/>
  <c r="N46" i="108"/>
  <c r="M46" i="108"/>
  <c r="L46" i="108"/>
  <c r="K46" i="108"/>
  <c r="J46" i="108"/>
  <c r="I46" i="108"/>
  <c r="H46" i="108"/>
  <c r="G46" i="108"/>
  <c r="EZ45" i="108"/>
  <c r="FA45" i="108"/>
  <c r="FB45" i="108"/>
  <c r="EI45" i="108"/>
  <c r="EJ45" i="108"/>
  <c r="EH45" i="108"/>
  <c r="DP45" i="108"/>
  <c r="DQ45" i="108"/>
  <c r="DR45" i="108"/>
  <c r="CY45" i="108"/>
  <c r="CZ45" i="108"/>
  <c r="CX45" i="108"/>
  <c r="CF45" i="108"/>
  <c r="CG45" i="108"/>
  <c r="CH45" i="108"/>
  <c r="BO45" i="108"/>
  <c r="BP45" i="108"/>
  <c r="BN45" i="108"/>
  <c r="AV45" i="108"/>
  <c r="AW45" i="108"/>
  <c r="AX45" i="108"/>
  <c r="AE45" i="108"/>
  <c r="AF45" i="108"/>
  <c r="AD45" i="108"/>
  <c r="N45" i="108"/>
  <c r="M45" i="108"/>
  <c r="L45" i="108"/>
  <c r="K45" i="108"/>
  <c r="J45" i="108"/>
  <c r="I45" i="108"/>
  <c r="H45" i="108"/>
  <c r="G45" i="108"/>
  <c r="FA44" i="108"/>
  <c r="FB44" i="108"/>
  <c r="EZ44" i="108"/>
  <c r="EH44" i="108"/>
  <c r="EI44" i="108"/>
  <c r="EJ44" i="108"/>
  <c r="DQ44" i="108"/>
  <c r="DR44" i="108"/>
  <c r="DP44" i="108"/>
  <c r="CX44" i="108"/>
  <c r="CY44" i="108"/>
  <c r="CZ44" i="108"/>
  <c r="CG44" i="108"/>
  <c r="CH44" i="108"/>
  <c r="CF44" i="108"/>
  <c r="BN44" i="108"/>
  <c r="BO44" i="108"/>
  <c r="BP44" i="108"/>
  <c r="AW44" i="108"/>
  <c r="AX44" i="108"/>
  <c r="AV44" i="108"/>
  <c r="AD44" i="108"/>
  <c r="AE44" i="108"/>
  <c r="AF44" i="108"/>
  <c r="N44" i="108"/>
  <c r="M44" i="108"/>
  <c r="L44" i="108"/>
  <c r="K44" i="108"/>
  <c r="J44" i="108"/>
  <c r="I44" i="108"/>
  <c r="H44" i="108"/>
  <c r="G44" i="108"/>
  <c r="EZ43" i="108"/>
  <c r="FA43" i="108"/>
  <c r="FB43" i="108"/>
  <c r="EI43" i="108"/>
  <c r="EJ43" i="108"/>
  <c r="EH43" i="108"/>
  <c r="DP43" i="108"/>
  <c r="DQ43" i="108"/>
  <c r="DR43" i="108"/>
  <c r="CY43" i="108"/>
  <c r="CZ43" i="108"/>
  <c r="CX43" i="108"/>
  <c r="CF43" i="108"/>
  <c r="CG43" i="108"/>
  <c r="CH43" i="108"/>
  <c r="BO43" i="108"/>
  <c r="BP43" i="108"/>
  <c r="BN43" i="108"/>
  <c r="AV43" i="108"/>
  <c r="AW43" i="108"/>
  <c r="AX43" i="108"/>
  <c r="AE43" i="108"/>
  <c r="AF43" i="108"/>
  <c r="AD43" i="108"/>
  <c r="N43" i="108"/>
  <c r="M43" i="108"/>
  <c r="L43" i="108"/>
  <c r="K43" i="108"/>
  <c r="J43" i="108"/>
  <c r="I43" i="108"/>
  <c r="H43" i="108"/>
  <c r="G43" i="108"/>
  <c r="FA42" i="108"/>
  <c r="FB42" i="108"/>
  <c r="EZ42" i="108"/>
  <c r="EH42" i="108"/>
  <c r="EI42" i="108"/>
  <c r="EJ42" i="108"/>
  <c r="DQ42" i="108"/>
  <c r="DR42" i="108"/>
  <c r="DP42" i="108"/>
  <c r="CX42" i="108"/>
  <c r="CY42" i="108"/>
  <c r="CZ42" i="108"/>
  <c r="CG42" i="108"/>
  <c r="CH42" i="108"/>
  <c r="CF42" i="108"/>
  <c r="BN42" i="108"/>
  <c r="BO42" i="108"/>
  <c r="BP42" i="108"/>
  <c r="AW42" i="108"/>
  <c r="AX42" i="108"/>
  <c r="AV42" i="108"/>
  <c r="AD42" i="108"/>
  <c r="AE42" i="108"/>
  <c r="AF42" i="108"/>
  <c r="N42" i="108"/>
  <c r="M42" i="108"/>
  <c r="L42" i="108"/>
  <c r="K42" i="108"/>
  <c r="J42" i="108"/>
  <c r="I42" i="108"/>
  <c r="H42" i="108"/>
  <c r="G42" i="108"/>
  <c r="EZ41" i="108"/>
  <c r="FA41" i="108"/>
  <c r="FB41" i="108"/>
  <c r="EI41" i="108"/>
  <c r="EJ41" i="108"/>
  <c r="EH41" i="108"/>
  <c r="DP41" i="108"/>
  <c r="DQ41" i="108"/>
  <c r="DR41" i="108"/>
  <c r="CY41" i="108"/>
  <c r="CZ41" i="108"/>
  <c r="CX41" i="108"/>
  <c r="CF41" i="108"/>
  <c r="CG41" i="108"/>
  <c r="CH41" i="108"/>
  <c r="BO41" i="108"/>
  <c r="BP41" i="108"/>
  <c r="BN41" i="108"/>
  <c r="AV41" i="108"/>
  <c r="AW41" i="108"/>
  <c r="AX41" i="108"/>
  <c r="AE41" i="108"/>
  <c r="AF41" i="108"/>
  <c r="AD41" i="108"/>
  <c r="N41" i="108"/>
  <c r="M41" i="108"/>
  <c r="L41" i="108"/>
  <c r="K41" i="108"/>
  <c r="J41" i="108"/>
  <c r="I41" i="108"/>
  <c r="H41" i="108"/>
  <c r="G41" i="108"/>
  <c r="FA40" i="108"/>
  <c r="FB40" i="108"/>
  <c r="EZ40" i="108"/>
  <c r="EH40" i="108"/>
  <c r="EI40" i="108"/>
  <c r="EJ40" i="108"/>
  <c r="DQ40" i="108"/>
  <c r="DR40" i="108"/>
  <c r="DP40" i="108"/>
  <c r="CX40" i="108"/>
  <c r="CY40" i="108"/>
  <c r="CZ40" i="108"/>
  <c r="CG40" i="108"/>
  <c r="CH40" i="108"/>
  <c r="CF40" i="108"/>
  <c r="BN40" i="108"/>
  <c r="BO40" i="108"/>
  <c r="BP40" i="108"/>
  <c r="AW40" i="108"/>
  <c r="AX40" i="108"/>
  <c r="AV40" i="108"/>
  <c r="AD40" i="108"/>
  <c r="AE40" i="108"/>
  <c r="AF40" i="108"/>
  <c r="N40" i="108"/>
  <c r="M40" i="108"/>
  <c r="L40" i="108"/>
  <c r="K40" i="108"/>
  <c r="J40" i="108"/>
  <c r="I40" i="108"/>
  <c r="H40" i="108"/>
  <c r="G40" i="108"/>
  <c r="EZ39" i="108"/>
  <c r="FA39" i="108"/>
  <c r="FB39" i="108"/>
  <c r="EI39" i="108"/>
  <c r="EJ39" i="108"/>
  <c r="EH39" i="108"/>
  <c r="DP39" i="108"/>
  <c r="DQ39" i="108"/>
  <c r="DR39" i="108"/>
  <c r="CY39" i="108"/>
  <c r="CZ39" i="108"/>
  <c r="CX39" i="108"/>
  <c r="CF39" i="108"/>
  <c r="CG39" i="108"/>
  <c r="CH39" i="108"/>
  <c r="BO39" i="108"/>
  <c r="BP39" i="108"/>
  <c r="BN39" i="108"/>
  <c r="AV39" i="108"/>
  <c r="AW39" i="108"/>
  <c r="AX39" i="108"/>
  <c r="AE39" i="108"/>
  <c r="AF39" i="108"/>
  <c r="AD39" i="108"/>
  <c r="N39" i="108"/>
  <c r="M39" i="108"/>
  <c r="L39" i="108"/>
  <c r="K39" i="108"/>
  <c r="J39" i="108"/>
  <c r="I39" i="108"/>
  <c r="H39" i="108"/>
  <c r="G39" i="108"/>
  <c r="FA38" i="108"/>
  <c r="FB38" i="108"/>
  <c r="EZ38" i="108"/>
  <c r="EH38" i="108"/>
  <c r="EI38" i="108"/>
  <c r="EJ38" i="108"/>
  <c r="DQ38" i="108"/>
  <c r="DR38" i="108"/>
  <c r="DP38" i="108"/>
  <c r="CX38" i="108"/>
  <c r="CY38" i="108"/>
  <c r="CZ38" i="108"/>
  <c r="CG38" i="108"/>
  <c r="CH38" i="108"/>
  <c r="CF38" i="108"/>
  <c r="BN38" i="108"/>
  <c r="BO38" i="108"/>
  <c r="BP38" i="108"/>
  <c r="AW38" i="108"/>
  <c r="AX38" i="108"/>
  <c r="AV38" i="108"/>
  <c r="AD38" i="108"/>
  <c r="AE38" i="108"/>
  <c r="AF38" i="108"/>
  <c r="N38" i="108"/>
  <c r="M38" i="108"/>
  <c r="L38" i="108"/>
  <c r="K38" i="108"/>
  <c r="J38" i="108"/>
  <c r="I38" i="108"/>
  <c r="H38" i="108"/>
  <c r="G38" i="108"/>
  <c r="EZ37" i="108"/>
  <c r="FA37" i="108"/>
  <c r="FB37" i="108"/>
  <c r="EI37" i="108"/>
  <c r="EJ37" i="108"/>
  <c r="EH37" i="108"/>
  <c r="DP37" i="108"/>
  <c r="DQ37" i="108"/>
  <c r="DR37" i="108"/>
  <c r="CY37" i="108"/>
  <c r="CZ37" i="108"/>
  <c r="CX37" i="108"/>
  <c r="CF37" i="108"/>
  <c r="CG37" i="108"/>
  <c r="CH37" i="108"/>
  <c r="BO37" i="108"/>
  <c r="BP37" i="108"/>
  <c r="BN37" i="108"/>
  <c r="AV37" i="108"/>
  <c r="AW37" i="108"/>
  <c r="AX37" i="108"/>
  <c r="AE37" i="108"/>
  <c r="AF37" i="108"/>
  <c r="AD37" i="108"/>
  <c r="N37" i="108"/>
  <c r="M37" i="108"/>
  <c r="L37" i="108"/>
  <c r="K37" i="108"/>
  <c r="J37" i="108"/>
  <c r="I37" i="108"/>
  <c r="H37" i="108"/>
  <c r="G37" i="108"/>
  <c r="FA36" i="108"/>
  <c r="FB36" i="108"/>
  <c r="EZ36" i="108"/>
  <c r="EH36" i="108"/>
  <c r="EI36" i="108"/>
  <c r="EJ36" i="108"/>
  <c r="DQ36" i="108"/>
  <c r="DR36" i="108"/>
  <c r="DP36" i="108"/>
  <c r="CX36" i="108"/>
  <c r="CY36" i="108"/>
  <c r="CZ36" i="108"/>
  <c r="CG36" i="108"/>
  <c r="CH36" i="108"/>
  <c r="CF36" i="108"/>
  <c r="BN36" i="108"/>
  <c r="BO36" i="108"/>
  <c r="BP36" i="108"/>
  <c r="AW36" i="108"/>
  <c r="AX36" i="108"/>
  <c r="AV36" i="108"/>
  <c r="AD36" i="108"/>
  <c r="AE36" i="108"/>
  <c r="AF36" i="108"/>
  <c r="N36" i="108"/>
  <c r="M36" i="108"/>
  <c r="L36" i="108"/>
  <c r="K36" i="108"/>
  <c r="J36" i="108"/>
  <c r="I36" i="108"/>
  <c r="H36" i="108"/>
  <c r="G36" i="108"/>
  <c r="EZ35" i="108"/>
  <c r="FA35" i="108"/>
  <c r="FB35" i="108"/>
  <c r="EI35" i="108"/>
  <c r="EJ35" i="108"/>
  <c r="EH35" i="108"/>
  <c r="DP35" i="108"/>
  <c r="DQ35" i="108"/>
  <c r="DR35" i="108"/>
  <c r="CY35" i="108"/>
  <c r="CZ35" i="108"/>
  <c r="CX35" i="108"/>
  <c r="CF35" i="108"/>
  <c r="CG35" i="108"/>
  <c r="CH35" i="108"/>
  <c r="BO35" i="108"/>
  <c r="BP35" i="108"/>
  <c r="BN35" i="108"/>
  <c r="AV35" i="108"/>
  <c r="AW35" i="108"/>
  <c r="AX35" i="108"/>
  <c r="AE35" i="108"/>
  <c r="AF35" i="108"/>
  <c r="AD35" i="108"/>
  <c r="N35" i="108"/>
  <c r="M35" i="108"/>
  <c r="L35" i="108"/>
  <c r="K35" i="108"/>
  <c r="J35" i="108"/>
  <c r="I35" i="108"/>
  <c r="H35" i="108"/>
  <c r="G35" i="108"/>
  <c r="FA34" i="108"/>
  <c r="FB34" i="108"/>
  <c r="EZ34" i="108"/>
  <c r="EH34" i="108"/>
  <c r="EI34" i="108"/>
  <c r="EJ34" i="108"/>
  <c r="DQ34" i="108"/>
  <c r="DR34" i="108"/>
  <c r="DP34" i="108"/>
  <c r="CX34" i="108"/>
  <c r="CY34" i="108"/>
  <c r="CZ34" i="108"/>
  <c r="CG34" i="108"/>
  <c r="CH34" i="108"/>
  <c r="CF34" i="108"/>
  <c r="BN34" i="108"/>
  <c r="BO34" i="108"/>
  <c r="BP34" i="108"/>
  <c r="AW34" i="108"/>
  <c r="AX34" i="108"/>
  <c r="AV34" i="108"/>
  <c r="AD34" i="108"/>
  <c r="AE34" i="108"/>
  <c r="AF34" i="108"/>
  <c r="N34" i="108"/>
  <c r="M34" i="108"/>
  <c r="L34" i="108"/>
  <c r="K34" i="108"/>
  <c r="J34" i="108"/>
  <c r="I34" i="108"/>
  <c r="H34" i="108"/>
  <c r="G34" i="108"/>
  <c r="EZ33" i="108"/>
  <c r="FA33" i="108"/>
  <c r="FB33" i="108"/>
  <c r="EI33" i="108"/>
  <c r="EJ33" i="108"/>
  <c r="EH33" i="108"/>
  <c r="DP33" i="108"/>
  <c r="DQ33" i="108"/>
  <c r="DR33" i="108"/>
  <c r="CY33" i="108"/>
  <c r="CZ33" i="108"/>
  <c r="CX33" i="108"/>
  <c r="CF33" i="108"/>
  <c r="CG33" i="108"/>
  <c r="CH33" i="108"/>
  <c r="BO33" i="108"/>
  <c r="BP33" i="108"/>
  <c r="BN33" i="108"/>
  <c r="AV33" i="108"/>
  <c r="AW33" i="108"/>
  <c r="AX33" i="108"/>
  <c r="AE33" i="108"/>
  <c r="AF33" i="108"/>
  <c r="AD33" i="108"/>
  <c r="N33" i="108"/>
  <c r="M33" i="108"/>
  <c r="L33" i="108"/>
  <c r="K33" i="108"/>
  <c r="J33" i="108"/>
  <c r="I33" i="108"/>
  <c r="H33" i="108"/>
  <c r="G33" i="108"/>
  <c r="FA32" i="108"/>
  <c r="FB32" i="108"/>
  <c r="EZ32" i="108"/>
  <c r="EH32" i="108"/>
  <c r="EI32" i="108"/>
  <c r="EJ32" i="108"/>
  <c r="DQ32" i="108"/>
  <c r="DR32" i="108"/>
  <c r="DP32" i="108"/>
  <c r="CX32" i="108"/>
  <c r="CY32" i="108"/>
  <c r="CZ32" i="108"/>
  <c r="CG32" i="108"/>
  <c r="CH32" i="108"/>
  <c r="CF32" i="108"/>
  <c r="BN32" i="108"/>
  <c r="BO32" i="108"/>
  <c r="BP32" i="108"/>
  <c r="AW32" i="108"/>
  <c r="AX32" i="108"/>
  <c r="AV32" i="108"/>
  <c r="AD32" i="108"/>
  <c r="AE32" i="108"/>
  <c r="AF32" i="108"/>
  <c r="N32" i="108"/>
  <c r="M32" i="108"/>
  <c r="L32" i="108"/>
  <c r="K32" i="108"/>
  <c r="J32" i="108"/>
  <c r="I32" i="108"/>
  <c r="H32" i="108"/>
  <c r="G32" i="108"/>
  <c r="EZ31" i="108"/>
  <c r="FA31" i="108"/>
  <c r="FB31" i="108"/>
  <c r="EI31" i="108"/>
  <c r="EJ31" i="108"/>
  <c r="EH31" i="108"/>
  <c r="DP31" i="108"/>
  <c r="DQ31" i="108"/>
  <c r="DR31" i="108"/>
  <c r="CY31" i="108"/>
  <c r="CZ31" i="108"/>
  <c r="CX31" i="108"/>
  <c r="CF31" i="108"/>
  <c r="CG31" i="108"/>
  <c r="CH31" i="108"/>
  <c r="BO31" i="108"/>
  <c r="BP31" i="108"/>
  <c r="BN31" i="108"/>
  <c r="AV31" i="108"/>
  <c r="AW31" i="108"/>
  <c r="AX31" i="108"/>
  <c r="AE31" i="108"/>
  <c r="AF31" i="108"/>
  <c r="AD31" i="108"/>
  <c r="N31" i="108"/>
  <c r="M31" i="108"/>
  <c r="L31" i="108"/>
  <c r="K31" i="108"/>
  <c r="J31" i="108"/>
  <c r="I31" i="108"/>
  <c r="H31" i="108"/>
  <c r="G31" i="108"/>
  <c r="FA30" i="108"/>
  <c r="FB30" i="108"/>
  <c r="EZ30" i="108"/>
  <c r="EJ30" i="108"/>
  <c r="EH30" i="108"/>
  <c r="EI30" i="108"/>
  <c r="DQ30" i="108"/>
  <c r="DR30" i="108"/>
  <c r="DP30" i="108"/>
  <c r="CZ30" i="108"/>
  <c r="CX30" i="108"/>
  <c r="CY30" i="108"/>
  <c r="CG30" i="108"/>
  <c r="CH30" i="108"/>
  <c r="CF30" i="108"/>
  <c r="BP30" i="108"/>
  <c r="BN30" i="108"/>
  <c r="BO30" i="108"/>
  <c r="AW30" i="108"/>
  <c r="AX30" i="108"/>
  <c r="AV30" i="108"/>
  <c r="AF30" i="108"/>
  <c r="AD30" i="108"/>
  <c r="AE30" i="108"/>
  <c r="N30" i="108"/>
  <c r="M30" i="108"/>
  <c r="L30" i="108"/>
  <c r="K30" i="108"/>
  <c r="J30" i="108"/>
  <c r="I30" i="108"/>
  <c r="H30" i="108"/>
  <c r="G30" i="108"/>
  <c r="EZ29" i="108"/>
  <c r="FA29" i="108"/>
  <c r="FB29" i="108"/>
  <c r="EI29" i="108"/>
  <c r="EJ29" i="108"/>
  <c r="EH29" i="108"/>
  <c r="DP29" i="108"/>
  <c r="DQ29" i="108"/>
  <c r="DR29" i="108"/>
  <c r="CY29" i="108"/>
  <c r="CZ29" i="108"/>
  <c r="CX29" i="108"/>
  <c r="CF29" i="108"/>
  <c r="CG29" i="108"/>
  <c r="CH29" i="108"/>
  <c r="BO29" i="108"/>
  <c r="BP29" i="108"/>
  <c r="BN29" i="108"/>
  <c r="AV29" i="108"/>
  <c r="AW29" i="108"/>
  <c r="AX29" i="108"/>
  <c r="AE29" i="108"/>
  <c r="AF29" i="108"/>
  <c r="AD29" i="108"/>
  <c r="N29" i="108"/>
  <c r="M29" i="108"/>
  <c r="L29" i="108"/>
  <c r="K29" i="108"/>
  <c r="J29" i="108"/>
  <c r="I29" i="108"/>
  <c r="H29" i="108"/>
  <c r="G29" i="108"/>
  <c r="FA28" i="108"/>
  <c r="FB28" i="108"/>
  <c r="EZ28" i="108"/>
  <c r="EJ28" i="108"/>
  <c r="EH28" i="108"/>
  <c r="EI28" i="108"/>
  <c r="DQ28" i="108"/>
  <c r="DR28" i="108"/>
  <c r="DP28" i="108"/>
  <c r="CZ28" i="108"/>
  <c r="CX28" i="108"/>
  <c r="CY28" i="108"/>
  <c r="CG28" i="108"/>
  <c r="CH28" i="108"/>
  <c r="CF28" i="108"/>
  <c r="BP28" i="108"/>
  <c r="BN28" i="108"/>
  <c r="BO28" i="108"/>
  <c r="AW28" i="108"/>
  <c r="AX28" i="108"/>
  <c r="AV28" i="108"/>
  <c r="AF28" i="108"/>
  <c r="AD28" i="108"/>
  <c r="AE28" i="108"/>
  <c r="N28" i="108"/>
  <c r="M28" i="108"/>
  <c r="L28" i="108"/>
  <c r="K28" i="108"/>
  <c r="J28" i="108"/>
  <c r="I28" i="108"/>
  <c r="H28" i="108"/>
  <c r="G28" i="108"/>
  <c r="EZ27" i="108"/>
  <c r="FA27" i="108"/>
  <c r="FB27" i="108"/>
  <c r="EI27" i="108"/>
  <c r="EJ27" i="108"/>
  <c r="EH27" i="108"/>
  <c r="DP27" i="108"/>
  <c r="DQ27" i="108"/>
  <c r="DR27" i="108"/>
  <c r="CY27" i="108"/>
  <c r="CZ27" i="108"/>
  <c r="CX27" i="108"/>
  <c r="CF27" i="108"/>
  <c r="CG27" i="108"/>
  <c r="CH27" i="108"/>
  <c r="BO27" i="108"/>
  <c r="BP27" i="108"/>
  <c r="BN27" i="108"/>
  <c r="AV27" i="108"/>
  <c r="AW27" i="108"/>
  <c r="AX27" i="108"/>
  <c r="AE27" i="108"/>
  <c r="AF27" i="108"/>
  <c r="AD27" i="108"/>
  <c r="N27" i="108"/>
  <c r="M27" i="108"/>
  <c r="L27" i="108"/>
  <c r="K27" i="108"/>
  <c r="J27" i="108"/>
  <c r="I27" i="108"/>
  <c r="H27" i="108"/>
  <c r="G27" i="108"/>
  <c r="FA26" i="108"/>
  <c r="FB26" i="108"/>
  <c r="EZ26" i="108"/>
  <c r="EH26" i="108"/>
  <c r="EI26" i="108"/>
  <c r="EJ26" i="108"/>
  <c r="DQ26" i="108"/>
  <c r="DR26" i="108"/>
  <c r="DP26" i="108"/>
  <c r="CX26" i="108"/>
  <c r="CY26" i="108"/>
  <c r="CZ26" i="108"/>
  <c r="CG26" i="108"/>
  <c r="CH26" i="108"/>
  <c r="CF26" i="108"/>
  <c r="BP26" i="108"/>
  <c r="BN26" i="108"/>
  <c r="BO26" i="108"/>
  <c r="AW26" i="108"/>
  <c r="AX26" i="108"/>
  <c r="AV26" i="108"/>
  <c r="AF26" i="108"/>
  <c r="AD26" i="108"/>
  <c r="AE26" i="108"/>
  <c r="N26" i="108"/>
  <c r="M26" i="108"/>
  <c r="L26" i="108"/>
  <c r="K26" i="108"/>
  <c r="J26" i="108"/>
  <c r="I26" i="108"/>
  <c r="H26" i="108"/>
  <c r="G26" i="108"/>
  <c r="EZ25" i="108"/>
  <c r="FA25" i="108"/>
  <c r="FB25" i="108"/>
  <c r="EH25" i="108"/>
  <c r="EI25" i="108"/>
  <c r="EJ25" i="108"/>
  <c r="DQ25" i="108"/>
  <c r="DR25" i="108"/>
  <c r="DP25" i="108"/>
  <c r="CX25" i="108"/>
  <c r="CY25" i="108"/>
  <c r="CZ25" i="108"/>
  <c r="CG25" i="108"/>
  <c r="CH25" i="108"/>
  <c r="CF25" i="108"/>
  <c r="BN25" i="108"/>
  <c r="BO25" i="108"/>
  <c r="BP25" i="108"/>
  <c r="AW25" i="108"/>
  <c r="AX25" i="108"/>
  <c r="AV25" i="108"/>
  <c r="AD25" i="108"/>
  <c r="AE25" i="108"/>
  <c r="AF25" i="108"/>
  <c r="N25" i="108"/>
  <c r="M25" i="108"/>
  <c r="L25" i="108"/>
  <c r="K25" i="108"/>
  <c r="J25" i="108"/>
  <c r="I25" i="108"/>
  <c r="H25" i="108"/>
  <c r="G25" i="108"/>
  <c r="EZ24" i="108"/>
  <c r="FA24" i="108"/>
  <c r="FB24" i="108"/>
  <c r="EI24" i="108"/>
  <c r="EJ24" i="108"/>
  <c r="EH24" i="108"/>
  <c r="DP24" i="108"/>
  <c r="DQ24" i="108"/>
  <c r="DR24" i="108"/>
  <c r="CY24" i="108"/>
  <c r="CZ24" i="108"/>
  <c r="CX24" i="108"/>
  <c r="CF24" i="108"/>
  <c r="CG24" i="108"/>
  <c r="CH24" i="108"/>
  <c r="BO24" i="108"/>
  <c r="BP24" i="108"/>
  <c r="BN24" i="108"/>
  <c r="AV24" i="108"/>
  <c r="AW24" i="108"/>
  <c r="AX24" i="108"/>
  <c r="AE24" i="108"/>
  <c r="AF24" i="108"/>
  <c r="AD24" i="108"/>
  <c r="N24" i="108"/>
  <c r="M24" i="108"/>
  <c r="L24" i="108"/>
  <c r="K24" i="108"/>
  <c r="J24" i="108"/>
  <c r="I24" i="108"/>
  <c r="H24" i="108"/>
  <c r="G24" i="108"/>
  <c r="EZ23" i="108"/>
  <c r="FA23" i="108"/>
  <c r="FB23" i="108"/>
  <c r="EH23" i="108"/>
  <c r="EI23" i="108"/>
  <c r="EJ23" i="108"/>
  <c r="DQ23" i="108"/>
  <c r="DR23" i="108"/>
  <c r="DP23" i="108"/>
  <c r="CX23" i="108"/>
  <c r="CY23" i="108"/>
  <c r="CZ23" i="108"/>
  <c r="CG23" i="108"/>
  <c r="CH23" i="108"/>
  <c r="CF23" i="108"/>
  <c r="BN23" i="108"/>
  <c r="BO23" i="108"/>
  <c r="BP23" i="108"/>
  <c r="AW23" i="108"/>
  <c r="AX23" i="108"/>
  <c r="AV23" i="108"/>
  <c r="AD23" i="108"/>
  <c r="AE23" i="108"/>
  <c r="AF23" i="108"/>
  <c r="N23" i="108"/>
  <c r="M23" i="108"/>
  <c r="L23" i="108"/>
  <c r="K23" i="108"/>
  <c r="J23" i="108"/>
  <c r="I23" i="108"/>
  <c r="H23" i="108"/>
  <c r="G23" i="108"/>
  <c r="EZ22" i="108"/>
  <c r="FA22" i="108"/>
  <c r="FB22" i="108"/>
  <c r="EH22" i="108"/>
  <c r="EI22" i="108"/>
  <c r="EJ22" i="108"/>
  <c r="DP22" i="108"/>
  <c r="DQ22" i="108"/>
  <c r="DR22" i="108"/>
  <c r="CX22" i="108"/>
  <c r="CY22" i="108"/>
  <c r="CZ22" i="108"/>
  <c r="CF22" i="108"/>
  <c r="CG22" i="108"/>
  <c r="CH22" i="108"/>
  <c r="BN22" i="108"/>
  <c r="BO22" i="108"/>
  <c r="BP22" i="108"/>
  <c r="AV22" i="108"/>
  <c r="AW22" i="108"/>
  <c r="AX22" i="108"/>
  <c r="AD22" i="108"/>
  <c r="AE22" i="108"/>
  <c r="AF22" i="108"/>
  <c r="N22" i="108"/>
  <c r="M22" i="108"/>
  <c r="L22" i="108"/>
  <c r="K22" i="108"/>
  <c r="J22" i="108"/>
  <c r="I22" i="108"/>
  <c r="H22" i="108"/>
  <c r="G22" i="108"/>
  <c r="FA21" i="108"/>
  <c r="FB21" i="108"/>
  <c r="EZ21" i="108"/>
  <c r="EH21" i="108"/>
  <c r="EI21" i="108"/>
  <c r="EJ21" i="108"/>
  <c r="DQ21" i="108"/>
  <c r="DR21" i="108"/>
  <c r="DP21" i="108"/>
  <c r="CX21" i="108"/>
  <c r="CY21" i="108"/>
  <c r="CZ21" i="108"/>
  <c r="CG21" i="108"/>
  <c r="CH21" i="108"/>
  <c r="CF21" i="108"/>
  <c r="BN21" i="108"/>
  <c r="BO21" i="108"/>
  <c r="BP21" i="108"/>
  <c r="AW21" i="108"/>
  <c r="AX21" i="108"/>
  <c r="AV21" i="108"/>
  <c r="AD21" i="108"/>
  <c r="AE21" i="108"/>
  <c r="AF21" i="108"/>
  <c r="N21" i="108"/>
  <c r="M21" i="108"/>
  <c r="L21" i="108"/>
  <c r="K21" i="108"/>
  <c r="J21" i="108"/>
  <c r="I21" i="108"/>
  <c r="H21" i="108"/>
  <c r="G21" i="108"/>
  <c r="EZ20" i="108"/>
  <c r="FA20" i="108"/>
  <c r="FB20" i="108"/>
  <c r="EI20" i="108"/>
  <c r="EJ20" i="108"/>
  <c r="EH20" i="108"/>
  <c r="DP20" i="108"/>
  <c r="DQ20" i="108"/>
  <c r="DR20" i="108"/>
  <c r="CY20" i="108"/>
  <c r="CZ20" i="108"/>
  <c r="CX20" i="108"/>
  <c r="CF20" i="108"/>
  <c r="CG20" i="108"/>
  <c r="CH20" i="108"/>
  <c r="BO20" i="108"/>
  <c r="BP20" i="108"/>
  <c r="BN20" i="108"/>
  <c r="AV20" i="108"/>
  <c r="AW20" i="108"/>
  <c r="AX20" i="108"/>
  <c r="AE20" i="108"/>
  <c r="AF20" i="108"/>
  <c r="AD20" i="108"/>
  <c r="N20" i="108"/>
  <c r="M20" i="108"/>
  <c r="L20" i="108"/>
  <c r="K20" i="108"/>
  <c r="J20" i="108"/>
  <c r="I20" i="108"/>
  <c r="H20" i="108"/>
  <c r="G20" i="108"/>
  <c r="FA19" i="108"/>
  <c r="FB19" i="108"/>
  <c r="EZ19" i="108"/>
  <c r="EH19" i="108"/>
  <c r="EI19" i="108"/>
  <c r="EJ19" i="108"/>
  <c r="DQ19" i="108"/>
  <c r="DR19" i="108"/>
  <c r="DP19" i="108"/>
  <c r="CX19" i="108"/>
  <c r="CY19" i="108"/>
  <c r="CZ19" i="108"/>
  <c r="CG19" i="108"/>
  <c r="CH19" i="108"/>
  <c r="CF19" i="108"/>
  <c r="BN19" i="108"/>
  <c r="BO19" i="108"/>
  <c r="BP19" i="108"/>
  <c r="AW19" i="108"/>
  <c r="AX19" i="108"/>
  <c r="AV19" i="108"/>
  <c r="AD19" i="108"/>
  <c r="AE19" i="108"/>
  <c r="AF19" i="108"/>
  <c r="N19" i="108"/>
  <c r="M19" i="108"/>
  <c r="L19" i="108"/>
  <c r="K19" i="108"/>
  <c r="J19" i="108"/>
  <c r="I19" i="108"/>
  <c r="H19" i="108"/>
  <c r="G19" i="108"/>
  <c r="EZ18" i="108"/>
  <c r="FA18" i="108"/>
  <c r="FB18" i="108"/>
  <c r="EI18" i="108"/>
  <c r="EJ18" i="108"/>
  <c r="EH18" i="108"/>
  <c r="DP18" i="108"/>
  <c r="DQ18" i="108"/>
  <c r="DR18" i="108"/>
  <c r="CY18" i="108"/>
  <c r="CZ18" i="108"/>
  <c r="CX18" i="108"/>
  <c r="CF18" i="108"/>
  <c r="CG18" i="108"/>
  <c r="CH18" i="108"/>
  <c r="BO18" i="108"/>
  <c r="BP18" i="108"/>
  <c r="BN18" i="108"/>
  <c r="AV18" i="108"/>
  <c r="AW18" i="108"/>
  <c r="AX18" i="108"/>
  <c r="AE18" i="108"/>
  <c r="AF18" i="108"/>
  <c r="AD18" i="108"/>
  <c r="N18" i="108"/>
  <c r="M18" i="108"/>
  <c r="L18" i="108"/>
  <c r="K18" i="108"/>
  <c r="J18" i="108"/>
  <c r="I18" i="108"/>
  <c r="H18" i="108"/>
  <c r="G18" i="108"/>
  <c r="FA17" i="108"/>
  <c r="FB17" i="108"/>
  <c r="EZ17" i="108"/>
  <c r="EH17" i="108"/>
  <c r="EI17" i="108"/>
  <c r="EJ17" i="108"/>
  <c r="DQ17" i="108"/>
  <c r="DR17" i="108"/>
  <c r="DP17" i="108"/>
  <c r="CX17" i="108"/>
  <c r="CY17" i="108"/>
  <c r="CZ17" i="108"/>
  <c r="CG17" i="108"/>
  <c r="CH17" i="108"/>
  <c r="CF17" i="108"/>
  <c r="BN17" i="108"/>
  <c r="BO17" i="108"/>
  <c r="BP17" i="108"/>
  <c r="AW17" i="108"/>
  <c r="AX17" i="108"/>
  <c r="AV17" i="108"/>
  <c r="AD17" i="108"/>
  <c r="AE17" i="108"/>
  <c r="AF17" i="108"/>
  <c r="N17" i="108"/>
  <c r="M17" i="108"/>
  <c r="L17" i="108"/>
  <c r="K17" i="108"/>
  <c r="J17" i="108"/>
  <c r="I17" i="108"/>
  <c r="H17" i="108"/>
  <c r="G17" i="108"/>
  <c r="EZ16" i="108"/>
  <c r="FA16" i="108"/>
  <c r="FB16" i="108"/>
  <c r="EI16" i="108"/>
  <c r="EJ16" i="108"/>
  <c r="EH16" i="108"/>
  <c r="DP16" i="108"/>
  <c r="DQ16" i="108"/>
  <c r="DR16" i="108"/>
  <c r="CY16" i="108"/>
  <c r="CZ16" i="108"/>
  <c r="CX16" i="108"/>
  <c r="CF16" i="108"/>
  <c r="CG16" i="108"/>
  <c r="CH16" i="108"/>
  <c r="BO16" i="108"/>
  <c r="BP16" i="108"/>
  <c r="BN16" i="108"/>
  <c r="AV16" i="108"/>
  <c r="AW16" i="108"/>
  <c r="AX16" i="108"/>
  <c r="AE16" i="108"/>
  <c r="AF16" i="108"/>
  <c r="AD16" i="108"/>
  <c r="N16" i="108"/>
  <c r="M16" i="108"/>
  <c r="L16" i="108"/>
  <c r="K16" i="108"/>
  <c r="J16" i="108"/>
  <c r="I16" i="108"/>
  <c r="H16" i="108"/>
  <c r="G16" i="108"/>
  <c r="FA15" i="108"/>
  <c r="FB15" i="108"/>
  <c r="EZ15" i="108"/>
  <c r="EH15" i="108"/>
  <c r="EI15" i="108"/>
  <c r="EJ15" i="108"/>
  <c r="DQ15" i="108"/>
  <c r="DR15" i="108"/>
  <c r="DP15" i="108"/>
  <c r="CX15" i="108"/>
  <c r="CY15" i="108"/>
  <c r="CZ15" i="108"/>
  <c r="CG15" i="108"/>
  <c r="CH15" i="108"/>
  <c r="CF15" i="108"/>
  <c r="BN15" i="108"/>
  <c r="BO15" i="108"/>
  <c r="BP15" i="108"/>
  <c r="AW15" i="108"/>
  <c r="AX15" i="108"/>
  <c r="AV15" i="108"/>
  <c r="AD15" i="108"/>
  <c r="AE15" i="108"/>
  <c r="AF15" i="108"/>
  <c r="N15" i="108"/>
  <c r="M15" i="108"/>
  <c r="L15" i="108"/>
  <c r="K15" i="108"/>
  <c r="J15" i="108"/>
  <c r="I15" i="108"/>
  <c r="H15" i="108"/>
  <c r="G15" i="108"/>
  <c r="EZ14" i="108"/>
  <c r="FA14" i="108"/>
  <c r="FB14" i="108"/>
  <c r="EI14" i="108"/>
  <c r="EJ14" i="108"/>
  <c r="EH14" i="108"/>
  <c r="DP14" i="108"/>
  <c r="DQ14" i="108"/>
  <c r="DR14" i="108"/>
  <c r="CY14" i="108"/>
  <c r="CZ14" i="108"/>
  <c r="CX14" i="108"/>
  <c r="CF14" i="108"/>
  <c r="CG14" i="108"/>
  <c r="CH14" i="108"/>
  <c r="BO14" i="108"/>
  <c r="BP14" i="108"/>
  <c r="BN14" i="108"/>
  <c r="AV14" i="108"/>
  <c r="AW14" i="108"/>
  <c r="AX14" i="108"/>
  <c r="AE14" i="108"/>
  <c r="AF14" i="108"/>
  <c r="AD14" i="108"/>
  <c r="N14" i="108"/>
  <c r="M14" i="108"/>
  <c r="L14" i="108"/>
  <c r="K14" i="108"/>
  <c r="J14" i="108"/>
  <c r="I14" i="108"/>
  <c r="H14" i="108"/>
  <c r="G14" i="108"/>
  <c r="FA13" i="108"/>
  <c r="FB13" i="108"/>
  <c r="EZ13" i="108"/>
  <c r="EH13" i="108"/>
  <c r="EI13" i="108"/>
  <c r="EJ13" i="108"/>
  <c r="DQ13" i="108"/>
  <c r="DR13" i="108"/>
  <c r="DP13" i="108"/>
  <c r="CX13" i="108"/>
  <c r="CY13" i="108"/>
  <c r="CZ13" i="108"/>
  <c r="CG13" i="108"/>
  <c r="CH13" i="108"/>
  <c r="CF13" i="108"/>
  <c r="BN13" i="108"/>
  <c r="BO13" i="108"/>
  <c r="BP13" i="108"/>
  <c r="AW13" i="108"/>
  <c r="AX13" i="108"/>
  <c r="AV13" i="108"/>
  <c r="AD13" i="108"/>
  <c r="AE13" i="108"/>
  <c r="AF13" i="108"/>
  <c r="N13" i="108"/>
  <c r="M13" i="108"/>
  <c r="L13" i="108"/>
  <c r="K13" i="108"/>
  <c r="J13" i="108"/>
  <c r="I13" i="108"/>
  <c r="H13" i="108"/>
  <c r="G13" i="108"/>
  <c r="EZ12" i="108"/>
  <c r="FA12" i="108"/>
  <c r="FB12" i="108"/>
  <c r="EI12" i="108"/>
  <c r="EJ12" i="108"/>
  <c r="EH12" i="108"/>
  <c r="DP12" i="108"/>
  <c r="DQ12" i="108"/>
  <c r="DR12" i="108"/>
  <c r="CY12" i="108"/>
  <c r="CZ12" i="108"/>
  <c r="CX12" i="108"/>
  <c r="CF12" i="108"/>
  <c r="CG12" i="108"/>
  <c r="CH12" i="108"/>
  <c r="BO12" i="108"/>
  <c r="BP12" i="108"/>
  <c r="BN12" i="108"/>
  <c r="AV12" i="108"/>
  <c r="AW12" i="108"/>
  <c r="AX12" i="108"/>
  <c r="AE12" i="108"/>
  <c r="AF12" i="108"/>
  <c r="AD12" i="108"/>
  <c r="N12" i="108"/>
  <c r="M12" i="108"/>
  <c r="L12" i="108"/>
  <c r="K12" i="108"/>
  <c r="J12" i="108"/>
  <c r="I12" i="108"/>
  <c r="H12" i="108"/>
  <c r="G12" i="108"/>
  <c r="FA11" i="108"/>
  <c r="FB11" i="108"/>
  <c r="EZ11" i="108"/>
  <c r="EH11" i="108"/>
  <c r="EI11" i="108"/>
  <c r="EJ11" i="108"/>
  <c r="DQ11" i="108"/>
  <c r="DR11" i="108"/>
  <c r="DP11" i="108"/>
  <c r="CX11" i="108"/>
  <c r="CY11" i="108"/>
  <c r="CZ11" i="108"/>
  <c r="CG11" i="108"/>
  <c r="CH11" i="108"/>
  <c r="CF11" i="108"/>
  <c r="BN11" i="108"/>
  <c r="BO11" i="108"/>
  <c r="BP11" i="108"/>
  <c r="AV11" i="108"/>
  <c r="AW11" i="108"/>
  <c r="AX11" i="108"/>
  <c r="AD11" i="108"/>
  <c r="AE11" i="108"/>
  <c r="AF11" i="108"/>
  <c r="N11" i="108"/>
  <c r="M11" i="108"/>
  <c r="L11" i="108"/>
  <c r="K11" i="108"/>
  <c r="J11" i="108"/>
  <c r="I11" i="108"/>
  <c r="H11" i="108"/>
  <c r="G11" i="108"/>
  <c r="EZ10" i="108"/>
  <c r="FA10" i="108"/>
  <c r="FB10" i="108"/>
  <c r="EI10" i="108"/>
  <c r="EJ10" i="108"/>
  <c r="EH10" i="108"/>
  <c r="DP10" i="108"/>
  <c r="DQ10" i="108"/>
  <c r="DR10" i="108"/>
  <c r="CY10" i="108"/>
  <c r="CZ10" i="108"/>
  <c r="CX10" i="108"/>
  <c r="CF10" i="108"/>
  <c r="CG10" i="108"/>
  <c r="CH10" i="108"/>
  <c r="BO10" i="108"/>
  <c r="BP10" i="108"/>
  <c r="BN10" i="108"/>
  <c r="AV10" i="108"/>
  <c r="AW10" i="108"/>
  <c r="AX10" i="108"/>
  <c r="AE10" i="108"/>
  <c r="AF10" i="108"/>
  <c r="AD10" i="108"/>
  <c r="N10" i="108"/>
  <c r="M10" i="108"/>
  <c r="L10" i="108"/>
  <c r="K10" i="108"/>
  <c r="J10" i="108"/>
  <c r="I10" i="108"/>
  <c r="H10" i="108"/>
  <c r="G10" i="108"/>
  <c r="FA9" i="108"/>
  <c r="FB9" i="108"/>
  <c r="EZ9" i="108"/>
  <c r="EH9" i="108"/>
  <c r="EI9" i="108"/>
  <c r="EJ9" i="108"/>
  <c r="DQ9" i="108"/>
  <c r="DR9" i="108"/>
  <c r="DP9" i="108"/>
  <c r="CX9" i="108"/>
  <c r="CY9" i="108"/>
  <c r="CZ9" i="108"/>
  <c r="CG9" i="108"/>
  <c r="CH9" i="108"/>
  <c r="CF9" i="108"/>
  <c r="BN9" i="108"/>
  <c r="BO9" i="108"/>
  <c r="BP9" i="108"/>
  <c r="AV9" i="108"/>
  <c r="AW9" i="108"/>
  <c r="AX9" i="108"/>
  <c r="AD9" i="108"/>
  <c r="AE9" i="108"/>
  <c r="AF9" i="108"/>
  <c r="N9" i="108"/>
  <c r="M9" i="108"/>
  <c r="L9" i="108"/>
  <c r="K9" i="108"/>
  <c r="J9" i="108"/>
  <c r="I9" i="108"/>
  <c r="H9" i="108"/>
  <c r="G9" i="108"/>
  <c r="EZ8" i="108"/>
  <c r="FA8" i="108"/>
  <c r="FB8" i="108"/>
  <c r="EI8" i="108"/>
  <c r="EJ8" i="108"/>
  <c r="EH8" i="108"/>
  <c r="DP8" i="108"/>
  <c r="DQ8" i="108"/>
  <c r="DR8" i="108"/>
  <c r="CY8" i="108"/>
  <c r="CZ8" i="108"/>
  <c r="CX8" i="108"/>
  <c r="CF8" i="108"/>
  <c r="CG8" i="108"/>
  <c r="CH8" i="108"/>
  <c r="BO8" i="108"/>
  <c r="BP8" i="108"/>
  <c r="BN8" i="108"/>
  <c r="AV8" i="108"/>
  <c r="AW8" i="108"/>
  <c r="AX8" i="108"/>
  <c r="AE8" i="108"/>
  <c r="AF8" i="108"/>
  <c r="AD8" i="108"/>
  <c r="N8" i="108"/>
  <c r="M8" i="108"/>
  <c r="L8" i="108"/>
  <c r="K8" i="108"/>
  <c r="J8" i="108"/>
  <c r="I8" i="108"/>
  <c r="H8" i="108"/>
  <c r="G8" i="108"/>
  <c r="FA7" i="108"/>
  <c r="FB7" i="108"/>
  <c r="EZ7" i="108"/>
  <c r="EH7" i="108"/>
  <c r="EI7" i="108"/>
  <c r="EJ7" i="108"/>
  <c r="DQ7" i="108"/>
  <c r="DR7" i="108"/>
  <c r="DP7" i="108"/>
  <c r="CX7" i="108"/>
  <c r="CY7" i="108"/>
  <c r="CZ7" i="108"/>
  <c r="CG7" i="108"/>
  <c r="CH7" i="108"/>
  <c r="CF7" i="108"/>
  <c r="BN7" i="108"/>
  <c r="BO7" i="108"/>
  <c r="BP7" i="108"/>
  <c r="AV7" i="108"/>
  <c r="AW7" i="108"/>
  <c r="AX7" i="108"/>
  <c r="AD7" i="108"/>
  <c r="AE7" i="108"/>
  <c r="AF7" i="108"/>
  <c r="N7" i="108"/>
  <c r="M7" i="108"/>
  <c r="L7" i="108"/>
  <c r="K7" i="108"/>
  <c r="J7" i="108"/>
  <c r="I7" i="108"/>
  <c r="H7" i="108"/>
  <c r="D2" i="108"/>
  <c r="A2" i="108"/>
  <c r="EK1" i="108"/>
  <c r="DS1" i="108"/>
  <c r="DA1" i="108"/>
  <c r="CI1" i="108"/>
  <c r="BQ1" i="108"/>
  <c r="AY1" i="108"/>
  <c r="AG1" i="108"/>
  <c r="O1" i="108"/>
  <c r="E37" i="103"/>
  <c r="E36" i="103"/>
  <c r="E151" i="103"/>
  <c r="E381" i="103"/>
  <c r="T36" i="103"/>
  <c r="T266" i="103"/>
  <c r="T381" i="103"/>
  <c r="T496" i="103"/>
  <c r="AI36" i="103"/>
  <c r="AI151" i="103"/>
  <c r="AI266" i="103"/>
  <c r="AI381" i="103"/>
  <c r="AI496" i="103"/>
  <c r="AX36" i="103"/>
  <c r="AX151" i="103"/>
  <c r="AX266" i="103"/>
  <c r="AX381" i="103"/>
  <c r="AX496" i="103"/>
  <c r="BM36" i="103"/>
  <c r="BM151" i="103"/>
  <c r="BM266" i="103"/>
  <c r="BM381" i="103"/>
  <c r="BM496" i="103"/>
  <c r="CB36" i="103"/>
  <c r="CB151" i="103"/>
  <c r="CB266" i="103"/>
  <c r="CB381" i="103"/>
  <c r="CB496" i="103"/>
  <c r="CQ36" i="103"/>
  <c r="CQ151" i="103"/>
  <c r="CQ266" i="103"/>
  <c r="CQ381" i="103"/>
  <c r="CQ496" i="103"/>
  <c r="DF36" i="103"/>
  <c r="DF151" i="103"/>
  <c r="DF266" i="103"/>
  <c r="DF381" i="103"/>
  <c r="DF496" i="103"/>
  <c r="DU36" i="103"/>
  <c r="DU151" i="103"/>
  <c r="DU266" i="103"/>
  <c r="DU381" i="103"/>
  <c r="DU496" i="103"/>
  <c r="EJ36" i="103"/>
  <c r="EJ151" i="103"/>
  <c r="EJ266" i="103"/>
  <c r="EJ381" i="103"/>
  <c r="EJ496" i="103"/>
  <c r="E152" i="103"/>
  <c r="E266" i="103"/>
  <c r="E267" i="103"/>
  <c r="E496" i="103"/>
  <c r="E497" i="103"/>
  <c r="B107" i="103"/>
  <c r="B96" i="103"/>
  <c r="B8" i="107"/>
  <c r="C8" i="107"/>
  <c r="B9" i="107"/>
  <c r="C9" i="107"/>
  <c r="B10" i="107"/>
  <c r="C10" i="107"/>
  <c r="B11" i="107"/>
  <c r="C11" i="107"/>
  <c r="B12" i="107"/>
  <c r="C12" i="107"/>
  <c r="B13" i="107"/>
  <c r="C13" i="107"/>
  <c r="B14" i="107"/>
  <c r="C14" i="107"/>
  <c r="B15" i="107"/>
  <c r="C15" i="107"/>
  <c r="B16" i="107"/>
  <c r="C16" i="107"/>
  <c r="B17" i="107"/>
  <c r="C17" i="107"/>
  <c r="B18" i="107"/>
  <c r="C18" i="107"/>
  <c r="B19" i="107"/>
  <c r="C19" i="107"/>
  <c r="B20" i="107"/>
  <c r="C20" i="107"/>
  <c r="B21" i="107"/>
  <c r="C21" i="107"/>
  <c r="B22" i="107"/>
  <c r="C22" i="107"/>
  <c r="B23" i="107"/>
  <c r="C23" i="107"/>
  <c r="B24" i="107"/>
  <c r="C24" i="107"/>
  <c r="B25" i="107"/>
  <c r="C25" i="107"/>
  <c r="B26" i="107"/>
  <c r="C26" i="107"/>
  <c r="B27" i="107"/>
  <c r="C27" i="107"/>
  <c r="B28" i="107"/>
  <c r="C28" i="107"/>
  <c r="B29" i="107"/>
  <c r="C29" i="107"/>
  <c r="B30" i="107"/>
  <c r="C30" i="107"/>
  <c r="B31" i="107"/>
  <c r="C31" i="107"/>
  <c r="B32" i="107"/>
  <c r="C32" i="107"/>
  <c r="B33" i="107"/>
  <c r="C33" i="107"/>
  <c r="B34" i="107"/>
  <c r="C34" i="107"/>
  <c r="B35" i="107"/>
  <c r="C35" i="107"/>
  <c r="B36" i="107"/>
  <c r="C36" i="107"/>
  <c r="B37" i="107"/>
  <c r="C37" i="107"/>
  <c r="B38" i="107"/>
  <c r="C38" i="107"/>
  <c r="B39" i="107"/>
  <c r="C39" i="107"/>
  <c r="B40" i="107"/>
  <c r="C40" i="107"/>
  <c r="B41" i="107"/>
  <c r="C41" i="107"/>
  <c r="B42" i="107"/>
  <c r="C42" i="107"/>
  <c r="B43" i="107"/>
  <c r="C43" i="107"/>
  <c r="B44" i="107"/>
  <c r="C44" i="107"/>
  <c r="B45" i="107"/>
  <c r="C45" i="107"/>
  <c r="B46" i="107"/>
  <c r="C46" i="107"/>
  <c r="B47" i="107"/>
  <c r="C47" i="107"/>
  <c r="B48" i="107"/>
  <c r="C48" i="107"/>
  <c r="B49" i="107"/>
  <c r="C49" i="107"/>
  <c r="B50" i="107"/>
  <c r="C50" i="107"/>
  <c r="B51" i="107"/>
  <c r="C51" i="107"/>
  <c r="B52" i="107"/>
  <c r="C52" i="107"/>
  <c r="B53" i="107"/>
  <c r="C53" i="107"/>
  <c r="B54" i="107"/>
  <c r="C54" i="107"/>
  <c r="B55" i="107"/>
  <c r="C55" i="107"/>
  <c r="B56" i="107"/>
  <c r="C56" i="107"/>
  <c r="C7" i="107"/>
  <c r="B7" i="107"/>
  <c r="BI118" i="107"/>
  <c r="BI117" i="107"/>
  <c r="BI116" i="107"/>
  <c r="BI115" i="107"/>
  <c r="BI114" i="107"/>
  <c r="BI113" i="107"/>
  <c r="BI112" i="107"/>
  <c r="BI111" i="107"/>
  <c r="BI110" i="107"/>
  <c r="BI109" i="107"/>
  <c r="BI108" i="107"/>
  <c r="BI107" i="107"/>
  <c r="BI106" i="107"/>
  <c r="BI105" i="107"/>
  <c r="BI104" i="107"/>
  <c r="BI103" i="107"/>
  <c r="BI102" i="107"/>
  <c r="BI101" i="107"/>
  <c r="BI100" i="107"/>
  <c r="BI99" i="107"/>
  <c r="BI98" i="107"/>
  <c r="BI97" i="107"/>
  <c r="BI96" i="107"/>
  <c r="BI95" i="107"/>
  <c r="BI94" i="107"/>
  <c r="BI93" i="107"/>
  <c r="BI92" i="107"/>
  <c r="BI91" i="107"/>
  <c r="BI90" i="107"/>
  <c r="BI89" i="107"/>
  <c r="BI88" i="107"/>
  <c r="BI87" i="107"/>
  <c r="BI86" i="107"/>
  <c r="BI85" i="107"/>
  <c r="BI84" i="107"/>
  <c r="BI83" i="107"/>
  <c r="BI82" i="107"/>
  <c r="BI81" i="107"/>
  <c r="BI80" i="107"/>
  <c r="BI79" i="107"/>
  <c r="BI78" i="107"/>
  <c r="BI77" i="107"/>
  <c r="BI76" i="107"/>
  <c r="BI75" i="107"/>
  <c r="BI74" i="107"/>
  <c r="BI73" i="107"/>
  <c r="BI72" i="107"/>
  <c r="BI71" i="107"/>
  <c r="BI70" i="107"/>
  <c r="BI69" i="107"/>
  <c r="V58" i="107"/>
  <c r="T58" i="107"/>
  <c r="R58" i="107"/>
  <c r="P58" i="107"/>
  <c r="N58" i="107"/>
  <c r="L58" i="107"/>
  <c r="J58" i="107"/>
  <c r="H58" i="107"/>
  <c r="F58" i="107"/>
  <c r="D58" i="107"/>
  <c r="AE56" i="107"/>
  <c r="AD56" i="107"/>
  <c r="AC56" i="107"/>
  <c r="AB56" i="107"/>
  <c r="AA56" i="107"/>
  <c r="X56" i="107"/>
  <c r="Y56" i="107"/>
  <c r="Z56" i="107"/>
  <c r="W56" i="107"/>
  <c r="U56" i="107"/>
  <c r="S56" i="107"/>
  <c r="Q56" i="107"/>
  <c r="O56" i="107"/>
  <c r="M56" i="107"/>
  <c r="K56" i="107"/>
  <c r="I56" i="107"/>
  <c r="G56" i="107"/>
  <c r="E56" i="107"/>
  <c r="A56" i="107"/>
  <c r="AE55" i="107"/>
  <c r="AD55" i="107"/>
  <c r="AC55" i="107"/>
  <c r="AB55" i="107"/>
  <c r="AA55" i="107"/>
  <c r="X55" i="107"/>
  <c r="Y55" i="107"/>
  <c r="Z55" i="107"/>
  <c r="W55" i="107"/>
  <c r="U55" i="107"/>
  <c r="S55" i="107"/>
  <c r="Q55" i="107"/>
  <c r="O55" i="107"/>
  <c r="M55" i="107"/>
  <c r="K55" i="107"/>
  <c r="I55" i="107"/>
  <c r="G55" i="107"/>
  <c r="E55" i="107"/>
  <c r="A55" i="107"/>
  <c r="AE54" i="107"/>
  <c r="AD54" i="107"/>
  <c r="AC54" i="107"/>
  <c r="AB54" i="107"/>
  <c r="AA54" i="107"/>
  <c r="X54" i="107"/>
  <c r="Y54" i="107"/>
  <c r="Z54" i="107"/>
  <c r="W54" i="107"/>
  <c r="U54" i="107"/>
  <c r="S54" i="107"/>
  <c r="Q54" i="107"/>
  <c r="O54" i="107"/>
  <c r="M54" i="107"/>
  <c r="K54" i="107"/>
  <c r="I54" i="107"/>
  <c r="G54" i="107"/>
  <c r="E54" i="107"/>
  <c r="A54" i="107"/>
  <c r="AE53" i="107"/>
  <c r="AD53" i="107"/>
  <c r="AC53" i="107"/>
  <c r="AB53" i="107"/>
  <c r="AA53" i="107"/>
  <c r="X53" i="107"/>
  <c r="Y53" i="107"/>
  <c r="Z53" i="107"/>
  <c r="W53" i="107"/>
  <c r="U53" i="107"/>
  <c r="S53" i="107"/>
  <c r="Q53" i="107"/>
  <c r="O53" i="107"/>
  <c r="M53" i="107"/>
  <c r="K53" i="107"/>
  <c r="I53" i="107"/>
  <c r="G53" i="107"/>
  <c r="E53" i="107"/>
  <c r="A53" i="107"/>
  <c r="AE52" i="107"/>
  <c r="AD52" i="107"/>
  <c r="AC52" i="107"/>
  <c r="AB52" i="107"/>
  <c r="AA52" i="107"/>
  <c r="X52" i="107"/>
  <c r="Y52" i="107"/>
  <c r="Z52" i="107"/>
  <c r="W52" i="107"/>
  <c r="U52" i="107"/>
  <c r="S52" i="107"/>
  <c r="Q52" i="107"/>
  <c r="O52" i="107"/>
  <c r="M52" i="107"/>
  <c r="K52" i="107"/>
  <c r="I52" i="107"/>
  <c r="G52" i="107"/>
  <c r="E52" i="107"/>
  <c r="A52" i="107"/>
  <c r="AE51" i="107"/>
  <c r="AD51" i="107"/>
  <c r="AC51" i="107"/>
  <c r="AB51" i="107"/>
  <c r="AA51" i="107"/>
  <c r="X51" i="107"/>
  <c r="Y51" i="107"/>
  <c r="Z51" i="107"/>
  <c r="W51" i="107"/>
  <c r="U51" i="107"/>
  <c r="S51" i="107"/>
  <c r="Q51" i="107"/>
  <c r="O51" i="107"/>
  <c r="M51" i="107"/>
  <c r="K51" i="107"/>
  <c r="I51" i="107"/>
  <c r="G51" i="107"/>
  <c r="E51" i="107"/>
  <c r="A51" i="107"/>
  <c r="AE50" i="107"/>
  <c r="AD50" i="107"/>
  <c r="AC50" i="107"/>
  <c r="AB50" i="107"/>
  <c r="AA50" i="107"/>
  <c r="X50" i="107"/>
  <c r="Y50" i="107"/>
  <c r="Z50" i="107"/>
  <c r="W50" i="107"/>
  <c r="U50" i="107"/>
  <c r="S50" i="107"/>
  <c r="Q50" i="107"/>
  <c r="O50" i="107"/>
  <c r="M50" i="107"/>
  <c r="K50" i="107"/>
  <c r="I50" i="107"/>
  <c r="G50" i="107"/>
  <c r="E50" i="107"/>
  <c r="A50" i="107"/>
  <c r="AE49" i="107"/>
  <c r="AD49" i="107"/>
  <c r="AC49" i="107"/>
  <c r="AB49" i="107"/>
  <c r="AA49" i="107"/>
  <c r="X49" i="107"/>
  <c r="Y49" i="107"/>
  <c r="Z49" i="107"/>
  <c r="W49" i="107"/>
  <c r="U49" i="107"/>
  <c r="S49" i="107"/>
  <c r="Q49" i="107"/>
  <c r="O49" i="107"/>
  <c r="M49" i="107"/>
  <c r="K49" i="107"/>
  <c r="I49" i="107"/>
  <c r="G49" i="107"/>
  <c r="E49" i="107"/>
  <c r="A49" i="107"/>
  <c r="AE48" i="107"/>
  <c r="AD48" i="107"/>
  <c r="AC48" i="107"/>
  <c r="AB48" i="107"/>
  <c r="AA48" i="107"/>
  <c r="X48" i="107"/>
  <c r="Y48" i="107"/>
  <c r="Z48" i="107"/>
  <c r="W48" i="107"/>
  <c r="U48" i="107"/>
  <c r="S48" i="107"/>
  <c r="Q48" i="107"/>
  <c r="O48" i="107"/>
  <c r="M48" i="107"/>
  <c r="K48" i="107"/>
  <c r="I48" i="107"/>
  <c r="G48" i="107"/>
  <c r="E48" i="107"/>
  <c r="A48" i="107"/>
  <c r="AE47" i="107"/>
  <c r="AD47" i="107"/>
  <c r="AC47" i="107"/>
  <c r="AB47" i="107"/>
  <c r="AA47" i="107"/>
  <c r="X47" i="107"/>
  <c r="Y47" i="107"/>
  <c r="Z47" i="107"/>
  <c r="W47" i="107"/>
  <c r="U47" i="107"/>
  <c r="S47" i="107"/>
  <c r="Q47" i="107"/>
  <c r="O47" i="107"/>
  <c r="M47" i="107"/>
  <c r="K47" i="107"/>
  <c r="I47" i="107"/>
  <c r="G47" i="107"/>
  <c r="E47" i="107"/>
  <c r="A47" i="107"/>
  <c r="AE46" i="107"/>
  <c r="AD46" i="107"/>
  <c r="AC46" i="107"/>
  <c r="AB46" i="107"/>
  <c r="AA46" i="107"/>
  <c r="X46" i="107"/>
  <c r="Y46" i="107"/>
  <c r="Z46" i="107"/>
  <c r="W46" i="107"/>
  <c r="U46" i="107"/>
  <c r="S46" i="107"/>
  <c r="Q46" i="107"/>
  <c r="O46" i="107"/>
  <c r="M46" i="107"/>
  <c r="K46" i="107"/>
  <c r="I46" i="107"/>
  <c r="G46" i="107"/>
  <c r="E46" i="107"/>
  <c r="A46" i="107"/>
  <c r="AE45" i="107"/>
  <c r="AD45" i="107"/>
  <c r="AC45" i="107"/>
  <c r="AB45" i="107"/>
  <c r="AA45" i="107"/>
  <c r="X45" i="107"/>
  <c r="Y45" i="107"/>
  <c r="Z45" i="107"/>
  <c r="W45" i="107"/>
  <c r="U45" i="107"/>
  <c r="S45" i="107"/>
  <c r="Q45" i="107"/>
  <c r="O45" i="107"/>
  <c r="M45" i="107"/>
  <c r="K45" i="107"/>
  <c r="I45" i="107"/>
  <c r="G45" i="107"/>
  <c r="E45" i="107"/>
  <c r="A45" i="107"/>
  <c r="AE44" i="107"/>
  <c r="AD44" i="107"/>
  <c r="AC44" i="107"/>
  <c r="AB44" i="107"/>
  <c r="AA44" i="107"/>
  <c r="X44" i="107"/>
  <c r="Y44" i="107"/>
  <c r="Z44" i="107"/>
  <c r="W44" i="107"/>
  <c r="U44" i="107"/>
  <c r="S44" i="107"/>
  <c r="Q44" i="107"/>
  <c r="O44" i="107"/>
  <c r="M44" i="107"/>
  <c r="K44" i="107"/>
  <c r="I44" i="107"/>
  <c r="G44" i="107"/>
  <c r="E44" i="107"/>
  <c r="A44" i="107"/>
  <c r="AE43" i="107"/>
  <c r="AD43" i="107"/>
  <c r="AC43" i="107"/>
  <c r="AB43" i="107"/>
  <c r="AA43" i="107"/>
  <c r="X43" i="107"/>
  <c r="Y43" i="107"/>
  <c r="Z43" i="107"/>
  <c r="W43" i="107"/>
  <c r="U43" i="107"/>
  <c r="S43" i="107"/>
  <c r="Q43" i="107"/>
  <c r="O43" i="107"/>
  <c r="M43" i="107"/>
  <c r="K43" i="107"/>
  <c r="I43" i="107"/>
  <c r="G43" i="107"/>
  <c r="E43" i="107"/>
  <c r="A43" i="107"/>
  <c r="AE42" i="107"/>
  <c r="AD42" i="107"/>
  <c r="AC42" i="107"/>
  <c r="AB42" i="107"/>
  <c r="AA42" i="107"/>
  <c r="X42" i="107"/>
  <c r="Y42" i="107"/>
  <c r="Z42" i="107"/>
  <c r="W42" i="107"/>
  <c r="U42" i="107"/>
  <c r="S42" i="107"/>
  <c r="Q42" i="107"/>
  <c r="O42" i="107"/>
  <c r="M42" i="107"/>
  <c r="K42" i="107"/>
  <c r="I42" i="107"/>
  <c r="G42" i="107"/>
  <c r="E42" i="107"/>
  <c r="A42" i="107"/>
  <c r="AE41" i="107"/>
  <c r="AD41" i="107"/>
  <c r="AC41" i="107"/>
  <c r="AB41" i="107"/>
  <c r="AA41" i="107"/>
  <c r="X41" i="107"/>
  <c r="Y41" i="107"/>
  <c r="Z41" i="107"/>
  <c r="W41" i="107"/>
  <c r="U41" i="107"/>
  <c r="S41" i="107"/>
  <c r="Q41" i="107"/>
  <c r="O41" i="107"/>
  <c r="M41" i="107"/>
  <c r="K41" i="107"/>
  <c r="I41" i="107"/>
  <c r="G41" i="107"/>
  <c r="E41" i="107"/>
  <c r="A41" i="107"/>
  <c r="AE40" i="107"/>
  <c r="AD40" i="107"/>
  <c r="AC40" i="107"/>
  <c r="AB40" i="107"/>
  <c r="AA40" i="107"/>
  <c r="X40" i="107"/>
  <c r="Y40" i="107"/>
  <c r="Z40" i="107"/>
  <c r="W40" i="107"/>
  <c r="U40" i="107"/>
  <c r="S40" i="107"/>
  <c r="Q40" i="107"/>
  <c r="O40" i="107"/>
  <c r="M40" i="107"/>
  <c r="K40" i="107"/>
  <c r="I40" i="107"/>
  <c r="G40" i="107"/>
  <c r="E40" i="107"/>
  <c r="A40" i="107"/>
  <c r="AE39" i="107"/>
  <c r="AD39" i="107"/>
  <c r="AC39" i="107"/>
  <c r="AB39" i="107"/>
  <c r="AA39" i="107"/>
  <c r="X39" i="107"/>
  <c r="Y39" i="107"/>
  <c r="Z39" i="107"/>
  <c r="W39" i="107"/>
  <c r="U39" i="107"/>
  <c r="S39" i="107"/>
  <c r="Q39" i="107"/>
  <c r="O39" i="107"/>
  <c r="M39" i="107"/>
  <c r="K39" i="107"/>
  <c r="I39" i="107"/>
  <c r="G39" i="107"/>
  <c r="E39" i="107"/>
  <c r="A39" i="107"/>
  <c r="AE38" i="107"/>
  <c r="AD38" i="107"/>
  <c r="AC38" i="107"/>
  <c r="AB38" i="107"/>
  <c r="AA38" i="107"/>
  <c r="X38" i="107"/>
  <c r="Y38" i="107"/>
  <c r="Z38" i="107"/>
  <c r="W38" i="107"/>
  <c r="U38" i="107"/>
  <c r="S38" i="107"/>
  <c r="Q38" i="107"/>
  <c r="O38" i="107"/>
  <c r="M38" i="107"/>
  <c r="K38" i="107"/>
  <c r="I38" i="107"/>
  <c r="G38" i="107"/>
  <c r="E38" i="107"/>
  <c r="A38" i="107"/>
  <c r="AE37" i="107"/>
  <c r="AD37" i="107"/>
  <c r="AC37" i="107"/>
  <c r="AB37" i="107"/>
  <c r="AA37" i="107"/>
  <c r="X37" i="107"/>
  <c r="Y37" i="107"/>
  <c r="Z37" i="107"/>
  <c r="W37" i="107"/>
  <c r="U37" i="107"/>
  <c r="S37" i="107"/>
  <c r="Q37" i="107"/>
  <c r="O37" i="107"/>
  <c r="M37" i="107"/>
  <c r="K37" i="107"/>
  <c r="I37" i="107"/>
  <c r="G37" i="107"/>
  <c r="E37" i="107"/>
  <c r="A37" i="107"/>
  <c r="AE36" i="107"/>
  <c r="AD36" i="107"/>
  <c r="AC36" i="107"/>
  <c r="AB36" i="107"/>
  <c r="AA36" i="107"/>
  <c r="X36" i="107"/>
  <c r="Y36" i="107"/>
  <c r="Z36" i="107"/>
  <c r="W36" i="107"/>
  <c r="U36" i="107"/>
  <c r="S36" i="107"/>
  <c r="Q36" i="107"/>
  <c r="O36" i="107"/>
  <c r="M36" i="107"/>
  <c r="K36" i="107"/>
  <c r="I36" i="107"/>
  <c r="G36" i="107"/>
  <c r="E36" i="107"/>
  <c r="A36" i="107"/>
  <c r="AE35" i="107"/>
  <c r="AD35" i="107"/>
  <c r="AC35" i="107"/>
  <c r="AB35" i="107"/>
  <c r="AA35" i="107"/>
  <c r="X35" i="107"/>
  <c r="Y35" i="107"/>
  <c r="Z35" i="107"/>
  <c r="W35" i="107"/>
  <c r="U35" i="107"/>
  <c r="S35" i="107"/>
  <c r="Q35" i="107"/>
  <c r="O35" i="107"/>
  <c r="M35" i="107"/>
  <c r="K35" i="107"/>
  <c r="I35" i="107"/>
  <c r="G35" i="107"/>
  <c r="E35" i="107"/>
  <c r="A35" i="107"/>
  <c r="AE34" i="107"/>
  <c r="AD34" i="107"/>
  <c r="AC34" i="107"/>
  <c r="AB34" i="107"/>
  <c r="AA34" i="107"/>
  <c r="X34" i="107"/>
  <c r="Y34" i="107"/>
  <c r="Z34" i="107"/>
  <c r="W34" i="107"/>
  <c r="U34" i="107"/>
  <c r="S34" i="107"/>
  <c r="Q34" i="107"/>
  <c r="O34" i="107"/>
  <c r="M34" i="107"/>
  <c r="K34" i="107"/>
  <c r="I34" i="107"/>
  <c r="G34" i="107"/>
  <c r="E34" i="107"/>
  <c r="A34" i="107"/>
  <c r="AE33" i="107"/>
  <c r="AD33" i="107"/>
  <c r="AC33" i="107"/>
  <c r="AB33" i="107"/>
  <c r="AA33" i="107"/>
  <c r="X33" i="107"/>
  <c r="Y33" i="107"/>
  <c r="Z33" i="107"/>
  <c r="W33" i="107"/>
  <c r="U33" i="107"/>
  <c r="S33" i="107"/>
  <c r="Q33" i="107"/>
  <c r="O33" i="107"/>
  <c r="M33" i="107"/>
  <c r="K33" i="107"/>
  <c r="I33" i="107"/>
  <c r="G33" i="107"/>
  <c r="E33" i="107"/>
  <c r="A33" i="107"/>
  <c r="AE32" i="107"/>
  <c r="AD32" i="107"/>
  <c r="AC32" i="107"/>
  <c r="AB32" i="107"/>
  <c r="AA32" i="107"/>
  <c r="X32" i="107"/>
  <c r="Y32" i="107"/>
  <c r="Z32" i="107"/>
  <c r="W32" i="107"/>
  <c r="U32" i="107"/>
  <c r="S32" i="107"/>
  <c r="Q32" i="107"/>
  <c r="O32" i="107"/>
  <c r="M32" i="107"/>
  <c r="K32" i="107"/>
  <c r="I32" i="107"/>
  <c r="G32" i="107"/>
  <c r="E32" i="107"/>
  <c r="A32" i="107"/>
  <c r="AE31" i="107"/>
  <c r="AD31" i="107"/>
  <c r="AC31" i="107"/>
  <c r="AB31" i="107"/>
  <c r="AA31" i="107"/>
  <c r="X31" i="107"/>
  <c r="Y31" i="107"/>
  <c r="Z31" i="107"/>
  <c r="W31" i="107"/>
  <c r="U31" i="107"/>
  <c r="S31" i="107"/>
  <c r="Q31" i="107"/>
  <c r="O31" i="107"/>
  <c r="M31" i="107"/>
  <c r="K31" i="107"/>
  <c r="I31" i="107"/>
  <c r="G31" i="107"/>
  <c r="E31" i="107"/>
  <c r="A31" i="107"/>
  <c r="AE30" i="107"/>
  <c r="AD30" i="107"/>
  <c r="AC30" i="107"/>
  <c r="AB30" i="107"/>
  <c r="AA30" i="107"/>
  <c r="X30" i="107"/>
  <c r="Y30" i="107"/>
  <c r="Z30" i="107"/>
  <c r="W30" i="107"/>
  <c r="U30" i="107"/>
  <c r="S30" i="107"/>
  <c r="Q30" i="107"/>
  <c r="O30" i="107"/>
  <c r="M30" i="107"/>
  <c r="K30" i="107"/>
  <c r="I30" i="107"/>
  <c r="G30" i="107"/>
  <c r="E30" i="107"/>
  <c r="A30" i="107"/>
  <c r="AE29" i="107"/>
  <c r="AD29" i="107"/>
  <c r="AC29" i="107"/>
  <c r="AB29" i="107"/>
  <c r="AA29" i="107"/>
  <c r="X29" i="107"/>
  <c r="Y29" i="107"/>
  <c r="Z29" i="107"/>
  <c r="W29" i="107"/>
  <c r="U29" i="107"/>
  <c r="S29" i="107"/>
  <c r="Q29" i="107"/>
  <c r="O29" i="107"/>
  <c r="M29" i="107"/>
  <c r="K29" i="107"/>
  <c r="I29" i="107"/>
  <c r="G29" i="107"/>
  <c r="E29" i="107"/>
  <c r="A29" i="107"/>
  <c r="AE28" i="107"/>
  <c r="AD28" i="107"/>
  <c r="AC28" i="107"/>
  <c r="AB28" i="107"/>
  <c r="AA28" i="107"/>
  <c r="X28" i="107"/>
  <c r="Y28" i="107"/>
  <c r="Z28" i="107"/>
  <c r="W28" i="107"/>
  <c r="U28" i="107"/>
  <c r="S28" i="107"/>
  <c r="Q28" i="107"/>
  <c r="O28" i="107"/>
  <c r="M28" i="107"/>
  <c r="K28" i="107"/>
  <c r="I28" i="107"/>
  <c r="G28" i="107"/>
  <c r="E28" i="107"/>
  <c r="A28" i="107"/>
  <c r="AE27" i="107"/>
  <c r="AD27" i="107"/>
  <c r="AC27" i="107"/>
  <c r="AB27" i="107"/>
  <c r="AA27" i="107"/>
  <c r="X27" i="107"/>
  <c r="Y27" i="107"/>
  <c r="Z27" i="107"/>
  <c r="W27" i="107"/>
  <c r="U27" i="107"/>
  <c r="S27" i="107"/>
  <c r="Q27" i="107"/>
  <c r="O27" i="107"/>
  <c r="M27" i="107"/>
  <c r="K27" i="107"/>
  <c r="I27" i="107"/>
  <c r="G27" i="107"/>
  <c r="E27" i="107"/>
  <c r="A27" i="107"/>
  <c r="AE26" i="107"/>
  <c r="AD26" i="107"/>
  <c r="AC26" i="107"/>
  <c r="AB26" i="107"/>
  <c r="AA26" i="107"/>
  <c r="X26" i="107"/>
  <c r="Y26" i="107"/>
  <c r="Z26" i="107"/>
  <c r="W26" i="107"/>
  <c r="U26" i="107"/>
  <c r="S26" i="107"/>
  <c r="Q26" i="107"/>
  <c r="O26" i="107"/>
  <c r="M26" i="107"/>
  <c r="K26" i="107"/>
  <c r="I26" i="107"/>
  <c r="G26" i="107"/>
  <c r="E26" i="107"/>
  <c r="A26" i="107"/>
  <c r="AE25" i="107"/>
  <c r="AD25" i="107"/>
  <c r="AC25" i="107"/>
  <c r="AB25" i="107"/>
  <c r="AA25" i="107"/>
  <c r="X25" i="107"/>
  <c r="Y25" i="107"/>
  <c r="Z25" i="107"/>
  <c r="W25" i="107"/>
  <c r="U25" i="107"/>
  <c r="S25" i="107"/>
  <c r="Q25" i="107"/>
  <c r="O25" i="107"/>
  <c r="M25" i="107"/>
  <c r="K25" i="107"/>
  <c r="I25" i="107"/>
  <c r="G25" i="107"/>
  <c r="E25" i="107"/>
  <c r="A25" i="107"/>
  <c r="AE24" i="107"/>
  <c r="AD24" i="107"/>
  <c r="AC24" i="107"/>
  <c r="AB24" i="107"/>
  <c r="AA24" i="107"/>
  <c r="X24" i="107"/>
  <c r="Y24" i="107"/>
  <c r="Z24" i="107"/>
  <c r="W24" i="107"/>
  <c r="U24" i="107"/>
  <c r="S24" i="107"/>
  <c r="Q24" i="107"/>
  <c r="O24" i="107"/>
  <c r="M24" i="107"/>
  <c r="K24" i="107"/>
  <c r="I24" i="107"/>
  <c r="G24" i="107"/>
  <c r="E24" i="107"/>
  <c r="A24" i="107"/>
  <c r="AE23" i="107"/>
  <c r="AD23" i="107"/>
  <c r="AC23" i="107"/>
  <c r="AB23" i="107"/>
  <c r="AA23" i="107"/>
  <c r="X23" i="107"/>
  <c r="Y23" i="107"/>
  <c r="Z23" i="107"/>
  <c r="W23" i="107"/>
  <c r="U23" i="107"/>
  <c r="S23" i="107"/>
  <c r="Q23" i="107"/>
  <c r="O23" i="107"/>
  <c r="M23" i="107"/>
  <c r="K23" i="107"/>
  <c r="I23" i="107"/>
  <c r="G23" i="107"/>
  <c r="E23" i="107"/>
  <c r="A23" i="107"/>
  <c r="AE22" i="107"/>
  <c r="AD22" i="107"/>
  <c r="AC22" i="107"/>
  <c r="AB22" i="107"/>
  <c r="AA22" i="107"/>
  <c r="X22" i="107"/>
  <c r="Y22" i="107"/>
  <c r="Z22" i="107"/>
  <c r="W22" i="107"/>
  <c r="U22" i="107"/>
  <c r="S22" i="107"/>
  <c r="Q22" i="107"/>
  <c r="O22" i="107"/>
  <c r="M22" i="107"/>
  <c r="K22" i="107"/>
  <c r="I22" i="107"/>
  <c r="G22" i="107"/>
  <c r="E22" i="107"/>
  <c r="A22" i="107"/>
  <c r="AE21" i="107"/>
  <c r="AD21" i="107"/>
  <c r="AC21" i="107"/>
  <c r="AB21" i="107"/>
  <c r="AA21" i="107"/>
  <c r="X21" i="107"/>
  <c r="Y21" i="107"/>
  <c r="Z21" i="107"/>
  <c r="W21" i="107"/>
  <c r="U21" i="107"/>
  <c r="S21" i="107"/>
  <c r="Q21" i="107"/>
  <c r="O21" i="107"/>
  <c r="M21" i="107"/>
  <c r="K21" i="107"/>
  <c r="I21" i="107"/>
  <c r="G21" i="107"/>
  <c r="E21" i="107"/>
  <c r="A21" i="107"/>
  <c r="AE20" i="107"/>
  <c r="AD20" i="107"/>
  <c r="AC20" i="107"/>
  <c r="AB20" i="107"/>
  <c r="AA20" i="107"/>
  <c r="X20" i="107"/>
  <c r="Y20" i="107"/>
  <c r="Z20" i="107"/>
  <c r="W20" i="107"/>
  <c r="U20" i="107"/>
  <c r="S20" i="107"/>
  <c r="Q20" i="107"/>
  <c r="O20" i="107"/>
  <c r="M20" i="107"/>
  <c r="K20" i="107"/>
  <c r="I20" i="107"/>
  <c r="G20" i="107"/>
  <c r="E20" i="107"/>
  <c r="A20" i="107"/>
  <c r="AE19" i="107"/>
  <c r="AD19" i="107"/>
  <c r="AC19" i="107"/>
  <c r="AB19" i="107"/>
  <c r="AA19" i="107"/>
  <c r="X19" i="107"/>
  <c r="Y19" i="107"/>
  <c r="Z19" i="107"/>
  <c r="W19" i="107"/>
  <c r="U19" i="107"/>
  <c r="S19" i="107"/>
  <c r="Q19" i="107"/>
  <c r="O19" i="107"/>
  <c r="M19" i="107"/>
  <c r="K19" i="107"/>
  <c r="I19" i="107"/>
  <c r="G19" i="107"/>
  <c r="E19" i="107"/>
  <c r="A19" i="107"/>
  <c r="AE18" i="107"/>
  <c r="AD18" i="107"/>
  <c r="AC18" i="107"/>
  <c r="AB18" i="107"/>
  <c r="AA18" i="107"/>
  <c r="X18" i="107"/>
  <c r="Y18" i="107"/>
  <c r="Z18" i="107"/>
  <c r="W18" i="107"/>
  <c r="U18" i="107"/>
  <c r="S18" i="107"/>
  <c r="Q18" i="107"/>
  <c r="O18" i="107"/>
  <c r="M18" i="107"/>
  <c r="K18" i="107"/>
  <c r="I18" i="107"/>
  <c r="G18" i="107"/>
  <c r="E18" i="107"/>
  <c r="A18" i="107"/>
  <c r="AE17" i="107"/>
  <c r="AD17" i="107"/>
  <c r="AC17" i="107"/>
  <c r="AB17" i="107"/>
  <c r="AA17" i="107"/>
  <c r="X17" i="107"/>
  <c r="Y17" i="107"/>
  <c r="Z17" i="107"/>
  <c r="W17" i="107"/>
  <c r="U17" i="107"/>
  <c r="S17" i="107"/>
  <c r="Q17" i="107"/>
  <c r="O17" i="107"/>
  <c r="M17" i="107"/>
  <c r="K17" i="107"/>
  <c r="I17" i="107"/>
  <c r="G17" i="107"/>
  <c r="E17" i="107"/>
  <c r="A17" i="107"/>
  <c r="AE16" i="107"/>
  <c r="AD16" i="107"/>
  <c r="AC16" i="107"/>
  <c r="AB16" i="107"/>
  <c r="AA16" i="107"/>
  <c r="X16" i="107"/>
  <c r="Y16" i="107"/>
  <c r="Z16" i="107"/>
  <c r="W16" i="107"/>
  <c r="U16" i="107"/>
  <c r="S16" i="107"/>
  <c r="Q16" i="107"/>
  <c r="O16" i="107"/>
  <c r="M16" i="107"/>
  <c r="K16" i="107"/>
  <c r="I16" i="107"/>
  <c r="G16" i="107"/>
  <c r="E16" i="107"/>
  <c r="A16" i="107"/>
  <c r="AE15" i="107"/>
  <c r="AD15" i="107"/>
  <c r="AC15" i="107"/>
  <c r="AB15" i="107"/>
  <c r="AA15" i="107"/>
  <c r="X15" i="107"/>
  <c r="Y15" i="107"/>
  <c r="Z15" i="107"/>
  <c r="W15" i="107"/>
  <c r="U15" i="107"/>
  <c r="S15" i="107"/>
  <c r="Q15" i="107"/>
  <c r="O15" i="107"/>
  <c r="M15" i="107"/>
  <c r="K15" i="107"/>
  <c r="I15" i="107"/>
  <c r="G15" i="107"/>
  <c r="E15" i="107"/>
  <c r="A15" i="107"/>
  <c r="AE14" i="107"/>
  <c r="AD14" i="107"/>
  <c r="AC14" i="107"/>
  <c r="AB14" i="107"/>
  <c r="AA14" i="107"/>
  <c r="X14" i="107"/>
  <c r="Y14" i="107"/>
  <c r="Z14" i="107"/>
  <c r="W14" i="107"/>
  <c r="U14" i="107"/>
  <c r="S14" i="107"/>
  <c r="Q14" i="107"/>
  <c r="O14" i="107"/>
  <c r="M14" i="107"/>
  <c r="K14" i="107"/>
  <c r="I14" i="107"/>
  <c r="G14" i="107"/>
  <c r="E14" i="107"/>
  <c r="A14" i="107"/>
  <c r="AE13" i="107"/>
  <c r="AD13" i="107"/>
  <c r="AC13" i="107"/>
  <c r="AB13" i="107"/>
  <c r="AA13" i="107"/>
  <c r="X13" i="107"/>
  <c r="Y13" i="107"/>
  <c r="Z13" i="107"/>
  <c r="W13" i="107"/>
  <c r="U13" i="107"/>
  <c r="S13" i="107"/>
  <c r="Q13" i="107"/>
  <c r="O13" i="107"/>
  <c r="M13" i="107"/>
  <c r="K13" i="107"/>
  <c r="I13" i="107"/>
  <c r="G13" i="107"/>
  <c r="E13" i="107"/>
  <c r="A13" i="107"/>
  <c r="AE12" i="107"/>
  <c r="AD12" i="107"/>
  <c r="AC12" i="107"/>
  <c r="AB12" i="107"/>
  <c r="AA12" i="107"/>
  <c r="X12" i="107"/>
  <c r="Y12" i="107"/>
  <c r="Z12" i="107"/>
  <c r="W12" i="107"/>
  <c r="U12" i="107"/>
  <c r="S12" i="107"/>
  <c r="Q12" i="107"/>
  <c r="O12" i="107"/>
  <c r="M12" i="107"/>
  <c r="K12" i="107"/>
  <c r="I12" i="107"/>
  <c r="G12" i="107"/>
  <c r="E12" i="107"/>
  <c r="A12" i="107"/>
  <c r="AE11" i="107"/>
  <c r="AD11" i="107"/>
  <c r="AC11" i="107"/>
  <c r="AB11" i="107"/>
  <c r="AA11" i="107"/>
  <c r="X11" i="107"/>
  <c r="Y11" i="107"/>
  <c r="Z11" i="107"/>
  <c r="W11" i="107"/>
  <c r="U11" i="107"/>
  <c r="S11" i="107"/>
  <c r="Q11" i="107"/>
  <c r="O11" i="107"/>
  <c r="M11" i="107"/>
  <c r="K11" i="107"/>
  <c r="I11" i="107"/>
  <c r="G11" i="107"/>
  <c r="E11" i="107"/>
  <c r="A11" i="107"/>
  <c r="AE10" i="107"/>
  <c r="AD10" i="107"/>
  <c r="AC10" i="107"/>
  <c r="AB10" i="107"/>
  <c r="AA10" i="107"/>
  <c r="X10" i="107"/>
  <c r="Y10" i="107"/>
  <c r="Z10" i="107"/>
  <c r="W10" i="107"/>
  <c r="U10" i="107"/>
  <c r="S10" i="107"/>
  <c r="Q10" i="107"/>
  <c r="O10" i="107"/>
  <c r="M10" i="107"/>
  <c r="K10" i="107"/>
  <c r="I10" i="107"/>
  <c r="G10" i="107"/>
  <c r="E10" i="107"/>
  <c r="A10" i="107"/>
  <c r="AE9" i="107"/>
  <c r="AD9" i="107"/>
  <c r="AC9" i="107"/>
  <c r="AB9" i="107"/>
  <c r="AA9" i="107"/>
  <c r="X9" i="107"/>
  <c r="Y9" i="107"/>
  <c r="Z9" i="107"/>
  <c r="W9" i="107"/>
  <c r="U9" i="107"/>
  <c r="S9" i="107"/>
  <c r="Q9" i="107"/>
  <c r="O9" i="107"/>
  <c r="M9" i="107"/>
  <c r="K9" i="107"/>
  <c r="I9" i="107"/>
  <c r="G9" i="107"/>
  <c r="E9" i="107"/>
  <c r="A9" i="107"/>
  <c r="AE8" i="107"/>
  <c r="AD8" i="107"/>
  <c r="AC8" i="107"/>
  <c r="AB8" i="107"/>
  <c r="AA8" i="107"/>
  <c r="X8" i="107"/>
  <c r="Y8" i="107"/>
  <c r="Z8" i="107"/>
  <c r="W8" i="107"/>
  <c r="U8" i="107"/>
  <c r="S8" i="107"/>
  <c r="Q8" i="107"/>
  <c r="O8" i="107"/>
  <c r="M8" i="107"/>
  <c r="K8" i="107"/>
  <c r="I8" i="107"/>
  <c r="G8" i="107"/>
  <c r="E8" i="107"/>
  <c r="A8" i="107"/>
  <c r="AE7" i="107"/>
  <c r="AD7" i="107"/>
  <c r="AC7" i="107"/>
  <c r="AB7" i="107"/>
  <c r="AA7" i="107"/>
  <c r="X7" i="107"/>
  <c r="Y7" i="107"/>
  <c r="Z7" i="107"/>
  <c r="W7" i="107"/>
  <c r="U7" i="107"/>
  <c r="S7" i="107"/>
  <c r="Q7" i="107"/>
  <c r="O7" i="107"/>
  <c r="M7" i="107"/>
  <c r="K7" i="107"/>
  <c r="I7" i="107"/>
  <c r="G7" i="107"/>
  <c r="E7" i="107"/>
  <c r="A7" i="107"/>
  <c r="C2" i="107"/>
  <c r="B2" i="107"/>
  <c r="A2" i="107"/>
  <c r="P1" i="107"/>
  <c r="B1" i="107"/>
  <c r="M35" i="103"/>
  <c r="C45" i="103"/>
  <c r="G45" i="103"/>
  <c r="L45" i="103"/>
  <c r="C23" i="103"/>
  <c r="C22" i="103"/>
  <c r="C21" i="103"/>
  <c r="C20" i="103"/>
  <c r="C19" i="103"/>
  <c r="C18" i="103"/>
  <c r="E23" i="103"/>
  <c r="D23" i="103"/>
  <c r="AB267" i="50"/>
  <c r="E22" i="103"/>
  <c r="N267" i="50"/>
  <c r="D22" i="103"/>
  <c r="AB203" i="50"/>
  <c r="E21" i="103"/>
  <c r="N203" i="50"/>
  <c r="D21" i="103"/>
  <c r="H20" i="103"/>
  <c r="E20" i="103"/>
  <c r="AB75" i="50"/>
  <c r="E19" i="103"/>
  <c r="E380" i="103"/>
  <c r="E150" i="103"/>
  <c r="EJ495" i="103"/>
  <c r="EJ380" i="103"/>
  <c r="EJ265" i="103"/>
  <c r="EJ150" i="103"/>
  <c r="EJ35" i="103"/>
  <c r="DU495" i="103"/>
  <c r="DU380" i="103"/>
  <c r="DU265" i="103"/>
  <c r="DU150" i="103"/>
  <c r="DU35" i="103"/>
  <c r="DF495" i="103"/>
  <c r="DF380" i="103"/>
  <c r="DF265" i="103"/>
  <c r="DF150" i="103"/>
  <c r="DF35" i="103"/>
  <c r="CQ495" i="103"/>
  <c r="CQ380" i="103"/>
  <c r="CQ265" i="103"/>
  <c r="CQ150" i="103"/>
  <c r="CQ35" i="103"/>
  <c r="CB495" i="103"/>
  <c r="CB380" i="103"/>
  <c r="CB265" i="103"/>
  <c r="CB150" i="103"/>
  <c r="CB35" i="103"/>
  <c r="BM380" i="103"/>
  <c r="BM150" i="103"/>
  <c r="AX495" i="103"/>
  <c r="AX265" i="103"/>
  <c r="AX35" i="103"/>
  <c r="AI380" i="103"/>
  <c r="AI150" i="103"/>
  <c r="T495" i="103"/>
  <c r="T265" i="103"/>
  <c r="T35" i="103"/>
  <c r="E35" i="103"/>
  <c r="BM495" i="103"/>
  <c r="BM265" i="103"/>
  <c r="BM35" i="103"/>
  <c r="AX380" i="103"/>
  <c r="AX150" i="103"/>
  <c r="AI495" i="103"/>
  <c r="AI265" i="103"/>
  <c r="AI35" i="103"/>
  <c r="T380" i="103"/>
  <c r="T150" i="103"/>
  <c r="E495" i="103"/>
  <c r="E265" i="103"/>
  <c r="AS39" i="104"/>
  <c r="AR39" i="104"/>
  <c r="AO39" i="104"/>
  <c r="AN39" i="104"/>
  <c r="AM39" i="104"/>
  <c r="AL39" i="104"/>
  <c r="AR38" i="104"/>
  <c r="AO38" i="104"/>
  <c r="AN38" i="104"/>
  <c r="AM38" i="104"/>
  <c r="AL38" i="104"/>
  <c r="W42" i="104"/>
  <c r="Q42" i="104"/>
  <c r="W40" i="104"/>
  <c r="H47" i="104"/>
  <c r="I47" i="104"/>
  <c r="J47" i="104"/>
  <c r="K47" i="104"/>
  <c r="L47" i="104"/>
  <c r="M47" i="104"/>
  <c r="N47" i="104"/>
  <c r="O47" i="104"/>
  <c r="P47" i="104"/>
  <c r="H49" i="104"/>
  <c r="I49" i="104"/>
  <c r="J49" i="104"/>
  <c r="K49" i="104"/>
  <c r="L49" i="104"/>
  <c r="M49" i="104"/>
  <c r="N49" i="104"/>
  <c r="O49" i="104"/>
  <c r="P49" i="104"/>
  <c r="M438" i="50"/>
  <c r="M437" i="50"/>
  <c r="M436" i="50"/>
  <c r="M435" i="50"/>
  <c r="AA442" i="50"/>
  <c r="AA441" i="50"/>
  <c r="AA440" i="50"/>
  <c r="AA439" i="50"/>
  <c r="AA438" i="50"/>
  <c r="AA437" i="50"/>
  <c r="AA436" i="50"/>
  <c r="AA435" i="50"/>
  <c r="AA434" i="50"/>
  <c r="AA433" i="50"/>
  <c r="AA432" i="50"/>
  <c r="AA431" i="50"/>
  <c r="AA430" i="50"/>
  <c r="AA429" i="50"/>
  <c r="AA428" i="50"/>
  <c r="AA427" i="50"/>
  <c r="AA426" i="50"/>
  <c r="AA425" i="50"/>
  <c r="AA424" i="50"/>
  <c r="AA423" i="50"/>
  <c r="AA422" i="50"/>
  <c r="AA421" i="50"/>
  <c r="AA420" i="50"/>
  <c r="AA419" i="50"/>
  <c r="AA418" i="50"/>
  <c r="AA417" i="50"/>
  <c r="AA416" i="50"/>
  <c r="AA415" i="50"/>
  <c r="AA414" i="50"/>
  <c r="AA413" i="50"/>
  <c r="AA412" i="50"/>
  <c r="AA411" i="50"/>
  <c r="AA410" i="50"/>
  <c r="AA409" i="50"/>
  <c r="AA408" i="50"/>
  <c r="AA407" i="50"/>
  <c r="AA406" i="50"/>
  <c r="AA405" i="50"/>
  <c r="AA404" i="50"/>
  <c r="AA403" i="50"/>
  <c r="AA402" i="50"/>
  <c r="AA401" i="50"/>
  <c r="AA400" i="50"/>
  <c r="AA399" i="50"/>
  <c r="AA398" i="50"/>
  <c r="AA397" i="50"/>
  <c r="AA396" i="50"/>
  <c r="AA395" i="50"/>
  <c r="L10" i="103"/>
  <c r="D10" i="103"/>
  <c r="F5" i="103"/>
  <c r="J3" i="103"/>
  <c r="L9" i="103"/>
  <c r="D9" i="103"/>
  <c r="CL1" i="102"/>
  <c r="CE1" i="102"/>
  <c r="BX1" i="102"/>
  <c r="BQ1" i="102"/>
  <c r="BJ1" i="102"/>
  <c r="BC1" i="102"/>
  <c r="B53" i="103"/>
  <c r="B86" i="103"/>
  <c r="B75" i="103"/>
  <c r="B65" i="103"/>
  <c r="DD13" i="104"/>
  <c r="B57" i="106"/>
  <c r="E57" i="106"/>
  <c r="J57" i="106"/>
  <c r="J3" i="106"/>
  <c r="G3" i="106"/>
  <c r="D3" i="106"/>
  <c r="G2" i="106"/>
  <c r="E45" i="106"/>
  <c r="B47" i="65"/>
  <c r="AW51" i="102"/>
  <c r="AT51" i="102"/>
  <c r="AO51" i="102"/>
  <c r="AP51" i="102"/>
  <c r="AQ51" i="102"/>
  <c r="AV51" i="102"/>
  <c r="AX51" i="102"/>
  <c r="A42" i="65"/>
  <c r="A43" i="65"/>
  <c r="A44" i="65"/>
  <c r="A45" i="65"/>
  <c r="A46" i="65"/>
  <c r="A47" i="65"/>
  <c r="AU51" i="102"/>
  <c r="AY51" i="102"/>
  <c r="D45" i="106"/>
  <c r="E53" i="106"/>
  <c r="B55" i="65"/>
  <c r="AW59" i="102"/>
  <c r="AT59" i="102"/>
  <c r="AO59" i="102"/>
  <c r="AP59" i="102"/>
  <c r="AQ59" i="102"/>
  <c r="AV59" i="102"/>
  <c r="AX59" i="102"/>
  <c r="A48" i="65"/>
  <c r="A49" i="65"/>
  <c r="A50" i="65"/>
  <c r="A51" i="65"/>
  <c r="A52" i="65"/>
  <c r="A53" i="65"/>
  <c r="A54" i="65"/>
  <c r="A55" i="65"/>
  <c r="AU59" i="102"/>
  <c r="AY59" i="102"/>
  <c r="D53" i="106"/>
  <c r="E13" i="106"/>
  <c r="E14" i="106"/>
  <c r="I14" i="106"/>
  <c r="E15" i="106"/>
  <c r="E16" i="106"/>
  <c r="I16" i="106"/>
  <c r="E17" i="106"/>
  <c r="E18" i="106"/>
  <c r="I18" i="106"/>
  <c r="E19" i="106"/>
  <c r="E20" i="106"/>
  <c r="I20" i="106"/>
  <c r="E21" i="106"/>
  <c r="E22" i="106"/>
  <c r="I22" i="106"/>
  <c r="E23" i="106"/>
  <c r="E24" i="106"/>
  <c r="I24" i="106"/>
  <c r="E25" i="106"/>
  <c r="E26" i="106"/>
  <c r="I26" i="106"/>
  <c r="E27" i="106"/>
  <c r="E28" i="106"/>
  <c r="I28" i="106"/>
  <c r="E29" i="106"/>
  <c r="E30" i="106"/>
  <c r="I30" i="106"/>
  <c r="E31" i="106"/>
  <c r="E32" i="106"/>
  <c r="I32" i="106"/>
  <c r="E33" i="106"/>
  <c r="E34" i="106"/>
  <c r="I34" i="106"/>
  <c r="E35" i="106"/>
  <c r="E36" i="106"/>
  <c r="I36" i="106"/>
  <c r="E37" i="106"/>
  <c r="E38" i="106"/>
  <c r="I38" i="106"/>
  <c r="E39" i="106"/>
  <c r="E40" i="106"/>
  <c r="I40" i="106"/>
  <c r="E41" i="106"/>
  <c r="B43" i="65"/>
  <c r="AW47" i="102"/>
  <c r="AT47" i="102"/>
  <c r="AO47" i="102"/>
  <c r="AP47" i="102"/>
  <c r="AQ47" i="102"/>
  <c r="AV47" i="102"/>
  <c r="AX47" i="102"/>
  <c r="C41" i="106"/>
  <c r="E42" i="106"/>
  <c r="I42" i="106"/>
  <c r="E43" i="106"/>
  <c r="B45" i="65"/>
  <c r="AW49" i="102"/>
  <c r="AT49" i="102"/>
  <c r="AO49" i="102"/>
  <c r="AP49" i="102"/>
  <c r="AQ49" i="102"/>
  <c r="AV49" i="102"/>
  <c r="AX49" i="102"/>
  <c r="C43" i="106"/>
  <c r="E44" i="106"/>
  <c r="I44" i="106"/>
  <c r="C45" i="106"/>
  <c r="E46" i="106"/>
  <c r="I46" i="106"/>
  <c r="E47" i="106"/>
  <c r="B49" i="65"/>
  <c r="AW53" i="102"/>
  <c r="AT53" i="102"/>
  <c r="AO53" i="102"/>
  <c r="AP53" i="102"/>
  <c r="AQ53" i="102"/>
  <c r="AV53" i="102"/>
  <c r="AX53" i="102"/>
  <c r="C47" i="106"/>
  <c r="E48" i="106"/>
  <c r="I48" i="106"/>
  <c r="E49" i="106"/>
  <c r="B51" i="65"/>
  <c r="AW55" i="102"/>
  <c r="AT55" i="102"/>
  <c r="AO55" i="102"/>
  <c r="AP55" i="102"/>
  <c r="AQ55" i="102"/>
  <c r="AV55" i="102"/>
  <c r="AX55" i="102"/>
  <c r="C49" i="106"/>
  <c r="E50" i="106"/>
  <c r="I50" i="106"/>
  <c r="E51" i="106"/>
  <c r="B53" i="65"/>
  <c r="AW57" i="102"/>
  <c r="AT57" i="102"/>
  <c r="AO57" i="102"/>
  <c r="AP57" i="102"/>
  <c r="AQ57" i="102"/>
  <c r="AV57" i="102"/>
  <c r="AX57" i="102"/>
  <c r="C51" i="106"/>
  <c r="E52" i="106"/>
  <c r="I52" i="106"/>
  <c r="C53" i="106"/>
  <c r="E54" i="106"/>
  <c r="I54" i="106"/>
  <c r="F6" i="106"/>
  <c r="F7" i="106"/>
  <c r="F8" i="106"/>
  <c r="F9" i="106"/>
  <c r="F10" i="106"/>
  <c r="F11" i="106"/>
  <c r="F12" i="106"/>
  <c r="F13" i="106"/>
  <c r="F14" i="106"/>
  <c r="F15" i="106"/>
  <c r="F16" i="106"/>
  <c r="F17" i="106"/>
  <c r="F18" i="106"/>
  <c r="F19" i="106"/>
  <c r="F20" i="106"/>
  <c r="F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F40" i="106"/>
  <c r="F41" i="106"/>
  <c r="F42" i="106"/>
  <c r="F43" i="106"/>
  <c r="F44" i="106"/>
  <c r="F45" i="106"/>
  <c r="F46" i="106"/>
  <c r="F47" i="106"/>
  <c r="F48" i="106"/>
  <c r="F49" i="106"/>
  <c r="F50" i="106"/>
  <c r="F51" i="106"/>
  <c r="F52" i="106"/>
  <c r="F53" i="106"/>
  <c r="F54" i="106"/>
  <c r="I13" i="106"/>
  <c r="I15" i="106"/>
  <c r="I17" i="106"/>
  <c r="I19" i="106"/>
  <c r="I21" i="106"/>
  <c r="I23" i="106"/>
  <c r="I25" i="106"/>
  <c r="I27" i="106"/>
  <c r="I29" i="106"/>
  <c r="I31" i="106"/>
  <c r="I33" i="106"/>
  <c r="I35" i="106"/>
  <c r="I37" i="106"/>
  <c r="I41" i="106"/>
  <c r="I43" i="106"/>
  <c r="I45" i="106"/>
  <c r="I47" i="106"/>
  <c r="I49" i="106"/>
  <c r="I51" i="106"/>
  <c r="I53" i="106"/>
  <c r="E6" i="106"/>
  <c r="I6" i="106"/>
  <c r="E7" i="106"/>
  <c r="I7" i="106"/>
  <c r="E8" i="106"/>
  <c r="I8" i="106"/>
  <c r="E9" i="106"/>
  <c r="I9" i="106"/>
  <c r="E10" i="106"/>
  <c r="I10" i="106"/>
  <c r="E11" i="106"/>
  <c r="I11" i="106"/>
  <c r="E12" i="106"/>
  <c r="I12" i="106"/>
  <c r="H7" i="106"/>
  <c r="H11" i="106"/>
  <c r="H13" i="106"/>
  <c r="H15" i="106"/>
  <c r="H17" i="106"/>
  <c r="H19" i="106"/>
  <c r="H21" i="106"/>
  <c r="H23" i="106"/>
  <c r="H25" i="106"/>
  <c r="H27" i="106"/>
  <c r="H29" i="106"/>
  <c r="H31" i="106"/>
  <c r="H33" i="106"/>
  <c r="H35" i="106"/>
  <c r="H37" i="106"/>
  <c r="H39" i="106"/>
  <c r="H41" i="106"/>
  <c r="H43" i="106"/>
  <c r="H45" i="106"/>
  <c r="H47" i="106"/>
  <c r="H49" i="106"/>
  <c r="H51" i="106"/>
  <c r="H53" i="106"/>
  <c r="F5" i="106"/>
  <c r="E5" i="106"/>
  <c r="I5" i="106"/>
  <c r="B40" i="106"/>
  <c r="B41" i="106"/>
  <c r="B42" i="106"/>
  <c r="B43" i="106"/>
  <c r="B44" i="106"/>
  <c r="B45" i="106"/>
  <c r="B46" i="106"/>
  <c r="B47" i="106"/>
  <c r="B48" i="106"/>
  <c r="B49" i="106"/>
  <c r="B50" i="106"/>
  <c r="B51" i="106"/>
  <c r="B52" i="106"/>
  <c r="B53" i="106"/>
  <c r="CJ13" i="104"/>
  <c r="H9" i="106"/>
  <c r="B6" i="106"/>
  <c r="B7" i="106"/>
  <c r="B8" i="106"/>
  <c r="B9" i="106"/>
  <c r="B10" i="106"/>
  <c r="B11" i="106"/>
  <c r="B12" i="106"/>
  <c r="B13" i="106"/>
  <c r="B14" i="106"/>
  <c r="B15" i="106"/>
  <c r="B16" i="106"/>
  <c r="B17" i="106"/>
  <c r="B18" i="106"/>
  <c r="B19" i="106"/>
  <c r="B20" i="106"/>
  <c r="B21" i="106"/>
  <c r="B22" i="106"/>
  <c r="B23" i="106"/>
  <c r="B24" i="106"/>
  <c r="B25" i="106"/>
  <c r="B26" i="106"/>
  <c r="B27" i="106"/>
  <c r="B28" i="106"/>
  <c r="B29" i="106"/>
  <c r="B30" i="106"/>
  <c r="B31" i="106"/>
  <c r="B32" i="106"/>
  <c r="B33" i="106"/>
  <c r="B34" i="106"/>
  <c r="B35" i="106"/>
  <c r="B36" i="106"/>
  <c r="B37" i="106"/>
  <c r="B38" i="106"/>
  <c r="B39" i="106"/>
  <c r="I39" i="106"/>
  <c r="AU55" i="102"/>
  <c r="AY55" i="102"/>
  <c r="D49" i="106"/>
  <c r="AU47" i="102"/>
  <c r="AY47" i="102"/>
  <c r="D41" i="106"/>
  <c r="B54" i="106"/>
  <c r="H5" i="106"/>
  <c r="H12" i="106"/>
  <c r="H10" i="106"/>
  <c r="H8" i="106"/>
  <c r="H6" i="106"/>
  <c r="AU57" i="102"/>
  <c r="AY57" i="102"/>
  <c r="D51" i="106"/>
  <c r="AU53" i="102"/>
  <c r="AY53" i="102"/>
  <c r="D47" i="106"/>
  <c r="AU49" i="102"/>
  <c r="AY49" i="102"/>
  <c r="D43" i="106"/>
  <c r="B56" i="65"/>
  <c r="AW60" i="102"/>
  <c r="AT60" i="102"/>
  <c r="AO60" i="102"/>
  <c r="AP60" i="102"/>
  <c r="AQ60" i="102"/>
  <c r="AV60" i="102"/>
  <c r="AX60" i="102"/>
  <c r="A56" i="65"/>
  <c r="AU60" i="102"/>
  <c r="AY60" i="102"/>
  <c r="D54" i="106"/>
  <c r="B54" i="65"/>
  <c r="AW58" i="102"/>
  <c r="AT58" i="102"/>
  <c r="AO58" i="102"/>
  <c r="AP58" i="102"/>
  <c r="AQ58" i="102"/>
  <c r="AV58" i="102"/>
  <c r="AX58" i="102"/>
  <c r="AU58" i="102"/>
  <c r="AY58" i="102"/>
  <c r="D52" i="106"/>
  <c r="B52" i="65"/>
  <c r="AW56" i="102"/>
  <c r="AT56" i="102"/>
  <c r="AO56" i="102"/>
  <c r="AP56" i="102"/>
  <c r="AQ56" i="102"/>
  <c r="AV56" i="102"/>
  <c r="AX56" i="102"/>
  <c r="AU56" i="102"/>
  <c r="AY56" i="102"/>
  <c r="D50" i="106"/>
  <c r="B50" i="65"/>
  <c r="AW54" i="102"/>
  <c r="AT54" i="102"/>
  <c r="AO54" i="102"/>
  <c r="AP54" i="102"/>
  <c r="AQ54" i="102"/>
  <c r="AV54" i="102"/>
  <c r="AX54" i="102"/>
  <c r="AU54" i="102"/>
  <c r="AY54" i="102"/>
  <c r="D48" i="106"/>
  <c r="B48" i="65"/>
  <c r="AW52" i="102"/>
  <c r="AT52" i="102"/>
  <c r="AO52" i="102"/>
  <c r="AP52" i="102"/>
  <c r="AQ52" i="102"/>
  <c r="AV52" i="102"/>
  <c r="AX52" i="102"/>
  <c r="AU52" i="102"/>
  <c r="AY52" i="102"/>
  <c r="D46" i="106"/>
  <c r="B46" i="65"/>
  <c r="AW50" i="102"/>
  <c r="AT50" i="102"/>
  <c r="AO50" i="102"/>
  <c r="AP50" i="102"/>
  <c r="AQ50" i="102"/>
  <c r="AV50" i="102"/>
  <c r="AX50" i="102"/>
  <c r="AU50" i="102"/>
  <c r="AY50" i="102"/>
  <c r="D44" i="106"/>
  <c r="B44" i="65"/>
  <c r="AW48" i="102"/>
  <c r="AT48" i="102"/>
  <c r="AO48" i="102"/>
  <c r="AP48" i="102"/>
  <c r="AQ48" i="102"/>
  <c r="AV48" i="102"/>
  <c r="AX48" i="102"/>
  <c r="AU48" i="102"/>
  <c r="AY48" i="102"/>
  <c r="D42" i="106"/>
  <c r="C54" i="106"/>
  <c r="C52" i="106"/>
  <c r="C50" i="106"/>
  <c r="C48" i="106"/>
  <c r="C46" i="106"/>
  <c r="C44" i="106"/>
  <c r="C42" i="106"/>
  <c r="H54" i="106"/>
  <c r="H52" i="106"/>
  <c r="H50" i="106"/>
  <c r="H48" i="106"/>
  <c r="H46" i="106"/>
  <c r="H44" i="106"/>
  <c r="H42" i="106"/>
  <c r="H40" i="106"/>
  <c r="H38" i="106"/>
  <c r="H36" i="106"/>
  <c r="H34" i="106"/>
  <c r="H32" i="106"/>
  <c r="H30" i="106"/>
  <c r="H28" i="106"/>
  <c r="H26" i="106"/>
  <c r="H24" i="106"/>
  <c r="H22" i="106"/>
  <c r="H20" i="106"/>
  <c r="H18" i="106"/>
  <c r="H16" i="106"/>
  <c r="H14" i="106"/>
  <c r="BP13" i="104"/>
  <c r="DX13" i="104"/>
  <c r="BA4" i="102"/>
  <c r="BB4" i="102"/>
  <c r="BA5" i="102"/>
  <c r="BB5" i="102"/>
  <c r="BA6" i="102"/>
  <c r="BB6" i="102"/>
  <c r="BA7" i="102"/>
  <c r="BB7" i="102"/>
  <c r="BA8" i="102"/>
  <c r="BB8" i="102"/>
  <c r="BA9" i="102"/>
  <c r="BB9" i="102"/>
  <c r="BA10" i="102"/>
  <c r="BB10" i="102"/>
  <c r="BA11" i="102"/>
  <c r="BB11" i="102"/>
  <c r="BA12" i="102"/>
  <c r="BB12" i="102"/>
  <c r="BA13" i="102"/>
  <c r="BB13" i="102"/>
  <c r="BA14" i="102"/>
  <c r="BB14" i="102"/>
  <c r="BA15" i="102"/>
  <c r="BB15" i="102"/>
  <c r="BA16" i="102"/>
  <c r="BB16" i="102"/>
  <c r="BA17" i="102"/>
  <c r="BB17" i="102"/>
  <c r="BA18" i="102"/>
  <c r="BB18" i="102"/>
  <c r="BA19" i="102"/>
  <c r="BB19" i="102"/>
  <c r="BA20" i="102"/>
  <c r="BB20" i="102"/>
  <c r="BA21" i="102"/>
  <c r="BB21" i="102"/>
  <c r="BA22" i="102"/>
  <c r="BB22" i="102"/>
  <c r="BA23" i="102"/>
  <c r="BB23" i="102"/>
  <c r="BA24" i="102"/>
  <c r="BB24" i="102"/>
  <c r="BA25" i="102"/>
  <c r="BB25" i="102"/>
  <c r="BA26" i="102"/>
  <c r="BB26" i="102"/>
  <c r="BA27" i="102"/>
  <c r="BB27" i="102"/>
  <c r="BA28" i="102"/>
  <c r="BB28" i="102"/>
  <c r="BA29" i="102"/>
  <c r="BB29" i="102"/>
  <c r="BA30" i="102"/>
  <c r="BB30" i="102"/>
  <c r="BA31" i="102"/>
  <c r="BB31" i="102"/>
  <c r="BA32" i="102"/>
  <c r="BB32" i="102"/>
  <c r="BA33" i="102"/>
  <c r="BB33" i="102"/>
  <c r="BA34" i="102"/>
  <c r="BB34" i="102"/>
  <c r="BA35" i="102"/>
  <c r="BB35" i="102"/>
  <c r="BA36" i="102"/>
  <c r="BB36" i="102"/>
  <c r="BA37" i="102"/>
  <c r="BB37" i="102"/>
  <c r="BA38" i="102"/>
  <c r="BB38" i="102"/>
  <c r="BA39" i="102"/>
  <c r="BB39" i="102"/>
  <c r="BA40" i="102"/>
  <c r="BB40" i="102"/>
  <c r="BA41" i="102"/>
  <c r="BB41" i="102"/>
  <c r="BA42" i="102"/>
  <c r="BB42" i="102"/>
  <c r="BA43" i="102"/>
  <c r="BB43" i="102"/>
  <c r="BA44" i="102"/>
  <c r="BB44" i="102"/>
  <c r="BA45" i="102"/>
  <c r="BB45" i="102"/>
  <c r="BA46" i="102"/>
  <c r="BB46" i="102"/>
  <c r="BA47" i="102"/>
  <c r="BB47" i="102"/>
  <c r="BA48" i="102"/>
  <c r="BB48" i="102"/>
  <c r="BA49" i="102"/>
  <c r="BB49" i="102"/>
  <c r="BA50" i="102"/>
  <c r="BB50" i="102"/>
  <c r="BA51" i="102"/>
  <c r="BB51" i="102"/>
  <c r="BA52" i="102"/>
  <c r="BB52" i="102"/>
  <c r="BB3" i="102"/>
  <c r="BA3" i="102"/>
  <c r="AZ3" i="102"/>
  <c r="EG43" i="104"/>
  <c r="EO42" i="104"/>
  <c r="EO41" i="104"/>
  <c r="EO40" i="104"/>
  <c r="EO39" i="104"/>
  <c r="EO38" i="104"/>
  <c r="EO37" i="104"/>
  <c r="EG37" i="104"/>
  <c r="DU42" i="104"/>
  <c r="DU41" i="104"/>
  <c r="DU40" i="104"/>
  <c r="DU39" i="104"/>
  <c r="DU38" i="104"/>
  <c r="DA42" i="104"/>
  <c r="DA41" i="104"/>
  <c r="DA40" i="104"/>
  <c r="DA39" i="104"/>
  <c r="DA38" i="104"/>
  <c r="CG42" i="104"/>
  <c r="CG41" i="104"/>
  <c r="CG40" i="104"/>
  <c r="CG39" i="104"/>
  <c r="CG38" i="104"/>
  <c r="AS42" i="104"/>
  <c r="AS41" i="104"/>
  <c r="AS40" i="104"/>
  <c r="AS38" i="104"/>
  <c r="Z382" i="50"/>
  <c r="V382" i="50"/>
  <c r="R382" i="50"/>
  <c r="CA383" i="50"/>
  <c r="BV383" i="50"/>
  <c r="BT383" i="50"/>
  <c r="BM383" i="50"/>
  <c r="BH383" i="50"/>
  <c r="BF383" i="50"/>
  <c r="AY383" i="50"/>
  <c r="AT383" i="50"/>
  <c r="AR383" i="50"/>
  <c r="AY319" i="50"/>
  <c r="AT319" i="50"/>
  <c r="AR319" i="50"/>
  <c r="BM319" i="50"/>
  <c r="BH319" i="50"/>
  <c r="BF319" i="50"/>
  <c r="CA319" i="50"/>
  <c r="BV319" i="50"/>
  <c r="BT319" i="50"/>
  <c r="BM127" i="50"/>
  <c r="BH127" i="50"/>
  <c r="BF127" i="50"/>
  <c r="CA255" i="50"/>
  <c r="BV255" i="50"/>
  <c r="BT255" i="50"/>
  <c r="BM255" i="50"/>
  <c r="BH255" i="50"/>
  <c r="BF255" i="50"/>
  <c r="AY255" i="50"/>
  <c r="AT255" i="50"/>
  <c r="AR255" i="50"/>
  <c r="CA63" i="50"/>
  <c r="BV63" i="50"/>
  <c r="BT63" i="50"/>
  <c r="BM63" i="50"/>
  <c r="BH63" i="50"/>
  <c r="BF63" i="50"/>
  <c r="AY63" i="50"/>
  <c r="AT63" i="50"/>
  <c r="AR63" i="50"/>
  <c r="AY127" i="50"/>
  <c r="AT127" i="50"/>
  <c r="AR127" i="50"/>
  <c r="AK127" i="50"/>
  <c r="AF127" i="50"/>
  <c r="AD127" i="50"/>
  <c r="BM191" i="50"/>
  <c r="BH191" i="50"/>
  <c r="BF191" i="50"/>
  <c r="AY191" i="50"/>
  <c r="AT191" i="50"/>
  <c r="AR191" i="50"/>
  <c r="AK319" i="50"/>
  <c r="AF319" i="50"/>
  <c r="AD319" i="50"/>
  <c r="W319" i="50"/>
  <c r="R319" i="50"/>
  <c r="P319" i="50"/>
  <c r="I319" i="50"/>
  <c r="D319" i="50"/>
  <c r="B319" i="50"/>
  <c r="AK383" i="50"/>
  <c r="AF383" i="50"/>
  <c r="AD383" i="50"/>
  <c r="W383" i="50"/>
  <c r="R383" i="50"/>
  <c r="P383" i="50"/>
  <c r="I383" i="50"/>
  <c r="D383" i="50"/>
  <c r="B383" i="50"/>
  <c r="AK255" i="50"/>
  <c r="AF255" i="50"/>
  <c r="AD255" i="50"/>
  <c r="W255" i="50"/>
  <c r="R255" i="50"/>
  <c r="P255" i="50"/>
  <c r="I255" i="50"/>
  <c r="D255" i="50"/>
  <c r="B255" i="50"/>
  <c r="I191" i="50"/>
  <c r="D191" i="50"/>
  <c r="B191" i="50"/>
  <c r="W191" i="50"/>
  <c r="R191" i="50"/>
  <c r="P191" i="50"/>
  <c r="AK191" i="50"/>
  <c r="AF191" i="50"/>
  <c r="AD191" i="50"/>
  <c r="AK63" i="50"/>
  <c r="AF63" i="50"/>
  <c r="AD63" i="50"/>
  <c r="W127" i="50"/>
  <c r="R127" i="50"/>
  <c r="P127" i="50"/>
  <c r="I127" i="50"/>
  <c r="D127" i="50"/>
  <c r="B127" i="50"/>
  <c r="W63" i="50"/>
  <c r="R63" i="50"/>
  <c r="P63" i="50"/>
  <c r="CD62" i="50"/>
  <c r="BV62" i="50"/>
  <c r="CD126" i="50"/>
  <c r="BV126" i="50"/>
  <c r="CD190" i="50"/>
  <c r="BV190" i="50"/>
  <c r="CD254" i="50"/>
  <c r="BV254" i="50"/>
  <c r="CD318" i="50"/>
  <c r="BV318" i="50"/>
  <c r="CD382" i="50"/>
  <c r="BV382" i="50"/>
  <c r="AN382" i="50"/>
  <c r="AF382" i="50"/>
  <c r="AN318" i="50"/>
  <c r="AF318" i="50"/>
  <c r="AN254" i="50"/>
  <c r="AF254" i="50"/>
  <c r="AN190" i="50"/>
  <c r="AF190" i="50"/>
  <c r="AN126" i="50"/>
  <c r="AF126" i="50"/>
  <c r="AN62" i="50"/>
  <c r="AF62" i="50"/>
  <c r="BH318" i="50"/>
  <c r="AT318" i="50"/>
  <c r="R318" i="50"/>
  <c r="D318" i="50"/>
  <c r="BH254" i="50"/>
  <c r="AT254" i="50"/>
  <c r="R254" i="50"/>
  <c r="D254" i="50"/>
  <c r="R190" i="50"/>
  <c r="D190" i="50"/>
  <c r="BH190" i="50"/>
  <c r="AT190" i="50"/>
  <c r="AT62" i="50"/>
  <c r="BH62" i="50"/>
  <c r="BH126" i="50"/>
  <c r="AT126" i="50"/>
  <c r="R126" i="50"/>
  <c r="D126" i="50"/>
  <c r="R62" i="50"/>
  <c r="AB382" i="50"/>
  <c r="W37" i="104"/>
  <c r="Y37" i="104"/>
  <c r="F43" i="104"/>
  <c r="AE76" i="50"/>
  <c r="DA196" i="50"/>
  <c r="DA132" i="50"/>
  <c r="DA68" i="50"/>
  <c r="CJ387" i="50"/>
  <c r="BV387" i="50"/>
  <c r="CJ132" i="50"/>
  <c r="CJ68" i="50"/>
  <c r="BH68" i="50"/>
  <c r="AT68" i="50"/>
  <c r="BH387" i="50"/>
  <c r="AT387" i="50"/>
  <c r="BV197" i="50"/>
  <c r="BV133" i="50"/>
  <c r="BV69" i="50"/>
  <c r="AF261" i="50"/>
  <c r="AF197" i="50"/>
  <c r="AF133" i="50"/>
  <c r="AF69" i="50"/>
  <c r="BF65" i="50"/>
  <c r="BI65" i="50"/>
  <c r="BP65" i="50"/>
  <c r="BT65" i="50"/>
  <c r="BW65" i="50"/>
  <c r="CN65" i="50"/>
  <c r="DD65" i="50"/>
  <c r="CD65" i="50"/>
  <c r="CU65" i="50"/>
  <c r="DJ65" i="50"/>
  <c r="CH65" i="50"/>
  <c r="CK71" i="50"/>
  <c r="CO71" i="50"/>
  <c r="DJ71" i="50"/>
  <c r="CK72" i="50"/>
  <c r="CL72" i="50"/>
  <c r="CM72" i="50"/>
  <c r="CN72" i="50"/>
  <c r="CO72" i="50"/>
  <c r="CP72" i="50"/>
  <c r="CQ72" i="50"/>
  <c r="CR72" i="50"/>
  <c r="DL72" i="50"/>
  <c r="CK74" i="50"/>
  <c r="CL74" i="50"/>
  <c r="CM74" i="50"/>
  <c r="CN74" i="50"/>
  <c r="CO74" i="50"/>
  <c r="CP74" i="50"/>
  <c r="CQ74" i="50"/>
  <c r="CR74" i="50"/>
  <c r="BF75" i="50"/>
  <c r="BG75" i="50"/>
  <c r="BH75" i="50"/>
  <c r="BT75" i="50"/>
  <c r="BU75" i="50"/>
  <c r="BV75" i="50"/>
  <c r="CH75" i="50"/>
  <c r="CI75" i="50"/>
  <c r="CJ75" i="50"/>
  <c r="CY75" i="50"/>
  <c r="CZ75" i="50"/>
  <c r="DA75" i="50"/>
  <c r="BG76" i="50"/>
  <c r="BH76" i="50"/>
  <c r="BU76" i="50"/>
  <c r="BV76" i="50"/>
  <c r="CI76" i="50"/>
  <c r="CJ76" i="50"/>
  <c r="CZ76" i="50"/>
  <c r="DA76" i="50"/>
  <c r="BG77" i="50"/>
  <c r="BH77" i="50"/>
  <c r="BU77" i="50"/>
  <c r="BV77" i="50"/>
  <c r="CI77" i="50"/>
  <c r="CJ77" i="50"/>
  <c r="CZ77" i="50"/>
  <c r="DA77" i="50"/>
  <c r="BG78" i="50"/>
  <c r="BH78" i="50"/>
  <c r="BU78" i="50"/>
  <c r="BV78" i="50"/>
  <c r="CI78" i="50"/>
  <c r="CJ78" i="50"/>
  <c r="CZ78" i="50"/>
  <c r="DA78" i="50"/>
  <c r="BG79" i="50"/>
  <c r="BH79" i="50"/>
  <c r="BU79" i="50"/>
  <c r="BV79" i="50"/>
  <c r="CI79" i="50"/>
  <c r="CJ79" i="50"/>
  <c r="CZ79" i="50"/>
  <c r="DA79" i="50"/>
  <c r="BG80" i="50"/>
  <c r="BH80" i="50"/>
  <c r="BU80" i="50"/>
  <c r="BV80" i="50"/>
  <c r="CI80" i="50"/>
  <c r="CJ80" i="50"/>
  <c r="CZ80" i="50"/>
  <c r="DA80" i="50"/>
  <c r="BG81" i="50"/>
  <c r="BH81" i="50"/>
  <c r="BU81" i="50"/>
  <c r="BV81" i="50"/>
  <c r="CI81" i="50"/>
  <c r="CJ81" i="50"/>
  <c r="CZ81" i="50"/>
  <c r="DA81" i="50"/>
  <c r="BG82" i="50"/>
  <c r="BH82" i="50"/>
  <c r="BU82" i="50"/>
  <c r="BV82" i="50"/>
  <c r="CI82" i="50"/>
  <c r="CJ82" i="50"/>
  <c r="CZ82" i="50"/>
  <c r="DA82" i="50"/>
  <c r="BG83" i="50"/>
  <c r="BH83" i="50"/>
  <c r="BU83" i="50"/>
  <c r="BV83" i="50"/>
  <c r="CI83" i="50"/>
  <c r="CJ83" i="50"/>
  <c r="CZ83" i="50"/>
  <c r="DA83" i="50"/>
  <c r="BG84" i="50"/>
  <c r="BH84" i="50"/>
  <c r="BU84" i="50"/>
  <c r="BV84" i="50"/>
  <c r="CI84" i="50"/>
  <c r="CJ84" i="50"/>
  <c r="CZ84" i="50"/>
  <c r="DA84" i="50"/>
  <c r="BG85" i="50"/>
  <c r="BH85" i="50"/>
  <c r="BU85" i="50"/>
  <c r="BV85" i="50"/>
  <c r="CI85" i="50"/>
  <c r="CJ85" i="50"/>
  <c r="CZ85" i="50"/>
  <c r="DA85" i="50"/>
  <c r="BG86" i="50"/>
  <c r="BH86" i="50"/>
  <c r="BU86" i="50"/>
  <c r="BV86" i="50"/>
  <c r="CI86" i="50"/>
  <c r="CJ86" i="50"/>
  <c r="CZ86" i="50"/>
  <c r="DA86" i="50"/>
  <c r="BG87" i="50"/>
  <c r="BH87" i="50"/>
  <c r="BU87" i="50"/>
  <c r="BV87" i="50"/>
  <c r="CI87" i="50"/>
  <c r="CJ87" i="50"/>
  <c r="CZ87" i="50"/>
  <c r="DA87" i="50"/>
  <c r="BG88" i="50"/>
  <c r="BH88" i="50"/>
  <c r="BU88" i="50"/>
  <c r="BV88" i="50"/>
  <c r="CI88" i="50"/>
  <c r="CJ88" i="50"/>
  <c r="CZ88" i="50"/>
  <c r="DA88" i="50"/>
  <c r="BG89" i="50"/>
  <c r="BH89" i="50"/>
  <c r="BU89" i="50"/>
  <c r="BV89" i="50"/>
  <c r="CI89" i="50"/>
  <c r="CJ89" i="50"/>
  <c r="CZ89" i="50"/>
  <c r="DA89" i="50"/>
  <c r="BG90" i="50"/>
  <c r="BH90" i="50"/>
  <c r="BU90" i="50"/>
  <c r="BV90" i="50"/>
  <c r="CI90" i="50"/>
  <c r="CJ90" i="50"/>
  <c r="CZ90" i="50"/>
  <c r="DA90" i="50"/>
  <c r="BG91" i="50"/>
  <c r="BH91" i="50"/>
  <c r="BU91" i="50"/>
  <c r="BV91" i="50"/>
  <c r="CI91" i="50"/>
  <c r="CJ91" i="50"/>
  <c r="CZ91" i="50"/>
  <c r="DA91" i="50"/>
  <c r="BG92" i="50"/>
  <c r="BH92" i="50"/>
  <c r="BU92" i="50"/>
  <c r="BV92" i="50"/>
  <c r="CI92" i="50"/>
  <c r="CJ92" i="50"/>
  <c r="CZ92" i="50"/>
  <c r="DA92" i="50"/>
  <c r="BG93" i="50"/>
  <c r="BH93" i="50"/>
  <c r="BU93" i="50"/>
  <c r="BV93" i="50"/>
  <c r="CI93" i="50"/>
  <c r="CJ93" i="50"/>
  <c r="CZ93" i="50"/>
  <c r="DA93" i="50"/>
  <c r="BG94" i="50"/>
  <c r="BH94" i="50"/>
  <c r="BU94" i="50"/>
  <c r="BV94" i="50"/>
  <c r="CI94" i="50"/>
  <c r="CJ94" i="50"/>
  <c r="CZ94" i="50"/>
  <c r="DA94" i="50"/>
  <c r="BG95" i="50"/>
  <c r="BH95" i="50"/>
  <c r="BU95" i="50"/>
  <c r="BV95" i="50"/>
  <c r="CI95" i="50"/>
  <c r="CJ95" i="50"/>
  <c r="CZ95" i="50"/>
  <c r="DA95" i="50"/>
  <c r="BG96" i="50"/>
  <c r="BH96" i="50"/>
  <c r="BU96" i="50"/>
  <c r="BV96" i="50"/>
  <c r="CI96" i="50"/>
  <c r="CJ96" i="50"/>
  <c r="CZ96" i="50"/>
  <c r="DA96" i="50"/>
  <c r="BG97" i="50"/>
  <c r="BH97" i="50"/>
  <c r="BU97" i="50"/>
  <c r="BV97" i="50"/>
  <c r="CI97" i="50"/>
  <c r="CJ97" i="50"/>
  <c r="CZ97" i="50"/>
  <c r="DA97" i="50"/>
  <c r="BG98" i="50"/>
  <c r="BH98" i="50"/>
  <c r="BU98" i="50"/>
  <c r="BV98" i="50"/>
  <c r="CI98" i="50"/>
  <c r="CJ98" i="50"/>
  <c r="CZ98" i="50"/>
  <c r="DA98" i="50"/>
  <c r="BG99" i="50"/>
  <c r="BH99" i="50"/>
  <c r="BU99" i="50"/>
  <c r="BV99" i="50"/>
  <c r="CI99" i="50"/>
  <c r="CJ99" i="50"/>
  <c r="CZ99" i="50"/>
  <c r="DA99" i="50"/>
  <c r="BG100" i="50"/>
  <c r="BH100" i="50"/>
  <c r="BU100" i="50"/>
  <c r="BV100" i="50"/>
  <c r="CI100" i="50"/>
  <c r="CJ100" i="50"/>
  <c r="CZ100" i="50"/>
  <c r="DA100" i="50"/>
  <c r="BG101" i="50"/>
  <c r="BH101" i="50"/>
  <c r="BU101" i="50"/>
  <c r="BV101" i="50"/>
  <c r="CI101" i="50"/>
  <c r="CJ101" i="50"/>
  <c r="CZ101" i="50"/>
  <c r="DA101" i="50"/>
  <c r="BG102" i="50"/>
  <c r="BH102" i="50"/>
  <c r="BU102" i="50"/>
  <c r="BV102" i="50"/>
  <c r="CI102" i="50"/>
  <c r="CJ102" i="50"/>
  <c r="CZ102" i="50"/>
  <c r="DA102" i="50"/>
  <c r="BG103" i="50"/>
  <c r="BH103" i="50"/>
  <c r="BU103" i="50"/>
  <c r="BV103" i="50"/>
  <c r="CI103" i="50"/>
  <c r="CJ103" i="50"/>
  <c r="CZ103" i="50"/>
  <c r="DA103" i="50"/>
  <c r="BG104" i="50"/>
  <c r="BH104" i="50"/>
  <c r="BU104" i="50"/>
  <c r="BV104" i="50"/>
  <c r="CI104" i="50"/>
  <c r="CJ104" i="50"/>
  <c r="CZ104" i="50"/>
  <c r="DA104" i="50"/>
  <c r="BG105" i="50"/>
  <c r="BH105" i="50"/>
  <c r="BU105" i="50"/>
  <c r="BV105" i="50"/>
  <c r="CI105" i="50"/>
  <c r="CJ105" i="50"/>
  <c r="CZ105" i="50"/>
  <c r="DA105" i="50"/>
  <c r="BG106" i="50"/>
  <c r="BH106" i="50"/>
  <c r="BU106" i="50"/>
  <c r="BV106" i="50"/>
  <c r="CI106" i="50"/>
  <c r="CJ106" i="50"/>
  <c r="CZ106" i="50"/>
  <c r="DA106" i="50"/>
  <c r="BG107" i="50"/>
  <c r="BH107" i="50"/>
  <c r="BU107" i="50"/>
  <c r="BV107" i="50"/>
  <c r="CI107" i="50"/>
  <c r="CJ107" i="50"/>
  <c r="CZ107" i="50"/>
  <c r="DA107" i="50"/>
  <c r="BG108" i="50"/>
  <c r="BH108" i="50"/>
  <c r="BU108" i="50"/>
  <c r="BV108" i="50"/>
  <c r="CI108" i="50"/>
  <c r="CJ108" i="50"/>
  <c r="CZ108" i="50"/>
  <c r="DA108" i="50"/>
  <c r="BG109" i="50"/>
  <c r="BH109" i="50"/>
  <c r="BU109" i="50"/>
  <c r="BV109" i="50"/>
  <c r="CI109" i="50"/>
  <c r="CJ109" i="50"/>
  <c r="CZ109" i="50"/>
  <c r="DA109" i="50"/>
  <c r="BG110" i="50"/>
  <c r="BH110" i="50"/>
  <c r="BU110" i="50"/>
  <c r="BV110" i="50"/>
  <c r="CI110" i="50"/>
  <c r="CJ110" i="50"/>
  <c r="CZ110" i="50"/>
  <c r="DA110" i="50"/>
  <c r="BG111" i="50"/>
  <c r="BH111" i="50"/>
  <c r="BU111" i="50"/>
  <c r="BV111" i="50"/>
  <c r="CI111" i="50"/>
  <c r="CJ111" i="50"/>
  <c r="CZ111" i="50"/>
  <c r="DA111" i="50"/>
  <c r="BG112" i="50"/>
  <c r="BH112" i="50"/>
  <c r="BU112" i="50"/>
  <c r="BV112" i="50"/>
  <c r="CI112" i="50"/>
  <c r="CJ112" i="50"/>
  <c r="CZ112" i="50"/>
  <c r="DA112" i="50"/>
  <c r="BG113" i="50"/>
  <c r="BH113" i="50"/>
  <c r="BU113" i="50"/>
  <c r="BV113" i="50"/>
  <c r="CI113" i="50"/>
  <c r="CJ113" i="50"/>
  <c r="CZ113" i="50"/>
  <c r="DA113" i="50"/>
  <c r="BG114" i="50"/>
  <c r="BH114" i="50"/>
  <c r="BU114" i="50"/>
  <c r="BV114" i="50"/>
  <c r="CI114" i="50"/>
  <c r="CJ114" i="50"/>
  <c r="CZ114" i="50"/>
  <c r="DA114" i="50"/>
  <c r="BG115" i="50"/>
  <c r="BH115" i="50"/>
  <c r="BU115" i="50"/>
  <c r="BV115" i="50"/>
  <c r="CI115" i="50"/>
  <c r="CJ115" i="50"/>
  <c r="CZ115" i="50"/>
  <c r="DA115" i="50"/>
  <c r="BG116" i="50"/>
  <c r="BH116" i="50"/>
  <c r="BU116" i="50"/>
  <c r="BV116" i="50"/>
  <c r="CI116" i="50"/>
  <c r="CJ116" i="50"/>
  <c r="CZ116" i="50"/>
  <c r="DA116" i="50"/>
  <c r="BG117" i="50"/>
  <c r="BH117" i="50"/>
  <c r="BU117" i="50"/>
  <c r="BV117" i="50"/>
  <c r="CI117" i="50"/>
  <c r="CJ117" i="50"/>
  <c r="CZ117" i="50"/>
  <c r="DA117" i="50"/>
  <c r="BG118" i="50"/>
  <c r="BH118" i="50"/>
  <c r="BU118" i="50"/>
  <c r="BV118" i="50"/>
  <c r="CI118" i="50"/>
  <c r="CJ118" i="50"/>
  <c r="CZ118" i="50"/>
  <c r="DA118" i="50"/>
  <c r="BG119" i="50"/>
  <c r="BH119" i="50"/>
  <c r="BU119" i="50"/>
  <c r="BV119" i="50"/>
  <c r="CI119" i="50"/>
  <c r="CJ119" i="50"/>
  <c r="CZ119" i="50"/>
  <c r="DA119" i="50"/>
  <c r="BG120" i="50"/>
  <c r="BH120" i="50"/>
  <c r="BU120" i="50"/>
  <c r="BV120" i="50"/>
  <c r="CI120" i="50"/>
  <c r="CJ120" i="50"/>
  <c r="CZ120" i="50"/>
  <c r="DA120" i="50"/>
  <c r="BG121" i="50"/>
  <c r="BH121" i="50"/>
  <c r="BU121" i="50"/>
  <c r="BV121" i="50"/>
  <c r="CI121" i="50"/>
  <c r="CJ121" i="50"/>
  <c r="CZ121" i="50"/>
  <c r="DA121" i="50"/>
  <c r="BG122" i="50"/>
  <c r="BH122" i="50"/>
  <c r="BU122" i="50"/>
  <c r="BV122" i="50"/>
  <c r="CI122" i="50"/>
  <c r="CJ122" i="50"/>
  <c r="CZ122" i="50"/>
  <c r="DA122" i="50"/>
  <c r="BG123" i="50"/>
  <c r="BH123" i="50"/>
  <c r="BU123" i="50"/>
  <c r="BV123" i="50"/>
  <c r="CI123" i="50"/>
  <c r="CJ123" i="50"/>
  <c r="CZ123" i="50"/>
  <c r="DA123" i="50"/>
  <c r="BG124" i="50"/>
  <c r="BH124" i="50"/>
  <c r="BU124" i="50"/>
  <c r="BV124" i="50"/>
  <c r="CI124" i="50"/>
  <c r="CJ124" i="50"/>
  <c r="CZ124" i="50"/>
  <c r="DA124" i="50"/>
  <c r="P321" i="50"/>
  <c r="S321" i="50"/>
  <c r="Z321" i="50"/>
  <c r="AD321" i="50"/>
  <c r="AG321" i="50"/>
  <c r="AN321" i="50"/>
  <c r="AR321" i="50"/>
  <c r="AU321" i="50"/>
  <c r="BB321" i="50"/>
  <c r="BF321" i="50"/>
  <c r="BI321" i="50"/>
  <c r="BP321" i="50"/>
  <c r="BT321" i="50"/>
  <c r="AF325" i="50"/>
  <c r="R325" i="50"/>
  <c r="AT325" i="50"/>
  <c r="P331" i="50"/>
  <c r="Q331" i="50"/>
  <c r="R331" i="50"/>
  <c r="AD331" i="50"/>
  <c r="AE331" i="50"/>
  <c r="AF331" i="50"/>
  <c r="AR331" i="50"/>
  <c r="AS331" i="50"/>
  <c r="AT331" i="50"/>
  <c r="BF331" i="50"/>
  <c r="BG331" i="50"/>
  <c r="BH331" i="50"/>
  <c r="BT331" i="50"/>
  <c r="BU331" i="50"/>
  <c r="BV331" i="50"/>
  <c r="Q332" i="50"/>
  <c r="R332" i="50"/>
  <c r="AE332" i="50"/>
  <c r="AF332" i="50"/>
  <c r="AS332" i="50"/>
  <c r="AT332" i="50"/>
  <c r="BG332" i="50"/>
  <c r="BH332" i="50"/>
  <c r="BU332" i="50"/>
  <c r="BV332" i="50"/>
  <c r="Q333" i="50"/>
  <c r="R333" i="50"/>
  <c r="AE333" i="50"/>
  <c r="AF333" i="50"/>
  <c r="AS333" i="50"/>
  <c r="AT333" i="50"/>
  <c r="BG333" i="50"/>
  <c r="BH333" i="50"/>
  <c r="BU333" i="50"/>
  <c r="BV333" i="50"/>
  <c r="CQ5" i="102"/>
  <c r="Q334" i="50"/>
  <c r="R334" i="50"/>
  <c r="AE334" i="50"/>
  <c r="AF334" i="50"/>
  <c r="AS334" i="50"/>
  <c r="AT334" i="50"/>
  <c r="BG334" i="50"/>
  <c r="BH334" i="50"/>
  <c r="BU334" i="50"/>
  <c r="BV334" i="50"/>
  <c r="CQ6" i="102"/>
  <c r="Q335" i="50"/>
  <c r="R335" i="50"/>
  <c r="AE335" i="50"/>
  <c r="AF335" i="50"/>
  <c r="AS335" i="50"/>
  <c r="AT335" i="50"/>
  <c r="BG335" i="50"/>
  <c r="BH335" i="50"/>
  <c r="BU335" i="50"/>
  <c r="BV335" i="50"/>
  <c r="Q336" i="50"/>
  <c r="R336" i="50"/>
  <c r="AE336" i="50"/>
  <c r="AF336" i="50"/>
  <c r="AS336" i="50"/>
  <c r="AT336" i="50"/>
  <c r="BG336" i="50"/>
  <c r="BH336" i="50"/>
  <c r="BU336" i="50"/>
  <c r="BV336" i="50"/>
  <c r="CQ8" i="102"/>
  <c r="Q337" i="50"/>
  <c r="R337" i="50"/>
  <c r="AE337" i="50"/>
  <c r="AF337" i="50"/>
  <c r="AS337" i="50"/>
  <c r="AT337" i="50"/>
  <c r="BG337" i="50"/>
  <c r="BH337" i="50"/>
  <c r="BU337" i="50"/>
  <c r="BV337" i="50"/>
  <c r="Q338" i="50"/>
  <c r="R338" i="50"/>
  <c r="AE338" i="50"/>
  <c r="AF338" i="50"/>
  <c r="AS338" i="50"/>
  <c r="AT338" i="50"/>
  <c r="BG338" i="50"/>
  <c r="BH338" i="50"/>
  <c r="BU338" i="50"/>
  <c r="BV338" i="50"/>
  <c r="CQ10" i="102"/>
  <c r="Q339" i="50"/>
  <c r="R339" i="50"/>
  <c r="AE339" i="50"/>
  <c r="AF339" i="50"/>
  <c r="AS339" i="50"/>
  <c r="AT339" i="50"/>
  <c r="BG339" i="50"/>
  <c r="BH339" i="50"/>
  <c r="BU339" i="50"/>
  <c r="BV339" i="50"/>
  <c r="Q340" i="50"/>
  <c r="R340" i="50"/>
  <c r="AE340" i="50"/>
  <c r="AF340" i="50"/>
  <c r="AS340" i="50"/>
  <c r="AT340" i="50"/>
  <c r="BG340" i="50"/>
  <c r="BH340" i="50"/>
  <c r="BU340" i="50"/>
  <c r="BV340" i="50"/>
  <c r="Q341" i="50"/>
  <c r="R341" i="50"/>
  <c r="AE341" i="50"/>
  <c r="AF341" i="50"/>
  <c r="AS341" i="50"/>
  <c r="AT341" i="50"/>
  <c r="BG341" i="50"/>
  <c r="BH341" i="50"/>
  <c r="BU341" i="50"/>
  <c r="BV341" i="50"/>
  <c r="Q342" i="50"/>
  <c r="R342" i="50"/>
  <c r="AE342" i="50"/>
  <c r="AF342" i="50"/>
  <c r="AS342" i="50"/>
  <c r="AT342" i="50"/>
  <c r="BG342" i="50"/>
  <c r="BH342" i="50"/>
  <c r="BU342" i="50"/>
  <c r="BV342" i="50"/>
  <c r="CQ14" i="102"/>
  <c r="Q343" i="50"/>
  <c r="R343" i="50"/>
  <c r="AE343" i="50"/>
  <c r="AF343" i="50"/>
  <c r="AS343" i="50"/>
  <c r="AT343" i="50"/>
  <c r="BG343" i="50"/>
  <c r="BH343" i="50"/>
  <c r="BU343" i="50"/>
  <c r="BV343" i="50"/>
  <c r="Q344" i="50"/>
  <c r="R344" i="50"/>
  <c r="AE344" i="50"/>
  <c r="AF344" i="50"/>
  <c r="AS344" i="50"/>
  <c r="AT344" i="50"/>
  <c r="BG344" i="50"/>
  <c r="BH344" i="50"/>
  <c r="BU344" i="50"/>
  <c r="BV344" i="50"/>
  <c r="CQ16" i="102"/>
  <c r="Q345" i="50"/>
  <c r="R345" i="50"/>
  <c r="AE345" i="50"/>
  <c r="AF345" i="50"/>
  <c r="AS345" i="50"/>
  <c r="AT345" i="50"/>
  <c r="BG345" i="50"/>
  <c r="BH345" i="50"/>
  <c r="BU345" i="50"/>
  <c r="BV345" i="50"/>
  <c r="Q346" i="50"/>
  <c r="R346" i="50"/>
  <c r="AE346" i="50"/>
  <c r="AF346" i="50"/>
  <c r="AS346" i="50"/>
  <c r="AT346" i="50"/>
  <c r="BG346" i="50"/>
  <c r="BH346" i="50"/>
  <c r="BU346" i="50"/>
  <c r="BV346" i="50"/>
  <c r="Q347" i="50"/>
  <c r="R347" i="50"/>
  <c r="AE347" i="50"/>
  <c r="AF347" i="50"/>
  <c r="AS347" i="50"/>
  <c r="AT347" i="50"/>
  <c r="BG347" i="50"/>
  <c r="BH347" i="50"/>
  <c r="BU347" i="50"/>
  <c r="BV347" i="50"/>
  <c r="Q348" i="50"/>
  <c r="R348" i="50"/>
  <c r="AE348" i="50"/>
  <c r="AF348" i="50"/>
  <c r="AS348" i="50"/>
  <c r="AT348" i="50"/>
  <c r="BG348" i="50"/>
  <c r="BH348" i="50"/>
  <c r="BU348" i="50"/>
  <c r="BV348" i="50"/>
  <c r="CQ20" i="102"/>
  <c r="Q349" i="50"/>
  <c r="R349" i="50"/>
  <c r="AE349" i="50"/>
  <c r="AF349" i="50"/>
  <c r="AS349" i="50"/>
  <c r="AT349" i="50"/>
  <c r="BG349" i="50"/>
  <c r="BH349" i="50"/>
  <c r="BU349" i="50"/>
  <c r="BV349" i="50"/>
  <c r="Q350" i="50"/>
  <c r="R350" i="50"/>
  <c r="AE350" i="50"/>
  <c r="AF350" i="50"/>
  <c r="AS350" i="50"/>
  <c r="AT350" i="50"/>
  <c r="BG350" i="50"/>
  <c r="BH350" i="50"/>
  <c r="BU350" i="50"/>
  <c r="BV350" i="50"/>
  <c r="CQ22" i="102"/>
  <c r="Q351" i="50"/>
  <c r="R351" i="50"/>
  <c r="AE351" i="50"/>
  <c r="AF351" i="50"/>
  <c r="AS351" i="50"/>
  <c r="AT351" i="50"/>
  <c r="BG351" i="50"/>
  <c r="BH351" i="50"/>
  <c r="BU351" i="50"/>
  <c r="BV351" i="50"/>
  <c r="Q352" i="50"/>
  <c r="R352" i="50"/>
  <c r="AE352" i="50"/>
  <c r="AF352" i="50"/>
  <c r="AS352" i="50"/>
  <c r="AT352" i="50"/>
  <c r="BG352" i="50"/>
  <c r="BH352" i="50"/>
  <c r="BU352" i="50"/>
  <c r="BV352" i="50"/>
  <c r="CQ24" i="102"/>
  <c r="Q353" i="50"/>
  <c r="R353" i="50"/>
  <c r="AE353" i="50"/>
  <c r="AF353" i="50"/>
  <c r="AS353" i="50"/>
  <c r="AT353" i="50"/>
  <c r="BG353" i="50"/>
  <c r="BH353" i="50"/>
  <c r="BU353" i="50"/>
  <c r="BV353" i="50"/>
  <c r="Q354" i="50"/>
  <c r="R354" i="50"/>
  <c r="AE354" i="50"/>
  <c r="AF354" i="50"/>
  <c r="AS354" i="50"/>
  <c r="AT354" i="50"/>
  <c r="BG354" i="50"/>
  <c r="BH354" i="50"/>
  <c r="BU354" i="50"/>
  <c r="BV354" i="50"/>
  <c r="CQ26" i="102"/>
  <c r="Q355" i="50"/>
  <c r="R355" i="50"/>
  <c r="AE355" i="50"/>
  <c r="AF355" i="50"/>
  <c r="AS355" i="50"/>
  <c r="AT355" i="50"/>
  <c r="BG355" i="50"/>
  <c r="BH355" i="50"/>
  <c r="BU355" i="50"/>
  <c r="BV355" i="50"/>
  <c r="CQ27" i="102"/>
  <c r="Q356" i="50"/>
  <c r="R356" i="50"/>
  <c r="AE356" i="50"/>
  <c r="AF356" i="50"/>
  <c r="AS356" i="50"/>
  <c r="AT356" i="50"/>
  <c r="BG356" i="50"/>
  <c r="BH356" i="50"/>
  <c r="BU356" i="50"/>
  <c r="BV356" i="50"/>
  <c r="CQ28" i="102"/>
  <c r="Q357" i="50"/>
  <c r="R357" i="50"/>
  <c r="AE357" i="50"/>
  <c r="AF357" i="50"/>
  <c r="AS357" i="50"/>
  <c r="AT357" i="50"/>
  <c r="BG357" i="50"/>
  <c r="BH357" i="50"/>
  <c r="BU357" i="50"/>
  <c r="BV357" i="50"/>
  <c r="Q358" i="50"/>
  <c r="R358" i="50"/>
  <c r="AE358" i="50"/>
  <c r="AF358" i="50"/>
  <c r="AS358" i="50"/>
  <c r="AT358" i="50"/>
  <c r="BG358" i="50"/>
  <c r="BH358" i="50"/>
  <c r="BU358" i="50"/>
  <c r="BV358" i="50"/>
  <c r="Q359" i="50"/>
  <c r="R359" i="50"/>
  <c r="AE359" i="50"/>
  <c r="AF359" i="50"/>
  <c r="AS359" i="50"/>
  <c r="AT359" i="50"/>
  <c r="BG359" i="50"/>
  <c r="BH359" i="50"/>
  <c r="BU359" i="50"/>
  <c r="BV359" i="50"/>
  <c r="CQ31" i="102"/>
  <c r="Q360" i="50"/>
  <c r="R360" i="50"/>
  <c r="AE360" i="50"/>
  <c r="AF360" i="50"/>
  <c r="AS360" i="50"/>
  <c r="AT360" i="50"/>
  <c r="BG360" i="50"/>
  <c r="BH360" i="50"/>
  <c r="BU360" i="50"/>
  <c r="BV360" i="50"/>
  <c r="CQ32" i="102"/>
  <c r="Q361" i="50"/>
  <c r="R361" i="50"/>
  <c r="AE361" i="50"/>
  <c r="AF361" i="50"/>
  <c r="AS361" i="50"/>
  <c r="AT361" i="50"/>
  <c r="BG361" i="50"/>
  <c r="BH361" i="50"/>
  <c r="BU361" i="50"/>
  <c r="BV361" i="50"/>
  <c r="Q362" i="50"/>
  <c r="R362" i="50"/>
  <c r="AE362" i="50"/>
  <c r="AF362" i="50"/>
  <c r="AS362" i="50"/>
  <c r="AT362" i="50"/>
  <c r="BG362" i="50"/>
  <c r="BH362" i="50"/>
  <c r="BU362" i="50"/>
  <c r="BV362" i="50"/>
  <c r="CQ34" i="102"/>
  <c r="Q363" i="50"/>
  <c r="R363" i="50"/>
  <c r="AE363" i="50"/>
  <c r="AF363" i="50"/>
  <c r="AS363" i="50"/>
  <c r="AT363" i="50"/>
  <c r="BG363" i="50"/>
  <c r="BH363" i="50"/>
  <c r="BU363" i="50"/>
  <c r="BV363" i="50"/>
  <c r="CQ35" i="102"/>
  <c r="Q364" i="50"/>
  <c r="R364" i="50"/>
  <c r="AE364" i="50"/>
  <c r="AF364" i="50"/>
  <c r="AS364" i="50"/>
  <c r="AT364" i="50"/>
  <c r="BG364" i="50"/>
  <c r="BH364" i="50"/>
  <c r="BU364" i="50"/>
  <c r="BV364" i="50"/>
  <c r="CQ36" i="102"/>
  <c r="Q365" i="50"/>
  <c r="R365" i="50"/>
  <c r="AE365" i="50"/>
  <c r="AF365" i="50"/>
  <c r="AS365" i="50"/>
  <c r="AT365" i="50"/>
  <c r="BG365" i="50"/>
  <c r="BH365" i="50"/>
  <c r="BU365" i="50"/>
  <c r="BV365" i="50"/>
  <c r="Q366" i="50"/>
  <c r="R366" i="50"/>
  <c r="AE366" i="50"/>
  <c r="AF366" i="50"/>
  <c r="AS366" i="50"/>
  <c r="AT366" i="50"/>
  <c r="BG366" i="50"/>
  <c r="BH366" i="50"/>
  <c r="BU366" i="50"/>
  <c r="BV366" i="50"/>
  <c r="CQ38" i="102"/>
  <c r="Q367" i="50"/>
  <c r="R367" i="50"/>
  <c r="AE367" i="50"/>
  <c r="AF367" i="50"/>
  <c r="AS367" i="50"/>
  <c r="AT367" i="50"/>
  <c r="BG367" i="50"/>
  <c r="BH367" i="50"/>
  <c r="BU367" i="50"/>
  <c r="BV367" i="50"/>
  <c r="CQ39" i="102"/>
  <c r="Q368" i="50"/>
  <c r="R368" i="50"/>
  <c r="AE368" i="50"/>
  <c r="AF368" i="50"/>
  <c r="AS368" i="50"/>
  <c r="AT368" i="50"/>
  <c r="BG368" i="50"/>
  <c r="BH368" i="50"/>
  <c r="BU368" i="50"/>
  <c r="BV368" i="50"/>
  <c r="Q369" i="50"/>
  <c r="R369" i="50"/>
  <c r="AE369" i="50"/>
  <c r="AF369" i="50"/>
  <c r="AS369" i="50"/>
  <c r="AT369" i="50"/>
  <c r="BG369" i="50"/>
  <c r="BH369" i="50"/>
  <c r="BU369" i="50"/>
  <c r="BV369" i="50"/>
  <c r="CQ41" i="102"/>
  <c r="Q370" i="50"/>
  <c r="R370" i="50"/>
  <c r="AE370" i="50"/>
  <c r="AF370" i="50"/>
  <c r="AS370" i="50"/>
  <c r="AT370" i="50"/>
  <c r="BG370" i="50"/>
  <c r="BH370" i="50"/>
  <c r="BU370" i="50"/>
  <c r="BV370" i="50"/>
  <c r="Q371" i="50"/>
  <c r="R371" i="50"/>
  <c r="AE371" i="50"/>
  <c r="AF371" i="50"/>
  <c r="AS371" i="50"/>
  <c r="AT371" i="50"/>
  <c r="BG371" i="50"/>
  <c r="BH371" i="50"/>
  <c r="BU371" i="50"/>
  <c r="BV371" i="50"/>
  <c r="CQ43" i="102"/>
  <c r="Q372" i="50"/>
  <c r="R372" i="50"/>
  <c r="AE372" i="50"/>
  <c r="AF372" i="50"/>
  <c r="AS372" i="50"/>
  <c r="AT372" i="50"/>
  <c r="BG372" i="50"/>
  <c r="BH372" i="50"/>
  <c r="BU372" i="50"/>
  <c r="BV372" i="50"/>
  <c r="Q373" i="50"/>
  <c r="R373" i="50"/>
  <c r="AE373" i="50"/>
  <c r="AF373" i="50"/>
  <c r="AS373" i="50"/>
  <c r="AT373" i="50"/>
  <c r="BG373" i="50"/>
  <c r="BH373" i="50"/>
  <c r="BU373" i="50"/>
  <c r="BV373" i="50"/>
  <c r="CQ45" i="102"/>
  <c r="Q374" i="50"/>
  <c r="R374" i="50"/>
  <c r="AE374" i="50"/>
  <c r="AF374" i="50"/>
  <c r="AS374" i="50"/>
  <c r="AT374" i="50"/>
  <c r="BG374" i="50"/>
  <c r="BH374" i="50"/>
  <c r="BU374" i="50"/>
  <c r="BV374" i="50"/>
  <c r="Q375" i="50"/>
  <c r="R375" i="50"/>
  <c r="AE375" i="50"/>
  <c r="AF375" i="50"/>
  <c r="AS375" i="50"/>
  <c r="AT375" i="50"/>
  <c r="BG375" i="50"/>
  <c r="BH375" i="50"/>
  <c r="BU375" i="50"/>
  <c r="BV375" i="50"/>
  <c r="CQ47" i="102"/>
  <c r="Q376" i="50"/>
  <c r="R376" i="50"/>
  <c r="AE376" i="50"/>
  <c r="AF376" i="50"/>
  <c r="AS376" i="50"/>
  <c r="AT376" i="50"/>
  <c r="BG376" i="50"/>
  <c r="BH376" i="50"/>
  <c r="BU376" i="50"/>
  <c r="BV376" i="50"/>
  <c r="Q377" i="50"/>
  <c r="R377" i="50"/>
  <c r="AE377" i="50"/>
  <c r="AF377" i="50"/>
  <c r="AS377" i="50"/>
  <c r="AT377" i="50"/>
  <c r="BG377" i="50"/>
  <c r="BH377" i="50"/>
  <c r="BU377" i="50"/>
  <c r="BV377" i="50"/>
  <c r="CQ49" i="102"/>
  <c r="Q378" i="50"/>
  <c r="R378" i="50"/>
  <c r="AE378" i="50"/>
  <c r="AF378" i="50"/>
  <c r="AS378" i="50"/>
  <c r="AT378" i="50"/>
  <c r="BG378" i="50"/>
  <c r="BH378" i="50"/>
  <c r="BU378" i="50"/>
  <c r="BV378" i="50"/>
  <c r="Q379" i="50"/>
  <c r="R379" i="50"/>
  <c r="AE379" i="50"/>
  <c r="AF379" i="50"/>
  <c r="AS379" i="50"/>
  <c r="AT379" i="50"/>
  <c r="BG379" i="50"/>
  <c r="BH379" i="50"/>
  <c r="BU379" i="50"/>
  <c r="BV379" i="50"/>
  <c r="CQ51" i="102"/>
  <c r="Q380" i="50"/>
  <c r="R380" i="50"/>
  <c r="AE380" i="50"/>
  <c r="AF380" i="50"/>
  <c r="AS380" i="50"/>
  <c r="AT380" i="50"/>
  <c r="BG380" i="50"/>
  <c r="BH380" i="50"/>
  <c r="BU380" i="50"/>
  <c r="BV380" i="50"/>
  <c r="AT382" i="50"/>
  <c r="BH382" i="50"/>
  <c r="CP13" i="102"/>
  <c r="CP15" i="102"/>
  <c r="CP17" i="102"/>
  <c r="CP19" i="102"/>
  <c r="CP21" i="102"/>
  <c r="CP27" i="102"/>
  <c r="CP29" i="102"/>
  <c r="CP31" i="102"/>
  <c r="CP33" i="102"/>
  <c r="I23" i="103"/>
  <c r="CQ46" i="102"/>
  <c r="CQ44" i="102"/>
  <c r="CQ30" i="102"/>
  <c r="CQ4" i="102"/>
  <c r="CQ37" i="102"/>
  <c r="CQ29" i="102"/>
  <c r="CQ23" i="102"/>
  <c r="CQ21" i="102"/>
  <c r="CQ13" i="102"/>
  <c r="CN6" i="102"/>
  <c r="CN8" i="102"/>
  <c r="CN10" i="102"/>
  <c r="CN14" i="102"/>
  <c r="CN15" i="102"/>
  <c r="CN16" i="102"/>
  <c r="CN19" i="102"/>
  <c r="CN20" i="102"/>
  <c r="CN22" i="102"/>
  <c r="CN24" i="102"/>
  <c r="CN26" i="102"/>
  <c r="CN27" i="102"/>
  <c r="CN28" i="102"/>
  <c r="CN31" i="102"/>
  <c r="CN32" i="102"/>
  <c r="CN34" i="102"/>
  <c r="CN35" i="102"/>
  <c r="CN36" i="102"/>
  <c r="CN38" i="102"/>
  <c r="CN39" i="102"/>
  <c r="CN41" i="102"/>
  <c r="CN43" i="102"/>
  <c r="CN45" i="102"/>
  <c r="CN47" i="102"/>
  <c r="CN49" i="102"/>
  <c r="CN51" i="102"/>
  <c r="CM5" i="102"/>
  <c r="CM13" i="102"/>
  <c r="CM15" i="102"/>
  <c r="CM17" i="102"/>
  <c r="CM19" i="102"/>
  <c r="CM21" i="102"/>
  <c r="CM27" i="102"/>
  <c r="CM29" i="102"/>
  <c r="CM31" i="102"/>
  <c r="CM35" i="102"/>
  <c r="CM37" i="102"/>
  <c r="CM39" i="102"/>
  <c r="CM41" i="102"/>
  <c r="CM43" i="102"/>
  <c r="CM45" i="102"/>
  <c r="CM47" i="102"/>
  <c r="CM49" i="102"/>
  <c r="CM51" i="102"/>
  <c r="CP10" i="102"/>
  <c r="CP20" i="102"/>
  <c r="CP26" i="102"/>
  <c r="CP28" i="102"/>
  <c r="CP34" i="102"/>
  <c r="CP36" i="102"/>
  <c r="CP40" i="102"/>
  <c r="CP42" i="102"/>
  <c r="CP44" i="102"/>
  <c r="CP46" i="102"/>
  <c r="CP48" i="102"/>
  <c r="CP50" i="102"/>
  <c r="CP52" i="102"/>
  <c r="CQ52" i="102"/>
  <c r="CQ50" i="102"/>
  <c r="CQ48" i="102"/>
  <c r="CQ42" i="102"/>
  <c r="CQ40" i="102"/>
  <c r="CQ33" i="102"/>
  <c r="CQ25" i="102"/>
  <c r="CQ18" i="102"/>
  <c r="CQ17" i="102"/>
  <c r="CQ12" i="102"/>
  <c r="CQ9" i="102"/>
  <c r="CQ7" i="102"/>
  <c r="CQ3" i="102"/>
  <c r="BZ382" i="50"/>
  <c r="CF382" i="50"/>
  <c r="CP11" i="102"/>
  <c r="CP23" i="102"/>
  <c r="CP25" i="102"/>
  <c r="CP35" i="102"/>
  <c r="CP37" i="102"/>
  <c r="CP39" i="102"/>
  <c r="CP41" i="102"/>
  <c r="CP43" i="102"/>
  <c r="CP45" i="102"/>
  <c r="CP47" i="102"/>
  <c r="CP49" i="102"/>
  <c r="CP51" i="102"/>
  <c r="BH69" i="50"/>
  <c r="BN6" i="102"/>
  <c r="CN4" i="102"/>
  <c r="CQ112" i="50"/>
  <c r="CQ100" i="50"/>
  <c r="CQ94" i="50"/>
  <c r="CQ90" i="50"/>
  <c r="CQ79" i="50"/>
  <c r="CQ121" i="50"/>
  <c r="CQ117" i="50"/>
  <c r="CQ123" i="50"/>
  <c r="CQ119" i="50"/>
  <c r="CQ113" i="50"/>
  <c r="CQ110" i="50"/>
  <c r="CQ106" i="50"/>
  <c r="CQ108" i="50"/>
  <c r="CQ103" i="50"/>
  <c r="CQ99" i="50"/>
  <c r="CQ77" i="50"/>
  <c r="CQ83" i="50"/>
  <c r="CQ75" i="50"/>
  <c r="DG77" i="50"/>
  <c r="DG81" i="50"/>
  <c r="DG85" i="50"/>
  <c r="DG89" i="50"/>
  <c r="DG93" i="50"/>
  <c r="DG97" i="50"/>
  <c r="DG101" i="50"/>
  <c r="DG105" i="50"/>
  <c r="DG109" i="50"/>
  <c r="DG113" i="50"/>
  <c r="DG117" i="50"/>
  <c r="DG121" i="50"/>
  <c r="CQ84" i="50"/>
  <c r="CQ80" i="50"/>
  <c r="CQ76" i="50"/>
  <c r="CP78" i="50"/>
  <c r="H23" i="103"/>
  <c r="W253" i="103"/>
  <c r="W368" i="103"/>
  <c r="W483" i="103"/>
  <c r="AL23" i="103"/>
  <c r="AL138" i="103"/>
  <c r="AL253" i="103"/>
  <c r="AL368" i="103"/>
  <c r="AL483" i="103"/>
  <c r="BA23" i="103"/>
  <c r="BA138" i="103"/>
  <c r="BA253" i="103"/>
  <c r="BA368" i="103"/>
  <c r="BA483" i="103"/>
  <c r="BP23" i="103"/>
  <c r="BP138" i="103"/>
  <c r="BP253" i="103"/>
  <c r="BP368" i="103"/>
  <c r="BP483" i="103"/>
  <c r="CE23" i="103"/>
  <c r="CE138" i="103"/>
  <c r="CE253" i="103"/>
  <c r="CE368" i="103"/>
  <c r="CE483" i="103"/>
  <c r="CT23" i="103"/>
  <c r="CT138" i="103"/>
  <c r="CT253" i="103"/>
  <c r="CT368" i="103"/>
  <c r="CT483" i="103"/>
  <c r="BR366" i="50"/>
  <c r="DI23" i="103"/>
  <c r="BR367" i="50"/>
  <c r="DI138" i="103"/>
  <c r="BR368" i="50"/>
  <c r="DI253" i="103"/>
  <c r="BR369" i="50"/>
  <c r="DI368" i="103"/>
  <c r="BR370" i="50"/>
  <c r="DI483" i="103"/>
  <c r="BR371" i="50"/>
  <c r="DX23" i="103"/>
  <c r="BR372" i="50"/>
  <c r="DX138" i="103"/>
  <c r="BR373" i="50"/>
  <c r="DX253" i="103"/>
  <c r="BR374" i="50"/>
  <c r="DX368" i="103"/>
  <c r="BR375" i="50"/>
  <c r="DX483" i="103"/>
  <c r="BR376" i="50"/>
  <c r="EM23" i="103"/>
  <c r="BR377" i="50"/>
  <c r="EM138" i="103"/>
  <c r="BR378" i="50"/>
  <c r="EM253" i="103"/>
  <c r="BR379" i="50"/>
  <c r="EM368" i="103"/>
  <c r="BR380" i="50"/>
  <c r="EM483" i="103"/>
  <c r="BD331" i="50"/>
  <c r="BN382" i="50"/>
  <c r="BP382" i="50"/>
  <c r="BH325" i="50"/>
  <c r="BV325" i="50"/>
  <c r="D260" i="50"/>
  <c r="R260" i="50"/>
  <c r="D324" i="50"/>
  <c r="R324" i="50"/>
  <c r="AD75" i="50"/>
  <c r="AE75" i="50"/>
  <c r="AF75" i="50"/>
  <c r="AF76" i="50"/>
  <c r="AE77" i="50"/>
  <c r="AF77" i="50"/>
  <c r="AE78" i="50"/>
  <c r="AF78" i="50"/>
  <c r="AE79" i="50"/>
  <c r="AF79" i="50"/>
  <c r="AE80" i="50"/>
  <c r="AF80" i="50"/>
  <c r="AE81" i="50"/>
  <c r="AF81" i="50"/>
  <c r="AE82" i="50"/>
  <c r="AF82" i="50"/>
  <c r="AE83" i="50"/>
  <c r="AF83" i="50"/>
  <c r="AE84" i="50"/>
  <c r="AF84" i="50"/>
  <c r="AE85" i="50"/>
  <c r="AF85" i="50"/>
  <c r="AE86" i="50"/>
  <c r="AF86" i="50"/>
  <c r="AE87" i="50"/>
  <c r="AF87" i="50"/>
  <c r="AE88" i="50"/>
  <c r="AF88" i="50"/>
  <c r="AE89" i="50"/>
  <c r="AF89" i="50"/>
  <c r="AE90" i="50"/>
  <c r="AF90" i="50"/>
  <c r="AE91" i="50"/>
  <c r="AF91" i="50"/>
  <c r="AE92" i="50"/>
  <c r="AF92" i="50"/>
  <c r="AE93" i="50"/>
  <c r="AF93" i="50"/>
  <c r="AE94" i="50"/>
  <c r="AF94" i="50"/>
  <c r="AE95" i="50"/>
  <c r="AF95" i="50"/>
  <c r="AE96" i="50"/>
  <c r="AF96" i="50"/>
  <c r="AE97" i="50"/>
  <c r="AF97" i="50"/>
  <c r="AE98" i="50"/>
  <c r="AF98" i="50"/>
  <c r="AE99" i="50"/>
  <c r="AF99" i="50"/>
  <c r="AE100" i="50"/>
  <c r="AF100" i="50"/>
  <c r="AE101" i="50"/>
  <c r="AF101" i="50"/>
  <c r="AE102" i="50"/>
  <c r="AF102" i="50"/>
  <c r="AE103" i="50"/>
  <c r="AF103" i="50"/>
  <c r="AE104" i="50"/>
  <c r="AF104" i="50"/>
  <c r="AE105" i="50"/>
  <c r="AF105" i="50"/>
  <c r="AE106" i="50"/>
  <c r="AF106" i="50"/>
  <c r="AE107" i="50"/>
  <c r="AF107" i="50"/>
  <c r="AE108" i="50"/>
  <c r="AF108" i="50"/>
  <c r="AE109" i="50"/>
  <c r="AF109" i="50"/>
  <c r="AE110" i="50"/>
  <c r="AF110" i="50"/>
  <c r="AE111" i="50"/>
  <c r="AF111" i="50"/>
  <c r="AE112" i="50"/>
  <c r="AF112" i="50"/>
  <c r="AE113" i="50"/>
  <c r="AF113" i="50"/>
  <c r="AE114" i="50"/>
  <c r="AF114" i="50"/>
  <c r="AE115" i="50"/>
  <c r="AF115" i="50"/>
  <c r="AE116" i="50"/>
  <c r="AF116" i="50"/>
  <c r="AE117" i="50"/>
  <c r="AF117" i="50"/>
  <c r="AE118" i="50"/>
  <c r="AF118" i="50"/>
  <c r="AE119" i="50"/>
  <c r="AF119" i="50"/>
  <c r="AE120" i="50"/>
  <c r="AF120" i="50"/>
  <c r="AE121" i="50"/>
  <c r="AF121" i="50"/>
  <c r="AE122" i="50"/>
  <c r="AF122" i="50"/>
  <c r="AE123" i="50"/>
  <c r="AF123" i="50"/>
  <c r="AE124" i="50"/>
  <c r="AF124" i="50"/>
  <c r="AF5" i="50"/>
  <c r="CK263" i="50"/>
  <c r="CO263" i="50"/>
  <c r="CK264" i="50"/>
  <c r="CL264" i="50"/>
  <c r="CM264" i="50"/>
  <c r="CN264" i="50"/>
  <c r="CO264" i="50"/>
  <c r="CP264" i="50"/>
  <c r="CQ264" i="50"/>
  <c r="CR264" i="50"/>
  <c r="CK266" i="50"/>
  <c r="CL266" i="50"/>
  <c r="CM266" i="50"/>
  <c r="CN266" i="50"/>
  <c r="CO266" i="50"/>
  <c r="CP266" i="50"/>
  <c r="CQ266" i="50"/>
  <c r="CR266" i="50"/>
  <c r="CH267" i="50"/>
  <c r="CI267" i="50"/>
  <c r="CJ267" i="50"/>
  <c r="CI268" i="50"/>
  <c r="CJ268" i="50"/>
  <c r="CI269" i="50"/>
  <c r="CJ269" i="50"/>
  <c r="CI270" i="50"/>
  <c r="CJ270" i="50"/>
  <c r="CI271" i="50"/>
  <c r="CJ271" i="50"/>
  <c r="CI272" i="50"/>
  <c r="CJ272" i="50"/>
  <c r="CI273" i="50"/>
  <c r="CJ273" i="50"/>
  <c r="CI274" i="50"/>
  <c r="CJ274" i="50"/>
  <c r="CI275" i="50"/>
  <c r="CJ275" i="50"/>
  <c r="CI276" i="50"/>
  <c r="CJ276" i="50"/>
  <c r="CI277" i="50"/>
  <c r="CJ277" i="50"/>
  <c r="CI278" i="50"/>
  <c r="CJ278" i="50"/>
  <c r="CI279" i="50"/>
  <c r="CJ279" i="50"/>
  <c r="CI280" i="50"/>
  <c r="CJ280" i="50"/>
  <c r="CI281" i="50"/>
  <c r="CJ281" i="50"/>
  <c r="CI282" i="50"/>
  <c r="CJ282" i="50"/>
  <c r="CI283" i="50"/>
  <c r="CJ283" i="50"/>
  <c r="CI284" i="50"/>
  <c r="CJ284" i="50"/>
  <c r="CI285" i="50"/>
  <c r="CJ285" i="50"/>
  <c r="CI286" i="50"/>
  <c r="CJ286" i="50"/>
  <c r="CI287" i="50"/>
  <c r="CJ287" i="50"/>
  <c r="CI288" i="50"/>
  <c r="CJ288" i="50"/>
  <c r="CI289" i="50"/>
  <c r="CJ289" i="50"/>
  <c r="CI290" i="50"/>
  <c r="CJ290" i="50"/>
  <c r="CI291" i="50"/>
  <c r="CJ291" i="50"/>
  <c r="CI292" i="50"/>
  <c r="CJ292" i="50"/>
  <c r="CI293" i="50"/>
  <c r="CJ293" i="50"/>
  <c r="CI294" i="50"/>
  <c r="CJ294" i="50"/>
  <c r="CI295" i="50"/>
  <c r="CJ295" i="50"/>
  <c r="CI296" i="50"/>
  <c r="CJ296" i="50"/>
  <c r="CI297" i="50"/>
  <c r="CJ297" i="50"/>
  <c r="CI298" i="50"/>
  <c r="CJ298" i="50"/>
  <c r="CI299" i="50"/>
  <c r="CJ299" i="50"/>
  <c r="CI300" i="50"/>
  <c r="CJ300" i="50"/>
  <c r="CI301" i="50"/>
  <c r="CJ301" i="50"/>
  <c r="CI302" i="50"/>
  <c r="CJ302" i="50"/>
  <c r="CI303" i="50"/>
  <c r="CJ303" i="50"/>
  <c r="CI304" i="50"/>
  <c r="CJ304" i="50"/>
  <c r="CI305" i="50"/>
  <c r="CJ305" i="50"/>
  <c r="CI306" i="50"/>
  <c r="CJ306" i="50"/>
  <c r="CI307" i="50"/>
  <c r="CJ307" i="50"/>
  <c r="CI308" i="50"/>
  <c r="CJ308" i="50"/>
  <c r="CI309" i="50"/>
  <c r="CJ309" i="50"/>
  <c r="CI310" i="50"/>
  <c r="CJ310" i="50"/>
  <c r="CI311" i="50"/>
  <c r="CJ311" i="50"/>
  <c r="CI312" i="50"/>
  <c r="CJ312" i="50"/>
  <c r="CI313" i="50"/>
  <c r="CJ313" i="50"/>
  <c r="CI314" i="50"/>
  <c r="CJ314" i="50"/>
  <c r="CI315" i="50"/>
  <c r="CJ315" i="50"/>
  <c r="CI316" i="50"/>
  <c r="CJ316" i="50"/>
  <c r="CD129" i="50"/>
  <c r="CU129" i="50"/>
  <c r="DJ129" i="50"/>
  <c r="BW129" i="50"/>
  <c r="CN129" i="50"/>
  <c r="DD129" i="50"/>
  <c r="BT129" i="50"/>
  <c r="CD193" i="50"/>
  <c r="CU193" i="50"/>
  <c r="DJ193" i="50"/>
  <c r="BW193" i="50"/>
  <c r="CN193" i="50"/>
  <c r="DD193" i="50"/>
  <c r="BT193" i="50"/>
  <c r="DJ321" i="50"/>
  <c r="DD321" i="50"/>
  <c r="CH257" i="50"/>
  <c r="CH193" i="50"/>
  <c r="CH129" i="50"/>
  <c r="CP3" i="102"/>
  <c r="BF42" i="104"/>
  <c r="BL42" i="104"/>
  <c r="BK42" i="104"/>
  <c r="BE42" i="104"/>
  <c r="AK331" i="50"/>
  <c r="F23" i="103"/>
  <c r="CN3" i="102"/>
  <c r="AJ382" i="50"/>
  <c r="AP382" i="50"/>
  <c r="BD341" i="50"/>
  <c r="BD357" i="50"/>
  <c r="BD361" i="50"/>
  <c r="CO5" i="102"/>
  <c r="CO21" i="102"/>
  <c r="G23" i="103"/>
  <c r="AK43" i="104"/>
  <c r="CO3" i="102"/>
  <c r="BN49" i="102"/>
  <c r="CP121" i="50"/>
  <c r="BN45" i="102"/>
  <c r="CP117" i="50"/>
  <c r="BN41" i="102"/>
  <c r="CP113" i="50"/>
  <c r="BN37" i="102"/>
  <c r="CP109" i="50"/>
  <c r="BN33" i="102"/>
  <c r="CP105" i="50"/>
  <c r="BN29" i="102"/>
  <c r="CP101" i="50"/>
  <c r="BN25" i="102"/>
  <c r="CP97" i="50"/>
  <c r="BN21" i="102"/>
  <c r="CP93" i="50"/>
  <c r="BN17" i="102"/>
  <c r="CP89" i="50"/>
  <c r="BN13" i="102"/>
  <c r="CP85" i="50"/>
  <c r="BN9" i="102"/>
  <c r="CP81" i="50"/>
  <c r="BN5" i="102"/>
  <c r="CP77" i="50"/>
  <c r="CM50" i="102"/>
  <c r="CM46" i="102"/>
  <c r="CM42" i="102"/>
  <c r="CM38" i="102"/>
  <c r="CM34" i="102"/>
  <c r="CM30" i="102"/>
  <c r="CM26" i="102"/>
  <c r="CM22" i="102"/>
  <c r="CM18" i="102"/>
  <c r="CM14" i="102"/>
  <c r="CM10" i="102"/>
  <c r="CM6" i="102"/>
  <c r="BD334" i="50"/>
  <c r="CO6" i="102"/>
  <c r="BD342" i="50"/>
  <c r="CO14" i="102"/>
  <c r="CO22" i="102"/>
  <c r="CO30" i="102"/>
  <c r="CO11" i="102"/>
  <c r="BD347" i="50"/>
  <c r="CO27" i="102"/>
  <c r="CO33" i="102"/>
  <c r="BD369" i="50"/>
  <c r="CO36" i="102"/>
  <c r="CO48" i="102"/>
  <c r="BD332" i="50"/>
  <c r="BD340" i="50"/>
  <c r="BD348" i="50"/>
  <c r="BD356" i="50"/>
  <c r="BD333" i="50"/>
  <c r="CO13" i="102"/>
  <c r="BD349" i="50"/>
  <c r="CO29" i="102"/>
  <c r="CO39" i="102"/>
  <c r="CO34" i="102"/>
  <c r="BD372" i="50"/>
  <c r="CO51" i="102"/>
  <c r="BD375" i="50"/>
  <c r="CO43" i="102"/>
  <c r="BO11" i="102"/>
  <c r="BO19" i="102"/>
  <c r="BO27" i="102"/>
  <c r="BO35" i="102"/>
  <c r="BO45" i="102"/>
  <c r="BO4" i="102"/>
  <c r="BO12" i="102"/>
  <c r="BO20" i="102"/>
  <c r="BO28" i="102"/>
  <c r="BO36" i="102"/>
  <c r="DH118" i="50"/>
  <c r="BO46" i="102"/>
  <c r="BO9" i="102"/>
  <c r="BO17" i="102"/>
  <c r="BO25" i="102"/>
  <c r="BO33" i="102"/>
  <c r="BO41" i="102"/>
  <c r="BO3" i="102"/>
  <c r="BZ126" i="50"/>
  <c r="CF126" i="50"/>
  <c r="BO10" i="102"/>
  <c r="BO18" i="102"/>
  <c r="BO26" i="102"/>
  <c r="CQ98" i="50"/>
  <c r="BO34" i="102"/>
  <c r="DH116" i="50"/>
  <c r="BO44" i="102"/>
  <c r="BO49" i="102"/>
  <c r="DH124" i="50"/>
  <c r="BO52" i="102"/>
  <c r="BO43" i="102"/>
  <c r="CP38" i="102"/>
  <c r="CP30" i="102"/>
  <c r="CP22" i="102"/>
  <c r="CP18" i="102"/>
  <c r="CP14" i="102"/>
  <c r="CP8" i="102"/>
  <c r="W23" i="103"/>
  <c r="CP6" i="102"/>
  <c r="H368" i="103"/>
  <c r="CP4" i="102"/>
  <c r="H138" i="103"/>
  <c r="CM23" i="102"/>
  <c r="CM11" i="102"/>
  <c r="CM7" i="102"/>
  <c r="CM3" i="102"/>
  <c r="CN37" i="102"/>
  <c r="CN33" i="102"/>
  <c r="CN29" i="102"/>
  <c r="CN25" i="102"/>
  <c r="CN23" i="102"/>
  <c r="CN21" i="102"/>
  <c r="CN17" i="102"/>
  <c r="CN13" i="102"/>
  <c r="CN11" i="102"/>
  <c r="CN9" i="102"/>
  <c r="CN7" i="102"/>
  <c r="CN5" i="102"/>
  <c r="CQ19" i="102"/>
  <c r="CM52" i="102"/>
  <c r="CM48" i="102"/>
  <c r="CM44" i="102"/>
  <c r="CM40" i="102"/>
  <c r="CM36" i="102"/>
  <c r="CM32" i="102"/>
  <c r="CM28" i="102"/>
  <c r="CM24" i="102"/>
  <c r="CM20" i="102"/>
  <c r="CM16" i="102"/>
  <c r="CM12" i="102"/>
  <c r="CM8" i="102"/>
  <c r="CM4" i="102"/>
  <c r="BD338" i="50"/>
  <c r="CO10" i="102"/>
  <c r="BD346" i="50"/>
  <c r="CO18" i="102"/>
  <c r="BD354" i="50"/>
  <c r="CO26" i="102"/>
  <c r="BD335" i="50"/>
  <c r="CO7" i="102"/>
  <c r="BD343" i="50"/>
  <c r="CO15" i="102"/>
  <c r="BD351" i="50"/>
  <c r="CO23" i="102"/>
  <c r="BD359" i="50"/>
  <c r="CO31" i="102"/>
  <c r="BD365" i="50"/>
  <c r="CO37" i="102"/>
  <c r="CO49" i="102"/>
  <c r="BD377" i="50"/>
  <c r="CO40" i="102"/>
  <c r="BD368" i="50"/>
  <c r="BO7" i="102"/>
  <c r="BO15" i="102"/>
  <c r="BO23" i="102"/>
  <c r="BO31" i="102"/>
  <c r="BO39" i="102"/>
  <c r="BO51" i="102"/>
  <c r="BO8" i="102"/>
  <c r="BO16" i="102"/>
  <c r="BO24" i="102"/>
  <c r="BO32" i="102"/>
  <c r="BO40" i="102"/>
  <c r="BO5" i="102"/>
  <c r="BO13" i="102"/>
  <c r="BO21" i="102"/>
  <c r="BO29" i="102"/>
  <c r="BO37" i="102"/>
  <c r="BO47" i="102"/>
  <c r="BO6" i="102"/>
  <c r="BO14" i="102"/>
  <c r="BO22" i="102"/>
  <c r="BO30" i="102"/>
  <c r="CQ102" i="50"/>
  <c r="BO38" i="102"/>
  <c r="DH122" i="50"/>
  <c r="BO50" i="102"/>
  <c r="BO42" i="102"/>
  <c r="DH120" i="50"/>
  <c r="BO48" i="102"/>
  <c r="CP32" i="102"/>
  <c r="CP24" i="102"/>
  <c r="CP16" i="102"/>
  <c r="CP12" i="102"/>
  <c r="CP9" i="102"/>
  <c r="W138" i="103"/>
  <c r="CP7" i="102"/>
  <c r="H483" i="103"/>
  <c r="CP5" i="102"/>
  <c r="H253" i="103"/>
  <c r="CM33" i="102"/>
  <c r="CM25" i="102"/>
  <c r="CM9" i="102"/>
  <c r="CN52" i="102"/>
  <c r="CN50" i="102"/>
  <c r="CN48" i="102"/>
  <c r="CN46" i="102"/>
  <c r="CN44" i="102"/>
  <c r="CN42" i="102"/>
  <c r="CN40" i="102"/>
  <c r="CN30" i="102"/>
  <c r="CN18" i="102"/>
  <c r="CN12" i="102"/>
  <c r="CQ11" i="102"/>
  <c r="CQ15" i="102"/>
  <c r="D387" i="50"/>
  <c r="R387" i="50"/>
  <c r="DH101" i="50"/>
  <c r="CQ95" i="50"/>
  <c r="CQ116" i="50"/>
  <c r="CQ92" i="50"/>
  <c r="DK75" i="50"/>
  <c r="DD75" i="50"/>
  <c r="CQ82" i="50"/>
  <c r="DH84" i="50"/>
  <c r="CQ87" i="50"/>
  <c r="DH75" i="50"/>
  <c r="DH83" i="50"/>
  <c r="DH77" i="50"/>
  <c r="CQ89" i="50"/>
  <c r="DH93" i="50"/>
  <c r="CQ97" i="50"/>
  <c r="DH88" i="50"/>
  <c r="DH90" i="50"/>
  <c r="DH91" i="50"/>
  <c r="DH94" i="50"/>
  <c r="DH95" i="50"/>
  <c r="DH98" i="50"/>
  <c r="DH99" i="50"/>
  <c r="DH102" i="50"/>
  <c r="DH103" i="50"/>
  <c r="CQ107" i="50"/>
  <c r="CQ111" i="50"/>
  <c r="CQ115" i="50"/>
  <c r="DH106" i="50"/>
  <c r="DH110" i="50"/>
  <c r="CQ118" i="50"/>
  <c r="CQ122" i="50"/>
  <c r="DH119" i="50"/>
  <c r="DH123" i="50"/>
  <c r="DH117" i="50"/>
  <c r="DH121" i="50"/>
  <c r="DG78" i="50"/>
  <c r="DH76" i="50"/>
  <c r="CQ78" i="50"/>
  <c r="DH80" i="50"/>
  <c r="CQ86" i="50"/>
  <c r="DH79" i="50"/>
  <c r="DH89" i="50"/>
  <c r="CQ93" i="50"/>
  <c r="DH97" i="50"/>
  <c r="CQ101" i="50"/>
  <c r="CQ105" i="50"/>
  <c r="CQ109" i="50"/>
  <c r="DH108" i="50"/>
  <c r="DH112" i="50"/>
  <c r="DH115" i="50"/>
  <c r="DH113" i="50"/>
  <c r="CQ120" i="50"/>
  <c r="CQ124" i="50"/>
  <c r="CY1" i="50"/>
  <c r="BV5" i="50"/>
  <c r="BD371" i="50"/>
  <c r="CO47" i="102"/>
  <c r="BD362" i="50"/>
  <c r="CS138" i="103"/>
  <c r="BD367" i="50"/>
  <c r="CO12" i="102"/>
  <c r="CO4" i="102"/>
  <c r="BD364" i="50"/>
  <c r="CO19" i="102"/>
  <c r="BD358" i="50"/>
  <c r="BG42" i="104"/>
  <c r="T40" i="105"/>
  <c r="CD138" i="103"/>
  <c r="DH253" i="103"/>
  <c r="CS483" i="103"/>
  <c r="CD368" i="103"/>
  <c r="BO23" i="103"/>
  <c r="AK253" i="103"/>
  <c r="G483" i="103"/>
  <c r="BO368" i="103"/>
  <c r="AZ23" i="103"/>
  <c r="V253" i="103"/>
  <c r="DW483" i="103"/>
  <c r="DW138" i="103"/>
  <c r="DH138" i="103"/>
  <c r="AZ368" i="103"/>
  <c r="G253" i="103"/>
  <c r="CD23" i="103"/>
  <c r="AZ253" i="103"/>
  <c r="V483" i="103"/>
  <c r="G138" i="103"/>
  <c r="DH368" i="103"/>
  <c r="EL138" i="103"/>
  <c r="BD379" i="50"/>
  <c r="CO44" i="102"/>
  <c r="AK23" i="103"/>
  <c r="CO28" i="102"/>
  <c r="CO20" i="102"/>
  <c r="BD376" i="50"/>
  <c r="CS368" i="103"/>
  <c r="CO41" i="102"/>
  <c r="CS23" i="103"/>
  <c r="BD355" i="50"/>
  <c r="AZ138" i="103"/>
  <c r="BD339" i="50"/>
  <c r="CD253" i="103"/>
  <c r="BD350" i="50"/>
  <c r="AK138" i="103"/>
  <c r="G368" i="103"/>
  <c r="I19" i="103"/>
  <c r="K19" i="103"/>
  <c r="DH109" i="50"/>
  <c r="DH87" i="50"/>
  <c r="BN14" i="102"/>
  <c r="CP86" i="50"/>
  <c r="BN22" i="102"/>
  <c r="CP94" i="50"/>
  <c r="BN30" i="102"/>
  <c r="CP102" i="50"/>
  <c r="BN38" i="102"/>
  <c r="CP110" i="50"/>
  <c r="BN46" i="102"/>
  <c r="CP118" i="50"/>
  <c r="CO46" i="102"/>
  <c r="BD374" i="50"/>
  <c r="CO52" i="102"/>
  <c r="BD380" i="50"/>
  <c r="CO45" i="102"/>
  <c r="BD373" i="50"/>
  <c r="BD353" i="50"/>
  <c r="CO25" i="102"/>
  <c r="BD337" i="50"/>
  <c r="CO9" i="102"/>
  <c r="BD352" i="50"/>
  <c r="CO24" i="102"/>
  <c r="BD336" i="50"/>
  <c r="CO8" i="102"/>
  <c r="AZ382" i="50"/>
  <c r="BB382" i="50"/>
  <c r="BN7" i="102"/>
  <c r="CP79" i="50"/>
  <c r="BN15" i="102"/>
  <c r="CP87" i="50"/>
  <c r="DG87" i="50"/>
  <c r="BN23" i="102"/>
  <c r="CP95" i="50"/>
  <c r="DG95" i="50"/>
  <c r="BN31" i="102"/>
  <c r="CP103" i="50"/>
  <c r="DG103" i="50"/>
  <c r="BN39" i="102"/>
  <c r="CP111" i="50"/>
  <c r="DG111" i="50"/>
  <c r="BN47" i="102"/>
  <c r="CP119" i="50"/>
  <c r="DG119" i="50"/>
  <c r="DH105" i="50"/>
  <c r="DH107" i="50"/>
  <c r="BN8" i="102"/>
  <c r="CP80" i="50"/>
  <c r="BN16" i="102"/>
  <c r="CP88" i="50"/>
  <c r="BN24" i="102"/>
  <c r="CP96" i="50"/>
  <c r="BN32" i="102"/>
  <c r="CP104" i="50"/>
  <c r="BN40" i="102"/>
  <c r="CP112" i="50"/>
  <c r="BN48" i="102"/>
  <c r="CP120" i="50"/>
  <c r="DD76" i="50"/>
  <c r="BL4" i="102"/>
  <c r="CM76" i="50"/>
  <c r="DD84" i="50"/>
  <c r="BL12" i="102"/>
  <c r="CM84" i="50"/>
  <c r="DD92" i="50"/>
  <c r="BL20" i="102"/>
  <c r="CM92" i="50"/>
  <c r="BL28" i="102"/>
  <c r="CM100" i="50"/>
  <c r="BL36" i="102"/>
  <c r="CM108" i="50"/>
  <c r="BL44" i="102"/>
  <c r="CM116" i="50"/>
  <c r="BL52" i="102"/>
  <c r="CM124" i="50"/>
  <c r="BL11" i="102"/>
  <c r="CM83" i="50"/>
  <c r="BL19" i="102"/>
  <c r="CM91" i="50"/>
  <c r="BL27" i="102"/>
  <c r="CM99" i="50"/>
  <c r="BL35" i="102"/>
  <c r="CM107" i="50"/>
  <c r="BL43" i="102"/>
  <c r="CM115" i="50"/>
  <c r="BL51" i="102"/>
  <c r="CM123" i="50"/>
  <c r="DD82" i="50"/>
  <c r="BL10" i="102"/>
  <c r="CM82" i="50"/>
  <c r="DD90" i="50"/>
  <c r="BL18" i="102"/>
  <c r="CM90" i="50"/>
  <c r="BL26" i="102"/>
  <c r="CM98" i="50"/>
  <c r="BL34" i="102"/>
  <c r="CM106" i="50"/>
  <c r="BL42" i="102"/>
  <c r="CM114" i="50"/>
  <c r="BL50" i="102"/>
  <c r="CM122" i="50"/>
  <c r="BL9" i="102"/>
  <c r="CM81" i="50"/>
  <c r="BL17" i="102"/>
  <c r="CM89" i="50"/>
  <c r="BL25" i="102"/>
  <c r="CM97" i="50"/>
  <c r="BL33" i="102"/>
  <c r="CM105" i="50"/>
  <c r="BL41" i="102"/>
  <c r="CM113" i="50"/>
  <c r="BL49" i="102"/>
  <c r="CM121" i="50"/>
  <c r="BN10" i="102"/>
  <c r="CP82" i="50"/>
  <c r="BN18" i="102"/>
  <c r="CP90" i="50"/>
  <c r="BN26" i="102"/>
  <c r="CP98" i="50"/>
  <c r="BN34" i="102"/>
  <c r="CP106" i="50"/>
  <c r="BN42" i="102"/>
  <c r="CP114" i="50"/>
  <c r="BN50" i="102"/>
  <c r="CP122" i="50"/>
  <c r="CO42" i="102"/>
  <c r="BD370" i="50"/>
  <c r="CO50" i="102"/>
  <c r="BD378" i="50"/>
  <c r="BD366" i="50"/>
  <c r="CO38" i="102"/>
  <c r="BD363" i="50"/>
  <c r="CO35" i="102"/>
  <c r="BD345" i="50"/>
  <c r="CO17" i="102"/>
  <c r="BD360" i="50"/>
  <c r="CO32" i="102"/>
  <c r="BD344" i="50"/>
  <c r="CO16" i="102"/>
  <c r="BN3" i="102"/>
  <c r="BP126" i="50"/>
  <c r="BL126" i="50"/>
  <c r="BR126" i="50"/>
  <c r="CP75" i="50"/>
  <c r="BN11" i="102"/>
  <c r="CP83" i="50"/>
  <c r="BN19" i="102"/>
  <c r="CP91" i="50"/>
  <c r="DG91" i="50"/>
  <c r="BN27" i="102"/>
  <c r="CP99" i="50"/>
  <c r="DG99" i="50"/>
  <c r="BN35" i="102"/>
  <c r="CP107" i="50"/>
  <c r="DG107" i="50"/>
  <c r="BN43" i="102"/>
  <c r="CP115" i="50"/>
  <c r="DG115" i="50"/>
  <c r="BN51" i="102"/>
  <c r="CP123" i="50"/>
  <c r="DG123" i="50"/>
  <c r="DH100" i="50"/>
  <c r="BN4" i="102"/>
  <c r="CP76" i="50"/>
  <c r="BN12" i="102"/>
  <c r="CP84" i="50"/>
  <c r="DG84" i="50"/>
  <c r="BN20" i="102"/>
  <c r="CP92" i="50"/>
  <c r="BN28" i="102"/>
  <c r="CP100" i="50"/>
  <c r="BN36" i="102"/>
  <c r="CP108" i="50"/>
  <c r="BN44" i="102"/>
  <c r="CP116" i="50"/>
  <c r="BN52" i="102"/>
  <c r="CP124" i="50"/>
  <c r="DD80" i="50"/>
  <c r="BL8" i="102"/>
  <c r="U19" i="103"/>
  <c r="CM80" i="50"/>
  <c r="DD88" i="50"/>
  <c r="BL16" i="102"/>
  <c r="CM88" i="50"/>
  <c r="BL24" i="102"/>
  <c r="CM96" i="50"/>
  <c r="BL32" i="102"/>
  <c r="CM104" i="50"/>
  <c r="BL40" i="102"/>
  <c r="CM112" i="50"/>
  <c r="BL48" i="102"/>
  <c r="CM120" i="50"/>
  <c r="BL7" i="102"/>
  <c r="CM79" i="50"/>
  <c r="BL15" i="102"/>
  <c r="CM87" i="50"/>
  <c r="BL23" i="102"/>
  <c r="CM95" i="50"/>
  <c r="BL31" i="102"/>
  <c r="CM103" i="50"/>
  <c r="BL39" i="102"/>
  <c r="CM111" i="50"/>
  <c r="BL47" i="102"/>
  <c r="CM119" i="50"/>
  <c r="DD78" i="50"/>
  <c r="BL6" i="102"/>
  <c r="CM78" i="50"/>
  <c r="DD86" i="50"/>
  <c r="BL14" i="102"/>
  <c r="CM86" i="50"/>
  <c r="DD94" i="50"/>
  <c r="BL22" i="102"/>
  <c r="CM94" i="50"/>
  <c r="BL30" i="102"/>
  <c r="CM102" i="50"/>
  <c r="BL38" i="102"/>
  <c r="CM110" i="50"/>
  <c r="BL46" i="102"/>
  <c r="CM118" i="50"/>
  <c r="BL5" i="102"/>
  <c r="CM77" i="50"/>
  <c r="BL13" i="102"/>
  <c r="CM85" i="50"/>
  <c r="BL21" i="102"/>
  <c r="CM93" i="50"/>
  <c r="BL29" i="102"/>
  <c r="CM101" i="50"/>
  <c r="BL37" i="102"/>
  <c r="CM109" i="50"/>
  <c r="BL45" i="102"/>
  <c r="CM117" i="50"/>
  <c r="AJ126" i="50"/>
  <c r="AP126" i="50"/>
  <c r="BL3" i="102"/>
  <c r="CM75" i="50"/>
  <c r="F19" i="103"/>
  <c r="DH104" i="50"/>
  <c r="DH96" i="50"/>
  <c r="CQ91" i="50"/>
  <c r="CQ114" i="50"/>
  <c r="DH114" i="50"/>
  <c r="DH111" i="50"/>
  <c r="CQ104" i="50"/>
  <c r="CQ96" i="50"/>
  <c r="DH92" i="50"/>
  <c r="CQ88" i="50"/>
  <c r="DH86" i="50"/>
  <c r="CQ81" i="50"/>
  <c r="DH78" i="50"/>
  <c r="CQ85" i="50"/>
  <c r="DH81" i="50"/>
  <c r="DH82" i="50"/>
  <c r="DH85" i="50"/>
  <c r="DM43" i="104"/>
  <c r="BW385" i="50"/>
  <c r="CM385" i="50"/>
  <c r="BT385" i="50"/>
  <c r="BP385" i="50"/>
  <c r="BI385" i="50"/>
  <c r="BF385" i="50"/>
  <c r="BB385" i="50"/>
  <c r="AU385" i="50"/>
  <c r="AR385" i="50"/>
  <c r="AN385" i="50"/>
  <c r="AG385" i="50"/>
  <c r="AD385" i="50"/>
  <c r="CD257" i="50"/>
  <c r="CU257" i="50"/>
  <c r="DJ257" i="50"/>
  <c r="BW257" i="50"/>
  <c r="CN257" i="50"/>
  <c r="DD257" i="50"/>
  <c r="BT257" i="50"/>
  <c r="BP257" i="50"/>
  <c r="BI257" i="50"/>
  <c r="BF257" i="50"/>
  <c r="BB257" i="50"/>
  <c r="AU257" i="50"/>
  <c r="AR257" i="50"/>
  <c r="AN257" i="50"/>
  <c r="AG257" i="50"/>
  <c r="AD257" i="50"/>
  <c r="Z257" i="50"/>
  <c r="S257" i="50"/>
  <c r="P257" i="50"/>
  <c r="AN193" i="50"/>
  <c r="AG193" i="50"/>
  <c r="AD193" i="50"/>
  <c r="BB193" i="50"/>
  <c r="AU193" i="50"/>
  <c r="AR193" i="50"/>
  <c r="BP193" i="50"/>
  <c r="BI193" i="50"/>
  <c r="BF193" i="50"/>
  <c r="BP129" i="50"/>
  <c r="BI129" i="50"/>
  <c r="BF129" i="50"/>
  <c r="BB129" i="50"/>
  <c r="AU129" i="50"/>
  <c r="AR129" i="50"/>
  <c r="AN129" i="50"/>
  <c r="AG129" i="50"/>
  <c r="AD129" i="50"/>
  <c r="BP1" i="50"/>
  <c r="BI1" i="50"/>
  <c r="BF1" i="50"/>
  <c r="CD1" i="50"/>
  <c r="BW1" i="50"/>
  <c r="BT1" i="50"/>
  <c r="BB65" i="50"/>
  <c r="AU65" i="50"/>
  <c r="AN65" i="50"/>
  <c r="AG65" i="50"/>
  <c r="BB1" i="50"/>
  <c r="AU1" i="50"/>
  <c r="AR1" i="50"/>
  <c r="AN1" i="50"/>
  <c r="AG1" i="50"/>
  <c r="AD1" i="50"/>
  <c r="Z385" i="50"/>
  <c r="S385" i="50"/>
  <c r="P385" i="50"/>
  <c r="L385" i="50"/>
  <c r="E385" i="50"/>
  <c r="B385" i="50"/>
  <c r="L321" i="50"/>
  <c r="E321" i="50"/>
  <c r="B321" i="50"/>
  <c r="L257" i="50"/>
  <c r="E257" i="50"/>
  <c r="B257" i="50"/>
  <c r="Z193" i="50"/>
  <c r="S193" i="50"/>
  <c r="P193" i="50"/>
  <c r="L193" i="50"/>
  <c r="E193" i="50"/>
  <c r="B193" i="50"/>
  <c r="Z129" i="50"/>
  <c r="S129" i="50"/>
  <c r="P129" i="50"/>
  <c r="L129" i="50"/>
  <c r="E129" i="50"/>
  <c r="B129" i="50"/>
  <c r="Z65" i="50"/>
  <c r="S65" i="50"/>
  <c r="P65" i="50"/>
  <c r="L65" i="50"/>
  <c r="E65" i="50"/>
  <c r="B65" i="50"/>
  <c r="D3" i="50"/>
  <c r="D67" i="50"/>
  <c r="B75" i="50"/>
  <c r="C75" i="50"/>
  <c r="D75" i="50"/>
  <c r="C76" i="50"/>
  <c r="D76" i="50"/>
  <c r="C77" i="50"/>
  <c r="D77" i="50"/>
  <c r="C78" i="50"/>
  <c r="D78" i="50"/>
  <c r="C79" i="50"/>
  <c r="D79" i="50"/>
  <c r="C80" i="50"/>
  <c r="D80" i="50"/>
  <c r="C81" i="50"/>
  <c r="D81" i="50"/>
  <c r="C82" i="50"/>
  <c r="D82" i="50"/>
  <c r="C83" i="50"/>
  <c r="D83" i="50"/>
  <c r="C84" i="50"/>
  <c r="D84" i="50"/>
  <c r="C85" i="50"/>
  <c r="D85" i="50"/>
  <c r="C86" i="50"/>
  <c r="D86" i="50"/>
  <c r="C87" i="50"/>
  <c r="D87" i="50"/>
  <c r="C88" i="50"/>
  <c r="D88" i="50"/>
  <c r="C89" i="50"/>
  <c r="D89" i="50"/>
  <c r="C90" i="50"/>
  <c r="D90" i="50"/>
  <c r="C91" i="50"/>
  <c r="D91" i="50"/>
  <c r="C92" i="50"/>
  <c r="D92" i="50"/>
  <c r="C93" i="50"/>
  <c r="D93" i="50"/>
  <c r="C94" i="50"/>
  <c r="D94" i="50"/>
  <c r="C95" i="50"/>
  <c r="D95" i="50"/>
  <c r="C96" i="50"/>
  <c r="D96" i="50"/>
  <c r="C97" i="50"/>
  <c r="D97" i="50"/>
  <c r="C98" i="50"/>
  <c r="D98" i="50"/>
  <c r="C99" i="50"/>
  <c r="D99" i="50"/>
  <c r="C100" i="50"/>
  <c r="D100" i="50"/>
  <c r="C101" i="50"/>
  <c r="D101" i="50"/>
  <c r="C102" i="50"/>
  <c r="D102" i="50"/>
  <c r="C103" i="50"/>
  <c r="D103" i="50"/>
  <c r="C104" i="50"/>
  <c r="D104" i="50"/>
  <c r="C105" i="50"/>
  <c r="D105" i="50"/>
  <c r="C106" i="50"/>
  <c r="D106" i="50"/>
  <c r="C107" i="50"/>
  <c r="D107" i="50"/>
  <c r="C108" i="50"/>
  <c r="D108" i="50"/>
  <c r="C109" i="50"/>
  <c r="D109" i="50"/>
  <c r="C110" i="50"/>
  <c r="D110" i="50"/>
  <c r="C111" i="50"/>
  <c r="D111" i="50"/>
  <c r="C112" i="50"/>
  <c r="D112" i="50"/>
  <c r="C113" i="50"/>
  <c r="D113" i="50"/>
  <c r="C114" i="50"/>
  <c r="D114" i="50"/>
  <c r="C115" i="50"/>
  <c r="D115" i="50"/>
  <c r="C116" i="50"/>
  <c r="D116" i="50"/>
  <c r="C117" i="50"/>
  <c r="D117" i="50"/>
  <c r="C118" i="50"/>
  <c r="D118" i="50"/>
  <c r="C119" i="50"/>
  <c r="D119" i="50"/>
  <c r="C120" i="50"/>
  <c r="D120" i="50"/>
  <c r="C121" i="50"/>
  <c r="D121" i="50"/>
  <c r="C122" i="50"/>
  <c r="D122" i="50"/>
  <c r="C123" i="50"/>
  <c r="D123" i="50"/>
  <c r="C124" i="50"/>
  <c r="D124" i="50"/>
  <c r="P75" i="50"/>
  <c r="Q75" i="50"/>
  <c r="R75" i="50"/>
  <c r="AR75" i="50"/>
  <c r="AS75" i="50"/>
  <c r="AT75" i="50"/>
  <c r="Q76" i="50"/>
  <c r="R76" i="50"/>
  <c r="AS76" i="50"/>
  <c r="AT76" i="50"/>
  <c r="Q77" i="50"/>
  <c r="R77" i="50"/>
  <c r="AS77" i="50"/>
  <c r="AT77" i="50"/>
  <c r="Q78" i="50"/>
  <c r="R78" i="50"/>
  <c r="AS78" i="50"/>
  <c r="AT78" i="50"/>
  <c r="Q79" i="50"/>
  <c r="R79" i="50"/>
  <c r="AS79" i="50"/>
  <c r="AT79" i="50"/>
  <c r="Q80" i="50"/>
  <c r="R80" i="50"/>
  <c r="AS80" i="50"/>
  <c r="AT80" i="50"/>
  <c r="Q81" i="50"/>
  <c r="R81" i="50"/>
  <c r="AS81" i="50"/>
  <c r="AT81" i="50"/>
  <c r="Q82" i="50"/>
  <c r="R82" i="50"/>
  <c r="AS82" i="50"/>
  <c r="AT82" i="50"/>
  <c r="Q83" i="50"/>
  <c r="R83" i="50"/>
  <c r="AS83" i="50"/>
  <c r="AT83" i="50"/>
  <c r="Q84" i="50"/>
  <c r="R84" i="50"/>
  <c r="AS84" i="50"/>
  <c r="AT84" i="50"/>
  <c r="Q85" i="50"/>
  <c r="R85" i="50"/>
  <c r="AS85" i="50"/>
  <c r="AT85" i="50"/>
  <c r="Q86" i="50"/>
  <c r="R86" i="50"/>
  <c r="AS86" i="50"/>
  <c r="AT86" i="50"/>
  <c r="Q87" i="50"/>
  <c r="R87" i="50"/>
  <c r="AS87" i="50"/>
  <c r="AT87" i="50"/>
  <c r="Q88" i="50"/>
  <c r="R88" i="50"/>
  <c r="AS88" i="50"/>
  <c r="AT88" i="50"/>
  <c r="Q89" i="50"/>
  <c r="R89" i="50"/>
  <c r="AS89" i="50"/>
  <c r="AT89" i="50"/>
  <c r="Q90" i="50"/>
  <c r="R90" i="50"/>
  <c r="AS90" i="50"/>
  <c r="AT90" i="50"/>
  <c r="Q91" i="50"/>
  <c r="R91" i="50"/>
  <c r="AS91" i="50"/>
  <c r="AT91" i="50"/>
  <c r="Q92" i="50"/>
  <c r="R92" i="50"/>
  <c r="AS92" i="50"/>
  <c r="AT92" i="50"/>
  <c r="Q93" i="50"/>
  <c r="R93" i="50"/>
  <c r="AS93" i="50"/>
  <c r="AT93" i="50"/>
  <c r="Q94" i="50"/>
  <c r="R94" i="50"/>
  <c r="AS94" i="50"/>
  <c r="AT94" i="50"/>
  <c r="Q95" i="50"/>
  <c r="R95" i="50"/>
  <c r="AS95" i="50"/>
  <c r="AT95" i="50"/>
  <c r="Q96" i="50"/>
  <c r="R96" i="50"/>
  <c r="AS96" i="50"/>
  <c r="AT96" i="50"/>
  <c r="Q97" i="50"/>
  <c r="R97" i="50"/>
  <c r="AS97" i="50"/>
  <c r="AT97" i="50"/>
  <c r="Q98" i="50"/>
  <c r="R98" i="50"/>
  <c r="AS98" i="50"/>
  <c r="AT98" i="50"/>
  <c r="Q99" i="50"/>
  <c r="R99" i="50"/>
  <c r="AS99" i="50"/>
  <c r="AT99" i="50"/>
  <c r="Q100" i="50"/>
  <c r="R100" i="50"/>
  <c r="AS100" i="50"/>
  <c r="AT100" i="50"/>
  <c r="Q101" i="50"/>
  <c r="R101" i="50"/>
  <c r="AS101" i="50"/>
  <c r="AT101" i="50"/>
  <c r="Q102" i="50"/>
  <c r="R102" i="50"/>
  <c r="AS102" i="50"/>
  <c r="AT102" i="50"/>
  <c r="Q103" i="50"/>
  <c r="R103" i="50"/>
  <c r="AS103" i="50"/>
  <c r="AT103" i="50"/>
  <c r="Q104" i="50"/>
  <c r="R104" i="50"/>
  <c r="AS104" i="50"/>
  <c r="AT104" i="50"/>
  <c r="Q105" i="50"/>
  <c r="R105" i="50"/>
  <c r="AS105" i="50"/>
  <c r="AT105" i="50"/>
  <c r="Q106" i="50"/>
  <c r="R106" i="50"/>
  <c r="AS106" i="50"/>
  <c r="AT106" i="50"/>
  <c r="Q107" i="50"/>
  <c r="R107" i="50"/>
  <c r="AS107" i="50"/>
  <c r="AT107" i="50"/>
  <c r="Q108" i="50"/>
  <c r="R108" i="50"/>
  <c r="AS108" i="50"/>
  <c r="AT108" i="50"/>
  <c r="Q109" i="50"/>
  <c r="R109" i="50"/>
  <c r="AS109" i="50"/>
  <c r="AT109" i="50"/>
  <c r="Q110" i="50"/>
  <c r="R110" i="50"/>
  <c r="AS110" i="50"/>
  <c r="AT110" i="50"/>
  <c r="Q111" i="50"/>
  <c r="R111" i="50"/>
  <c r="AS111" i="50"/>
  <c r="AT111" i="50"/>
  <c r="Q112" i="50"/>
  <c r="R112" i="50"/>
  <c r="AS112" i="50"/>
  <c r="AT112" i="50"/>
  <c r="Q113" i="50"/>
  <c r="R113" i="50"/>
  <c r="AS113" i="50"/>
  <c r="AT113" i="50"/>
  <c r="Q114" i="50"/>
  <c r="R114" i="50"/>
  <c r="AS114" i="50"/>
  <c r="AT114" i="50"/>
  <c r="Q115" i="50"/>
  <c r="R115" i="50"/>
  <c r="AS115" i="50"/>
  <c r="AT115" i="50"/>
  <c r="Q116" i="50"/>
  <c r="R116" i="50"/>
  <c r="AS116" i="50"/>
  <c r="AT116" i="50"/>
  <c r="Q117" i="50"/>
  <c r="R117" i="50"/>
  <c r="AS117" i="50"/>
  <c r="AT117" i="50"/>
  <c r="Q118" i="50"/>
  <c r="R118" i="50"/>
  <c r="AS118" i="50"/>
  <c r="AT118" i="50"/>
  <c r="Q119" i="50"/>
  <c r="R119" i="50"/>
  <c r="AS119" i="50"/>
  <c r="AT119" i="50"/>
  <c r="Q120" i="50"/>
  <c r="R120" i="50"/>
  <c r="AS120" i="50"/>
  <c r="AT120" i="50"/>
  <c r="Q121" i="50"/>
  <c r="R121" i="50"/>
  <c r="AS121" i="50"/>
  <c r="AT121" i="50"/>
  <c r="Q122" i="50"/>
  <c r="R122" i="50"/>
  <c r="AS122" i="50"/>
  <c r="AT122" i="50"/>
  <c r="Q123" i="50"/>
  <c r="R123" i="50"/>
  <c r="AS123" i="50"/>
  <c r="AT123" i="50"/>
  <c r="Q124" i="50"/>
  <c r="R124" i="50"/>
  <c r="AS124" i="50"/>
  <c r="AT124" i="50"/>
  <c r="P203" i="50"/>
  <c r="Q203" i="50"/>
  <c r="R203" i="50"/>
  <c r="Q204" i="50"/>
  <c r="R204" i="50"/>
  <c r="Q205" i="50"/>
  <c r="R205" i="50"/>
  <c r="Q206" i="50"/>
  <c r="R206" i="50"/>
  <c r="Q207" i="50"/>
  <c r="R207" i="50"/>
  <c r="Q208" i="50"/>
  <c r="R208" i="50"/>
  <c r="Q209" i="50"/>
  <c r="R209" i="50"/>
  <c r="Q210" i="50"/>
  <c r="R210" i="50"/>
  <c r="Q211" i="50"/>
  <c r="R211" i="50"/>
  <c r="Q212" i="50"/>
  <c r="R212" i="50"/>
  <c r="Q213" i="50"/>
  <c r="R213" i="50"/>
  <c r="Q214" i="50"/>
  <c r="R214" i="50"/>
  <c r="Q215" i="50"/>
  <c r="R215" i="50"/>
  <c r="Q216" i="50"/>
  <c r="R216" i="50"/>
  <c r="Q217" i="50"/>
  <c r="R217" i="50"/>
  <c r="Q218" i="50"/>
  <c r="R218" i="50"/>
  <c r="Q219" i="50"/>
  <c r="R219" i="50"/>
  <c r="Q220" i="50"/>
  <c r="R220" i="50"/>
  <c r="Q221" i="50"/>
  <c r="R221" i="50"/>
  <c r="Q222" i="50"/>
  <c r="R222" i="50"/>
  <c r="Q223" i="50"/>
  <c r="R223" i="50"/>
  <c r="Q224" i="50"/>
  <c r="R224" i="50"/>
  <c r="Q225" i="50"/>
  <c r="R225" i="50"/>
  <c r="Q226" i="50"/>
  <c r="R226" i="50"/>
  <c r="Q227" i="50"/>
  <c r="R227" i="50"/>
  <c r="Q228" i="50"/>
  <c r="R228" i="50"/>
  <c r="Q229" i="50"/>
  <c r="R229" i="50"/>
  <c r="Q230" i="50"/>
  <c r="R230" i="50"/>
  <c r="Q231" i="50"/>
  <c r="R231" i="50"/>
  <c r="Q232" i="50"/>
  <c r="R232" i="50"/>
  <c r="Q233" i="50"/>
  <c r="R233" i="50"/>
  <c r="Q234" i="50"/>
  <c r="R234" i="50"/>
  <c r="Q235" i="50"/>
  <c r="R235" i="50"/>
  <c r="Q236" i="50"/>
  <c r="R236" i="50"/>
  <c r="Q237" i="50"/>
  <c r="R237" i="50"/>
  <c r="Q238" i="50"/>
  <c r="R238" i="50"/>
  <c r="Q239" i="50"/>
  <c r="R239" i="50"/>
  <c r="Q240" i="50"/>
  <c r="R240" i="50"/>
  <c r="Q241" i="50"/>
  <c r="R241" i="50"/>
  <c r="Q242" i="50"/>
  <c r="R242" i="50"/>
  <c r="Q243" i="50"/>
  <c r="R243" i="50"/>
  <c r="Q244" i="50"/>
  <c r="R244" i="50"/>
  <c r="Q245" i="50"/>
  <c r="R245" i="50"/>
  <c r="Q246" i="50"/>
  <c r="R246" i="50"/>
  <c r="Q247" i="50"/>
  <c r="R247" i="50"/>
  <c r="Q248" i="50"/>
  <c r="R248" i="50"/>
  <c r="Q249" i="50"/>
  <c r="R249" i="50"/>
  <c r="Q250" i="50"/>
  <c r="R250" i="50"/>
  <c r="Q251" i="50"/>
  <c r="R251" i="50"/>
  <c r="Q252" i="50"/>
  <c r="R252" i="50"/>
  <c r="DW23" i="103"/>
  <c r="BH42" i="104"/>
  <c r="BI42" i="104"/>
  <c r="CD483" i="103"/>
  <c r="CS253" i="103"/>
  <c r="BO138" i="103"/>
  <c r="BO253" i="103"/>
  <c r="DW253" i="103"/>
  <c r="EL483" i="103"/>
  <c r="DW368" i="103"/>
  <c r="AZ483" i="103"/>
  <c r="BO483" i="103"/>
  <c r="AK368" i="103"/>
  <c r="AK483" i="103"/>
  <c r="DH23" i="103"/>
  <c r="EL253" i="103"/>
  <c r="DH483" i="103"/>
  <c r="V23" i="103"/>
  <c r="V138" i="103"/>
  <c r="V368" i="103"/>
  <c r="EL23" i="103"/>
  <c r="EL368" i="103"/>
  <c r="DK80" i="50"/>
  <c r="Z19" i="103"/>
  <c r="R69" i="50"/>
  <c r="DD85" i="50"/>
  <c r="DD102" i="50"/>
  <c r="DD119" i="50"/>
  <c r="DD111" i="50"/>
  <c r="DD120" i="50"/>
  <c r="DD112" i="50"/>
  <c r="DD104" i="50"/>
  <c r="DD96" i="50"/>
  <c r="DG124" i="50"/>
  <c r="DG108" i="50"/>
  <c r="DG92" i="50"/>
  <c r="DG83" i="50"/>
  <c r="DG114" i="50"/>
  <c r="DG98" i="50"/>
  <c r="DD113" i="50"/>
  <c r="DD105" i="50"/>
  <c r="DD97" i="50"/>
  <c r="DD89" i="50"/>
  <c r="DD81" i="50"/>
  <c r="DD122" i="50"/>
  <c r="DD114" i="50"/>
  <c r="DD98" i="50"/>
  <c r="DD115" i="50"/>
  <c r="DD107" i="50"/>
  <c r="DD108" i="50"/>
  <c r="DD100" i="50"/>
  <c r="DG120" i="50"/>
  <c r="DG104" i="50"/>
  <c r="DG88" i="50"/>
  <c r="DG80" i="50"/>
  <c r="DG79" i="50"/>
  <c r="R197" i="50"/>
  <c r="BM45" i="102"/>
  <c r="BM37" i="102"/>
  <c r="BM29" i="102"/>
  <c r="BM21" i="102"/>
  <c r="BM13" i="102"/>
  <c r="BM5" i="102"/>
  <c r="BM48" i="102"/>
  <c r="BM40" i="102"/>
  <c r="BM32" i="102"/>
  <c r="BM24" i="102"/>
  <c r="BM16" i="102"/>
  <c r="BM8" i="102"/>
  <c r="BM51" i="102"/>
  <c r="BM43" i="102"/>
  <c r="BM35" i="102"/>
  <c r="BM27" i="102"/>
  <c r="BM19" i="102"/>
  <c r="BM50" i="102"/>
  <c r="BM42" i="102"/>
  <c r="BM34" i="102"/>
  <c r="BM26" i="102"/>
  <c r="BM10" i="102"/>
  <c r="DD117" i="50"/>
  <c r="DD109" i="50"/>
  <c r="DD101" i="50"/>
  <c r="DD93" i="50"/>
  <c r="DD77" i="50"/>
  <c r="DD110" i="50"/>
  <c r="DD103" i="50"/>
  <c r="DD95" i="50"/>
  <c r="DD87" i="50"/>
  <c r="DD79" i="50"/>
  <c r="DG116" i="50"/>
  <c r="DG100" i="50"/>
  <c r="DG76" i="50"/>
  <c r="DG75" i="50"/>
  <c r="H19" i="103"/>
  <c r="DG122" i="50"/>
  <c r="DG106" i="50"/>
  <c r="DG90" i="50"/>
  <c r="DG82" i="50"/>
  <c r="DD121" i="50"/>
  <c r="DD106" i="50"/>
  <c r="DD91" i="50"/>
  <c r="DD83" i="50"/>
  <c r="DD124" i="50"/>
  <c r="DD116" i="50"/>
  <c r="DG112" i="50"/>
  <c r="DG96" i="50"/>
  <c r="DG110" i="50"/>
  <c r="DG94" i="50"/>
  <c r="DD118" i="50"/>
  <c r="DD123" i="50"/>
  <c r="DD99" i="50"/>
  <c r="DG118" i="50"/>
  <c r="DG102" i="50"/>
  <c r="DG86" i="50"/>
  <c r="BV67" i="50"/>
  <c r="DA67" i="50"/>
  <c r="BH67" i="50"/>
  <c r="CJ67" i="50"/>
  <c r="AF67" i="50"/>
  <c r="D69" i="50"/>
  <c r="AT69" i="50"/>
  <c r="BM49" i="102"/>
  <c r="R67" i="50"/>
  <c r="AT67" i="50"/>
  <c r="BV4" i="50"/>
  <c r="BV68" i="50"/>
  <c r="BV3" i="50"/>
  <c r="CJ3" i="50"/>
  <c r="BV2" i="50"/>
  <c r="CJ2" i="50"/>
  <c r="BH4" i="50"/>
  <c r="BH3" i="50"/>
  <c r="BH2" i="50"/>
  <c r="AT4" i="50"/>
  <c r="AT3" i="50"/>
  <c r="AT2" i="50"/>
  <c r="AF4" i="50"/>
  <c r="AF68" i="50"/>
  <c r="AF132" i="50"/>
  <c r="AF3" i="50"/>
  <c r="AF2" i="50"/>
  <c r="R4" i="50"/>
  <c r="R3" i="50"/>
  <c r="R2" i="50"/>
  <c r="D4" i="50"/>
  <c r="D68" i="50"/>
  <c r="D2" i="50"/>
  <c r="CU1" i="50"/>
  <c r="DJ1" i="50"/>
  <c r="CN1" i="50"/>
  <c r="DD1" i="50"/>
  <c r="Z1" i="50"/>
  <c r="S1" i="50"/>
  <c r="P1" i="50"/>
  <c r="B1" i="50"/>
  <c r="L1" i="50"/>
  <c r="E1" i="50"/>
  <c r="D62" i="50"/>
  <c r="B11" i="50"/>
  <c r="C11" i="50"/>
  <c r="D11" i="50"/>
  <c r="C12" i="50"/>
  <c r="D12" i="50"/>
  <c r="C13" i="50"/>
  <c r="D13" i="50"/>
  <c r="C14" i="50"/>
  <c r="D14" i="50"/>
  <c r="C15" i="50"/>
  <c r="D15" i="50"/>
  <c r="C16" i="50"/>
  <c r="D16" i="50"/>
  <c r="C17" i="50"/>
  <c r="D17" i="50"/>
  <c r="C18" i="50"/>
  <c r="D18" i="50"/>
  <c r="C19" i="50"/>
  <c r="D19" i="50"/>
  <c r="C20" i="50"/>
  <c r="D20" i="50"/>
  <c r="C21" i="50"/>
  <c r="D21" i="50"/>
  <c r="C22" i="50"/>
  <c r="D22" i="50"/>
  <c r="C23" i="50"/>
  <c r="D23" i="50"/>
  <c r="C24" i="50"/>
  <c r="D24" i="50"/>
  <c r="C25" i="50"/>
  <c r="D25" i="50"/>
  <c r="C26" i="50"/>
  <c r="D26" i="50"/>
  <c r="C27" i="50"/>
  <c r="D27" i="50"/>
  <c r="C28" i="50"/>
  <c r="D28" i="50"/>
  <c r="C29" i="50"/>
  <c r="D29" i="50"/>
  <c r="C30" i="50"/>
  <c r="D30" i="50"/>
  <c r="C31" i="50"/>
  <c r="D31" i="50"/>
  <c r="C32" i="50"/>
  <c r="D32" i="50"/>
  <c r="C33" i="50"/>
  <c r="D33" i="50"/>
  <c r="C34" i="50"/>
  <c r="D34" i="50"/>
  <c r="C35" i="50"/>
  <c r="D35" i="50"/>
  <c r="C36" i="50"/>
  <c r="D36" i="50"/>
  <c r="C37" i="50"/>
  <c r="D37" i="50"/>
  <c r="C38" i="50"/>
  <c r="D38" i="50"/>
  <c r="C39" i="50"/>
  <c r="D39" i="50"/>
  <c r="C40" i="50"/>
  <c r="D40" i="50"/>
  <c r="C41" i="50"/>
  <c r="D41" i="50"/>
  <c r="C42" i="50"/>
  <c r="D42" i="50"/>
  <c r="C43" i="50"/>
  <c r="D43" i="50"/>
  <c r="C44" i="50"/>
  <c r="D44" i="50"/>
  <c r="C45" i="50"/>
  <c r="D45" i="50"/>
  <c r="C46" i="50"/>
  <c r="D46" i="50"/>
  <c r="C47" i="50"/>
  <c r="D47" i="50"/>
  <c r="C48" i="50"/>
  <c r="D48" i="50"/>
  <c r="C49" i="50"/>
  <c r="D49" i="50"/>
  <c r="C50" i="50"/>
  <c r="D50" i="50"/>
  <c r="C51" i="50"/>
  <c r="D51" i="50"/>
  <c r="C52" i="50"/>
  <c r="D52" i="50"/>
  <c r="C53" i="50"/>
  <c r="D53" i="50"/>
  <c r="C54" i="50"/>
  <c r="D54" i="50"/>
  <c r="C55" i="50"/>
  <c r="D55" i="50"/>
  <c r="C56" i="50"/>
  <c r="D56" i="50"/>
  <c r="C57" i="50"/>
  <c r="D57" i="50"/>
  <c r="C58" i="50"/>
  <c r="D58" i="50"/>
  <c r="C59" i="50"/>
  <c r="D59" i="50"/>
  <c r="C60" i="50"/>
  <c r="D60" i="50"/>
  <c r="G8" i="50"/>
  <c r="BJ200" i="50"/>
  <c r="G264" i="50"/>
  <c r="E264" i="50"/>
  <c r="AV264" i="50"/>
  <c r="BN264" i="50"/>
  <c r="BJ264" i="50"/>
  <c r="U264" i="50"/>
  <c r="X264" i="50"/>
  <c r="F8" i="50"/>
  <c r="T200" i="50"/>
  <c r="AV200" i="50"/>
  <c r="F264" i="50"/>
  <c r="AW264" i="50"/>
  <c r="AU264" i="50"/>
  <c r="BK264" i="50"/>
  <c r="BI264" i="50"/>
  <c r="S264" i="50"/>
  <c r="T264" i="50"/>
  <c r="J328" i="50"/>
  <c r="F328" i="50"/>
  <c r="BN328" i="50"/>
  <c r="BJ328" i="50"/>
  <c r="X328" i="50"/>
  <c r="U328" i="50"/>
  <c r="S328" i="50"/>
  <c r="AW328" i="50"/>
  <c r="U136" i="50"/>
  <c r="S136" i="50"/>
  <c r="T72" i="50"/>
  <c r="BK8" i="50"/>
  <c r="BI8" i="50"/>
  <c r="BJ72" i="50"/>
  <c r="BK136" i="50"/>
  <c r="BI136" i="50"/>
  <c r="G328" i="50"/>
  <c r="E328" i="50"/>
  <c r="BK328" i="50"/>
  <c r="BI328" i="50"/>
  <c r="AZ328" i="50"/>
  <c r="T328" i="50"/>
  <c r="AV328" i="50"/>
  <c r="AU328" i="50"/>
  <c r="T136" i="50"/>
  <c r="U72" i="50"/>
  <c r="S72" i="50"/>
  <c r="BJ8" i="50"/>
  <c r="BK72" i="50"/>
  <c r="BI72" i="50"/>
  <c r="BJ136" i="50"/>
  <c r="BJ7" i="102"/>
  <c r="F200" i="50"/>
  <c r="F136" i="50"/>
  <c r="G136" i="50"/>
  <c r="F72" i="50"/>
  <c r="G72" i="50"/>
  <c r="BM3" i="102"/>
  <c r="BM18" i="102"/>
  <c r="BM11" i="102"/>
  <c r="BY52" i="102"/>
  <c r="BY47" i="102"/>
  <c r="BY39" i="102"/>
  <c r="BY31" i="102"/>
  <c r="BY23" i="102"/>
  <c r="BY15" i="102"/>
  <c r="BY8" i="102"/>
  <c r="BY48" i="102"/>
  <c r="BY40" i="102"/>
  <c r="BY32" i="102"/>
  <c r="BY24" i="102"/>
  <c r="BY16" i="102"/>
  <c r="BY7" i="102"/>
  <c r="BY49" i="102"/>
  <c r="BY41" i="102"/>
  <c r="BY33" i="102"/>
  <c r="BY25" i="102"/>
  <c r="BY17" i="102"/>
  <c r="BY9" i="102"/>
  <c r="BY3" i="102"/>
  <c r="V254" i="50"/>
  <c r="AB254" i="50"/>
  <c r="Z254" i="50"/>
  <c r="BY46" i="102"/>
  <c r="BY38" i="102"/>
  <c r="BY30" i="102"/>
  <c r="BY22" i="102"/>
  <c r="BY14" i="102"/>
  <c r="G43" i="104"/>
  <c r="S8" i="50"/>
  <c r="T8" i="50"/>
  <c r="E136" i="50"/>
  <c r="AV136" i="50"/>
  <c r="AW72" i="50"/>
  <c r="AU72" i="50"/>
  <c r="AV8" i="50"/>
  <c r="E8" i="50"/>
  <c r="U8" i="50"/>
  <c r="AW136" i="50"/>
  <c r="AU136" i="50"/>
  <c r="AV72" i="50"/>
  <c r="AW8" i="50"/>
  <c r="AU8" i="50"/>
  <c r="BM6" i="102"/>
  <c r="BM14" i="102"/>
  <c r="BM22" i="102"/>
  <c r="BM38" i="102"/>
  <c r="BM46" i="102"/>
  <c r="BM15" i="102"/>
  <c r="BM31" i="102"/>
  <c r="BM39" i="102"/>
  <c r="BM47" i="102"/>
  <c r="BM20" i="102"/>
  <c r="BM28" i="102"/>
  <c r="BM36" i="102"/>
  <c r="BM44" i="102"/>
  <c r="BM52" i="102"/>
  <c r="BM17" i="102"/>
  <c r="BM41" i="102"/>
  <c r="BY51" i="102"/>
  <c r="BY43" i="102"/>
  <c r="BY35" i="102"/>
  <c r="BY27" i="102"/>
  <c r="BY19" i="102"/>
  <c r="BY11" i="102"/>
  <c r="BY4" i="102"/>
  <c r="BY44" i="102"/>
  <c r="BY36" i="102"/>
  <c r="BY28" i="102"/>
  <c r="BY20" i="102"/>
  <c r="BY12" i="102"/>
  <c r="BY6" i="102"/>
  <c r="BY45" i="102"/>
  <c r="BY37" i="102"/>
  <c r="BY29" i="102"/>
  <c r="BY21" i="102"/>
  <c r="BY13" i="102"/>
  <c r="BY5" i="102"/>
  <c r="BY50" i="102"/>
  <c r="BY42" i="102"/>
  <c r="BY34" i="102"/>
  <c r="BY26" i="102"/>
  <c r="BY18" i="102"/>
  <c r="BY10" i="102"/>
  <c r="BK45" i="102"/>
  <c r="DC117" i="50"/>
  <c r="CL117" i="50"/>
  <c r="BK37" i="102"/>
  <c r="DC109" i="50"/>
  <c r="CL109" i="50"/>
  <c r="BK29" i="102"/>
  <c r="DC101" i="50"/>
  <c r="CL101" i="50"/>
  <c r="CL93" i="50"/>
  <c r="BK21" i="102"/>
  <c r="DC93" i="50"/>
  <c r="BK46" i="102"/>
  <c r="CL118" i="50"/>
  <c r="DC118" i="50"/>
  <c r="BK38" i="102"/>
  <c r="CL110" i="50"/>
  <c r="DC110" i="50"/>
  <c r="BK30" i="102"/>
  <c r="CL102" i="50"/>
  <c r="DC102" i="50"/>
  <c r="BK22" i="102"/>
  <c r="CL94" i="50"/>
  <c r="DC94" i="50"/>
  <c r="BK14" i="102"/>
  <c r="CL86" i="50"/>
  <c r="DC86" i="50"/>
  <c r="BK8" i="102"/>
  <c r="DC80" i="50"/>
  <c r="CL80" i="50"/>
  <c r="BK3" i="102"/>
  <c r="DC75" i="50"/>
  <c r="V126" i="50"/>
  <c r="AB126" i="50"/>
  <c r="CL75" i="50"/>
  <c r="BK15" i="102"/>
  <c r="CL87" i="50"/>
  <c r="DC87" i="50"/>
  <c r="BK51" i="102"/>
  <c r="DC123" i="50"/>
  <c r="CL123" i="50"/>
  <c r="BK43" i="102"/>
  <c r="DC115" i="50"/>
  <c r="CL115" i="50"/>
  <c r="BK35" i="102"/>
  <c r="DC107" i="50"/>
  <c r="CL107" i="50"/>
  <c r="BK27" i="102"/>
  <c r="DC99" i="50"/>
  <c r="CL99" i="50"/>
  <c r="BK52" i="102"/>
  <c r="CL124" i="50"/>
  <c r="DC124" i="50"/>
  <c r="BK44" i="102"/>
  <c r="CL116" i="50"/>
  <c r="DC116" i="50"/>
  <c r="BK36" i="102"/>
  <c r="CL108" i="50"/>
  <c r="DC108" i="50"/>
  <c r="BK28" i="102"/>
  <c r="CL100" i="50"/>
  <c r="DC100" i="50"/>
  <c r="BK20" i="102"/>
  <c r="CL92" i="50"/>
  <c r="DC92" i="50"/>
  <c r="BK12" i="102"/>
  <c r="CL84" i="50"/>
  <c r="DC84" i="50"/>
  <c r="BK7" i="102"/>
  <c r="CL79" i="50"/>
  <c r="DC79" i="50"/>
  <c r="CL89" i="50"/>
  <c r="BK17" i="102"/>
  <c r="DC89" i="50"/>
  <c r="BK4" i="102"/>
  <c r="DC76" i="50"/>
  <c r="CL76" i="50"/>
  <c r="BK49" i="102"/>
  <c r="CL121" i="50"/>
  <c r="DC121" i="50"/>
  <c r="BK41" i="102"/>
  <c r="CL113" i="50"/>
  <c r="DC113" i="50"/>
  <c r="BK33" i="102"/>
  <c r="CL105" i="50"/>
  <c r="DC105" i="50"/>
  <c r="BK25" i="102"/>
  <c r="CL97" i="50"/>
  <c r="DC97" i="50"/>
  <c r="BK50" i="102"/>
  <c r="CL122" i="50"/>
  <c r="DC122" i="50"/>
  <c r="BK42" i="102"/>
  <c r="CL114" i="50"/>
  <c r="DC114" i="50"/>
  <c r="BK34" i="102"/>
  <c r="CL106" i="50"/>
  <c r="DC106" i="50"/>
  <c r="BK26" i="102"/>
  <c r="CL98" i="50"/>
  <c r="DC98" i="50"/>
  <c r="BK18" i="102"/>
  <c r="CL90" i="50"/>
  <c r="DC90" i="50"/>
  <c r="BK10" i="102"/>
  <c r="CL82" i="50"/>
  <c r="DC82" i="50"/>
  <c r="BK6" i="102"/>
  <c r="DC78" i="50"/>
  <c r="CL78" i="50"/>
  <c r="CL91" i="50"/>
  <c r="BK19" i="102"/>
  <c r="DC91" i="50"/>
  <c r="BK11" i="102"/>
  <c r="CL83" i="50"/>
  <c r="DC83" i="50"/>
  <c r="BK47" i="102"/>
  <c r="CL119" i="50"/>
  <c r="DC119" i="50"/>
  <c r="BK39" i="102"/>
  <c r="CL111" i="50"/>
  <c r="DC111" i="50"/>
  <c r="BK31" i="102"/>
  <c r="CL103" i="50"/>
  <c r="DC103" i="50"/>
  <c r="CL95" i="50"/>
  <c r="BK23" i="102"/>
  <c r="DC95" i="50"/>
  <c r="BK48" i="102"/>
  <c r="CL120" i="50"/>
  <c r="DC120" i="50"/>
  <c r="BK40" i="102"/>
  <c r="CL112" i="50"/>
  <c r="DC112" i="50"/>
  <c r="BK32" i="102"/>
  <c r="CL104" i="50"/>
  <c r="DC104" i="50"/>
  <c r="BK24" i="102"/>
  <c r="CL96" i="50"/>
  <c r="DC96" i="50"/>
  <c r="BK16" i="102"/>
  <c r="CL88" i="50"/>
  <c r="DC88" i="50"/>
  <c r="BK9" i="102"/>
  <c r="DC81" i="50"/>
  <c r="CL81" i="50"/>
  <c r="BK5" i="102"/>
  <c r="DC77" i="50"/>
  <c r="CL77" i="50"/>
  <c r="BK13" i="102"/>
  <c r="CL85" i="50"/>
  <c r="DC85" i="50"/>
  <c r="AP42" i="104"/>
  <c r="DB79" i="50"/>
  <c r="BJ50" i="102"/>
  <c r="BJ46" i="102"/>
  <c r="BJ45" i="102"/>
  <c r="BJ52" i="102"/>
  <c r="BJ48" i="102"/>
  <c r="BJ44" i="102"/>
  <c r="BJ51" i="102"/>
  <c r="DF124" i="50"/>
  <c r="DI124" i="50"/>
  <c r="DF120" i="50"/>
  <c r="DI120" i="50"/>
  <c r="DF116" i="50"/>
  <c r="DI116" i="50"/>
  <c r="DF112" i="50"/>
  <c r="DI112" i="50"/>
  <c r="AN134" i="103"/>
  <c r="J364" i="103"/>
  <c r="DF123" i="50"/>
  <c r="DI123" i="50"/>
  <c r="DF115" i="50"/>
  <c r="DI115" i="50"/>
  <c r="DZ19" i="103"/>
  <c r="DF121" i="50"/>
  <c r="DI121" i="50"/>
  <c r="DF117" i="50"/>
  <c r="DI117" i="50"/>
  <c r="BR479" i="103"/>
  <c r="BC364" i="103"/>
  <c r="BC134" i="103"/>
  <c r="Y364" i="103"/>
  <c r="J479" i="103"/>
  <c r="J249" i="103"/>
  <c r="DF75" i="50"/>
  <c r="DI75" i="50"/>
  <c r="DF122" i="50"/>
  <c r="DI122" i="50"/>
  <c r="DF118" i="50"/>
  <c r="DI118" i="50"/>
  <c r="DF114" i="50"/>
  <c r="DI114" i="50"/>
  <c r="D132" i="50"/>
  <c r="R68" i="50"/>
  <c r="AT132" i="50"/>
  <c r="BH132" i="50"/>
  <c r="BV132" i="50"/>
  <c r="AF196" i="50"/>
  <c r="CJ4" i="50"/>
  <c r="DA4" i="50"/>
  <c r="D18" i="103"/>
  <c r="BC3" i="102"/>
  <c r="BJ8" i="102"/>
  <c r="BJ24" i="102"/>
  <c r="BJ18" i="102"/>
  <c r="BJ26" i="102"/>
  <c r="BJ16" i="102"/>
  <c r="BJ32" i="102"/>
  <c r="BJ11" i="102"/>
  <c r="BJ19" i="102"/>
  <c r="BJ27" i="102"/>
  <c r="BJ35" i="102"/>
  <c r="BJ43" i="102"/>
  <c r="BJ12" i="102"/>
  <c r="BJ20" i="102"/>
  <c r="BJ28" i="102"/>
  <c r="BJ36" i="102"/>
  <c r="BJ5" i="102"/>
  <c r="BJ13" i="102"/>
  <c r="BJ21" i="102"/>
  <c r="BJ29" i="102"/>
  <c r="BJ37" i="102"/>
  <c r="BJ6" i="102"/>
  <c r="BJ14" i="102"/>
  <c r="BJ22" i="102"/>
  <c r="BJ30" i="102"/>
  <c r="BJ38" i="102"/>
  <c r="BJ4" i="102"/>
  <c r="BM25" i="102"/>
  <c r="BM9" i="102"/>
  <c r="BM12" i="102"/>
  <c r="BM30" i="102"/>
  <c r="CL3" i="102"/>
  <c r="AN19" i="103"/>
  <c r="CG134" i="103"/>
  <c r="CV249" i="103"/>
  <c r="CV479" i="103"/>
  <c r="DF113" i="50"/>
  <c r="DI113" i="50"/>
  <c r="DF119" i="50"/>
  <c r="DI119" i="50"/>
  <c r="Y479" i="103"/>
  <c r="BC249" i="103"/>
  <c r="BC479" i="103"/>
  <c r="CG19" i="103"/>
  <c r="CG249" i="103"/>
  <c r="CV364" i="103"/>
  <c r="DK19" i="103"/>
  <c r="AN249" i="103"/>
  <c r="BJ15" i="102"/>
  <c r="BR19" i="103"/>
  <c r="BJ23" i="102"/>
  <c r="CG364" i="103"/>
  <c r="BJ31" i="102"/>
  <c r="DK134" i="103"/>
  <c r="BJ39" i="102"/>
  <c r="BJ47" i="102"/>
  <c r="DK249" i="103"/>
  <c r="BJ40" i="102"/>
  <c r="BJ3" i="102"/>
  <c r="Y134" i="103"/>
  <c r="BJ9" i="102"/>
  <c r="AN479" i="103"/>
  <c r="BJ17" i="102"/>
  <c r="BR249" i="103"/>
  <c r="BJ25" i="102"/>
  <c r="BJ33" i="102"/>
  <c r="DK364" i="103"/>
  <c r="BJ41" i="102"/>
  <c r="BJ49" i="102"/>
  <c r="Y249" i="103"/>
  <c r="BJ10" i="102"/>
  <c r="CV134" i="103"/>
  <c r="BJ34" i="102"/>
  <c r="DK479" i="103"/>
  <c r="BJ42" i="102"/>
  <c r="D479" i="103"/>
  <c r="BM33" i="102"/>
  <c r="BM4" i="102"/>
  <c r="BM23" i="102"/>
  <c r="BM7" i="102"/>
  <c r="AX126" i="50"/>
  <c r="BD126" i="50"/>
  <c r="BB126" i="50"/>
  <c r="CV19" i="103"/>
  <c r="EM38" i="104"/>
  <c r="EG38" i="104"/>
  <c r="EJ38" i="104"/>
  <c r="EH38" i="104"/>
  <c r="DS38" i="104"/>
  <c r="DM38" i="104"/>
  <c r="DP38" i="104"/>
  <c r="DN38" i="104"/>
  <c r="CZ38" i="104"/>
  <c r="CW38" i="104"/>
  <c r="CU38" i="104"/>
  <c r="CE38" i="104"/>
  <c r="CB38" i="104"/>
  <c r="BZ38" i="104"/>
  <c r="T36" i="105"/>
  <c r="W38" i="104"/>
  <c r="X38" i="104"/>
  <c r="L126" i="50"/>
  <c r="DQ38" i="104"/>
  <c r="CT38" i="104"/>
  <c r="CF38" i="104"/>
  <c r="CA38" i="104"/>
  <c r="H126" i="50"/>
  <c r="N126" i="50"/>
  <c r="EN38" i="104"/>
  <c r="EK38" i="104"/>
  <c r="EI38" i="104"/>
  <c r="DT38" i="104"/>
  <c r="DO38" i="104"/>
  <c r="CY38" i="104"/>
  <c r="CV38" i="104"/>
  <c r="CC38" i="104"/>
  <c r="R38" i="104"/>
  <c r="S38" i="104"/>
  <c r="T38" i="104"/>
  <c r="U38" i="104"/>
  <c r="J134" i="103"/>
  <c r="DB87" i="50"/>
  <c r="DB95" i="50"/>
  <c r="DB103" i="50"/>
  <c r="DB111" i="50"/>
  <c r="DB119" i="50"/>
  <c r="DB80" i="50"/>
  <c r="DB88" i="50"/>
  <c r="AH364" i="103"/>
  <c r="DB96" i="50"/>
  <c r="BL134" i="103"/>
  <c r="DB104" i="50"/>
  <c r="CA479" i="103"/>
  <c r="DB112" i="50"/>
  <c r="DE249" i="103"/>
  <c r="DB120" i="50"/>
  <c r="DB75" i="50"/>
  <c r="M394" i="50"/>
  <c r="DB81" i="50"/>
  <c r="DB89" i="50"/>
  <c r="AH479" i="103"/>
  <c r="DB97" i="50"/>
  <c r="BL249" i="103"/>
  <c r="DB105" i="50"/>
  <c r="CP19" i="103"/>
  <c r="DB113" i="50"/>
  <c r="DE364" i="103"/>
  <c r="DB121" i="50"/>
  <c r="DB82" i="50"/>
  <c r="S249" i="103"/>
  <c r="DB90" i="50"/>
  <c r="AW19" i="103"/>
  <c r="DB98" i="50"/>
  <c r="DB106" i="50"/>
  <c r="DB114" i="50"/>
  <c r="DB122" i="50"/>
  <c r="CK79" i="50"/>
  <c r="Y19" i="103"/>
  <c r="AN364" i="103"/>
  <c r="BC19" i="103"/>
  <c r="BR134" i="103"/>
  <c r="BR364" i="103"/>
  <c r="CG479" i="103"/>
  <c r="DB83" i="50"/>
  <c r="DB91" i="50"/>
  <c r="DB99" i="50"/>
  <c r="DB107" i="50"/>
  <c r="DB115" i="50"/>
  <c r="DB123" i="50"/>
  <c r="DB84" i="50"/>
  <c r="S479" i="103"/>
  <c r="DB92" i="50"/>
  <c r="AW249" i="103"/>
  <c r="DB100" i="50"/>
  <c r="CA19" i="103"/>
  <c r="DB108" i="50"/>
  <c r="CP364" i="103"/>
  <c r="DB116" i="50"/>
  <c r="DB124" i="50"/>
  <c r="DB77" i="50"/>
  <c r="DB85" i="50"/>
  <c r="DB93" i="50"/>
  <c r="DB101" i="50"/>
  <c r="DB109" i="50"/>
  <c r="DB117" i="50"/>
  <c r="DB78" i="50"/>
  <c r="DB86" i="50"/>
  <c r="DB94" i="50"/>
  <c r="DB102" i="50"/>
  <c r="DB110" i="50"/>
  <c r="DB118" i="50"/>
  <c r="DB76" i="50"/>
  <c r="CO75" i="50"/>
  <c r="CO114" i="50"/>
  <c r="CO118" i="50"/>
  <c r="CO122" i="50"/>
  <c r="DF77" i="50"/>
  <c r="DI77" i="50"/>
  <c r="CO79" i="50"/>
  <c r="DF81" i="50"/>
  <c r="DI81" i="50"/>
  <c r="CO83" i="50"/>
  <c r="DF85" i="50"/>
  <c r="DI85" i="50"/>
  <c r="DF89" i="50"/>
  <c r="DI89" i="50"/>
  <c r="CO91" i="50"/>
  <c r="CO93" i="50"/>
  <c r="DF93" i="50"/>
  <c r="DI93" i="50"/>
  <c r="DF97" i="50"/>
  <c r="DI97" i="50"/>
  <c r="CO99" i="50"/>
  <c r="DF101" i="50"/>
  <c r="DI101" i="50"/>
  <c r="CO105" i="50"/>
  <c r="DF105" i="50"/>
  <c r="DI105" i="50"/>
  <c r="DF109" i="50"/>
  <c r="DI109" i="50"/>
  <c r="CO113" i="50"/>
  <c r="CO117" i="50"/>
  <c r="CO121" i="50"/>
  <c r="CO115" i="50"/>
  <c r="CO119" i="50"/>
  <c r="CO123" i="50"/>
  <c r="DF76" i="50"/>
  <c r="DI76" i="50"/>
  <c r="DF80" i="50"/>
  <c r="DI80" i="50"/>
  <c r="CO82" i="50"/>
  <c r="CO84" i="50"/>
  <c r="DF84" i="50"/>
  <c r="DI84" i="50"/>
  <c r="DF88" i="50"/>
  <c r="DI88" i="50"/>
  <c r="CO92" i="50"/>
  <c r="DF92" i="50"/>
  <c r="DI92" i="50"/>
  <c r="CO94" i="50"/>
  <c r="DF96" i="50"/>
  <c r="DI96" i="50"/>
  <c r="CO100" i="50"/>
  <c r="DF100" i="50"/>
  <c r="DI100" i="50"/>
  <c r="CO102" i="50"/>
  <c r="DF104" i="50"/>
  <c r="DI104" i="50"/>
  <c r="CO106" i="50"/>
  <c r="CO108" i="50"/>
  <c r="DF108" i="50"/>
  <c r="DI108" i="50"/>
  <c r="CO110" i="50"/>
  <c r="CO112" i="50"/>
  <c r="CO77" i="50"/>
  <c r="DF79" i="50"/>
  <c r="DI79" i="50"/>
  <c r="CO81" i="50"/>
  <c r="DF83" i="50"/>
  <c r="DI83" i="50"/>
  <c r="CO85" i="50"/>
  <c r="CO87" i="50"/>
  <c r="DF87" i="50"/>
  <c r="DI87" i="50"/>
  <c r="CO89" i="50"/>
  <c r="DF91" i="50"/>
  <c r="DI91" i="50"/>
  <c r="CO95" i="50"/>
  <c r="DF95" i="50"/>
  <c r="DI95" i="50"/>
  <c r="CO97" i="50"/>
  <c r="DF99" i="50"/>
  <c r="DI99" i="50"/>
  <c r="CO101" i="50"/>
  <c r="CO103" i="50"/>
  <c r="DF103" i="50"/>
  <c r="DI103" i="50"/>
  <c r="CO107" i="50"/>
  <c r="DF107" i="50"/>
  <c r="DI107" i="50"/>
  <c r="CO109" i="50"/>
  <c r="CO111" i="50"/>
  <c r="DF111" i="50"/>
  <c r="DI111" i="50"/>
  <c r="CO76" i="50"/>
  <c r="CO78" i="50"/>
  <c r="DF78" i="50"/>
  <c r="DI78" i="50"/>
  <c r="CO80" i="50"/>
  <c r="DF82" i="50"/>
  <c r="DI82" i="50"/>
  <c r="CO86" i="50"/>
  <c r="DF86" i="50"/>
  <c r="DI86" i="50"/>
  <c r="CO88" i="50"/>
  <c r="CO90" i="50"/>
  <c r="DF90" i="50"/>
  <c r="DI90" i="50"/>
  <c r="DF94" i="50"/>
  <c r="DI94" i="50"/>
  <c r="CO96" i="50"/>
  <c r="CO98" i="50"/>
  <c r="DF98" i="50"/>
  <c r="DI98" i="50"/>
  <c r="DF102" i="50"/>
  <c r="DI102" i="50"/>
  <c r="CO104" i="50"/>
  <c r="DF106" i="50"/>
  <c r="DI106" i="50"/>
  <c r="DF110" i="50"/>
  <c r="DI110" i="50"/>
  <c r="CO116" i="50"/>
  <c r="CO120" i="50"/>
  <c r="CO124" i="50"/>
  <c r="AT196" i="50"/>
  <c r="BH196" i="50"/>
  <c r="BV196" i="50"/>
  <c r="CJ196" i="50"/>
  <c r="AF260" i="50"/>
  <c r="D196" i="50"/>
  <c r="R196" i="50"/>
  <c r="R132" i="50"/>
  <c r="CK11" i="50"/>
  <c r="F50" i="104"/>
  <c r="B35" i="104"/>
  <c r="C35" i="104"/>
  <c r="D35" i="104"/>
  <c r="E35" i="104"/>
  <c r="A35" i="104"/>
  <c r="F35" i="104"/>
  <c r="DV38" i="104"/>
  <c r="G19" i="103"/>
  <c r="J19" i="103"/>
  <c r="CP479" i="103"/>
  <c r="CA134" i="103"/>
  <c r="D134" i="103"/>
  <c r="DE19" i="103"/>
  <c r="CA249" i="103"/>
  <c r="DE479" i="103"/>
  <c r="EP38" i="104"/>
  <c r="AT38" i="104"/>
  <c r="D19" i="103"/>
  <c r="AW479" i="103"/>
  <c r="D364" i="103"/>
  <c r="D249" i="103"/>
  <c r="CP134" i="103"/>
  <c r="BL364" i="103"/>
  <c r="H45" i="104"/>
  <c r="R45" i="104"/>
  <c r="CH38" i="104"/>
  <c r="Z38" i="104"/>
  <c r="AC45" i="104"/>
  <c r="AM45" i="104"/>
  <c r="Q38" i="104"/>
  <c r="AB45" i="104"/>
  <c r="AL45" i="104"/>
  <c r="U36" i="105"/>
  <c r="AV45" i="104"/>
  <c r="BF45" i="104"/>
  <c r="DB38" i="104"/>
  <c r="BP45" i="104"/>
  <c r="BZ45" i="104"/>
  <c r="DX45" i="104"/>
  <c r="EH45" i="104"/>
  <c r="BN38" i="104"/>
  <c r="CJ45" i="104"/>
  <c r="CT45" i="104"/>
  <c r="DD45" i="104"/>
  <c r="DN45" i="104"/>
  <c r="AH134" i="103"/>
  <c r="CK78" i="50"/>
  <c r="AW364" i="103"/>
  <c r="CK118" i="50"/>
  <c r="CK110" i="50"/>
  <c r="CK102" i="50"/>
  <c r="CK94" i="50"/>
  <c r="CK86" i="50"/>
  <c r="CK117" i="50"/>
  <c r="CK109" i="50"/>
  <c r="CK101" i="50"/>
  <c r="CK93" i="50"/>
  <c r="CK85" i="50"/>
  <c r="CK77" i="50"/>
  <c r="CK124" i="50"/>
  <c r="CK116" i="50"/>
  <c r="CK108" i="50"/>
  <c r="CK100" i="50"/>
  <c r="CK92" i="50"/>
  <c r="CK84" i="50"/>
  <c r="CK123" i="50"/>
  <c r="CK115" i="50"/>
  <c r="CK99" i="50"/>
  <c r="DE79" i="50"/>
  <c r="S134" i="103"/>
  <c r="CK75" i="50"/>
  <c r="S19" i="103"/>
  <c r="CK80" i="50"/>
  <c r="DE134" i="103"/>
  <c r="CA364" i="103"/>
  <c r="BL19" i="103"/>
  <c r="CK95" i="50"/>
  <c r="AH249" i="103"/>
  <c r="CK87" i="50"/>
  <c r="CK76" i="50"/>
  <c r="AH19" i="103"/>
  <c r="DT19" i="103"/>
  <c r="CP249" i="103"/>
  <c r="CK107" i="50"/>
  <c r="BL479" i="103"/>
  <c r="AW134" i="103"/>
  <c r="CK91" i="50"/>
  <c r="S364" i="103"/>
  <c r="CK83" i="50"/>
  <c r="CK122" i="50"/>
  <c r="CK114" i="50"/>
  <c r="CK106" i="50"/>
  <c r="CK98" i="50"/>
  <c r="CK90" i="50"/>
  <c r="CK82" i="50"/>
  <c r="CK121" i="50"/>
  <c r="CK113" i="50"/>
  <c r="CK105" i="50"/>
  <c r="CK97" i="50"/>
  <c r="CK89" i="50"/>
  <c r="CK81" i="50"/>
  <c r="CK120" i="50"/>
  <c r="CK112" i="50"/>
  <c r="CK104" i="50"/>
  <c r="CK96" i="50"/>
  <c r="CK88" i="50"/>
  <c r="CK119" i="50"/>
  <c r="CK111" i="50"/>
  <c r="CK103" i="50"/>
  <c r="BP7" i="102"/>
  <c r="AT260" i="50"/>
  <c r="BH260" i="50"/>
  <c r="BV260" i="50"/>
  <c r="CJ260" i="50"/>
  <c r="DA260" i="50"/>
  <c r="AF324" i="50"/>
  <c r="DX1" i="104"/>
  <c r="DD1" i="104"/>
  <c r="CJ1" i="104"/>
  <c r="BP1" i="104"/>
  <c r="AV1" i="104"/>
  <c r="AB1" i="104"/>
  <c r="EO33" i="104"/>
  <c r="EN33" i="104"/>
  <c r="EO32" i="104"/>
  <c r="EN32" i="104"/>
  <c r="EO29" i="104"/>
  <c r="EN29" i="104"/>
  <c r="EO28" i="104"/>
  <c r="EN28" i="104"/>
  <c r="EO25" i="104"/>
  <c r="EN25" i="104"/>
  <c r="EO24" i="104"/>
  <c r="EN24" i="104"/>
  <c r="DU33" i="104"/>
  <c r="DT33" i="104"/>
  <c r="DU32" i="104"/>
  <c r="DT32" i="104"/>
  <c r="DA33" i="104"/>
  <c r="CZ33" i="104"/>
  <c r="DA32" i="104"/>
  <c r="CZ32" i="104"/>
  <c r="CG33" i="104"/>
  <c r="CF33" i="104"/>
  <c r="CG32" i="104"/>
  <c r="CF32" i="104"/>
  <c r="AS33" i="104"/>
  <c r="AR33" i="104"/>
  <c r="AS32" i="104"/>
  <c r="AR32" i="104"/>
  <c r="I45" i="104"/>
  <c r="S45" i="104"/>
  <c r="DE45" i="104"/>
  <c r="DO45" i="104"/>
  <c r="CK45" i="104"/>
  <c r="CU45" i="104"/>
  <c r="DY45" i="104"/>
  <c r="EI45" i="104"/>
  <c r="BQ45" i="104"/>
  <c r="CA45" i="104"/>
  <c r="AW45" i="104"/>
  <c r="BG45" i="104"/>
  <c r="V36" i="105"/>
  <c r="AD45" i="104"/>
  <c r="AN45" i="104"/>
  <c r="BP31" i="102"/>
  <c r="DE103" i="50"/>
  <c r="BP39" i="102"/>
  <c r="DE111" i="50"/>
  <c r="BP47" i="102"/>
  <c r="DE119" i="50"/>
  <c r="BP16" i="102"/>
  <c r="DE88" i="50"/>
  <c r="BP24" i="102"/>
  <c r="DE96" i="50"/>
  <c r="DE104" i="50"/>
  <c r="DE112" i="50"/>
  <c r="BP48" i="102"/>
  <c r="DE120" i="50"/>
  <c r="DE81" i="50"/>
  <c r="BP17" i="102"/>
  <c r="DE89" i="50"/>
  <c r="DE97" i="50"/>
  <c r="BP33" i="102"/>
  <c r="DE105" i="50"/>
  <c r="DE113" i="50"/>
  <c r="BP49" i="102"/>
  <c r="DE121" i="50"/>
  <c r="DE82" i="50"/>
  <c r="BP18" i="102"/>
  <c r="DE90" i="50"/>
  <c r="BP26" i="102"/>
  <c r="DE98" i="50"/>
  <c r="BP34" i="102"/>
  <c r="DE106" i="50"/>
  <c r="BP42" i="102"/>
  <c r="DE114" i="50"/>
  <c r="BP50" i="102"/>
  <c r="DE122" i="50"/>
  <c r="BP11" i="102"/>
  <c r="DE83" i="50"/>
  <c r="BP23" i="102"/>
  <c r="DE95" i="50"/>
  <c r="BP27" i="102"/>
  <c r="DE99" i="50"/>
  <c r="DE115" i="50"/>
  <c r="BP51" i="102"/>
  <c r="DE123" i="50"/>
  <c r="BP12" i="102"/>
  <c r="DE84" i="50"/>
  <c r="BP20" i="102"/>
  <c r="DE92" i="50"/>
  <c r="BP28" i="102"/>
  <c r="DE100" i="50"/>
  <c r="BP36" i="102"/>
  <c r="DE108" i="50"/>
  <c r="BP44" i="102"/>
  <c r="DE116" i="50"/>
  <c r="BP52" i="102"/>
  <c r="DE124" i="50"/>
  <c r="BP5" i="102"/>
  <c r="DE77" i="50"/>
  <c r="BP13" i="102"/>
  <c r="DE85" i="50"/>
  <c r="DE93" i="50"/>
  <c r="BP29" i="102"/>
  <c r="DE101" i="50"/>
  <c r="BP37" i="102"/>
  <c r="DE109" i="50"/>
  <c r="BP45" i="102"/>
  <c r="DE117" i="50"/>
  <c r="DE86" i="50"/>
  <c r="BP22" i="102"/>
  <c r="DE94" i="50"/>
  <c r="BP30" i="102"/>
  <c r="DE102" i="50"/>
  <c r="BP38" i="102"/>
  <c r="DE110" i="50"/>
  <c r="BP46" i="102"/>
  <c r="DE118" i="50"/>
  <c r="BP19" i="102"/>
  <c r="DE91" i="50"/>
  <c r="BP35" i="102"/>
  <c r="DE107" i="50"/>
  <c r="BP4" i="102"/>
  <c r="DE76" i="50"/>
  <c r="BP15" i="102"/>
  <c r="DE87" i="50"/>
  <c r="DE75" i="50"/>
  <c r="DE78" i="50"/>
  <c r="DL79" i="50"/>
  <c r="AT324" i="50"/>
  <c r="BH324" i="50"/>
  <c r="BV324" i="50"/>
  <c r="CJ324" i="50"/>
  <c r="DA324" i="50"/>
  <c r="AF387" i="50"/>
  <c r="AT31" i="104"/>
  <c r="CH31" i="104"/>
  <c r="DB31" i="104"/>
  <c r="DV31" i="104"/>
  <c r="EP23" i="104"/>
  <c r="EP27" i="104"/>
  <c r="EP31" i="104"/>
  <c r="EM31" i="104"/>
  <c r="EL31" i="104"/>
  <c r="EK31" i="104"/>
  <c r="EJ31" i="104"/>
  <c r="EI31" i="104"/>
  <c r="EH31" i="104"/>
  <c r="EG31" i="104"/>
  <c r="EF31" i="104"/>
  <c r="EE31" i="104"/>
  <c r="ED31" i="104"/>
  <c r="EC31" i="104"/>
  <c r="EB31" i="104"/>
  <c r="EA31" i="104"/>
  <c r="DZ31" i="104"/>
  <c r="DY31" i="104"/>
  <c r="DX31" i="104"/>
  <c r="EM27" i="104"/>
  <c r="EL27" i="104"/>
  <c r="EK27" i="104"/>
  <c r="EJ27" i="104"/>
  <c r="EI27" i="104"/>
  <c r="EH27" i="104"/>
  <c r="EG27" i="104"/>
  <c r="EF27" i="104"/>
  <c r="EE27" i="104"/>
  <c r="ED27" i="104"/>
  <c r="EC27" i="104"/>
  <c r="EB27" i="104"/>
  <c r="EA27" i="104"/>
  <c r="DZ27" i="104"/>
  <c r="DY27" i="104"/>
  <c r="DX27" i="104"/>
  <c r="EM23" i="104"/>
  <c r="EL23" i="104"/>
  <c r="EK23" i="104"/>
  <c r="EJ23" i="104"/>
  <c r="EI23" i="104"/>
  <c r="EH23" i="104"/>
  <c r="EG23" i="104"/>
  <c r="EF23" i="104"/>
  <c r="EE23" i="104"/>
  <c r="ED23" i="104"/>
  <c r="EC23" i="104"/>
  <c r="EB23" i="104"/>
  <c r="EA23" i="104"/>
  <c r="DZ23" i="104"/>
  <c r="DY23" i="104"/>
  <c r="DX23" i="104"/>
  <c r="DS31" i="104"/>
  <c r="DR31" i="104"/>
  <c r="DQ31" i="104"/>
  <c r="DP31" i="104"/>
  <c r="DO31" i="104"/>
  <c r="DN31" i="104"/>
  <c r="DM31" i="104"/>
  <c r="DL31" i="104"/>
  <c r="DK31" i="104"/>
  <c r="DJ31" i="104"/>
  <c r="DI31" i="104"/>
  <c r="DH31" i="104"/>
  <c r="DG31" i="104"/>
  <c r="DF31" i="104"/>
  <c r="DE31" i="104"/>
  <c r="DD31" i="104"/>
  <c r="CY31" i="104"/>
  <c r="CX31" i="104"/>
  <c r="CW31" i="104"/>
  <c r="CV31" i="104"/>
  <c r="CU31" i="104"/>
  <c r="CT31" i="104"/>
  <c r="CS31" i="104"/>
  <c r="CR31" i="104"/>
  <c r="CQ31" i="104"/>
  <c r="CP31" i="104"/>
  <c r="CO31" i="104"/>
  <c r="CN31" i="104"/>
  <c r="CM31" i="104"/>
  <c r="CL31" i="104"/>
  <c r="CK31" i="104"/>
  <c r="CJ31" i="104"/>
  <c r="CE31" i="104"/>
  <c r="CD31" i="104"/>
  <c r="CC31" i="104"/>
  <c r="CB31" i="104"/>
  <c r="CA31" i="104"/>
  <c r="BZ31" i="104"/>
  <c r="BY31" i="104"/>
  <c r="BX31" i="104"/>
  <c r="BW31" i="104"/>
  <c r="BV31" i="104"/>
  <c r="BU31" i="104"/>
  <c r="BT31" i="104"/>
  <c r="BS31" i="104"/>
  <c r="BR31" i="104"/>
  <c r="BQ31" i="104"/>
  <c r="BP31" i="104"/>
  <c r="AQ31" i="104"/>
  <c r="AP31" i="104"/>
  <c r="AO31" i="104"/>
  <c r="AN31" i="104"/>
  <c r="AM31" i="104"/>
  <c r="AL31" i="104"/>
  <c r="AK31" i="104"/>
  <c r="AJ31" i="104"/>
  <c r="AI31" i="104"/>
  <c r="AH31" i="104"/>
  <c r="AG31" i="104"/>
  <c r="AF31" i="104"/>
  <c r="AE31" i="104"/>
  <c r="AD31" i="104"/>
  <c r="AC31" i="104"/>
  <c r="AB31" i="104"/>
  <c r="E6" i="104"/>
  <c r="D6" i="104"/>
  <c r="C6" i="104"/>
  <c r="B6" i="104"/>
  <c r="A6" i="104"/>
  <c r="F26" i="104"/>
  <c r="F22" i="104"/>
  <c r="F18" i="104"/>
  <c r="F14" i="104"/>
  <c r="F10" i="104"/>
  <c r="F6" i="104"/>
  <c r="H1" i="104"/>
  <c r="M479" i="103"/>
  <c r="L479" i="103"/>
  <c r="DE80" i="50"/>
  <c r="J45" i="104"/>
  <c r="T45" i="104"/>
  <c r="DL104" i="50"/>
  <c r="BP32" i="102"/>
  <c r="DL97" i="50"/>
  <c r="BP25" i="102"/>
  <c r="BP40" i="102"/>
  <c r="DL93" i="50"/>
  <c r="BP21" i="102"/>
  <c r="BP14" i="102"/>
  <c r="BP41" i="102"/>
  <c r="DL81" i="50"/>
  <c r="BP9" i="102"/>
  <c r="DL115" i="50"/>
  <c r="BP43" i="102"/>
  <c r="BP10" i="102"/>
  <c r="DL102" i="50"/>
  <c r="DL89" i="50"/>
  <c r="DL82" i="50"/>
  <c r="DL118" i="50"/>
  <c r="DL110" i="50"/>
  <c r="DL109" i="50"/>
  <c r="DL101" i="50"/>
  <c r="DL85" i="50"/>
  <c r="DL77" i="50"/>
  <c r="DL124" i="50"/>
  <c r="DL116" i="50"/>
  <c r="DL108" i="50"/>
  <c r="DL92" i="50"/>
  <c r="DL123" i="50"/>
  <c r="DL99" i="50"/>
  <c r="DL95" i="50"/>
  <c r="DL98" i="50"/>
  <c r="DL90" i="50"/>
  <c r="DL119" i="50"/>
  <c r="DL86" i="50"/>
  <c r="DL112" i="50"/>
  <c r="DL113" i="50"/>
  <c r="DL100" i="50"/>
  <c r="DL84" i="50"/>
  <c r="DL105" i="50"/>
  <c r="DL103" i="50"/>
  <c r="DL87" i="50"/>
  <c r="BP6" i="102"/>
  <c r="CS43" i="104"/>
  <c r="BP8" i="102"/>
  <c r="BP3" i="102"/>
  <c r="CS38" i="104"/>
  <c r="AE45" i="104"/>
  <c r="AO45" i="104"/>
  <c r="DZ45" i="104"/>
  <c r="EJ45" i="104"/>
  <c r="CL45" i="104"/>
  <c r="CV45" i="104"/>
  <c r="DF45" i="104"/>
  <c r="DP45" i="104"/>
  <c r="W36" i="105"/>
  <c r="AX45" i="104"/>
  <c r="BH45" i="104"/>
  <c r="BR45" i="104"/>
  <c r="CB45" i="104"/>
  <c r="DL122" i="50"/>
  <c r="DL76" i="50"/>
  <c r="DL78" i="50"/>
  <c r="DL75" i="50"/>
  <c r="DL107" i="50"/>
  <c r="DL91" i="50"/>
  <c r="DL94" i="50"/>
  <c r="DL117" i="50"/>
  <c r="DL83" i="50"/>
  <c r="DL114" i="50"/>
  <c r="DL106" i="50"/>
  <c r="DL121" i="50"/>
  <c r="DL120" i="50"/>
  <c r="DL96" i="50"/>
  <c r="DL88" i="50"/>
  <c r="DL111" i="50"/>
  <c r="A37" i="104"/>
  <c r="A44" i="104"/>
  <c r="F44" i="104"/>
  <c r="F37" i="104"/>
  <c r="F46" i="104"/>
  <c r="F39" i="104"/>
  <c r="F48" i="104"/>
  <c r="F41" i="104"/>
  <c r="C37" i="104"/>
  <c r="C44" i="104"/>
  <c r="E44" i="104"/>
  <c r="E37" i="104"/>
  <c r="F45" i="104"/>
  <c r="F38" i="104"/>
  <c r="F47" i="104"/>
  <c r="F40" i="104"/>
  <c r="F49" i="104"/>
  <c r="F42" i="104"/>
  <c r="B37" i="104"/>
  <c r="B44" i="104"/>
  <c r="D44" i="104"/>
  <c r="D37" i="104"/>
  <c r="AR31" i="104"/>
  <c r="AS31" i="104"/>
  <c r="BL31" i="104"/>
  <c r="BM31" i="104"/>
  <c r="CF31" i="104"/>
  <c r="CG31" i="104"/>
  <c r="CZ31" i="104"/>
  <c r="DA31" i="104"/>
  <c r="DT31" i="104"/>
  <c r="DU31" i="104"/>
  <c r="EN23" i="104"/>
  <c r="EO23" i="104"/>
  <c r="EN27" i="104"/>
  <c r="EO27" i="104"/>
  <c r="EN31" i="104"/>
  <c r="EO31" i="104"/>
  <c r="AT12" i="102"/>
  <c r="AT13" i="102"/>
  <c r="AT14" i="102"/>
  <c r="AT15" i="102"/>
  <c r="AT16" i="102"/>
  <c r="AT17" i="102"/>
  <c r="AT18" i="102"/>
  <c r="AT19" i="102"/>
  <c r="AT20" i="102"/>
  <c r="AT21" i="102"/>
  <c r="AT22" i="102"/>
  <c r="AT23" i="102"/>
  <c r="AT24" i="102"/>
  <c r="AT25" i="102"/>
  <c r="AT26" i="102"/>
  <c r="AT27" i="102"/>
  <c r="AT28" i="102"/>
  <c r="AT29" i="102"/>
  <c r="AT30" i="102"/>
  <c r="AT31" i="102"/>
  <c r="AT32" i="102"/>
  <c r="AT33" i="102"/>
  <c r="AT34" i="102"/>
  <c r="AT35" i="102"/>
  <c r="AT36" i="102"/>
  <c r="AT37" i="102"/>
  <c r="AT38" i="102"/>
  <c r="AT39" i="102"/>
  <c r="AT40" i="102"/>
  <c r="AT41" i="102"/>
  <c r="AT42" i="102"/>
  <c r="AT43" i="102"/>
  <c r="AT44" i="102"/>
  <c r="AT45" i="102"/>
  <c r="AT46" i="102"/>
  <c r="AR60" i="102"/>
  <c r="AS60" i="102"/>
  <c r="AO13" i="102"/>
  <c r="AP13" i="102"/>
  <c r="AQ13" i="102"/>
  <c r="AR13" i="102"/>
  <c r="AS13" i="102"/>
  <c r="AO14" i="102"/>
  <c r="AP14" i="102"/>
  <c r="AQ14" i="102"/>
  <c r="AR14" i="102"/>
  <c r="AS14" i="102"/>
  <c r="AO15" i="102"/>
  <c r="AP15" i="102"/>
  <c r="AQ15" i="102"/>
  <c r="AR15" i="102"/>
  <c r="AS15" i="102"/>
  <c r="AO16" i="102"/>
  <c r="AP16" i="102"/>
  <c r="AQ16" i="102"/>
  <c r="AR16" i="102"/>
  <c r="AS16" i="102"/>
  <c r="AO17" i="102"/>
  <c r="AP17" i="102"/>
  <c r="AQ17" i="102"/>
  <c r="AR17" i="102"/>
  <c r="AS17" i="102"/>
  <c r="AO18" i="102"/>
  <c r="AP18" i="102"/>
  <c r="AQ18" i="102"/>
  <c r="AR18" i="102"/>
  <c r="AS18" i="102"/>
  <c r="AO19" i="102"/>
  <c r="AP19" i="102"/>
  <c r="AQ19" i="102"/>
  <c r="AR19" i="102"/>
  <c r="AS19" i="102"/>
  <c r="AO20" i="102"/>
  <c r="AP20" i="102"/>
  <c r="AQ20" i="102"/>
  <c r="AR20" i="102"/>
  <c r="AS20" i="102"/>
  <c r="AO21" i="102"/>
  <c r="AP21" i="102"/>
  <c r="AQ21" i="102"/>
  <c r="AR21" i="102"/>
  <c r="AS21" i="102"/>
  <c r="AO22" i="102"/>
  <c r="AP22" i="102"/>
  <c r="AQ22" i="102"/>
  <c r="AR22" i="102"/>
  <c r="AS22" i="102"/>
  <c r="AO23" i="102"/>
  <c r="AP23" i="102"/>
  <c r="AQ23" i="102"/>
  <c r="AR23" i="102"/>
  <c r="AS23" i="102"/>
  <c r="AO24" i="102"/>
  <c r="AP24" i="102"/>
  <c r="AQ24" i="102"/>
  <c r="AR24" i="102"/>
  <c r="AS24" i="102"/>
  <c r="AO25" i="102"/>
  <c r="AP25" i="102"/>
  <c r="AQ25" i="102"/>
  <c r="AR25" i="102"/>
  <c r="AS25" i="102"/>
  <c r="AO26" i="102"/>
  <c r="AP26" i="102"/>
  <c r="AQ26" i="102"/>
  <c r="AR26" i="102"/>
  <c r="AS26" i="102"/>
  <c r="AO27" i="102"/>
  <c r="AP27" i="102"/>
  <c r="AQ27" i="102"/>
  <c r="AR27" i="102"/>
  <c r="AS27" i="102"/>
  <c r="AO28" i="102"/>
  <c r="AP28" i="102"/>
  <c r="AQ28" i="102"/>
  <c r="AR28" i="102"/>
  <c r="AS28" i="102"/>
  <c r="AO29" i="102"/>
  <c r="AP29" i="102"/>
  <c r="AQ29" i="102"/>
  <c r="AR29" i="102"/>
  <c r="AS29" i="102"/>
  <c r="AO30" i="102"/>
  <c r="AP30" i="102"/>
  <c r="AQ30" i="102"/>
  <c r="AR30" i="102"/>
  <c r="AS30" i="102"/>
  <c r="AO31" i="102"/>
  <c r="AP31" i="102"/>
  <c r="AQ31" i="102"/>
  <c r="AR31" i="102"/>
  <c r="AS31" i="102"/>
  <c r="AO32" i="102"/>
  <c r="AP32" i="102"/>
  <c r="AQ32" i="102"/>
  <c r="AR32" i="102"/>
  <c r="AS32" i="102"/>
  <c r="AO33" i="102"/>
  <c r="AP33" i="102"/>
  <c r="AQ33" i="102"/>
  <c r="AR33" i="102"/>
  <c r="AS33" i="102"/>
  <c r="AO34" i="102"/>
  <c r="AP34" i="102"/>
  <c r="AQ34" i="102"/>
  <c r="AR34" i="102"/>
  <c r="AS34" i="102"/>
  <c r="AO35" i="102"/>
  <c r="AP35" i="102"/>
  <c r="AQ35" i="102"/>
  <c r="AR35" i="102"/>
  <c r="AS35" i="102"/>
  <c r="AO36" i="102"/>
  <c r="AP36" i="102"/>
  <c r="AQ36" i="102"/>
  <c r="AR36" i="102"/>
  <c r="AS36" i="102"/>
  <c r="AO37" i="102"/>
  <c r="AP37" i="102"/>
  <c r="AQ37" i="102"/>
  <c r="AR37" i="102"/>
  <c r="AS37" i="102"/>
  <c r="AO38" i="102"/>
  <c r="AP38" i="102"/>
  <c r="AQ38" i="102"/>
  <c r="AR38" i="102"/>
  <c r="AS38" i="102"/>
  <c r="AO39" i="102"/>
  <c r="AP39" i="102"/>
  <c r="AQ39" i="102"/>
  <c r="AR39" i="102"/>
  <c r="AS39" i="102"/>
  <c r="AO40" i="102"/>
  <c r="AP40" i="102"/>
  <c r="AQ40" i="102"/>
  <c r="AR40" i="102"/>
  <c r="AS40" i="102"/>
  <c r="AO41" i="102"/>
  <c r="AP41" i="102"/>
  <c r="AQ41" i="102"/>
  <c r="AR41" i="102"/>
  <c r="AS41" i="102"/>
  <c r="AO42" i="102"/>
  <c r="AP42" i="102"/>
  <c r="AQ42" i="102"/>
  <c r="AR42" i="102"/>
  <c r="AS42" i="102"/>
  <c r="AO43" i="102"/>
  <c r="AP43" i="102"/>
  <c r="AQ43" i="102"/>
  <c r="AR43" i="102"/>
  <c r="AS43" i="102"/>
  <c r="AO44" i="102"/>
  <c r="AP44" i="102"/>
  <c r="AQ44" i="102"/>
  <c r="AR44" i="102"/>
  <c r="AS44" i="102"/>
  <c r="AO45" i="102"/>
  <c r="AP45" i="102"/>
  <c r="AQ45" i="102"/>
  <c r="AR45" i="102"/>
  <c r="AS45" i="102"/>
  <c r="AO46" i="102"/>
  <c r="AP46" i="102"/>
  <c r="AQ46" i="102"/>
  <c r="AR46" i="102"/>
  <c r="AS46" i="102"/>
  <c r="AR47" i="102"/>
  <c r="AS47" i="102"/>
  <c r="AR48" i="102"/>
  <c r="AS48" i="102"/>
  <c r="AR49" i="102"/>
  <c r="AS49" i="102"/>
  <c r="AR50" i="102"/>
  <c r="AS50" i="102"/>
  <c r="AR51" i="102"/>
  <c r="AS51" i="102"/>
  <c r="AR52" i="102"/>
  <c r="AS52" i="102"/>
  <c r="AR53" i="102"/>
  <c r="AS53" i="102"/>
  <c r="AR54" i="102"/>
  <c r="AS54" i="102"/>
  <c r="AR55" i="102"/>
  <c r="AS55" i="102"/>
  <c r="AR56" i="102"/>
  <c r="AS56" i="102"/>
  <c r="AR57" i="102"/>
  <c r="AS57" i="102"/>
  <c r="AR58" i="102"/>
  <c r="AS58" i="102"/>
  <c r="AR59" i="102"/>
  <c r="AS59" i="102"/>
  <c r="AS12" i="102"/>
  <c r="AR12" i="102"/>
  <c r="AQ12" i="102"/>
  <c r="AP12" i="102"/>
  <c r="AO12" i="102"/>
  <c r="AA8" i="65"/>
  <c r="AB8" i="65"/>
  <c r="AC8" i="65"/>
  <c r="AA9" i="65"/>
  <c r="AB9" i="65"/>
  <c r="AC9" i="65"/>
  <c r="AA10" i="65"/>
  <c r="AB10" i="65"/>
  <c r="AC10" i="65"/>
  <c r="AA11" i="65"/>
  <c r="AB11" i="65"/>
  <c r="AC11" i="65"/>
  <c r="AA12" i="65"/>
  <c r="AB12" i="65"/>
  <c r="AC12" i="65"/>
  <c r="AA13" i="65"/>
  <c r="AB13" i="65"/>
  <c r="AC13" i="65"/>
  <c r="AA14" i="65"/>
  <c r="AB14" i="65"/>
  <c r="AC14" i="65"/>
  <c r="AA15" i="65"/>
  <c r="AB15" i="65"/>
  <c r="AC15" i="65"/>
  <c r="AA16" i="65"/>
  <c r="AB16" i="65"/>
  <c r="AC16" i="65"/>
  <c r="AA17" i="65"/>
  <c r="AB17" i="65"/>
  <c r="AC17" i="65"/>
  <c r="AA18" i="65"/>
  <c r="AB18" i="65"/>
  <c r="AC18" i="65"/>
  <c r="AA19" i="65"/>
  <c r="AB19" i="65"/>
  <c r="AC19" i="65"/>
  <c r="AA20" i="65"/>
  <c r="AB20" i="65"/>
  <c r="AC20" i="65"/>
  <c r="AA21" i="65"/>
  <c r="AB21" i="65"/>
  <c r="AC21" i="65"/>
  <c r="AA22" i="65"/>
  <c r="AB22" i="65"/>
  <c r="AC22" i="65"/>
  <c r="AA23" i="65"/>
  <c r="AB23" i="65"/>
  <c r="AC23" i="65"/>
  <c r="AA24" i="65"/>
  <c r="AB24" i="65"/>
  <c r="AC24" i="65"/>
  <c r="AA25" i="65"/>
  <c r="AB25" i="65"/>
  <c r="AC25" i="65"/>
  <c r="AA26" i="65"/>
  <c r="AB26" i="65"/>
  <c r="AC26" i="65"/>
  <c r="AA27" i="65"/>
  <c r="AB27" i="65"/>
  <c r="AC27" i="65"/>
  <c r="AA28" i="65"/>
  <c r="AB28" i="65"/>
  <c r="AC28" i="65"/>
  <c r="AA29" i="65"/>
  <c r="AB29" i="65"/>
  <c r="AC29" i="65"/>
  <c r="AA30" i="65"/>
  <c r="AB30" i="65"/>
  <c r="AC30" i="65"/>
  <c r="AA31" i="65"/>
  <c r="AB31" i="65"/>
  <c r="AC31" i="65"/>
  <c r="AA32" i="65"/>
  <c r="AB32" i="65"/>
  <c r="AC32" i="65"/>
  <c r="AA33" i="65"/>
  <c r="AB33" i="65"/>
  <c r="AC33" i="65"/>
  <c r="AA34" i="65"/>
  <c r="AB34" i="65"/>
  <c r="AC34" i="65"/>
  <c r="AA35" i="65"/>
  <c r="AB35" i="65"/>
  <c r="AC35" i="65"/>
  <c r="AA36" i="65"/>
  <c r="AB36" i="65"/>
  <c r="AC36" i="65"/>
  <c r="AA37" i="65"/>
  <c r="AB37" i="65"/>
  <c r="AC37" i="65"/>
  <c r="AA38" i="65"/>
  <c r="AB38" i="65"/>
  <c r="AC38" i="65"/>
  <c r="AA39" i="65"/>
  <c r="AB39" i="65"/>
  <c r="AC39" i="65"/>
  <c r="AA40" i="65"/>
  <c r="AB40" i="65"/>
  <c r="AC40" i="65"/>
  <c r="AA41" i="65"/>
  <c r="AB41" i="65"/>
  <c r="AC41" i="65"/>
  <c r="AA42" i="65"/>
  <c r="AB42" i="65"/>
  <c r="AC42" i="65"/>
  <c r="AA43" i="65"/>
  <c r="AB43" i="65"/>
  <c r="AC43" i="65"/>
  <c r="AA44" i="65"/>
  <c r="AB44" i="65"/>
  <c r="AC44" i="65"/>
  <c r="AA45" i="65"/>
  <c r="AB45" i="65"/>
  <c r="AC45" i="65"/>
  <c r="AA46" i="65"/>
  <c r="AB46" i="65"/>
  <c r="AC46" i="65"/>
  <c r="AA47" i="65"/>
  <c r="AB47" i="65"/>
  <c r="AC47" i="65"/>
  <c r="AA48" i="65"/>
  <c r="AB48" i="65"/>
  <c r="AC48" i="65"/>
  <c r="AA49" i="65"/>
  <c r="AB49" i="65"/>
  <c r="AC49" i="65"/>
  <c r="AA50" i="65"/>
  <c r="AB50" i="65"/>
  <c r="AC50" i="65"/>
  <c r="AA51" i="65"/>
  <c r="AB51" i="65"/>
  <c r="AC51" i="65"/>
  <c r="AA52" i="65"/>
  <c r="AB52" i="65"/>
  <c r="AC52" i="65"/>
  <c r="AA53" i="65"/>
  <c r="AB53" i="65"/>
  <c r="AC53" i="65"/>
  <c r="AA54" i="65"/>
  <c r="AB54" i="65"/>
  <c r="AC54" i="65"/>
  <c r="AA55" i="65"/>
  <c r="AB55" i="65"/>
  <c r="AC55" i="65"/>
  <c r="AA56" i="65"/>
  <c r="AB56" i="65"/>
  <c r="AC56" i="65"/>
  <c r="P7" i="65"/>
  <c r="R7" i="65"/>
  <c r="DN479" i="103"/>
  <c r="DM479" i="103"/>
  <c r="BF134" i="103"/>
  <c r="BE134" i="103"/>
  <c r="L134" i="103"/>
  <c r="BU249" i="103"/>
  <c r="BT249" i="103"/>
  <c r="AQ249" i="103"/>
  <c r="AP249" i="103"/>
  <c r="CJ364" i="103"/>
  <c r="CI364" i="103"/>
  <c r="CY19" i="103"/>
  <c r="CX19" i="103"/>
  <c r="CJ19" i="103"/>
  <c r="CI19" i="103"/>
  <c r="BF364" i="103"/>
  <c r="BE364" i="103"/>
  <c r="EC19" i="103"/>
  <c r="EB19" i="103"/>
  <c r="BF19" i="103"/>
  <c r="BE19" i="103"/>
  <c r="BU364" i="103"/>
  <c r="BT364" i="103"/>
  <c r="BF249" i="103"/>
  <c r="BE249" i="103"/>
  <c r="M249" i="103"/>
  <c r="L249" i="103"/>
  <c r="AP19" i="103"/>
  <c r="CJ134" i="103"/>
  <c r="CI134" i="103"/>
  <c r="DN19" i="103"/>
  <c r="DM19" i="103"/>
  <c r="CJ249" i="103"/>
  <c r="CI249" i="103"/>
  <c r="DN134" i="103"/>
  <c r="DM134" i="103"/>
  <c r="AQ364" i="103"/>
  <c r="AP364" i="103"/>
  <c r="BU134" i="103"/>
  <c r="BT134" i="103"/>
  <c r="CY134" i="103"/>
  <c r="CX134" i="103"/>
  <c r="AB364" i="103"/>
  <c r="AA364" i="103"/>
  <c r="BF479" i="103"/>
  <c r="BE479" i="103"/>
  <c r="CY249" i="103"/>
  <c r="CX249" i="103"/>
  <c r="CJ479" i="103"/>
  <c r="CI479" i="103"/>
  <c r="AB479" i="103"/>
  <c r="AA479" i="103"/>
  <c r="AB134" i="103"/>
  <c r="AA134" i="103"/>
  <c r="BU19" i="103"/>
  <c r="BT19" i="103"/>
  <c r="BU479" i="103"/>
  <c r="BT479" i="103"/>
  <c r="CY364" i="103"/>
  <c r="CX364" i="103"/>
  <c r="CY479" i="103"/>
  <c r="CX479" i="103"/>
  <c r="AQ479" i="103"/>
  <c r="AP479" i="103"/>
  <c r="AB249" i="103"/>
  <c r="AA249" i="103"/>
  <c r="DN364" i="103"/>
  <c r="DM364" i="103"/>
  <c r="AQ134" i="103"/>
  <c r="AP134" i="103"/>
  <c r="DN249" i="103"/>
  <c r="DM249" i="103"/>
  <c r="L19" i="103"/>
  <c r="CJ126" i="50"/>
  <c r="CQ126" i="50"/>
  <c r="K45" i="104"/>
  <c r="U45" i="104"/>
  <c r="DL80" i="50"/>
  <c r="EA45" i="104"/>
  <c r="EK45" i="104"/>
  <c r="BS45" i="104"/>
  <c r="CC45" i="104"/>
  <c r="AY45" i="104"/>
  <c r="BI45" i="104"/>
  <c r="X36" i="105"/>
  <c r="DG45" i="104"/>
  <c r="DQ45" i="104"/>
  <c r="CM45" i="104"/>
  <c r="CW45" i="104"/>
  <c r="AF45" i="104"/>
  <c r="AP45" i="104"/>
  <c r="EI347" i="103"/>
  <c r="EI117" i="103"/>
  <c r="DT462" i="103"/>
  <c r="DT232" i="103"/>
  <c r="DT2" i="103"/>
  <c r="DE347" i="103"/>
  <c r="DE117" i="103"/>
  <c r="AV45" i="102"/>
  <c r="AV43" i="102"/>
  <c r="AV41" i="102"/>
  <c r="AV39" i="102"/>
  <c r="AV37" i="102"/>
  <c r="AV35" i="102"/>
  <c r="AV33" i="102"/>
  <c r="AV31" i="102"/>
  <c r="AV29" i="102"/>
  <c r="AV27" i="102"/>
  <c r="AV25" i="102"/>
  <c r="AV23" i="102"/>
  <c r="AV21" i="102"/>
  <c r="AV19" i="102"/>
  <c r="AV17" i="102"/>
  <c r="AV15" i="102"/>
  <c r="AV13" i="102"/>
  <c r="AV12" i="102"/>
  <c r="EI232" i="103"/>
  <c r="EI2" i="103"/>
  <c r="DT347" i="103"/>
  <c r="DT117" i="103"/>
  <c r="DE462" i="103"/>
  <c r="DE232" i="103"/>
  <c r="AV46" i="102"/>
  <c r="AV44" i="102"/>
  <c r="AV42" i="102"/>
  <c r="AV40" i="102"/>
  <c r="AV38" i="102"/>
  <c r="AV36" i="102"/>
  <c r="AV34" i="102"/>
  <c r="AV32" i="102"/>
  <c r="AV30" i="102"/>
  <c r="AV28" i="102"/>
  <c r="AV26" i="102"/>
  <c r="AV24" i="102"/>
  <c r="AV22" i="102"/>
  <c r="AV20" i="102"/>
  <c r="AV18" i="102"/>
  <c r="AV16" i="102"/>
  <c r="AV14" i="102"/>
  <c r="EI462" i="103"/>
  <c r="AU11" i="102"/>
  <c r="AT11" i="102"/>
  <c r="AS11" i="102"/>
  <c r="AR11" i="102"/>
  <c r="AQ11" i="102"/>
  <c r="AP11" i="102"/>
  <c r="AO11" i="102"/>
  <c r="AA19" i="103"/>
  <c r="M364" i="103"/>
  <c r="L364" i="103"/>
  <c r="B12" i="65"/>
  <c r="AW16" i="102"/>
  <c r="AX16" i="102"/>
  <c r="C10" i="106"/>
  <c r="B20" i="65"/>
  <c r="AW24" i="102"/>
  <c r="AX24" i="102"/>
  <c r="C18" i="106"/>
  <c r="B28" i="65"/>
  <c r="AW32" i="102"/>
  <c r="AX32" i="102"/>
  <c r="C26" i="106"/>
  <c r="B36" i="65"/>
  <c r="AW40" i="102"/>
  <c r="AX40" i="102"/>
  <c r="C34" i="106"/>
  <c r="B8" i="65"/>
  <c r="AW12" i="102"/>
  <c r="AX12" i="102"/>
  <c r="C6" i="106"/>
  <c r="B11" i="65"/>
  <c r="AW15" i="102"/>
  <c r="AX15" i="102"/>
  <c r="C9" i="106"/>
  <c r="B15" i="65"/>
  <c r="AW19" i="102"/>
  <c r="AX19" i="102"/>
  <c r="C13" i="106"/>
  <c r="B19" i="65"/>
  <c r="AW23" i="102"/>
  <c r="AX23" i="102"/>
  <c r="C17" i="106"/>
  <c r="B23" i="65"/>
  <c r="AW27" i="102"/>
  <c r="AX27" i="102"/>
  <c r="C21" i="106"/>
  <c r="B27" i="65"/>
  <c r="AW31" i="102"/>
  <c r="AX31" i="102"/>
  <c r="C25" i="106"/>
  <c r="B31" i="65"/>
  <c r="AW35" i="102"/>
  <c r="AX35" i="102"/>
  <c r="C29" i="106"/>
  <c r="B35" i="65"/>
  <c r="AW39" i="102"/>
  <c r="AX39" i="102"/>
  <c r="C33" i="106"/>
  <c r="B39" i="65"/>
  <c r="AW43" i="102"/>
  <c r="AX43" i="102"/>
  <c r="C37" i="106"/>
  <c r="B16" i="65"/>
  <c r="AW20" i="102"/>
  <c r="AX20" i="102"/>
  <c r="C14" i="106"/>
  <c r="B24" i="65"/>
  <c r="AW28" i="102"/>
  <c r="AX28" i="102"/>
  <c r="C22" i="106"/>
  <c r="B32" i="65"/>
  <c r="AW36" i="102"/>
  <c r="AX36" i="102"/>
  <c r="C30" i="106"/>
  <c r="B10" i="65"/>
  <c r="AW14" i="102"/>
  <c r="AX14" i="102"/>
  <c r="C8" i="106"/>
  <c r="B14" i="65"/>
  <c r="AW18" i="102"/>
  <c r="AX18" i="102"/>
  <c r="C12" i="106"/>
  <c r="B18" i="65"/>
  <c r="AW22" i="102"/>
  <c r="AX22" i="102"/>
  <c r="C16" i="106"/>
  <c r="B22" i="65"/>
  <c r="AW26" i="102"/>
  <c r="AX26" i="102"/>
  <c r="C20" i="106"/>
  <c r="B26" i="65"/>
  <c r="AW30" i="102"/>
  <c r="AX30" i="102"/>
  <c r="C24" i="106"/>
  <c r="B30" i="65"/>
  <c r="AW34" i="102"/>
  <c r="AX34" i="102"/>
  <c r="C28" i="106"/>
  <c r="B34" i="65"/>
  <c r="AW38" i="102"/>
  <c r="AX38" i="102"/>
  <c r="C32" i="106"/>
  <c r="B38" i="65"/>
  <c r="AW42" i="102"/>
  <c r="AX42" i="102"/>
  <c r="C36" i="106"/>
  <c r="B42" i="65"/>
  <c r="AW46" i="102"/>
  <c r="AX46" i="102"/>
  <c r="C40" i="106"/>
  <c r="B9" i="65"/>
  <c r="AW13" i="102"/>
  <c r="AX13" i="102"/>
  <c r="C7" i="106"/>
  <c r="B13" i="65"/>
  <c r="AW17" i="102"/>
  <c r="AX17" i="102"/>
  <c r="C11" i="106"/>
  <c r="B17" i="65"/>
  <c r="AW21" i="102"/>
  <c r="AX21" i="102"/>
  <c r="C15" i="106"/>
  <c r="B21" i="65"/>
  <c r="AW25" i="102"/>
  <c r="AX25" i="102"/>
  <c r="C19" i="106"/>
  <c r="B25" i="65"/>
  <c r="AW29" i="102"/>
  <c r="AX29" i="102"/>
  <c r="C23" i="106"/>
  <c r="B29" i="65"/>
  <c r="AW33" i="102"/>
  <c r="AX33" i="102"/>
  <c r="C27" i="106"/>
  <c r="B33" i="65"/>
  <c r="AW37" i="102"/>
  <c r="AX37" i="102"/>
  <c r="C31" i="106"/>
  <c r="B41" i="65"/>
  <c r="AW45" i="102"/>
  <c r="AX45" i="102"/>
  <c r="C39" i="106"/>
  <c r="CU126" i="50"/>
  <c r="L45" i="104"/>
  <c r="V45" i="104"/>
  <c r="CN45" i="104"/>
  <c r="CX45" i="104"/>
  <c r="DH45" i="104"/>
  <c r="DR45" i="104"/>
  <c r="Y36" i="105"/>
  <c r="AZ45" i="104"/>
  <c r="BJ45" i="104"/>
  <c r="BT45" i="104"/>
  <c r="CD45" i="104"/>
  <c r="EB45" i="104"/>
  <c r="EL45" i="104"/>
  <c r="AG45" i="104"/>
  <c r="AQ45" i="104"/>
  <c r="AV11" i="102"/>
  <c r="U7" i="65"/>
  <c r="M45" i="104"/>
  <c r="W45" i="104"/>
  <c r="AH45" i="104"/>
  <c r="AR45" i="104"/>
  <c r="EC45" i="104"/>
  <c r="EM45" i="104"/>
  <c r="DI45" i="104"/>
  <c r="DS45" i="104"/>
  <c r="BU45" i="104"/>
  <c r="CE45" i="104"/>
  <c r="BA45" i="104"/>
  <c r="BK45" i="104"/>
  <c r="Z36" i="105"/>
  <c r="CO45" i="104"/>
  <c r="CY45" i="104"/>
  <c r="C8" i="71"/>
  <c r="D8" i="71"/>
  <c r="C9" i="71"/>
  <c r="D9" i="71"/>
  <c r="C10" i="71"/>
  <c r="D10" i="71"/>
  <c r="C11" i="71"/>
  <c r="D11" i="71"/>
  <c r="C12" i="71"/>
  <c r="D12" i="71"/>
  <c r="C13" i="71"/>
  <c r="D13" i="71"/>
  <c r="C14" i="71"/>
  <c r="D14" i="71"/>
  <c r="C15" i="71"/>
  <c r="D15" i="71"/>
  <c r="C16" i="71"/>
  <c r="D16" i="71"/>
  <c r="C17" i="71"/>
  <c r="D17" i="71"/>
  <c r="C18" i="71"/>
  <c r="D18" i="71"/>
  <c r="C19" i="71"/>
  <c r="D19" i="71"/>
  <c r="C20" i="71"/>
  <c r="D20" i="71"/>
  <c r="C21" i="71"/>
  <c r="D21" i="71"/>
  <c r="C22" i="71"/>
  <c r="D22" i="71"/>
  <c r="C23" i="71"/>
  <c r="D23" i="71"/>
  <c r="C24" i="71"/>
  <c r="D24" i="71"/>
  <c r="C25" i="71"/>
  <c r="D25" i="71"/>
  <c r="C26" i="71"/>
  <c r="D26" i="71"/>
  <c r="C27" i="71"/>
  <c r="D27" i="71"/>
  <c r="C28" i="71"/>
  <c r="D28" i="71"/>
  <c r="C29" i="71"/>
  <c r="D29" i="71"/>
  <c r="C30" i="71"/>
  <c r="D30" i="71"/>
  <c r="C31" i="71"/>
  <c r="D31" i="71"/>
  <c r="C32" i="71"/>
  <c r="D32" i="71"/>
  <c r="C33" i="71"/>
  <c r="D33" i="71"/>
  <c r="C34" i="71"/>
  <c r="D34" i="71"/>
  <c r="C35" i="71"/>
  <c r="D35" i="71"/>
  <c r="C36" i="71"/>
  <c r="D36" i="71"/>
  <c r="C37" i="71"/>
  <c r="D37" i="71"/>
  <c r="C38" i="71"/>
  <c r="D38" i="71"/>
  <c r="C39" i="71"/>
  <c r="D39" i="71"/>
  <c r="C40" i="71"/>
  <c r="A8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D40" i="71"/>
  <c r="C41" i="71"/>
  <c r="D41" i="71"/>
  <c r="C42" i="71"/>
  <c r="A42" i="71"/>
  <c r="D42" i="71"/>
  <c r="C43" i="71"/>
  <c r="A43" i="71"/>
  <c r="D43" i="71"/>
  <c r="C44" i="71"/>
  <c r="A44" i="71"/>
  <c r="D44" i="71"/>
  <c r="C45" i="71"/>
  <c r="A45" i="71"/>
  <c r="D45" i="71"/>
  <c r="C46" i="71"/>
  <c r="D46" i="71"/>
  <c r="C47" i="71"/>
  <c r="A46" i="71"/>
  <c r="A47" i="71"/>
  <c r="D47" i="71"/>
  <c r="C48" i="71"/>
  <c r="A48" i="71"/>
  <c r="D48" i="71"/>
  <c r="C49" i="71"/>
  <c r="A49" i="71"/>
  <c r="D49" i="71"/>
  <c r="C50" i="71"/>
  <c r="A50" i="71"/>
  <c r="D50" i="71"/>
  <c r="C51" i="71"/>
  <c r="D51" i="71"/>
  <c r="C52" i="71"/>
  <c r="A51" i="71"/>
  <c r="A52" i="71"/>
  <c r="D52" i="71"/>
  <c r="C53" i="71"/>
  <c r="A53" i="71"/>
  <c r="D53" i="71"/>
  <c r="C54" i="71"/>
  <c r="A54" i="71"/>
  <c r="D54" i="71"/>
  <c r="C55" i="71"/>
  <c r="A55" i="71"/>
  <c r="D55" i="71"/>
  <c r="C56" i="71"/>
  <c r="A56" i="71"/>
  <c r="D56" i="71"/>
  <c r="C7" i="71"/>
  <c r="D7" i="71"/>
  <c r="A41" i="71"/>
  <c r="N45" i="104"/>
  <c r="X45" i="104"/>
  <c r="AP40" i="104"/>
  <c r="CP45" i="104"/>
  <c r="CZ45" i="104"/>
  <c r="AA36" i="105"/>
  <c r="BB45" i="104"/>
  <c r="BL45" i="104"/>
  <c r="BV45" i="104"/>
  <c r="CF45" i="104"/>
  <c r="DJ45" i="104"/>
  <c r="DT45" i="104"/>
  <c r="ED45" i="104"/>
  <c r="EN45" i="104"/>
  <c r="AJ45" i="104"/>
  <c r="AT45" i="104"/>
  <c r="AI45" i="104"/>
  <c r="AS45" i="104"/>
  <c r="O45" i="104"/>
  <c r="A33" i="102"/>
  <c r="A34" i="102"/>
  <c r="A35" i="102"/>
  <c r="A36" i="102"/>
  <c r="A32" i="102"/>
  <c r="A28" i="102"/>
  <c r="A29" i="102"/>
  <c r="A30" i="102"/>
  <c r="A31" i="102"/>
  <c r="A27" i="102"/>
  <c r="A23" i="102"/>
  <c r="A24" i="102"/>
  <c r="A25" i="102"/>
  <c r="A26" i="102"/>
  <c r="A22" i="102"/>
  <c r="J4" i="65"/>
  <c r="H4" i="65"/>
  <c r="D4" i="65"/>
  <c r="A4" i="65"/>
  <c r="L3" i="65"/>
  <c r="D3" i="65"/>
  <c r="M1" i="65"/>
  <c r="J1" i="65"/>
  <c r="L2" i="65"/>
  <c r="AP38" i="104"/>
  <c r="Y45" i="104"/>
  <c r="EE45" i="104"/>
  <c r="EO45" i="104"/>
  <c r="EF45" i="104"/>
  <c r="EP45" i="104"/>
  <c r="DL45" i="104"/>
  <c r="DV45" i="104"/>
  <c r="DK45" i="104"/>
  <c r="DU45" i="104"/>
  <c r="BW45" i="104"/>
  <c r="CG45" i="104"/>
  <c r="BX45" i="104"/>
  <c r="CH45" i="104"/>
  <c r="BC45" i="104"/>
  <c r="BM45" i="104"/>
  <c r="CQ45" i="104"/>
  <c r="DA45" i="104"/>
  <c r="CR45" i="104"/>
  <c r="DB45" i="104"/>
  <c r="BV66" i="50"/>
  <c r="DA66" i="50"/>
  <c r="R322" i="50"/>
  <c r="AT322" i="50"/>
  <c r="BV322" i="50"/>
  <c r="BH66" i="50"/>
  <c r="CJ66" i="50"/>
  <c r="AF322" i="50"/>
  <c r="BH322" i="50"/>
  <c r="AF66" i="50"/>
  <c r="CJ258" i="50"/>
  <c r="D66" i="50"/>
  <c r="E72" i="50"/>
  <c r="AT66" i="50"/>
  <c r="R194" i="50"/>
  <c r="R66" i="50"/>
  <c r="BL462" i="103"/>
  <c r="B37" i="65"/>
  <c r="CP232" i="103"/>
  <c r="B40" i="65"/>
  <c r="B43" i="71"/>
  <c r="B44" i="71"/>
  <c r="B45" i="71"/>
  <c r="B46" i="71"/>
  <c r="B47" i="71"/>
  <c r="B48" i="71"/>
  <c r="B49" i="71"/>
  <c r="B50" i="71"/>
  <c r="B51" i="71"/>
  <c r="B52" i="71"/>
  <c r="B53" i="71"/>
  <c r="B54" i="71"/>
  <c r="B55" i="71"/>
  <c r="B56" i="71"/>
  <c r="B7" i="65"/>
  <c r="AW11" i="102"/>
  <c r="AX11" i="102"/>
  <c r="C5" i="106"/>
  <c r="H10" i="105"/>
  <c r="BA32" i="104"/>
  <c r="J10" i="105"/>
  <c r="BC32" i="104"/>
  <c r="L10" i="105"/>
  <c r="BE32" i="104"/>
  <c r="O10" i="105"/>
  <c r="BG32" i="104"/>
  <c r="Q10" i="105"/>
  <c r="BI32" i="104"/>
  <c r="S10" i="105"/>
  <c r="BK32" i="104"/>
  <c r="U10" i="105"/>
  <c r="AX33" i="104"/>
  <c r="Z10" i="105"/>
  <c r="AZ33" i="104"/>
  <c r="AB10" i="105"/>
  <c r="BB33" i="104"/>
  <c r="AD10" i="105"/>
  <c r="BD33" i="104"/>
  <c r="BF33" i="104"/>
  <c r="AI10" i="105"/>
  <c r="BH33" i="104"/>
  <c r="AK10" i="105"/>
  <c r="BJ33" i="104"/>
  <c r="AM10" i="105"/>
  <c r="G10" i="105"/>
  <c r="AZ32" i="104"/>
  <c r="I10" i="105"/>
  <c r="BB32" i="104"/>
  <c r="K10" i="105"/>
  <c r="BD32" i="104"/>
  <c r="BF32" i="104"/>
  <c r="P10" i="105"/>
  <c r="BH32" i="104"/>
  <c r="R10" i="105"/>
  <c r="BJ32" i="104"/>
  <c r="T10" i="105"/>
  <c r="AY33" i="104"/>
  <c r="AA10" i="105"/>
  <c r="BA33" i="104"/>
  <c r="AC10" i="105"/>
  <c r="BC33" i="104"/>
  <c r="AE10" i="105"/>
  <c r="BE33" i="104"/>
  <c r="AH10" i="105"/>
  <c r="BG33" i="104"/>
  <c r="AJ10" i="105"/>
  <c r="BI33" i="104"/>
  <c r="AL10" i="105"/>
  <c r="BK33" i="104"/>
  <c r="AN10" i="105"/>
  <c r="AV33" i="104"/>
  <c r="AV21" i="104"/>
  <c r="X24" i="105"/>
  <c r="AV13" i="104"/>
  <c r="X22" i="105"/>
  <c r="AV24" i="104"/>
  <c r="BD45" i="104"/>
  <c r="BN45" i="104"/>
  <c r="AB36" i="105"/>
  <c r="AC36" i="105"/>
  <c r="B41" i="71"/>
  <c r="CP462" i="103"/>
  <c r="B35" i="71"/>
  <c r="CA347" i="103"/>
  <c r="B33" i="71"/>
  <c r="CA117" i="103"/>
  <c r="B29" i="71"/>
  <c r="BL232" i="103"/>
  <c r="B27" i="71"/>
  <c r="BL2" i="103"/>
  <c r="B25" i="71"/>
  <c r="AW347" i="103"/>
  <c r="B23" i="71"/>
  <c r="AW117" i="103"/>
  <c r="B21" i="71"/>
  <c r="AH462" i="103"/>
  <c r="B19" i="71"/>
  <c r="AH232" i="103"/>
  <c r="B17" i="71"/>
  <c r="AH2" i="103"/>
  <c r="B15" i="71"/>
  <c r="S347" i="103"/>
  <c r="B13" i="71"/>
  <c r="S117" i="103"/>
  <c r="B11" i="71"/>
  <c r="D462" i="103"/>
  <c r="B9" i="71"/>
  <c r="D232" i="103"/>
  <c r="D2" i="103"/>
  <c r="AY11" i="102"/>
  <c r="B42" i="71"/>
  <c r="DE2" i="103"/>
  <c r="B38" i="71"/>
  <c r="CP117" i="103"/>
  <c r="B36" i="71"/>
  <c r="CA462" i="103"/>
  <c r="B34" i="71"/>
  <c r="CA232" i="103"/>
  <c r="B32" i="71"/>
  <c r="CA2" i="103"/>
  <c r="B30" i="71"/>
  <c r="BL347" i="103"/>
  <c r="B28" i="71"/>
  <c r="BL117" i="103"/>
  <c r="B26" i="71"/>
  <c r="AW462" i="103"/>
  <c r="B24" i="71"/>
  <c r="AW232" i="103"/>
  <c r="B22" i="71"/>
  <c r="AW2" i="103"/>
  <c r="B20" i="71"/>
  <c r="AH347" i="103"/>
  <c r="B18" i="71"/>
  <c r="AH117" i="103"/>
  <c r="B16" i="71"/>
  <c r="S462" i="103"/>
  <c r="B14" i="71"/>
  <c r="S232" i="103"/>
  <c r="B12" i="71"/>
  <c r="S2" i="103"/>
  <c r="B10" i="71"/>
  <c r="D347" i="103"/>
  <c r="B8" i="71"/>
  <c r="D117" i="103"/>
  <c r="B40" i="71"/>
  <c r="DO28" i="104"/>
  <c r="DG28" i="104"/>
  <c r="DS27" i="104"/>
  <c r="DS29" i="104"/>
  <c r="DQ27" i="104"/>
  <c r="DQ29" i="104"/>
  <c r="DO27" i="104"/>
  <c r="DO29" i="104"/>
  <c r="DM27" i="104"/>
  <c r="DM29" i="104"/>
  <c r="DK27" i="104"/>
  <c r="DK29" i="104"/>
  <c r="DI27" i="104"/>
  <c r="DI29" i="104"/>
  <c r="DG27" i="104"/>
  <c r="DG29" i="104"/>
  <c r="DE27" i="104"/>
  <c r="DE29" i="104"/>
  <c r="DS25" i="104"/>
  <c r="DK25" i="104"/>
  <c r="DF25" i="104"/>
  <c r="DO24" i="104"/>
  <c r="DG24" i="104"/>
  <c r="DS21" i="104"/>
  <c r="DK21" i="104"/>
  <c r="DF21" i="104"/>
  <c r="DO20" i="104"/>
  <c r="DG20" i="104"/>
  <c r="DS17" i="104"/>
  <c r="DK17" i="104"/>
  <c r="DK16" i="104"/>
  <c r="DS28" i="104"/>
  <c r="DK28" i="104"/>
  <c r="DF28" i="104"/>
  <c r="DR27" i="104"/>
  <c r="DR29" i="104"/>
  <c r="DP27" i="104"/>
  <c r="DP29" i="104"/>
  <c r="DN27" i="104"/>
  <c r="DN29" i="104"/>
  <c r="DL27" i="104"/>
  <c r="DJ27" i="104"/>
  <c r="DJ29" i="104"/>
  <c r="DH27" i="104"/>
  <c r="DH29" i="104"/>
  <c r="DF27" i="104"/>
  <c r="DF29" i="104"/>
  <c r="DD27" i="104"/>
  <c r="DO25" i="104"/>
  <c r="DG25" i="104"/>
  <c r="DS24" i="104"/>
  <c r="DK24" i="104"/>
  <c r="DF24" i="104"/>
  <c r="DO21" i="104"/>
  <c r="DG21" i="104"/>
  <c r="DS20" i="104"/>
  <c r="DK20" i="104"/>
  <c r="DF20" i="104"/>
  <c r="DO17" i="104"/>
  <c r="DG17" i="104"/>
  <c r="DF17" i="104"/>
  <c r="DO16" i="104"/>
  <c r="DF16" i="104"/>
  <c r="DO13" i="104"/>
  <c r="DG13" i="104"/>
  <c r="DO12" i="104"/>
  <c r="DG12" i="104"/>
  <c r="DG16" i="104"/>
  <c r="DS13" i="104"/>
  <c r="DK13" i="104"/>
  <c r="DF13" i="104"/>
  <c r="DS12" i="104"/>
  <c r="DK12" i="104"/>
  <c r="DF12" i="104"/>
  <c r="DO9" i="104"/>
  <c r="DG9" i="104"/>
  <c r="DS8" i="104"/>
  <c r="DK8" i="104"/>
  <c r="DF8" i="104"/>
  <c r="CU28" i="104"/>
  <c r="CM28" i="104"/>
  <c r="CY25" i="104"/>
  <c r="CQ25" i="104"/>
  <c r="CL25" i="104"/>
  <c r="CU24" i="104"/>
  <c r="CM24" i="104"/>
  <c r="CY21" i="104"/>
  <c r="CQ21" i="104"/>
  <c r="CL21" i="104"/>
  <c r="CU20" i="104"/>
  <c r="CM20" i="104"/>
  <c r="CY17" i="104"/>
  <c r="CQ17" i="104"/>
  <c r="CL17" i="104"/>
  <c r="CU16" i="104"/>
  <c r="CM16" i="104"/>
  <c r="CY13" i="104"/>
  <c r="CQ13" i="104"/>
  <c r="CL13" i="104"/>
  <c r="CY12" i="104"/>
  <c r="CQ12" i="104"/>
  <c r="CL12" i="104"/>
  <c r="CU9" i="104"/>
  <c r="CM9" i="104"/>
  <c r="DS9" i="104"/>
  <c r="DK9" i="104"/>
  <c r="DF9" i="104"/>
  <c r="DO8" i="104"/>
  <c r="DG8" i="104"/>
  <c r="CY28" i="104"/>
  <c r="CQ28" i="104"/>
  <c r="CL28" i="104"/>
  <c r="CU25" i="104"/>
  <c r="CM25" i="104"/>
  <c r="CY24" i="104"/>
  <c r="CQ24" i="104"/>
  <c r="CL24" i="104"/>
  <c r="CL20" i="104"/>
  <c r="CM13" i="104"/>
  <c r="CM12" i="104"/>
  <c r="CQ9" i="104"/>
  <c r="CU21" i="104"/>
  <c r="CM21" i="104"/>
  <c r="CY20" i="104"/>
  <c r="CQ20" i="104"/>
  <c r="CU17" i="104"/>
  <c r="CM17" i="104"/>
  <c r="CY16" i="104"/>
  <c r="CQ16" i="104"/>
  <c r="CL16" i="104"/>
  <c r="CU13" i="104"/>
  <c r="CU12" i="104"/>
  <c r="CY9" i="104"/>
  <c r="CL9" i="104"/>
  <c r="CY8" i="104"/>
  <c r="CQ8" i="104"/>
  <c r="CL8" i="104"/>
  <c r="CA28" i="104"/>
  <c r="BS28" i="104"/>
  <c r="CE25" i="104"/>
  <c r="BW25" i="104"/>
  <c r="BR25" i="104"/>
  <c r="CA24" i="104"/>
  <c r="BS24" i="104"/>
  <c r="CE21" i="104"/>
  <c r="BW21" i="104"/>
  <c r="BR21" i="104"/>
  <c r="CA20" i="104"/>
  <c r="BS20" i="104"/>
  <c r="CE17" i="104"/>
  <c r="BW17" i="104"/>
  <c r="BR17" i="104"/>
  <c r="CA16" i="104"/>
  <c r="BS16" i="104"/>
  <c r="CE13" i="104"/>
  <c r="BW13" i="104"/>
  <c r="BR13" i="104"/>
  <c r="CE12" i="104"/>
  <c r="BW12" i="104"/>
  <c r="BR12" i="104"/>
  <c r="CA9" i="104"/>
  <c r="BS9" i="104"/>
  <c r="CE8" i="104"/>
  <c r="BW8" i="104"/>
  <c r="BR8" i="104"/>
  <c r="EI13" i="104"/>
  <c r="EA13" i="104"/>
  <c r="EI12" i="104"/>
  <c r="EA12" i="104"/>
  <c r="EM11" i="104"/>
  <c r="EK11" i="104"/>
  <c r="EI11" i="104"/>
  <c r="EG11" i="104"/>
  <c r="EE11" i="104"/>
  <c r="EC11" i="104"/>
  <c r="EA11" i="104"/>
  <c r="DY11" i="104"/>
  <c r="EM17" i="104"/>
  <c r="EE17" i="104"/>
  <c r="DZ17" i="104"/>
  <c r="EI16" i="104"/>
  <c r="EA16" i="104"/>
  <c r="EM15" i="104"/>
  <c r="EK15" i="104"/>
  <c r="EI15" i="104"/>
  <c r="EG15" i="104"/>
  <c r="EE15" i="104"/>
  <c r="EC15" i="104"/>
  <c r="EA15" i="104"/>
  <c r="DY15" i="104"/>
  <c r="DS16" i="104"/>
  <c r="DR15" i="104"/>
  <c r="DP15" i="104"/>
  <c r="DN15" i="104"/>
  <c r="DL15" i="104"/>
  <c r="DJ15" i="104"/>
  <c r="DH15" i="104"/>
  <c r="DF15" i="104"/>
  <c r="DD15" i="104"/>
  <c r="CX15" i="104"/>
  <c r="CV15" i="104"/>
  <c r="CT15" i="104"/>
  <c r="CR15" i="104"/>
  <c r="CP15" i="104"/>
  <c r="CN15" i="104"/>
  <c r="CL15" i="104"/>
  <c r="CJ15" i="104"/>
  <c r="CD15" i="104"/>
  <c r="CB15" i="104"/>
  <c r="BZ15" i="104"/>
  <c r="BX15" i="104"/>
  <c r="BV15" i="104"/>
  <c r="BT15" i="104"/>
  <c r="BR15" i="104"/>
  <c r="BP15" i="104"/>
  <c r="EI9" i="104"/>
  <c r="EA9" i="104"/>
  <c r="EM8" i="104"/>
  <c r="CU8" i="104"/>
  <c r="CM8" i="104"/>
  <c r="CE28" i="104"/>
  <c r="BW28" i="104"/>
  <c r="BR28" i="104"/>
  <c r="CA25" i="104"/>
  <c r="BS25" i="104"/>
  <c r="CE24" i="104"/>
  <c r="BW24" i="104"/>
  <c r="BR24" i="104"/>
  <c r="CA21" i="104"/>
  <c r="BS21" i="104"/>
  <c r="CE20" i="104"/>
  <c r="BW20" i="104"/>
  <c r="BR20" i="104"/>
  <c r="CA17" i="104"/>
  <c r="BS17" i="104"/>
  <c r="CE16" i="104"/>
  <c r="BW16" i="104"/>
  <c r="BR16" i="104"/>
  <c r="CA13" i="104"/>
  <c r="BS13" i="104"/>
  <c r="CA12" i="104"/>
  <c r="BS12" i="104"/>
  <c r="CE9" i="104"/>
  <c r="BW9" i="104"/>
  <c r="BR9" i="104"/>
  <c r="CA8" i="104"/>
  <c r="BS8" i="104"/>
  <c r="EM13" i="104"/>
  <c r="EE13" i="104"/>
  <c r="DZ13" i="104"/>
  <c r="EM12" i="104"/>
  <c r="EE12" i="104"/>
  <c r="DZ12" i="104"/>
  <c r="EL11" i="104"/>
  <c r="EJ11" i="104"/>
  <c r="EH11" i="104"/>
  <c r="EF11" i="104"/>
  <c r="ED11" i="104"/>
  <c r="EB11" i="104"/>
  <c r="DZ11" i="104"/>
  <c r="DX11" i="104"/>
  <c r="EI17" i="104"/>
  <c r="EA17" i="104"/>
  <c r="EM16" i="104"/>
  <c r="EE16" i="104"/>
  <c r="DZ16" i="104"/>
  <c r="EL15" i="104"/>
  <c r="EJ15" i="104"/>
  <c r="EH15" i="104"/>
  <c r="EF15" i="104"/>
  <c r="ED15" i="104"/>
  <c r="EB15" i="104"/>
  <c r="DZ15" i="104"/>
  <c r="DX15" i="104"/>
  <c r="DS15" i="104"/>
  <c r="DQ15" i="104"/>
  <c r="DO15" i="104"/>
  <c r="DM15" i="104"/>
  <c r="DK15" i="104"/>
  <c r="DI15" i="104"/>
  <c r="DG15" i="104"/>
  <c r="DE15" i="104"/>
  <c r="CY15" i="104"/>
  <c r="CW15" i="104"/>
  <c r="CU15" i="104"/>
  <c r="CS15" i="104"/>
  <c r="CQ15" i="104"/>
  <c r="CO15" i="104"/>
  <c r="CM15" i="104"/>
  <c r="CK15" i="104"/>
  <c r="CE15" i="104"/>
  <c r="CC15" i="104"/>
  <c r="CA15" i="104"/>
  <c r="BY15" i="104"/>
  <c r="BW15" i="104"/>
  <c r="BU15" i="104"/>
  <c r="BS15" i="104"/>
  <c r="BQ15" i="104"/>
  <c r="EM9" i="104"/>
  <c r="EE9" i="104"/>
  <c r="DZ9" i="104"/>
  <c r="EI8" i="104"/>
  <c r="EA8" i="104"/>
  <c r="EE8" i="104"/>
  <c r="EM7" i="104"/>
  <c r="EK7" i="104"/>
  <c r="EI7" i="104"/>
  <c r="EG7" i="104"/>
  <c r="EE7" i="104"/>
  <c r="EC7" i="104"/>
  <c r="EA7" i="104"/>
  <c r="DY7" i="104"/>
  <c r="DS7" i="104"/>
  <c r="DQ7" i="104"/>
  <c r="DO7" i="104"/>
  <c r="DM7" i="104"/>
  <c r="DK7" i="104"/>
  <c r="DI7" i="104"/>
  <c r="DG7" i="104"/>
  <c r="DE7" i="104"/>
  <c r="CY7" i="104"/>
  <c r="CW7" i="104"/>
  <c r="CU7" i="104"/>
  <c r="CS7" i="104"/>
  <c r="CQ7" i="104"/>
  <c r="CO7" i="104"/>
  <c r="CM7" i="104"/>
  <c r="CK7" i="104"/>
  <c r="CE7" i="104"/>
  <c r="CC7" i="104"/>
  <c r="CA7" i="104"/>
  <c r="BY7" i="104"/>
  <c r="BW7" i="104"/>
  <c r="BU7" i="104"/>
  <c r="BS7" i="104"/>
  <c r="BQ7" i="104"/>
  <c r="BK29" i="104"/>
  <c r="AN26" i="105"/>
  <c r="BC29" i="104"/>
  <c r="AE26" i="105"/>
  <c r="AX29" i="104"/>
  <c r="Z26" i="105"/>
  <c r="BG28" i="104"/>
  <c r="Q26" i="105"/>
  <c r="AY28" i="104"/>
  <c r="H26" i="105"/>
  <c r="BK25" i="104"/>
  <c r="AN25" i="105"/>
  <c r="BC25" i="104"/>
  <c r="AE25" i="105"/>
  <c r="AX25" i="104"/>
  <c r="Z25" i="105"/>
  <c r="BG24" i="104"/>
  <c r="Q25" i="105"/>
  <c r="AY24" i="104"/>
  <c r="H25" i="105"/>
  <c r="BK21" i="104"/>
  <c r="AN24" i="105"/>
  <c r="BC21" i="104"/>
  <c r="AE24" i="105"/>
  <c r="AX21" i="104"/>
  <c r="Z24" i="105"/>
  <c r="BG20" i="104"/>
  <c r="Q24" i="105"/>
  <c r="AY20" i="104"/>
  <c r="H24" i="105"/>
  <c r="BK27" i="104"/>
  <c r="BI27" i="104"/>
  <c r="BG27" i="104"/>
  <c r="BE27" i="104"/>
  <c r="BA27" i="104"/>
  <c r="AW27" i="104"/>
  <c r="DZ8" i="104"/>
  <c r="EJ7" i="104"/>
  <c r="EH7" i="104"/>
  <c r="EF7" i="104"/>
  <c r="ED7" i="104"/>
  <c r="EB7" i="104"/>
  <c r="DZ7" i="104"/>
  <c r="DX7" i="104"/>
  <c r="DP7" i="104"/>
  <c r="DN7" i="104"/>
  <c r="DL7" i="104"/>
  <c r="DJ7" i="104"/>
  <c r="DH7" i="104"/>
  <c r="DF7" i="104"/>
  <c r="DD7" i="104"/>
  <c r="CV7" i="104"/>
  <c r="CT7" i="104"/>
  <c r="CR7" i="104"/>
  <c r="CP7" i="104"/>
  <c r="CN7" i="104"/>
  <c r="CL7" i="104"/>
  <c r="CJ7" i="104"/>
  <c r="CB7" i="104"/>
  <c r="BZ7" i="104"/>
  <c r="BX7" i="104"/>
  <c r="BV7" i="104"/>
  <c r="BT7" i="104"/>
  <c r="BR7" i="104"/>
  <c r="BP7" i="104"/>
  <c r="BG29" i="104"/>
  <c r="AJ26" i="105"/>
  <c r="AY29" i="104"/>
  <c r="AA26" i="105"/>
  <c r="BK28" i="104"/>
  <c r="U26" i="105"/>
  <c r="BC28" i="104"/>
  <c r="L26" i="105"/>
  <c r="AX28" i="104"/>
  <c r="G26" i="105"/>
  <c r="BG25" i="104"/>
  <c r="AJ25" i="105"/>
  <c r="AY25" i="104"/>
  <c r="AA25" i="105"/>
  <c r="BK24" i="104"/>
  <c r="U25" i="105"/>
  <c r="BC24" i="104"/>
  <c r="L25" i="105"/>
  <c r="AX24" i="104"/>
  <c r="G25" i="105"/>
  <c r="BG21" i="104"/>
  <c r="AJ24" i="105"/>
  <c r="AY21" i="104"/>
  <c r="AA24" i="105"/>
  <c r="BK20" i="104"/>
  <c r="U24" i="105"/>
  <c r="BC20" i="104"/>
  <c r="L24" i="105"/>
  <c r="AX20" i="104"/>
  <c r="G24" i="105"/>
  <c r="BJ27" i="104"/>
  <c r="BH27" i="104"/>
  <c r="BF27" i="104"/>
  <c r="BD27" i="104"/>
  <c r="BB27" i="104"/>
  <c r="AZ27" i="104"/>
  <c r="AX27" i="104"/>
  <c r="AV27" i="104"/>
  <c r="BC27" i="104"/>
  <c r="AY27" i="104"/>
  <c r="BG17" i="104"/>
  <c r="AJ23" i="105"/>
  <c r="AY17" i="104"/>
  <c r="AA23" i="105"/>
  <c r="BK16" i="104"/>
  <c r="U23" i="105"/>
  <c r="BC16" i="104"/>
  <c r="L23" i="105"/>
  <c r="AX16" i="104"/>
  <c r="G23" i="105"/>
  <c r="BJ15" i="104"/>
  <c r="BH15" i="104"/>
  <c r="BF15" i="104"/>
  <c r="BD15" i="104"/>
  <c r="BB15" i="104"/>
  <c r="AZ15" i="104"/>
  <c r="AX15" i="104"/>
  <c r="AV15" i="104"/>
  <c r="BK13" i="104"/>
  <c r="AN22" i="105"/>
  <c r="BC13" i="104"/>
  <c r="AE22" i="105"/>
  <c r="AX13" i="104"/>
  <c r="Z22" i="105"/>
  <c r="BK12" i="104"/>
  <c r="U22" i="105"/>
  <c r="BC12" i="104"/>
  <c r="L22" i="105"/>
  <c r="AX12" i="104"/>
  <c r="G22" i="105"/>
  <c r="BG9" i="104"/>
  <c r="AJ21" i="105"/>
  <c r="AY9" i="104"/>
  <c r="AA21" i="105"/>
  <c r="BK8" i="104"/>
  <c r="U21" i="105"/>
  <c r="BC8" i="104"/>
  <c r="L21" i="105"/>
  <c r="AX8" i="104"/>
  <c r="G21" i="105"/>
  <c r="K17" i="104"/>
  <c r="AM17" i="104"/>
  <c r="AE17" i="104"/>
  <c r="AQ16" i="104"/>
  <c r="AI16" i="104"/>
  <c r="AD16" i="104"/>
  <c r="AM20" i="104"/>
  <c r="AE20" i="104"/>
  <c r="AM21" i="104"/>
  <c r="AE21" i="104"/>
  <c r="AQ25" i="104"/>
  <c r="AI25" i="104"/>
  <c r="AD25" i="104"/>
  <c r="AM24" i="104"/>
  <c r="AE24" i="104"/>
  <c r="AQ29" i="104"/>
  <c r="AI29" i="104"/>
  <c r="S29" i="104"/>
  <c r="K29" i="104"/>
  <c r="AE29" i="104"/>
  <c r="AQ28" i="104"/>
  <c r="AI28" i="104"/>
  <c r="AD28" i="104"/>
  <c r="AP27" i="104"/>
  <c r="AN27" i="104"/>
  <c r="AL27" i="104"/>
  <c r="AJ27" i="104"/>
  <c r="AH27" i="104"/>
  <c r="AF27" i="104"/>
  <c r="AD27" i="104"/>
  <c r="AB27" i="104"/>
  <c r="EI21" i="104"/>
  <c r="EA21" i="104"/>
  <c r="EM20" i="104"/>
  <c r="EE20" i="104"/>
  <c r="DZ20" i="104"/>
  <c r="EL19" i="104"/>
  <c r="EJ19" i="104"/>
  <c r="EH19" i="104"/>
  <c r="EF19" i="104"/>
  <c r="ED19" i="104"/>
  <c r="EB19" i="104"/>
  <c r="DZ19" i="104"/>
  <c r="DX19" i="104"/>
  <c r="DR19" i="104"/>
  <c r="DP19" i="104"/>
  <c r="DN19" i="104"/>
  <c r="DL19" i="104"/>
  <c r="DJ19" i="104"/>
  <c r="DH19" i="104"/>
  <c r="DF19" i="104"/>
  <c r="DD19" i="104"/>
  <c r="CX19" i="104"/>
  <c r="CV19" i="104"/>
  <c r="CT19" i="104"/>
  <c r="CR19" i="104"/>
  <c r="CP19" i="104"/>
  <c r="CN19" i="104"/>
  <c r="CL19" i="104"/>
  <c r="BK17" i="104"/>
  <c r="AN23" i="105"/>
  <c r="BC17" i="104"/>
  <c r="AE23" i="105"/>
  <c r="AX17" i="104"/>
  <c r="Z23" i="105"/>
  <c r="BG16" i="104"/>
  <c r="Q23" i="105"/>
  <c r="AY16" i="104"/>
  <c r="H23" i="105"/>
  <c r="BK15" i="104"/>
  <c r="BI15" i="104"/>
  <c r="BG15" i="104"/>
  <c r="BE15" i="104"/>
  <c r="BC15" i="104"/>
  <c r="BA15" i="104"/>
  <c r="AY15" i="104"/>
  <c r="AW15" i="104"/>
  <c r="BG13" i="104"/>
  <c r="AJ22" i="105"/>
  <c r="AY13" i="104"/>
  <c r="AA22" i="105"/>
  <c r="BG12" i="104"/>
  <c r="Q22" i="105"/>
  <c r="AY12" i="104"/>
  <c r="H22" i="105"/>
  <c r="BK9" i="104"/>
  <c r="AN21" i="105"/>
  <c r="BC9" i="104"/>
  <c r="AE21" i="105"/>
  <c r="AX9" i="104"/>
  <c r="Z21" i="105"/>
  <c r="BG8" i="104"/>
  <c r="Q21" i="105"/>
  <c r="AY8" i="104"/>
  <c r="H21" i="105"/>
  <c r="J17" i="104"/>
  <c r="AQ17" i="104"/>
  <c r="AI17" i="104"/>
  <c r="AD17" i="104"/>
  <c r="AM16" i="104"/>
  <c r="AE16" i="104"/>
  <c r="AQ20" i="104"/>
  <c r="AI20" i="104"/>
  <c r="AQ21" i="104"/>
  <c r="AI21" i="104"/>
  <c r="AD20" i="104"/>
  <c r="AM25" i="104"/>
  <c r="AE25" i="104"/>
  <c r="AQ24" i="104"/>
  <c r="AI24" i="104"/>
  <c r="AD24" i="104"/>
  <c r="AM29" i="104"/>
  <c r="W29" i="104"/>
  <c r="O29" i="104"/>
  <c r="J29" i="104"/>
  <c r="AD29" i="104"/>
  <c r="AM28" i="104"/>
  <c r="AE28" i="104"/>
  <c r="AQ27" i="104"/>
  <c r="AO27" i="104"/>
  <c r="AM27" i="104"/>
  <c r="AK27" i="104"/>
  <c r="AI27" i="104"/>
  <c r="AG27" i="104"/>
  <c r="AE27" i="104"/>
  <c r="AC27" i="104"/>
  <c r="EM21" i="104"/>
  <c r="EE21" i="104"/>
  <c r="DZ21" i="104"/>
  <c r="EI20" i="104"/>
  <c r="EA20" i="104"/>
  <c r="EM19" i="104"/>
  <c r="EK19" i="104"/>
  <c r="EI19" i="104"/>
  <c r="EG19" i="104"/>
  <c r="EE19" i="104"/>
  <c r="EC19" i="104"/>
  <c r="EA19" i="104"/>
  <c r="DY19" i="104"/>
  <c r="DS19" i="104"/>
  <c r="DQ19" i="104"/>
  <c r="DO19" i="104"/>
  <c r="DM19" i="104"/>
  <c r="DK19" i="104"/>
  <c r="DI19" i="104"/>
  <c r="DG19" i="104"/>
  <c r="DE19" i="104"/>
  <c r="CY19" i="104"/>
  <c r="CW19" i="104"/>
  <c r="CU19" i="104"/>
  <c r="CS19" i="104"/>
  <c r="CQ19" i="104"/>
  <c r="CO19" i="104"/>
  <c r="CM19" i="104"/>
  <c r="CK19" i="104"/>
  <c r="CE19" i="104"/>
  <c r="CC19" i="104"/>
  <c r="CA19" i="104"/>
  <c r="BY19" i="104"/>
  <c r="BW19" i="104"/>
  <c r="BU19" i="104"/>
  <c r="BS19" i="104"/>
  <c r="BQ19" i="104"/>
  <c r="BK19" i="104"/>
  <c r="BI19" i="104"/>
  <c r="BG19" i="104"/>
  <c r="BE19" i="104"/>
  <c r="BC19" i="104"/>
  <c r="BA19" i="104"/>
  <c r="AY19" i="104"/>
  <c r="AW19" i="104"/>
  <c r="AD21" i="104"/>
  <c r="AP19" i="104"/>
  <c r="AN19" i="104"/>
  <c r="AL19" i="104"/>
  <c r="AJ19" i="104"/>
  <c r="AH19" i="104"/>
  <c r="AF19" i="104"/>
  <c r="AD19" i="104"/>
  <c r="AB19" i="104"/>
  <c r="DR23" i="104"/>
  <c r="DP23" i="104"/>
  <c r="DN23" i="104"/>
  <c r="DL23" i="104"/>
  <c r="DJ23" i="104"/>
  <c r="DH23" i="104"/>
  <c r="DF23" i="104"/>
  <c r="DD23" i="104"/>
  <c r="CX23" i="104"/>
  <c r="CV23" i="104"/>
  <c r="CT23" i="104"/>
  <c r="CR23" i="104"/>
  <c r="CP23" i="104"/>
  <c r="CN23" i="104"/>
  <c r="CL23" i="104"/>
  <c r="CJ23" i="104"/>
  <c r="CD23" i="104"/>
  <c r="CB23" i="104"/>
  <c r="BZ23" i="104"/>
  <c r="BX23" i="104"/>
  <c r="BV23" i="104"/>
  <c r="BT23" i="104"/>
  <c r="BR23" i="104"/>
  <c r="BP23" i="104"/>
  <c r="BJ23" i="104"/>
  <c r="BH23" i="104"/>
  <c r="BF23" i="104"/>
  <c r="BD23" i="104"/>
  <c r="BB23" i="104"/>
  <c r="AZ23" i="104"/>
  <c r="AX23" i="104"/>
  <c r="AV23" i="104"/>
  <c r="AP23" i="104"/>
  <c r="AN23" i="104"/>
  <c r="AL23" i="104"/>
  <c r="AJ23" i="104"/>
  <c r="AH23" i="104"/>
  <c r="AF23" i="104"/>
  <c r="AD23" i="104"/>
  <c r="AB23" i="104"/>
  <c r="CX27" i="104"/>
  <c r="CX29" i="104"/>
  <c r="CV27" i="104"/>
  <c r="CV29" i="104"/>
  <c r="CT27" i="104"/>
  <c r="CT29" i="104"/>
  <c r="CR27" i="104"/>
  <c r="CP27" i="104"/>
  <c r="CP29" i="104"/>
  <c r="CN27" i="104"/>
  <c r="CN29" i="104"/>
  <c r="CL27" i="104"/>
  <c r="CL29" i="104"/>
  <c r="CJ27" i="104"/>
  <c r="CD27" i="104"/>
  <c r="CD29" i="104"/>
  <c r="CB27" i="104"/>
  <c r="CB29" i="104"/>
  <c r="BZ27" i="104"/>
  <c r="BZ29" i="104"/>
  <c r="BX27" i="104"/>
  <c r="BV27" i="104"/>
  <c r="BV29" i="104"/>
  <c r="BT27" i="104"/>
  <c r="BT29" i="104"/>
  <c r="BR27" i="104"/>
  <c r="BR29" i="104"/>
  <c r="BP27" i="104"/>
  <c r="S17" i="104"/>
  <c r="W21" i="104"/>
  <c r="O21" i="104"/>
  <c r="J21" i="104"/>
  <c r="S25" i="104"/>
  <c r="K25" i="104"/>
  <c r="W28" i="104"/>
  <c r="O28" i="104"/>
  <c r="J28" i="104"/>
  <c r="O24" i="104"/>
  <c r="CJ19" i="104"/>
  <c r="CD19" i="104"/>
  <c r="CB19" i="104"/>
  <c r="BZ19" i="104"/>
  <c r="BX19" i="104"/>
  <c r="BV19" i="104"/>
  <c r="BT19" i="104"/>
  <c r="BR19" i="104"/>
  <c r="BP19" i="104"/>
  <c r="BJ19" i="104"/>
  <c r="BH19" i="104"/>
  <c r="BF19" i="104"/>
  <c r="BD19" i="104"/>
  <c r="BB19" i="104"/>
  <c r="AZ19" i="104"/>
  <c r="AX19" i="104"/>
  <c r="AV19" i="104"/>
  <c r="AQ19" i="104"/>
  <c r="AO19" i="104"/>
  <c r="AM19" i="104"/>
  <c r="AK19" i="104"/>
  <c r="AI19" i="104"/>
  <c r="AG19" i="104"/>
  <c r="AE19" i="104"/>
  <c r="AC19" i="104"/>
  <c r="DS23" i="104"/>
  <c r="DQ23" i="104"/>
  <c r="DO23" i="104"/>
  <c r="DM23" i="104"/>
  <c r="DK23" i="104"/>
  <c r="DI23" i="104"/>
  <c r="DG23" i="104"/>
  <c r="DE23" i="104"/>
  <c r="CY23" i="104"/>
  <c r="CW23" i="104"/>
  <c r="CU23" i="104"/>
  <c r="CS23" i="104"/>
  <c r="CQ23" i="104"/>
  <c r="CO23" i="104"/>
  <c r="CM23" i="104"/>
  <c r="CK23" i="104"/>
  <c r="CE23" i="104"/>
  <c r="CC23" i="104"/>
  <c r="CA23" i="104"/>
  <c r="BY23" i="104"/>
  <c r="BW23" i="104"/>
  <c r="BU23" i="104"/>
  <c r="BS23" i="104"/>
  <c r="BQ23" i="104"/>
  <c r="BK23" i="104"/>
  <c r="BI23" i="104"/>
  <c r="BG23" i="104"/>
  <c r="BE23" i="104"/>
  <c r="BC23" i="104"/>
  <c r="BA23" i="104"/>
  <c r="AY23" i="104"/>
  <c r="AW23" i="104"/>
  <c r="AQ23" i="104"/>
  <c r="AO23" i="104"/>
  <c r="AM23" i="104"/>
  <c r="AK23" i="104"/>
  <c r="AI23" i="104"/>
  <c r="AG23" i="104"/>
  <c r="AE23" i="104"/>
  <c r="AC23" i="104"/>
  <c r="CY27" i="104"/>
  <c r="CY29" i="104"/>
  <c r="CW27" i="104"/>
  <c r="CW29" i="104"/>
  <c r="CU27" i="104"/>
  <c r="CU29" i="104"/>
  <c r="CS27" i="104"/>
  <c r="CS29" i="104"/>
  <c r="CQ27" i="104"/>
  <c r="CQ29" i="104"/>
  <c r="CO27" i="104"/>
  <c r="CO29" i="104"/>
  <c r="CM27" i="104"/>
  <c r="CM29" i="104"/>
  <c r="CK27" i="104"/>
  <c r="CK29" i="104"/>
  <c r="CE27" i="104"/>
  <c r="CE29" i="104"/>
  <c r="CC27" i="104"/>
  <c r="CC29" i="104"/>
  <c r="CA27" i="104"/>
  <c r="CA29" i="104"/>
  <c r="BY27" i="104"/>
  <c r="BY29" i="104"/>
  <c r="BW27" i="104"/>
  <c r="BW29" i="104"/>
  <c r="BU27" i="104"/>
  <c r="BU29" i="104"/>
  <c r="BS27" i="104"/>
  <c r="BS29" i="104"/>
  <c r="BQ27" i="104"/>
  <c r="BQ29" i="104"/>
  <c r="W17" i="104"/>
  <c r="O17" i="104"/>
  <c r="S21" i="104"/>
  <c r="K21" i="104"/>
  <c r="W25" i="104"/>
  <c r="O25" i="104"/>
  <c r="J25" i="104"/>
  <c r="S28" i="104"/>
  <c r="K28" i="104"/>
  <c r="S24" i="104"/>
  <c r="K24" i="104"/>
  <c r="W24" i="104"/>
  <c r="J24" i="104"/>
  <c r="W20" i="104"/>
  <c r="O20" i="104"/>
  <c r="S20" i="104"/>
  <c r="K20" i="104"/>
  <c r="J20" i="104"/>
  <c r="AW44" i="102"/>
  <c r="AX44" i="102"/>
  <c r="DI28" i="104"/>
  <c r="DJ28" i="104"/>
  <c r="DR28" i="104"/>
  <c r="DQ28" i="104"/>
  <c r="DP28" i="104"/>
  <c r="DL28" i="104"/>
  <c r="BD29" i="104"/>
  <c r="AG26" i="105"/>
  <c r="BE28" i="104"/>
  <c r="O26" i="105"/>
  <c r="DH28" i="104"/>
  <c r="DE28" i="104"/>
  <c r="DD28" i="104"/>
  <c r="CK28" i="104"/>
  <c r="CO28" i="104"/>
  <c r="CJ28" i="104"/>
  <c r="CR28" i="104"/>
  <c r="BD28" i="104"/>
  <c r="N26" i="105"/>
  <c r="BE29" i="104"/>
  <c r="AH26" i="105"/>
  <c r="BX28" i="104"/>
  <c r="CJ12" i="104"/>
  <c r="AF28" i="104"/>
  <c r="AH28" i="104"/>
  <c r="BT28" i="104"/>
  <c r="DN12" i="104"/>
  <c r="DM13" i="104"/>
  <c r="DR13" i="104"/>
  <c r="DQ12" i="104"/>
  <c r="DI12" i="104"/>
  <c r="DL13" i="104"/>
  <c r="DJ13" i="104"/>
  <c r="CN28" i="104"/>
  <c r="AC29" i="104"/>
  <c r="AL28" i="104"/>
  <c r="AN29" i="104"/>
  <c r="AJ29" i="104"/>
  <c r="AV29" i="104"/>
  <c r="X26" i="105"/>
  <c r="BA29" i="104"/>
  <c r="AC26" i="105"/>
  <c r="AW29" i="104"/>
  <c r="Y26" i="105"/>
  <c r="BF29" i="104"/>
  <c r="AI26" i="105"/>
  <c r="BI28" i="104"/>
  <c r="S26" i="105"/>
  <c r="BH29" i="104"/>
  <c r="AK26" i="105"/>
  <c r="CT28" i="104"/>
  <c r="AP29" i="104"/>
  <c r="AK28" i="104"/>
  <c r="CB28" i="104"/>
  <c r="DP13" i="104"/>
  <c r="DE12" i="104"/>
  <c r="DH12" i="104"/>
  <c r="CX28" i="104"/>
  <c r="CW28" i="104"/>
  <c r="AB29" i="104"/>
  <c r="AG28" i="104"/>
  <c r="AO29" i="104"/>
  <c r="AZ28" i="104"/>
  <c r="I26" i="105"/>
  <c r="BB28" i="104"/>
  <c r="K26" i="105"/>
  <c r="BJ28" i="104"/>
  <c r="T26" i="105"/>
  <c r="DN28" i="104"/>
  <c r="AF29" i="104"/>
  <c r="AH29" i="104"/>
  <c r="BP28" i="104"/>
  <c r="CD28" i="104"/>
  <c r="DN13" i="104"/>
  <c r="DM12" i="104"/>
  <c r="DR12" i="104"/>
  <c r="DQ13" i="104"/>
  <c r="DI13" i="104"/>
  <c r="DD12" i="104"/>
  <c r="DL12" i="104"/>
  <c r="DJ12" i="104"/>
  <c r="CP28" i="104"/>
  <c r="CS28" i="104"/>
  <c r="AC28" i="104"/>
  <c r="AL29" i="104"/>
  <c r="AN28" i="104"/>
  <c r="AJ28" i="104"/>
  <c r="AV28" i="104"/>
  <c r="E26" i="105"/>
  <c r="BA28" i="104"/>
  <c r="J26" i="105"/>
  <c r="AW28" i="104"/>
  <c r="F26" i="105"/>
  <c r="BF28" i="104"/>
  <c r="P26" i="105"/>
  <c r="BI29" i="104"/>
  <c r="AL26" i="105"/>
  <c r="BH28" i="104"/>
  <c r="R26" i="105"/>
  <c r="AP28" i="104"/>
  <c r="AK29" i="104"/>
  <c r="BV28" i="104"/>
  <c r="BQ28" i="104"/>
  <c r="DP12" i="104"/>
  <c r="DE13" i="104"/>
  <c r="DH13" i="104"/>
  <c r="CV28" i="104"/>
  <c r="AB28" i="104"/>
  <c r="AG29" i="104"/>
  <c r="AO28" i="104"/>
  <c r="AZ29" i="104"/>
  <c r="AB26" i="105"/>
  <c r="BB29" i="104"/>
  <c r="AD26" i="105"/>
  <c r="BJ29" i="104"/>
  <c r="AM26" i="105"/>
  <c r="DM28" i="104"/>
  <c r="CW13" i="104"/>
  <c r="CO12" i="104"/>
  <c r="CN12" i="104"/>
  <c r="CV13" i="104"/>
  <c r="CK12" i="104"/>
  <c r="BE12" i="104"/>
  <c r="O22" i="105"/>
  <c r="BJ13" i="104"/>
  <c r="AM22" i="105"/>
  <c r="BF12" i="104"/>
  <c r="P22" i="105"/>
  <c r="BB12" i="104"/>
  <c r="K22" i="105"/>
  <c r="BI12" i="104"/>
  <c r="S22" i="105"/>
  <c r="BA13" i="104"/>
  <c r="AC22" i="105"/>
  <c r="AV12" i="104"/>
  <c r="E22" i="105"/>
  <c r="CP12" i="104"/>
  <c r="CT12" i="104"/>
  <c r="CS12" i="104"/>
  <c r="CX12" i="104"/>
  <c r="CO13" i="104"/>
  <c r="BH12" i="104"/>
  <c r="R22" i="105"/>
  <c r="AW13" i="104"/>
  <c r="Y22" i="105"/>
  <c r="AZ13" i="104"/>
  <c r="AB22" i="105"/>
  <c r="BD12" i="104"/>
  <c r="N22" i="105"/>
  <c r="BZ28" i="104"/>
  <c r="CN13" i="104"/>
  <c r="BU28" i="104"/>
  <c r="CC28" i="104"/>
  <c r="CV12" i="104"/>
  <c r="CK13" i="104"/>
  <c r="BE13" i="104"/>
  <c r="AH22" i="105"/>
  <c r="BJ12" i="104"/>
  <c r="T22" i="105"/>
  <c r="BF13" i="104"/>
  <c r="AI22" i="105"/>
  <c r="BB13" i="104"/>
  <c r="AD22" i="105"/>
  <c r="BI13" i="104"/>
  <c r="AL22" i="105"/>
  <c r="BA12" i="104"/>
  <c r="J22" i="105"/>
  <c r="CP13" i="104"/>
  <c r="CR12" i="104"/>
  <c r="CR13" i="104"/>
  <c r="CT13" i="104"/>
  <c r="CS13" i="104"/>
  <c r="CX13" i="104"/>
  <c r="BY28" i="104"/>
  <c r="CW12" i="104"/>
  <c r="BH13" i="104"/>
  <c r="AK22" i="105"/>
  <c r="AW12" i="104"/>
  <c r="F22" i="105"/>
  <c r="AZ12" i="104"/>
  <c r="I22" i="105"/>
  <c r="BD13" i="104"/>
  <c r="AG22" i="105"/>
  <c r="BV12" i="104"/>
  <c r="AC20" i="104"/>
  <c r="AN20" i="104"/>
  <c r="AB20" i="104"/>
  <c r="AG20" i="104"/>
  <c r="AO21" i="104"/>
  <c r="AJ21" i="104"/>
  <c r="AF20" i="104"/>
  <c r="AL21" i="104"/>
  <c r="AK21" i="104"/>
  <c r="AP20" i="104"/>
  <c r="AH20" i="104"/>
  <c r="EB12" i="104"/>
  <c r="EF13" i="104"/>
  <c r="EL12" i="104"/>
  <c r="EJ13" i="104"/>
  <c r="EG13" i="104"/>
  <c r="DX12" i="104"/>
  <c r="EC12" i="104"/>
  <c r="ED12" i="104"/>
  <c r="EH12" i="104"/>
  <c r="DY13" i="104"/>
  <c r="EK12" i="104"/>
  <c r="DY12" i="104"/>
  <c r="BV13" i="104"/>
  <c r="AN21" i="104"/>
  <c r="AG21" i="104"/>
  <c r="AO20" i="104"/>
  <c r="AJ20" i="104"/>
  <c r="AF21" i="104"/>
  <c r="AL20" i="104"/>
  <c r="AK20" i="104"/>
  <c r="AP21" i="104"/>
  <c r="AH21" i="104"/>
  <c r="EB13" i="104"/>
  <c r="EF12" i="104"/>
  <c r="EL13" i="104"/>
  <c r="EJ12" i="104"/>
  <c r="EG12" i="104"/>
  <c r="EC13" i="104"/>
  <c r="ED13" i="104"/>
  <c r="EH13" i="104"/>
  <c r="EK13" i="104"/>
  <c r="BU13" i="104"/>
  <c r="CC13" i="104"/>
  <c r="CD13" i="104"/>
  <c r="BT12" i="104"/>
  <c r="BP12" i="104"/>
  <c r="BY12" i="104"/>
  <c r="BQ12" i="104"/>
  <c r="CB13" i="104"/>
  <c r="BZ12" i="104"/>
  <c r="BX12" i="104"/>
  <c r="H13" i="104"/>
  <c r="BY13" i="104"/>
  <c r="BQ13" i="104"/>
  <c r="CB12" i="104"/>
  <c r="BZ13" i="104"/>
  <c r="BX13" i="104"/>
  <c r="BU12" i="104"/>
  <c r="CC12" i="104"/>
  <c r="CD12" i="104"/>
  <c r="BT13" i="104"/>
  <c r="P45" i="104"/>
  <c r="Z45" i="104"/>
  <c r="DR38" i="104"/>
  <c r="B37" i="71"/>
  <c r="DS11" i="104"/>
  <c r="DQ11" i="104"/>
  <c r="DO11" i="104"/>
  <c r="DM11" i="104"/>
  <c r="DK11" i="104"/>
  <c r="DI11" i="104"/>
  <c r="DG11" i="104"/>
  <c r="DE11" i="104"/>
  <c r="CY11" i="104"/>
  <c r="CW11" i="104"/>
  <c r="CU11" i="104"/>
  <c r="CS11" i="104"/>
  <c r="CQ11" i="104"/>
  <c r="CO11" i="104"/>
  <c r="CM11" i="104"/>
  <c r="CK11" i="104"/>
  <c r="CE11" i="104"/>
  <c r="CC11" i="104"/>
  <c r="CA11" i="104"/>
  <c r="BY11" i="104"/>
  <c r="BW11" i="104"/>
  <c r="BU11" i="104"/>
  <c r="BS11" i="104"/>
  <c r="BQ11" i="104"/>
  <c r="DR11" i="104"/>
  <c r="DN11" i="104"/>
  <c r="DJ11" i="104"/>
  <c r="DF11" i="104"/>
  <c r="CX11" i="104"/>
  <c r="CT11" i="104"/>
  <c r="CP11" i="104"/>
  <c r="CL11" i="104"/>
  <c r="CD11" i="104"/>
  <c r="BZ11" i="104"/>
  <c r="BV11" i="104"/>
  <c r="BR11" i="104"/>
  <c r="BJ11" i="104"/>
  <c r="BH11" i="104"/>
  <c r="BF11" i="104"/>
  <c r="BD11" i="104"/>
  <c r="BB11" i="104"/>
  <c r="AZ11" i="104"/>
  <c r="AX11" i="104"/>
  <c r="AV11" i="104"/>
  <c r="BH7" i="104"/>
  <c r="BF7" i="104"/>
  <c r="BD7" i="104"/>
  <c r="BB7" i="104"/>
  <c r="AZ7" i="104"/>
  <c r="AX7" i="104"/>
  <c r="AV7" i="104"/>
  <c r="DP11" i="104"/>
  <c r="DH11" i="104"/>
  <c r="CV11" i="104"/>
  <c r="CN11" i="104"/>
  <c r="CB11" i="104"/>
  <c r="BT11" i="104"/>
  <c r="BI11" i="104"/>
  <c r="BE11" i="104"/>
  <c r="BA11" i="104"/>
  <c r="AW11" i="104"/>
  <c r="BG7" i="104"/>
  <c r="BC7" i="104"/>
  <c r="AY7" i="104"/>
  <c r="AP15" i="104"/>
  <c r="AN15" i="104"/>
  <c r="AL15" i="104"/>
  <c r="AJ15" i="104"/>
  <c r="AH15" i="104"/>
  <c r="AF15" i="104"/>
  <c r="AD15" i="104"/>
  <c r="AB15" i="104"/>
  <c r="J16" i="104"/>
  <c r="AP12" i="104"/>
  <c r="AN12" i="104"/>
  <c r="AL12" i="104"/>
  <c r="AJ12" i="104"/>
  <c r="AH12" i="104"/>
  <c r="AF12" i="104"/>
  <c r="AD12" i="104"/>
  <c r="AB12" i="104"/>
  <c r="V12" i="104"/>
  <c r="T12" i="104"/>
  <c r="R12" i="104"/>
  <c r="P12" i="104"/>
  <c r="N12" i="104"/>
  <c r="L12" i="104"/>
  <c r="J12" i="104"/>
  <c r="H12" i="104"/>
  <c r="J8" i="104"/>
  <c r="AD8" i="104"/>
  <c r="AP13" i="104"/>
  <c r="AN13" i="104"/>
  <c r="AL13" i="104"/>
  <c r="AH13" i="104"/>
  <c r="AF13" i="104"/>
  <c r="AD13" i="104"/>
  <c r="DL11" i="104"/>
  <c r="DD11" i="104"/>
  <c r="CZ12" i="104"/>
  <c r="CR11" i="104"/>
  <c r="CJ11" i="104"/>
  <c r="BX11" i="104"/>
  <c r="BP11" i="104"/>
  <c r="BK11" i="104"/>
  <c r="BG11" i="104"/>
  <c r="BC11" i="104"/>
  <c r="AY11" i="104"/>
  <c r="BE7" i="104"/>
  <c r="AW7" i="104"/>
  <c r="AQ15" i="104"/>
  <c r="AM15" i="104"/>
  <c r="AI15" i="104"/>
  <c r="AE15" i="104"/>
  <c r="W16" i="104"/>
  <c r="S16" i="104"/>
  <c r="O16" i="104"/>
  <c r="K16" i="104"/>
  <c r="AQ12" i="104"/>
  <c r="AM12" i="104"/>
  <c r="AI12" i="104"/>
  <c r="AE12" i="104"/>
  <c r="W12" i="104"/>
  <c r="S12" i="104"/>
  <c r="O12" i="104"/>
  <c r="K12" i="104"/>
  <c r="W8" i="104"/>
  <c r="S8" i="104"/>
  <c r="O8" i="104"/>
  <c r="K8" i="104"/>
  <c r="AQ8" i="104"/>
  <c r="AM8" i="104"/>
  <c r="AI8" i="104"/>
  <c r="AE8" i="104"/>
  <c r="AQ13" i="104"/>
  <c r="AM13" i="104"/>
  <c r="AG13" i="104"/>
  <c r="AC13" i="104"/>
  <c r="AK15" i="104"/>
  <c r="AC15" i="104"/>
  <c r="AO12" i="104"/>
  <c r="AO13" i="104"/>
  <c r="AE13" i="104"/>
  <c r="BK7" i="104"/>
  <c r="BI7" i="104"/>
  <c r="BA7" i="104"/>
  <c r="AO15" i="104"/>
  <c r="AG15" i="104"/>
  <c r="AK12" i="104"/>
  <c r="AG12" i="104"/>
  <c r="AC12" i="104"/>
  <c r="U12" i="104"/>
  <c r="Q12" i="104"/>
  <c r="M12" i="104"/>
  <c r="I12" i="104"/>
  <c r="AI13" i="104"/>
  <c r="V33" i="104"/>
  <c r="T33" i="104"/>
  <c r="R33" i="104"/>
  <c r="N33" i="104"/>
  <c r="L33" i="104"/>
  <c r="J33" i="104"/>
  <c r="H33" i="104"/>
  <c r="V32" i="104"/>
  <c r="T32" i="104"/>
  <c r="R32" i="104"/>
  <c r="N32" i="104"/>
  <c r="L32" i="104"/>
  <c r="J32" i="104"/>
  <c r="H32" i="104"/>
  <c r="V31" i="104"/>
  <c r="T31" i="104"/>
  <c r="R31" i="104"/>
  <c r="P31" i="104"/>
  <c r="N31" i="104"/>
  <c r="L31" i="104"/>
  <c r="J31" i="104"/>
  <c r="H31" i="104"/>
  <c r="V27" i="104"/>
  <c r="T27" i="104"/>
  <c r="R27" i="104"/>
  <c r="P27" i="104"/>
  <c r="N27" i="104"/>
  <c r="L27" i="104"/>
  <c r="J27" i="104"/>
  <c r="H27" i="104"/>
  <c r="V23" i="104"/>
  <c r="T23" i="104"/>
  <c r="R23" i="104"/>
  <c r="P23" i="104"/>
  <c r="N23" i="104"/>
  <c r="L23" i="104"/>
  <c r="J23" i="104"/>
  <c r="H23" i="104"/>
  <c r="V19" i="104"/>
  <c r="T19" i="104"/>
  <c r="R19" i="104"/>
  <c r="P19" i="104"/>
  <c r="N19" i="104"/>
  <c r="L19" i="104"/>
  <c r="J19" i="104"/>
  <c r="H19" i="104"/>
  <c r="W15" i="104"/>
  <c r="U15" i="104"/>
  <c r="S15" i="104"/>
  <c r="Q15" i="104"/>
  <c r="O15" i="104"/>
  <c r="M15" i="104"/>
  <c r="K15" i="104"/>
  <c r="I15" i="104"/>
  <c r="W33" i="104"/>
  <c r="U33" i="104"/>
  <c r="S33" i="104"/>
  <c r="O33" i="104"/>
  <c r="M33" i="104"/>
  <c r="K33" i="104"/>
  <c r="I33" i="104"/>
  <c r="W32" i="104"/>
  <c r="U32" i="104"/>
  <c r="S32" i="104"/>
  <c r="O32" i="104"/>
  <c r="M32" i="104"/>
  <c r="K32" i="104"/>
  <c r="I32" i="104"/>
  <c r="W31" i="104"/>
  <c r="U31" i="104"/>
  <c r="S31" i="104"/>
  <c r="Q31" i="104"/>
  <c r="O31" i="104"/>
  <c r="M31" i="104"/>
  <c r="K31" i="104"/>
  <c r="I31" i="104"/>
  <c r="W27" i="104"/>
  <c r="U27" i="104"/>
  <c r="S27" i="104"/>
  <c r="Q27" i="104"/>
  <c r="O27" i="104"/>
  <c r="M27" i="104"/>
  <c r="K27" i="104"/>
  <c r="I27" i="104"/>
  <c r="W23" i="104"/>
  <c r="U23" i="104"/>
  <c r="S23" i="104"/>
  <c r="Q23" i="104"/>
  <c r="O23" i="104"/>
  <c r="M23" i="104"/>
  <c r="K23" i="104"/>
  <c r="I23" i="104"/>
  <c r="W19" i="104"/>
  <c r="S19" i="104"/>
  <c r="O19" i="104"/>
  <c r="K19" i="104"/>
  <c r="V15" i="104"/>
  <c r="R15" i="104"/>
  <c r="N15" i="104"/>
  <c r="J15" i="104"/>
  <c r="AQ11" i="104"/>
  <c r="AO11" i="104"/>
  <c r="AM11" i="104"/>
  <c r="AK11" i="104"/>
  <c r="AI11" i="104"/>
  <c r="AG11" i="104"/>
  <c r="AE11" i="104"/>
  <c r="AC11" i="104"/>
  <c r="AQ9" i="104"/>
  <c r="AM9" i="104"/>
  <c r="AD9" i="104"/>
  <c r="AN7" i="104"/>
  <c r="AL7" i="104"/>
  <c r="AJ7" i="104"/>
  <c r="AH7" i="104"/>
  <c r="AF7" i="104"/>
  <c r="AD7" i="104"/>
  <c r="AB7" i="104"/>
  <c r="U7" i="104"/>
  <c r="S7" i="104"/>
  <c r="Q7" i="104"/>
  <c r="O7" i="104"/>
  <c r="M7" i="104"/>
  <c r="K7" i="104"/>
  <c r="H11" i="104"/>
  <c r="U19" i="104"/>
  <c r="Q19" i="104"/>
  <c r="M19" i="104"/>
  <c r="I19" i="104"/>
  <c r="T15" i="104"/>
  <c r="P15" i="104"/>
  <c r="L15" i="104"/>
  <c r="H15" i="104"/>
  <c r="AN11" i="104"/>
  <c r="AL11" i="104"/>
  <c r="AJ11" i="104"/>
  <c r="AH11" i="104"/>
  <c r="AF11" i="104"/>
  <c r="AD11" i="104"/>
  <c r="AB11" i="104"/>
  <c r="AI9" i="104"/>
  <c r="AE9" i="104"/>
  <c r="AQ7" i="104"/>
  <c r="AO7" i="104"/>
  <c r="AM7" i="104"/>
  <c r="AK7" i="104"/>
  <c r="AI7" i="104"/>
  <c r="AG7" i="104"/>
  <c r="AE7" i="104"/>
  <c r="AC7" i="104"/>
  <c r="W7" i="104"/>
  <c r="T7" i="104"/>
  <c r="R7" i="104"/>
  <c r="P7" i="104"/>
  <c r="N7" i="104"/>
  <c r="L7" i="104"/>
  <c r="J7" i="104"/>
  <c r="AW41" i="102"/>
  <c r="AX41" i="102"/>
  <c r="AJ13" i="104"/>
  <c r="AK13" i="104"/>
  <c r="P32" i="104"/>
  <c r="Q33" i="104"/>
  <c r="P33" i="104"/>
  <c r="Q32" i="104"/>
  <c r="BJ38" i="104"/>
  <c r="CX38" i="104"/>
  <c r="CD38" i="104"/>
  <c r="EL38" i="104"/>
  <c r="V38" i="104"/>
  <c r="B39" i="71"/>
  <c r="B31" i="71"/>
  <c r="B7" i="71"/>
  <c r="K13" i="104"/>
  <c r="M13" i="104"/>
  <c r="O13" i="104"/>
  <c r="Q13" i="104"/>
  <c r="S13" i="104"/>
  <c r="U13" i="104"/>
  <c r="W13" i="104"/>
  <c r="K11" i="104"/>
  <c r="M11" i="104"/>
  <c r="O11" i="104"/>
  <c r="Q11" i="104"/>
  <c r="S11" i="104"/>
  <c r="U11" i="104"/>
  <c r="W11" i="104"/>
  <c r="J13" i="104"/>
  <c r="L13" i="104"/>
  <c r="N13" i="104"/>
  <c r="R13" i="104"/>
  <c r="T13" i="104"/>
  <c r="V13" i="104"/>
  <c r="I13" i="104"/>
  <c r="J11" i="104"/>
  <c r="L11" i="104"/>
  <c r="N11" i="104"/>
  <c r="P11" i="104"/>
  <c r="R11" i="104"/>
  <c r="T11" i="104"/>
  <c r="V11" i="104"/>
  <c r="I11" i="104"/>
  <c r="K9" i="104"/>
  <c r="O9" i="104"/>
  <c r="S9" i="104"/>
  <c r="W9" i="104"/>
  <c r="J9" i="104"/>
  <c r="I7" i="104"/>
  <c r="U15" i="65"/>
  <c r="Q36" i="65"/>
  <c r="S31" i="65"/>
  <c r="S7" i="65"/>
  <c r="P8" i="65"/>
  <c r="Q8" i="65"/>
  <c r="R8" i="65"/>
  <c r="S8" i="65"/>
  <c r="T8" i="65"/>
  <c r="U8" i="65"/>
  <c r="P9" i="65"/>
  <c r="Q9" i="65"/>
  <c r="R9" i="65"/>
  <c r="S9" i="65"/>
  <c r="T9" i="65"/>
  <c r="U9" i="65"/>
  <c r="P10" i="65"/>
  <c r="Q10" i="65"/>
  <c r="R10" i="65"/>
  <c r="S10" i="65"/>
  <c r="T10" i="65"/>
  <c r="U10" i="65"/>
  <c r="P11" i="65"/>
  <c r="Q11" i="65"/>
  <c r="R11" i="65"/>
  <c r="S11" i="65"/>
  <c r="T11" i="65"/>
  <c r="U11" i="65"/>
  <c r="P12" i="65"/>
  <c r="Q12" i="65"/>
  <c r="R12" i="65"/>
  <c r="S12" i="65"/>
  <c r="T12" i="65"/>
  <c r="U12" i="65"/>
  <c r="P13" i="65"/>
  <c r="Q13" i="65"/>
  <c r="R13" i="65"/>
  <c r="S13" i="65"/>
  <c r="T13" i="65"/>
  <c r="U13" i="65"/>
  <c r="P14" i="65"/>
  <c r="Q14" i="65"/>
  <c r="R14" i="65"/>
  <c r="S14" i="65"/>
  <c r="T14" i="65"/>
  <c r="U14" i="65"/>
  <c r="P15" i="65"/>
  <c r="Q15" i="65"/>
  <c r="R15" i="65"/>
  <c r="S15" i="65"/>
  <c r="T15" i="65"/>
  <c r="P16" i="65"/>
  <c r="Q16" i="65"/>
  <c r="R16" i="65"/>
  <c r="S16" i="65"/>
  <c r="T16" i="65"/>
  <c r="U16" i="65"/>
  <c r="P17" i="65"/>
  <c r="Q17" i="65"/>
  <c r="R17" i="65"/>
  <c r="S17" i="65"/>
  <c r="T17" i="65"/>
  <c r="U17" i="65"/>
  <c r="P18" i="65"/>
  <c r="Q18" i="65"/>
  <c r="R18" i="65"/>
  <c r="S18" i="65"/>
  <c r="T18" i="65"/>
  <c r="U18" i="65"/>
  <c r="P19" i="65"/>
  <c r="Q19" i="65"/>
  <c r="R19" i="65"/>
  <c r="S19" i="65"/>
  <c r="T19" i="65"/>
  <c r="U19" i="65"/>
  <c r="P20" i="65"/>
  <c r="Q20" i="65"/>
  <c r="R20" i="65"/>
  <c r="S20" i="65"/>
  <c r="T20" i="65"/>
  <c r="U20" i="65"/>
  <c r="P21" i="65"/>
  <c r="Q21" i="65"/>
  <c r="R21" i="65"/>
  <c r="S21" i="65"/>
  <c r="T21" i="65"/>
  <c r="U21" i="65"/>
  <c r="P22" i="65"/>
  <c r="Q22" i="65"/>
  <c r="R22" i="65"/>
  <c r="S22" i="65"/>
  <c r="T22" i="65"/>
  <c r="U22" i="65"/>
  <c r="P23" i="65"/>
  <c r="Q23" i="65"/>
  <c r="R23" i="65"/>
  <c r="S23" i="65"/>
  <c r="T23" i="65"/>
  <c r="U23" i="65"/>
  <c r="P24" i="65"/>
  <c r="Q24" i="65"/>
  <c r="R24" i="65"/>
  <c r="S24" i="65"/>
  <c r="T24" i="65"/>
  <c r="U24" i="65"/>
  <c r="P25" i="65"/>
  <c r="Q25" i="65"/>
  <c r="R25" i="65"/>
  <c r="S25" i="65"/>
  <c r="T25" i="65"/>
  <c r="U25" i="65"/>
  <c r="P26" i="65"/>
  <c r="Q26" i="65"/>
  <c r="R26" i="65"/>
  <c r="S26" i="65"/>
  <c r="T26" i="65"/>
  <c r="U26" i="65"/>
  <c r="P27" i="65"/>
  <c r="Q27" i="65"/>
  <c r="R27" i="65"/>
  <c r="S27" i="65"/>
  <c r="T27" i="65"/>
  <c r="U27" i="65"/>
  <c r="P28" i="65"/>
  <c r="Q28" i="65"/>
  <c r="R28" i="65"/>
  <c r="S28" i="65"/>
  <c r="T28" i="65"/>
  <c r="U28" i="65"/>
  <c r="P29" i="65"/>
  <c r="Q29" i="65"/>
  <c r="R29" i="65"/>
  <c r="S29" i="65"/>
  <c r="T29" i="65"/>
  <c r="U29" i="65"/>
  <c r="P30" i="65"/>
  <c r="Q30" i="65"/>
  <c r="R30" i="65"/>
  <c r="S30" i="65"/>
  <c r="T30" i="65"/>
  <c r="U30" i="65"/>
  <c r="P31" i="65"/>
  <c r="Q31" i="65"/>
  <c r="R31" i="65"/>
  <c r="T31" i="65"/>
  <c r="U31" i="65"/>
  <c r="P32" i="65"/>
  <c r="Q32" i="65"/>
  <c r="R32" i="65"/>
  <c r="S32" i="65"/>
  <c r="T32" i="65"/>
  <c r="U32" i="65"/>
  <c r="P33" i="65"/>
  <c r="Q33" i="65"/>
  <c r="R33" i="65"/>
  <c r="S33" i="65"/>
  <c r="T33" i="65"/>
  <c r="U33" i="65"/>
  <c r="P34" i="65"/>
  <c r="Q34" i="65"/>
  <c r="R34" i="65"/>
  <c r="S34" i="65"/>
  <c r="T34" i="65"/>
  <c r="U34" i="65"/>
  <c r="P35" i="65"/>
  <c r="Q35" i="65"/>
  <c r="R35" i="65"/>
  <c r="S35" i="65"/>
  <c r="T35" i="65"/>
  <c r="U35" i="65"/>
  <c r="P36" i="65"/>
  <c r="R36" i="65"/>
  <c r="S36" i="65"/>
  <c r="T36" i="65"/>
  <c r="U36" i="65"/>
  <c r="P37" i="65"/>
  <c r="Q37" i="65"/>
  <c r="R37" i="65"/>
  <c r="S37" i="65"/>
  <c r="T37" i="65"/>
  <c r="U37" i="65"/>
  <c r="P38" i="65"/>
  <c r="Q38" i="65"/>
  <c r="R38" i="65"/>
  <c r="S38" i="65"/>
  <c r="T38" i="65"/>
  <c r="U38" i="65"/>
  <c r="P39" i="65"/>
  <c r="Q39" i="65"/>
  <c r="R39" i="65"/>
  <c r="S39" i="65"/>
  <c r="T39" i="65"/>
  <c r="U39" i="65"/>
  <c r="P40" i="65"/>
  <c r="Q40" i="65"/>
  <c r="R40" i="65"/>
  <c r="S40" i="65"/>
  <c r="T40" i="65"/>
  <c r="U40" i="65"/>
  <c r="P41" i="65"/>
  <c r="Q41" i="65"/>
  <c r="R41" i="65"/>
  <c r="S41" i="65"/>
  <c r="T41" i="65"/>
  <c r="U41" i="65"/>
  <c r="P42" i="65"/>
  <c r="Q42" i="65"/>
  <c r="R42" i="65"/>
  <c r="S42" i="65"/>
  <c r="T42" i="65"/>
  <c r="U42" i="65"/>
  <c r="P43" i="65"/>
  <c r="Q43" i="65"/>
  <c r="R43" i="65"/>
  <c r="S43" i="65"/>
  <c r="T43" i="65"/>
  <c r="U43" i="65"/>
  <c r="P44" i="65"/>
  <c r="Q44" i="65"/>
  <c r="R44" i="65"/>
  <c r="S44" i="65"/>
  <c r="T44" i="65"/>
  <c r="U44" i="65"/>
  <c r="P45" i="65"/>
  <c r="Q45" i="65"/>
  <c r="R45" i="65"/>
  <c r="S45" i="65"/>
  <c r="T45" i="65"/>
  <c r="U45" i="65"/>
  <c r="P46" i="65"/>
  <c r="Q46" i="65"/>
  <c r="R46" i="65"/>
  <c r="S46" i="65"/>
  <c r="T46" i="65"/>
  <c r="U46" i="65"/>
  <c r="P47" i="65"/>
  <c r="Q47" i="65"/>
  <c r="R47" i="65"/>
  <c r="S47" i="65"/>
  <c r="T47" i="65"/>
  <c r="U47" i="65"/>
  <c r="P48" i="65"/>
  <c r="Q48" i="65"/>
  <c r="R48" i="65"/>
  <c r="S48" i="65"/>
  <c r="T48" i="65"/>
  <c r="U48" i="65"/>
  <c r="P49" i="65"/>
  <c r="Q49" i="65"/>
  <c r="R49" i="65"/>
  <c r="S49" i="65"/>
  <c r="T49" i="65"/>
  <c r="U49" i="65"/>
  <c r="P50" i="65"/>
  <c r="Q50" i="65"/>
  <c r="R50" i="65"/>
  <c r="S50" i="65"/>
  <c r="T50" i="65"/>
  <c r="U50" i="65"/>
  <c r="P51" i="65"/>
  <c r="Q51" i="65"/>
  <c r="R51" i="65"/>
  <c r="S51" i="65"/>
  <c r="T51" i="65"/>
  <c r="U51" i="65"/>
  <c r="P52" i="65"/>
  <c r="Q52" i="65"/>
  <c r="R52" i="65"/>
  <c r="S52" i="65"/>
  <c r="T52" i="65"/>
  <c r="U52" i="65"/>
  <c r="P53" i="65"/>
  <c r="Q53" i="65"/>
  <c r="R53" i="65"/>
  <c r="S53" i="65"/>
  <c r="T53" i="65"/>
  <c r="U53" i="65"/>
  <c r="P54" i="65"/>
  <c r="Q54" i="65"/>
  <c r="R54" i="65"/>
  <c r="S54" i="65"/>
  <c r="T54" i="65"/>
  <c r="U54" i="65"/>
  <c r="P55" i="65"/>
  <c r="Q55" i="65"/>
  <c r="R55" i="65"/>
  <c r="S55" i="65"/>
  <c r="T55" i="65"/>
  <c r="U55" i="65"/>
  <c r="P56" i="65"/>
  <c r="Q56" i="65"/>
  <c r="R56" i="65"/>
  <c r="S56" i="65"/>
  <c r="T56" i="65"/>
  <c r="U56" i="65"/>
  <c r="T7" i="65"/>
  <c r="Q7" i="65"/>
  <c r="Q51" i="50"/>
  <c r="Q52" i="50"/>
  <c r="Q53" i="50"/>
  <c r="Q54" i="50"/>
  <c r="Q55" i="50"/>
  <c r="Q56" i="50"/>
  <c r="Q57" i="50"/>
  <c r="Q58" i="50"/>
  <c r="Q59" i="50"/>
  <c r="Q60" i="50"/>
  <c r="C51" i="93"/>
  <c r="B51" i="93"/>
  <c r="C50" i="93"/>
  <c r="B50" i="93"/>
  <c r="C49" i="93"/>
  <c r="B49" i="93"/>
  <c r="C48" i="93"/>
  <c r="B48" i="93"/>
  <c r="C47" i="93"/>
  <c r="B47" i="93"/>
  <c r="C46" i="93"/>
  <c r="B46" i="93"/>
  <c r="C45" i="93"/>
  <c r="B45" i="93"/>
  <c r="C44" i="93"/>
  <c r="B44" i="93"/>
  <c r="C43" i="93"/>
  <c r="B43" i="93"/>
  <c r="C42" i="93"/>
  <c r="B42" i="93"/>
  <c r="C41" i="93"/>
  <c r="B41" i="93"/>
  <c r="C40" i="93"/>
  <c r="B40" i="93"/>
  <c r="C39" i="93"/>
  <c r="B39" i="93"/>
  <c r="C38" i="93"/>
  <c r="B38" i="93"/>
  <c r="C37" i="93"/>
  <c r="B37" i="93"/>
  <c r="C36" i="93"/>
  <c r="B36" i="93"/>
  <c r="C35" i="93"/>
  <c r="B35" i="93"/>
  <c r="C34" i="93"/>
  <c r="B34" i="93"/>
  <c r="C33" i="93"/>
  <c r="B33" i="93"/>
  <c r="C32" i="93"/>
  <c r="B32" i="93"/>
  <c r="C31" i="93"/>
  <c r="B31" i="93"/>
  <c r="C30" i="93"/>
  <c r="B30" i="93"/>
  <c r="C29" i="93"/>
  <c r="B29" i="93"/>
  <c r="C28" i="93"/>
  <c r="B28" i="93"/>
  <c r="C27" i="93"/>
  <c r="B27" i="93"/>
  <c r="C26" i="93"/>
  <c r="B26" i="93"/>
  <c r="C25" i="93"/>
  <c r="B25" i="93"/>
  <c r="C24" i="93"/>
  <c r="B24" i="93"/>
  <c r="C23" i="93"/>
  <c r="B23" i="93"/>
  <c r="C22" i="93"/>
  <c r="B22" i="93"/>
  <c r="C21" i="93"/>
  <c r="B21" i="93"/>
  <c r="C20" i="93"/>
  <c r="B20" i="93"/>
  <c r="C19" i="93"/>
  <c r="B19" i="93"/>
  <c r="C18" i="93"/>
  <c r="B18" i="93"/>
  <c r="C17" i="93"/>
  <c r="B17" i="93"/>
  <c r="C16" i="93"/>
  <c r="B16" i="93"/>
  <c r="C15" i="93"/>
  <c r="B15" i="93"/>
  <c r="C14" i="93"/>
  <c r="B14" i="93"/>
  <c r="C13" i="93"/>
  <c r="B13" i="93"/>
  <c r="C12" i="93"/>
  <c r="B12" i="93"/>
  <c r="C11" i="93"/>
  <c r="B11" i="93"/>
  <c r="C10" i="93"/>
  <c r="B10" i="93"/>
  <c r="C9" i="93"/>
  <c r="B9" i="93"/>
  <c r="C8" i="93"/>
  <c r="B8" i="93"/>
  <c r="C7" i="93"/>
  <c r="B7" i="93"/>
  <c r="C6" i="93"/>
  <c r="B6" i="93"/>
  <c r="C5" i="93"/>
  <c r="B5" i="93"/>
  <c r="C4" i="93"/>
  <c r="B4" i="93"/>
  <c r="C3" i="93"/>
  <c r="B3" i="93"/>
  <c r="C2" i="93"/>
  <c r="B2" i="93"/>
  <c r="A2" i="93"/>
  <c r="CT452" i="50"/>
  <c r="CS452" i="50"/>
  <c r="CQ452" i="50"/>
  <c r="CP452" i="50"/>
  <c r="CQ448" i="50"/>
  <c r="CP448" i="50"/>
  <c r="CJ443" i="50"/>
  <c r="CI443" i="50"/>
  <c r="CJ442" i="50"/>
  <c r="CI442" i="50"/>
  <c r="CJ441" i="50"/>
  <c r="CI441" i="50"/>
  <c r="CJ440" i="50"/>
  <c r="CI440" i="50"/>
  <c r="CJ439" i="50"/>
  <c r="CI439" i="50"/>
  <c r="CJ438" i="50"/>
  <c r="CI438" i="50"/>
  <c r="CJ437" i="50"/>
  <c r="CI437" i="50"/>
  <c r="CJ436" i="50"/>
  <c r="CI436" i="50"/>
  <c r="CJ435" i="50"/>
  <c r="CI435" i="50"/>
  <c r="CJ434" i="50"/>
  <c r="CI434" i="50"/>
  <c r="CJ433" i="50"/>
  <c r="CI433" i="50"/>
  <c r="CJ432" i="50"/>
  <c r="CI432" i="50"/>
  <c r="CJ431" i="50"/>
  <c r="CI431" i="50"/>
  <c r="CJ430" i="50"/>
  <c r="CI430" i="50"/>
  <c r="CJ429" i="50"/>
  <c r="CI429" i="50"/>
  <c r="CJ428" i="50"/>
  <c r="CI428" i="50"/>
  <c r="CJ427" i="50"/>
  <c r="CI427" i="50"/>
  <c r="CJ426" i="50"/>
  <c r="CI426" i="50"/>
  <c r="CJ425" i="50"/>
  <c r="CI425" i="50"/>
  <c r="CJ424" i="50"/>
  <c r="CI424" i="50"/>
  <c r="CJ423" i="50"/>
  <c r="CI423" i="50"/>
  <c r="CJ422" i="50"/>
  <c r="CI422" i="50"/>
  <c r="CJ421" i="50"/>
  <c r="CI421" i="50"/>
  <c r="CJ420" i="50"/>
  <c r="CI420" i="50"/>
  <c r="CJ419" i="50"/>
  <c r="CI419" i="50"/>
  <c r="CJ418" i="50"/>
  <c r="CI418" i="50"/>
  <c r="CJ417" i="50"/>
  <c r="CI417" i="50"/>
  <c r="CJ416" i="50"/>
  <c r="CI416" i="50"/>
  <c r="CJ415" i="50"/>
  <c r="CI415" i="50"/>
  <c r="CJ414" i="50"/>
  <c r="CI414" i="50"/>
  <c r="CJ413" i="50"/>
  <c r="CI413" i="50"/>
  <c r="CJ412" i="50"/>
  <c r="CI412" i="50"/>
  <c r="CJ411" i="50"/>
  <c r="CI411" i="50"/>
  <c r="CJ410" i="50"/>
  <c r="CI410" i="50"/>
  <c r="CJ409" i="50"/>
  <c r="CI409" i="50"/>
  <c r="CJ408" i="50"/>
  <c r="CI408" i="50"/>
  <c r="CJ407" i="50"/>
  <c r="CI407" i="50"/>
  <c r="CJ406" i="50"/>
  <c r="CI406" i="50"/>
  <c r="CJ405" i="50"/>
  <c r="CI405" i="50"/>
  <c r="CJ404" i="50"/>
  <c r="CI404" i="50"/>
  <c r="CJ403" i="50"/>
  <c r="CI403" i="50"/>
  <c r="CJ402" i="50"/>
  <c r="CI402" i="50"/>
  <c r="CJ401" i="50"/>
  <c r="CI401" i="50"/>
  <c r="CJ400" i="50"/>
  <c r="CI400" i="50"/>
  <c r="CJ399" i="50"/>
  <c r="CI399" i="50"/>
  <c r="CJ398" i="50"/>
  <c r="CI398" i="50"/>
  <c r="CJ397" i="50"/>
  <c r="CI397" i="50"/>
  <c r="CJ396" i="50"/>
  <c r="CI396" i="50"/>
  <c r="CJ395" i="50"/>
  <c r="CI395" i="50"/>
  <c r="CJ394" i="50"/>
  <c r="CI394" i="50"/>
  <c r="CH394" i="50"/>
  <c r="BU443" i="50"/>
  <c r="BG443" i="50"/>
  <c r="AS443" i="50"/>
  <c r="AE443" i="50"/>
  <c r="Q443" i="50"/>
  <c r="C443" i="50"/>
  <c r="BU442" i="50"/>
  <c r="BG442" i="50"/>
  <c r="AS442" i="50"/>
  <c r="AE442" i="50"/>
  <c r="Q442" i="50"/>
  <c r="C442" i="50"/>
  <c r="BU441" i="50"/>
  <c r="BG441" i="50"/>
  <c r="AS441" i="50"/>
  <c r="AE441" i="50"/>
  <c r="Q441" i="50"/>
  <c r="C441" i="50"/>
  <c r="BU440" i="50"/>
  <c r="BG440" i="50"/>
  <c r="AS440" i="50"/>
  <c r="AE440" i="50"/>
  <c r="Q440" i="50"/>
  <c r="C440" i="50"/>
  <c r="BU439" i="50"/>
  <c r="BG439" i="50"/>
  <c r="AS439" i="50"/>
  <c r="AE439" i="50"/>
  <c r="Q439" i="50"/>
  <c r="C439" i="50"/>
  <c r="BU438" i="50"/>
  <c r="BG438" i="50"/>
  <c r="AS438" i="50"/>
  <c r="AE438" i="50"/>
  <c r="Q438" i="50"/>
  <c r="C438" i="50"/>
  <c r="BU437" i="50"/>
  <c r="BG437" i="50"/>
  <c r="AS437" i="50"/>
  <c r="AE437" i="50"/>
  <c r="Q437" i="50"/>
  <c r="C437" i="50"/>
  <c r="BU436" i="50"/>
  <c r="BG436" i="50"/>
  <c r="AS436" i="50"/>
  <c r="AE436" i="50"/>
  <c r="Q436" i="50"/>
  <c r="C436" i="50"/>
  <c r="BU435" i="50"/>
  <c r="BG435" i="50"/>
  <c r="AS435" i="50"/>
  <c r="AE435" i="50"/>
  <c r="Q435" i="50"/>
  <c r="C435" i="50"/>
  <c r="BU434" i="50"/>
  <c r="BG434" i="50"/>
  <c r="AS434" i="50"/>
  <c r="AE434" i="50"/>
  <c r="Q434" i="50"/>
  <c r="C434" i="50"/>
  <c r="BU433" i="50"/>
  <c r="BG433" i="50"/>
  <c r="AS433" i="50"/>
  <c r="AE433" i="50"/>
  <c r="Q433" i="50"/>
  <c r="C433" i="50"/>
  <c r="BU432" i="50"/>
  <c r="BG432" i="50"/>
  <c r="AS432" i="50"/>
  <c r="AE432" i="50"/>
  <c r="Q432" i="50"/>
  <c r="C432" i="50"/>
  <c r="BU431" i="50"/>
  <c r="BG431" i="50"/>
  <c r="AS431" i="50"/>
  <c r="AE431" i="50"/>
  <c r="Q431" i="50"/>
  <c r="C431" i="50"/>
  <c r="BU430" i="50"/>
  <c r="BG430" i="50"/>
  <c r="AS430" i="50"/>
  <c r="AE430" i="50"/>
  <c r="Q430" i="50"/>
  <c r="C430" i="50"/>
  <c r="BU429" i="50"/>
  <c r="BG429" i="50"/>
  <c r="AS429" i="50"/>
  <c r="AE429" i="50"/>
  <c r="Q429" i="50"/>
  <c r="C429" i="50"/>
  <c r="BU428" i="50"/>
  <c r="BG428" i="50"/>
  <c r="AS428" i="50"/>
  <c r="AE428" i="50"/>
  <c r="Q428" i="50"/>
  <c r="C428" i="50"/>
  <c r="BU427" i="50"/>
  <c r="BG427" i="50"/>
  <c r="AS427" i="50"/>
  <c r="AE427" i="50"/>
  <c r="Q427" i="50"/>
  <c r="C427" i="50"/>
  <c r="BU426" i="50"/>
  <c r="BG426" i="50"/>
  <c r="AS426" i="50"/>
  <c r="AE426" i="50"/>
  <c r="Q426" i="50"/>
  <c r="C426" i="50"/>
  <c r="BU425" i="50"/>
  <c r="BG425" i="50"/>
  <c r="AS425" i="50"/>
  <c r="AE425" i="50"/>
  <c r="Q425" i="50"/>
  <c r="C425" i="50"/>
  <c r="BU424" i="50"/>
  <c r="BG424" i="50"/>
  <c r="AS424" i="50"/>
  <c r="AE424" i="50"/>
  <c r="Q424" i="50"/>
  <c r="C424" i="50"/>
  <c r="BU423" i="50"/>
  <c r="BG423" i="50"/>
  <c r="AS423" i="50"/>
  <c r="AE423" i="50"/>
  <c r="Q423" i="50"/>
  <c r="C423" i="50"/>
  <c r="BU422" i="50"/>
  <c r="BG422" i="50"/>
  <c r="AS422" i="50"/>
  <c r="AE422" i="50"/>
  <c r="Q422" i="50"/>
  <c r="C422" i="50"/>
  <c r="BU421" i="50"/>
  <c r="BG421" i="50"/>
  <c r="AS421" i="50"/>
  <c r="AE421" i="50"/>
  <c r="Q421" i="50"/>
  <c r="C421" i="50"/>
  <c r="BU420" i="50"/>
  <c r="BG420" i="50"/>
  <c r="AS420" i="50"/>
  <c r="AE420" i="50"/>
  <c r="Q420" i="50"/>
  <c r="C420" i="50"/>
  <c r="BU419" i="50"/>
  <c r="BG419" i="50"/>
  <c r="AS419" i="50"/>
  <c r="AE419" i="50"/>
  <c r="Q419" i="50"/>
  <c r="C419" i="50"/>
  <c r="BU418" i="50"/>
  <c r="BG418" i="50"/>
  <c r="AS418" i="50"/>
  <c r="AE418" i="50"/>
  <c r="Q418" i="50"/>
  <c r="C418" i="50"/>
  <c r="BU417" i="50"/>
  <c r="BG417" i="50"/>
  <c r="AS417" i="50"/>
  <c r="AE417" i="50"/>
  <c r="Q417" i="50"/>
  <c r="C417" i="50"/>
  <c r="BU416" i="50"/>
  <c r="BG416" i="50"/>
  <c r="AS416" i="50"/>
  <c r="AE416" i="50"/>
  <c r="Q416" i="50"/>
  <c r="C416" i="50"/>
  <c r="BU415" i="50"/>
  <c r="BG415" i="50"/>
  <c r="AS415" i="50"/>
  <c r="AE415" i="50"/>
  <c r="Q415" i="50"/>
  <c r="C415" i="50"/>
  <c r="BU414" i="50"/>
  <c r="BG414" i="50"/>
  <c r="AS414" i="50"/>
  <c r="AE414" i="50"/>
  <c r="Q414" i="50"/>
  <c r="C414" i="50"/>
  <c r="BU413" i="50"/>
  <c r="BG413" i="50"/>
  <c r="AS413" i="50"/>
  <c r="AE413" i="50"/>
  <c r="Q413" i="50"/>
  <c r="C413" i="50"/>
  <c r="BU412" i="50"/>
  <c r="BG412" i="50"/>
  <c r="AS412" i="50"/>
  <c r="AE412" i="50"/>
  <c r="Q412" i="50"/>
  <c r="C412" i="50"/>
  <c r="BU411" i="50"/>
  <c r="BG411" i="50"/>
  <c r="AS411" i="50"/>
  <c r="AE411" i="50"/>
  <c r="Q411" i="50"/>
  <c r="C411" i="50"/>
  <c r="BU410" i="50"/>
  <c r="BG410" i="50"/>
  <c r="AS410" i="50"/>
  <c r="AE410" i="50"/>
  <c r="Q410" i="50"/>
  <c r="C410" i="50"/>
  <c r="BU409" i="50"/>
  <c r="BG409" i="50"/>
  <c r="AS409" i="50"/>
  <c r="AE409" i="50"/>
  <c r="Q409" i="50"/>
  <c r="C409" i="50"/>
  <c r="BU408" i="50"/>
  <c r="BG408" i="50"/>
  <c r="AS408" i="50"/>
  <c r="AE408" i="50"/>
  <c r="Q408" i="50"/>
  <c r="C408" i="50"/>
  <c r="BU407" i="50"/>
  <c r="BG407" i="50"/>
  <c r="AS407" i="50"/>
  <c r="AE407" i="50"/>
  <c r="Q407" i="50"/>
  <c r="C407" i="50"/>
  <c r="BU406" i="50"/>
  <c r="BG406" i="50"/>
  <c r="AS406" i="50"/>
  <c r="AE406" i="50"/>
  <c r="Q406" i="50"/>
  <c r="C406" i="50"/>
  <c r="BU405" i="50"/>
  <c r="BG405" i="50"/>
  <c r="AS405" i="50"/>
  <c r="AE405" i="50"/>
  <c r="Q405" i="50"/>
  <c r="C405" i="50"/>
  <c r="BU404" i="50"/>
  <c r="BG404" i="50"/>
  <c r="AS404" i="50"/>
  <c r="AE404" i="50"/>
  <c r="Q404" i="50"/>
  <c r="C404" i="50"/>
  <c r="BU403" i="50"/>
  <c r="BG403" i="50"/>
  <c r="AS403" i="50"/>
  <c r="AE403" i="50"/>
  <c r="Q403" i="50"/>
  <c r="C403" i="50"/>
  <c r="BU402" i="50"/>
  <c r="BG402" i="50"/>
  <c r="AS402" i="50"/>
  <c r="AE402" i="50"/>
  <c r="Q402" i="50"/>
  <c r="C402" i="50"/>
  <c r="BU401" i="50"/>
  <c r="BG401" i="50"/>
  <c r="AS401" i="50"/>
  <c r="AE401" i="50"/>
  <c r="Q401" i="50"/>
  <c r="C401" i="50"/>
  <c r="BU400" i="50"/>
  <c r="BG400" i="50"/>
  <c r="AS400" i="50"/>
  <c r="AE400" i="50"/>
  <c r="Q400" i="50"/>
  <c r="C400" i="50"/>
  <c r="BU399" i="50"/>
  <c r="BG399" i="50"/>
  <c r="AS399" i="50"/>
  <c r="AE399" i="50"/>
  <c r="Q399" i="50"/>
  <c r="C399" i="50"/>
  <c r="BU398" i="50"/>
  <c r="BG398" i="50"/>
  <c r="AS398" i="50"/>
  <c r="AE398" i="50"/>
  <c r="Q398" i="50"/>
  <c r="C398" i="50"/>
  <c r="BU397" i="50"/>
  <c r="BG397" i="50"/>
  <c r="AS397" i="50"/>
  <c r="AE397" i="50"/>
  <c r="Q397" i="50"/>
  <c r="C397" i="50"/>
  <c r="BU396" i="50"/>
  <c r="BG396" i="50"/>
  <c r="AS396" i="50"/>
  <c r="AE396" i="50"/>
  <c r="Q396" i="50"/>
  <c r="C396" i="50"/>
  <c r="BU395" i="50"/>
  <c r="BG395" i="50"/>
  <c r="AS395" i="50"/>
  <c r="AE395" i="50"/>
  <c r="Q395" i="50"/>
  <c r="C395" i="50"/>
  <c r="BU394" i="50"/>
  <c r="BG394" i="50"/>
  <c r="AS394" i="50"/>
  <c r="AE394" i="50"/>
  <c r="Q394" i="50"/>
  <c r="C394" i="50"/>
  <c r="CZ380" i="50"/>
  <c r="CI380" i="50"/>
  <c r="C380" i="50"/>
  <c r="CZ379" i="50"/>
  <c r="CI379" i="50"/>
  <c r="C379" i="50"/>
  <c r="CZ378" i="50"/>
  <c r="CI378" i="50"/>
  <c r="C378" i="50"/>
  <c r="CZ377" i="50"/>
  <c r="CI377" i="50"/>
  <c r="C377" i="50"/>
  <c r="CZ376" i="50"/>
  <c r="CI376" i="50"/>
  <c r="C376" i="50"/>
  <c r="CZ375" i="50"/>
  <c r="CI375" i="50"/>
  <c r="C375" i="50"/>
  <c r="CZ374" i="50"/>
  <c r="CI374" i="50"/>
  <c r="C374" i="50"/>
  <c r="CZ373" i="50"/>
  <c r="CI373" i="50"/>
  <c r="C373" i="50"/>
  <c r="CZ372" i="50"/>
  <c r="CI372" i="50"/>
  <c r="C372" i="50"/>
  <c r="CZ371" i="50"/>
  <c r="CI371" i="50"/>
  <c r="C371" i="50"/>
  <c r="CZ370" i="50"/>
  <c r="CI370" i="50"/>
  <c r="C370" i="50"/>
  <c r="CZ369" i="50"/>
  <c r="CI369" i="50"/>
  <c r="C369" i="50"/>
  <c r="CZ368" i="50"/>
  <c r="CI368" i="50"/>
  <c r="C368" i="50"/>
  <c r="CZ367" i="50"/>
  <c r="CI367" i="50"/>
  <c r="C367" i="50"/>
  <c r="CZ366" i="50"/>
  <c r="CI366" i="50"/>
  <c r="C366" i="50"/>
  <c r="CZ365" i="50"/>
  <c r="CI365" i="50"/>
  <c r="C365" i="50"/>
  <c r="CZ364" i="50"/>
  <c r="CI364" i="50"/>
  <c r="C364" i="50"/>
  <c r="CZ363" i="50"/>
  <c r="CI363" i="50"/>
  <c r="C363" i="50"/>
  <c r="CZ362" i="50"/>
  <c r="CI362" i="50"/>
  <c r="C362" i="50"/>
  <c r="CZ361" i="50"/>
  <c r="CI361" i="50"/>
  <c r="C361" i="50"/>
  <c r="CZ360" i="50"/>
  <c r="CI360" i="50"/>
  <c r="C360" i="50"/>
  <c r="CZ359" i="50"/>
  <c r="CI359" i="50"/>
  <c r="C359" i="50"/>
  <c r="CZ358" i="50"/>
  <c r="CI358" i="50"/>
  <c r="C358" i="50"/>
  <c r="CZ357" i="50"/>
  <c r="CI357" i="50"/>
  <c r="C357" i="50"/>
  <c r="CZ356" i="50"/>
  <c r="CI356" i="50"/>
  <c r="C356" i="50"/>
  <c r="CZ355" i="50"/>
  <c r="CI355" i="50"/>
  <c r="C355" i="50"/>
  <c r="CZ354" i="50"/>
  <c r="CI354" i="50"/>
  <c r="C354" i="50"/>
  <c r="CZ353" i="50"/>
  <c r="CI353" i="50"/>
  <c r="C353" i="50"/>
  <c r="CZ352" i="50"/>
  <c r="CI352" i="50"/>
  <c r="C352" i="50"/>
  <c r="CZ351" i="50"/>
  <c r="CI351" i="50"/>
  <c r="C351" i="50"/>
  <c r="CZ350" i="50"/>
  <c r="CI350" i="50"/>
  <c r="C350" i="50"/>
  <c r="CZ349" i="50"/>
  <c r="CI349" i="50"/>
  <c r="C349" i="50"/>
  <c r="CZ348" i="50"/>
  <c r="CI348" i="50"/>
  <c r="C348" i="50"/>
  <c r="CZ347" i="50"/>
  <c r="CI347" i="50"/>
  <c r="C347" i="50"/>
  <c r="CZ346" i="50"/>
  <c r="CI346" i="50"/>
  <c r="C346" i="50"/>
  <c r="CZ345" i="50"/>
  <c r="CI345" i="50"/>
  <c r="C345" i="50"/>
  <c r="CZ344" i="50"/>
  <c r="CI344" i="50"/>
  <c r="C344" i="50"/>
  <c r="CZ343" i="50"/>
  <c r="CI343" i="50"/>
  <c r="C343" i="50"/>
  <c r="CZ342" i="50"/>
  <c r="CI342" i="50"/>
  <c r="C342" i="50"/>
  <c r="CZ341" i="50"/>
  <c r="CI341" i="50"/>
  <c r="C341" i="50"/>
  <c r="CZ340" i="50"/>
  <c r="CI340" i="50"/>
  <c r="C340" i="50"/>
  <c r="CZ339" i="50"/>
  <c r="CI339" i="50"/>
  <c r="C339" i="50"/>
  <c r="CZ338" i="50"/>
  <c r="CI338" i="50"/>
  <c r="C338" i="50"/>
  <c r="CZ337" i="50"/>
  <c r="CI337" i="50"/>
  <c r="C337" i="50"/>
  <c r="CZ336" i="50"/>
  <c r="CI336" i="50"/>
  <c r="C336" i="50"/>
  <c r="CZ335" i="50"/>
  <c r="CI335" i="50"/>
  <c r="C335" i="50"/>
  <c r="CZ334" i="50"/>
  <c r="CI334" i="50"/>
  <c r="C334" i="50"/>
  <c r="CZ333" i="50"/>
  <c r="CI333" i="50"/>
  <c r="C333" i="50"/>
  <c r="CZ332" i="50"/>
  <c r="CI332" i="50"/>
  <c r="C332" i="50"/>
  <c r="CZ331" i="50"/>
  <c r="CI331" i="50"/>
  <c r="C331" i="50"/>
  <c r="CZ316" i="50"/>
  <c r="BU316" i="50"/>
  <c r="BG316" i="50"/>
  <c r="AS316" i="50"/>
  <c r="AE316" i="50"/>
  <c r="Q316" i="50"/>
  <c r="C316" i="50"/>
  <c r="CZ315" i="50"/>
  <c r="BU315" i="50"/>
  <c r="BG315" i="50"/>
  <c r="AS315" i="50"/>
  <c r="AE315" i="50"/>
  <c r="Q315" i="50"/>
  <c r="C315" i="50"/>
  <c r="CZ314" i="50"/>
  <c r="BU314" i="50"/>
  <c r="BG314" i="50"/>
  <c r="AS314" i="50"/>
  <c r="AE314" i="50"/>
  <c r="Q314" i="50"/>
  <c r="C314" i="50"/>
  <c r="CZ313" i="50"/>
  <c r="BU313" i="50"/>
  <c r="BG313" i="50"/>
  <c r="AS313" i="50"/>
  <c r="AE313" i="50"/>
  <c r="Q313" i="50"/>
  <c r="C313" i="50"/>
  <c r="CZ312" i="50"/>
  <c r="BU312" i="50"/>
  <c r="BG312" i="50"/>
  <c r="AS312" i="50"/>
  <c r="AE312" i="50"/>
  <c r="Q312" i="50"/>
  <c r="C312" i="50"/>
  <c r="CZ311" i="50"/>
  <c r="BU311" i="50"/>
  <c r="BG311" i="50"/>
  <c r="AS311" i="50"/>
  <c r="AE311" i="50"/>
  <c r="Q311" i="50"/>
  <c r="C311" i="50"/>
  <c r="CZ310" i="50"/>
  <c r="BU310" i="50"/>
  <c r="BG310" i="50"/>
  <c r="AS310" i="50"/>
  <c r="AE310" i="50"/>
  <c r="Q310" i="50"/>
  <c r="C310" i="50"/>
  <c r="CZ309" i="50"/>
  <c r="BU309" i="50"/>
  <c r="BG309" i="50"/>
  <c r="AS309" i="50"/>
  <c r="AE309" i="50"/>
  <c r="Q309" i="50"/>
  <c r="C309" i="50"/>
  <c r="CZ308" i="50"/>
  <c r="BU308" i="50"/>
  <c r="BG308" i="50"/>
  <c r="AS308" i="50"/>
  <c r="AE308" i="50"/>
  <c r="Q308" i="50"/>
  <c r="C308" i="50"/>
  <c r="CZ307" i="50"/>
  <c r="BU307" i="50"/>
  <c r="BG307" i="50"/>
  <c r="AS307" i="50"/>
  <c r="AE307" i="50"/>
  <c r="Q307" i="50"/>
  <c r="C307" i="50"/>
  <c r="CZ306" i="50"/>
  <c r="BU306" i="50"/>
  <c r="BG306" i="50"/>
  <c r="AS306" i="50"/>
  <c r="AE306" i="50"/>
  <c r="Q306" i="50"/>
  <c r="C306" i="50"/>
  <c r="CZ305" i="50"/>
  <c r="BU305" i="50"/>
  <c r="BG305" i="50"/>
  <c r="AS305" i="50"/>
  <c r="AE305" i="50"/>
  <c r="Q305" i="50"/>
  <c r="C305" i="50"/>
  <c r="CZ304" i="50"/>
  <c r="BU304" i="50"/>
  <c r="BG304" i="50"/>
  <c r="AS304" i="50"/>
  <c r="AE304" i="50"/>
  <c r="Q304" i="50"/>
  <c r="C304" i="50"/>
  <c r="CZ303" i="50"/>
  <c r="BU303" i="50"/>
  <c r="BG303" i="50"/>
  <c r="AS303" i="50"/>
  <c r="AE303" i="50"/>
  <c r="Q303" i="50"/>
  <c r="C303" i="50"/>
  <c r="CZ302" i="50"/>
  <c r="BU302" i="50"/>
  <c r="BG302" i="50"/>
  <c r="AS302" i="50"/>
  <c r="AE302" i="50"/>
  <c r="Q302" i="50"/>
  <c r="C302" i="50"/>
  <c r="CZ301" i="50"/>
  <c r="BU301" i="50"/>
  <c r="BG301" i="50"/>
  <c r="AS301" i="50"/>
  <c r="AE301" i="50"/>
  <c r="Q301" i="50"/>
  <c r="C301" i="50"/>
  <c r="CZ300" i="50"/>
  <c r="BU300" i="50"/>
  <c r="BG300" i="50"/>
  <c r="AS300" i="50"/>
  <c r="AE300" i="50"/>
  <c r="Q300" i="50"/>
  <c r="C300" i="50"/>
  <c r="CZ299" i="50"/>
  <c r="BU299" i="50"/>
  <c r="BG299" i="50"/>
  <c r="AS299" i="50"/>
  <c r="AE299" i="50"/>
  <c r="Q299" i="50"/>
  <c r="C299" i="50"/>
  <c r="CZ298" i="50"/>
  <c r="BU298" i="50"/>
  <c r="BG298" i="50"/>
  <c r="AS298" i="50"/>
  <c r="AE298" i="50"/>
  <c r="Q298" i="50"/>
  <c r="C298" i="50"/>
  <c r="CZ297" i="50"/>
  <c r="BU297" i="50"/>
  <c r="BG297" i="50"/>
  <c r="AS297" i="50"/>
  <c r="AE297" i="50"/>
  <c r="Q297" i="50"/>
  <c r="C297" i="50"/>
  <c r="CZ296" i="50"/>
  <c r="BU296" i="50"/>
  <c r="BG296" i="50"/>
  <c r="AS296" i="50"/>
  <c r="AE296" i="50"/>
  <c r="Q296" i="50"/>
  <c r="C296" i="50"/>
  <c r="CZ295" i="50"/>
  <c r="BU295" i="50"/>
  <c r="BG295" i="50"/>
  <c r="AS295" i="50"/>
  <c r="AE295" i="50"/>
  <c r="Q295" i="50"/>
  <c r="C295" i="50"/>
  <c r="CZ294" i="50"/>
  <c r="BU294" i="50"/>
  <c r="BG294" i="50"/>
  <c r="AS294" i="50"/>
  <c r="AE294" i="50"/>
  <c r="Q294" i="50"/>
  <c r="C294" i="50"/>
  <c r="CZ293" i="50"/>
  <c r="BU293" i="50"/>
  <c r="BG293" i="50"/>
  <c r="AS293" i="50"/>
  <c r="AE293" i="50"/>
  <c r="Q293" i="50"/>
  <c r="C293" i="50"/>
  <c r="CZ292" i="50"/>
  <c r="BU292" i="50"/>
  <c r="BG292" i="50"/>
  <c r="AS292" i="50"/>
  <c r="AE292" i="50"/>
  <c r="Q292" i="50"/>
  <c r="C292" i="50"/>
  <c r="CZ291" i="50"/>
  <c r="BU291" i="50"/>
  <c r="BG291" i="50"/>
  <c r="AS291" i="50"/>
  <c r="AE291" i="50"/>
  <c r="Q291" i="50"/>
  <c r="C291" i="50"/>
  <c r="CZ290" i="50"/>
  <c r="BU290" i="50"/>
  <c r="BG290" i="50"/>
  <c r="AS290" i="50"/>
  <c r="AE290" i="50"/>
  <c r="Q290" i="50"/>
  <c r="C290" i="50"/>
  <c r="CZ289" i="50"/>
  <c r="BU289" i="50"/>
  <c r="BG289" i="50"/>
  <c r="AS289" i="50"/>
  <c r="AE289" i="50"/>
  <c r="Q289" i="50"/>
  <c r="C289" i="50"/>
  <c r="CZ288" i="50"/>
  <c r="BU288" i="50"/>
  <c r="BG288" i="50"/>
  <c r="AS288" i="50"/>
  <c r="AE288" i="50"/>
  <c r="Q288" i="50"/>
  <c r="C288" i="50"/>
  <c r="CZ287" i="50"/>
  <c r="BU287" i="50"/>
  <c r="BG287" i="50"/>
  <c r="AS287" i="50"/>
  <c r="AE287" i="50"/>
  <c r="Q287" i="50"/>
  <c r="C287" i="50"/>
  <c r="CZ286" i="50"/>
  <c r="BU286" i="50"/>
  <c r="BG286" i="50"/>
  <c r="AS286" i="50"/>
  <c r="AE286" i="50"/>
  <c r="Q286" i="50"/>
  <c r="C286" i="50"/>
  <c r="CZ285" i="50"/>
  <c r="BU285" i="50"/>
  <c r="BG285" i="50"/>
  <c r="AS285" i="50"/>
  <c r="AE285" i="50"/>
  <c r="Q285" i="50"/>
  <c r="C285" i="50"/>
  <c r="CZ284" i="50"/>
  <c r="BU284" i="50"/>
  <c r="BG284" i="50"/>
  <c r="AS284" i="50"/>
  <c r="AE284" i="50"/>
  <c r="Q284" i="50"/>
  <c r="C284" i="50"/>
  <c r="CZ283" i="50"/>
  <c r="BU283" i="50"/>
  <c r="BG283" i="50"/>
  <c r="AS283" i="50"/>
  <c r="AE283" i="50"/>
  <c r="Q283" i="50"/>
  <c r="C283" i="50"/>
  <c r="CZ282" i="50"/>
  <c r="BU282" i="50"/>
  <c r="BG282" i="50"/>
  <c r="AS282" i="50"/>
  <c r="AE282" i="50"/>
  <c r="Q282" i="50"/>
  <c r="C282" i="50"/>
  <c r="CZ281" i="50"/>
  <c r="BU281" i="50"/>
  <c r="BG281" i="50"/>
  <c r="AS281" i="50"/>
  <c r="AE281" i="50"/>
  <c r="Q281" i="50"/>
  <c r="C281" i="50"/>
  <c r="CZ280" i="50"/>
  <c r="BU280" i="50"/>
  <c r="BG280" i="50"/>
  <c r="AS280" i="50"/>
  <c r="AE280" i="50"/>
  <c r="Q280" i="50"/>
  <c r="C280" i="50"/>
  <c r="CZ279" i="50"/>
  <c r="BU279" i="50"/>
  <c r="BG279" i="50"/>
  <c r="AS279" i="50"/>
  <c r="AE279" i="50"/>
  <c r="Q279" i="50"/>
  <c r="C279" i="50"/>
  <c r="CZ278" i="50"/>
  <c r="BU278" i="50"/>
  <c r="BG278" i="50"/>
  <c r="AS278" i="50"/>
  <c r="AE278" i="50"/>
  <c r="Q278" i="50"/>
  <c r="C278" i="50"/>
  <c r="CZ277" i="50"/>
  <c r="BU277" i="50"/>
  <c r="BG277" i="50"/>
  <c r="AS277" i="50"/>
  <c r="AE277" i="50"/>
  <c r="Q277" i="50"/>
  <c r="C277" i="50"/>
  <c r="CZ276" i="50"/>
  <c r="BU276" i="50"/>
  <c r="BG276" i="50"/>
  <c r="AS276" i="50"/>
  <c r="AE276" i="50"/>
  <c r="Q276" i="50"/>
  <c r="C276" i="50"/>
  <c r="CZ275" i="50"/>
  <c r="BU275" i="50"/>
  <c r="BG275" i="50"/>
  <c r="AS275" i="50"/>
  <c r="AE275" i="50"/>
  <c r="Q275" i="50"/>
  <c r="C275" i="50"/>
  <c r="CZ274" i="50"/>
  <c r="BU274" i="50"/>
  <c r="BG274" i="50"/>
  <c r="AS274" i="50"/>
  <c r="AE274" i="50"/>
  <c r="Q274" i="50"/>
  <c r="C274" i="50"/>
  <c r="CZ273" i="50"/>
  <c r="BU273" i="50"/>
  <c r="BG273" i="50"/>
  <c r="AS273" i="50"/>
  <c r="AE273" i="50"/>
  <c r="Q273" i="50"/>
  <c r="C273" i="50"/>
  <c r="CZ272" i="50"/>
  <c r="BU272" i="50"/>
  <c r="BG272" i="50"/>
  <c r="AS272" i="50"/>
  <c r="AE272" i="50"/>
  <c r="Q272" i="50"/>
  <c r="C272" i="50"/>
  <c r="CZ271" i="50"/>
  <c r="BU271" i="50"/>
  <c r="BG271" i="50"/>
  <c r="AS271" i="50"/>
  <c r="AE271" i="50"/>
  <c r="Q271" i="50"/>
  <c r="C271" i="50"/>
  <c r="CZ270" i="50"/>
  <c r="BU270" i="50"/>
  <c r="BG270" i="50"/>
  <c r="AS270" i="50"/>
  <c r="AE270" i="50"/>
  <c r="Q270" i="50"/>
  <c r="C270" i="50"/>
  <c r="CZ269" i="50"/>
  <c r="BU269" i="50"/>
  <c r="BG269" i="50"/>
  <c r="AS269" i="50"/>
  <c r="AE269" i="50"/>
  <c r="Q269" i="50"/>
  <c r="C269" i="50"/>
  <c r="CZ268" i="50"/>
  <c r="BU268" i="50"/>
  <c r="BG268" i="50"/>
  <c r="AS268" i="50"/>
  <c r="AE268" i="50"/>
  <c r="Q268" i="50"/>
  <c r="C268" i="50"/>
  <c r="CZ267" i="50"/>
  <c r="BU267" i="50"/>
  <c r="BG267" i="50"/>
  <c r="AS267" i="50"/>
  <c r="AE267" i="50"/>
  <c r="Q267" i="50"/>
  <c r="C267" i="50"/>
  <c r="CZ252" i="50"/>
  <c r="CI252" i="50"/>
  <c r="BU252" i="50"/>
  <c r="BG252" i="50"/>
  <c r="AS252" i="50"/>
  <c r="AE252" i="50"/>
  <c r="C252" i="50"/>
  <c r="CZ251" i="50"/>
  <c r="CI251" i="50"/>
  <c r="BU251" i="50"/>
  <c r="BG251" i="50"/>
  <c r="AS251" i="50"/>
  <c r="AE251" i="50"/>
  <c r="C251" i="50"/>
  <c r="CZ250" i="50"/>
  <c r="CI250" i="50"/>
  <c r="BU250" i="50"/>
  <c r="BG250" i="50"/>
  <c r="AS250" i="50"/>
  <c r="AE250" i="50"/>
  <c r="C250" i="50"/>
  <c r="CZ249" i="50"/>
  <c r="CI249" i="50"/>
  <c r="BU249" i="50"/>
  <c r="BG249" i="50"/>
  <c r="AS249" i="50"/>
  <c r="AE249" i="50"/>
  <c r="C249" i="50"/>
  <c r="CZ248" i="50"/>
  <c r="CI248" i="50"/>
  <c r="BU248" i="50"/>
  <c r="BG248" i="50"/>
  <c r="AS248" i="50"/>
  <c r="AE248" i="50"/>
  <c r="C248" i="50"/>
  <c r="CZ247" i="50"/>
  <c r="CI247" i="50"/>
  <c r="BU247" i="50"/>
  <c r="BG247" i="50"/>
  <c r="AS247" i="50"/>
  <c r="AE247" i="50"/>
  <c r="C247" i="50"/>
  <c r="CZ246" i="50"/>
  <c r="CI246" i="50"/>
  <c r="BU246" i="50"/>
  <c r="BG246" i="50"/>
  <c r="AS246" i="50"/>
  <c r="AE246" i="50"/>
  <c r="C246" i="50"/>
  <c r="CZ245" i="50"/>
  <c r="CI245" i="50"/>
  <c r="BU245" i="50"/>
  <c r="BG245" i="50"/>
  <c r="AS245" i="50"/>
  <c r="AE245" i="50"/>
  <c r="C245" i="50"/>
  <c r="CZ244" i="50"/>
  <c r="CI244" i="50"/>
  <c r="BU244" i="50"/>
  <c r="BG244" i="50"/>
  <c r="AS244" i="50"/>
  <c r="AE244" i="50"/>
  <c r="C244" i="50"/>
  <c r="CZ243" i="50"/>
  <c r="CI243" i="50"/>
  <c r="BU243" i="50"/>
  <c r="BG243" i="50"/>
  <c r="AS243" i="50"/>
  <c r="AE243" i="50"/>
  <c r="C243" i="50"/>
  <c r="CZ242" i="50"/>
  <c r="CI242" i="50"/>
  <c r="BU242" i="50"/>
  <c r="BG242" i="50"/>
  <c r="AS242" i="50"/>
  <c r="AE242" i="50"/>
  <c r="C242" i="50"/>
  <c r="CZ241" i="50"/>
  <c r="CI241" i="50"/>
  <c r="BU241" i="50"/>
  <c r="BG241" i="50"/>
  <c r="AS241" i="50"/>
  <c r="AE241" i="50"/>
  <c r="C241" i="50"/>
  <c r="CZ240" i="50"/>
  <c r="CI240" i="50"/>
  <c r="BU240" i="50"/>
  <c r="BG240" i="50"/>
  <c r="AS240" i="50"/>
  <c r="AE240" i="50"/>
  <c r="C240" i="50"/>
  <c r="CZ239" i="50"/>
  <c r="CI239" i="50"/>
  <c r="BU239" i="50"/>
  <c r="BG239" i="50"/>
  <c r="AS239" i="50"/>
  <c r="AE239" i="50"/>
  <c r="C239" i="50"/>
  <c r="CZ238" i="50"/>
  <c r="CI238" i="50"/>
  <c r="BU238" i="50"/>
  <c r="BG238" i="50"/>
  <c r="AS238" i="50"/>
  <c r="AE238" i="50"/>
  <c r="C238" i="50"/>
  <c r="CZ237" i="50"/>
  <c r="CI237" i="50"/>
  <c r="BU237" i="50"/>
  <c r="BG237" i="50"/>
  <c r="AS237" i="50"/>
  <c r="AE237" i="50"/>
  <c r="C237" i="50"/>
  <c r="CZ236" i="50"/>
  <c r="CI236" i="50"/>
  <c r="BU236" i="50"/>
  <c r="BG236" i="50"/>
  <c r="AS236" i="50"/>
  <c r="AE236" i="50"/>
  <c r="C236" i="50"/>
  <c r="CZ235" i="50"/>
  <c r="CI235" i="50"/>
  <c r="BU235" i="50"/>
  <c r="BG235" i="50"/>
  <c r="AS235" i="50"/>
  <c r="AE235" i="50"/>
  <c r="C235" i="50"/>
  <c r="CZ234" i="50"/>
  <c r="CI234" i="50"/>
  <c r="BU234" i="50"/>
  <c r="BG234" i="50"/>
  <c r="AS234" i="50"/>
  <c r="AE234" i="50"/>
  <c r="C234" i="50"/>
  <c r="CZ233" i="50"/>
  <c r="CI233" i="50"/>
  <c r="BU233" i="50"/>
  <c r="BG233" i="50"/>
  <c r="AS233" i="50"/>
  <c r="AE233" i="50"/>
  <c r="C233" i="50"/>
  <c r="CZ232" i="50"/>
  <c r="CI232" i="50"/>
  <c r="BU232" i="50"/>
  <c r="BG232" i="50"/>
  <c r="AS232" i="50"/>
  <c r="AE232" i="50"/>
  <c r="C232" i="50"/>
  <c r="CZ231" i="50"/>
  <c r="CI231" i="50"/>
  <c r="BU231" i="50"/>
  <c r="BG231" i="50"/>
  <c r="AS231" i="50"/>
  <c r="AE231" i="50"/>
  <c r="C231" i="50"/>
  <c r="CZ230" i="50"/>
  <c r="CI230" i="50"/>
  <c r="BU230" i="50"/>
  <c r="BG230" i="50"/>
  <c r="AS230" i="50"/>
  <c r="AE230" i="50"/>
  <c r="C230" i="50"/>
  <c r="CZ229" i="50"/>
  <c r="CI229" i="50"/>
  <c r="BU229" i="50"/>
  <c r="BG229" i="50"/>
  <c r="AS229" i="50"/>
  <c r="AE229" i="50"/>
  <c r="C229" i="50"/>
  <c r="CZ228" i="50"/>
  <c r="CI228" i="50"/>
  <c r="BU228" i="50"/>
  <c r="BG228" i="50"/>
  <c r="AS228" i="50"/>
  <c r="AE228" i="50"/>
  <c r="C228" i="50"/>
  <c r="CZ227" i="50"/>
  <c r="CI227" i="50"/>
  <c r="BU227" i="50"/>
  <c r="BG227" i="50"/>
  <c r="AS227" i="50"/>
  <c r="AE227" i="50"/>
  <c r="C227" i="50"/>
  <c r="CZ226" i="50"/>
  <c r="CI226" i="50"/>
  <c r="BU226" i="50"/>
  <c r="BG226" i="50"/>
  <c r="AS226" i="50"/>
  <c r="AE226" i="50"/>
  <c r="C226" i="50"/>
  <c r="CZ225" i="50"/>
  <c r="CI225" i="50"/>
  <c r="BU225" i="50"/>
  <c r="BG225" i="50"/>
  <c r="AS225" i="50"/>
  <c r="AE225" i="50"/>
  <c r="C225" i="50"/>
  <c r="CZ224" i="50"/>
  <c r="CI224" i="50"/>
  <c r="BU224" i="50"/>
  <c r="BG224" i="50"/>
  <c r="AS224" i="50"/>
  <c r="AE224" i="50"/>
  <c r="C224" i="50"/>
  <c r="CZ223" i="50"/>
  <c r="CI223" i="50"/>
  <c r="BU223" i="50"/>
  <c r="BG223" i="50"/>
  <c r="AS223" i="50"/>
  <c r="AE223" i="50"/>
  <c r="C223" i="50"/>
  <c r="CZ222" i="50"/>
  <c r="CI222" i="50"/>
  <c r="BU222" i="50"/>
  <c r="BG222" i="50"/>
  <c r="AS222" i="50"/>
  <c r="AE222" i="50"/>
  <c r="C222" i="50"/>
  <c r="CZ221" i="50"/>
  <c r="CI221" i="50"/>
  <c r="BU221" i="50"/>
  <c r="BG221" i="50"/>
  <c r="AS221" i="50"/>
  <c r="AE221" i="50"/>
  <c r="C221" i="50"/>
  <c r="CZ220" i="50"/>
  <c r="CI220" i="50"/>
  <c r="BU220" i="50"/>
  <c r="BG220" i="50"/>
  <c r="AS220" i="50"/>
  <c r="AE220" i="50"/>
  <c r="C220" i="50"/>
  <c r="CZ219" i="50"/>
  <c r="CI219" i="50"/>
  <c r="BU219" i="50"/>
  <c r="BG219" i="50"/>
  <c r="AS219" i="50"/>
  <c r="AE219" i="50"/>
  <c r="C219" i="50"/>
  <c r="CZ218" i="50"/>
  <c r="CI218" i="50"/>
  <c r="BU218" i="50"/>
  <c r="BG218" i="50"/>
  <c r="AS218" i="50"/>
  <c r="AE218" i="50"/>
  <c r="C218" i="50"/>
  <c r="CZ217" i="50"/>
  <c r="CI217" i="50"/>
  <c r="BU217" i="50"/>
  <c r="BG217" i="50"/>
  <c r="AS217" i="50"/>
  <c r="AE217" i="50"/>
  <c r="C217" i="50"/>
  <c r="CZ216" i="50"/>
  <c r="CI216" i="50"/>
  <c r="BU216" i="50"/>
  <c r="BG216" i="50"/>
  <c r="AS216" i="50"/>
  <c r="AE216" i="50"/>
  <c r="C216" i="50"/>
  <c r="CZ215" i="50"/>
  <c r="CI215" i="50"/>
  <c r="BU215" i="50"/>
  <c r="BG215" i="50"/>
  <c r="AS215" i="50"/>
  <c r="AE215" i="50"/>
  <c r="C215" i="50"/>
  <c r="CZ214" i="50"/>
  <c r="CI214" i="50"/>
  <c r="BU214" i="50"/>
  <c r="BG214" i="50"/>
  <c r="AS214" i="50"/>
  <c r="AE214" i="50"/>
  <c r="C214" i="50"/>
  <c r="CZ213" i="50"/>
  <c r="CI213" i="50"/>
  <c r="BU213" i="50"/>
  <c r="BG213" i="50"/>
  <c r="AS213" i="50"/>
  <c r="AE213" i="50"/>
  <c r="C213" i="50"/>
  <c r="CZ212" i="50"/>
  <c r="CI212" i="50"/>
  <c r="BU212" i="50"/>
  <c r="BG212" i="50"/>
  <c r="AS212" i="50"/>
  <c r="AE212" i="50"/>
  <c r="C212" i="50"/>
  <c r="CZ211" i="50"/>
  <c r="CI211" i="50"/>
  <c r="BU211" i="50"/>
  <c r="BG211" i="50"/>
  <c r="AS211" i="50"/>
  <c r="AE211" i="50"/>
  <c r="C211" i="50"/>
  <c r="CZ210" i="50"/>
  <c r="CI210" i="50"/>
  <c r="BU210" i="50"/>
  <c r="BG210" i="50"/>
  <c r="AS210" i="50"/>
  <c r="AE210" i="50"/>
  <c r="C210" i="50"/>
  <c r="CZ209" i="50"/>
  <c r="CI209" i="50"/>
  <c r="BU209" i="50"/>
  <c r="BG209" i="50"/>
  <c r="AS209" i="50"/>
  <c r="AE209" i="50"/>
  <c r="C209" i="50"/>
  <c r="CZ208" i="50"/>
  <c r="CI208" i="50"/>
  <c r="BU208" i="50"/>
  <c r="BG208" i="50"/>
  <c r="AS208" i="50"/>
  <c r="AE208" i="50"/>
  <c r="C208" i="50"/>
  <c r="CZ207" i="50"/>
  <c r="CI207" i="50"/>
  <c r="BU207" i="50"/>
  <c r="BG207" i="50"/>
  <c r="AS207" i="50"/>
  <c r="AE207" i="50"/>
  <c r="C207" i="50"/>
  <c r="CZ206" i="50"/>
  <c r="CI206" i="50"/>
  <c r="BU206" i="50"/>
  <c r="BG206" i="50"/>
  <c r="AS206" i="50"/>
  <c r="AE206" i="50"/>
  <c r="C206" i="50"/>
  <c r="CZ205" i="50"/>
  <c r="CI205" i="50"/>
  <c r="BU205" i="50"/>
  <c r="BG205" i="50"/>
  <c r="AS205" i="50"/>
  <c r="AE205" i="50"/>
  <c r="C205" i="50"/>
  <c r="CZ204" i="50"/>
  <c r="CI204" i="50"/>
  <c r="BU204" i="50"/>
  <c r="BG204" i="50"/>
  <c r="AS204" i="50"/>
  <c r="AE204" i="50"/>
  <c r="C204" i="50"/>
  <c r="CZ203" i="50"/>
  <c r="CI203" i="50"/>
  <c r="BU203" i="50"/>
  <c r="BG203" i="50"/>
  <c r="AS203" i="50"/>
  <c r="AE203" i="50"/>
  <c r="C203" i="50"/>
  <c r="CZ188" i="50"/>
  <c r="CI188" i="50"/>
  <c r="BU188" i="50"/>
  <c r="BG188" i="50"/>
  <c r="AS188" i="50"/>
  <c r="AE188" i="50"/>
  <c r="Q188" i="50"/>
  <c r="C188" i="50"/>
  <c r="CZ187" i="50"/>
  <c r="CI187" i="50"/>
  <c r="BU187" i="50"/>
  <c r="BG187" i="50"/>
  <c r="AS187" i="50"/>
  <c r="AE187" i="50"/>
  <c r="Q187" i="50"/>
  <c r="C187" i="50"/>
  <c r="CZ186" i="50"/>
  <c r="CI186" i="50"/>
  <c r="BU186" i="50"/>
  <c r="BG186" i="50"/>
  <c r="AS186" i="50"/>
  <c r="AE186" i="50"/>
  <c r="Q186" i="50"/>
  <c r="C186" i="50"/>
  <c r="CZ185" i="50"/>
  <c r="CI185" i="50"/>
  <c r="BU185" i="50"/>
  <c r="BG185" i="50"/>
  <c r="AS185" i="50"/>
  <c r="AE185" i="50"/>
  <c r="Q185" i="50"/>
  <c r="C185" i="50"/>
  <c r="CZ184" i="50"/>
  <c r="CI184" i="50"/>
  <c r="BU184" i="50"/>
  <c r="BG184" i="50"/>
  <c r="AS184" i="50"/>
  <c r="AE184" i="50"/>
  <c r="Q184" i="50"/>
  <c r="C184" i="50"/>
  <c r="CZ183" i="50"/>
  <c r="CI183" i="50"/>
  <c r="BU183" i="50"/>
  <c r="BG183" i="50"/>
  <c r="AS183" i="50"/>
  <c r="AE183" i="50"/>
  <c r="Q183" i="50"/>
  <c r="C183" i="50"/>
  <c r="CZ182" i="50"/>
  <c r="CI182" i="50"/>
  <c r="BU182" i="50"/>
  <c r="BG182" i="50"/>
  <c r="AS182" i="50"/>
  <c r="AE182" i="50"/>
  <c r="Q182" i="50"/>
  <c r="C182" i="50"/>
  <c r="CZ181" i="50"/>
  <c r="CI181" i="50"/>
  <c r="BU181" i="50"/>
  <c r="BG181" i="50"/>
  <c r="AS181" i="50"/>
  <c r="AE181" i="50"/>
  <c r="Q181" i="50"/>
  <c r="C181" i="50"/>
  <c r="CZ180" i="50"/>
  <c r="CI180" i="50"/>
  <c r="BU180" i="50"/>
  <c r="BG180" i="50"/>
  <c r="AS180" i="50"/>
  <c r="AE180" i="50"/>
  <c r="Q180" i="50"/>
  <c r="C180" i="50"/>
  <c r="CZ179" i="50"/>
  <c r="CI179" i="50"/>
  <c r="BU179" i="50"/>
  <c r="BG179" i="50"/>
  <c r="AS179" i="50"/>
  <c r="AE179" i="50"/>
  <c r="Q179" i="50"/>
  <c r="C179" i="50"/>
  <c r="CZ178" i="50"/>
  <c r="CI178" i="50"/>
  <c r="BU178" i="50"/>
  <c r="BG178" i="50"/>
  <c r="AS178" i="50"/>
  <c r="AE178" i="50"/>
  <c r="Q178" i="50"/>
  <c r="C178" i="50"/>
  <c r="CZ177" i="50"/>
  <c r="CI177" i="50"/>
  <c r="BU177" i="50"/>
  <c r="BG177" i="50"/>
  <c r="AS177" i="50"/>
  <c r="AE177" i="50"/>
  <c r="Q177" i="50"/>
  <c r="C177" i="50"/>
  <c r="CZ176" i="50"/>
  <c r="CI176" i="50"/>
  <c r="BU176" i="50"/>
  <c r="BG176" i="50"/>
  <c r="AS176" i="50"/>
  <c r="AE176" i="50"/>
  <c r="Q176" i="50"/>
  <c r="C176" i="50"/>
  <c r="CZ175" i="50"/>
  <c r="CI175" i="50"/>
  <c r="BU175" i="50"/>
  <c r="BG175" i="50"/>
  <c r="AS175" i="50"/>
  <c r="AE175" i="50"/>
  <c r="Q175" i="50"/>
  <c r="C175" i="50"/>
  <c r="CZ174" i="50"/>
  <c r="CI174" i="50"/>
  <c r="BU174" i="50"/>
  <c r="BG174" i="50"/>
  <c r="AS174" i="50"/>
  <c r="AE174" i="50"/>
  <c r="Q174" i="50"/>
  <c r="C174" i="50"/>
  <c r="CZ173" i="50"/>
  <c r="CI173" i="50"/>
  <c r="BU173" i="50"/>
  <c r="BG173" i="50"/>
  <c r="AS173" i="50"/>
  <c r="AE173" i="50"/>
  <c r="Q173" i="50"/>
  <c r="C173" i="50"/>
  <c r="CZ172" i="50"/>
  <c r="CI172" i="50"/>
  <c r="BU172" i="50"/>
  <c r="BG172" i="50"/>
  <c r="AS172" i="50"/>
  <c r="AE172" i="50"/>
  <c r="Q172" i="50"/>
  <c r="C172" i="50"/>
  <c r="CZ171" i="50"/>
  <c r="CI171" i="50"/>
  <c r="BU171" i="50"/>
  <c r="BG171" i="50"/>
  <c r="AS171" i="50"/>
  <c r="AE171" i="50"/>
  <c r="Q171" i="50"/>
  <c r="C171" i="50"/>
  <c r="CZ170" i="50"/>
  <c r="CI170" i="50"/>
  <c r="BU170" i="50"/>
  <c r="BG170" i="50"/>
  <c r="AS170" i="50"/>
  <c r="AE170" i="50"/>
  <c r="Q170" i="50"/>
  <c r="C170" i="50"/>
  <c r="CZ169" i="50"/>
  <c r="CI169" i="50"/>
  <c r="BU169" i="50"/>
  <c r="BG169" i="50"/>
  <c r="AS169" i="50"/>
  <c r="AE169" i="50"/>
  <c r="Q169" i="50"/>
  <c r="C169" i="50"/>
  <c r="CZ168" i="50"/>
  <c r="CI168" i="50"/>
  <c r="BU168" i="50"/>
  <c r="BG168" i="50"/>
  <c r="AS168" i="50"/>
  <c r="AE168" i="50"/>
  <c r="Q168" i="50"/>
  <c r="C168" i="50"/>
  <c r="CZ167" i="50"/>
  <c r="CI167" i="50"/>
  <c r="BU167" i="50"/>
  <c r="BG167" i="50"/>
  <c r="AS167" i="50"/>
  <c r="AE167" i="50"/>
  <c r="Q167" i="50"/>
  <c r="C167" i="50"/>
  <c r="CZ166" i="50"/>
  <c r="CI166" i="50"/>
  <c r="BU166" i="50"/>
  <c r="BG166" i="50"/>
  <c r="AS166" i="50"/>
  <c r="AE166" i="50"/>
  <c r="Q166" i="50"/>
  <c r="C166" i="50"/>
  <c r="CZ165" i="50"/>
  <c r="CI165" i="50"/>
  <c r="BU165" i="50"/>
  <c r="BG165" i="50"/>
  <c r="AS165" i="50"/>
  <c r="AE165" i="50"/>
  <c r="Q165" i="50"/>
  <c r="C165" i="50"/>
  <c r="CZ164" i="50"/>
  <c r="CI164" i="50"/>
  <c r="BU164" i="50"/>
  <c r="BG164" i="50"/>
  <c r="AS164" i="50"/>
  <c r="AE164" i="50"/>
  <c r="Q164" i="50"/>
  <c r="C164" i="50"/>
  <c r="CZ163" i="50"/>
  <c r="CI163" i="50"/>
  <c r="BU163" i="50"/>
  <c r="BG163" i="50"/>
  <c r="AS163" i="50"/>
  <c r="AE163" i="50"/>
  <c r="Q163" i="50"/>
  <c r="C163" i="50"/>
  <c r="CZ162" i="50"/>
  <c r="CI162" i="50"/>
  <c r="BU162" i="50"/>
  <c r="BG162" i="50"/>
  <c r="AS162" i="50"/>
  <c r="AE162" i="50"/>
  <c r="Q162" i="50"/>
  <c r="C162" i="50"/>
  <c r="CZ161" i="50"/>
  <c r="CI161" i="50"/>
  <c r="BU161" i="50"/>
  <c r="BG161" i="50"/>
  <c r="AS161" i="50"/>
  <c r="AE161" i="50"/>
  <c r="Q161" i="50"/>
  <c r="C161" i="50"/>
  <c r="CZ160" i="50"/>
  <c r="CI160" i="50"/>
  <c r="BU160" i="50"/>
  <c r="BG160" i="50"/>
  <c r="AS160" i="50"/>
  <c r="AE160" i="50"/>
  <c r="Q160" i="50"/>
  <c r="C160" i="50"/>
  <c r="CZ159" i="50"/>
  <c r="CI159" i="50"/>
  <c r="BU159" i="50"/>
  <c r="BG159" i="50"/>
  <c r="AS159" i="50"/>
  <c r="AE159" i="50"/>
  <c r="Q159" i="50"/>
  <c r="C159" i="50"/>
  <c r="CZ158" i="50"/>
  <c r="CI158" i="50"/>
  <c r="BU158" i="50"/>
  <c r="BG158" i="50"/>
  <c r="AS158" i="50"/>
  <c r="AE158" i="50"/>
  <c r="Q158" i="50"/>
  <c r="C158" i="50"/>
  <c r="CZ157" i="50"/>
  <c r="CI157" i="50"/>
  <c r="BU157" i="50"/>
  <c r="BG157" i="50"/>
  <c r="AS157" i="50"/>
  <c r="AE157" i="50"/>
  <c r="Q157" i="50"/>
  <c r="C157" i="50"/>
  <c r="CZ156" i="50"/>
  <c r="CI156" i="50"/>
  <c r="BU156" i="50"/>
  <c r="BG156" i="50"/>
  <c r="AS156" i="50"/>
  <c r="AE156" i="50"/>
  <c r="Q156" i="50"/>
  <c r="C156" i="50"/>
  <c r="CZ155" i="50"/>
  <c r="CI155" i="50"/>
  <c r="BU155" i="50"/>
  <c r="BG155" i="50"/>
  <c r="AS155" i="50"/>
  <c r="AE155" i="50"/>
  <c r="Q155" i="50"/>
  <c r="C155" i="50"/>
  <c r="CZ154" i="50"/>
  <c r="CI154" i="50"/>
  <c r="BU154" i="50"/>
  <c r="BG154" i="50"/>
  <c r="AS154" i="50"/>
  <c r="AE154" i="50"/>
  <c r="Q154" i="50"/>
  <c r="C154" i="50"/>
  <c r="CZ153" i="50"/>
  <c r="CI153" i="50"/>
  <c r="BU153" i="50"/>
  <c r="BG153" i="50"/>
  <c r="AS153" i="50"/>
  <c r="AE153" i="50"/>
  <c r="Q153" i="50"/>
  <c r="C153" i="50"/>
  <c r="CZ152" i="50"/>
  <c r="CI152" i="50"/>
  <c r="BU152" i="50"/>
  <c r="BG152" i="50"/>
  <c r="AS152" i="50"/>
  <c r="AE152" i="50"/>
  <c r="Q152" i="50"/>
  <c r="C152" i="50"/>
  <c r="CZ151" i="50"/>
  <c r="CI151" i="50"/>
  <c r="BU151" i="50"/>
  <c r="BG151" i="50"/>
  <c r="AS151" i="50"/>
  <c r="AE151" i="50"/>
  <c r="Q151" i="50"/>
  <c r="C151" i="50"/>
  <c r="CZ150" i="50"/>
  <c r="CI150" i="50"/>
  <c r="BU150" i="50"/>
  <c r="BG150" i="50"/>
  <c r="AS150" i="50"/>
  <c r="AE150" i="50"/>
  <c r="Q150" i="50"/>
  <c r="C150" i="50"/>
  <c r="CZ149" i="50"/>
  <c r="CI149" i="50"/>
  <c r="BU149" i="50"/>
  <c r="BG149" i="50"/>
  <c r="AS149" i="50"/>
  <c r="AE149" i="50"/>
  <c r="Q149" i="50"/>
  <c r="C149" i="50"/>
  <c r="CZ148" i="50"/>
  <c r="CI148" i="50"/>
  <c r="BU148" i="50"/>
  <c r="BG148" i="50"/>
  <c r="AS148" i="50"/>
  <c r="AE148" i="50"/>
  <c r="Q148" i="50"/>
  <c r="C148" i="50"/>
  <c r="CZ147" i="50"/>
  <c r="CI147" i="50"/>
  <c r="BU147" i="50"/>
  <c r="BG147" i="50"/>
  <c r="AS147" i="50"/>
  <c r="AE147" i="50"/>
  <c r="Q147" i="50"/>
  <c r="C147" i="50"/>
  <c r="CZ146" i="50"/>
  <c r="CI146" i="50"/>
  <c r="BU146" i="50"/>
  <c r="BG146" i="50"/>
  <c r="AS146" i="50"/>
  <c r="AE146" i="50"/>
  <c r="Q146" i="50"/>
  <c r="C146" i="50"/>
  <c r="CZ145" i="50"/>
  <c r="CI145" i="50"/>
  <c r="BU145" i="50"/>
  <c r="BG145" i="50"/>
  <c r="AS145" i="50"/>
  <c r="AE145" i="50"/>
  <c r="Q145" i="50"/>
  <c r="C145" i="50"/>
  <c r="CZ144" i="50"/>
  <c r="CI144" i="50"/>
  <c r="BU144" i="50"/>
  <c r="BG144" i="50"/>
  <c r="AS144" i="50"/>
  <c r="AE144" i="50"/>
  <c r="Q144" i="50"/>
  <c r="C144" i="50"/>
  <c r="CZ143" i="50"/>
  <c r="CI143" i="50"/>
  <c r="BU143" i="50"/>
  <c r="BG143" i="50"/>
  <c r="AS143" i="50"/>
  <c r="AE143" i="50"/>
  <c r="Q143" i="50"/>
  <c r="C143" i="50"/>
  <c r="CZ142" i="50"/>
  <c r="CI142" i="50"/>
  <c r="BU142" i="50"/>
  <c r="BG142" i="50"/>
  <c r="AS142" i="50"/>
  <c r="AE142" i="50"/>
  <c r="Q142" i="50"/>
  <c r="C142" i="50"/>
  <c r="CZ141" i="50"/>
  <c r="CI141" i="50"/>
  <c r="BU141" i="50"/>
  <c r="BG141" i="50"/>
  <c r="AS141" i="50"/>
  <c r="AE141" i="50"/>
  <c r="Q141" i="50"/>
  <c r="C141" i="50"/>
  <c r="CZ140" i="50"/>
  <c r="CI140" i="50"/>
  <c r="BU140" i="50"/>
  <c r="BG140" i="50"/>
  <c r="AS140" i="50"/>
  <c r="AE140" i="50"/>
  <c r="Q140" i="50"/>
  <c r="C140" i="50"/>
  <c r="CZ139" i="50"/>
  <c r="CI139" i="50"/>
  <c r="BU139" i="50"/>
  <c r="BG139" i="50"/>
  <c r="AS139" i="50"/>
  <c r="AE139" i="50"/>
  <c r="Q139" i="50"/>
  <c r="C139" i="50"/>
  <c r="CZ60" i="50"/>
  <c r="CI60" i="50"/>
  <c r="BU60" i="50"/>
  <c r="BG60" i="50"/>
  <c r="AS60" i="50"/>
  <c r="AE60" i="50"/>
  <c r="CZ59" i="50"/>
  <c r="CI59" i="50"/>
  <c r="BU59" i="50"/>
  <c r="BG59" i="50"/>
  <c r="AS59" i="50"/>
  <c r="AE59" i="50"/>
  <c r="CZ58" i="50"/>
  <c r="CI58" i="50"/>
  <c r="BU58" i="50"/>
  <c r="BG58" i="50"/>
  <c r="AS58" i="50"/>
  <c r="AE58" i="50"/>
  <c r="CZ57" i="50"/>
  <c r="CI57" i="50"/>
  <c r="BU57" i="50"/>
  <c r="BG57" i="50"/>
  <c r="AS57" i="50"/>
  <c r="AE57" i="50"/>
  <c r="CZ56" i="50"/>
  <c r="CI56" i="50"/>
  <c r="BU56" i="50"/>
  <c r="BG56" i="50"/>
  <c r="AS56" i="50"/>
  <c r="AE56" i="50"/>
  <c r="CZ55" i="50"/>
  <c r="CI55" i="50"/>
  <c r="BU55" i="50"/>
  <c r="BG55" i="50"/>
  <c r="AS55" i="50"/>
  <c r="AE55" i="50"/>
  <c r="CZ54" i="50"/>
  <c r="CI54" i="50"/>
  <c r="BU54" i="50"/>
  <c r="BG54" i="50"/>
  <c r="AS54" i="50"/>
  <c r="AE54" i="50"/>
  <c r="CZ53" i="50"/>
  <c r="CI53" i="50"/>
  <c r="BU53" i="50"/>
  <c r="BG53" i="50"/>
  <c r="AS53" i="50"/>
  <c r="AE53" i="50"/>
  <c r="CZ52" i="50"/>
  <c r="CI52" i="50"/>
  <c r="BU52" i="50"/>
  <c r="BG52" i="50"/>
  <c r="AS52" i="50"/>
  <c r="AE52" i="50"/>
  <c r="CZ51" i="50"/>
  <c r="CI51" i="50"/>
  <c r="BU51" i="50"/>
  <c r="BG51" i="50"/>
  <c r="AS51" i="50"/>
  <c r="AE51" i="50"/>
  <c r="CZ50" i="50"/>
  <c r="CI50" i="50"/>
  <c r="BU50" i="50"/>
  <c r="BG50" i="50"/>
  <c r="AS50" i="50"/>
  <c r="AE50" i="50"/>
  <c r="Q50" i="50"/>
  <c r="CZ49" i="50"/>
  <c r="CI49" i="50"/>
  <c r="BU49" i="50"/>
  <c r="BG49" i="50"/>
  <c r="AS49" i="50"/>
  <c r="AE49" i="50"/>
  <c r="Q49" i="50"/>
  <c r="CZ48" i="50"/>
  <c r="CI48" i="50"/>
  <c r="BU48" i="50"/>
  <c r="BG48" i="50"/>
  <c r="AS48" i="50"/>
  <c r="AE48" i="50"/>
  <c r="Q48" i="50"/>
  <c r="CZ47" i="50"/>
  <c r="CI47" i="50"/>
  <c r="BU47" i="50"/>
  <c r="BG47" i="50"/>
  <c r="AS47" i="50"/>
  <c r="AE47" i="50"/>
  <c r="Q47" i="50"/>
  <c r="CZ46" i="50"/>
  <c r="CI46" i="50"/>
  <c r="BU46" i="50"/>
  <c r="BG46" i="50"/>
  <c r="AS46" i="50"/>
  <c r="AE46" i="50"/>
  <c r="Q46" i="50"/>
  <c r="CZ45" i="50"/>
  <c r="CI45" i="50"/>
  <c r="BU45" i="50"/>
  <c r="BG45" i="50"/>
  <c r="AS45" i="50"/>
  <c r="AE45" i="50"/>
  <c r="Q45" i="50"/>
  <c r="CZ44" i="50"/>
  <c r="CI44" i="50"/>
  <c r="BU44" i="50"/>
  <c r="BG44" i="50"/>
  <c r="AS44" i="50"/>
  <c r="AE44" i="50"/>
  <c r="Q44" i="50"/>
  <c r="CZ43" i="50"/>
  <c r="CI43" i="50"/>
  <c r="BU43" i="50"/>
  <c r="BG43" i="50"/>
  <c r="AS43" i="50"/>
  <c r="AE43" i="50"/>
  <c r="Q43" i="50"/>
  <c r="CZ42" i="50"/>
  <c r="CI42" i="50"/>
  <c r="BU42" i="50"/>
  <c r="BG42" i="50"/>
  <c r="AS42" i="50"/>
  <c r="AE42" i="50"/>
  <c r="Q42" i="50"/>
  <c r="CZ41" i="50"/>
  <c r="CI41" i="50"/>
  <c r="BU41" i="50"/>
  <c r="BG41" i="50"/>
  <c r="AS41" i="50"/>
  <c r="AE41" i="50"/>
  <c r="Q41" i="50"/>
  <c r="CZ40" i="50"/>
  <c r="CI40" i="50"/>
  <c r="BU40" i="50"/>
  <c r="BG40" i="50"/>
  <c r="AS40" i="50"/>
  <c r="AE40" i="50"/>
  <c r="Q40" i="50"/>
  <c r="CZ39" i="50"/>
  <c r="CI39" i="50"/>
  <c r="BU39" i="50"/>
  <c r="BG39" i="50"/>
  <c r="AS39" i="50"/>
  <c r="AE39" i="50"/>
  <c r="Q39" i="50"/>
  <c r="CZ38" i="50"/>
  <c r="CI38" i="50"/>
  <c r="BU38" i="50"/>
  <c r="BG38" i="50"/>
  <c r="AS38" i="50"/>
  <c r="AE38" i="50"/>
  <c r="Q38" i="50"/>
  <c r="CZ37" i="50"/>
  <c r="CI37" i="50"/>
  <c r="BU37" i="50"/>
  <c r="BG37" i="50"/>
  <c r="AS37" i="50"/>
  <c r="AE37" i="50"/>
  <c r="Q37" i="50"/>
  <c r="CZ36" i="50"/>
  <c r="CI36" i="50"/>
  <c r="BU36" i="50"/>
  <c r="BG36" i="50"/>
  <c r="AS36" i="50"/>
  <c r="AE36" i="50"/>
  <c r="Q36" i="50"/>
  <c r="CZ35" i="50"/>
  <c r="CI35" i="50"/>
  <c r="BU35" i="50"/>
  <c r="BG35" i="50"/>
  <c r="AS35" i="50"/>
  <c r="AE35" i="50"/>
  <c r="Q35" i="50"/>
  <c r="CZ34" i="50"/>
  <c r="CI34" i="50"/>
  <c r="BU34" i="50"/>
  <c r="BG34" i="50"/>
  <c r="AS34" i="50"/>
  <c r="AE34" i="50"/>
  <c r="Q34" i="50"/>
  <c r="CZ33" i="50"/>
  <c r="CI33" i="50"/>
  <c r="BU33" i="50"/>
  <c r="BG33" i="50"/>
  <c r="AS33" i="50"/>
  <c r="AE33" i="50"/>
  <c r="Q33" i="50"/>
  <c r="CZ32" i="50"/>
  <c r="CI32" i="50"/>
  <c r="BU32" i="50"/>
  <c r="BG32" i="50"/>
  <c r="AS32" i="50"/>
  <c r="AE32" i="50"/>
  <c r="Q32" i="50"/>
  <c r="CZ31" i="50"/>
  <c r="CI31" i="50"/>
  <c r="BU31" i="50"/>
  <c r="BG31" i="50"/>
  <c r="AS31" i="50"/>
  <c r="AE31" i="50"/>
  <c r="Q31" i="50"/>
  <c r="CZ30" i="50"/>
  <c r="CI30" i="50"/>
  <c r="BU30" i="50"/>
  <c r="BG30" i="50"/>
  <c r="AS30" i="50"/>
  <c r="AE30" i="50"/>
  <c r="Q30" i="50"/>
  <c r="CZ29" i="50"/>
  <c r="CI29" i="50"/>
  <c r="BU29" i="50"/>
  <c r="BG29" i="50"/>
  <c r="AS29" i="50"/>
  <c r="AE29" i="50"/>
  <c r="Q29" i="50"/>
  <c r="CZ28" i="50"/>
  <c r="CI28" i="50"/>
  <c r="BU28" i="50"/>
  <c r="BG28" i="50"/>
  <c r="AS28" i="50"/>
  <c r="AE28" i="50"/>
  <c r="Q28" i="50"/>
  <c r="CZ27" i="50"/>
  <c r="CI27" i="50"/>
  <c r="BU27" i="50"/>
  <c r="BG27" i="50"/>
  <c r="AS27" i="50"/>
  <c r="AE27" i="50"/>
  <c r="Q27" i="50"/>
  <c r="CZ26" i="50"/>
  <c r="CI26" i="50"/>
  <c r="BU26" i="50"/>
  <c r="BG26" i="50"/>
  <c r="AS26" i="50"/>
  <c r="AE26" i="50"/>
  <c r="Q26" i="50"/>
  <c r="CZ25" i="50"/>
  <c r="CI25" i="50"/>
  <c r="BU25" i="50"/>
  <c r="BG25" i="50"/>
  <c r="AS25" i="50"/>
  <c r="AE25" i="50"/>
  <c r="Q25" i="50"/>
  <c r="CZ24" i="50"/>
  <c r="CI24" i="50"/>
  <c r="BU24" i="50"/>
  <c r="BG24" i="50"/>
  <c r="AS24" i="50"/>
  <c r="AE24" i="50"/>
  <c r="Q24" i="50"/>
  <c r="CZ23" i="50"/>
  <c r="CI23" i="50"/>
  <c r="BU23" i="50"/>
  <c r="BG23" i="50"/>
  <c r="AS23" i="50"/>
  <c r="AE23" i="50"/>
  <c r="Q23" i="50"/>
  <c r="CZ22" i="50"/>
  <c r="CI22" i="50"/>
  <c r="BU22" i="50"/>
  <c r="BG22" i="50"/>
  <c r="AS22" i="50"/>
  <c r="AE22" i="50"/>
  <c r="Q22" i="50"/>
  <c r="CZ21" i="50"/>
  <c r="CI21" i="50"/>
  <c r="BU21" i="50"/>
  <c r="BG21" i="50"/>
  <c r="AS21" i="50"/>
  <c r="AE21" i="50"/>
  <c r="Q21" i="50"/>
  <c r="CZ20" i="50"/>
  <c r="CI20" i="50"/>
  <c r="BU20" i="50"/>
  <c r="BG20" i="50"/>
  <c r="AS20" i="50"/>
  <c r="AE20" i="50"/>
  <c r="Q20" i="50"/>
  <c r="CZ19" i="50"/>
  <c r="CI19" i="50"/>
  <c r="BU19" i="50"/>
  <c r="BG19" i="50"/>
  <c r="AS19" i="50"/>
  <c r="AE19" i="50"/>
  <c r="Q19" i="50"/>
  <c r="CZ18" i="50"/>
  <c r="CI18" i="50"/>
  <c r="BU18" i="50"/>
  <c r="BG18" i="50"/>
  <c r="AS18" i="50"/>
  <c r="AE18" i="50"/>
  <c r="Q18" i="50"/>
  <c r="CZ17" i="50"/>
  <c r="CI17" i="50"/>
  <c r="BU17" i="50"/>
  <c r="BG17" i="50"/>
  <c r="AS17" i="50"/>
  <c r="AE17" i="50"/>
  <c r="Q17" i="50"/>
  <c r="CZ16" i="50"/>
  <c r="CI16" i="50"/>
  <c r="BU16" i="50"/>
  <c r="BG16" i="50"/>
  <c r="AS16" i="50"/>
  <c r="AE16" i="50"/>
  <c r="Q16" i="50"/>
  <c r="CZ15" i="50"/>
  <c r="CI15" i="50"/>
  <c r="BU15" i="50"/>
  <c r="BG15" i="50"/>
  <c r="AS15" i="50"/>
  <c r="AE15" i="50"/>
  <c r="Q15" i="50"/>
  <c r="CZ14" i="50"/>
  <c r="CI14" i="50"/>
  <c r="BU14" i="50"/>
  <c r="BG14" i="50"/>
  <c r="AS14" i="50"/>
  <c r="AE14" i="50"/>
  <c r="Q14" i="50"/>
  <c r="CZ13" i="50"/>
  <c r="CI13" i="50"/>
  <c r="BU13" i="50"/>
  <c r="BG13" i="50"/>
  <c r="AS13" i="50"/>
  <c r="AE13" i="50"/>
  <c r="Q13" i="50"/>
  <c r="CZ12" i="50"/>
  <c r="CI12" i="50"/>
  <c r="BU12" i="50"/>
  <c r="BG12" i="50"/>
  <c r="AS12" i="50"/>
  <c r="AE12" i="50"/>
  <c r="Q12" i="50"/>
  <c r="CZ11" i="50"/>
  <c r="CI11" i="50"/>
  <c r="BU11" i="50"/>
  <c r="BG11" i="50"/>
  <c r="AS11" i="50"/>
  <c r="AE11" i="50"/>
  <c r="Q11" i="50"/>
  <c r="CF452" i="50"/>
  <c r="CE452" i="50"/>
  <c r="CC452" i="50"/>
  <c r="CB452" i="50"/>
  <c r="CC448" i="50"/>
  <c r="CB448" i="50"/>
  <c r="BR452" i="50"/>
  <c r="BQ452" i="50"/>
  <c r="BO452" i="50"/>
  <c r="BN452" i="50"/>
  <c r="BO448" i="50"/>
  <c r="BN448" i="50"/>
  <c r="BD452" i="50"/>
  <c r="BC452" i="50"/>
  <c r="BA452" i="50"/>
  <c r="AZ452" i="50"/>
  <c r="BA448" i="50"/>
  <c r="AZ448" i="50"/>
  <c r="AP452" i="50"/>
  <c r="AO452" i="50"/>
  <c r="AM452" i="50"/>
  <c r="AL452" i="50"/>
  <c r="AM448" i="50"/>
  <c r="AL448" i="50"/>
  <c r="BV443" i="50"/>
  <c r="BV442" i="50"/>
  <c r="BV441" i="50"/>
  <c r="BV440" i="50"/>
  <c r="BV439" i="50"/>
  <c r="BV438" i="50"/>
  <c r="BV437" i="50"/>
  <c r="BV436" i="50"/>
  <c r="BV435" i="50"/>
  <c r="BV434" i="50"/>
  <c r="BV433" i="50"/>
  <c r="BV432" i="50"/>
  <c r="BV431" i="50"/>
  <c r="BV430" i="50"/>
  <c r="BV429" i="50"/>
  <c r="BV428" i="50"/>
  <c r="BV427" i="50"/>
  <c r="BV426" i="50"/>
  <c r="BV425" i="50"/>
  <c r="BV424" i="50"/>
  <c r="BV423" i="50"/>
  <c r="BV422" i="50"/>
  <c r="BV421" i="50"/>
  <c r="BV420" i="50"/>
  <c r="BV419" i="50"/>
  <c r="BV418" i="50"/>
  <c r="BV417" i="50"/>
  <c r="BV416" i="50"/>
  <c r="BV415" i="50"/>
  <c r="BV414" i="50"/>
  <c r="BV413" i="50"/>
  <c r="BV412" i="50"/>
  <c r="BV411" i="50"/>
  <c r="BV410" i="50"/>
  <c r="BV409" i="50"/>
  <c r="BV408" i="50"/>
  <c r="BV407" i="50"/>
  <c r="BV406" i="50"/>
  <c r="BV405" i="50"/>
  <c r="BV404" i="50"/>
  <c r="BV403" i="50"/>
  <c r="BV402" i="50"/>
  <c r="BV401" i="50"/>
  <c r="BV400" i="50"/>
  <c r="BV399" i="50"/>
  <c r="BV398" i="50"/>
  <c r="BV397" i="50"/>
  <c r="BV396" i="50"/>
  <c r="BV395" i="50"/>
  <c r="BV394" i="50"/>
  <c r="BT394" i="50"/>
  <c r="BH443" i="50"/>
  <c r="BH442" i="50"/>
  <c r="BH441" i="50"/>
  <c r="BH440" i="50"/>
  <c r="BH439" i="50"/>
  <c r="BH438" i="50"/>
  <c r="BH437" i="50"/>
  <c r="BH436" i="50"/>
  <c r="BH435" i="50"/>
  <c r="BH434" i="50"/>
  <c r="BH433" i="50"/>
  <c r="BH432" i="50"/>
  <c r="BH431" i="50"/>
  <c r="BH430" i="50"/>
  <c r="BH429" i="50"/>
  <c r="BH428" i="50"/>
  <c r="BH427" i="50"/>
  <c r="BH426" i="50"/>
  <c r="BH425" i="50"/>
  <c r="BH424" i="50"/>
  <c r="BH423" i="50"/>
  <c r="BH422" i="50"/>
  <c r="BH421" i="50"/>
  <c r="BH420" i="50"/>
  <c r="BH419" i="50"/>
  <c r="BH418" i="50"/>
  <c r="BH417" i="50"/>
  <c r="BH416" i="50"/>
  <c r="BH415" i="50"/>
  <c r="BH414" i="50"/>
  <c r="BH413" i="50"/>
  <c r="BH412" i="50"/>
  <c r="BH411" i="50"/>
  <c r="BH410" i="50"/>
  <c r="BH409" i="50"/>
  <c r="BH408" i="50"/>
  <c r="BH407" i="50"/>
  <c r="BH406" i="50"/>
  <c r="BH405" i="50"/>
  <c r="BH404" i="50"/>
  <c r="BH403" i="50"/>
  <c r="BH402" i="50"/>
  <c r="BH401" i="50"/>
  <c r="BH400" i="50"/>
  <c r="BH399" i="50"/>
  <c r="BH398" i="50"/>
  <c r="BH397" i="50"/>
  <c r="BH396" i="50"/>
  <c r="BH395" i="50"/>
  <c r="BH394" i="50"/>
  <c r="BF394" i="50"/>
  <c r="AT443" i="50"/>
  <c r="AT442" i="50"/>
  <c r="AT441" i="50"/>
  <c r="AT440" i="50"/>
  <c r="AT439" i="50"/>
  <c r="AT438" i="50"/>
  <c r="AT437" i="50"/>
  <c r="AT436" i="50"/>
  <c r="AT435" i="50"/>
  <c r="AT434" i="50"/>
  <c r="AT433" i="50"/>
  <c r="AT432" i="50"/>
  <c r="AT431" i="50"/>
  <c r="AT430" i="50"/>
  <c r="AT429" i="50"/>
  <c r="AT428" i="50"/>
  <c r="AT427" i="50"/>
  <c r="AT426" i="50"/>
  <c r="AT425" i="50"/>
  <c r="AT424" i="50"/>
  <c r="AT423" i="50"/>
  <c r="AT422" i="50"/>
  <c r="AT421" i="50"/>
  <c r="AT420" i="50"/>
  <c r="AT419" i="50"/>
  <c r="AT418" i="50"/>
  <c r="AT417" i="50"/>
  <c r="AT416" i="50"/>
  <c r="AT415" i="50"/>
  <c r="AT414" i="50"/>
  <c r="AT413" i="50"/>
  <c r="AT412" i="50"/>
  <c r="AT411" i="50"/>
  <c r="AT410" i="50"/>
  <c r="AT409" i="50"/>
  <c r="AT408" i="50"/>
  <c r="AT407" i="50"/>
  <c r="AT406" i="50"/>
  <c r="AT405" i="50"/>
  <c r="AT404" i="50"/>
  <c r="AT403" i="50"/>
  <c r="AT402" i="50"/>
  <c r="AT401" i="50"/>
  <c r="AT400" i="50"/>
  <c r="AT399" i="50"/>
  <c r="AT398" i="50"/>
  <c r="AT397" i="50"/>
  <c r="AT396" i="50"/>
  <c r="AT395" i="50"/>
  <c r="AT394" i="50"/>
  <c r="AR394" i="50"/>
  <c r="AD394" i="50"/>
  <c r="AB452" i="50"/>
  <c r="AA452" i="50"/>
  <c r="Y452" i="50"/>
  <c r="X452" i="50"/>
  <c r="Y448" i="50"/>
  <c r="X448" i="50"/>
  <c r="R443" i="50"/>
  <c r="R442" i="50"/>
  <c r="R441" i="50"/>
  <c r="R440" i="50"/>
  <c r="R439" i="50"/>
  <c r="R438" i="50"/>
  <c r="R437" i="50"/>
  <c r="R436" i="50"/>
  <c r="R435" i="50"/>
  <c r="R434" i="50"/>
  <c r="R433" i="50"/>
  <c r="R432" i="50"/>
  <c r="R431" i="50"/>
  <c r="R430" i="50"/>
  <c r="R429" i="50"/>
  <c r="R428" i="50"/>
  <c r="R427" i="50"/>
  <c r="R426" i="50"/>
  <c r="R425" i="50"/>
  <c r="R424" i="50"/>
  <c r="R423" i="50"/>
  <c r="R422" i="50"/>
  <c r="R421" i="50"/>
  <c r="R420" i="50"/>
  <c r="R419" i="50"/>
  <c r="R418" i="50"/>
  <c r="R417" i="50"/>
  <c r="R416" i="50"/>
  <c r="R415" i="50"/>
  <c r="R414" i="50"/>
  <c r="R413" i="50"/>
  <c r="R412" i="50"/>
  <c r="R411" i="50"/>
  <c r="R410" i="50"/>
  <c r="R409" i="50"/>
  <c r="R408" i="50"/>
  <c r="R407" i="50"/>
  <c r="R406" i="50"/>
  <c r="R405" i="50"/>
  <c r="R404" i="50"/>
  <c r="R403" i="50"/>
  <c r="R402" i="50"/>
  <c r="R401" i="50"/>
  <c r="R400" i="50"/>
  <c r="R399" i="50"/>
  <c r="R398" i="50"/>
  <c r="R397" i="50"/>
  <c r="R396" i="50"/>
  <c r="R395" i="50"/>
  <c r="R394" i="50"/>
  <c r="P394" i="50"/>
  <c r="N452" i="50"/>
  <c r="M452" i="50"/>
  <c r="K452" i="50"/>
  <c r="J452" i="50"/>
  <c r="K448" i="50"/>
  <c r="J448" i="50"/>
  <c r="B394" i="50"/>
  <c r="DA3" i="50"/>
  <c r="A7" i="71"/>
  <c r="D2" i="71"/>
  <c r="C2" i="71"/>
  <c r="GO6" i="70"/>
  <c r="GL6" i="70"/>
  <c r="GI6" i="70"/>
  <c r="FW6" i="70"/>
  <c r="FH6" i="70"/>
  <c r="FE6" i="70"/>
  <c r="FB6" i="70"/>
  <c r="EP6" i="70"/>
  <c r="EA6" i="70"/>
  <c r="DX6" i="70"/>
  <c r="DU6" i="70"/>
  <c r="DI6" i="70"/>
  <c r="CT6" i="70"/>
  <c r="CQ6" i="70"/>
  <c r="CN6" i="70"/>
  <c r="CB6" i="70"/>
  <c r="BM6" i="70"/>
  <c r="BG6" i="70"/>
  <c r="AU6" i="70"/>
  <c r="AF6" i="70"/>
  <c r="Z6" i="70"/>
  <c r="N6" i="70"/>
  <c r="C2" i="70"/>
  <c r="D2" i="70"/>
  <c r="DL328" i="50"/>
  <c r="DJ327" i="50"/>
  <c r="DL264" i="50"/>
  <c r="DJ263" i="50"/>
  <c r="DL200" i="50"/>
  <c r="DJ199" i="50"/>
  <c r="DL136" i="50"/>
  <c r="DJ135" i="50"/>
  <c r="CR330" i="50"/>
  <c r="CQ330" i="50"/>
  <c r="CP330" i="50"/>
  <c r="CO330" i="50"/>
  <c r="CN330" i="50"/>
  <c r="CM330" i="50"/>
  <c r="CL330" i="50"/>
  <c r="CK330" i="50"/>
  <c r="CR328" i="50"/>
  <c r="CQ328" i="50"/>
  <c r="CP328" i="50"/>
  <c r="CO328" i="50"/>
  <c r="CN328" i="50"/>
  <c r="CM328" i="50"/>
  <c r="CL328" i="50"/>
  <c r="CK328" i="50"/>
  <c r="CO327" i="50"/>
  <c r="CK327" i="50"/>
  <c r="CR202" i="50"/>
  <c r="CQ202" i="50"/>
  <c r="CP202" i="50"/>
  <c r="CO202" i="50"/>
  <c r="CN202" i="50"/>
  <c r="CM202" i="50"/>
  <c r="CL202" i="50"/>
  <c r="CK202" i="50"/>
  <c r="CR200" i="50"/>
  <c r="CQ200" i="50"/>
  <c r="CP200" i="50"/>
  <c r="CO200" i="50"/>
  <c r="CN200" i="50"/>
  <c r="CM200" i="50"/>
  <c r="CL200" i="50"/>
  <c r="CK200" i="50"/>
  <c r="CO199" i="50"/>
  <c r="CK199" i="50"/>
  <c r="CR138" i="50"/>
  <c r="CQ138" i="50"/>
  <c r="CP138" i="50"/>
  <c r="CO138" i="50"/>
  <c r="CN138" i="50"/>
  <c r="CM138" i="50"/>
  <c r="CL138" i="50"/>
  <c r="CK138" i="50"/>
  <c r="CR136" i="50"/>
  <c r="CQ136" i="50"/>
  <c r="CP136" i="50"/>
  <c r="CO136" i="50"/>
  <c r="CN136" i="50"/>
  <c r="CM136" i="50"/>
  <c r="CL136" i="50"/>
  <c r="CK136" i="50"/>
  <c r="CO135" i="50"/>
  <c r="CK135" i="50"/>
  <c r="D323" i="50"/>
  <c r="D382" i="50"/>
  <c r="DA380" i="50"/>
  <c r="CJ380" i="50"/>
  <c r="D380" i="50"/>
  <c r="DA379" i="50"/>
  <c r="CJ379" i="50"/>
  <c r="D379" i="50"/>
  <c r="DA378" i="50"/>
  <c r="CJ378" i="50"/>
  <c r="D378" i="50"/>
  <c r="DA377" i="50"/>
  <c r="CJ377" i="50"/>
  <c r="D377" i="50"/>
  <c r="DA376" i="50"/>
  <c r="CJ376" i="50"/>
  <c r="D376" i="50"/>
  <c r="DA375" i="50"/>
  <c r="CJ375" i="50"/>
  <c r="D375" i="50"/>
  <c r="DA374" i="50"/>
  <c r="CJ374" i="50"/>
  <c r="D374" i="50"/>
  <c r="DA373" i="50"/>
  <c r="CJ373" i="50"/>
  <c r="D373" i="50"/>
  <c r="DA372" i="50"/>
  <c r="CJ372" i="50"/>
  <c r="D372" i="50"/>
  <c r="DA371" i="50"/>
  <c r="CJ371" i="50"/>
  <c r="D371" i="50"/>
  <c r="DA370" i="50"/>
  <c r="CJ370" i="50"/>
  <c r="D370" i="50"/>
  <c r="DA369" i="50"/>
  <c r="CJ369" i="50"/>
  <c r="D369" i="50"/>
  <c r="DA368" i="50"/>
  <c r="CJ368" i="50"/>
  <c r="D368" i="50"/>
  <c r="DA367" i="50"/>
  <c r="CJ367" i="50"/>
  <c r="D367" i="50"/>
  <c r="DA366" i="50"/>
  <c r="CJ366" i="50"/>
  <c r="D366" i="50"/>
  <c r="DA365" i="50"/>
  <c r="CJ365" i="50"/>
  <c r="D365" i="50"/>
  <c r="DA364" i="50"/>
  <c r="CJ364" i="50"/>
  <c r="D364" i="50"/>
  <c r="DA363" i="50"/>
  <c r="CJ363" i="50"/>
  <c r="D363" i="50"/>
  <c r="DA362" i="50"/>
  <c r="CJ362" i="50"/>
  <c r="D362" i="50"/>
  <c r="DA361" i="50"/>
  <c r="CJ361" i="50"/>
  <c r="D361" i="50"/>
  <c r="DA360" i="50"/>
  <c r="CJ360" i="50"/>
  <c r="D360" i="50"/>
  <c r="DA359" i="50"/>
  <c r="CJ359" i="50"/>
  <c r="D359" i="50"/>
  <c r="DA358" i="50"/>
  <c r="CJ358" i="50"/>
  <c r="D358" i="50"/>
  <c r="DA357" i="50"/>
  <c r="CJ357" i="50"/>
  <c r="D357" i="50"/>
  <c r="DA356" i="50"/>
  <c r="CJ356" i="50"/>
  <c r="D356" i="50"/>
  <c r="DA355" i="50"/>
  <c r="CJ355" i="50"/>
  <c r="D355" i="50"/>
  <c r="DA354" i="50"/>
  <c r="CJ354" i="50"/>
  <c r="D354" i="50"/>
  <c r="DA353" i="50"/>
  <c r="CJ353" i="50"/>
  <c r="D353" i="50"/>
  <c r="DA352" i="50"/>
  <c r="CJ352" i="50"/>
  <c r="D352" i="50"/>
  <c r="DA351" i="50"/>
  <c r="CJ351" i="50"/>
  <c r="D351" i="50"/>
  <c r="DA350" i="50"/>
  <c r="CJ350" i="50"/>
  <c r="D350" i="50"/>
  <c r="DA349" i="50"/>
  <c r="CJ349" i="50"/>
  <c r="D349" i="50"/>
  <c r="DA348" i="50"/>
  <c r="CJ348" i="50"/>
  <c r="D348" i="50"/>
  <c r="DA347" i="50"/>
  <c r="CJ347" i="50"/>
  <c r="D347" i="50"/>
  <c r="DA346" i="50"/>
  <c r="CJ346" i="50"/>
  <c r="D346" i="50"/>
  <c r="DA345" i="50"/>
  <c r="CJ345" i="50"/>
  <c r="D345" i="50"/>
  <c r="DA344" i="50"/>
  <c r="CJ344" i="50"/>
  <c r="D344" i="50"/>
  <c r="DA343" i="50"/>
  <c r="CJ343" i="50"/>
  <c r="D343" i="50"/>
  <c r="DA342" i="50"/>
  <c r="CJ342" i="50"/>
  <c r="D342" i="50"/>
  <c r="DA341" i="50"/>
  <c r="CJ341" i="50"/>
  <c r="D341" i="50"/>
  <c r="DA340" i="50"/>
  <c r="CJ340" i="50"/>
  <c r="D340" i="50"/>
  <c r="DA339" i="50"/>
  <c r="CJ339" i="50"/>
  <c r="D339" i="50"/>
  <c r="DA338" i="50"/>
  <c r="CJ338" i="50"/>
  <c r="D338" i="50"/>
  <c r="DA337" i="50"/>
  <c r="CJ337" i="50"/>
  <c r="D337" i="50"/>
  <c r="DA336" i="50"/>
  <c r="CJ336" i="50"/>
  <c r="D336" i="50"/>
  <c r="DA335" i="50"/>
  <c r="CJ335" i="50"/>
  <c r="D335" i="50"/>
  <c r="DA334" i="50"/>
  <c r="CJ334" i="50"/>
  <c r="D334" i="50"/>
  <c r="DA333" i="50"/>
  <c r="CJ333" i="50"/>
  <c r="D333" i="50"/>
  <c r="DA332" i="50"/>
  <c r="CJ332" i="50"/>
  <c r="D332" i="50"/>
  <c r="DA331" i="50"/>
  <c r="CY331" i="50"/>
  <c r="CJ331" i="50"/>
  <c r="CH331" i="50"/>
  <c r="D331" i="50"/>
  <c r="B331" i="50"/>
  <c r="FT6" i="70"/>
  <c r="K330" i="50"/>
  <c r="D259" i="50"/>
  <c r="DA316" i="50"/>
  <c r="BV316" i="50"/>
  <c r="BH316" i="50"/>
  <c r="AT316" i="50"/>
  <c r="AF316" i="50"/>
  <c r="R316" i="50"/>
  <c r="D316" i="50"/>
  <c r="DA315" i="50"/>
  <c r="BV315" i="50"/>
  <c r="BH315" i="50"/>
  <c r="AT315" i="50"/>
  <c r="AF315" i="50"/>
  <c r="R315" i="50"/>
  <c r="D315" i="50"/>
  <c r="DA314" i="50"/>
  <c r="BV314" i="50"/>
  <c r="BH314" i="50"/>
  <c r="AT314" i="50"/>
  <c r="AF314" i="50"/>
  <c r="R314" i="50"/>
  <c r="D314" i="50"/>
  <c r="DA313" i="50"/>
  <c r="BV313" i="50"/>
  <c r="BH313" i="50"/>
  <c r="AT313" i="50"/>
  <c r="AF313" i="50"/>
  <c r="R313" i="50"/>
  <c r="D313" i="50"/>
  <c r="DA312" i="50"/>
  <c r="BV312" i="50"/>
  <c r="BH312" i="50"/>
  <c r="AT312" i="50"/>
  <c r="AF312" i="50"/>
  <c r="R312" i="50"/>
  <c r="D312" i="50"/>
  <c r="DA311" i="50"/>
  <c r="BV311" i="50"/>
  <c r="BH311" i="50"/>
  <c r="AT311" i="50"/>
  <c r="AF311" i="50"/>
  <c r="R311" i="50"/>
  <c r="D311" i="50"/>
  <c r="DA310" i="50"/>
  <c r="BV310" i="50"/>
  <c r="BH310" i="50"/>
  <c r="AT310" i="50"/>
  <c r="AF310" i="50"/>
  <c r="R310" i="50"/>
  <c r="D310" i="50"/>
  <c r="DA309" i="50"/>
  <c r="BV309" i="50"/>
  <c r="BH309" i="50"/>
  <c r="AT309" i="50"/>
  <c r="AF309" i="50"/>
  <c r="R309" i="50"/>
  <c r="D309" i="50"/>
  <c r="DA308" i="50"/>
  <c r="BV308" i="50"/>
  <c r="BH308" i="50"/>
  <c r="AT308" i="50"/>
  <c r="AF308" i="50"/>
  <c r="R308" i="50"/>
  <c r="D308" i="50"/>
  <c r="DA307" i="50"/>
  <c r="BV307" i="50"/>
  <c r="BH307" i="50"/>
  <c r="AT307" i="50"/>
  <c r="AF307" i="50"/>
  <c r="R307" i="50"/>
  <c r="D307" i="50"/>
  <c r="DA306" i="50"/>
  <c r="BV306" i="50"/>
  <c r="BH306" i="50"/>
  <c r="AT306" i="50"/>
  <c r="AF306" i="50"/>
  <c r="R306" i="50"/>
  <c r="D306" i="50"/>
  <c r="DA305" i="50"/>
  <c r="BV305" i="50"/>
  <c r="BH305" i="50"/>
  <c r="AT305" i="50"/>
  <c r="AF305" i="50"/>
  <c r="R305" i="50"/>
  <c r="D305" i="50"/>
  <c r="DA304" i="50"/>
  <c r="BV304" i="50"/>
  <c r="BH304" i="50"/>
  <c r="AT304" i="50"/>
  <c r="AF304" i="50"/>
  <c r="R304" i="50"/>
  <c r="D304" i="50"/>
  <c r="DA303" i="50"/>
  <c r="BV303" i="50"/>
  <c r="BH303" i="50"/>
  <c r="AT303" i="50"/>
  <c r="AF303" i="50"/>
  <c r="R303" i="50"/>
  <c r="D303" i="50"/>
  <c r="DA302" i="50"/>
  <c r="BV302" i="50"/>
  <c r="BH302" i="50"/>
  <c r="AT302" i="50"/>
  <c r="AF302" i="50"/>
  <c r="R302" i="50"/>
  <c r="D302" i="50"/>
  <c r="DA301" i="50"/>
  <c r="BV301" i="50"/>
  <c r="BH301" i="50"/>
  <c r="AT301" i="50"/>
  <c r="AF301" i="50"/>
  <c r="R301" i="50"/>
  <c r="D301" i="50"/>
  <c r="DA300" i="50"/>
  <c r="BV300" i="50"/>
  <c r="BH300" i="50"/>
  <c r="AT300" i="50"/>
  <c r="AF300" i="50"/>
  <c r="R300" i="50"/>
  <c r="D300" i="50"/>
  <c r="DA299" i="50"/>
  <c r="BV299" i="50"/>
  <c r="BH299" i="50"/>
  <c r="AT299" i="50"/>
  <c r="AF299" i="50"/>
  <c r="R299" i="50"/>
  <c r="D299" i="50"/>
  <c r="DA298" i="50"/>
  <c r="BV298" i="50"/>
  <c r="BH298" i="50"/>
  <c r="AT298" i="50"/>
  <c r="AF298" i="50"/>
  <c r="R298" i="50"/>
  <c r="D298" i="50"/>
  <c r="DA297" i="50"/>
  <c r="BV297" i="50"/>
  <c r="BH297" i="50"/>
  <c r="AT297" i="50"/>
  <c r="AF297" i="50"/>
  <c r="R297" i="50"/>
  <c r="D297" i="50"/>
  <c r="DA296" i="50"/>
  <c r="BV296" i="50"/>
  <c r="BH296" i="50"/>
  <c r="AT296" i="50"/>
  <c r="AF296" i="50"/>
  <c r="R296" i="50"/>
  <c r="D296" i="50"/>
  <c r="DA295" i="50"/>
  <c r="BV295" i="50"/>
  <c r="BH295" i="50"/>
  <c r="AT295" i="50"/>
  <c r="AF295" i="50"/>
  <c r="R295" i="50"/>
  <c r="D295" i="50"/>
  <c r="DA294" i="50"/>
  <c r="BV294" i="50"/>
  <c r="BH294" i="50"/>
  <c r="AT294" i="50"/>
  <c r="AF294" i="50"/>
  <c r="R294" i="50"/>
  <c r="D294" i="50"/>
  <c r="DA293" i="50"/>
  <c r="BV293" i="50"/>
  <c r="BH293" i="50"/>
  <c r="AT293" i="50"/>
  <c r="AF293" i="50"/>
  <c r="R293" i="50"/>
  <c r="D293" i="50"/>
  <c r="DA292" i="50"/>
  <c r="BV292" i="50"/>
  <c r="BH292" i="50"/>
  <c r="AT292" i="50"/>
  <c r="AF292" i="50"/>
  <c r="R292" i="50"/>
  <c r="D292" i="50"/>
  <c r="DA291" i="50"/>
  <c r="BV291" i="50"/>
  <c r="BH291" i="50"/>
  <c r="AT291" i="50"/>
  <c r="AF291" i="50"/>
  <c r="R291" i="50"/>
  <c r="D291" i="50"/>
  <c r="DA290" i="50"/>
  <c r="BV290" i="50"/>
  <c r="BH290" i="50"/>
  <c r="AT290" i="50"/>
  <c r="AF290" i="50"/>
  <c r="R290" i="50"/>
  <c r="D290" i="50"/>
  <c r="DA289" i="50"/>
  <c r="BV289" i="50"/>
  <c r="BH289" i="50"/>
  <c r="AT289" i="50"/>
  <c r="AF289" i="50"/>
  <c r="R289" i="50"/>
  <c r="D289" i="50"/>
  <c r="DA288" i="50"/>
  <c r="BV288" i="50"/>
  <c r="BH288" i="50"/>
  <c r="AT288" i="50"/>
  <c r="AF288" i="50"/>
  <c r="R288" i="50"/>
  <c r="D288" i="50"/>
  <c r="DA287" i="50"/>
  <c r="BV287" i="50"/>
  <c r="BH287" i="50"/>
  <c r="AT287" i="50"/>
  <c r="AF287" i="50"/>
  <c r="R287" i="50"/>
  <c r="D287" i="50"/>
  <c r="DA286" i="50"/>
  <c r="BV286" i="50"/>
  <c r="BH286" i="50"/>
  <c r="AT286" i="50"/>
  <c r="AF286" i="50"/>
  <c r="R286" i="50"/>
  <c r="D286" i="50"/>
  <c r="DA285" i="50"/>
  <c r="BV285" i="50"/>
  <c r="BH285" i="50"/>
  <c r="AT285" i="50"/>
  <c r="AF285" i="50"/>
  <c r="R285" i="50"/>
  <c r="D285" i="50"/>
  <c r="DA284" i="50"/>
  <c r="BV284" i="50"/>
  <c r="BH284" i="50"/>
  <c r="AT284" i="50"/>
  <c r="AF284" i="50"/>
  <c r="R284" i="50"/>
  <c r="D284" i="50"/>
  <c r="DA283" i="50"/>
  <c r="BV283" i="50"/>
  <c r="BH283" i="50"/>
  <c r="AT283" i="50"/>
  <c r="AF283" i="50"/>
  <c r="R283" i="50"/>
  <c r="D283" i="50"/>
  <c r="DA282" i="50"/>
  <c r="BV282" i="50"/>
  <c r="BH282" i="50"/>
  <c r="AT282" i="50"/>
  <c r="AF282" i="50"/>
  <c r="R282" i="50"/>
  <c r="D282" i="50"/>
  <c r="DA281" i="50"/>
  <c r="BV281" i="50"/>
  <c r="BH281" i="50"/>
  <c r="AT281" i="50"/>
  <c r="AF281" i="50"/>
  <c r="R281" i="50"/>
  <c r="D281" i="50"/>
  <c r="DA280" i="50"/>
  <c r="BV280" i="50"/>
  <c r="BH280" i="50"/>
  <c r="AT280" i="50"/>
  <c r="AF280" i="50"/>
  <c r="R280" i="50"/>
  <c r="D280" i="50"/>
  <c r="DA279" i="50"/>
  <c r="BV279" i="50"/>
  <c r="BH279" i="50"/>
  <c r="AT279" i="50"/>
  <c r="AF279" i="50"/>
  <c r="R279" i="50"/>
  <c r="D279" i="50"/>
  <c r="DA278" i="50"/>
  <c r="BV278" i="50"/>
  <c r="BH278" i="50"/>
  <c r="AT278" i="50"/>
  <c r="AF278" i="50"/>
  <c r="R278" i="50"/>
  <c r="D278" i="50"/>
  <c r="DA277" i="50"/>
  <c r="BV277" i="50"/>
  <c r="BH277" i="50"/>
  <c r="AT277" i="50"/>
  <c r="AF277" i="50"/>
  <c r="R277" i="50"/>
  <c r="D277" i="50"/>
  <c r="DA276" i="50"/>
  <c r="BV276" i="50"/>
  <c r="BH276" i="50"/>
  <c r="AT276" i="50"/>
  <c r="AF276" i="50"/>
  <c r="R276" i="50"/>
  <c r="D276" i="50"/>
  <c r="DA275" i="50"/>
  <c r="BV275" i="50"/>
  <c r="BH275" i="50"/>
  <c r="AT275" i="50"/>
  <c r="AF275" i="50"/>
  <c r="R275" i="50"/>
  <c r="D275" i="50"/>
  <c r="DA274" i="50"/>
  <c r="BV274" i="50"/>
  <c r="BH274" i="50"/>
  <c r="AT274" i="50"/>
  <c r="AF274" i="50"/>
  <c r="R274" i="50"/>
  <c r="D274" i="50"/>
  <c r="DA273" i="50"/>
  <c r="BV273" i="50"/>
  <c r="BH273" i="50"/>
  <c r="AT273" i="50"/>
  <c r="AF273" i="50"/>
  <c r="R273" i="50"/>
  <c r="D273" i="50"/>
  <c r="DA272" i="50"/>
  <c r="BV272" i="50"/>
  <c r="BH272" i="50"/>
  <c r="AT272" i="50"/>
  <c r="AF272" i="50"/>
  <c r="R272" i="50"/>
  <c r="D272" i="50"/>
  <c r="DA271" i="50"/>
  <c r="BV271" i="50"/>
  <c r="BH271" i="50"/>
  <c r="AT271" i="50"/>
  <c r="AF271" i="50"/>
  <c r="R271" i="50"/>
  <c r="D271" i="50"/>
  <c r="DA270" i="50"/>
  <c r="BV270" i="50"/>
  <c r="BH270" i="50"/>
  <c r="AT270" i="50"/>
  <c r="AF270" i="50"/>
  <c r="R270" i="50"/>
  <c r="D270" i="50"/>
  <c r="DA269" i="50"/>
  <c r="BV269" i="50"/>
  <c r="BH269" i="50"/>
  <c r="AT269" i="50"/>
  <c r="AF269" i="50"/>
  <c r="R269" i="50"/>
  <c r="D269" i="50"/>
  <c r="DA268" i="50"/>
  <c r="BV268" i="50"/>
  <c r="BH268" i="50"/>
  <c r="AT268" i="50"/>
  <c r="AF268" i="50"/>
  <c r="R268" i="50"/>
  <c r="D268" i="50"/>
  <c r="DA267" i="50"/>
  <c r="CY267" i="50"/>
  <c r="BV267" i="50"/>
  <c r="BT267" i="50"/>
  <c r="BH267" i="50"/>
  <c r="BF267" i="50"/>
  <c r="AT267" i="50"/>
  <c r="AR267" i="50"/>
  <c r="AF267" i="50"/>
  <c r="AD267" i="50"/>
  <c r="R267" i="50"/>
  <c r="P267" i="50"/>
  <c r="D267" i="50"/>
  <c r="B267" i="50"/>
  <c r="BV261" i="50"/>
  <c r="ES6" i="70"/>
  <c r="D195" i="50"/>
  <c r="R195" i="50"/>
  <c r="DA252" i="50"/>
  <c r="CJ252" i="50"/>
  <c r="BV252" i="50"/>
  <c r="BH252" i="50"/>
  <c r="AT252" i="50"/>
  <c r="AF252" i="50"/>
  <c r="D252" i="50"/>
  <c r="DA251" i="50"/>
  <c r="CJ251" i="50"/>
  <c r="BV251" i="50"/>
  <c r="BH251" i="50"/>
  <c r="AT251" i="50"/>
  <c r="AF251" i="50"/>
  <c r="D251" i="50"/>
  <c r="DA250" i="50"/>
  <c r="CJ250" i="50"/>
  <c r="BV250" i="50"/>
  <c r="BH250" i="50"/>
  <c r="AT250" i="50"/>
  <c r="AF250" i="50"/>
  <c r="D250" i="50"/>
  <c r="DA249" i="50"/>
  <c r="CJ249" i="50"/>
  <c r="BV249" i="50"/>
  <c r="BH249" i="50"/>
  <c r="AT249" i="50"/>
  <c r="AF249" i="50"/>
  <c r="D249" i="50"/>
  <c r="DA248" i="50"/>
  <c r="CJ248" i="50"/>
  <c r="BV248" i="50"/>
  <c r="BH248" i="50"/>
  <c r="AT248" i="50"/>
  <c r="AF248" i="50"/>
  <c r="D248" i="50"/>
  <c r="DA247" i="50"/>
  <c r="CJ247" i="50"/>
  <c r="BV247" i="50"/>
  <c r="BH247" i="50"/>
  <c r="AT247" i="50"/>
  <c r="AF247" i="50"/>
  <c r="D247" i="50"/>
  <c r="DA246" i="50"/>
  <c r="CJ246" i="50"/>
  <c r="BV246" i="50"/>
  <c r="BH246" i="50"/>
  <c r="AT246" i="50"/>
  <c r="AF246" i="50"/>
  <c r="D246" i="50"/>
  <c r="DA245" i="50"/>
  <c r="CJ245" i="50"/>
  <c r="BV245" i="50"/>
  <c r="BH245" i="50"/>
  <c r="AT245" i="50"/>
  <c r="AF245" i="50"/>
  <c r="D245" i="50"/>
  <c r="DA244" i="50"/>
  <c r="CJ244" i="50"/>
  <c r="BV244" i="50"/>
  <c r="BH244" i="50"/>
  <c r="AT244" i="50"/>
  <c r="AF244" i="50"/>
  <c r="D244" i="50"/>
  <c r="DA243" i="50"/>
  <c r="CJ243" i="50"/>
  <c r="BV243" i="50"/>
  <c r="BH243" i="50"/>
  <c r="AT243" i="50"/>
  <c r="AF243" i="50"/>
  <c r="D243" i="50"/>
  <c r="DA242" i="50"/>
  <c r="CJ242" i="50"/>
  <c r="BV242" i="50"/>
  <c r="BH242" i="50"/>
  <c r="AT242" i="50"/>
  <c r="AF242" i="50"/>
  <c r="D242" i="50"/>
  <c r="DA241" i="50"/>
  <c r="CJ241" i="50"/>
  <c r="BV241" i="50"/>
  <c r="BH241" i="50"/>
  <c r="AT241" i="50"/>
  <c r="AF241" i="50"/>
  <c r="D241" i="50"/>
  <c r="DA240" i="50"/>
  <c r="CJ240" i="50"/>
  <c r="BV240" i="50"/>
  <c r="BH240" i="50"/>
  <c r="AT240" i="50"/>
  <c r="AF240" i="50"/>
  <c r="D240" i="50"/>
  <c r="DA239" i="50"/>
  <c r="CJ239" i="50"/>
  <c r="BV239" i="50"/>
  <c r="BH239" i="50"/>
  <c r="AT239" i="50"/>
  <c r="AF239" i="50"/>
  <c r="D239" i="50"/>
  <c r="DA238" i="50"/>
  <c r="CJ238" i="50"/>
  <c r="BV238" i="50"/>
  <c r="BH238" i="50"/>
  <c r="AT238" i="50"/>
  <c r="AF238" i="50"/>
  <c r="D238" i="50"/>
  <c r="DA237" i="50"/>
  <c r="CJ237" i="50"/>
  <c r="BV237" i="50"/>
  <c r="BH237" i="50"/>
  <c r="AT237" i="50"/>
  <c r="AF237" i="50"/>
  <c r="D237" i="50"/>
  <c r="DA236" i="50"/>
  <c r="CJ236" i="50"/>
  <c r="BV236" i="50"/>
  <c r="BH236" i="50"/>
  <c r="AT236" i="50"/>
  <c r="AF236" i="50"/>
  <c r="D236" i="50"/>
  <c r="DA235" i="50"/>
  <c r="CJ235" i="50"/>
  <c r="BV235" i="50"/>
  <c r="BH235" i="50"/>
  <c r="AT235" i="50"/>
  <c r="AF235" i="50"/>
  <c r="D235" i="50"/>
  <c r="DA234" i="50"/>
  <c r="CJ234" i="50"/>
  <c r="BV234" i="50"/>
  <c r="BH234" i="50"/>
  <c r="AT234" i="50"/>
  <c r="AF234" i="50"/>
  <c r="D234" i="50"/>
  <c r="DA233" i="50"/>
  <c r="CJ233" i="50"/>
  <c r="BV233" i="50"/>
  <c r="BH233" i="50"/>
  <c r="AT233" i="50"/>
  <c r="AF233" i="50"/>
  <c r="D233" i="50"/>
  <c r="DA232" i="50"/>
  <c r="CJ232" i="50"/>
  <c r="BV232" i="50"/>
  <c r="BH232" i="50"/>
  <c r="AT232" i="50"/>
  <c r="AF232" i="50"/>
  <c r="D232" i="50"/>
  <c r="DA231" i="50"/>
  <c r="CJ231" i="50"/>
  <c r="BV231" i="50"/>
  <c r="BH231" i="50"/>
  <c r="AT231" i="50"/>
  <c r="AF231" i="50"/>
  <c r="D231" i="50"/>
  <c r="DA230" i="50"/>
  <c r="CJ230" i="50"/>
  <c r="BV230" i="50"/>
  <c r="BH230" i="50"/>
  <c r="AT230" i="50"/>
  <c r="AF230" i="50"/>
  <c r="D230" i="50"/>
  <c r="DA229" i="50"/>
  <c r="CJ229" i="50"/>
  <c r="BV229" i="50"/>
  <c r="BH229" i="50"/>
  <c r="AT229" i="50"/>
  <c r="AF229" i="50"/>
  <c r="D229" i="50"/>
  <c r="DA228" i="50"/>
  <c r="CJ228" i="50"/>
  <c r="BV228" i="50"/>
  <c r="BH228" i="50"/>
  <c r="AT228" i="50"/>
  <c r="AF228" i="50"/>
  <c r="D228" i="50"/>
  <c r="DA227" i="50"/>
  <c r="CJ227" i="50"/>
  <c r="BV227" i="50"/>
  <c r="BH227" i="50"/>
  <c r="AT227" i="50"/>
  <c r="AF227" i="50"/>
  <c r="D227" i="50"/>
  <c r="DA226" i="50"/>
  <c r="CJ226" i="50"/>
  <c r="BV226" i="50"/>
  <c r="BH226" i="50"/>
  <c r="AT226" i="50"/>
  <c r="AF226" i="50"/>
  <c r="D226" i="50"/>
  <c r="DA225" i="50"/>
  <c r="CJ225" i="50"/>
  <c r="BV225" i="50"/>
  <c r="BH225" i="50"/>
  <c r="AT225" i="50"/>
  <c r="AF225" i="50"/>
  <c r="D225" i="50"/>
  <c r="DA224" i="50"/>
  <c r="CJ224" i="50"/>
  <c r="BV224" i="50"/>
  <c r="BH224" i="50"/>
  <c r="AT224" i="50"/>
  <c r="AF224" i="50"/>
  <c r="D224" i="50"/>
  <c r="DA223" i="50"/>
  <c r="CJ223" i="50"/>
  <c r="BV223" i="50"/>
  <c r="BH223" i="50"/>
  <c r="AT223" i="50"/>
  <c r="AF223" i="50"/>
  <c r="D223" i="50"/>
  <c r="DA222" i="50"/>
  <c r="CJ222" i="50"/>
  <c r="BV222" i="50"/>
  <c r="BH222" i="50"/>
  <c r="AT222" i="50"/>
  <c r="AF222" i="50"/>
  <c r="D222" i="50"/>
  <c r="DA221" i="50"/>
  <c r="CJ221" i="50"/>
  <c r="BV221" i="50"/>
  <c r="BH221" i="50"/>
  <c r="AT221" i="50"/>
  <c r="AF221" i="50"/>
  <c r="D221" i="50"/>
  <c r="DA220" i="50"/>
  <c r="CJ220" i="50"/>
  <c r="BV220" i="50"/>
  <c r="BH220" i="50"/>
  <c r="AT220" i="50"/>
  <c r="AF220" i="50"/>
  <c r="D220" i="50"/>
  <c r="DA219" i="50"/>
  <c r="CJ219" i="50"/>
  <c r="BV219" i="50"/>
  <c r="BH219" i="50"/>
  <c r="AT219" i="50"/>
  <c r="AF219" i="50"/>
  <c r="D219" i="50"/>
  <c r="DA218" i="50"/>
  <c r="CJ218" i="50"/>
  <c r="BV218" i="50"/>
  <c r="BH218" i="50"/>
  <c r="AT218" i="50"/>
  <c r="AF218" i="50"/>
  <c r="D218" i="50"/>
  <c r="DA217" i="50"/>
  <c r="CJ217" i="50"/>
  <c r="BV217" i="50"/>
  <c r="BH217" i="50"/>
  <c r="AT217" i="50"/>
  <c r="AF217" i="50"/>
  <c r="D217" i="50"/>
  <c r="DA216" i="50"/>
  <c r="CJ216" i="50"/>
  <c r="BV216" i="50"/>
  <c r="BH216" i="50"/>
  <c r="AT216" i="50"/>
  <c r="AF216" i="50"/>
  <c r="D216" i="50"/>
  <c r="DA215" i="50"/>
  <c r="CJ215" i="50"/>
  <c r="BV215" i="50"/>
  <c r="BH215" i="50"/>
  <c r="AT215" i="50"/>
  <c r="AF215" i="50"/>
  <c r="D215" i="50"/>
  <c r="DA214" i="50"/>
  <c r="CJ214" i="50"/>
  <c r="BV214" i="50"/>
  <c r="BH214" i="50"/>
  <c r="AT214" i="50"/>
  <c r="AF214" i="50"/>
  <c r="D214" i="50"/>
  <c r="DA213" i="50"/>
  <c r="CJ213" i="50"/>
  <c r="BV213" i="50"/>
  <c r="BH213" i="50"/>
  <c r="AT213" i="50"/>
  <c r="AF213" i="50"/>
  <c r="D213" i="50"/>
  <c r="DA212" i="50"/>
  <c r="CJ212" i="50"/>
  <c r="BV212" i="50"/>
  <c r="BH212" i="50"/>
  <c r="AT212" i="50"/>
  <c r="AF212" i="50"/>
  <c r="D212" i="50"/>
  <c r="DA211" i="50"/>
  <c r="CJ211" i="50"/>
  <c r="BV211" i="50"/>
  <c r="BH211" i="50"/>
  <c r="AT211" i="50"/>
  <c r="AF211" i="50"/>
  <c r="D211" i="50"/>
  <c r="DA210" i="50"/>
  <c r="CJ210" i="50"/>
  <c r="BV210" i="50"/>
  <c r="BH210" i="50"/>
  <c r="AT210" i="50"/>
  <c r="AF210" i="50"/>
  <c r="D210" i="50"/>
  <c r="DA209" i="50"/>
  <c r="CJ209" i="50"/>
  <c r="BV209" i="50"/>
  <c r="BH209" i="50"/>
  <c r="AT209" i="50"/>
  <c r="AF209" i="50"/>
  <c r="D209" i="50"/>
  <c r="DA208" i="50"/>
  <c r="CJ208" i="50"/>
  <c r="BV208" i="50"/>
  <c r="BH208" i="50"/>
  <c r="AT208" i="50"/>
  <c r="AF208" i="50"/>
  <c r="D208" i="50"/>
  <c r="DA207" i="50"/>
  <c r="CJ207" i="50"/>
  <c r="BV207" i="50"/>
  <c r="BH207" i="50"/>
  <c r="AT207" i="50"/>
  <c r="AF207" i="50"/>
  <c r="D207" i="50"/>
  <c r="DA206" i="50"/>
  <c r="CJ206" i="50"/>
  <c r="BV206" i="50"/>
  <c r="BH206" i="50"/>
  <c r="AT206" i="50"/>
  <c r="AF206" i="50"/>
  <c r="D206" i="50"/>
  <c r="DA205" i="50"/>
  <c r="CJ205" i="50"/>
  <c r="BV205" i="50"/>
  <c r="BH205" i="50"/>
  <c r="AT205" i="50"/>
  <c r="AF205" i="50"/>
  <c r="D205" i="50"/>
  <c r="DA204" i="50"/>
  <c r="CJ204" i="50"/>
  <c r="BV204" i="50"/>
  <c r="BH204" i="50"/>
  <c r="AT204" i="50"/>
  <c r="AF204" i="50"/>
  <c r="D204" i="50"/>
  <c r="DA203" i="50"/>
  <c r="CY203" i="50"/>
  <c r="CJ203" i="50"/>
  <c r="CH203" i="50"/>
  <c r="BV203" i="50"/>
  <c r="BT203" i="50"/>
  <c r="BH203" i="50"/>
  <c r="BF203" i="50"/>
  <c r="AT203" i="50"/>
  <c r="AR203" i="50"/>
  <c r="AF203" i="50"/>
  <c r="AD203" i="50"/>
  <c r="D203" i="50"/>
  <c r="B203" i="50"/>
  <c r="D131" i="50"/>
  <c r="G390" i="50"/>
  <c r="DA188" i="50"/>
  <c r="CJ188" i="50"/>
  <c r="BV188" i="50"/>
  <c r="BH188" i="50"/>
  <c r="AT188" i="50"/>
  <c r="AF188" i="50"/>
  <c r="R188" i="50"/>
  <c r="D188" i="50"/>
  <c r="DA187" i="50"/>
  <c r="CJ187" i="50"/>
  <c r="BV187" i="50"/>
  <c r="BH187" i="50"/>
  <c r="AT187" i="50"/>
  <c r="AF187" i="50"/>
  <c r="R187" i="50"/>
  <c r="D187" i="50"/>
  <c r="DA186" i="50"/>
  <c r="CJ186" i="50"/>
  <c r="BV186" i="50"/>
  <c r="BH186" i="50"/>
  <c r="AT186" i="50"/>
  <c r="AF186" i="50"/>
  <c r="R186" i="50"/>
  <c r="D186" i="50"/>
  <c r="DA185" i="50"/>
  <c r="CJ185" i="50"/>
  <c r="BV185" i="50"/>
  <c r="BH185" i="50"/>
  <c r="AT185" i="50"/>
  <c r="AF185" i="50"/>
  <c r="R185" i="50"/>
  <c r="D185" i="50"/>
  <c r="DA184" i="50"/>
  <c r="CJ184" i="50"/>
  <c r="BV184" i="50"/>
  <c r="BH184" i="50"/>
  <c r="AT184" i="50"/>
  <c r="AF184" i="50"/>
  <c r="R184" i="50"/>
  <c r="D184" i="50"/>
  <c r="DA183" i="50"/>
  <c r="CJ183" i="50"/>
  <c r="BV183" i="50"/>
  <c r="BH183" i="50"/>
  <c r="AT183" i="50"/>
  <c r="AF183" i="50"/>
  <c r="R183" i="50"/>
  <c r="D183" i="50"/>
  <c r="DA182" i="50"/>
  <c r="CJ182" i="50"/>
  <c r="BV182" i="50"/>
  <c r="BH182" i="50"/>
  <c r="AT182" i="50"/>
  <c r="AF182" i="50"/>
  <c r="R182" i="50"/>
  <c r="D182" i="50"/>
  <c r="DA181" i="50"/>
  <c r="CJ181" i="50"/>
  <c r="BV181" i="50"/>
  <c r="BH181" i="50"/>
  <c r="AT181" i="50"/>
  <c r="AF181" i="50"/>
  <c r="R181" i="50"/>
  <c r="D181" i="50"/>
  <c r="DA180" i="50"/>
  <c r="CJ180" i="50"/>
  <c r="BV180" i="50"/>
  <c r="BH180" i="50"/>
  <c r="AT180" i="50"/>
  <c r="AF180" i="50"/>
  <c r="R180" i="50"/>
  <c r="D180" i="50"/>
  <c r="DA179" i="50"/>
  <c r="CJ179" i="50"/>
  <c r="BV179" i="50"/>
  <c r="BH179" i="50"/>
  <c r="AT179" i="50"/>
  <c r="AF179" i="50"/>
  <c r="R179" i="50"/>
  <c r="D179" i="50"/>
  <c r="DA178" i="50"/>
  <c r="CJ178" i="50"/>
  <c r="BV178" i="50"/>
  <c r="BH178" i="50"/>
  <c r="AT178" i="50"/>
  <c r="AF178" i="50"/>
  <c r="R178" i="50"/>
  <c r="D178" i="50"/>
  <c r="DA177" i="50"/>
  <c r="CJ177" i="50"/>
  <c r="BV177" i="50"/>
  <c r="BH177" i="50"/>
  <c r="AT177" i="50"/>
  <c r="AF177" i="50"/>
  <c r="R177" i="50"/>
  <c r="D177" i="50"/>
  <c r="DA176" i="50"/>
  <c r="CJ176" i="50"/>
  <c r="BV176" i="50"/>
  <c r="BH176" i="50"/>
  <c r="AT176" i="50"/>
  <c r="AF176" i="50"/>
  <c r="R176" i="50"/>
  <c r="D176" i="50"/>
  <c r="DA175" i="50"/>
  <c r="CJ175" i="50"/>
  <c r="BV175" i="50"/>
  <c r="BH175" i="50"/>
  <c r="AT175" i="50"/>
  <c r="AF175" i="50"/>
  <c r="R175" i="50"/>
  <c r="D175" i="50"/>
  <c r="DA174" i="50"/>
  <c r="CJ174" i="50"/>
  <c r="BV174" i="50"/>
  <c r="BH174" i="50"/>
  <c r="AT174" i="50"/>
  <c r="AF174" i="50"/>
  <c r="R174" i="50"/>
  <c r="D174" i="50"/>
  <c r="DA173" i="50"/>
  <c r="CJ173" i="50"/>
  <c r="BV173" i="50"/>
  <c r="BH173" i="50"/>
  <c r="AT173" i="50"/>
  <c r="AF173" i="50"/>
  <c r="R173" i="50"/>
  <c r="D173" i="50"/>
  <c r="DA172" i="50"/>
  <c r="CJ172" i="50"/>
  <c r="BV172" i="50"/>
  <c r="BH172" i="50"/>
  <c r="AT172" i="50"/>
  <c r="AF172" i="50"/>
  <c r="R172" i="50"/>
  <c r="D172" i="50"/>
  <c r="DA171" i="50"/>
  <c r="CJ171" i="50"/>
  <c r="BV171" i="50"/>
  <c r="BH171" i="50"/>
  <c r="AT171" i="50"/>
  <c r="AF171" i="50"/>
  <c r="R171" i="50"/>
  <c r="D171" i="50"/>
  <c r="DA170" i="50"/>
  <c r="CJ170" i="50"/>
  <c r="BV170" i="50"/>
  <c r="BH170" i="50"/>
  <c r="AT170" i="50"/>
  <c r="AF170" i="50"/>
  <c r="R170" i="50"/>
  <c r="D170" i="50"/>
  <c r="DA169" i="50"/>
  <c r="CJ169" i="50"/>
  <c r="BV169" i="50"/>
  <c r="BH169" i="50"/>
  <c r="AT169" i="50"/>
  <c r="AF169" i="50"/>
  <c r="R169" i="50"/>
  <c r="D169" i="50"/>
  <c r="DA168" i="50"/>
  <c r="CJ168" i="50"/>
  <c r="BV168" i="50"/>
  <c r="BH168" i="50"/>
  <c r="AT168" i="50"/>
  <c r="AF168" i="50"/>
  <c r="R168" i="50"/>
  <c r="D168" i="50"/>
  <c r="DA167" i="50"/>
  <c r="CJ167" i="50"/>
  <c r="BV167" i="50"/>
  <c r="BH167" i="50"/>
  <c r="AT167" i="50"/>
  <c r="AF167" i="50"/>
  <c r="R167" i="50"/>
  <c r="D167" i="50"/>
  <c r="DA166" i="50"/>
  <c r="CJ166" i="50"/>
  <c r="BV166" i="50"/>
  <c r="BH166" i="50"/>
  <c r="AT166" i="50"/>
  <c r="AF166" i="50"/>
  <c r="R166" i="50"/>
  <c r="D166" i="50"/>
  <c r="DA165" i="50"/>
  <c r="CJ165" i="50"/>
  <c r="BV165" i="50"/>
  <c r="BH165" i="50"/>
  <c r="AT165" i="50"/>
  <c r="AF165" i="50"/>
  <c r="R165" i="50"/>
  <c r="D165" i="50"/>
  <c r="DA164" i="50"/>
  <c r="CJ164" i="50"/>
  <c r="BV164" i="50"/>
  <c r="BH164" i="50"/>
  <c r="AT164" i="50"/>
  <c r="AF164" i="50"/>
  <c r="R164" i="50"/>
  <c r="D164" i="50"/>
  <c r="DA163" i="50"/>
  <c r="CJ163" i="50"/>
  <c r="BV163" i="50"/>
  <c r="BH163" i="50"/>
  <c r="AT163" i="50"/>
  <c r="AF163" i="50"/>
  <c r="R163" i="50"/>
  <c r="D163" i="50"/>
  <c r="DA162" i="50"/>
  <c r="CJ162" i="50"/>
  <c r="BV162" i="50"/>
  <c r="BH162" i="50"/>
  <c r="AT162" i="50"/>
  <c r="AF162" i="50"/>
  <c r="R162" i="50"/>
  <c r="D162" i="50"/>
  <c r="DA161" i="50"/>
  <c r="CJ161" i="50"/>
  <c r="BV161" i="50"/>
  <c r="BH161" i="50"/>
  <c r="AT161" i="50"/>
  <c r="AF161" i="50"/>
  <c r="R161" i="50"/>
  <c r="D161" i="50"/>
  <c r="DA160" i="50"/>
  <c r="CJ160" i="50"/>
  <c r="BV160" i="50"/>
  <c r="BH160" i="50"/>
  <c r="AT160" i="50"/>
  <c r="AF160" i="50"/>
  <c r="R160" i="50"/>
  <c r="D160" i="50"/>
  <c r="DA159" i="50"/>
  <c r="CJ159" i="50"/>
  <c r="BV159" i="50"/>
  <c r="BH159" i="50"/>
  <c r="AT159" i="50"/>
  <c r="AF159" i="50"/>
  <c r="R159" i="50"/>
  <c r="D159" i="50"/>
  <c r="DA158" i="50"/>
  <c r="CJ158" i="50"/>
  <c r="BV158" i="50"/>
  <c r="BH158" i="50"/>
  <c r="AT158" i="50"/>
  <c r="AF158" i="50"/>
  <c r="R158" i="50"/>
  <c r="D158" i="50"/>
  <c r="DA157" i="50"/>
  <c r="CJ157" i="50"/>
  <c r="BV157" i="50"/>
  <c r="BH157" i="50"/>
  <c r="AT157" i="50"/>
  <c r="AF157" i="50"/>
  <c r="R157" i="50"/>
  <c r="D157" i="50"/>
  <c r="DA156" i="50"/>
  <c r="CJ156" i="50"/>
  <c r="BV156" i="50"/>
  <c r="BH156" i="50"/>
  <c r="AT156" i="50"/>
  <c r="AF156" i="50"/>
  <c r="R156" i="50"/>
  <c r="D156" i="50"/>
  <c r="DA155" i="50"/>
  <c r="CJ155" i="50"/>
  <c r="BV155" i="50"/>
  <c r="BH155" i="50"/>
  <c r="AT155" i="50"/>
  <c r="AF155" i="50"/>
  <c r="R155" i="50"/>
  <c r="D155" i="50"/>
  <c r="DA154" i="50"/>
  <c r="CJ154" i="50"/>
  <c r="BV154" i="50"/>
  <c r="BH154" i="50"/>
  <c r="AT154" i="50"/>
  <c r="AF154" i="50"/>
  <c r="R154" i="50"/>
  <c r="D154" i="50"/>
  <c r="DA153" i="50"/>
  <c r="CJ153" i="50"/>
  <c r="BV153" i="50"/>
  <c r="BH153" i="50"/>
  <c r="AT153" i="50"/>
  <c r="AF153" i="50"/>
  <c r="R153" i="50"/>
  <c r="D153" i="50"/>
  <c r="DA152" i="50"/>
  <c r="CJ152" i="50"/>
  <c r="BV152" i="50"/>
  <c r="BH152" i="50"/>
  <c r="AT152" i="50"/>
  <c r="AF152" i="50"/>
  <c r="R152" i="50"/>
  <c r="D152" i="50"/>
  <c r="DA151" i="50"/>
  <c r="CJ151" i="50"/>
  <c r="BV151" i="50"/>
  <c r="BH151" i="50"/>
  <c r="AT151" i="50"/>
  <c r="AF151" i="50"/>
  <c r="R151" i="50"/>
  <c r="D151" i="50"/>
  <c r="DA150" i="50"/>
  <c r="CJ150" i="50"/>
  <c r="BV150" i="50"/>
  <c r="BH150" i="50"/>
  <c r="AT150" i="50"/>
  <c r="AF150" i="50"/>
  <c r="R150" i="50"/>
  <c r="D150" i="50"/>
  <c r="DA149" i="50"/>
  <c r="CJ149" i="50"/>
  <c r="BV149" i="50"/>
  <c r="BH149" i="50"/>
  <c r="AT149" i="50"/>
  <c r="AF149" i="50"/>
  <c r="R149" i="50"/>
  <c r="D149" i="50"/>
  <c r="DA148" i="50"/>
  <c r="CJ148" i="50"/>
  <c r="BV148" i="50"/>
  <c r="BH148" i="50"/>
  <c r="AT148" i="50"/>
  <c r="AF148" i="50"/>
  <c r="R148" i="50"/>
  <c r="D148" i="50"/>
  <c r="DA147" i="50"/>
  <c r="CJ147" i="50"/>
  <c r="BV147" i="50"/>
  <c r="BH147" i="50"/>
  <c r="AT147" i="50"/>
  <c r="AF147" i="50"/>
  <c r="R147" i="50"/>
  <c r="D147" i="50"/>
  <c r="DA146" i="50"/>
  <c r="CJ146" i="50"/>
  <c r="BV146" i="50"/>
  <c r="BH146" i="50"/>
  <c r="AT146" i="50"/>
  <c r="AF146" i="50"/>
  <c r="R146" i="50"/>
  <c r="D146" i="50"/>
  <c r="DA145" i="50"/>
  <c r="CJ145" i="50"/>
  <c r="BV145" i="50"/>
  <c r="BH145" i="50"/>
  <c r="AT145" i="50"/>
  <c r="AF145" i="50"/>
  <c r="R145" i="50"/>
  <c r="D145" i="50"/>
  <c r="DA144" i="50"/>
  <c r="CJ144" i="50"/>
  <c r="BV144" i="50"/>
  <c r="BH144" i="50"/>
  <c r="AT144" i="50"/>
  <c r="AF144" i="50"/>
  <c r="R144" i="50"/>
  <c r="D144" i="50"/>
  <c r="DA143" i="50"/>
  <c r="CJ143" i="50"/>
  <c r="BV143" i="50"/>
  <c r="BH143" i="50"/>
  <c r="AT143" i="50"/>
  <c r="AF143" i="50"/>
  <c r="R143" i="50"/>
  <c r="D143" i="50"/>
  <c r="DA142" i="50"/>
  <c r="CJ142" i="50"/>
  <c r="BV142" i="50"/>
  <c r="BH142" i="50"/>
  <c r="AT142" i="50"/>
  <c r="AF142" i="50"/>
  <c r="R142" i="50"/>
  <c r="D142" i="50"/>
  <c r="DA141" i="50"/>
  <c r="CJ141" i="50"/>
  <c r="BV141" i="50"/>
  <c r="BH141" i="50"/>
  <c r="AT141" i="50"/>
  <c r="AF141" i="50"/>
  <c r="R141" i="50"/>
  <c r="D141" i="50"/>
  <c r="DA140" i="50"/>
  <c r="CJ140" i="50"/>
  <c r="BV140" i="50"/>
  <c r="BH140" i="50"/>
  <c r="AT140" i="50"/>
  <c r="AF140" i="50"/>
  <c r="R140" i="50"/>
  <c r="D140" i="50"/>
  <c r="DA139" i="50"/>
  <c r="CY139" i="50"/>
  <c r="CJ139" i="50"/>
  <c r="CH139" i="50"/>
  <c r="BV139" i="50"/>
  <c r="BT139" i="50"/>
  <c r="BH139" i="50"/>
  <c r="BF139" i="50"/>
  <c r="AT139" i="50"/>
  <c r="AR139" i="50"/>
  <c r="AF139" i="50"/>
  <c r="AD139" i="50"/>
  <c r="R139" i="50"/>
  <c r="P139" i="50"/>
  <c r="D139" i="50"/>
  <c r="B139" i="50"/>
  <c r="AR6" i="70"/>
  <c r="DJ7" i="50"/>
  <c r="DL8" i="50"/>
  <c r="DA60" i="50"/>
  <c r="DA59" i="50"/>
  <c r="DA58" i="50"/>
  <c r="DA57" i="50"/>
  <c r="DA56" i="50"/>
  <c r="DA55" i="50"/>
  <c r="DA54" i="50"/>
  <c r="DA53" i="50"/>
  <c r="DA52" i="50"/>
  <c r="DA51" i="50"/>
  <c r="DA50" i="50"/>
  <c r="DA49" i="50"/>
  <c r="DA48" i="50"/>
  <c r="DA47" i="50"/>
  <c r="DA46" i="50"/>
  <c r="DA45" i="50"/>
  <c r="DA44" i="50"/>
  <c r="DA43" i="50"/>
  <c r="DA42" i="50"/>
  <c r="DA41" i="50"/>
  <c r="DA40" i="50"/>
  <c r="DA39" i="50"/>
  <c r="DA38" i="50"/>
  <c r="DA37" i="50"/>
  <c r="DA36" i="50"/>
  <c r="DA35" i="50"/>
  <c r="DA34" i="50"/>
  <c r="DA33" i="50"/>
  <c r="DA32" i="50"/>
  <c r="DA31" i="50"/>
  <c r="DA30" i="50"/>
  <c r="DA29" i="50"/>
  <c r="DA28" i="50"/>
  <c r="DA27" i="50"/>
  <c r="DA26" i="50"/>
  <c r="DA25" i="50"/>
  <c r="DA24" i="50"/>
  <c r="DA23" i="50"/>
  <c r="DA22" i="50"/>
  <c r="DA21" i="50"/>
  <c r="DA20" i="50"/>
  <c r="DA19" i="50"/>
  <c r="DA18" i="50"/>
  <c r="DA17" i="50"/>
  <c r="DA16" i="50"/>
  <c r="DA15" i="50"/>
  <c r="DA14" i="50"/>
  <c r="DA13" i="50"/>
  <c r="DA12" i="50"/>
  <c r="DA11" i="50"/>
  <c r="CK7" i="50"/>
  <c r="DB71" i="50"/>
  <c r="CK8" i="50"/>
  <c r="CL8" i="50"/>
  <c r="CM8" i="50"/>
  <c r="DD72" i="50"/>
  <c r="CN8" i="50"/>
  <c r="DE72" i="50"/>
  <c r="DE328" i="50"/>
  <c r="CK10" i="50"/>
  <c r="DB74" i="50"/>
  <c r="CL10" i="50"/>
  <c r="DC74" i="50"/>
  <c r="CM10" i="50"/>
  <c r="DD74" i="50"/>
  <c r="CN10" i="50"/>
  <c r="CO7" i="50"/>
  <c r="CO8" i="50"/>
  <c r="CP8" i="50"/>
  <c r="DG72" i="50"/>
  <c r="CQ8" i="50"/>
  <c r="CR8" i="50"/>
  <c r="CO10" i="50"/>
  <c r="CP10" i="50"/>
  <c r="DG74" i="50"/>
  <c r="CQ10" i="50"/>
  <c r="CR10" i="50"/>
  <c r="CJ60" i="50"/>
  <c r="CJ59" i="50"/>
  <c r="CJ58" i="50"/>
  <c r="CJ57" i="50"/>
  <c r="CJ56" i="50"/>
  <c r="CJ55" i="50"/>
  <c r="CJ54" i="50"/>
  <c r="CJ53" i="50"/>
  <c r="CJ52" i="50"/>
  <c r="CJ51" i="50"/>
  <c r="CJ50" i="50"/>
  <c r="CJ49" i="50"/>
  <c r="CJ48" i="50"/>
  <c r="CJ47" i="50"/>
  <c r="CJ46" i="50"/>
  <c r="CJ45" i="50"/>
  <c r="CJ44" i="50"/>
  <c r="CJ43" i="50"/>
  <c r="CJ42" i="50"/>
  <c r="CJ41" i="50"/>
  <c r="CJ40" i="50"/>
  <c r="CJ39" i="50"/>
  <c r="CJ38" i="50"/>
  <c r="CJ37" i="50"/>
  <c r="CJ36" i="50"/>
  <c r="CJ35" i="50"/>
  <c r="CJ34" i="50"/>
  <c r="CJ33" i="50"/>
  <c r="CJ32" i="50"/>
  <c r="CJ31" i="50"/>
  <c r="CJ30" i="50"/>
  <c r="CJ29" i="50"/>
  <c r="CJ28" i="50"/>
  <c r="CJ27" i="50"/>
  <c r="CJ26" i="50"/>
  <c r="CJ25" i="50"/>
  <c r="CJ24" i="50"/>
  <c r="CJ23" i="50"/>
  <c r="CJ22" i="50"/>
  <c r="CJ21" i="50"/>
  <c r="CJ20" i="50"/>
  <c r="CJ19" i="50"/>
  <c r="CJ18" i="50"/>
  <c r="CJ17" i="50"/>
  <c r="CJ16" i="50"/>
  <c r="CJ15" i="50"/>
  <c r="CJ14" i="50"/>
  <c r="CJ13" i="50"/>
  <c r="CJ12" i="50"/>
  <c r="CJ11" i="50"/>
  <c r="CH11" i="50"/>
  <c r="BV60" i="50"/>
  <c r="BV59" i="50"/>
  <c r="BV58" i="50"/>
  <c r="BV57" i="50"/>
  <c r="BV56" i="50"/>
  <c r="BV55" i="50"/>
  <c r="BV54" i="50"/>
  <c r="BV53" i="50"/>
  <c r="BV52" i="50"/>
  <c r="BV51" i="50"/>
  <c r="BV50" i="50"/>
  <c r="BV49" i="50"/>
  <c r="BV48" i="50"/>
  <c r="BV47" i="50"/>
  <c r="BV46" i="50"/>
  <c r="BV45" i="50"/>
  <c r="BV44" i="50"/>
  <c r="BV43" i="50"/>
  <c r="BV42" i="50"/>
  <c r="BV41" i="50"/>
  <c r="BV40" i="50"/>
  <c r="BV39" i="50"/>
  <c r="BV38" i="50"/>
  <c r="BV37" i="50"/>
  <c r="BV36" i="50"/>
  <c r="BV35" i="50"/>
  <c r="BV34" i="50"/>
  <c r="BV33" i="50"/>
  <c r="BV32" i="50"/>
  <c r="BV31" i="50"/>
  <c r="BV30" i="50"/>
  <c r="BV29" i="50"/>
  <c r="BV28" i="50"/>
  <c r="BV27" i="50"/>
  <c r="BV26" i="50"/>
  <c r="BV25" i="50"/>
  <c r="BV24" i="50"/>
  <c r="BV23" i="50"/>
  <c r="BV22" i="50"/>
  <c r="BV21" i="50"/>
  <c r="BV20" i="50"/>
  <c r="BV19" i="50"/>
  <c r="BV18" i="50"/>
  <c r="BV17" i="50"/>
  <c r="BV16" i="50"/>
  <c r="BV15" i="50"/>
  <c r="BV14" i="50"/>
  <c r="BV13" i="50"/>
  <c r="BV12" i="50"/>
  <c r="BV11" i="50"/>
  <c r="BT11" i="50"/>
  <c r="BH60" i="50"/>
  <c r="BH59" i="50"/>
  <c r="BH58" i="50"/>
  <c r="BH57" i="50"/>
  <c r="BH56" i="50"/>
  <c r="BH55" i="50"/>
  <c r="BH54" i="50"/>
  <c r="BH53" i="50"/>
  <c r="BH52" i="50"/>
  <c r="BH51" i="50"/>
  <c r="BH50" i="50"/>
  <c r="BH49" i="50"/>
  <c r="BH48" i="50"/>
  <c r="BH47" i="50"/>
  <c r="BH46" i="50"/>
  <c r="BH45" i="50"/>
  <c r="BH44" i="50"/>
  <c r="BH43" i="50"/>
  <c r="BH42" i="50"/>
  <c r="BH41" i="50"/>
  <c r="BH40" i="50"/>
  <c r="BH39" i="50"/>
  <c r="BH38" i="50"/>
  <c r="BH37" i="50"/>
  <c r="BH36" i="50"/>
  <c r="BH35" i="50"/>
  <c r="BH34" i="50"/>
  <c r="BH33" i="50"/>
  <c r="BH32" i="50"/>
  <c r="BH31" i="50"/>
  <c r="BH30" i="50"/>
  <c r="BH29" i="50"/>
  <c r="BH28" i="50"/>
  <c r="BH27" i="50"/>
  <c r="BH26" i="50"/>
  <c r="BH25" i="50"/>
  <c r="BH24" i="50"/>
  <c r="BH23" i="50"/>
  <c r="BH22" i="50"/>
  <c r="BH21" i="50"/>
  <c r="BH20" i="50"/>
  <c r="BH19" i="50"/>
  <c r="BH18" i="50"/>
  <c r="BH17" i="50"/>
  <c r="BH16" i="50"/>
  <c r="BH15" i="50"/>
  <c r="BH14" i="50"/>
  <c r="BH13" i="50"/>
  <c r="BH12" i="50"/>
  <c r="BH11" i="50"/>
  <c r="BF11" i="50"/>
  <c r="AT60" i="50"/>
  <c r="AT59" i="50"/>
  <c r="AT58" i="50"/>
  <c r="AT57" i="50"/>
  <c r="AT56" i="50"/>
  <c r="AT55" i="50"/>
  <c r="AT54" i="50"/>
  <c r="AT53" i="50"/>
  <c r="AT52" i="50"/>
  <c r="AT51" i="50"/>
  <c r="AT50" i="50"/>
  <c r="AT49" i="50"/>
  <c r="AT48" i="50"/>
  <c r="AT47" i="50"/>
  <c r="AT46" i="50"/>
  <c r="AT45" i="50"/>
  <c r="AT44" i="50"/>
  <c r="AT43" i="50"/>
  <c r="AT42" i="50"/>
  <c r="AT41" i="50"/>
  <c r="AT40" i="50"/>
  <c r="AT39" i="50"/>
  <c r="AT38" i="50"/>
  <c r="AT37" i="50"/>
  <c r="AT36" i="50"/>
  <c r="AT35" i="50"/>
  <c r="AT34" i="50"/>
  <c r="AT33" i="50"/>
  <c r="AT32" i="50"/>
  <c r="AT31" i="50"/>
  <c r="AT30" i="50"/>
  <c r="AT29" i="50"/>
  <c r="AT28" i="50"/>
  <c r="AT27" i="50"/>
  <c r="AT26" i="50"/>
  <c r="AT25" i="50"/>
  <c r="AT24" i="50"/>
  <c r="AT23" i="50"/>
  <c r="AT22" i="50"/>
  <c r="AT21" i="50"/>
  <c r="AT20" i="50"/>
  <c r="AT19" i="50"/>
  <c r="AT18" i="50"/>
  <c r="AT17" i="50"/>
  <c r="AT16" i="50"/>
  <c r="AT15" i="50"/>
  <c r="AT14" i="50"/>
  <c r="AT13" i="50"/>
  <c r="AT12" i="50"/>
  <c r="AT11" i="50"/>
  <c r="AR11" i="50"/>
  <c r="P11" i="50"/>
  <c r="R11" i="50"/>
  <c r="AD11" i="50"/>
  <c r="AF11" i="50"/>
  <c r="AF60" i="50"/>
  <c r="AF59" i="50"/>
  <c r="AF58" i="50"/>
  <c r="AF57" i="50"/>
  <c r="AF56" i="50"/>
  <c r="AF55" i="50"/>
  <c r="AF54" i="50"/>
  <c r="AF53" i="50"/>
  <c r="AF52" i="50"/>
  <c r="AF51" i="50"/>
  <c r="AF50" i="50"/>
  <c r="AF49" i="50"/>
  <c r="AF48" i="50"/>
  <c r="AF47" i="50"/>
  <c r="AF46" i="50"/>
  <c r="AF45" i="50"/>
  <c r="AF44" i="50"/>
  <c r="AF43" i="50"/>
  <c r="AF42" i="50"/>
  <c r="AF41" i="50"/>
  <c r="AF40" i="50"/>
  <c r="AF39" i="50"/>
  <c r="AF38" i="50"/>
  <c r="AF37" i="50"/>
  <c r="AF36" i="50"/>
  <c r="AF35" i="50"/>
  <c r="AF34" i="50"/>
  <c r="AF33" i="50"/>
  <c r="AF32" i="50"/>
  <c r="AF31" i="50"/>
  <c r="AF30" i="50"/>
  <c r="AF29" i="50"/>
  <c r="AF28" i="50"/>
  <c r="AF27" i="50"/>
  <c r="AF26" i="50"/>
  <c r="AF25" i="50"/>
  <c r="AF24" i="50"/>
  <c r="AF23" i="50"/>
  <c r="AF22" i="50"/>
  <c r="AF21" i="50"/>
  <c r="AF20" i="50"/>
  <c r="AF19" i="50"/>
  <c r="AF18" i="50"/>
  <c r="AF17" i="50"/>
  <c r="AF16" i="50"/>
  <c r="AF15" i="50"/>
  <c r="AF14" i="50"/>
  <c r="AF13" i="50"/>
  <c r="AF12" i="50"/>
  <c r="R60" i="50"/>
  <c r="R59" i="50"/>
  <c r="R58" i="50"/>
  <c r="R57" i="50"/>
  <c r="R56" i="50"/>
  <c r="R55" i="50"/>
  <c r="R54" i="50"/>
  <c r="R53" i="50"/>
  <c r="R52" i="50"/>
  <c r="R51" i="50"/>
  <c r="R50" i="50"/>
  <c r="R49" i="50"/>
  <c r="R48" i="50"/>
  <c r="R47" i="50"/>
  <c r="R46" i="50"/>
  <c r="R45" i="50"/>
  <c r="R44" i="50"/>
  <c r="R43" i="50"/>
  <c r="R42" i="50"/>
  <c r="R41" i="50"/>
  <c r="R40" i="50"/>
  <c r="R39" i="50"/>
  <c r="R38" i="50"/>
  <c r="R37" i="50"/>
  <c r="R36" i="50"/>
  <c r="R35" i="50"/>
  <c r="R34" i="50"/>
  <c r="R33" i="50"/>
  <c r="R32" i="50"/>
  <c r="R31" i="50"/>
  <c r="R30" i="50"/>
  <c r="R29" i="50"/>
  <c r="R28" i="50"/>
  <c r="R27" i="50"/>
  <c r="R26" i="50"/>
  <c r="R25" i="50"/>
  <c r="R24" i="50"/>
  <c r="R23" i="50"/>
  <c r="R22" i="50"/>
  <c r="R21" i="50"/>
  <c r="R20" i="50"/>
  <c r="R19" i="50"/>
  <c r="R18" i="50"/>
  <c r="R17" i="50"/>
  <c r="R16" i="50"/>
  <c r="R15" i="50"/>
  <c r="R14" i="50"/>
  <c r="R13" i="50"/>
  <c r="R12" i="50"/>
  <c r="A8" i="65"/>
  <c r="A9" i="65"/>
  <c r="DG138" i="50"/>
  <c r="BH5" i="50"/>
  <c r="CE6" i="70"/>
  <c r="CK6" i="70"/>
  <c r="DG328" i="50"/>
  <c r="DG200" i="50"/>
  <c r="DG202" i="50"/>
  <c r="DB328" i="50"/>
  <c r="D261" i="50"/>
  <c r="BH261" i="50"/>
  <c r="DD138" i="50"/>
  <c r="DF6" i="70"/>
  <c r="DB330" i="50"/>
  <c r="DB10" i="50"/>
  <c r="DB135" i="50"/>
  <c r="DE202" i="50"/>
  <c r="DE264" i="50"/>
  <c r="DG330" i="50"/>
  <c r="FZ6" i="70"/>
  <c r="GF6" i="70"/>
  <c r="D325" i="50"/>
  <c r="DH138" i="50"/>
  <c r="DH330" i="50"/>
  <c r="DH264" i="50"/>
  <c r="DH136" i="50"/>
  <c r="DH200" i="50"/>
  <c r="DF8" i="50"/>
  <c r="DF264" i="50"/>
  <c r="AO6" i="70"/>
  <c r="BA6" i="70"/>
  <c r="CL338" i="50"/>
  <c r="BI36" i="71"/>
  <c r="CL373" i="50"/>
  <c r="CL377" i="50"/>
  <c r="CL374" i="50"/>
  <c r="CL378" i="50"/>
  <c r="CL367" i="50"/>
  <c r="R133" i="50"/>
  <c r="BV6" i="70"/>
  <c r="BS6" i="70"/>
  <c r="AI24" i="93"/>
  <c r="AI22" i="93"/>
  <c r="N448" i="50"/>
  <c r="Y447" i="50"/>
  <c r="X447" i="50"/>
  <c r="M448" i="50"/>
  <c r="CE448" i="50"/>
  <c r="CF448" i="50"/>
  <c r="BQ448" i="50"/>
  <c r="BR448" i="50"/>
  <c r="BN447" i="50"/>
  <c r="BO447" i="50"/>
  <c r="BD448" i="50"/>
  <c r="BC448" i="50"/>
  <c r="AZ447" i="50"/>
  <c r="BA447" i="50"/>
  <c r="AA448" i="50"/>
  <c r="AB448" i="50"/>
  <c r="CB447" i="50"/>
  <c r="CC447" i="50"/>
  <c r="AL447" i="50"/>
  <c r="AM447" i="50"/>
  <c r="AP448" i="50"/>
  <c r="AO448" i="50"/>
  <c r="J447" i="50"/>
  <c r="K447" i="50"/>
  <c r="CS448" i="50"/>
  <c r="CT448" i="50"/>
  <c r="CQ447" i="50"/>
  <c r="CP447" i="50"/>
  <c r="U39" i="71"/>
  <c r="H390" i="50"/>
  <c r="FN2" i="70"/>
  <c r="BH131" i="50"/>
  <c r="BH2" i="71"/>
  <c r="CB390" i="50"/>
  <c r="CH1" i="50"/>
  <c r="CN390" i="50"/>
  <c r="U390" i="50"/>
  <c r="CY332" i="50"/>
  <c r="BF12" i="50"/>
  <c r="P395" i="50"/>
  <c r="AD12" i="50"/>
  <c r="CY268" i="50"/>
  <c r="CH140" i="50"/>
  <c r="A4" i="93"/>
  <c r="CY205" i="50"/>
  <c r="BT141" i="50"/>
  <c r="BT269" i="50"/>
  <c r="AR141" i="50"/>
  <c r="CY269" i="50"/>
  <c r="CY333" i="50"/>
  <c r="DA131" i="50"/>
  <c r="AF195" i="50"/>
  <c r="BV195" i="50"/>
  <c r="CJ195" i="50"/>
  <c r="BZ390" i="50"/>
  <c r="CZ2" i="70"/>
  <c r="DA195" i="50"/>
  <c r="AT195" i="50"/>
  <c r="BL390" i="50"/>
  <c r="V390" i="50"/>
  <c r="AM1" i="71"/>
  <c r="C1" i="71"/>
  <c r="CP390" i="50"/>
  <c r="CJ323" i="50"/>
  <c r="BH130" i="50"/>
  <c r="AF194" i="50"/>
  <c r="J390" i="50"/>
  <c r="AL390" i="50"/>
  <c r="AZ390" i="50"/>
  <c r="X390" i="50"/>
  <c r="DA323" i="50"/>
  <c r="BV258" i="50"/>
  <c r="AY390" i="50"/>
  <c r="BH195" i="50"/>
  <c r="AL2" i="71"/>
  <c r="AX390" i="50"/>
  <c r="AJ390" i="50"/>
  <c r="DA259" i="50"/>
  <c r="BW390" i="50"/>
  <c r="V29" i="65"/>
  <c r="V8" i="65"/>
  <c r="V47" i="65"/>
  <c r="V39" i="65"/>
  <c r="V22" i="65"/>
  <c r="V13" i="65"/>
  <c r="CK390" i="50"/>
  <c r="V54" i="65"/>
  <c r="V46" i="65"/>
  <c r="V42" i="65"/>
  <c r="V48" i="65"/>
  <c r="V31" i="65"/>
  <c r="V23" i="65"/>
  <c r="BI390" i="50"/>
  <c r="V32" i="65"/>
  <c r="V43" i="65"/>
  <c r="V34" i="65"/>
  <c r="V26" i="65"/>
  <c r="V18" i="65"/>
  <c r="V9" i="65"/>
  <c r="V33" i="65"/>
  <c r="V25" i="65"/>
  <c r="V21" i="65"/>
  <c r="V17" i="65"/>
  <c r="V30" i="65"/>
  <c r="E2" i="70"/>
  <c r="V50" i="65"/>
  <c r="V38" i="65"/>
  <c r="E390" i="50"/>
  <c r="V28" i="65"/>
  <c r="V24" i="65"/>
  <c r="V20" i="65"/>
  <c r="V16" i="65"/>
  <c r="V7" i="65"/>
  <c r="V35" i="65"/>
  <c r="V27" i="65"/>
  <c r="V19" i="65"/>
  <c r="V15" i="65"/>
  <c r="V53" i="65"/>
  <c r="V49" i="65"/>
  <c r="V45" i="65"/>
  <c r="V41" i="65"/>
  <c r="V37" i="65"/>
  <c r="V11" i="65"/>
  <c r="V36" i="65"/>
  <c r="V44" i="65"/>
  <c r="V56" i="65"/>
  <c r="V52" i="65"/>
  <c r="V14" i="65"/>
  <c r="V12" i="65"/>
  <c r="V10" i="65"/>
  <c r="N31" i="93"/>
  <c r="N33" i="93"/>
  <c r="DI202" i="50"/>
  <c r="DE138" i="50"/>
  <c r="DE266" i="50"/>
  <c r="DE330" i="50"/>
  <c r="DE10" i="50"/>
  <c r="DC138" i="50"/>
  <c r="DC330" i="50"/>
  <c r="DC10" i="50"/>
  <c r="DC264" i="50"/>
  <c r="DC136" i="50"/>
  <c r="DB263" i="50"/>
  <c r="DB7" i="50"/>
  <c r="AX6" i="70"/>
  <c r="AT261" i="50"/>
  <c r="DC6" i="70"/>
  <c r="AI18" i="93"/>
  <c r="CL332" i="50"/>
  <c r="CL350" i="50"/>
  <c r="AI2" i="93"/>
  <c r="AI5" i="93"/>
  <c r="AI12" i="93"/>
  <c r="CL359" i="50"/>
  <c r="A10" i="65"/>
  <c r="CH332" i="50"/>
  <c r="B268" i="50"/>
  <c r="AD395" i="50"/>
  <c r="CH395" i="50"/>
  <c r="BF140" i="50"/>
  <c r="AD140" i="50"/>
  <c r="DC369" i="50"/>
  <c r="BI45" i="71"/>
  <c r="BI56" i="71"/>
  <c r="DC380" i="50"/>
  <c r="DC353" i="50"/>
  <c r="DC331" i="50"/>
  <c r="BI7" i="71"/>
  <c r="N24" i="93"/>
  <c r="AI23" i="93"/>
  <c r="CL352" i="50"/>
  <c r="CL342" i="50"/>
  <c r="AI13" i="93"/>
  <c r="EJ6" i="70"/>
  <c r="R261" i="50"/>
  <c r="EV6" i="70"/>
  <c r="N30" i="93"/>
  <c r="DH202" i="50"/>
  <c r="DH266" i="50"/>
  <c r="DG8" i="50"/>
  <c r="DG264" i="50"/>
  <c r="DG136" i="50"/>
  <c r="DD202" i="50"/>
  <c r="DD10" i="50"/>
  <c r="DD266" i="50"/>
  <c r="DD330" i="50"/>
  <c r="DD136" i="50"/>
  <c r="DD8" i="50"/>
  <c r="DD328" i="50"/>
  <c r="DD200" i="50"/>
  <c r="D5" i="50"/>
  <c r="DE200" i="50"/>
  <c r="DC266" i="50"/>
  <c r="DC202" i="50"/>
  <c r="DL6" i="70"/>
  <c r="DE136" i="50"/>
  <c r="DE8" i="50"/>
  <c r="DB327" i="50"/>
  <c r="DB199" i="50"/>
  <c r="FN6" i="70"/>
  <c r="DF199" i="50"/>
  <c r="CC17" i="102"/>
  <c r="DR6" i="70"/>
  <c r="BF205" i="50"/>
  <c r="P396" i="50"/>
  <c r="EY6" i="70"/>
  <c r="V55" i="65"/>
  <c r="V40" i="65"/>
  <c r="BI17" i="71"/>
  <c r="DC341" i="50"/>
  <c r="V51" i="65"/>
  <c r="CJ45" i="102"/>
  <c r="U36" i="71"/>
  <c r="CL349" i="50"/>
  <c r="AI20" i="93"/>
  <c r="AI4" i="93"/>
  <c r="CL333" i="50"/>
  <c r="DC351" i="50"/>
  <c r="BI27" i="71"/>
  <c r="AI19" i="93"/>
  <c r="AI27" i="93"/>
  <c r="AD206" i="50"/>
  <c r="A11" i="65"/>
  <c r="N8" i="93"/>
  <c r="CL249" i="50"/>
  <c r="CJ13" i="102"/>
  <c r="CJ51" i="102"/>
  <c r="CJ47" i="102"/>
  <c r="CJ37" i="102"/>
  <c r="CJ21" i="102"/>
  <c r="CJ48" i="102"/>
  <c r="CJ16" i="102"/>
  <c r="CC20" i="102"/>
  <c r="CC13" i="102"/>
  <c r="CC6" i="102"/>
  <c r="CC40" i="102"/>
  <c r="CC29" i="102"/>
  <c r="CJ36" i="102"/>
  <c r="CC34" i="102"/>
  <c r="M43" i="93"/>
  <c r="BV42" i="102"/>
  <c r="DC352" i="50"/>
  <c r="CL227" i="50"/>
  <c r="DC227" i="50"/>
  <c r="CL223" i="50"/>
  <c r="CL212" i="50"/>
  <c r="W46" i="93"/>
  <c r="CL204" i="50"/>
  <c r="CL215" i="50"/>
  <c r="W14" i="93"/>
  <c r="W32" i="93"/>
  <c r="CL229" i="50"/>
  <c r="DC220" i="50"/>
  <c r="W19" i="93"/>
  <c r="CL220" i="50"/>
  <c r="CL245" i="50"/>
  <c r="W44" i="93"/>
  <c r="CL243" i="50"/>
  <c r="W38" i="93"/>
  <c r="CL225" i="50"/>
  <c r="W31" i="93"/>
  <c r="CL232" i="50"/>
  <c r="W33" i="93"/>
  <c r="W30" i="93"/>
  <c r="CL250" i="50"/>
  <c r="BI42" i="71"/>
  <c r="DC348" i="50"/>
  <c r="BI24" i="71"/>
  <c r="A12" i="65"/>
  <c r="BT207" i="50"/>
  <c r="AD271" i="50"/>
  <c r="AR143" i="50"/>
  <c r="B271" i="50"/>
  <c r="AD398" i="50"/>
  <c r="AR207" i="50"/>
  <c r="CY143" i="50"/>
  <c r="B398" i="50"/>
  <c r="CH15" i="50"/>
  <c r="CH207" i="50"/>
  <c r="BF271" i="50"/>
  <c r="A6" i="93"/>
  <c r="AD143" i="50"/>
  <c r="CH398" i="50"/>
  <c r="BT15" i="50"/>
  <c r="AD15" i="50"/>
  <c r="BF143" i="50"/>
  <c r="J47" i="93"/>
  <c r="J25" i="93"/>
  <c r="J29" i="93"/>
  <c r="J19" i="93"/>
  <c r="J50" i="93"/>
  <c r="J21" i="93"/>
  <c r="J4" i="93"/>
  <c r="J44" i="93"/>
  <c r="J51" i="93"/>
  <c r="M45" i="93"/>
  <c r="M32" i="93"/>
  <c r="M2" i="93"/>
  <c r="M50" i="93"/>
  <c r="M29" i="93"/>
  <c r="M38" i="93"/>
  <c r="M51" i="93"/>
  <c r="M6" i="93"/>
  <c r="DC249" i="50"/>
  <c r="AM53" i="71"/>
  <c r="AG45" i="93"/>
  <c r="J31" i="93"/>
  <c r="J11" i="93"/>
  <c r="AM27" i="93"/>
  <c r="CQ356" i="50"/>
  <c r="J3" i="93"/>
  <c r="J6" i="93"/>
  <c r="J49" i="93"/>
  <c r="J18" i="93"/>
  <c r="J28" i="93"/>
  <c r="J48" i="93"/>
  <c r="J37" i="93"/>
  <c r="J24" i="93"/>
  <c r="J33" i="93"/>
  <c r="J42" i="93"/>
  <c r="J7" i="93"/>
  <c r="M8" i="93"/>
  <c r="T48" i="71"/>
  <c r="M30" i="93"/>
  <c r="CQ240" i="50"/>
  <c r="AA5" i="93"/>
  <c r="CQ285" i="50"/>
  <c r="CQ268" i="50"/>
  <c r="M37" i="93"/>
  <c r="CQ234" i="50"/>
  <c r="AA28" i="93"/>
  <c r="AA20" i="93"/>
  <c r="CQ280" i="50"/>
  <c r="CQ279" i="50"/>
  <c r="AG12" i="93"/>
  <c r="U13" i="71"/>
  <c r="M33" i="93"/>
  <c r="M35" i="93"/>
  <c r="M7" i="93"/>
  <c r="M12" i="93"/>
  <c r="CQ300" i="50"/>
  <c r="W48" i="93"/>
  <c r="AM38" i="71"/>
  <c r="CL239" i="50"/>
  <c r="AM43" i="71"/>
  <c r="DC245" i="50"/>
  <c r="DC212" i="50"/>
  <c r="AM16" i="71"/>
  <c r="CL207" i="50"/>
  <c r="DC232" i="50"/>
  <c r="CL251" i="50"/>
  <c r="AM31" i="71"/>
  <c r="CH208" i="50"/>
  <c r="A13" i="65"/>
  <c r="P399" i="50"/>
  <c r="P144" i="50"/>
  <c r="AR208" i="50"/>
  <c r="B336" i="50"/>
  <c r="AR144" i="50"/>
  <c r="BF272" i="50"/>
  <c r="CH144" i="50"/>
  <c r="B272" i="50"/>
  <c r="P16" i="50"/>
  <c r="T34" i="71"/>
  <c r="T50" i="71"/>
  <c r="D2" i="93"/>
  <c r="T11" i="71"/>
  <c r="T56" i="71"/>
  <c r="T55" i="71"/>
  <c r="T37" i="71"/>
  <c r="T43" i="71"/>
  <c r="T7" i="71"/>
  <c r="BT145" i="50"/>
  <c r="AD273" i="50"/>
  <c r="A14" i="65"/>
  <c r="AD209" i="50"/>
  <c r="AR145" i="50"/>
  <c r="B273" i="50"/>
  <c r="B209" i="50"/>
  <c r="AR209" i="50"/>
  <c r="DX281" i="103"/>
  <c r="DI511" i="103"/>
  <c r="AR178" i="50"/>
  <c r="AR308" i="50"/>
  <c r="P181" i="50"/>
  <c r="AR54" i="50"/>
  <c r="CH246" i="50"/>
  <c r="AD442" i="50"/>
  <c r="BF443" i="50"/>
  <c r="CL203" i="50"/>
  <c r="DC332" i="50"/>
  <c r="BI8" i="71"/>
  <c r="DC366" i="50"/>
  <c r="BI28" i="71"/>
  <c r="AI29" i="93"/>
  <c r="AI16" i="93"/>
  <c r="CL345" i="50"/>
  <c r="CL366" i="50"/>
  <c r="CL347" i="50"/>
  <c r="BI29" i="71"/>
  <c r="AI41" i="93"/>
  <c r="AI31" i="93"/>
  <c r="CL360" i="50"/>
  <c r="CL376" i="50"/>
  <c r="BI52" i="71"/>
  <c r="AI40" i="93"/>
  <c r="CL369" i="50"/>
  <c r="AI11" i="93"/>
  <c r="AI21" i="93"/>
  <c r="DC360" i="50"/>
  <c r="AI44" i="93"/>
  <c r="CL235" i="50"/>
  <c r="W40" i="93"/>
  <c r="CL236" i="50"/>
  <c r="W20" i="93"/>
  <c r="CL206" i="50"/>
  <c r="CL209" i="50"/>
  <c r="W8" i="93"/>
  <c r="W35" i="93"/>
  <c r="W22" i="93"/>
  <c r="W26" i="93"/>
  <c r="W6" i="93"/>
  <c r="W11" i="93"/>
  <c r="W3" i="93"/>
  <c r="AM19" i="71"/>
  <c r="CL233" i="50"/>
  <c r="W25" i="93"/>
  <c r="CL226" i="50"/>
  <c r="J43" i="93"/>
  <c r="J10" i="93"/>
  <c r="J36" i="93"/>
  <c r="J17" i="93"/>
  <c r="J46" i="93"/>
  <c r="J30" i="93"/>
  <c r="J23" i="93"/>
  <c r="J34" i="93"/>
  <c r="J12" i="93"/>
  <c r="J8" i="93"/>
  <c r="BT187" i="50"/>
  <c r="CH59" i="50"/>
  <c r="BT251" i="50"/>
  <c r="AR187" i="50"/>
  <c r="CY187" i="50"/>
  <c r="CY376" i="50"/>
  <c r="AD249" i="50"/>
  <c r="AR313" i="50"/>
  <c r="CY185" i="50"/>
  <c r="BF438" i="50"/>
  <c r="BT248" i="50"/>
  <c r="P271" i="50"/>
  <c r="AR15" i="50"/>
  <c r="CY207" i="50"/>
  <c r="CH143" i="50"/>
  <c r="B207" i="50"/>
  <c r="BT143" i="50"/>
  <c r="BT398" i="50"/>
  <c r="CY335" i="50"/>
  <c r="AR271" i="50"/>
  <c r="B335" i="50"/>
  <c r="BT271" i="50"/>
  <c r="B143" i="50"/>
  <c r="BF15" i="50"/>
  <c r="P398" i="50"/>
  <c r="AD207" i="50"/>
  <c r="CY271" i="50"/>
  <c r="P143" i="50"/>
  <c r="P15" i="50"/>
  <c r="BF398" i="50"/>
  <c r="BF207" i="50"/>
  <c r="CH335" i="50"/>
  <c r="AR398" i="50"/>
  <c r="BT140" i="50"/>
  <c r="A3" i="93"/>
  <c r="BT395" i="50"/>
  <c r="BT12" i="50"/>
  <c r="BT268" i="50"/>
  <c r="B332" i="50"/>
  <c r="AR140" i="50"/>
  <c r="B395" i="50"/>
  <c r="CY270" i="50"/>
  <c r="AD268" i="50"/>
  <c r="CY140" i="50"/>
  <c r="BT204" i="50"/>
  <c r="BF269" i="50"/>
  <c r="AD396" i="50"/>
  <c r="CH333" i="50"/>
  <c r="AD269" i="50"/>
  <c r="AD13" i="50"/>
  <c r="AR205" i="50"/>
  <c r="B141" i="50"/>
  <c r="P269" i="50"/>
  <c r="AD205" i="50"/>
  <c r="CH13" i="50"/>
  <c r="P13" i="50"/>
  <c r="B333" i="50"/>
  <c r="CH396" i="50"/>
  <c r="BF13" i="50"/>
  <c r="CY141" i="50"/>
  <c r="CH141" i="50"/>
  <c r="BT205" i="50"/>
  <c r="B269" i="50"/>
  <c r="BT13" i="50"/>
  <c r="B396" i="50"/>
  <c r="P268" i="50"/>
  <c r="AR204" i="50"/>
  <c r="B140" i="50"/>
  <c r="P140" i="50"/>
  <c r="AR268" i="50"/>
  <c r="BF204" i="50"/>
  <c r="P12" i="50"/>
  <c r="AR395" i="50"/>
  <c r="AD204" i="50"/>
  <c r="CY204" i="50"/>
  <c r="BF395" i="50"/>
  <c r="CH204" i="50"/>
  <c r="AR12" i="50"/>
  <c r="BF268" i="50"/>
  <c r="CH12" i="50"/>
  <c r="B204" i="50"/>
  <c r="BT60" i="50"/>
  <c r="CH437" i="50"/>
  <c r="B310" i="50"/>
  <c r="BF54" i="50"/>
  <c r="BF310" i="50"/>
  <c r="CY240" i="50"/>
  <c r="BT443" i="50"/>
  <c r="B183" i="50"/>
  <c r="CH52" i="50"/>
  <c r="P180" i="50"/>
  <c r="P52" i="50"/>
  <c r="CH49" i="50"/>
  <c r="AR240" i="50"/>
  <c r="AI6" i="93"/>
  <c r="DG10" i="50"/>
  <c r="DG266" i="50"/>
  <c r="CH443" i="50"/>
  <c r="BT439" i="50"/>
  <c r="BF312" i="50"/>
  <c r="BT184" i="50"/>
  <c r="BF53" i="50"/>
  <c r="CY243" i="50"/>
  <c r="AR48" i="50"/>
  <c r="BF48" i="50"/>
  <c r="AD431" i="50"/>
  <c r="P304" i="50"/>
  <c r="BV48" i="102"/>
  <c r="AI30" i="93"/>
  <c r="AI47" i="93"/>
  <c r="AI38" i="93"/>
  <c r="N34" i="93"/>
  <c r="CL334" i="50"/>
  <c r="AI49" i="93"/>
  <c r="CL365" i="50"/>
  <c r="AI51" i="93"/>
  <c r="CL380" i="50"/>
  <c r="AI35" i="93"/>
  <c r="DC376" i="50"/>
  <c r="BI46" i="71"/>
  <c r="DC370" i="50"/>
  <c r="AI39" i="93"/>
  <c r="DC373" i="50"/>
  <c r="BI49" i="71"/>
  <c r="DC233" i="50"/>
  <c r="CL240" i="50"/>
  <c r="W43" i="93"/>
  <c r="W16" i="93"/>
  <c r="DC217" i="50"/>
  <c r="CL217" i="50"/>
  <c r="CL210" i="50"/>
  <c r="W4" i="93"/>
  <c r="CL205" i="50"/>
  <c r="W41" i="93"/>
  <c r="CL242" i="50"/>
  <c r="J38" i="93"/>
  <c r="J16" i="93"/>
  <c r="J14" i="93"/>
  <c r="J13" i="93"/>
  <c r="J40" i="93"/>
  <c r="J15" i="93"/>
  <c r="J9" i="93"/>
  <c r="J26" i="93"/>
  <c r="P29" i="71"/>
  <c r="J5" i="93"/>
  <c r="CM363" i="50"/>
  <c r="AJ34" i="93"/>
  <c r="AJ7" i="93"/>
  <c r="CL216" i="50"/>
  <c r="AJ42" i="93"/>
  <c r="CM371" i="50"/>
  <c r="CO356" i="50"/>
  <c r="BI54" i="71"/>
  <c r="BI10" i="71"/>
  <c r="DC334" i="50"/>
  <c r="M36" i="93"/>
  <c r="P50" i="71"/>
  <c r="CO378" i="50"/>
  <c r="CL331" i="50"/>
  <c r="L17" i="93"/>
  <c r="M47" i="93"/>
  <c r="M18" i="93"/>
  <c r="J45" i="93"/>
  <c r="DC210" i="50"/>
  <c r="AM14" i="71"/>
  <c r="AM21" i="71"/>
  <c r="DC242" i="50"/>
  <c r="AM46" i="71"/>
  <c r="J20" i="93"/>
  <c r="J22" i="93"/>
  <c r="J27" i="93"/>
  <c r="J35" i="93"/>
  <c r="J41" i="93"/>
  <c r="J2" i="93"/>
  <c r="P18" i="71"/>
  <c r="P43" i="71"/>
  <c r="J39" i="93"/>
  <c r="P44" i="71"/>
  <c r="AM20" i="71"/>
  <c r="K6" i="93"/>
  <c r="K4" i="93"/>
  <c r="K5" i="93"/>
  <c r="K17" i="93"/>
  <c r="K21" i="93"/>
  <c r="K45" i="93"/>
  <c r="K3" i="93"/>
  <c r="K48" i="93"/>
  <c r="X53" i="71"/>
  <c r="K23" i="93"/>
  <c r="K51" i="93"/>
  <c r="K31" i="93"/>
  <c r="K40" i="93"/>
  <c r="K28" i="93"/>
  <c r="K26" i="93"/>
  <c r="K11" i="93"/>
  <c r="K8" i="93"/>
  <c r="X13" i="71"/>
  <c r="K20" i="93"/>
  <c r="K24" i="93"/>
  <c r="K32" i="93"/>
  <c r="K35" i="93"/>
  <c r="K43" i="93"/>
  <c r="X48" i="71"/>
  <c r="X17" i="71"/>
  <c r="K33" i="93"/>
  <c r="X38" i="71"/>
  <c r="K49" i="93"/>
  <c r="K25" i="93"/>
  <c r="K30" i="93"/>
  <c r="K14" i="93"/>
  <c r="K50" i="93"/>
  <c r="T20" i="71"/>
  <c r="M49" i="93"/>
  <c r="BL54" i="71"/>
  <c r="DF378" i="50"/>
  <c r="T19" i="71"/>
  <c r="L11" i="93"/>
  <c r="L39" i="93"/>
  <c r="L33" i="93"/>
  <c r="L5" i="93"/>
  <c r="L12" i="93"/>
  <c r="L19" i="93"/>
  <c r="L37" i="93"/>
  <c r="L25" i="93"/>
  <c r="L13" i="93"/>
  <c r="M15" i="93"/>
  <c r="T29" i="71"/>
  <c r="T52" i="71"/>
  <c r="T54" i="71"/>
  <c r="R22" i="71"/>
  <c r="J32" i="93"/>
  <c r="T41" i="71"/>
  <c r="L23" i="93"/>
  <c r="L14" i="93"/>
  <c r="L32" i="93"/>
  <c r="L51" i="93"/>
  <c r="L16" i="93"/>
  <c r="L6" i="93"/>
  <c r="L26" i="93"/>
  <c r="L9" i="93"/>
  <c r="L48" i="93"/>
  <c r="L29" i="93"/>
  <c r="L21" i="93"/>
  <c r="L24" i="93"/>
  <c r="CO377" i="50"/>
  <c r="CO333" i="50"/>
  <c r="CO375" i="50"/>
  <c r="CO338" i="50"/>
  <c r="CO350" i="50"/>
  <c r="CO379" i="50"/>
  <c r="CO355" i="50"/>
  <c r="CO353" i="50"/>
  <c r="CO339" i="50"/>
  <c r="CO380" i="50"/>
  <c r="CO372" i="50"/>
  <c r="CO344" i="50"/>
  <c r="CO334" i="50"/>
  <c r="CO359" i="50"/>
  <c r="Q18" i="71"/>
  <c r="Q19" i="71"/>
  <c r="Q35" i="71"/>
  <c r="K2" i="93"/>
  <c r="Q37" i="71"/>
  <c r="Q36" i="71"/>
  <c r="Q56" i="71"/>
  <c r="Q8" i="71"/>
  <c r="Q22" i="71"/>
  <c r="Q10" i="71"/>
  <c r="Q9" i="71"/>
  <c r="Q11" i="71"/>
  <c r="Q46" i="71"/>
  <c r="Q49" i="71"/>
  <c r="Q34" i="71"/>
  <c r="Q27" i="71"/>
  <c r="K38" i="93"/>
  <c r="Q29" i="71"/>
  <c r="Q52" i="71"/>
  <c r="Q16" i="71"/>
  <c r="Q15" i="71"/>
  <c r="Q31" i="71"/>
  <c r="Q33" i="71"/>
  <c r="Q45" i="71"/>
  <c r="Q53" i="71"/>
  <c r="Q26" i="71"/>
  <c r="BL35" i="71"/>
  <c r="DF359" i="50"/>
  <c r="BL34" i="71"/>
  <c r="DF358" i="50"/>
  <c r="CO358" i="50"/>
  <c r="DF380" i="50"/>
  <c r="BL56" i="71"/>
  <c r="DF368" i="50"/>
  <c r="BL44" i="71"/>
  <c r="BL52" i="71"/>
  <c r="DF376" i="50"/>
  <c r="CO376" i="50"/>
  <c r="BL45" i="71"/>
  <c r="DF369" i="50"/>
  <c r="DF370" i="50"/>
  <c r="BL46" i="71"/>
  <c r="R29" i="71"/>
  <c r="R53" i="71"/>
  <c r="R11" i="71"/>
  <c r="R56" i="71"/>
  <c r="L22" i="93"/>
  <c r="R28" i="71"/>
  <c r="R13" i="71"/>
  <c r="R9" i="71"/>
  <c r="L35" i="93"/>
  <c r="R10" i="71"/>
  <c r="R38" i="71"/>
  <c r="R47" i="71"/>
  <c r="R20" i="71"/>
  <c r="R16" i="71"/>
  <c r="DF334" i="50"/>
  <c r="BL10" i="71"/>
  <c r="DF344" i="50"/>
  <c r="BL20" i="71"/>
  <c r="DF372" i="50"/>
  <c r="BL48" i="71"/>
  <c r="BL41" i="71"/>
  <c r="DF365" i="50"/>
  <c r="CO365" i="50"/>
  <c r="BL15" i="71"/>
  <c r="DF339" i="50"/>
  <c r="DF353" i="50"/>
  <c r="BL29" i="71"/>
  <c r="BL55" i="71"/>
  <c r="DF379" i="50"/>
  <c r="BL26" i="71"/>
  <c r="DF350" i="50"/>
  <c r="CO368" i="50"/>
  <c r="BL14" i="71"/>
  <c r="DF338" i="50"/>
  <c r="BL51" i="71"/>
  <c r="DF375" i="50"/>
  <c r="DF333" i="50"/>
  <c r="BL9" i="71"/>
  <c r="DF349" i="50"/>
  <c r="BL25" i="71"/>
  <c r="CO349" i="50"/>
  <c r="CO369" i="50"/>
  <c r="CO370" i="50"/>
  <c r="R26" i="71"/>
  <c r="R34" i="71"/>
  <c r="R14" i="71"/>
  <c r="R31" i="71"/>
  <c r="R27" i="71"/>
  <c r="R37" i="71"/>
  <c r="R19" i="71"/>
  <c r="R18" i="71"/>
  <c r="R12" i="71"/>
  <c r="R50" i="71"/>
  <c r="R8" i="71"/>
  <c r="R51" i="71"/>
  <c r="A15" i="65"/>
  <c r="A16" i="65"/>
  <c r="A17" i="65"/>
  <c r="A18" i="65"/>
  <c r="A19" i="65"/>
  <c r="A20" i="65"/>
  <c r="A21" i="65"/>
  <c r="A22" i="65"/>
  <c r="A23" i="65"/>
  <c r="A24" i="65"/>
  <c r="A25" i="65"/>
  <c r="A26" i="65"/>
  <c r="A27" i="65"/>
  <c r="A28" i="65"/>
  <c r="A29" i="65"/>
  <c r="A30" i="65"/>
  <c r="A31" i="65"/>
  <c r="A32" i="65"/>
  <c r="A33" i="65"/>
  <c r="A34" i="65"/>
  <c r="A35" i="65"/>
  <c r="A36" i="65"/>
  <c r="A37" i="65"/>
  <c r="A38" i="65"/>
  <c r="A39" i="65"/>
  <c r="A40" i="65"/>
  <c r="A41" i="65"/>
  <c r="DI166" i="103"/>
  <c r="CH173" i="50"/>
  <c r="BL43" i="71"/>
  <c r="CO367" i="50"/>
  <c r="B380" i="50"/>
  <c r="AD315" i="50"/>
  <c r="BF59" i="50"/>
  <c r="BF187" i="50"/>
  <c r="CH187" i="50"/>
  <c r="CY315" i="50"/>
  <c r="P315" i="50"/>
  <c r="CY379" i="50"/>
  <c r="AR59" i="50"/>
  <c r="AD187" i="50"/>
  <c r="BF251" i="50"/>
  <c r="AR442" i="50"/>
  <c r="P187" i="50"/>
  <c r="A50" i="93"/>
  <c r="BT440" i="50"/>
  <c r="CY313" i="50"/>
  <c r="BF185" i="50"/>
  <c r="CH249" i="50"/>
  <c r="CH377" i="50"/>
  <c r="CY180" i="50"/>
  <c r="CY244" i="50"/>
  <c r="B244" i="50"/>
  <c r="P307" i="50"/>
  <c r="AR179" i="50"/>
  <c r="B434" i="50"/>
  <c r="U19" i="71"/>
  <c r="BI35" i="71"/>
  <c r="DC359" i="50"/>
  <c r="P45" i="71"/>
  <c r="M16" i="93"/>
  <c r="W13" i="93"/>
  <c r="CJ451" i="50"/>
  <c r="W6" i="70"/>
  <c r="EG2" i="70"/>
  <c r="CL390" i="50"/>
  <c r="P2" i="71"/>
  <c r="AH390" i="50"/>
  <c r="I390" i="50"/>
  <c r="CL214" i="50"/>
  <c r="AM18" i="71"/>
  <c r="AD239" i="50"/>
  <c r="CH428" i="50"/>
  <c r="B237" i="50"/>
  <c r="BT428" i="50"/>
  <c r="CO366" i="50"/>
  <c r="AJ43" i="93"/>
  <c r="P38" i="71"/>
  <c r="DC215" i="50"/>
  <c r="CL213" i="50"/>
  <c r="W12" i="93"/>
  <c r="DC223" i="50"/>
  <c r="AI26" i="93"/>
  <c r="CH370" i="50"/>
  <c r="BF178" i="50"/>
  <c r="CY306" i="50"/>
  <c r="BF242" i="50"/>
  <c r="P433" i="50"/>
  <c r="BF306" i="50"/>
  <c r="AD50" i="50"/>
  <c r="CH433" i="50"/>
  <c r="AD178" i="50"/>
  <c r="CH50" i="50"/>
  <c r="B375" i="50"/>
  <c r="AR55" i="50"/>
  <c r="AR437" i="50"/>
  <c r="B374" i="50"/>
  <c r="AR246" i="50"/>
  <c r="BF246" i="50"/>
  <c r="AD437" i="50"/>
  <c r="CY183" i="50"/>
  <c r="BT438" i="50"/>
  <c r="CY377" i="50"/>
  <c r="CH185" i="50"/>
  <c r="BF249" i="50"/>
  <c r="B185" i="50"/>
  <c r="P313" i="50"/>
  <c r="BT185" i="50"/>
  <c r="B251" i="50"/>
  <c r="BT442" i="50"/>
  <c r="AR251" i="50"/>
  <c r="CY251" i="50"/>
  <c r="P442" i="50"/>
  <c r="CH442" i="50"/>
  <c r="AD59" i="50"/>
  <c r="B379" i="50"/>
  <c r="BT59" i="50"/>
  <c r="BT315" i="50"/>
  <c r="B377" i="50"/>
  <c r="BT249" i="50"/>
  <c r="AR438" i="50"/>
  <c r="CH182" i="50"/>
  <c r="P182" i="50"/>
  <c r="BF437" i="50"/>
  <c r="CH374" i="50"/>
  <c r="BT182" i="50"/>
  <c r="B437" i="50"/>
  <c r="CY182" i="50"/>
  <c r="CY310" i="50"/>
  <c r="AD310" i="50"/>
  <c r="AR182" i="50"/>
  <c r="CY246" i="50"/>
  <c r="BF182" i="50"/>
  <c r="AD242" i="50"/>
  <c r="BF50" i="50"/>
  <c r="AR433" i="50"/>
  <c r="B242" i="50"/>
  <c r="B306" i="50"/>
  <c r="AR242" i="50"/>
  <c r="CH242" i="50"/>
  <c r="AL51" i="93"/>
  <c r="DC214" i="50"/>
  <c r="N4" i="93"/>
  <c r="CO340" i="50"/>
  <c r="CO354" i="50"/>
  <c r="N16" i="93"/>
  <c r="M21" i="93"/>
  <c r="CQ377" i="50"/>
  <c r="AM48" i="93"/>
  <c r="CO337" i="50"/>
  <c r="CO331" i="50"/>
  <c r="CO342" i="50"/>
  <c r="N28" i="93"/>
  <c r="N40" i="93"/>
  <c r="X45" i="71"/>
  <c r="X27" i="71"/>
  <c r="N37" i="93"/>
  <c r="N11" i="93"/>
  <c r="X16" i="71"/>
  <c r="N26" i="93"/>
  <c r="X31" i="71"/>
  <c r="N3" i="93"/>
  <c r="N21" i="93"/>
  <c r="U26" i="71"/>
  <c r="M19" i="93"/>
  <c r="AM47" i="93"/>
  <c r="AM42" i="93"/>
  <c r="CQ340" i="50"/>
  <c r="AM11" i="93"/>
  <c r="BL17" i="71"/>
  <c r="AM22" i="71"/>
  <c r="DC218" i="50"/>
  <c r="W9" i="93"/>
  <c r="CO363" i="50"/>
  <c r="CO374" i="50"/>
  <c r="CO346" i="50"/>
  <c r="BL24" i="71"/>
  <c r="CO347" i="50"/>
  <c r="BL19" i="71"/>
  <c r="CO351" i="50"/>
  <c r="CO345" i="50"/>
  <c r="CP380" i="50"/>
  <c r="BN52" i="71"/>
  <c r="DH376" i="50"/>
  <c r="U31" i="71"/>
  <c r="U16" i="71"/>
  <c r="N22" i="93"/>
  <c r="CO364" i="50"/>
  <c r="AK16" i="93"/>
  <c r="DF343" i="50"/>
  <c r="BL22" i="71"/>
  <c r="DF346" i="50"/>
  <c r="CO341" i="50"/>
  <c r="CQ376" i="50"/>
  <c r="T24" i="71"/>
  <c r="U8" i="71"/>
  <c r="U42" i="71"/>
  <c r="U45" i="71"/>
  <c r="U33" i="71"/>
  <c r="BL37" i="71"/>
  <c r="DF361" i="50"/>
  <c r="BL13" i="71"/>
  <c r="DF337" i="50"/>
  <c r="BL21" i="71"/>
  <c r="DF345" i="50"/>
  <c r="CO371" i="50"/>
  <c r="DF347" i="50"/>
  <c r="DF373" i="50"/>
  <c r="DU13" i="104"/>
  <c r="AF22" i="105"/>
  <c r="N10" i="105"/>
  <c r="V10" i="105"/>
  <c r="BM32" i="104"/>
  <c r="BM33" i="104"/>
  <c r="AG10" i="105"/>
  <c r="AO10" i="105"/>
  <c r="K2" i="103"/>
  <c r="D5" i="106"/>
  <c r="V26" i="105"/>
  <c r="M26" i="105"/>
  <c r="AO22" i="105"/>
  <c r="V22" i="105"/>
  <c r="BM12" i="104"/>
  <c r="M22" i="105"/>
  <c r="AK51" i="93"/>
  <c r="AK42" i="93"/>
  <c r="AK18" i="93"/>
  <c r="AK23" i="93"/>
  <c r="AK34" i="93"/>
  <c r="AK12" i="93"/>
  <c r="AK13" i="93"/>
  <c r="AK8" i="93"/>
  <c r="AK6" i="93"/>
  <c r="AK11" i="93"/>
  <c r="AK27" i="93"/>
  <c r="AK38" i="93"/>
  <c r="AK30" i="93"/>
  <c r="AK5" i="93"/>
  <c r="AK15" i="93"/>
  <c r="AK43" i="93"/>
  <c r="AK10" i="93"/>
  <c r="AK24" i="93"/>
  <c r="AK26" i="93"/>
  <c r="AK50" i="93"/>
  <c r="AK21" i="93"/>
  <c r="AK39" i="93"/>
  <c r="AK46" i="93"/>
  <c r="AK40" i="93"/>
  <c r="AK17" i="93"/>
  <c r="AK45" i="93"/>
  <c r="AK32" i="93"/>
  <c r="AK44" i="93"/>
  <c r="AK7" i="93"/>
  <c r="AK29" i="93"/>
  <c r="AK36" i="93"/>
  <c r="AK9" i="93"/>
  <c r="AK47" i="93"/>
  <c r="AK4" i="93"/>
  <c r="AK48" i="93"/>
  <c r="AK20" i="93"/>
  <c r="AK41" i="93"/>
  <c r="AK49" i="93"/>
  <c r="AD55" i="50"/>
  <c r="DX511" i="103"/>
  <c r="AU13" i="102"/>
  <c r="AY13" i="102"/>
  <c r="K232" i="103"/>
  <c r="H281" i="103"/>
  <c r="AZ5" i="102"/>
  <c r="BT77" i="50"/>
  <c r="CY77" i="50"/>
  <c r="P333" i="50"/>
  <c r="AR333" i="50"/>
  <c r="BT333" i="50"/>
  <c r="CH77" i="50"/>
  <c r="BF333" i="50"/>
  <c r="BF77" i="50"/>
  <c r="AD333" i="50"/>
  <c r="AD77" i="50"/>
  <c r="CH269" i="50"/>
  <c r="P77" i="50"/>
  <c r="B77" i="50"/>
  <c r="AR77" i="50"/>
  <c r="P205" i="50"/>
  <c r="B13" i="50"/>
  <c r="BF429" i="50"/>
  <c r="DI51" i="103"/>
  <c r="AD236" i="50"/>
  <c r="CT396" i="103"/>
  <c r="P443" i="50"/>
  <c r="EM511" i="103"/>
  <c r="AR184" i="50"/>
  <c r="EM51" i="103"/>
  <c r="BT244" i="50"/>
  <c r="DX166" i="103"/>
  <c r="AD243" i="50"/>
  <c r="DX51" i="103"/>
  <c r="AR432" i="50"/>
  <c r="DI396" i="103"/>
  <c r="AL281" i="103"/>
  <c r="W281" i="103"/>
  <c r="AZ10" i="102"/>
  <c r="BT82" i="50"/>
  <c r="CY82" i="50"/>
  <c r="P338" i="50"/>
  <c r="AR338" i="50"/>
  <c r="BT338" i="50"/>
  <c r="CH82" i="50"/>
  <c r="BF338" i="50"/>
  <c r="BF82" i="50"/>
  <c r="AD338" i="50"/>
  <c r="AD82" i="50"/>
  <c r="CH274" i="50"/>
  <c r="B82" i="50"/>
  <c r="P82" i="50"/>
  <c r="P210" i="50"/>
  <c r="AR82" i="50"/>
  <c r="B18" i="50"/>
  <c r="AU17" i="102"/>
  <c r="AY17" i="102"/>
  <c r="Z117" i="103"/>
  <c r="W166" i="103"/>
  <c r="AZ9" i="102"/>
  <c r="BT81" i="50"/>
  <c r="CY81" i="50"/>
  <c r="P337" i="50"/>
  <c r="AR337" i="50"/>
  <c r="BT337" i="50"/>
  <c r="CH81" i="50"/>
  <c r="AD337" i="50"/>
  <c r="BF81" i="50"/>
  <c r="BF337" i="50"/>
  <c r="AD81" i="50"/>
  <c r="CH273" i="50"/>
  <c r="P81" i="50"/>
  <c r="B81" i="50"/>
  <c r="AR81" i="50"/>
  <c r="P209" i="50"/>
  <c r="B17" i="50"/>
  <c r="H396" i="103"/>
  <c r="AZ6" i="102"/>
  <c r="BT78" i="50"/>
  <c r="CY78" i="50"/>
  <c r="P334" i="50"/>
  <c r="AR334" i="50"/>
  <c r="BT334" i="50"/>
  <c r="CH78" i="50"/>
  <c r="AD334" i="50"/>
  <c r="BF78" i="50"/>
  <c r="BF334" i="50"/>
  <c r="AD78" i="50"/>
  <c r="CH270" i="50"/>
  <c r="B78" i="50"/>
  <c r="P78" i="50"/>
  <c r="P206" i="50"/>
  <c r="AR78" i="50"/>
  <c r="B14" i="50"/>
  <c r="AR183" i="50"/>
  <c r="P55" i="50"/>
  <c r="BF183" i="50"/>
  <c r="P183" i="50"/>
  <c r="AR311" i="50"/>
  <c r="CY311" i="50"/>
  <c r="BT49" i="50"/>
  <c r="AD179" i="50"/>
  <c r="CH51" i="50"/>
  <c r="B435" i="50"/>
  <c r="CH244" i="50"/>
  <c r="AR248" i="50"/>
  <c r="AD301" i="50"/>
  <c r="CT511" i="103"/>
  <c r="CH184" i="50"/>
  <c r="CY184" i="50"/>
  <c r="BF439" i="50"/>
  <c r="AD60" i="50"/>
  <c r="CY177" i="50"/>
  <c r="BF308" i="50"/>
  <c r="CY308" i="50"/>
  <c r="B308" i="50"/>
  <c r="BT247" i="50"/>
  <c r="B311" i="50"/>
  <c r="P438" i="50"/>
  <c r="A40" i="93"/>
  <c r="P59" i="50"/>
  <c r="EM396" i="103"/>
  <c r="A48" i="93"/>
  <c r="EM166" i="103"/>
  <c r="AD246" i="50"/>
  <c r="DX396" i="103"/>
  <c r="BF181" i="50"/>
  <c r="EM281" i="103"/>
  <c r="CH145" i="50"/>
  <c r="B400" i="50"/>
  <c r="AD145" i="50"/>
  <c r="CY209" i="50"/>
  <c r="P400" i="50"/>
  <c r="CH17" i="50"/>
  <c r="CY273" i="50"/>
  <c r="AU16" i="102"/>
  <c r="AY16" i="102"/>
  <c r="Z2" i="103"/>
  <c r="AZ8" i="102"/>
  <c r="BT80" i="50"/>
  <c r="CY80" i="50"/>
  <c r="P336" i="50"/>
  <c r="AR336" i="50"/>
  <c r="BT336" i="50"/>
  <c r="CH80" i="50"/>
  <c r="BF336" i="50"/>
  <c r="BF80" i="50"/>
  <c r="AD336" i="50"/>
  <c r="AD80" i="50"/>
  <c r="CH272" i="50"/>
  <c r="B80" i="50"/>
  <c r="P80" i="50"/>
  <c r="P208" i="50"/>
  <c r="AR80" i="50"/>
  <c r="B16" i="50"/>
  <c r="AU15" i="102"/>
  <c r="AY15" i="102"/>
  <c r="K462" i="103"/>
  <c r="H511" i="103"/>
  <c r="AZ7" i="102"/>
  <c r="BT79" i="50"/>
  <c r="CY79" i="50"/>
  <c r="AD335" i="50"/>
  <c r="BF335" i="50"/>
  <c r="CH79" i="50"/>
  <c r="P335" i="50"/>
  <c r="BT335" i="50"/>
  <c r="BF79" i="50"/>
  <c r="AR335" i="50"/>
  <c r="AD79" i="50"/>
  <c r="CH271" i="50"/>
  <c r="P79" i="50"/>
  <c r="B79" i="50"/>
  <c r="AR79" i="50"/>
  <c r="P207" i="50"/>
  <c r="B15" i="50"/>
  <c r="BF396" i="50"/>
  <c r="AD141" i="50"/>
  <c r="AR269" i="50"/>
  <c r="P141" i="50"/>
  <c r="AR396" i="50"/>
  <c r="B205" i="50"/>
  <c r="AR13" i="50"/>
  <c r="CH205" i="50"/>
  <c r="BT396" i="50"/>
  <c r="BF141" i="50"/>
  <c r="AU12" i="102"/>
  <c r="AY12" i="102"/>
  <c r="K117" i="103"/>
  <c r="H166" i="103"/>
  <c r="AZ4" i="102"/>
  <c r="BT76" i="50"/>
  <c r="CY76" i="50"/>
  <c r="P332" i="50"/>
  <c r="AR332" i="50"/>
  <c r="BT332" i="50"/>
  <c r="CH76" i="50"/>
  <c r="AD332" i="50"/>
  <c r="BF76" i="50"/>
  <c r="BF332" i="50"/>
  <c r="CH268" i="50"/>
  <c r="AD76" i="50"/>
  <c r="B76" i="50"/>
  <c r="P76" i="50"/>
  <c r="P204" i="50"/>
  <c r="AR76" i="50"/>
  <c r="B12" i="50"/>
  <c r="DA12" i="104"/>
  <c r="DT12" i="104"/>
  <c r="D10" i="106"/>
  <c r="D9" i="106"/>
  <c r="D11" i="106"/>
  <c r="D7" i="106"/>
  <c r="C38" i="106"/>
  <c r="CP347" i="103"/>
  <c r="AB184" i="50"/>
  <c r="D6" i="106"/>
  <c r="C35" i="106"/>
  <c r="CP2" i="103"/>
  <c r="DU12" i="104"/>
  <c r="CH54" i="50"/>
  <c r="BT310" i="50"/>
  <c r="A45" i="93"/>
  <c r="BT54" i="50"/>
  <c r="B182" i="50"/>
  <c r="BT305" i="50"/>
  <c r="BT243" i="50"/>
  <c r="BF307" i="50"/>
  <c r="AR434" i="50"/>
  <c r="AR243" i="50"/>
  <c r="A42" i="93"/>
  <c r="BT308" i="50"/>
  <c r="AR180" i="50"/>
  <c r="AR435" i="50"/>
  <c r="BT435" i="50"/>
  <c r="A43" i="93"/>
  <c r="AD180" i="50"/>
  <c r="B180" i="50"/>
  <c r="AD184" i="50"/>
  <c r="CH252" i="50"/>
  <c r="AR312" i="50"/>
  <c r="B248" i="50"/>
  <c r="B184" i="50"/>
  <c r="A47" i="93"/>
  <c r="CH439" i="50"/>
  <c r="BF316" i="50"/>
  <c r="AR177" i="50"/>
  <c r="AD244" i="50"/>
  <c r="P308" i="50"/>
  <c r="AD52" i="50"/>
  <c r="P435" i="50"/>
  <c r="CH180" i="50"/>
  <c r="AD435" i="50"/>
  <c r="B316" i="50"/>
  <c r="BT246" i="50"/>
  <c r="BT437" i="50"/>
  <c r="P310" i="50"/>
  <c r="B376" i="50"/>
  <c r="CH177" i="50"/>
  <c r="AR310" i="50"/>
  <c r="BF244" i="50"/>
  <c r="CG12" i="104"/>
  <c r="EN11" i="104"/>
  <c r="BM27" i="104"/>
  <c r="CZ7" i="104"/>
  <c r="EN7" i="104"/>
  <c r="BM13" i="104"/>
  <c r="DA13" i="104"/>
  <c r="CZ11" i="104"/>
  <c r="CG13" i="104"/>
  <c r="AS28" i="104"/>
  <c r="CF12" i="104"/>
  <c r="EO12" i="104"/>
  <c r="EN13" i="104"/>
  <c r="EN12" i="104"/>
  <c r="EO13" i="104"/>
  <c r="AR20" i="104"/>
  <c r="DA28" i="104"/>
  <c r="AR29" i="104"/>
  <c r="AS29" i="104"/>
  <c r="BM28" i="104"/>
  <c r="CZ28" i="104"/>
  <c r="CF27" i="104"/>
  <c r="BP29" i="104"/>
  <c r="CF29" i="104"/>
  <c r="BX29" i="104"/>
  <c r="CG29" i="104"/>
  <c r="CG27" i="104"/>
  <c r="CZ27" i="104"/>
  <c r="CJ29" i="104"/>
  <c r="CZ29" i="104"/>
  <c r="CR29" i="104"/>
  <c r="DA29" i="104"/>
  <c r="DA27" i="104"/>
  <c r="AR23" i="104"/>
  <c r="AS23" i="104"/>
  <c r="BL23" i="104"/>
  <c r="BM23" i="104"/>
  <c r="CF23" i="104"/>
  <c r="CG23" i="104"/>
  <c r="CZ23" i="104"/>
  <c r="DA23" i="104"/>
  <c r="DT23" i="104"/>
  <c r="DU23" i="104"/>
  <c r="AR19" i="104"/>
  <c r="AS19" i="104"/>
  <c r="DT19" i="104"/>
  <c r="DU19" i="104"/>
  <c r="EN19" i="104"/>
  <c r="BL27" i="104"/>
  <c r="CF15" i="104"/>
  <c r="CG15" i="104"/>
  <c r="CZ15" i="104"/>
  <c r="DA15" i="104"/>
  <c r="DT15" i="104"/>
  <c r="DU15" i="104"/>
  <c r="EO11" i="104"/>
  <c r="CF11" i="104"/>
  <c r="DT11" i="104"/>
  <c r="AS20" i="104"/>
  <c r="AS21" i="104"/>
  <c r="CG28" i="104"/>
  <c r="DU28" i="104"/>
  <c r="AR28" i="104"/>
  <c r="BL28" i="104"/>
  <c r="CF28" i="104"/>
  <c r="BL29" i="104"/>
  <c r="DT28" i="104"/>
  <c r="BM29" i="104"/>
  <c r="BL19" i="104"/>
  <c r="CF19" i="104"/>
  <c r="CZ19" i="104"/>
  <c r="BM19" i="104"/>
  <c r="CG19" i="104"/>
  <c r="DA19" i="104"/>
  <c r="EO19" i="104"/>
  <c r="AR27" i="104"/>
  <c r="AS27" i="104"/>
  <c r="BL15" i="104"/>
  <c r="BM15" i="104"/>
  <c r="CF7" i="104"/>
  <c r="CG7" i="104"/>
  <c r="DT7" i="104"/>
  <c r="DA7" i="104"/>
  <c r="DU7" i="104"/>
  <c r="EO7" i="104"/>
  <c r="EN15" i="104"/>
  <c r="EO15" i="104"/>
  <c r="DT27" i="104"/>
  <c r="DD29" i="104"/>
  <c r="DT29" i="104"/>
  <c r="DL29" i="104"/>
  <c r="DU29" i="104"/>
  <c r="DU27" i="104"/>
  <c r="L7" i="93"/>
  <c r="P177" i="50"/>
  <c r="AD311" i="50"/>
  <c r="CH183" i="50"/>
  <c r="AR57" i="50"/>
  <c r="AD57" i="50"/>
  <c r="B249" i="50"/>
  <c r="AD440" i="50"/>
  <c r="CH440" i="50"/>
  <c r="CH57" i="50"/>
  <c r="BF57" i="50"/>
  <c r="BF440" i="50"/>
  <c r="CH55" i="50"/>
  <c r="CY375" i="50"/>
  <c r="P311" i="50"/>
  <c r="AD438" i="50"/>
  <c r="BT55" i="50"/>
  <c r="CH247" i="50"/>
  <c r="BF311" i="50"/>
  <c r="B438" i="50"/>
  <c r="AR247" i="50"/>
  <c r="CH375" i="50"/>
  <c r="CY247" i="50"/>
  <c r="B177" i="50"/>
  <c r="B305" i="50"/>
  <c r="CY241" i="50"/>
  <c r="AR185" i="50"/>
  <c r="CY249" i="50"/>
  <c r="B440" i="50"/>
  <c r="AR249" i="50"/>
  <c r="AR440" i="50"/>
  <c r="CY380" i="50"/>
  <c r="AD188" i="50"/>
  <c r="P60" i="50"/>
  <c r="BT188" i="50"/>
  <c r="BT177" i="50"/>
  <c r="P305" i="50"/>
  <c r="AD241" i="50"/>
  <c r="BT432" i="50"/>
  <c r="B247" i="50"/>
  <c r="BT183" i="50"/>
  <c r="BF55" i="50"/>
  <c r="AD432" i="50"/>
  <c r="BT313" i="50"/>
  <c r="BT57" i="50"/>
  <c r="P57" i="50"/>
  <c r="BV30" i="102"/>
  <c r="DH17" i="104"/>
  <c r="CJ14" i="102"/>
  <c r="BV26" i="102"/>
  <c r="BV7" i="102"/>
  <c r="DP17" i="104"/>
  <c r="DP16" i="104"/>
  <c r="CC27" i="102"/>
  <c r="CC32" i="102"/>
  <c r="CC25" i="102"/>
  <c r="CC21" i="102"/>
  <c r="CJ27" i="102"/>
  <c r="AG25" i="93"/>
  <c r="CJ26" i="102"/>
  <c r="CQ293" i="50"/>
  <c r="CJ29" i="102"/>
  <c r="CJ15" i="102"/>
  <c r="CJ18" i="102"/>
  <c r="DJ24" i="104"/>
  <c r="DJ25" i="104"/>
  <c r="CJ44" i="102"/>
  <c r="CA139" i="50"/>
  <c r="BV3" i="102"/>
  <c r="DL16" i="104"/>
  <c r="DH10" i="50"/>
  <c r="DH74" i="50"/>
  <c r="DF10" i="50"/>
  <c r="DF74" i="50"/>
  <c r="DH8" i="50"/>
  <c r="DH72" i="50"/>
  <c r="DF136" i="50"/>
  <c r="DF72" i="50"/>
  <c r="CU74" i="50"/>
  <c r="DE74" i="50"/>
  <c r="CU266" i="50"/>
  <c r="DB200" i="50"/>
  <c r="DB72" i="50"/>
  <c r="BH133" i="50"/>
  <c r="CZ6" i="70"/>
  <c r="DO6" i="70"/>
  <c r="CJ6" i="102"/>
  <c r="BV24" i="102"/>
  <c r="BV8" i="102"/>
  <c r="CJ7" i="102"/>
  <c r="DP24" i="104"/>
  <c r="DP25" i="104"/>
  <c r="AA31" i="93"/>
  <c r="CQ229" i="50"/>
  <c r="CQ225" i="50"/>
  <c r="AA12" i="93"/>
  <c r="CJ46" i="102"/>
  <c r="CC16" i="102"/>
  <c r="CC52" i="102"/>
  <c r="CJ52" i="102"/>
  <c r="CJ32" i="102"/>
  <c r="AG16" i="93"/>
  <c r="CJ17" i="102"/>
  <c r="CJ4" i="102"/>
  <c r="CJ9" i="102"/>
  <c r="AG39" i="93"/>
  <c r="CJ40" i="102"/>
  <c r="DD264" i="50"/>
  <c r="DB264" i="50"/>
  <c r="DB136" i="50"/>
  <c r="CU330" i="50"/>
  <c r="R5" i="50"/>
  <c r="R37" i="104"/>
  <c r="DI266" i="50"/>
  <c r="DI74" i="50"/>
  <c r="DI8" i="50"/>
  <c r="DI72" i="50"/>
  <c r="DF263" i="50"/>
  <c r="DF71" i="50"/>
  <c r="DC8" i="50"/>
  <c r="DC72" i="50"/>
  <c r="AT133" i="50"/>
  <c r="AT197" i="50"/>
  <c r="CY237" i="50"/>
  <c r="B173" i="50"/>
  <c r="DL117" i="103"/>
  <c r="AZ39" i="102"/>
  <c r="BT111" i="50"/>
  <c r="CH111" i="50"/>
  <c r="CY111" i="50"/>
  <c r="AD367" i="50"/>
  <c r="AR367" i="50"/>
  <c r="BT367" i="50"/>
  <c r="BF111" i="50"/>
  <c r="P367" i="50"/>
  <c r="BF367" i="50"/>
  <c r="AD111" i="50"/>
  <c r="CH303" i="50"/>
  <c r="B111" i="50"/>
  <c r="P111" i="50"/>
  <c r="P239" i="50"/>
  <c r="AR111" i="50"/>
  <c r="B47" i="50"/>
  <c r="BF300" i="50"/>
  <c r="AD56" i="50"/>
  <c r="CH56" i="50"/>
  <c r="AR315" i="50"/>
  <c r="BF442" i="50"/>
  <c r="CH251" i="50"/>
  <c r="B442" i="50"/>
  <c r="CH379" i="50"/>
  <c r="B315" i="50"/>
  <c r="EP462" i="103"/>
  <c r="AZ52" i="102"/>
  <c r="BT124" i="50"/>
  <c r="CH124" i="50"/>
  <c r="CY124" i="50"/>
  <c r="BF124" i="50"/>
  <c r="P380" i="50"/>
  <c r="AD380" i="50"/>
  <c r="BF380" i="50"/>
  <c r="AR380" i="50"/>
  <c r="BT380" i="50"/>
  <c r="AD124" i="50"/>
  <c r="CH316" i="50"/>
  <c r="P124" i="50"/>
  <c r="B124" i="50"/>
  <c r="AR124" i="50"/>
  <c r="P252" i="50"/>
  <c r="B60" i="50"/>
  <c r="EP232" i="103"/>
  <c r="AZ50" i="102"/>
  <c r="BT122" i="50"/>
  <c r="CH122" i="50"/>
  <c r="CY122" i="50"/>
  <c r="AD378" i="50"/>
  <c r="BF378" i="50"/>
  <c r="BF122" i="50"/>
  <c r="P378" i="50"/>
  <c r="AR378" i="50"/>
  <c r="BT378" i="50"/>
  <c r="AD122" i="50"/>
  <c r="CH314" i="50"/>
  <c r="P122" i="50"/>
  <c r="B122" i="50"/>
  <c r="AR122" i="50"/>
  <c r="P250" i="50"/>
  <c r="B58" i="50"/>
  <c r="AZ49" i="102"/>
  <c r="BT121" i="50"/>
  <c r="CH121" i="50"/>
  <c r="CY121" i="50"/>
  <c r="P377" i="50"/>
  <c r="BF377" i="50"/>
  <c r="BF121" i="50"/>
  <c r="AD377" i="50"/>
  <c r="AR377" i="50"/>
  <c r="BT377" i="50"/>
  <c r="AD121" i="50"/>
  <c r="CH313" i="50"/>
  <c r="B121" i="50"/>
  <c r="P121" i="50"/>
  <c r="P249" i="50"/>
  <c r="AR121" i="50"/>
  <c r="B57" i="50"/>
  <c r="P54" i="50"/>
  <c r="B246" i="50"/>
  <c r="AD182" i="50"/>
  <c r="B372" i="50"/>
  <c r="AZ45" i="102"/>
  <c r="BT117" i="50"/>
  <c r="CH117" i="50"/>
  <c r="CY117" i="50"/>
  <c r="AD373" i="50"/>
  <c r="AR373" i="50"/>
  <c r="BT373" i="50"/>
  <c r="BF117" i="50"/>
  <c r="P373" i="50"/>
  <c r="BF373" i="50"/>
  <c r="AD117" i="50"/>
  <c r="CH309" i="50"/>
  <c r="B117" i="50"/>
  <c r="P117" i="50"/>
  <c r="P245" i="50"/>
  <c r="AR117" i="50"/>
  <c r="B53" i="50"/>
  <c r="AZ42" i="102"/>
  <c r="BT114" i="50"/>
  <c r="CH114" i="50"/>
  <c r="CY114" i="50"/>
  <c r="AD370" i="50"/>
  <c r="BF370" i="50"/>
  <c r="BF114" i="50"/>
  <c r="P370" i="50"/>
  <c r="AR370" i="50"/>
  <c r="BT370" i="50"/>
  <c r="CH306" i="50"/>
  <c r="AD114" i="50"/>
  <c r="P114" i="50"/>
  <c r="B114" i="50"/>
  <c r="AR114" i="50"/>
  <c r="P242" i="50"/>
  <c r="B50" i="50"/>
  <c r="AZ40" i="102"/>
  <c r="BT112" i="50"/>
  <c r="CH112" i="50"/>
  <c r="CY112" i="50"/>
  <c r="P368" i="50"/>
  <c r="BF368" i="50"/>
  <c r="BF112" i="50"/>
  <c r="AD368" i="50"/>
  <c r="AR368" i="50"/>
  <c r="BT368" i="50"/>
  <c r="AD112" i="50"/>
  <c r="CH304" i="50"/>
  <c r="P112" i="50"/>
  <c r="B112" i="50"/>
  <c r="AR112" i="50"/>
  <c r="P240" i="50"/>
  <c r="B48" i="50"/>
  <c r="AZ38" i="102"/>
  <c r="BF110" i="50"/>
  <c r="CY110" i="50"/>
  <c r="AD366" i="50"/>
  <c r="BF366" i="50"/>
  <c r="BT110" i="50"/>
  <c r="CH110" i="50"/>
  <c r="P366" i="50"/>
  <c r="AR366" i="50"/>
  <c r="BT366" i="50"/>
  <c r="AD110" i="50"/>
  <c r="CH302" i="50"/>
  <c r="P110" i="50"/>
  <c r="B110" i="50"/>
  <c r="AR110" i="50"/>
  <c r="P238" i="50"/>
  <c r="B46" i="50"/>
  <c r="AD45" i="50"/>
  <c r="AZ37" i="102"/>
  <c r="BF109" i="50"/>
  <c r="AD365" i="50"/>
  <c r="AR365" i="50"/>
  <c r="BT365" i="50"/>
  <c r="BT109" i="50"/>
  <c r="CH109" i="50"/>
  <c r="CY109" i="50"/>
  <c r="P365" i="50"/>
  <c r="BF365" i="50"/>
  <c r="AD109" i="50"/>
  <c r="CH301" i="50"/>
  <c r="B109" i="50"/>
  <c r="P109" i="50"/>
  <c r="P237" i="50"/>
  <c r="AR109" i="50"/>
  <c r="B45" i="50"/>
  <c r="AU44" i="102"/>
  <c r="AY44" i="102"/>
  <c r="AZ36" i="102"/>
  <c r="BT108" i="50"/>
  <c r="CH108" i="50"/>
  <c r="P364" i="50"/>
  <c r="AR364" i="50"/>
  <c r="BT364" i="50"/>
  <c r="BF108" i="50"/>
  <c r="CY108" i="50"/>
  <c r="AD364" i="50"/>
  <c r="BF364" i="50"/>
  <c r="AD108" i="50"/>
  <c r="CH300" i="50"/>
  <c r="P108" i="50"/>
  <c r="B108" i="50"/>
  <c r="AR108" i="50"/>
  <c r="P236" i="50"/>
  <c r="B44" i="50"/>
  <c r="EP347" i="103"/>
  <c r="AZ51" i="102"/>
  <c r="BT123" i="50"/>
  <c r="CH123" i="50"/>
  <c r="CY123" i="50"/>
  <c r="P379" i="50"/>
  <c r="BF123" i="50"/>
  <c r="AD379" i="50"/>
  <c r="AR379" i="50"/>
  <c r="BT379" i="50"/>
  <c r="BF379" i="50"/>
  <c r="AD123" i="50"/>
  <c r="CH315" i="50"/>
  <c r="B123" i="50"/>
  <c r="P123" i="50"/>
  <c r="P251" i="50"/>
  <c r="AR123" i="50"/>
  <c r="B59" i="50"/>
  <c r="EP2" i="103"/>
  <c r="AZ48" i="102"/>
  <c r="BT120" i="50"/>
  <c r="CH120" i="50"/>
  <c r="CY120" i="50"/>
  <c r="P376" i="50"/>
  <c r="BF376" i="50"/>
  <c r="BF120" i="50"/>
  <c r="AD376" i="50"/>
  <c r="AR376" i="50"/>
  <c r="BT376" i="50"/>
  <c r="AD120" i="50"/>
  <c r="CH312" i="50"/>
  <c r="P120" i="50"/>
  <c r="B120" i="50"/>
  <c r="AR120" i="50"/>
  <c r="P248" i="50"/>
  <c r="B56" i="50"/>
  <c r="EA462" i="103"/>
  <c r="AZ47" i="102"/>
  <c r="BT119" i="50"/>
  <c r="CH119" i="50"/>
  <c r="CY119" i="50"/>
  <c r="AD375" i="50"/>
  <c r="AR375" i="50"/>
  <c r="BT375" i="50"/>
  <c r="BF119" i="50"/>
  <c r="P375" i="50"/>
  <c r="BF375" i="50"/>
  <c r="AD119" i="50"/>
  <c r="CH311" i="50"/>
  <c r="B119" i="50"/>
  <c r="P119" i="50"/>
  <c r="P247" i="50"/>
  <c r="AR119" i="50"/>
  <c r="B55" i="50"/>
  <c r="AZ46" i="102"/>
  <c r="BT118" i="50"/>
  <c r="CH118" i="50"/>
  <c r="CY118" i="50"/>
  <c r="P374" i="50"/>
  <c r="AR374" i="50"/>
  <c r="BT374" i="50"/>
  <c r="BF118" i="50"/>
  <c r="AD374" i="50"/>
  <c r="BF374" i="50"/>
  <c r="CH310" i="50"/>
  <c r="AD118" i="50"/>
  <c r="P118" i="50"/>
  <c r="B118" i="50"/>
  <c r="AR118" i="50"/>
  <c r="P246" i="50"/>
  <c r="B54" i="50"/>
  <c r="EA117" i="103"/>
  <c r="AZ44" i="102"/>
  <c r="BT116" i="50"/>
  <c r="CH116" i="50"/>
  <c r="CY116" i="50"/>
  <c r="AD372" i="50"/>
  <c r="AR372" i="50"/>
  <c r="BT372" i="50"/>
  <c r="BF116" i="50"/>
  <c r="P372" i="50"/>
  <c r="BF372" i="50"/>
  <c r="CH308" i="50"/>
  <c r="AD116" i="50"/>
  <c r="P116" i="50"/>
  <c r="B116" i="50"/>
  <c r="AR116" i="50"/>
  <c r="P244" i="50"/>
  <c r="B52" i="50"/>
  <c r="EA2" i="103"/>
  <c r="AZ43" i="102"/>
  <c r="BT115" i="50"/>
  <c r="CH115" i="50"/>
  <c r="CY115" i="50"/>
  <c r="P371" i="50"/>
  <c r="BF371" i="50"/>
  <c r="BF115" i="50"/>
  <c r="AD371" i="50"/>
  <c r="AR371" i="50"/>
  <c r="BT371" i="50"/>
  <c r="AD115" i="50"/>
  <c r="CH307" i="50"/>
  <c r="B115" i="50"/>
  <c r="P115" i="50"/>
  <c r="P243" i="50"/>
  <c r="AR115" i="50"/>
  <c r="B51" i="50"/>
  <c r="DL347" i="103"/>
  <c r="AZ41" i="102"/>
  <c r="BT113" i="50"/>
  <c r="CH113" i="50"/>
  <c r="CY113" i="50"/>
  <c r="P369" i="50"/>
  <c r="BF369" i="50"/>
  <c r="BF113" i="50"/>
  <c r="AD369" i="50"/>
  <c r="AR369" i="50"/>
  <c r="BT369" i="50"/>
  <c r="AD113" i="50"/>
  <c r="CH305" i="50"/>
  <c r="B113" i="50"/>
  <c r="P113" i="50"/>
  <c r="P241" i="50"/>
  <c r="AR113" i="50"/>
  <c r="B49" i="50"/>
  <c r="AB13" i="104"/>
  <c r="R259" i="50"/>
  <c r="CJ259" i="50"/>
  <c r="BN390" i="50"/>
  <c r="AF323" i="50"/>
  <c r="BH323" i="50"/>
  <c r="R323" i="50"/>
  <c r="AT323" i="50"/>
  <c r="BV323" i="50"/>
  <c r="Y33" i="104"/>
  <c r="AS7" i="104"/>
  <c r="X15" i="104"/>
  <c r="Y23" i="104"/>
  <c r="Y27" i="104"/>
  <c r="Y32" i="104"/>
  <c r="AS13" i="104"/>
  <c r="Y15" i="104"/>
  <c r="X33" i="104"/>
  <c r="AS15" i="104"/>
  <c r="AR12" i="104"/>
  <c r="AS12" i="104"/>
  <c r="AR15" i="104"/>
  <c r="BL11" i="104"/>
  <c r="BM11" i="104"/>
  <c r="BL12" i="104"/>
  <c r="AR11" i="104"/>
  <c r="AS11" i="104"/>
  <c r="Y19" i="104"/>
  <c r="AR7" i="104"/>
  <c r="X19" i="104"/>
  <c r="X23" i="104"/>
  <c r="X27" i="104"/>
  <c r="X31" i="104"/>
  <c r="Y31" i="104"/>
  <c r="X32" i="104"/>
  <c r="AR13" i="104"/>
  <c r="BL7" i="104"/>
  <c r="BM7" i="104"/>
  <c r="BL13" i="104"/>
  <c r="CG11" i="104"/>
  <c r="CF13" i="104"/>
  <c r="DA11" i="104"/>
  <c r="CZ13" i="104"/>
  <c r="DU11" i="104"/>
  <c r="DT13" i="104"/>
  <c r="CM369" i="50"/>
  <c r="AJ46" i="93"/>
  <c r="AJ47" i="93"/>
  <c r="AJ51" i="93"/>
  <c r="CM335" i="50"/>
  <c r="DD362" i="50"/>
  <c r="CM340" i="50"/>
  <c r="CM345" i="50"/>
  <c r="AJ28" i="93"/>
  <c r="BJ47" i="71"/>
  <c r="AJ48" i="93"/>
  <c r="X8" i="93"/>
  <c r="AU48" i="71"/>
  <c r="R39" i="93"/>
  <c r="R2" i="93"/>
  <c r="R4" i="93"/>
  <c r="R23" i="93"/>
  <c r="R13" i="93"/>
  <c r="R27" i="93"/>
  <c r="CQ270" i="50"/>
  <c r="AG35" i="93"/>
  <c r="AG3" i="93"/>
  <c r="BC49" i="71"/>
  <c r="AG44" i="93"/>
  <c r="CJ5" i="102"/>
  <c r="CJ35" i="102"/>
  <c r="CJ42" i="102"/>
  <c r="CJ43" i="102"/>
  <c r="CJ49" i="102"/>
  <c r="CJ50" i="102"/>
  <c r="AG13" i="93"/>
  <c r="CQ282" i="50"/>
  <c r="AG26" i="93"/>
  <c r="DH311" i="50"/>
  <c r="CQ311" i="50"/>
  <c r="CJ34" i="102"/>
  <c r="CJ31" i="102"/>
  <c r="CJ20" i="102"/>
  <c r="CJ24" i="102"/>
  <c r="CJ19" i="102"/>
  <c r="CJ8" i="102"/>
  <c r="CJ10" i="102"/>
  <c r="CJ22" i="102"/>
  <c r="CJ28" i="102"/>
  <c r="AG8" i="93"/>
  <c r="U47" i="93"/>
  <c r="U10" i="93"/>
  <c r="BV47" i="102"/>
  <c r="BV38" i="102"/>
  <c r="BV15" i="102"/>
  <c r="BV19" i="102"/>
  <c r="BV44" i="102"/>
  <c r="CQ166" i="50"/>
  <c r="BV13" i="102"/>
  <c r="BV31" i="102"/>
  <c r="BV32" i="102"/>
  <c r="CQ156" i="50"/>
  <c r="BV34" i="102"/>
  <c r="T6" i="70"/>
  <c r="AT5" i="50"/>
  <c r="D133" i="50"/>
  <c r="S34" i="71"/>
  <c r="P13" i="104"/>
  <c r="Y13" i="104"/>
  <c r="Y12" i="104"/>
  <c r="B301" i="50"/>
  <c r="BT236" i="50"/>
  <c r="CY172" i="50"/>
  <c r="BT427" i="50"/>
  <c r="AD427" i="50"/>
  <c r="AD251" i="50"/>
  <c r="BF315" i="50"/>
  <c r="B187" i="50"/>
  <c r="AD439" i="50"/>
  <c r="B243" i="50"/>
  <c r="AU18" i="102"/>
  <c r="AY18" i="102"/>
  <c r="AR401" i="50"/>
  <c r="AU46" i="102"/>
  <c r="AY46" i="102"/>
  <c r="BT174" i="50"/>
  <c r="AR302" i="50"/>
  <c r="P46" i="50"/>
  <c r="AU45" i="102"/>
  <c r="AY45" i="102"/>
  <c r="A36" i="93"/>
  <c r="AR173" i="50"/>
  <c r="AD237" i="50"/>
  <c r="BT173" i="50"/>
  <c r="P45" i="50"/>
  <c r="EA232" i="103"/>
  <c r="CH436" i="50"/>
  <c r="CH245" i="50"/>
  <c r="AD181" i="50"/>
  <c r="DL462" i="103"/>
  <c r="AD433" i="50"/>
  <c r="DL232" i="103"/>
  <c r="CH176" i="50"/>
  <c r="CY176" i="50"/>
  <c r="Y11" i="104"/>
  <c r="X11" i="104"/>
  <c r="X12" i="104"/>
  <c r="Y7" i="104"/>
  <c r="X7" i="104"/>
  <c r="X13" i="104"/>
  <c r="CY173" i="50"/>
  <c r="BF428" i="50"/>
  <c r="B428" i="50"/>
  <c r="BT301" i="50"/>
  <c r="BT237" i="50"/>
  <c r="CH45" i="50"/>
  <c r="BF301" i="50"/>
  <c r="AR301" i="50"/>
  <c r="AD300" i="50"/>
  <c r="BF236" i="50"/>
  <c r="CH236" i="50"/>
  <c r="AR300" i="50"/>
  <c r="B250" i="50"/>
  <c r="AD185" i="50"/>
  <c r="EP117" i="103"/>
  <c r="EA347" i="103"/>
  <c r="AU14" i="102"/>
  <c r="AY14" i="102"/>
  <c r="P401" i="50"/>
  <c r="B210" i="50"/>
  <c r="B338" i="50"/>
  <c r="P429" i="50"/>
  <c r="AD238" i="50"/>
  <c r="AR427" i="50"/>
  <c r="AR236" i="50"/>
  <c r="BT300" i="50"/>
  <c r="BF44" i="50"/>
  <c r="B172" i="50"/>
  <c r="BF172" i="50"/>
  <c r="CH364" i="50"/>
  <c r="B427" i="50"/>
  <c r="AR172" i="50"/>
  <c r="B236" i="50"/>
  <c r="B300" i="50"/>
  <c r="BF427" i="50"/>
  <c r="BF186" i="50"/>
  <c r="AD58" i="50"/>
  <c r="BT245" i="50"/>
  <c r="P53" i="50"/>
  <c r="AR181" i="50"/>
  <c r="AD53" i="50"/>
  <c r="AD436" i="50"/>
  <c r="CY309" i="50"/>
  <c r="CY245" i="50"/>
  <c r="BT309" i="50"/>
  <c r="BT53" i="50"/>
  <c r="CH181" i="50"/>
  <c r="AR436" i="50"/>
  <c r="P436" i="50"/>
  <c r="CH53" i="50"/>
  <c r="B309" i="50"/>
  <c r="B436" i="50"/>
  <c r="A44" i="93"/>
  <c r="B370" i="50"/>
  <c r="P178" i="50"/>
  <c r="BT50" i="50"/>
  <c r="AR306" i="50"/>
  <c r="B304" i="50"/>
  <c r="AD240" i="50"/>
  <c r="CY368" i="50"/>
  <c r="CH431" i="50"/>
  <c r="CH48" i="50"/>
  <c r="BF176" i="50"/>
  <c r="BT176" i="50"/>
  <c r="AD48" i="50"/>
  <c r="P48" i="50"/>
  <c r="CH240" i="50"/>
  <c r="B431" i="50"/>
  <c r="BT431" i="50"/>
  <c r="BF304" i="50"/>
  <c r="P431" i="50"/>
  <c r="B176" i="50"/>
  <c r="BT48" i="50"/>
  <c r="B240" i="50"/>
  <c r="AD176" i="50"/>
  <c r="CH368" i="50"/>
  <c r="BT240" i="50"/>
  <c r="AD304" i="50"/>
  <c r="BF240" i="50"/>
  <c r="BF431" i="50"/>
  <c r="AR431" i="50"/>
  <c r="A39" i="93"/>
  <c r="CY304" i="50"/>
  <c r="AR304" i="50"/>
  <c r="AR176" i="50"/>
  <c r="BT304" i="50"/>
  <c r="B368" i="50"/>
  <c r="P176" i="50"/>
  <c r="AD302" i="50"/>
  <c r="AD46" i="50"/>
  <c r="BT302" i="50"/>
  <c r="BF174" i="50"/>
  <c r="AR238" i="50"/>
  <c r="AR175" i="50"/>
  <c r="CH175" i="50"/>
  <c r="P173" i="50"/>
  <c r="B365" i="50"/>
  <c r="CH365" i="50"/>
  <c r="CY365" i="50"/>
  <c r="CY301" i="50"/>
  <c r="BF173" i="50"/>
  <c r="BF45" i="50"/>
  <c r="P301" i="50"/>
  <c r="BT45" i="50"/>
  <c r="AR237" i="50"/>
  <c r="AR45" i="50"/>
  <c r="BF237" i="50"/>
  <c r="AD428" i="50"/>
  <c r="P428" i="50"/>
  <c r="AD173" i="50"/>
  <c r="AR428" i="50"/>
  <c r="CH237" i="50"/>
  <c r="CH334" i="50"/>
  <c r="CH206" i="50"/>
  <c r="CH60" i="50"/>
  <c r="CH380" i="50"/>
  <c r="CY316" i="50"/>
  <c r="A51" i="93"/>
  <c r="CY252" i="50"/>
  <c r="AR188" i="50"/>
  <c r="CH188" i="50"/>
  <c r="P316" i="50"/>
  <c r="AD252" i="50"/>
  <c r="P188" i="50"/>
  <c r="AR60" i="50"/>
  <c r="AR49" i="50"/>
  <c r="P432" i="50"/>
  <c r="AD177" i="50"/>
  <c r="CH241" i="50"/>
  <c r="AD305" i="50"/>
  <c r="BF305" i="50"/>
  <c r="AD49" i="50"/>
  <c r="B432" i="50"/>
  <c r="BF49" i="50"/>
  <c r="BF432" i="50"/>
  <c r="CH432" i="50"/>
  <c r="AR305" i="50"/>
  <c r="BF241" i="50"/>
  <c r="AD16" i="50"/>
  <c r="CH16" i="50"/>
  <c r="CY208" i="50"/>
  <c r="AR399" i="50"/>
  <c r="BT16" i="50"/>
  <c r="B144" i="50"/>
  <c r="CY272" i="50"/>
  <c r="CH336" i="50"/>
  <c r="AD399" i="50"/>
  <c r="BF144" i="50"/>
  <c r="BF16" i="50"/>
  <c r="BT399" i="50"/>
  <c r="CY144" i="50"/>
  <c r="CY336" i="50"/>
  <c r="AD208" i="50"/>
  <c r="BF399" i="50"/>
  <c r="CH399" i="50"/>
  <c r="B208" i="50"/>
  <c r="A7" i="93"/>
  <c r="AD272" i="50"/>
  <c r="B399" i="50"/>
  <c r="BT208" i="50"/>
  <c r="P272" i="50"/>
  <c r="BF208" i="50"/>
  <c r="AD144" i="50"/>
  <c r="AR16" i="50"/>
  <c r="AR272" i="50"/>
  <c r="BT144" i="50"/>
  <c r="BT272" i="50"/>
  <c r="AR142" i="50"/>
  <c r="AD270" i="50"/>
  <c r="CH142" i="50"/>
  <c r="B366" i="50"/>
  <c r="P302" i="50"/>
  <c r="CY302" i="50"/>
  <c r="CH46" i="50"/>
  <c r="B238" i="50"/>
  <c r="CH174" i="50"/>
  <c r="AR46" i="50"/>
  <c r="BF206" i="50"/>
  <c r="P14" i="50"/>
  <c r="AD142" i="50"/>
  <c r="AR270" i="50"/>
  <c r="CY334" i="50"/>
  <c r="BT206" i="50"/>
  <c r="A5" i="93"/>
  <c r="P397" i="50"/>
  <c r="BT14" i="50"/>
  <c r="CY206" i="50"/>
  <c r="B334" i="50"/>
  <c r="BF397" i="50"/>
  <c r="BF58" i="50"/>
  <c r="P50" i="50"/>
  <c r="B433" i="50"/>
  <c r="BF17" i="50"/>
  <c r="AD17" i="50"/>
  <c r="BT273" i="50"/>
  <c r="BF273" i="50"/>
  <c r="BT209" i="50"/>
  <c r="BT400" i="50"/>
  <c r="A8" i="93"/>
  <c r="CY145" i="50"/>
  <c r="AD400" i="50"/>
  <c r="CH337" i="50"/>
  <c r="P17" i="50"/>
  <c r="AR400" i="50"/>
  <c r="AR17" i="50"/>
  <c r="B337" i="50"/>
  <c r="CH400" i="50"/>
  <c r="B145" i="50"/>
  <c r="CY337" i="50"/>
  <c r="L10" i="93"/>
  <c r="L34" i="93"/>
  <c r="G25" i="93"/>
  <c r="DF357" i="50"/>
  <c r="CO343" i="50"/>
  <c r="BT47" i="50"/>
  <c r="L28" i="93"/>
  <c r="X25" i="71"/>
  <c r="O15" i="93"/>
  <c r="K46" i="93"/>
  <c r="X39" i="93"/>
  <c r="X10" i="93"/>
  <c r="X27" i="93"/>
  <c r="X13" i="93"/>
  <c r="X3" i="93"/>
  <c r="L18" i="93"/>
  <c r="L2" i="93"/>
  <c r="L38" i="93"/>
  <c r="L20" i="93"/>
  <c r="AH17" i="93"/>
  <c r="AH20" i="93"/>
  <c r="AH27" i="93"/>
  <c r="AH18" i="93"/>
  <c r="CQ203" i="50"/>
  <c r="N15" i="93"/>
  <c r="DF352" i="50"/>
  <c r="BL33" i="71"/>
  <c r="BL27" i="71"/>
  <c r="CO348" i="50"/>
  <c r="CO357" i="50"/>
  <c r="AC17" i="93"/>
  <c r="CO362" i="50"/>
  <c r="AC31" i="93"/>
  <c r="AC15" i="93"/>
  <c r="O11" i="93"/>
  <c r="K19" i="93"/>
  <c r="K27" i="93"/>
  <c r="K42" i="93"/>
  <c r="K39" i="93"/>
  <c r="K7" i="93"/>
  <c r="K9" i="93"/>
  <c r="K15" i="93"/>
  <c r="K36" i="93"/>
  <c r="K34" i="93"/>
  <c r="K18" i="93"/>
  <c r="R7" i="93"/>
  <c r="O10" i="93"/>
  <c r="CO310" i="50"/>
  <c r="X8" i="71"/>
  <c r="S17" i="93"/>
  <c r="L31" i="93"/>
  <c r="L41" i="93"/>
  <c r="L27" i="93"/>
  <c r="L47" i="93"/>
  <c r="AG6" i="93"/>
  <c r="BL28" i="71"/>
  <c r="CO154" i="50"/>
  <c r="CY367" i="50"/>
  <c r="CH367" i="50"/>
  <c r="AR47" i="50"/>
  <c r="AR239" i="50"/>
  <c r="BF303" i="50"/>
  <c r="BF47" i="50"/>
  <c r="P303" i="50"/>
  <c r="A38" i="93"/>
  <c r="BT303" i="50"/>
  <c r="P175" i="50"/>
  <c r="B239" i="50"/>
  <c r="B430" i="50"/>
  <c r="BF175" i="50"/>
  <c r="CH430" i="50"/>
  <c r="X52" i="71"/>
  <c r="B146" i="50"/>
  <c r="A9" i="93"/>
  <c r="BT146" i="50"/>
  <c r="B401" i="50"/>
  <c r="AD146" i="50"/>
  <c r="BF210" i="50"/>
  <c r="B274" i="50"/>
  <c r="AD401" i="50"/>
  <c r="AD274" i="50"/>
  <c r="CH210" i="50"/>
  <c r="BT401" i="50"/>
  <c r="BT18" i="50"/>
  <c r="CH146" i="50"/>
  <c r="BF18" i="50"/>
  <c r="AR210" i="50"/>
  <c r="AD18" i="50"/>
  <c r="CH18" i="50"/>
  <c r="CY274" i="50"/>
  <c r="P146" i="50"/>
  <c r="BT274" i="50"/>
  <c r="BF146" i="50"/>
  <c r="AR274" i="50"/>
  <c r="CY146" i="50"/>
  <c r="P274" i="50"/>
  <c r="AR18" i="50"/>
  <c r="P18" i="50"/>
  <c r="BF274" i="50"/>
  <c r="CY338" i="50"/>
  <c r="AR146" i="50"/>
  <c r="CY210" i="50"/>
  <c r="BF401" i="50"/>
  <c r="BT210" i="50"/>
  <c r="CH338" i="50"/>
  <c r="AD210" i="50"/>
  <c r="CH401" i="50"/>
  <c r="AI32" i="93"/>
  <c r="CL361" i="50"/>
  <c r="AJ31" i="93"/>
  <c r="U54" i="71"/>
  <c r="N42" i="93"/>
  <c r="AM9" i="93"/>
  <c r="AM30" i="93"/>
  <c r="CO360" i="50"/>
  <c r="CY300" i="50"/>
  <c r="CY236" i="50"/>
  <c r="P44" i="50"/>
  <c r="BT172" i="50"/>
  <c r="AD172" i="50"/>
  <c r="BT44" i="50"/>
  <c r="CH427" i="50"/>
  <c r="R12" i="93"/>
  <c r="X26" i="93"/>
  <c r="AJ9" i="93"/>
  <c r="AJ27" i="93"/>
  <c r="DD364" i="50"/>
  <c r="AJ35" i="93"/>
  <c r="AC41" i="93"/>
  <c r="CH434" i="50"/>
  <c r="BT434" i="50"/>
  <c r="AR307" i="50"/>
  <c r="B371" i="50"/>
  <c r="CH371" i="50"/>
  <c r="AD434" i="50"/>
  <c r="BF51" i="50"/>
  <c r="CY307" i="50"/>
  <c r="BT307" i="50"/>
  <c r="P434" i="50"/>
  <c r="CY371" i="50"/>
  <c r="B179" i="50"/>
  <c r="BF243" i="50"/>
  <c r="AR51" i="50"/>
  <c r="CY179" i="50"/>
  <c r="P51" i="50"/>
  <c r="AD307" i="50"/>
  <c r="AD51" i="50"/>
  <c r="BT179" i="50"/>
  <c r="BF179" i="50"/>
  <c r="B307" i="50"/>
  <c r="CH179" i="50"/>
  <c r="BF434" i="50"/>
  <c r="P179" i="50"/>
  <c r="BT51" i="50"/>
  <c r="U41" i="93"/>
  <c r="AJ24" i="71"/>
  <c r="CO336" i="50"/>
  <c r="CQ144" i="50"/>
  <c r="CL375" i="50"/>
  <c r="U29" i="93"/>
  <c r="U23" i="93"/>
  <c r="AD429" i="50"/>
  <c r="P427" i="50"/>
  <c r="CH44" i="50"/>
  <c r="AD44" i="50"/>
  <c r="CH172" i="50"/>
  <c r="P300" i="50"/>
  <c r="CY364" i="50"/>
  <c r="AR44" i="50"/>
  <c r="A35" i="93"/>
  <c r="P172" i="50"/>
  <c r="B364" i="50"/>
  <c r="CH243" i="50"/>
  <c r="AU17" i="71"/>
  <c r="CO305" i="50"/>
  <c r="M11" i="93"/>
  <c r="AL40" i="93"/>
  <c r="W21" i="93"/>
  <c r="AJ13" i="93"/>
  <c r="CM376" i="50"/>
  <c r="Q7" i="93"/>
  <c r="Q2" i="93"/>
  <c r="W18" i="93"/>
  <c r="AR316" i="50"/>
  <c r="AR252" i="50"/>
  <c r="AD443" i="50"/>
  <c r="BT252" i="50"/>
  <c r="BT316" i="50"/>
  <c r="BF188" i="50"/>
  <c r="B188" i="50"/>
  <c r="B443" i="50"/>
  <c r="P441" i="50"/>
  <c r="AR314" i="50"/>
  <c r="B378" i="50"/>
  <c r="AD186" i="50"/>
  <c r="P186" i="50"/>
  <c r="B312" i="50"/>
  <c r="BT56" i="50"/>
  <c r="AR439" i="50"/>
  <c r="BT312" i="50"/>
  <c r="CY312" i="50"/>
  <c r="P184" i="50"/>
  <c r="CH248" i="50"/>
  <c r="AR56" i="50"/>
  <c r="AD312" i="50"/>
  <c r="BF248" i="50"/>
  <c r="P439" i="50"/>
  <c r="AD245" i="50"/>
  <c r="BF436" i="50"/>
  <c r="BT436" i="50"/>
  <c r="B373" i="50"/>
  <c r="CY181" i="50"/>
  <c r="BF309" i="50"/>
  <c r="BT181" i="50"/>
  <c r="CH435" i="50"/>
  <c r="AR244" i="50"/>
  <c r="CY372" i="50"/>
  <c r="BF52" i="50"/>
  <c r="AR52" i="50"/>
  <c r="BT178" i="50"/>
  <c r="CY370" i="50"/>
  <c r="B178" i="50"/>
  <c r="AR50" i="50"/>
  <c r="BF433" i="50"/>
  <c r="A41" i="93"/>
  <c r="CY242" i="50"/>
  <c r="Y19" i="93"/>
  <c r="CO213" i="50"/>
  <c r="Y9" i="93"/>
  <c r="CO250" i="50"/>
  <c r="CO223" i="50"/>
  <c r="AC24" i="93"/>
  <c r="T8" i="71"/>
  <c r="M3" i="93"/>
  <c r="M13" i="93"/>
  <c r="AC42" i="93"/>
  <c r="AG15" i="93"/>
  <c r="CQ302" i="50"/>
  <c r="AG47" i="93"/>
  <c r="CQ290" i="50"/>
  <c r="AG28" i="93"/>
  <c r="AG14" i="93"/>
  <c r="BC41" i="71"/>
  <c r="AG36" i="93"/>
  <c r="CQ301" i="50"/>
  <c r="AG38" i="93"/>
  <c r="CQ304" i="50"/>
  <c r="CL228" i="50"/>
  <c r="W27" i="93"/>
  <c r="BJ53" i="71"/>
  <c r="W7" i="93"/>
  <c r="CL208" i="50"/>
  <c r="L43" i="93"/>
  <c r="X7" i="93"/>
  <c r="M24" i="93"/>
  <c r="CQ184" i="50"/>
  <c r="CL222" i="50"/>
  <c r="P309" i="50"/>
  <c r="AD309" i="50"/>
  <c r="CH373" i="50"/>
  <c r="BF56" i="50"/>
  <c r="CH376" i="50"/>
  <c r="P56" i="50"/>
  <c r="B439" i="50"/>
  <c r="CY188" i="50"/>
  <c r="AR443" i="50"/>
  <c r="AE41" i="93"/>
  <c r="AJ6" i="93"/>
  <c r="AJ25" i="93"/>
  <c r="AG5" i="93"/>
  <c r="CY178" i="50"/>
  <c r="CH178" i="50"/>
  <c r="BT52" i="50"/>
  <c r="CH372" i="50"/>
  <c r="BF435" i="50"/>
  <c r="AR309" i="50"/>
  <c r="AD316" i="50"/>
  <c r="B245" i="50"/>
  <c r="BF60" i="50"/>
  <c r="CY373" i="50"/>
  <c r="BF184" i="50"/>
  <c r="CY248" i="50"/>
  <c r="B181" i="50"/>
  <c r="P40" i="71"/>
  <c r="Q45" i="93"/>
  <c r="Q4" i="93"/>
  <c r="CL244" i="50"/>
  <c r="B252" i="50"/>
  <c r="AR58" i="50"/>
  <c r="A49" i="93"/>
  <c r="BT186" i="50"/>
  <c r="P312" i="50"/>
  <c r="AD248" i="50"/>
  <c r="AD247" i="50"/>
  <c r="CH438" i="50"/>
  <c r="BT311" i="50"/>
  <c r="AD183" i="50"/>
  <c r="BF247" i="50"/>
  <c r="AR245" i="50"/>
  <c r="BF180" i="50"/>
  <c r="BT242" i="50"/>
  <c r="P306" i="50"/>
  <c r="BT306" i="50"/>
  <c r="CY369" i="50"/>
  <c r="B369" i="50"/>
  <c r="P49" i="50"/>
  <c r="BF177" i="50"/>
  <c r="CH369" i="50"/>
  <c r="CY305" i="50"/>
  <c r="AR241" i="50"/>
  <c r="BT241" i="50"/>
  <c r="AR402" i="50"/>
  <c r="CH19" i="50"/>
  <c r="P275" i="50"/>
  <c r="B275" i="50"/>
  <c r="AR275" i="50"/>
  <c r="P19" i="50"/>
  <c r="DH277" i="50"/>
  <c r="M40" i="93"/>
  <c r="Y12" i="93"/>
  <c r="CQ277" i="50"/>
  <c r="AG46" i="93"/>
  <c r="CQ312" i="50"/>
  <c r="AH6" i="93"/>
  <c r="AC27" i="93"/>
  <c r="Y5" i="93"/>
  <c r="CO206" i="50"/>
  <c r="Y10" i="93"/>
  <c r="CO211" i="50"/>
  <c r="Y24" i="93"/>
  <c r="Y25" i="93"/>
  <c r="CO205" i="50"/>
  <c r="AA33" i="93"/>
  <c r="AC50" i="93"/>
  <c r="U51" i="93"/>
  <c r="CQ291" i="50"/>
  <c r="AG51" i="93"/>
  <c r="CQ316" i="50"/>
  <c r="AG20" i="93"/>
  <c r="AG31" i="93"/>
  <c r="CQ296" i="50"/>
  <c r="CQ281" i="50"/>
  <c r="CQ273" i="50"/>
  <c r="AG17" i="93"/>
  <c r="AG43" i="93"/>
  <c r="CQ308" i="50"/>
  <c r="AG50" i="93"/>
  <c r="CQ315" i="50"/>
  <c r="CO219" i="50"/>
  <c r="X29" i="71"/>
  <c r="AJ16" i="93"/>
  <c r="CY314" i="50"/>
  <c r="CH250" i="50"/>
  <c r="CH441" i="50"/>
  <c r="AD441" i="50"/>
  <c r="AR53" i="50"/>
  <c r="AD308" i="50"/>
  <c r="BT180" i="50"/>
  <c r="BF245" i="50"/>
  <c r="BT433" i="50"/>
  <c r="AD306" i="50"/>
  <c r="Y36" i="93"/>
  <c r="M23" i="93"/>
  <c r="AH34" i="93"/>
  <c r="AH29" i="93"/>
  <c r="AH22" i="93"/>
  <c r="AA38" i="93"/>
  <c r="CQ244" i="50"/>
  <c r="AA43" i="93"/>
  <c r="AA34" i="93"/>
  <c r="CQ235" i="50"/>
  <c r="W23" i="93"/>
  <c r="AL19" i="93"/>
  <c r="AL12" i="93"/>
  <c r="CP341" i="50"/>
  <c r="N20" i="93"/>
  <c r="P24" i="71"/>
  <c r="CO227" i="50"/>
  <c r="Y33" i="93"/>
  <c r="M5" i="93"/>
  <c r="AH2" i="93"/>
  <c r="AH45" i="93"/>
  <c r="AH36" i="93"/>
  <c r="CQ206" i="50"/>
  <c r="CQ213" i="50"/>
  <c r="W28" i="93"/>
  <c r="AM11" i="71"/>
  <c r="W50" i="93"/>
  <c r="DC239" i="50"/>
  <c r="AM36" i="71"/>
  <c r="CL231" i="50"/>
  <c r="CL238" i="50"/>
  <c r="W37" i="93"/>
  <c r="AM37" i="71"/>
  <c r="AA16" i="93"/>
  <c r="AI10" i="93"/>
  <c r="CL339" i="50"/>
  <c r="W5" i="93"/>
  <c r="BF145" i="50"/>
  <c r="BT17" i="50"/>
  <c r="CH209" i="50"/>
  <c r="BF209" i="50"/>
  <c r="AR273" i="50"/>
  <c r="P145" i="50"/>
  <c r="BF400" i="50"/>
  <c r="P273" i="50"/>
  <c r="AC18" i="93"/>
  <c r="AC10" i="93"/>
  <c r="AC8" i="93"/>
  <c r="P16" i="71"/>
  <c r="Y48" i="93"/>
  <c r="CO249" i="50"/>
  <c r="Y38" i="93"/>
  <c r="U14" i="93"/>
  <c r="U20" i="93"/>
  <c r="CQ157" i="50"/>
  <c r="U37" i="93"/>
  <c r="M44" i="93"/>
  <c r="CO232" i="50"/>
  <c r="AA39" i="93"/>
  <c r="AA24" i="93"/>
  <c r="AA19" i="93"/>
  <c r="CQ220" i="50"/>
  <c r="CQ283" i="50"/>
  <c r="AG23" i="93"/>
  <c r="CQ306" i="50"/>
  <c r="DH307" i="50"/>
  <c r="W36" i="93"/>
  <c r="AM24" i="71"/>
  <c r="AM49" i="71"/>
  <c r="BT142" i="50"/>
  <c r="P142" i="50"/>
  <c r="CH397" i="50"/>
  <c r="B142" i="50"/>
  <c r="P270" i="50"/>
  <c r="AR14" i="50"/>
  <c r="BF14" i="50"/>
  <c r="B206" i="50"/>
  <c r="B397" i="50"/>
  <c r="AD397" i="50"/>
  <c r="BF142" i="50"/>
  <c r="CH14" i="50"/>
  <c r="BF270" i="50"/>
  <c r="CY142" i="50"/>
  <c r="BT270" i="50"/>
  <c r="BT397" i="50"/>
  <c r="B270" i="50"/>
  <c r="AR397" i="50"/>
  <c r="AR206" i="50"/>
  <c r="AD14" i="50"/>
  <c r="CL356" i="50"/>
  <c r="CO307" i="50"/>
  <c r="CL241" i="50"/>
  <c r="CL221" i="50"/>
  <c r="W10" i="93"/>
  <c r="CP285" i="50"/>
  <c r="CL335" i="50"/>
  <c r="FK6" i="70"/>
  <c r="DL266" i="50"/>
  <c r="Q50" i="93"/>
  <c r="CL340" i="50"/>
  <c r="Q26" i="93"/>
  <c r="N43" i="93"/>
  <c r="N12" i="93"/>
  <c r="AI45" i="93"/>
  <c r="AI36" i="93"/>
  <c r="DF328" i="50"/>
  <c r="GC6" i="70"/>
  <c r="DI136" i="50"/>
  <c r="DF135" i="50"/>
  <c r="AC33" i="93"/>
  <c r="CL368" i="50"/>
  <c r="AI3" i="93"/>
  <c r="CL346" i="50"/>
  <c r="BI22" i="71"/>
  <c r="AI37" i="93"/>
  <c r="DC225" i="50"/>
  <c r="DC234" i="50"/>
  <c r="CL234" i="50"/>
  <c r="W24" i="93"/>
  <c r="N47" i="93"/>
  <c r="CC49" i="102"/>
  <c r="CC45" i="102"/>
  <c r="CC47" i="102"/>
  <c r="CQ222" i="50"/>
  <c r="CL348" i="50"/>
  <c r="W34" i="93"/>
  <c r="DF7" i="50"/>
  <c r="N18" i="93"/>
  <c r="DC346" i="50"/>
  <c r="CL358" i="50"/>
  <c r="DI10" i="50"/>
  <c r="N14" i="93"/>
  <c r="Q28" i="93"/>
  <c r="Q42" i="93"/>
  <c r="AI17" i="93"/>
  <c r="AL6" i="70"/>
  <c r="Q51" i="93"/>
  <c r="Q47" i="93"/>
  <c r="CL370" i="50"/>
  <c r="DF200" i="50"/>
  <c r="DH328" i="50"/>
  <c r="DF327" i="50"/>
  <c r="DB266" i="50"/>
  <c r="FQ6" i="70"/>
  <c r="DB138" i="50"/>
  <c r="DB8" i="50"/>
  <c r="Q25" i="93"/>
  <c r="Q15" i="93"/>
  <c r="CL341" i="50"/>
  <c r="AI48" i="93"/>
  <c r="AI9" i="93"/>
  <c r="DI264" i="50"/>
  <c r="DB202" i="50"/>
  <c r="DH377" i="50"/>
  <c r="BN53" i="71"/>
  <c r="BL49" i="71"/>
  <c r="DF351" i="50"/>
  <c r="DF360" i="50"/>
  <c r="BL50" i="71"/>
  <c r="BL8" i="71"/>
  <c r="CO390" i="50"/>
  <c r="BJ390" i="50"/>
  <c r="BX390" i="50"/>
  <c r="T390" i="50"/>
  <c r="AL2" i="70"/>
  <c r="CA390" i="50"/>
  <c r="BH259" i="50"/>
  <c r="S390" i="50"/>
  <c r="AU390" i="50"/>
  <c r="E2" i="71"/>
  <c r="AG390" i="50"/>
  <c r="AW2" i="71"/>
  <c r="AT259" i="50"/>
  <c r="BG387" i="50"/>
  <c r="BM390" i="50"/>
  <c r="AK390" i="50"/>
  <c r="DA130" i="50"/>
  <c r="BV130" i="50"/>
  <c r="CJ322" i="50"/>
  <c r="AW390" i="50"/>
  <c r="AF259" i="50"/>
  <c r="DA322" i="50"/>
  <c r="C387" i="50"/>
  <c r="AT194" i="50"/>
  <c r="R130" i="50"/>
  <c r="D130" i="50"/>
  <c r="D258" i="50"/>
  <c r="Q387" i="50"/>
  <c r="R258" i="50"/>
  <c r="CI387" i="50"/>
  <c r="BH194" i="50"/>
  <c r="CJ131" i="50"/>
  <c r="R131" i="50"/>
  <c r="BV131" i="50"/>
  <c r="BV259" i="50"/>
  <c r="W390" i="50"/>
  <c r="AF130" i="50"/>
  <c r="AT258" i="50"/>
  <c r="BV194" i="50"/>
  <c r="D322" i="50"/>
  <c r="DA2" i="50"/>
  <c r="AS387" i="50"/>
  <c r="CJ194" i="50"/>
  <c r="DA194" i="50"/>
  <c r="AT130" i="50"/>
  <c r="D194" i="50"/>
  <c r="CJ130" i="50"/>
  <c r="BH258" i="50"/>
  <c r="AF258" i="50"/>
  <c r="BU387" i="50"/>
  <c r="DA258" i="50"/>
  <c r="AE387" i="50"/>
  <c r="BS2" i="70"/>
  <c r="BK390" i="50"/>
  <c r="AA2" i="71"/>
  <c r="AI390" i="50"/>
  <c r="AT131" i="50"/>
  <c r="AF131" i="50"/>
  <c r="BY390" i="50"/>
  <c r="CM390" i="50"/>
  <c r="F390" i="50"/>
  <c r="AV390" i="50"/>
  <c r="AG12" i="71"/>
  <c r="DF341" i="50"/>
  <c r="DF374" i="50"/>
  <c r="DF348" i="50"/>
  <c r="AI46" i="93"/>
  <c r="U7" i="93"/>
  <c r="N48" i="93"/>
  <c r="CL219" i="50"/>
  <c r="BC46" i="71"/>
  <c r="DF266" i="50"/>
  <c r="CU138" i="50"/>
  <c r="CU10" i="50"/>
  <c r="EM6" i="70"/>
  <c r="CP359" i="50"/>
  <c r="AG34" i="71"/>
  <c r="DH166" i="50"/>
  <c r="N32" i="93"/>
  <c r="N36" i="93"/>
  <c r="N9" i="93"/>
  <c r="N49" i="93"/>
  <c r="DF332" i="50"/>
  <c r="CQ160" i="50"/>
  <c r="T14" i="71"/>
  <c r="T16" i="71"/>
  <c r="DH140" i="50"/>
  <c r="L15" i="93"/>
  <c r="L44" i="93"/>
  <c r="L49" i="93"/>
  <c r="L4" i="93"/>
  <c r="L50" i="93"/>
  <c r="L40" i="93"/>
  <c r="L3" i="93"/>
  <c r="CO180" i="50"/>
  <c r="DD371" i="50"/>
  <c r="DD357" i="50"/>
  <c r="DC216" i="50"/>
  <c r="X40" i="93"/>
  <c r="X20" i="93"/>
  <c r="X42" i="93"/>
  <c r="X29" i="93"/>
  <c r="X48" i="93"/>
  <c r="X38" i="93"/>
  <c r="X46" i="93"/>
  <c r="CL355" i="50"/>
  <c r="DH300" i="50"/>
  <c r="BC40" i="71"/>
  <c r="AF34" i="93"/>
  <c r="AF4" i="93"/>
  <c r="AF31" i="93"/>
  <c r="CQ147" i="50"/>
  <c r="U17" i="93"/>
  <c r="CQ154" i="50"/>
  <c r="CQ162" i="50"/>
  <c r="U25" i="93"/>
  <c r="U5" i="93"/>
  <c r="U35" i="93"/>
  <c r="CQ172" i="50"/>
  <c r="U31" i="93"/>
  <c r="CQ168" i="50"/>
  <c r="CQ178" i="50"/>
  <c r="U9" i="93"/>
  <c r="CQ146" i="50"/>
  <c r="U44" i="93"/>
  <c r="CQ181" i="50"/>
  <c r="U6" i="93"/>
  <c r="CQ143" i="50"/>
  <c r="U39" i="93"/>
  <c r="CQ175" i="50"/>
  <c r="U38" i="93"/>
  <c r="Y17" i="93"/>
  <c r="CO218" i="50"/>
  <c r="M4" i="93"/>
  <c r="Y40" i="93"/>
  <c r="CO241" i="50"/>
  <c r="K10" i="93"/>
  <c r="K47" i="93"/>
  <c r="K16" i="93"/>
  <c r="K37" i="93"/>
  <c r="K22" i="93"/>
  <c r="K44" i="93"/>
  <c r="K41" i="93"/>
  <c r="R46" i="93"/>
  <c r="R37" i="93"/>
  <c r="DK174" i="50"/>
  <c r="R8" i="93"/>
  <c r="R30" i="93"/>
  <c r="BI30" i="71"/>
  <c r="DC354" i="50"/>
  <c r="T36" i="71"/>
  <c r="R25" i="93"/>
  <c r="R18" i="93"/>
  <c r="AJ40" i="93"/>
  <c r="AJ38" i="93"/>
  <c r="AJ18" i="93"/>
  <c r="CM339" i="50"/>
  <c r="CQ271" i="50"/>
  <c r="Q41" i="93"/>
  <c r="Q9" i="93"/>
  <c r="AM8" i="71"/>
  <c r="DC204" i="50"/>
  <c r="W39" i="93"/>
  <c r="DC207" i="50"/>
  <c r="CL364" i="50"/>
  <c r="CL354" i="50"/>
  <c r="AI25" i="93"/>
  <c r="CL353" i="50"/>
  <c r="BI18" i="71"/>
  <c r="DC342" i="50"/>
  <c r="CL351" i="50"/>
  <c r="DC345" i="50"/>
  <c r="DC203" i="50"/>
  <c r="AM7" i="71"/>
  <c r="T25" i="71"/>
  <c r="AM26" i="71"/>
  <c r="DC222" i="50"/>
  <c r="DC378" i="50"/>
  <c r="DC367" i="50"/>
  <c r="BI43" i="71"/>
  <c r="AF18" i="93"/>
  <c r="CQ152" i="50"/>
  <c r="U15" i="93"/>
  <c r="U43" i="93"/>
  <c r="U3" i="93"/>
  <c r="AC44" i="93"/>
  <c r="AC11" i="93"/>
  <c r="CQ150" i="50"/>
  <c r="G10" i="93"/>
  <c r="M14" i="93"/>
  <c r="CO240" i="50"/>
  <c r="BI9" i="71"/>
  <c r="DC333" i="50"/>
  <c r="CO306" i="50"/>
  <c r="AJ36" i="93"/>
  <c r="AJ11" i="93"/>
  <c r="CM373" i="50"/>
  <c r="CM336" i="50"/>
  <c r="CL218" i="50"/>
  <c r="AM27" i="71"/>
  <c r="AC37" i="93"/>
  <c r="DC350" i="50"/>
  <c r="BI26" i="71"/>
  <c r="AM29" i="71"/>
  <c r="DH333" i="50"/>
  <c r="BN9" i="71"/>
  <c r="T17" i="71"/>
  <c r="T38" i="71"/>
  <c r="BH7" i="71"/>
  <c r="T39" i="71"/>
  <c r="DH164" i="50"/>
  <c r="BC31" i="71"/>
  <c r="DH291" i="50"/>
  <c r="U52" i="71"/>
  <c r="M46" i="93"/>
  <c r="M39" i="93"/>
  <c r="M25" i="93"/>
  <c r="M41" i="93"/>
  <c r="M28" i="93"/>
  <c r="M10" i="93"/>
  <c r="M48" i="93"/>
  <c r="AM19" i="93"/>
  <c r="CQ348" i="50"/>
  <c r="CQ332" i="50"/>
  <c r="AM14" i="93"/>
  <c r="CQ343" i="50"/>
  <c r="AM50" i="93"/>
  <c r="AM24" i="93"/>
  <c r="AM33" i="93"/>
  <c r="AM4" i="93"/>
  <c r="CQ333" i="50"/>
  <c r="AM30" i="71"/>
  <c r="DC226" i="50"/>
  <c r="AH21" i="93"/>
  <c r="CL252" i="50"/>
  <c r="W51" i="93"/>
  <c r="AM29" i="93"/>
  <c r="CQ358" i="50"/>
  <c r="M31" i="93"/>
  <c r="AC26" i="93"/>
  <c r="U45" i="93"/>
  <c r="BC39" i="71"/>
  <c r="BC48" i="71"/>
  <c r="DH308" i="50"/>
  <c r="T28" i="71"/>
  <c r="DC247" i="50"/>
  <c r="AM51" i="71"/>
  <c r="DC209" i="50"/>
  <c r="AM13" i="71"/>
  <c r="Y6" i="93"/>
  <c r="CO207" i="50"/>
  <c r="CO203" i="50"/>
  <c r="CO251" i="50"/>
  <c r="Y50" i="93"/>
  <c r="Y7" i="93"/>
  <c r="CO221" i="50"/>
  <c r="Y49" i="93"/>
  <c r="CO229" i="50"/>
  <c r="Y28" i="93"/>
  <c r="CO239" i="50"/>
  <c r="Y32" i="93"/>
  <c r="CO233" i="50"/>
  <c r="CQ278" i="50"/>
  <c r="AM28" i="71"/>
  <c r="DC224" i="50"/>
  <c r="G15" i="93"/>
  <c r="AH37" i="93"/>
  <c r="AH11" i="93"/>
  <c r="AH13" i="93"/>
  <c r="AH15" i="93"/>
  <c r="AH5" i="93"/>
  <c r="AH40" i="93"/>
  <c r="AH16" i="93"/>
  <c r="DH229" i="50"/>
  <c r="AA6" i="93"/>
  <c r="CQ232" i="50"/>
  <c r="AA42" i="93"/>
  <c r="CQ243" i="50"/>
  <c r="CQ221" i="50"/>
  <c r="CQ217" i="50"/>
  <c r="DH156" i="50"/>
  <c r="AJ32" i="93"/>
  <c r="AJ23" i="93"/>
  <c r="CM351" i="50"/>
  <c r="W45" i="93"/>
  <c r="CL246" i="50"/>
  <c r="W42" i="93"/>
  <c r="AM40" i="71"/>
  <c r="DC236" i="50"/>
  <c r="CL247" i="50"/>
  <c r="CL211" i="50"/>
  <c r="W49" i="93"/>
  <c r="CL230" i="50"/>
  <c r="W29" i="93"/>
  <c r="W47" i="93"/>
  <c r="CL248" i="50"/>
  <c r="AM34" i="93"/>
  <c r="CO238" i="50"/>
  <c r="AA21" i="93"/>
  <c r="CQ310" i="50"/>
  <c r="CO246" i="50"/>
  <c r="CO215" i="50"/>
  <c r="AM40" i="93"/>
  <c r="AM26" i="93"/>
  <c r="AA26" i="93"/>
  <c r="CQ227" i="50"/>
  <c r="AM22" i="93"/>
  <c r="AG32" i="93"/>
  <c r="AG11" i="93"/>
  <c r="CQ276" i="50"/>
  <c r="CQ314" i="50"/>
  <c r="AG40" i="93"/>
  <c r="AG48" i="93"/>
  <c r="CQ313" i="50"/>
  <c r="CL237" i="50"/>
  <c r="AG10" i="93"/>
  <c r="DI20" i="104"/>
  <c r="AH19" i="93"/>
  <c r="AM6" i="93"/>
  <c r="CL224" i="50"/>
  <c r="U23" i="71"/>
  <c r="BI14" i="71"/>
  <c r="BL23" i="71"/>
  <c r="BL18" i="71"/>
  <c r="DF342" i="50"/>
  <c r="BL7" i="71"/>
  <c r="DF331" i="50"/>
  <c r="BN14" i="71"/>
  <c r="DH338" i="50"/>
  <c r="CL363" i="50"/>
  <c r="BL47" i="71"/>
  <c r="DF371" i="50"/>
  <c r="BL39" i="71"/>
  <c r="DF363" i="50"/>
  <c r="U27" i="71"/>
  <c r="BL38" i="71"/>
  <c r="DF362" i="50"/>
  <c r="CQ371" i="50"/>
  <c r="CQ338" i="50"/>
  <c r="AF15" i="93"/>
  <c r="AC4" i="93"/>
  <c r="AR174" i="50"/>
  <c r="BT238" i="50"/>
  <c r="BT429" i="50"/>
  <c r="CY366" i="50"/>
  <c r="CY174" i="50"/>
  <c r="CY239" i="50"/>
  <c r="B175" i="50"/>
  <c r="P430" i="50"/>
  <c r="AD303" i="50"/>
  <c r="AD47" i="50"/>
  <c r="BT175" i="50"/>
  <c r="AR303" i="50"/>
  <c r="CY303" i="50"/>
  <c r="BF430" i="50"/>
  <c r="BF239" i="50"/>
  <c r="CH239" i="50"/>
  <c r="DH144" i="50"/>
  <c r="AI34" i="93"/>
  <c r="DF367" i="50"/>
  <c r="P174" i="50"/>
  <c r="A37" i="93"/>
  <c r="BF302" i="50"/>
  <c r="CY238" i="50"/>
  <c r="B174" i="50"/>
  <c r="CH366" i="50"/>
  <c r="B429" i="50"/>
  <c r="AD174" i="50"/>
  <c r="BF238" i="50"/>
  <c r="CH429" i="50"/>
  <c r="AD175" i="50"/>
  <c r="BT239" i="50"/>
  <c r="AD430" i="50"/>
  <c r="CY175" i="50"/>
  <c r="CH47" i="50"/>
  <c r="P47" i="50"/>
  <c r="B303" i="50"/>
  <c r="B367" i="50"/>
  <c r="AR430" i="50"/>
  <c r="BT430" i="50"/>
  <c r="CH238" i="50"/>
  <c r="BT46" i="50"/>
  <c r="B302" i="50"/>
  <c r="BF46" i="50"/>
  <c r="AR429" i="50"/>
  <c r="BF252" i="50"/>
  <c r="BT441" i="50"/>
  <c r="BF250" i="50"/>
  <c r="AR250" i="50"/>
  <c r="BT250" i="50"/>
  <c r="B314" i="50"/>
  <c r="CY250" i="50"/>
  <c r="BT314" i="50"/>
  <c r="CY186" i="50"/>
  <c r="P58" i="50"/>
  <c r="P314" i="50"/>
  <c r="BF314" i="50"/>
  <c r="AD250" i="50"/>
  <c r="BT58" i="50"/>
  <c r="CY378" i="50"/>
  <c r="AR441" i="50"/>
  <c r="BF441" i="50"/>
  <c r="CH58" i="50"/>
  <c r="AR186" i="50"/>
  <c r="CH186" i="50"/>
  <c r="CH378" i="50"/>
  <c r="B441" i="50"/>
  <c r="AD314" i="50"/>
  <c r="B186" i="50"/>
  <c r="AD313" i="50"/>
  <c r="BF313" i="50"/>
  <c r="B313" i="50"/>
  <c r="P440" i="50"/>
  <c r="P185" i="50"/>
  <c r="A46" i="93"/>
  <c r="P437" i="50"/>
  <c r="AD54" i="50"/>
  <c r="CY374" i="50"/>
  <c r="B241" i="50"/>
  <c r="CQ363" i="50"/>
  <c r="CQ309" i="50"/>
  <c r="BV5" i="102"/>
  <c r="DF202" i="50"/>
  <c r="DF330" i="50"/>
  <c r="DF138" i="50"/>
  <c r="CU202" i="50"/>
  <c r="BY6" i="70"/>
  <c r="CH6" i="70"/>
  <c r="D197" i="50"/>
  <c r="BH197" i="50"/>
  <c r="EG6" i="70"/>
  <c r="DI138" i="50"/>
  <c r="DI330" i="50"/>
  <c r="DI200" i="50"/>
  <c r="DI328" i="50"/>
  <c r="DC200" i="50"/>
  <c r="DC328" i="50"/>
  <c r="BD6" i="70"/>
  <c r="BN200" i="50"/>
  <c r="U200" i="50"/>
  <c r="S200" i="50"/>
  <c r="AW200" i="50"/>
  <c r="AU200" i="50"/>
  <c r="BK200" i="50"/>
  <c r="BI200" i="50"/>
  <c r="X200" i="50"/>
  <c r="G200" i="50"/>
  <c r="CO311" i="50"/>
  <c r="CO285" i="50"/>
  <c r="DV11" i="104"/>
  <c r="DB11" i="104"/>
  <c r="CH11" i="104"/>
  <c r="AP22" i="105"/>
  <c r="AJ2" i="93"/>
  <c r="F10" i="105"/>
  <c r="AO26" i="105"/>
  <c r="AF26" i="105"/>
  <c r="W26" i="105"/>
  <c r="W22" i="105"/>
  <c r="AQ22" i="105"/>
  <c r="AK3" i="93"/>
  <c r="AK33" i="93"/>
  <c r="AK19" i="93"/>
  <c r="AK22" i="93"/>
  <c r="AK37" i="93"/>
  <c r="AK14" i="93"/>
  <c r="AK28" i="93"/>
  <c r="S37" i="104"/>
  <c r="W396" i="103"/>
  <c r="AZ11" i="102"/>
  <c r="BT83" i="50"/>
  <c r="CY83" i="50"/>
  <c r="AD339" i="50"/>
  <c r="CH83" i="50"/>
  <c r="AR339" i="50"/>
  <c r="BT339" i="50"/>
  <c r="BF83" i="50"/>
  <c r="P339" i="50"/>
  <c r="BF339" i="50"/>
  <c r="AD83" i="50"/>
  <c r="CH275" i="50"/>
  <c r="P83" i="50"/>
  <c r="B83" i="50"/>
  <c r="AR83" i="50"/>
  <c r="P211" i="50"/>
  <c r="B19" i="50"/>
  <c r="D39" i="106"/>
  <c r="CW462" i="103"/>
  <c r="D40" i="106"/>
  <c r="DL2" i="103"/>
  <c r="D8" i="106"/>
  <c r="K347" i="103"/>
  <c r="D12" i="106"/>
  <c r="Z232" i="103"/>
  <c r="D38" i="106"/>
  <c r="CW347" i="103"/>
  <c r="I20" i="103"/>
  <c r="AK2" i="93"/>
  <c r="E200" i="50"/>
  <c r="DV27" i="104"/>
  <c r="CH27" i="104"/>
  <c r="AT27" i="104"/>
  <c r="DB27" i="104"/>
  <c r="EP11" i="104"/>
  <c r="BN27" i="104"/>
  <c r="CI4" i="102"/>
  <c r="H137" i="103"/>
  <c r="CP268" i="50"/>
  <c r="AF3" i="93"/>
  <c r="BT42" i="102"/>
  <c r="S41" i="93"/>
  <c r="CO178" i="50"/>
  <c r="CB11" i="102"/>
  <c r="BR211" i="50"/>
  <c r="W366" i="103"/>
  <c r="CH4" i="102"/>
  <c r="AE3" i="93"/>
  <c r="BF3" i="102"/>
  <c r="G18" i="103"/>
  <c r="CO11" i="50"/>
  <c r="G2" i="93"/>
  <c r="CC36" i="102"/>
  <c r="CC24" i="102"/>
  <c r="CC38" i="102"/>
  <c r="CC50" i="102"/>
  <c r="CC10" i="102"/>
  <c r="CC46" i="102"/>
  <c r="CC37" i="102"/>
  <c r="CQ185" i="50"/>
  <c r="BV49" i="102"/>
  <c r="CC19" i="102"/>
  <c r="BV40" i="102"/>
  <c r="BV50" i="102"/>
  <c r="BV6" i="102"/>
  <c r="BV23" i="102"/>
  <c r="DE17" i="104"/>
  <c r="DE16" i="104"/>
  <c r="BV29" i="102"/>
  <c r="BV17" i="102"/>
  <c r="BV16" i="102"/>
  <c r="BV33" i="102"/>
  <c r="DD17" i="104"/>
  <c r="DD16" i="104"/>
  <c r="BV41" i="102"/>
  <c r="BV25" i="102"/>
  <c r="DI17" i="104"/>
  <c r="DI16" i="104"/>
  <c r="CJ11" i="102"/>
  <c r="DN24" i="104"/>
  <c r="DN25" i="104"/>
  <c r="CJ12" i="102"/>
  <c r="DR24" i="104"/>
  <c r="DR25" i="104"/>
  <c r="CJ38" i="102"/>
  <c r="CI46" i="102"/>
  <c r="BR310" i="50"/>
  <c r="DX367" i="103"/>
  <c r="CI38" i="102"/>
  <c r="CI30" i="102"/>
  <c r="CP294" i="50"/>
  <c r="AF29" i="93"/>
  <c r="CI22" i="102"/>
  <c r="CR25" i="104"/>
  <c r="CR24" i="104"/>
  <c r="BR286" i="50"/>
  <c r="BA482" i="103"/>
  <c r="CI14" i="102"/>
  <c r="BR278" i="50"/>
  <c r="AL137" i="103"/>
  <c r="BR272" i="50"/>
  <c r="W22" i="103"/>
  <c r="AF7" i="93"/>
  <c r="CI51" i="102"/>
  <c r="BR315" i="50"/>
  <c r="EM367" i="103"/>
  <c r="CI43" i="102"/>
  <c r="BR307" i="50"/>
  <c r="DX22" i="103"/>
  <c r="CI35" i="102"/>
  <c r="BR299" i="50"/>
  <c r="CT252" i="103"/>
  <c r="CI19" i="102"/>
  <c r="BR283" i="50"/>
  <c r="BA137" i="103"/>
  <c r="CI11" i="102"/>
  <c r="CI48" i="102"/>
  <c r="BR312" i="50"/>
  <c r="EM22" i="103"/>
  <c r="BR304" i="50"/>
  <c r="DI252" i="103"/>
  <c r="CI32" i="102"/>
  <c r="BR296" i="50"/>
  <c r="CE482" i="103"/>
  <c r="CI24" i="102"/>
  <c r="CI16" i="102"/>
  <c r="BR280" i="50"/>
  <c r="AL367" i="103"/>
  <c r="CP280" i="50"/>
  <c r="CI9" i="102"/>
  <c r="CI5" i="102"/>
  <c r="BR269" i="50"/>
  <c r="H252" i="103"/>
  <c r="CI45" i="102"/>
  <c r="BR309" i="50"/>
  <c r="DX252" i="103"/>
  <c r="CI37" i="102"/>
  <c r="BR301" i="50"/>
  <c r="CT482" i="103"/>
  <c r="CI29" i="102"/>
  <c r="CI21" i="102"/>
  <c r="BR285" i="50"/>
  <c r="BA367" i="103"/>
  <c r="CI13" i="102"/>
  <c r="BR277" i="50"/>
  <c r="AL22" i="103"/>
  <c r="CF48" i="102"/>
  <c r="CL312" i="50"/>
  <c r="AC47" i="93"/>
  <c r="CF40" i="102"/>
  <c r="CL304" i="50"/>
  <c r="AC39" i="93"/>
  <c r="CF32" i="102"/>
  <c r="CL296" i="50"/>
  <c r="CF24" i="102"/>
  <c r="CL288" i="50"/>
  <c r="CF16" i="102"/>
  <c r="CL280" i="50"/>
  <c r="CF7" i="102"/>
  <c r="AN25" i="104"/>
  <c r="AN24" i="104"/>
  <c r="CL271" i="50"/>
  <c r="AC6" i="93"/>
  <c r="CF47" i="102"/>
  <c r="CL311" i="50"/>
  <c r="AC46" i="93"/>
  <c r="CF39" i="102"/>
  <c r="CL303" i="50"/>
  <c r="AC38" i="93"/>
  <c r="CF31" i="102"/>
  <c r="CL295" i="50"/>
  <c r="AC30" i="93"/>
  <c r="CL287" i="50"/>
  <c r="CF23" i="102"/>
  <c r="AC24" i="104"/>
  <c r="AC25" i="104"/>
  <c r="AC22" i="93"/>
  <c r="CL279" i="50"/>
  <c r="CF15" i="102"/>
  <c r="AC14" i="93"/>
  <c r="CF8" i="102"/>
  <c r="CL272" i="50"/>
  <c r="AC7" i="93"/>
  <c r="CF50" i="102"/>
  <c r="CL314" i="50"/>
  <c r="AC49" i="93"/>
  <c r="CF42" i="102"/>
  <c r="CL306" i="50"/>
  <c r="CF34" i="102"/>
  <c r="CL298" i="50"/>
  <c r="CF26" i="102"/>
  <c r="CL290" i="50"/>
  <c r="CF18" i="102"/>
  <c r="AH25" i="104"/>
  <c r="AH24" i="104"/>
  <c r="CL282" i="50"/>
  <c r="CF10" i="102"/>
  <c r="CL274" i="50"/>
  <c r="AC9" i="93"/>
  <c r="CL313" i="50"/>
  <c r="CF49" i="102"/>
  <c r="AC48" i="93"/>
  <c r="CF41" i="102"/>
  <c r="CL305" i="50"/>
  <c r="CL297" i="50"/>
  <c r="CF33" i="102"/>
  <c r="AB25" i="104"/>
  <c r="AB24" i="104"/>
  <c r="CF25" i="102"/>
  <c r="AG24" i="104"/>
  <c r="AG25" i="104"/>
  <c r="CL289" i="50"/>
  <c r="CF17" i="102"/>
  <c r="CL281" i="50"/>
  <c r="AC16" i="93"/>
  <c r="CF9" i="102"/>
  <c r="AO24" i="104"/>
  <c r="AO25" i="104"/>
  <c r="CL273" i="50"/>
  <c r="CF3" i="102"/>
  <c r="AJ25" i="104"/>
  <c r="AJ24" i="104"/>
  <c r="V318" i="50"/>
  <c r="AB318" i="50"/>
  <c r="Z318" i="50"/>
  <c r="CL267" i="50"/>
  <c r="AC2" i="93"/>
  <c r="CA47" i="102"/>
  <c r="Y46" i="93"/>
  <c r="CO247" i="50"/>
  <c r="CA39" i="102"/>
  <c r="BD239" i="50"/>
  <c r="DH136" i="103"/>
  <c r="CA31" i="102"/>
  <c r="BD231" i="50"/>
  <c r="CD366" i="103"/>
  <c r="Y30" i="93"/>
  <c r="CA23" i="102"/>
  <c r="BQ21" i="104"/>
  <c r="BQ20" i="104"/>
  <c r="BD223" i="50"/>
  <c r="BO21" i="103"/>
  <c r="CA15" i="102"/>
  <c r="Y14" i="93"/>
  <c r="CA52" i="102"/>
  <c r="CO252" i="50"/>
  <c r="Y51" i="93"/>
  <c r="CA44" i="102"/>
  <c r="BD244" i="50"/>
  <c r="DW136" i="103"/>
  <c r="Y43" i="93"/>
  <c r="CO244" i="50"/>
  <c r="CA36" i="102"/>
  <c r="CA28" i="102"/>
  <c r="BD228" i="50"/>
  <c r="CD21" i="103"/>
  <c r="CO228" i="50"/>
  <c r="Y27" i="93"/>
  <c r="CA20" i="102"/>
  <c r="BD220" i="50"/>
  <c r="AZ251" i="103"/>
  <c r="CO220" i="50"/>
  <c r="CA12" i="102"/>
  <c r="CD21" i="104"/>
  <c r="CD20" i="104"/>
  <c r="BD212" i="50"/>
  <c r="V481" i="103"/>
  <c r="CA7" i="102"/>
  <c r="CB21" i="104"/>
  <c r="CB20" i="104"/>
  <c r="CA3" i="102"/>
  <c r="BX21" i="104"/>
  <c r="BX20" i="104"/>
  <c r="BB254" i="50"/>
  <c r="AX254" i="50"/>
  <c r="BD254" i="50"/>
  <c r="CA45" i="102"/>
  <c r="Y44" i="93"/>
  <c r="CA37" i="102"/>
  <c r="BD237" i="50"/>
  <c r="CS481" i="103"/>
  <c r="CA29" i="102"/>
  <c r="BD229" i="50"/>
  <c r="CD136" i="103"/>
  <c r="CA21" i="102"/>
  <c r="BD221" i="50"/>
  <c r="AZ366" i="103"/>
  <c r="CA13" i="102"/>
  <c r="BD213" i="50"/>
  <c r="AK21" i="103"/>
  <c r="CA46" i="102"/>
  <c r="BD246" i="50"/>
  <c r="DW366" i="103"/>
  <c r="CA38" i="102"/>
  <c r="CA30" i="102"/>
  <c r="BT21" i="104"/>
  <c r="BT20" i="104"/>
  <c r="BD230" i="50"/>
  <c r="CD251" i="103"/>
  <c r="CO230" i="50"/>
  <c r="Y29" i="93"/>
  <c r="CA22" i="102"/>
  <c r="BD222" i="50"/>
  <c r="AZ481" i="103"/>
  <c r="Y21" i="93"/>
  <c r="CA14" i="102"/>
  <c r="BD214" i="50"/>
  <c r="AK136" i="103"/>
  <c r="Y13" i="93"/>
  <c r="CO214" i="50"/>
  <c r="CA8" i="102"/>
  <c r="BD208" i="50"/>
  <c r="V21" i="103"/>
  <c r="CO208" i="50"/>
  <c r="CA4" i="102"/>
  <c r="BY21" i="104"/>
  <c r="BY20" i="104"/>
  <c r="BD204" i="50"/>
  <c r="G136" i="103"/>
  <c r="BT5" i="102"/>
  <c r="CO141" i="50"/>
  <c r="BT13" i="102"/>
  <c r="CO149" i="50"/>
  <c r="S12" i="93"/>
  <c r="BT21" i="102"/>
  <c r="CO157" i="50"/>
  <c r="BT29" i="102"/>
  <c r="CO165" i="50"/>
  <c r="S28" i="93"/>
  <c r="BT37" i="102"/>
  <c r="BT49" i="102"/>
  <c r="S48" i="93"/>
  <c r="CO185" i="50"/>
  <c r="BT10" i="102"/>
  <c r="S9" i="93"/>
  <c r="CO146" i="50"/>
  <c r="BT18" i="102"/>
  <c r="BV17" i="104"/>
  <c r="BV16" i="104"/>
  <c r="BT26" i="102"/>
  <c r="CO162" i="50"/>
  <c r="S25" i="93"/>
  <c r="BT34" i="102"/>
  <c r="CO170" i="50"/>
  <c r="BT44" i="102"/>
  <c r="BQ47" i="102"/>
  <c r="CK183" i="50"/>
  <c r="BQ39" i="102"/>
  <c r="CK175" i="50"/>
  <c r="BQ31" i="102"/>
  <c r="CK167" i="50"/>
  <c r="BQ23" i="102"/>
  <c r="I17" i="104"/>
  <c r="CK159" i="50"/>
  <c r="I16" i="104"/>
  <c r="BQ15" i="102"/>
  <c r="CK151" i="50"/>
  <c r="BQ9" i="102"/>
  <c r="U17" i="104"/>
  <c r="U16" i="104"/>
  <c r="BQ52" i="102"/>
  <c r="BQ44" i="102"/>
  <c r="CK180" i="50"/>
  <c r="BQ36" i="102"/>
  <c r="BQ28" i="102"/>
  <c r="BQ20" i="102"/>
  <c r="CK156" i="50"/>
  <c r="BQ12" i="102"/>
  <c r="V17" i="104"/>
  <c r="V16" i="104"/>
  <c r="BQ49" i="102"/>
  <c r="BQ41" i="102"/>
  <c r="CK177" i="50"/>
  <c r="BQ33" i="102"/>
  <c r="H17" i="104"/>
  <c r="H16" i="104"/>
  <c r="BQ25" i="102"/>
  <c r="M17" i="104"/>
  <c r="M16" i="104"/>
  <c r="BQ17" i="102"/>
  <c r="BQ4" i="102"/>
  <c r="Q17" i="104"/>
  <c r="CK140" i="50"/>
  <c r="Q16" i="104"/>
  <c r="BQ3" i="102"/>
  <c r="P17" i="104"/>
  <c r="EN39" i="104"/>
  <c r="EI39" i="104"/>
  <c r="DQ39" i="104"/>
  <c r="CV39" i="104"/>
  <c r="CC39" i="104"/>
  <c r="AT39" i="104"/>
  <c r="EJ39" i="104"/>
  <c r="DP39" i="104"/>
  <c r="CZ39" i="104"/>
  <c r="CU39" i="104"/>
  <c r="CB39" i="104"/>
  <c r="L190" i="50"/>
  <c r="H46" i="104"/>
  <c r="EK39" i="104"/>
  <c r="DT39" i="104"/>
  <c r="DO39" i="104"/>
  <c r="CY39" i="104"/>
  <c r="CT39" i="104"/>
  <c r="CF39" i="104"/>
  <c r="CA39" i="104"/>
  <c r="T37" i="105"/>
  <c r="EM39" i="104"/>
  <c r="EG39" i="104"/>
  <c r="EH39" i="104"/>
  <c r="DS39" i="104"/>
  <c r="DN39" i="104"/>
  <c r="CW39" i="104"/>
  <c r="CE39" i="104"/>
  <c r="BZ39" i="104"/>
  <c r="Q39" i="104"/>
  <c r="H190" i="50"/>
  <c r="N190" i="50"/>
  <c r="CK139" i="50"/>
  <c r="P16" i="104"/>
  <c r="CK182" i="50"/>
  <c r="BQ46" i="102"/>
  <c r="CK174" i="50"/>
  <c r="BQ38" i="102"/>
  <c r="BQ30" i="102"/>
  <c r="L17" i="104"/>
  <c r="L16" i="104"/>
  <c r="BQ22" i="102"/>
  <c r="CK158" i="50"/>
  <c r="BQ14" i="102"/>
  <c r="CK150" i="50"/>
  <c r="BQ6" i="102"/>
  <c r="BG48" i="102"/>
  <c r="BG40" i="102"/>
  <c r="BG32" i="102"/>
  <c r="BG24" i="102"/>
  <c r="BG16" i="102"/>
  <c r="CW9" i="104"/>
  <c r="CW8" i="104"/>
  <c r="BG9" i="102"/>
  <c r="BG5" i="102"/>
  <c r="BG47" i="102"/>
  <c r="BG39" i="102"/>
  <c r="CP47" i="50"/>
  <c r="BG31" i="102"/>
  <c r="CK9" i="104"/>
  <c r="CK8" i="104"/>
  <c r="BG23" i="102"/>
  <c r="CP31" i="50"/>
  <c r="BG15" i="102"/>
  <c r="CP23" i="50"/>
  <c r="BG50" i="102"/>
  <c r="CP58" i="50"/>
  <c r="BG42" i="102"/>
  <c r="BG34" i="102"/>
  <c r="CP42" i="50"/>
  <c r="BG26" i="102"/>
  <c r="CP34" i="50"/>
  <c r="CP9" i="104"/>
  <c r="CP8" i="104"/>
  <c r="BG18" i="102"/>
  <c r="CP26" i="50"/>
  <c r="BG10" i="102"/>
  <c r="CP18" i="50"/>
  <c r="BG6" i="102"/>
  <c r="CP14" i="50"/>
  <c r="BG49" i="102"/>
  <c r="CP57" i="50"/>
  <c r="BG41" i="102"/>
  <c r="CP49" i="50"/>
  <c r="CJ9" i="104"/>
  <c r="CJ8" i="104"/>
  <c r="BG33" i="102"/>
  <c r="CP41" i="50"/>
  <c r="CO9" i="104"/>
  <c r="CO8" i="104"/>
  <c r="BG25" i="102"/>
  <c r="BG17" i="102"/>
  <c r="CR9" i="104"/>
  <c r="CR8" i="104"/>
  <c r="BG3" i="102"/>
  <c r="BP62" i="50"/>
  <c r="BL62" i="50"/>
  <c r="BR62" i="50"/>
  <c r="H18" i="103"/>
  <c r="BC5" i="102"/>
  <c r="BC10" i="102"/>
  <c r="BC18" i="102"/>
  <c r="N8" i="104"/>
  <c r="BC26" i="102"/>
  <c r="BC34" i="102"/>
  <c r="BC42" i="102"/>
  <c r="CK50" i="50"/>
  <c r="BC50" i="102"/>
  <c r="D49" i="93"/>
  <c r="BC12" i="102"/>
  <c r="V8" i="104"/>
  <c r="BC20" i="102"/>
  <c r="D19" i="93"/>
  <c r="AW248" i="103"/>
  <c r="BC28" i="102"/>
  <c r="BC36" i="102"/>
  <c r="BC44" i="102"/>
  <c r="D43" i="93"/>
  <c r="BC52" i="102"/>
  <c r="D51" i="93"/>
  <c r="BC7" i="102"/>
  <c r="T8" i="104"/>
  <c r="BC11" i="102"/>
  <c r="R8" i="104"/>
  <c r="BC15" i="102"/>
  <c r="BC19" i="102"/>
  <c r="BC23" i="102"/>
  <c r="I8" i="104"/>
  <c r="BC27" i="102"/>
  <c r="BC31" i="102"/>
  <c r="BC35" i="102"/>
  <c r="BC39" i="102"/>
  <c r="BC43" i="102"/>
  <c r="BC47" i="102"/>
  <c r="D46" i="93"/>
  <c r="BC51" i="102"/>
  <c r="D50" i="93"/>
  <c r="CL45" i="102"/>
  <c r="DZ253" i="103"/>
  <c r="CL37" i="102"/>
  <c r="CL29" i="102"/>
  <c r="CL21" i="102"/>
  <c r="CL13" i="102"/>
  <c r="CL48" i="102"/>
  <c r="CL40" i="102"/>
  <c r="CL32" i="102"/>
  <c r="AH31" i="93"/>
  <c r="CL24" i="102"/>
  <c r="CL16" i="102"/>
  <c r="BD52" i="102"/>
  <c r="BD44" i="102"/>
  <c r="BD36" i="102"/>
  <c r="BD28" i="102"/>
  <c r="BD20" i="102"/>
  <c r="BD12" i="102"/>
  <c r="AP8" i="104"/>
  <c r="AP9" i="104"/>
  <c r="V62" i="50"/>
  <c r="AB62" i="50"/>
  <c r="BD3" i="102"/>
  <c r="Z62" i="50"/>
  <c r="AJ9" i="104"/>
  <c r="AJ8" i="104"/>
  <c r="CL4" i="102"/>
  <c r="Q29" i="104"/>
  <c r="Q28" i="104"/>
  <c r="EH42" i="104"/>
  <c r="CZ42" i="104"/>
  <c r="CY42" i="104"/>
  <c r="DB42" i="104"/>
  <c r="CF42" i="104"/>
  <c r="AR42" i="104"/>
  <c r="EI42" i="104"/>
  <c r="DN42" i="104"/>
  <c r="CE42" i="104"/>
  <c r="AL42" i="104"/>
  <c r="CS42" i="104"/>
  <c r="EJ42" i="104"/>
  <c r="DO42" i="104"/>
  <c r="EN42" i="104"/>
  <c r="DP42" i="104"/>
  <c r="CT42" i="104"/>
  <c r="AN42" i="104"/>
  <c r="EK42" i="104"/>
  <c r="EM42" i="104"/>
  <c r="EG42" i="104"/>
  <c r="DQ42" i="104"/>
  <c r="CU42" i="104"/>
  <c r="CA42" i="104"/>
  <c r="AM42" i="104"/>
  <c r="DS42" i="104"/>
  <c r="DM42" i="104"/>
  <c r="CV42" i="104"/>
  <c r="DT42" i="104"/>
  <c r="CW42" i="104"/>
  <c r="CC42" i="104"/>
  <c r="AO42" i="104"/>
  <c r="CB42" i="104"/>
  <c r="X42" i="104"/>
  <c r="Z42" i="104"/>
  <c r="BZ42" i="104"/>
  <c r="BD47" i="102"/>
  <c r="BD39" i="102"/>
  <c r="BD31" i="102"/>
  <c r="BD23" i="102"/>
  <c r="AC8" i="104"/>
  <c r="AC9" i="104"/>
  <c r="BD15" i="102"/>
  <c r="BD4" i="102"/>
  <c r="AK8" i="104"/>
  <c r="AK9" i="104"/>
  <c r="BD8" i="102"/>
  <c r="CL47" i="102"/>
  <c r="DZ483" i="103"/>
  <c r="CL39" i="102"/>
  <c r="CL31" i="102"/>
  <c r="CL23" i="102"/>
  <c r="I29" i="104"/>
  <c r="I28" i="104"/>
  <c r="CL15" i="102"/>
  <c r="CL50" i="102"/>
  <c r="CL42" i="102"/>
  <c r="AH41" i="93"/>
  <c r="CL34" i="102"/>
  <c r="CL26" i="102"/>
  <c r="CL18" i="102"/>
  <c r="N28" i="104"/>
  <c r="N29" i="104"/>
  <c r="BD50" i="102"/>
  <c r="BD42" i="102"/>
  <c r="BD34" i="102"/>
  <c r="BD26" i="102"/>
  <c r="BD18" i="102"/>
  <c r="AH8" i="104"/>
  <c r="AH9" i="104"/>
  <c r="BD10" i="102"/>
  <c r="CL10" i="102"/>
  <c r="AH9" i="93"/>
  <c r="BD49" i="102"/>
  <c r="BD41" i="102"/>
  <c r="AB9" i="104"/>
  <c r="BD33" i="102"/>
  <c r="AB8" i="104"/>
  <c r="BD25" i="102"/>
  <c r="AG8" i="104"/>
  <c r="AG9" i="104"/>
  <c r="BD17" i="102"/>
  <c r="BD9" i="102"/>
  <c r="AO9" i="104"/>
  <c r="AO8" i="104"/>
  <c r="CL5" i="102"/>
  <c r="AH4" i="93"/>
  <c r="BE52" i="102"/>
  <c r="CM60" i="50"/>
  <c r="BE48" i="102"/>
  <c r="CM56" i="50"/>
  <c r="BE44" i="102"/>
  <c r="CM52" i="50"/>
  <c r="BE40" i="102"/>
  <c r="BE36" i="102"/>
  <c r="BE32" i="102"/>
  <c r="BE28" i="102"/>
  <c r="BE24" i="102"/>
  <c r="CM32" i="50"/>
  <c r="BE20" i="102"/>
  <c r="CM28" i="50"/>
  <c r="BE16" i="102"/>
  <c r="CM24" i="50"/>
  <c r="EL8" i="104"/>
  <c r="EL9" i="104"/>
  <c r="BJ9" i="104"/>
  <c r="AM21" i="105"/>
  <c r="BJ8" i="104"/>
  <c r="T21" i="105"/>
  <c r="BE12" i="102"/>
  <c r="CM20" i="50"/>
  <c r="BE8" i="102"/>
  <c r="CM16" i="50"/>
  <c r="EG9" i="104"/>
  <c r="EG8" i="104"/>
  <c r="BE8" i="104"/>
  <c r="O21" i="105"/>
  <c r="BE9" i="104"/>
  <c r="AH21" i="105"/>
  <c r="BE4" i="102"/>
  <c r="BE51" i="102"/>
  <c r="BE47" i="102"/>
  <c r="CM55" i="50"/>
  <c r="BE43" i="102"/>
  <c r="BE39" i="102"/>
  <c r="CM47" i="50"/>
  <c r="BE35" i="102"/>
  <c r="BE31" i="102"/>
  <c r="BE27" i="102"/>
  <c r="CM35" i="50"/>
  <c r="DY8" i="104"/>
  <c r="DY9" i="104"/>
  <c r="AW9" i="104"/>
  <c r="Y21" i="105"/>
  <c r="AW8" i="104"/>
  <c r="F21" i="105"/>
  <c r="BE23" i="102"/>
  <c r="CM31" i="50"/>
  <c r="BE19" i="102"/>
  <c r="BE15" i="102"/>
  <c r="EH8" i="104"/>
  <c r="EH9" i="104"/>
  <c r="BF8" i="104"/>
  <c r="P21" i="105"/>
  <c r="BE11" i="102"/>
  <c r="BF9" i="104"/>
  <c r="AI21" i="105"/>
  <c r="EJ8" i="104"/>
  <c r="EJ9" i="104"/>
  <c r="BH8" i="104"/>
  <c r="R21" i="105"/>
  <c r="BE7" i="102"/>
  <c r="BH9" i="104"/>
  <c r="AK21" i="105"/>
  <c r="CC22" i="102"/>
  <c r="DQ25" i="104"/>
  <c r="DM24" i="104"/>
  <c r="CC3" i="102"/>
  <c r="DL21" i="104"/>
  <c r="DL20" i="104"/>
  <c r="BZ254" i="50"/>
  <c r="CF254" i="50"/>
  <c r="CC7" i="102"/>
  <c r="DP20" i="104"/>
  <c r="DP21" i="104"/>
  <c r="BV10" i="102"/>
  <c r="BV11" i="102"/>
  <c r="DN17" i="104"/>
  <c r="DN16" i="104"/>
  <c r="DH310" i="50"/>
  <c r="BZ3" i="102"/>
  <c r="BD21" i="104"/>
  <c r="AG24" i="105"/>
  <c r="AJ254" i="50"/>
  <c r="AP254" i="50"/>
  <c r="BD20" i="104"/>
  <c r="N24" i="105"/>
  <c r="F21" i="103"/>
  <c r="BZ52" i="102"/>
  <c r="X51" i="93"/>
  <c r="BZ50" i="102"/>
  <c r="CM250" i="50"/>
  <c r="X49" i="93"/>
  <c r="BZ48" i="102"/>
  <c r="X47" i="93"/>
  <c r="BZ46" i="102"/>
  <c r="CM246" i="50"/>
  <c r="X45" i="93"/>
  <c r="BZ44" i="102"/>
  <c r="X43" i="93"/>
  <c r="BZ42" i="102"/>
  <c r="CM242" i="50"/>
  <c r="BZ40" i="102"/>
  <c r="BZ38" i="102"/>
  <c r="CM238" i="50"/>
  <c r="X37" i="93"/>
  <c r="BZ36" i="102"/>
  <c r="X35" i="93"/>
  <c r="BZ34" i="102"/>
  <c r="CM234" i="50"/>
  <c r="X33" i="93"/>
  <c r="BZ32" i="102"/>
  <c r="BZ30" i="102"/>
  <c r="AZ21" i="104"/>
  <c r="AB24" i="105"/>
  <c r="AZ20" i="104"/>
  <c r="I24" i="105"/>
  <c r="CM230" i="50"/>
  <c r="BZ28" i="102"/>
  <c r="BZ26" i="102"/>
  <c r="CM226" i="50"/>
  <c r="X25" i="93"/>
  <c r="BZ24" i="102"/>
  <c r="BZ22" i="102"/>
  <c r="BZ20" i="102"/>
  <c r="CM220" i="50"/>
  <c r="BZ18" i="102"/>
  <c r="BB21" i="104"/>
  <c r="AD24" i="105"/>
  <c r="BB20" i="104"/>
  <c r="K24" i="105"/>
  <c r="CM218" i="50"/>
  <c r="BZ16" i="102"/>
  <c r="BZ14" i="102"/>
  <c r="CM214" i="50"/>
  <c r="BZ12" i="102"/>
  <c r="BJ21" i="104"/>
  <c r="AM24" i="105"/>
  <c r="BJ20" i="104"/>
  <c r="T24" i="105"/>
  <c r="CM212" i="50"/>
  <c r="BZ10" i="102"/>
  <c r="CM210" i="50"/>
  <c r="X9" i="93"/>
  <c r="BZ8" i="102"/>
  <c r="CM208" i="50"/>
  <c r="BZ6" i="102"/>
  <c r="CM206" i="50"/>
  <c r="X5" i="93"/>
  <c r="BH50" i="102"/>
  <c r="BH40" i="102"/>
  <c r="DH9" i="104"/>
  <c r="DH8" i="104"/>
  <c r="BH30" i="102"/>
  <c r="I29" i="93"/>
  <c r="BH20" i="102"/>
  <c r="I19" i="93"/>
  <c r="DR9" i="104"/>
  <c r="DR8" i="104"/>
  <c r="BH12" i="102"/>
  <c r="BH52" i="102"/>
  <c r="BH46" i="102"/>
  <c r="BH38" i="102"/>
  <c r="BH32" i="102"/>
  <c r="BH24" i="102"/>
  <c r="DJ9" i="104"/>
  <c r="DJ8" i="104"/>
  <c r="BH18" i="102"/>
  <c r="BH10" i="102"/>
  <c r="DM9" i="104"/>
  <c r="DM8" i="104"/>
  <c r="BH4" i="102"/>
  <c r="CQ12" i="50"/>
  <c r="BH49" i="102"/>
  <c r="BH45" i="102"/>
  <c r="BH41" i="102"/>
  <c r="BH37" i="102"/>
  <c r="DD9" i="104"/>
  <c r="DD8" i="104"/>
  <c r="BH33" i="102"/>
  <c r="BH29" i="102"/>
  <c r="DI9" i="104"/>
  <c r="DI8" i="104"/>
  <c r="BH25" i="102"/>
  <c r="BH21" i="102"/>
  <c r="BH17" i="102"/>
  <c r="BH13" i="102"/>
  <c r="DQ9" i="104"/>
  <c r="DQ8" i="104"/>
  <c r="BH9" i="102"/>
  <c r="BH5" i="102"/>
  <c r="CH46" i="102"/>
  <c r="BD310" i="50"/>
  <c r="CH51" i="102"/>
  <c r="BD315" i="50"/>
  <c r="CH42" i="102"/>
  <c r="BD306" i="50"/>
  <c r="CH47" i="102"/>
  <c r="BD311" i="50"/>
  <c r="CH49" i="102"/>
  <c r="BD313" i="50"/>
  <c r="CH45" i="102"/>
  <c r="BD309" i="50"/>
  <c r="CH41" i="102"/>
  <c r="BD305" i="50"/>
  <c r="BD303" i="50"/>
  <c r="CH39" i="102"/>
  <c r="CH37" i="102"/>
  <c r="BD299" i="50"/>
  <c r="CH35" i="102"/>
  <c r="BD297" i="50"/>
  <c r="CH33" i="102"/>
  <c r="BP25" i="104"/>
  <c r="BP24" i="104"/>
  <c r="CH31" i="102"/>
  <c r="CH29" i="102"/>
  <c r="CO293" i="50"/>
  <c r="AE28" i="93"/>
  <c r="CH27" i="102"/>
  <c r="BD289" i="50"/>
  <c r="BO252" i="103"/>
  <c r="CH25" i="102"/>
  <c r="BD287" i="50"/>
  <c r="CH23" i="102"/>
  <c r="BQ25" i="104"/>
  <c r="BQ24" i="104"/>
  <c r="BD285" i="50"/>
  <c r="CH21" i="102"/>
  <c r="CH19" i="102"/>
  <c r="BD281" i="50"/>
  <c r="CH17" i="102"/>
  <c r="BD279" i="50"/>
  <c r="CH15" i="102"/>
  <c r="AE14" i="93"/>
  <c r="CH13" i="102"/>
  <c r="CH11" i="102"/>
  <c r="CH9" i="102"/>
  <c r="BD271" i="50"/>
  <c r="CH7" i="102"/>
  <c r="CB24" i="104"/>
  <c r="CB25" i="104"/>
  <c r="CO271" i="50"/>
  <c r="BD269" i="50"/>
  <c r="CH5" i="102"/>
  <c r="CE52" i="102"/>
  <c r="CE44" i="102"/>
  <c r="CE36" i="102"/>
  <c r="CE28" i="102"/>
  <c r="CE20" i="102"/>
  <c r="N284" i="50"/>
  <c r="CE12" i="102"/>
  <c r="V25" i="104"/>
  <c r="V24" i="104"/>
  <c r="CE51" i="102"/>
  <c r="CE43" i="102"/>
  <c r="CE35" i="102"/>
  <c r="CE27" i="102"/>
  <c r="CE19" i="102"/>
  <c r="CE11" i="102"/>
  <c r="R25" i="104"/>
  <c r="R24" i="104"/>
  <c r="CE4" i="102"/>
  <c r="Q25" i="104"/>
  <c r="Q24" i="104"/>
  <c r="CE46" i="102"/>
  <c r="CE38" i="102"/>
  <c r="CE30" i="102"/>
  <c r="L24" i="104"/>
  <c r="L25" i="104"/>
  <c r="CE22" i="102"/>
  <c r="CE14" i="102"/>
  <c r="CE6" i="102"/>
  <c r="CE45" i="102"/>
  <c r="CE37" i="102"/>
  <c r="CE29" i="102"/>
  <c r="CE21" i="102"/>
  <c r="CE13" i="102"/>
  <c r="CE5" i="102"/>
  <c r="CB50" i="102"/>
  <c r="BR250" i="50"/>
  <c r="EM251" i="103"/>
  <c r="CB42" i="102"/>
  <c r="BR242" i="50"/>
  <c r="DI481" i="103"/>
  <c r="CB34" i="102"/>
  <c r="BR234" i="50"/>
  <c r="CT136" i="103"/>
  <c r="CB26" i="102"/>
  <c r="BR226" i="50"/>
  <c r="BP366" i="103"/>
  <c r="CB18" i="102"/>
  <c r="CP20" i="104"/>
  <c r="CP21" i="104"/>
  <c r="BR218" i="50"/>
  <c r="BA21" i="103"/>
  <c r="CB10" i="102"/>
  <c r="BR210" i="50"/>
  <c r="W251" i="103"/>
  <c r="CB6" i="102"/>
  <c r="BR206" i="50"/>
  <c r="H366" i="103"/>
  <c r="CB49" i="102"/>
  <c r="BR249" i="50"/>
  <c r="EM136" i="103"/>
  <c r="CB41" i="102"/>
  <c r="BR241" i="50"/>
  <c r="DI366" i="103"/>
  <c r="CB33" i="102"/>
  <c r="CJ21" i="104"/>
  <c r="BR233" i="50"/>
  <c r="CT21" i="103"/>
  <c r="CB25" i="102"/>
  <c r="BR225" i="50"/>
  <c r="BP251" i="103"/>
  <c r="CB17" i="102"/>
  <c r="BR217" i="50"/>
  <c r="AL481" i="103"/>
  <c r="CB3" i="102"/>
  <c r="BR203" i="50"/>
  <c r="H21" i="103"/>
  <c r="CB48" i="102"/>
  <c r="BR248" i="50"/>
  <c r="EM21" i="103"/>
  <c r="CB40" i="102"/>
  <c r="BR240" i="50"/>
  <c r="DI251" i="103"/>
  <c r="CB32" i="102"/>
  <c r="BR232" i="50"/>
  <c r="CE481" i="103"/>
  <c r="CB24" i="102"/>
  <c r="BR224" i="50"/>
  <c r="BP136" i="103"/>
  <c r="CB16" i="102"/>
  <c r="BR216" i="50"/>
  <c r="AL366" i="103"/>
  <c r="CB9" i="102"/>
  <c r="CW20" i="104"/>
  <c r="CW21" i="104"/>
  <c r="BR209" i="50"/>
  <c r="W136" i="103"/>
  <c r="CB5" i="102"/>
  <c r="BR205" i="50"/>
  <c r="H251" i="103"/>
  <c r="CB47" i="102"/>
  <c r="BR247" i="50"/>
  <c r="DX481" i="103"/>
  <c r="CB39" i="102"/>
  <c r="BR239" i="50"/>
  <c r="DI136" i="103"/>
  <c r="CB31" i="102"/>
  <c r="BR231" i="50"/>
  <c r="CE366" i="103"/>
  <c r="CB23" i="102"/>
  <c r="CK21" i="104"/>
  <c r="CK20" i="104"/>
  <c r="BR223" i="50"/>
  <c r="BP21" i="103"/>
  <c r="CB15" i="102"/>
  <c r="BR215" i="50"/>
  <c r="AL251" i="103"/>
  <c r="BX52" i="102"/>
  <c r="P51" i="93"/>
  <c r="BX44" i="102"/>
  <c r="P43" i="93"/>
  <c r="BX36" i="102"/>
  <c r="P35" i="93"/>
  <c r="BX28" i="102"/>
  <c r="P27" i="93"/>
  <c r="BX20" i="102"/>
  <c r="P19" i="93"/>
  <c r="BX12" i="102"/>
  <c r="EL21" i="104"/>
  <c r="EL20" i="104"/>
  <c r="V21" i="104"/>
  <c r="V20" i="104"/>
  <c r="P11" i="93"/>
  <c r="BX51" i="102"/>
  <c r="P50" i="93"/>
  <c r="BX43" i="102"/>
  <c r="P42" i="93"/>
  <c r="BX35" i="102"/>
  <c r="P34" i="93"/>
  <c r="BX27" i="102"/>
  <c r="P26" i="93"/>
  <c r="BX19" i="102"/>
  <c r="P18" i="93"/>
  <c r="BX11" i="102"/>
  <c r="EH21" i="104"/>
  <c r="EH20" i="104"/>
  <c r="R21" i="104"/>
  <c r="R20" i="104"/>
  <c r="P10" i="93"/>
  <c r="BX4" i="102"/>
  <c r="Q21" i="104"/>
  <c r="EG21" i="104"/>
  <c r="EG20" i="104"/>
  <c r="Q20" i="104"/>
  <c r="P3" i="93"/>
  <c r="BX46" i="102"/>
  <c r="P45" i="93"/>
  <c r="BX38" i="102"/>
  <c r="P37" i="93"/>
  <c r="BX30" i="102"/>
  <c r="EB21" i="104"/>
  <c r="EB20" i="104"/>
  <c r="L21" i="104"/>
  <c r="L20" i="104"/>
  <c r="P29" i="93"/>
  <c r="BX22" i="102"/>
  <c r="P21" i="93"/>
  <c r="BX14" i="102"/>
  <c r="P13" i="93"/>
  <c r="BX6" i="102"/>
  <c r="P5" i="93"/>
  <c r="BX45" i="102"/>
  <c r="P44" i="93"/>
  <c r="BX37" i="102"/>
  <c r="P36" i="93"/>
  <c r="BX29" i="102"/>
  <c r="P28" i="93"/>
  <c r="BX21" i="102"/>
  <c r="P20" i="93"/>
  <c r="BX13" i="102"/>
  <c r="P12" i="93"/>
  <c r="BX5" i="102"/>
  <c r="P4" i="93"/>
  <c r="BU10" i="102"/>
  <c r="BU18" i="102"/>
  <c r="CP17" i="104"/>
  <c r="CP16" i="104"/>
  <c r="BU26" i="102"/>
  <c r="BU34" i="102"/>
  <c r="BU42" i="102"/>
  <c r="BU50" i="102"/>
  <c r="BU9" i="102"/>
  <c r="CW17" i="104"/>
  <c r="CW16" i="104"/>
  <c r="BU17" i="102"/>
  <c r="BU25" i="102"/>
  <c r="CO16" i="104"/>
  <c r="CO17" i="104"/>
  <c r="BU33" i="102"/>
  <c r="CJ17" i="104"/>
  <c r="CJ16" i="104"/>
  <c r="BU41" i="102"/>
  <c r="BU49" i="102"/>
  <c r="BU8" i="102"/>
  <c r="BU16" i="102"/>
  <c r="BU24" i="102"/>
  <c r="BU32" i="102"/>
  <c r="BU40" i="102"/>
  <c r="BU48" i="102"/>
  <c r="BU3" i="102"/>
  <c r="CR17" i="104"/>
  <c r="BL190" i="50"/>
  <c r="BR190" i="50"/>
  <c r="CR16" i="104"/>
  <c r="BP190" i="50"/>
  <c r="BU11" i="102"/>
  <c r="CT16" i="104"/>
  <c r="CT17" i="104"/>
  <c r="BU19" i="102"/>
  <c r="BU27" i="102"/>
  <c r="BU35" i="102"/>
  <c r="BU43" i="102"/>
  <c r="BU51" i="102"/>
  <c r="BR47" i="102"/>
  <c r="CL183" i="50"/>
  <c r="BR39" i="102"/>
  <c r="Q38" i="93"/>
  <c r="BR31" i="102"/>
  <c r="BR23" i="102"/>
  <c r="AC17" i="104"/>
  <c r="AC16" i="104"/>
  <c r="Q22" i="93"/>
  <c r="CL151" i="50"/>
  <c r="BR15" i="102"/>
  <c r="BR7" i="102"/>
  <c r="AN17" i="104"/>
  <c r="AN16" i="104"/>
  <c r="CL143" i="50"/>
  <c r="Q6" i="93"/>
  <c r="BR46" i="102"/>
  <c r="CL182" i="50"/>
  <c r="BR38" i="102"/>
  <c r="CL174" i="50"/>
  <c r="Q37" i="93"/>
  <c r="BR30" i="102"/>
  <c r="AF17" i="104"/>
  <c r="AF16" i="104"/>
  <c r="Q29" i="93"/>
  <c r="BR22" i="102"/>
  <c r="CL158" i="50"/>
  <c r="Q21" i="93"/>
  <c r="BR14" i="102"/>
  <c r="Q13" i="93"/>
  <c r="BR6" i="102"/>
  <c r="BR45" i="102"/>
  <c r="CL181" i="50"/>
  <c r="Q44" i="93"/>
  <c r="BR37" i="102"/>
  <c r="CL173" i="50"/>
  <c r="Q36" i="93"/>
  <c r="BR29" i="102"/>
  <c r="CL165" i="50"/>
  <c r="BR21" i="102"/>
  <c r="CL157" i="50"/>
  <c r="Q20" i="93"/>
  <c r="BR13" i="102"/>
  <c r="CL149" i="50"/>
  <c r="Q12" i="93"/>
  <c r="BR9" i="102"/>
  <c r="AO17" i="104"/>
  <c r="AO16" i="104"/>
  <c r="CL145" i="50"/>
  <c r="Q8" i="93"/>
  <c r="BR52" i="102"/>
  <c r="CL188" i="50"/>
  <c r="BR44" i="102"/>
  <c r="Q43" i="93"/>
  <c r="BR36" i="102"/>
  <c r="CL172" i="50"/>
  <c r="BR28" i="102"/>
  <c r="CL164" i="50"/>
  <c r="Q27" i="93"/>
  <c r="BR20" i="102"/>
  <c r="CL156" i="50"/>
  <c r="Q19" i="93"/>
  <c r="BR12" i="102"/>
  <c r="AP17" i="104"/>
  <c r="AP16" i="104"/>
  <c r="CL148" i="50"/>
  <c r="BR4" i="102"/>
  <c r="AK17" i="104"/>
  <c r="AK16" i="104"/>
  <c r="CL140" i="50"/>
  <c r="Q3" i="93"/>
  <c r="BF49" i="102"/>
  <c r="CO57" i="50"/>
  <c r="BF41" i="102"/>
  <c r="BP9" i="104"/>
  <c r="BP8" i="104"/>
  <c r="BF33" i="102"/>
  <c r="CO41" i="50"/>
  <c r="G32" i="93"/>
  <c r="BF25" i="102"/>
  <c r="CO33" i="50"/>
  <c r="BF17" i="102"/>
  <c r="CO25" i="50"/>
  <c r="G16" i="93"/>
  <c r="BF50" i="102"/>
  <c r="CO58" i="50"/>
  <c r="BF42" i="102"/>
  <c r="CO50" i="50"/>
  <c r="BF34" i="102"/>
  <c r="BF26" i="102"/>
  <c r="BV9" i="104"/>
  <c r="BV8" i="104"/>
  <c r="BF18" i="102"/>
  <c r="G17" i="93"/>
  <c r="BF10" i="102"/>
  <c r="BF6" i="102"/>
  <c r="BF51" i="102"/>
  <c r="BF43" i="102"/>
  <c r="G42" i="93"/>
  <c r="BF35" i="102"/>
  <c r="BF27" i="102"/>
  <c r="CO35" i="50"/>
  <c r="G26" i="93"/>
  <c r="BF19" i="102"/>
  <c r="CO27" i="50"/>
  <c r="BF11" i="102"/>
  <c r="CO19" i="50"/>
  <c r="BF48" i="102"/>
  <c r="CO56" i="50"/>
  <c r="BF40" i="102"/>
  <c r="CO48" i="50"/>
  <c r="BF32" i="102"/>
  <c r="CO40" i="50"/>
  <c r="G31" i="93"/>
  <c r="BF24" i="102"/>
  <c r="BF16" i="102"/>
  <c r="CC9" i="104"/>
  <c r="CC8" i="104"/>
  <c r="BF9" i="102"/>
  <c r="CO17" i="50"/>
  <c r="BF5" i="102"/>
  <c r="CO13" i="50"/>
  <c r="G4" i="93"/>
  <c r="BS10" i="102"/>
  <c r="BS16" i="102"/>
  <c r="BS24" i="102"/>
  <c r="CM160" i="50"/>
  <c r="BS31" i="102"/>
  <c r="BS39" i="102"/>
  <c r="BS47" i="102"/>
  <c r="BS7" i="102"/>
  <c r="EJ17" i="104"/>
  <c r="EJ16" i="104"/>
  <c r="BH17" i="104"/>
  <c r="AK23" i="105"/>
  <c r="BH16" i="104"/>
  <c r="R23" i="105"/>
  <c r="BS15" i="102"/>
  <c r="BS23" i="102"/>
  <c r="DY16" i="104"/>
  <c r="DY17" i="104"/>
  <c r="AW17" i="104"/>
  <c r="Y23" i="105"/>
  <c r="AW16" i="104"/>
  <c r="F23" i="105"/>
  <c r="R22" i="93"/>
  <c r="BS32" i="102"/>
  <c r="CM168" i="50"/>
  <c r="BS40" i="102"/>
  <c r="BS48" i="102"/>
  <c r="AK184" i="50"/>
  <c r="BS4" i="102"/>
  <c r="EG17" i="104"/>
  <c r="EG16" i="104"/>
  <c r="BE17" i="104"/>
  <c r="AH23" i="105"/>
  <c r="BE16" i="104"/>
  <c r="O23" i="105"/>
  <c r="BS12" i="102"/>
  <c r="EL17" i="104"/>
  <c r="EL16" i="104"/>
  <c r="BJ17" i="104"/>
  <c r="AM23" i="105"/>
  <c r="BJ16" i="104"/>
  <c r="T23" i="105"/>
  <c r="BS22" i="102"/>
  <c r="BS30" i="102"/>
  <c r="EB17" i="104"/>
  <c r="EB16" i="104"/>
  <c r="AZ17" i="104"/>
  <c r="AB23" i="105"/>
  <c r="AZ16" i="104"/>
  <c r="I23" i="105"/>
  <c r="BS37" i="102"/>
  <c r="BS45" i="102"/>
  <c r="R44" i="93"/>
  <c r="BS3" i="102"/>
  <c r="EF17" i="104"/>
  <c r="EF16" i="104"/>
  <c r="BD16" i="104"/>
  <c r="N23" i="105"/>
  <c r="BD17" i="104"/>
  <c r="AG23" i="105"/>
  <c r="AJ190" i="50"/>
  <c r="AP190" i="50"/>
  <c r="BS9" i="102"/>
  <c r="EK17" i="104"/>
  <c r="EK16" i="104"/>
  <c r="BI17" i="104"/>
  <c r="AL23" i="105"/>
  <c r="BI16" i="104"/>
  <c r="S23" i="105"/>
  <c r="BS17" i="102"/>
  <c r="R16" i="93"/>
  <c r="BS25" i="102"/>
  <c r="EC17" i="104"/>
  <c r="EC16" i="104"/>
  <c r="BA17" i="104"/>
  <c r="AC23" i="105"/>
  <c r="BA16" i="104"/>
  <c r="J23" i="105"/>
  <c r="BS34" i="102"/>
  <c r="BS42" i="102"/>
  <c r="R41" i="93"/>
  <c r="BS50" i="102"/>
  <c r="CA179" i="50"/>
  <c r="BV43" i="102"/>
  <c r="CC12" i="102"/>
  <c r="DR21" i="104"/>
  <c r="DR20" i="104"/>
  <c r="CC42" i="102"/>
  <c r="CC5" i="102"/>
  <c r="CC41" i="102"/>
  <c r="CC31" i="102"/>
  <c r="CC4" i="102"/>
  <c r="DM21" i="104"/>
  <c r="DM20" i="104"/>
  <c r="BV12" i="102"/>
  <c r="DR17" i="104"/>
  <c r="DR16" i="104"/>
  <c r="BV9" i="102"/>
  <c r="DQ17" i="104"/>
  <c r="DQ16" i="104"/>
  <c r="CC23" i="102"/>
  <c r="DE21" i="104"/>
  <c r="DE20" i="104"/>
  <c r="BV51" i="102"/>
  <c r="BV37" i="102"/>
  <c r="BV27" i="102"/>
  <c r="CC33" i="102"/>
  <c r="DD21" i="104"/>
  <c r="DD20" i="104"/>
  <c r="CC30" i="102"/>
  <c r="DH21" i="104"/>
  <c r="DH20" i="104"/>
  <c r="CC26" i="102"/>
  <c r="CC28" i="102"/>
  <c r="CC48" i="102"/>
  <c r="CC51" i="102"/>
  <c r="CC15" i="102"/>
  <c r="CC11" i="102"/>
  <c r="DN21" i="104"/>
  <c r="DN20" i="104"/>
  <c r="CC14" i="102"/>
  <c r="CC9" i="102"/>
  <c r="DQ21" i="104"/>
  <c r="DQ20" i="104"/>
  <c r="CC8" i="102"/>
  <c r="CC18" i="102"/>
  <c r="DJ21" i="104"/>
  <c r="DJ20" i="104"/>
  <c r="CQ275" i="50"/>
  <c r="AG19" i="93"/>
  <c r="CQ223" i="50"/>
  <c r="DH285" i="50"/>
  <c r="CQ180" i="50"/>
  <c r="CP283" i="50"/>
  <c r="CQ176" i="50"/>
  <c r="CQ142" i="50"/>
  <c r="U22" i="93"/>
  <c r="CP296" i="50"/>
  <c r="CP269" i="50"/>
  <c r="CP299" i="50"/>
  <c r="AF45" i="93"/>
  <c r="CP310" i="50"/>
  <c r="AF42" i="93"/>
  <c r="U34" i="93"/>
  <c r="BV35" i="102"/>
  <c r="BV46" i="102"/>
  <c r="Q46" i="93"/>
  <c r="Q14" i="93"/>
  <c r="AF20" i="93"/>
  <c r="CO279" i="50"/>
  <c r="AH30" i="93"/>
  <c r="G8" i="93"/>
  <c r="G18" i="93"/>
  <c r="G9" i="93"/>
  <c r="AC23" i="93"/>
  <c r="CO315" i="50"/>
  <c r="AC32" i="93"/>
  <c r="Q35" i="93"/>
  <c r="CO301" i="50"/>
  <c r="G34" i="93"/>
  <c r="CO283" i="50"/>
  <c r="G50" i="93"/>
  <c r="S20" i="93"/>
  <c r="AG37" i="93"/>
  <c r="CO231" i="50"/>
  <c r="Y22" i="93"/>
  <c r="CO237" i="50"/>
  <c r="Y35" i="93"/>
  <c r="S33" i="93"/>
  <c r="Q11" i="93"/>
  <c r="AA51" i="93"/>
  <c r="AA2" i="93"/>
  <c r="CQ252" i="50"/>
  <c r="CQ207" i="50"/>
  <c r="CQ216" i="50"/>
  <c r="AA15" i="93"/>
  <c r="AH25" i="93"/>
  <c r="AJ40" i="71"/>
  <c r="S4" i="93"/>
  <c r="AH3" i="93"/>
  <c r="AH44" i="93"/>
  <c r="BV45" i="102"/>
  <c r="BV18" i="102"/>
  <c r="DJ17" i="104"/>
  <c r="DJ16" i="104"/>
  <c r="BV22" i="102"/>
  <c r="BV4" i="102"/>
  <c r="DM17" i="104"/>
  <c r="DM16" i="104"/>
  <c r="BV14" i="102"/>
  <c r="BV28" i="102"/>
  <c r="BV21" i="102"/>
  <c r="BV52" i="102"/>
  <c r="CJ23" i="102"/>
  <c r="DE25" i="104"/>
  <c r="DE24" i="104"/>
  <c r="CJ33" i="102"/>
  <c r="DD25" i="104"/>
  <c r="DD24" i="104"/>
  <c r="CQ289" i="50"/>
  <c r="CJ25" i="102"/>
  <c r="DI25" i="104"/>
  <c r="DI24" i="104"/>
  <c r="CJ41" i="102"/>
  <c r="CQ303" i="50"/>
  <c r="CJ39" i="102"/>
  <c r="BC50" i="71"/>
  <c r="CJ30" i="102"/>
  <c r="DH24" i="104"/>
  <c r="DH25" i="104"/>
  <c r="CJ3" i="102"/>
  <c r="DL24" i="104"/>
  <c r="DL25" i="104"/>
  <c r="BZ318" i="50"/>
  <c r="CF318" i="50"/>
  <c r="R21" i="93"/>
  <c r="R31" i="93"/>
  <c r="R15" i="93"/>
  <c r="CF52" i="102"/>
  <c r="CL316" i="50"/>
  <c r="CF44" i="102"/>
  <c r="CL308" i="50"/>
  <c r="CF36" i="102"/>
  <c r="CL300" i="50"/>
  <c r="AC35" i="93"/>
  <c r="CF28" i="102"/>
  <c r="CL292" i="50"/>
  <c r="CF20" i="102"/>
  <c r="CL284" i="50"/>
  <c r="AC19" i="93"/>
  <c r="CF12" i="102"/>
  <c r="AP25" i="104"/>
  <c r="AP24" i="104"/>
  <c r="CL276" i="50"/>
  <c r="CF51" i="102"/>
  <c r="CL315" i="50"/>
  <c r="CF43" i="102"/>
  <c r="CL307" i="50"/>
  <c r="CF35" i="102"/>
  <c r="CL299" i="50"/>
  <c r="AC34" i="93"/>
  <c r="CF27" i="102"/>
  <c r="CL291" i="50"/>
  <c r="CL283" i="50"/>
  <c r="CF19" i="102"/>
  <c r="CL275" i="50"/>
  <c r="CF11" i="102"/>
  <c r="AL25" i="104"/>
  <c r="AL24" i="104"/>
  <c r="CF4" i="102"/>
  <c r="AK24" i="104"/>
  <c r="AK25" i="104"/>
  <c r="CL268" i="50"/>
  <c r="AC3" i="93"/>
  <c r="CF46" i="102"/>
  <c r="CL310" i="50"/>
  <c r="CF38" i="102"/>
  <c r="CL302" i="50"/>
  <c r="CF30" i="102"/>
  <c r="AF25" i="104"/>
  <c r="AF24" i="104"/>
  <c r="CL294" i="50"/>
  <c r="AC29" i="93"/>
  <c r="CF22" i="102"/>
  <c r="CL286" i="50"/>
  <c r="AC21" i="93"/>
  <c r="CF14" i="102"/>
  <c r="CL278" i="50"/>
  <c r="AC13" i="93"/>
  <c r="CF6" i="102"/>
  <c r="CL270" i="50"/>
  <c r="AC5" i="93"/>
  <c r="CF45" i="102"/>
  <c r="CL309" i="50"/>
  <c r="CL301" i="50"/>
  <c r="CF37" i="102"/>
  <c r="AC36" i="93"/>
  <c r="CF29" i="102"/>
  <c r="CL293" i="50"/>
  <c r="AC28" i="93"/>
  <c r="CL285" i="50"/>
  <c r="CF21" i="102"/>
  <c r="AC20" i="93"/>
  <c r="CL277" i="50"/>
  <c r="CF13" i="102"/>
  <c r="AC12" i="93"/>
  <c r="CF5" i="102"/>
  <c r="CL269" i="50"/>
  <c r="CA51" i="102"/>
  <c r="CA43" i="102"/>
  <c r="BD243" i="50"/>
  <c r="DW21" i="103"/>
  <c r="CA35" i="102"/>
  <c r="BD235" i="50"/>
  <c r="CS251" i="103"/>
  <c r="CA27" i="102"/>
  <c r="BD227" i="50"/>
  <c r="BO481" i="103"/>
  <c r="Y26" i="93"/>
  <c r="CA19" i="102"/>
  <c r="BD219" i="50"/>
  <c r="AZ136" i="103"/>
  <c r="Y18" i="93"/>
  <c r="CA11" i="102"/>
  <c r="BZ21" i="104"/>
  <c r="BZ20" i="104"/>
  <c r="BD211" i="50"/>
  <c r="V366" i="103"/>
  <c r="CA48" i="102"/>
  <c r="CO248" i="50"/>
  <c r="Y47" i="93"/>
  <c r="CA40" i="102"/>
  <c r="CA32" i="102"/>
  <c r="BD232" i="50"/>
  <c r="CD481" i="103"/>
  <c r="Y31" i="93"/>
  <c r="CA24" i="102"/>
  <c r="BD224" i="50"/>
  <c r="BO136" i="103"/>
  <c r="CA16" i="102"/>
  <c r="CO216" i="50"/>
  <c r="Y15" i="93"/>
  <c r="CA9" i="102"/>
  <c r="CC21" i="104"/>
  <c r="CC20" i="104"/>
  <c r="BD209" i="50"/>
  <c r="V136" i="103"/>
  <c r="CO209" i="50"/>
  <c r="Y8" i="93"/>
  <c r="CA5" i="102"/>
  <c r="BD205" i="50"/>
  <c r="G251" i="103"/>
  <c r="Y4" i="93"/>
  <c r="CA49" i="102"/>
  <c r="CA41" i="102"/>
  <c r="BD241" i="50"/>
  <c r="DH366" i="103"/>
  <c r="CA33" i="102"/>
  <c r="BP21" i="104"/>
  <c r="BP20" i="104"/>
  <c r="BD233" i="50"/>
  <c r="CS21" i="103"/>
  <c r="CA25" i="102"/>
  <c r="BU21" i="104"/>
  <c r="BU20" i="104"/>
  <c r="BD225" i="50"/>
  <c r="BO251" i="103"/>
  <c r="CA17" i="102"/>
  <c r="CO217" i="50"/>
  <c r="Y16" i="93"/>
  <c r="CA50" i="102"/>
  <c r="BD250" i="50"/>
  <c r="EL251" i="103"/>
  <c r="CA42" i="102"/>
  <c r="BD242" i="50"/>
  <c r="DH481" i="103"/>
  <c r="CA34" i="102"/>
  <c r="BD234" i="50"/>
  <c r="CS136" i="103"/>
  <c r="CO234" i="50"/>
  <c r="CA26" i="102"/>
  <c r="BD226" i="50"/>
  <c r="BO366" i="103"/>
  <c r="CO226" i="50"/>
  <c r="CA18" i="102"/>
  <c r="BV21" i="104"/>
  <c r="BV20" i="104"/>
  <c r="BD218" i="50"/>
  <c r="AZ21" i="103"/>
  <c r="CA10" i="102"/>
  <c r="BD210" i="50"/>
  <c r="V251" i="103"/>
  <c r="CO210" i="50"/>
  <c r="CA6" i="102"/>
  <c r="BD206" i="50"/>
  <c r="G366" i="103"/>
  <c r="BQ51" i="102"/>
  <c r="CK187" i="50"/>
  <c r="BQ43" i="102"/>
  <c r="CK179" i="50"/>
  <c r="BQ35" i="102"/>
  <c r="CK171" i="50"/>
  <c r="BQ27" i="102"/>
  <c r="CK163" i="50"/>
  <c r="BQ19" i="102"/>
  <c r="BQ11" i="102"/>
  <c r="R17" i="104"/>
  <c r="CK147" i="50"/>
  <c r="R16" i="104"/>
  <c r="BQ5" i="102"/>
  <c r="CK141" i="50"/>
  <c r="BQ48" i="102"/>
  <c r="BQ40" i="102"/>
  <c r="CK176" i="50"/>
  <c r="BQ32" i="102"/>
  <c r="BQ24" i="102"/>
  <c r="BQ16" i="102"/>
  <c r="BQ8" i="102"/>
  <c r="BQ45" i="102"/>
  <c r="BQ37" i="102"/>
  <c r="BQ29" i="102"/>
  <c r="BQ21" i="102"/>
  <c r="CK157" i="50"/>
  <c r="BQ13" i="102"/>
  <c r="CK149" i="50"/>
  <c r="BQ7" i="102"/>
  <c r="T17" i="104"/>
  <c r="T16" i="104"/>
  <c r="BQ50" i="102"/>
  <c r="BQ42" i="102"/>
  <c r="CK178" i="50"/>
  <c r="BQ34" i="102"/>
  <c r="CK170" i="50"/>
  <c r="BQ26" i="102"/>
  <c r="CK162" i="50"/>
  <c r="CK154" i="50"/>
  <c r="BQ18" i="102"/>
  <c r="N17" i="104"/>
  <c r="N16" i="104"/>
  <c r="CK146" i="50"/>
  <c r="BQ10" i="102"/>
  <c r="BG52" i="102"/>
  <c r="BG44" i="102"/>
  <c r="CP52" i="50"/>
  <c r="BG36" i="102"/>
  <c r="CP44" i="50"/>
  <c r="BG28" i="102"/>
  <c r="BG20" i="102"/>
  <c r="CP28" i="50"/>
  <c r="CX9" i="104"/>
  <c r="CX8" i="104"/>
  <c r="BG12" i="102"/>
  <c r="CV9" i="104"/>
  <c r="CV8" i="104"/>
  <c r="BG7" i="102"/>
  <c r="BG51" i="102"/>
  <c r="BG43" i="102"/>
  <c r="BG35" i="102"/>
  <c r="BG27" i="102"/>
  <c r="CP35" i="50"/>
  <c r="BG19" i="102"/>
  <c r="CT9" i="104"/>
  <c r="CT8" i="104"/>
  <c r="BG11" i="102"/>
  <c r="BG46" i="102"/>
  <c r="CP54" i="50"/>
  <c r="BG38" i="102"/>
  <c r="CP46" i="50"/>
  <c r="CN9" i="104"/>
  <c r="CN8" i="104"/>
  <c r="BG30" i="102"/>
  <c r="BG22" i="102"/>
  <c r="BG14" i="102"/>
  <c r="BG8" i="102"/>
  <c r="CS9" i="104"/>
  <c r="CS8" i="104"/>
  <c r="BG4" i="102"/>
  <c r="BG45" i="102"/>
  <c r="BG37" i="102"/>
  <c r="BG29" i="102"/>
  <c r="BG21" i="102"/>
  <c r="CP29" i="50"/>
  <c r="BG13" i="102"/>
  <c r="CP21" i="50"/>
  <c r="BC6" i="102"/>
  <c r="BC14" i="102"/>
  <c r="BC22" i="102"/>
  <c r="P8" i="104"/>
  <c r="BC30" i="102"/>
  <c r="L8" i="104"/>
  <c r="BC38" i="102"/>
  <c r="CK46" i="50"/>
  <c r="BC46" i="102"/>
  <c r="D45" i="93"/>
  <c r="BC8" i="102"/>
  <c r="BC16" i="102"/>
  <c r="BC24" i="102"/>
  <c r="BC32" i="102"/>
  <c r="BC40" i="102"/>
  <c r="BC48" i="102"/>
  <c r="D47" i="93"/>
  <c r="BC4" i="102"/>
  <c r="M395" i="50"/>
  <c r="Q37" i="104"/>
  <c r="DN37" i="104"/>
  <c r="DO37" i="104"/>
  <c r="DP37" i="104"/>
  <c r="DQ37" i="104"/>
  <c r="CF37" i="104"/>
  <c r="BN37" i="104"/>
  <c r="AR37" i="104"/>
  <c r="T35" i="105"/>
  <c r="X37" i="104"/>
  <c r="Z37" i="104"/>
  <c r="L62" i="50"/>
  <c r="EH37" i="104"/>
  <c r="EI37" i="104"/>
  <c r="EJ37" i="104"/>
  <c r="EK37" i="104"/>
  <c r="CT37" i="104"/>
  <c r="CU37" i="104"/>
  <c r="CV37" i="104"/>
  <c r="CW37" i="104"/>
  <c r="BZ37" i="104"/>
  <c r="CA37" i="104"/>
  <c r="CB37" i="104"/>
  <c r="CC37" i="104"/>
  <c r="EN37" i="104"/>
  <c r="EP37" i="104"/>
  <c r="DT37" i="104"/>
  <c r="CZ37" i="104"/>
  <c r="AL37" i="104"/>
  <c r="AM37" i="104"/>
  <c r="AN37" i="104"/>
  <c r="AO37" i="104"/>
  <c r="T37" i="104"/>
  <c r="U37" i="104"/>
  <c r="H62" i="50"/>
  <c r="N62" i="50"/>
  <c r="Q8" i="104"/>
  <c r="BC9" i="102"/>
  <c r="U8" i="104"/>
  <c r="BC13" i="102"/>
  <c r="BC17" i="102"/>
  <c r="BC21" i="102"/>
  <c r="BC25" i="102"/>
  <c r="M8" i="104"/>
  <c r="BC29" i="102"/>
  <c r="BC33" i="102"/>
  <c r="H8" i="104"/>
  <c r="H9" i="104"/>
  <c r="BC37" i="102"/>
  <c r="BC41" i="102"/>
  <c r="BC45" i="102"/>
  <c r="D44" i="93"/>
  <c r="BC49" i="102"/>
  <c r="D48" i="93"/>
  <c r="CL49" i="102"/>
  <c r="AH48" i="93"/>
  <c r="CL41" i="102"/>
  <c r="CL33" i="102"/>
  <c r="H28" i="104"/>
  <c r="H29" i="104"/>
  <c r="AH32" i="93"/>
  <c r="CL25" i="102"/>
  <c r="M29" i="104"/>
  <c r="M28" i="104"/>
  <c r="AH24" i="93"/>
  <c r="CL17" i="102"/>
  <c r="CL52" i="102"/>
  <c r="AH51" i="93"/>
  <c r="CL44" i="102"/>
  <c r="AH43" i="93"/>
  <c r="CL36" i="102"/>
  <c r="AH35" i="93"/>
  <c r="CL28" i="102"/>
  <c r="CL20" i="102"/>
  <c r="CL12" i="102"/>
  <c r="V28" i="104"/>
  <c r="V29" i="104"/>
  <c r="BD48" i="102"/>
  <c r="BD40" i="102"/>
  <c r="BD32" i="102"/>
  <c r="BD24" i="102"/>
  <c r="BD16" i="102"/>
  <c r="BD7" i="102"/>
  <c r="AN9" i="104"/>
  <c r="AN8" i="104"/>
  <c r="CL8" i="102"/>
  <c r="BD51" i="102"/>
  <c r="BD43" i="102"/>
  <c r="BD35" i="102"/>
  <c r="BD27" i="102"/>
  <c r="BD19" i="102"/>
  <c r="BD11" i="102"/>
  <c r="AL8" i="104"/>
  <c r="AL9" i="104"/>
  <c r="CL7" i="102"/>
  <c r="T28" i="104"/>
  <c r="T29" i="104"/>
  <c r="CL51" i="102"/>
  <c r="AH50" i="93"/>
  <c r="CL43" i="102"/>
  <c r="AH42" i="93"/>
  <c r="CL35" i="102"/>
  <c r="CL27" i="102"/>
  <c r="CL19" i="102"/>
  <c r="CL11" i="102"/>
  <c r="R28" i="104"/>
  <c r="R29" i="104"/>
  <c r="AH10" i="93"/>
  <c r="CL46" i="102"/>
  <c r="CL38" i="102"/>
  <c r="DK23" i="103"/>
  <c r="CL30" i="102"/>
  <c r="L28" i="104"/>
  <c r="L29" i="104"/>
  <c r="CL22" i="102"/>
  <c r="P28" i="104"/>
  <c r="P29" i="104"/>
  <c r="CL14" i="102"/>
  <c r="BD46" i="102"/>
  <c r="BD38" i="102"/>
  <c r="BD30" i="102"/>
  <c r="AF9" i="104"/>
  <c r="AF8" i="104"/>
  <c r="BD22" i="102"/>
  <c r="BD14" i="102"/>
  <c r="BD6" i="102"/>
  <c r="CL6" i="102"/>
  <c r="BD45" i="102"/>
  <c r="BD37" i="102"/>
  <c r="BD29" i="102"/>
  <c r="BD21" i="102"/>
  <c r="BD13" i="102"/>
  <c r="CL9" i="102"/>
  <c r="U29" i="104"/>
  <c r="U28" i="104"/>
  <c r="Y138" i="103"/>
  <c r="BD5" i="102"/>
  <c r="DL330" i="50"/>
  <c r="GR6" i="70"/>
  <c r="BV20" i="102"/>
  <c r="U19" i="93"/>
  <c r="BE50" i="102"/>
  <c r="N54" i="71"/>
  <c r="BE46" i="102"/>
  <c r="BE42" i="102"/>
  <c r="BE38" i="102"/>
  <c r="BE34" i="102"/>
  <c r="EB9" i="104"/>
  <c r="EB8" i="104"/>
  <c r="AZ9" i="104"/>
  <c r="AB21" i="105"/>
  <c r="BE30" i="102"/>
  <c r="AZ8" i="104"/>
  <c r="I21" i="105"/>
  <c r="BE26" i="102"/>
  <c r="BE22" i="102"/>
  <c r="ED9" i="104"/>
  <c r="ED8" i="104"/>
  <c r="BB9" i="104"/>
  <c r="AD21" i="105"/>
  <c r="BE18" i="102"/>
  <c r="BB8" i="104"/>
  <c r="K21" i="105"/>
  <c r="BE14" i="102"/>
  <c r="BE10" i="102"/>
  <c r="BE6" i="102"/>
  <c r="EF8" i="104"/>
  <c r="BD9" i="104"/>
  <c r="AG21" i="105"/>
  <c r="BE3" i="102"/>
  <c r="EF9" i="104"/>
  <c r="BD8" i="104"/>
  <c r="N21" i="105"/>
  <c r="AJ62" i="50"/>
  <c r="AP62" i="50"/>
  <c r="CM11" i="50"/>
  <c r="AK11" i="50"/>
  <c r="F18" i="103"/>
  <c r="DK11" i="50"/>
  <c r="K18" i="103"/>
  <c r="BE49" i="102"/>
  <c r="BE45" i="102"/>
  <c r="BE41" i="102"/>
  <c r="BE37" i="102"/>
  <c r="DX9" i="104"/>
  <c r="DX8" i="104"/>
  <c r="AV8" i="104"/>
  <c r="E21" i="105"/>
  <c r="AV9" i="104"/>
  <c r="X21" i="105"/>
  <c r="BE33" i="102"/>
  <c r="BE29" i="102"/>
  <c r="EC8" i="104"/>
  <c r="EC9" i="104"/>
  <c r="BA8" i="104"/>
  <c r="J21" i="105"/>
  <c r="BE25" i="102"/>
  <c r="BA9" i="104"/>
  <c r="AC21" i="105"/>
  <c r="BE21" i="102"/>
  <c r="CM29" i="50"/>
  <c r="BE17" i="102"/>
  <c r="CM25" i="50"/>
  <c r="BE13" i="102"/>
  <c r="EK9" i="104"/>
  <c r="EK8" i="104"/>
  <c r="BI8" i="104"/>
  <c r="S21" i="105"/>
  <c r="BI9" i="104"/>
  <c r="AL21" i="105"/>
  <c r="BE9" i="102"/>
  <c r="BE5" i="102"/>
  <c r="CM13" i="50"/>
  <c r="DQ24" i="104"/>
  <c r="DM25" i="104"/>
  <c r="CC35" i="102"/>
  <c r="CC43" i="102"/>
  <c r="CC44" i="102"/>
  <c r="CC39" i="102"/>
  <c r="CQ239" i="50"/>
  <c r="BV39" i="102"/>
  <c r="BV36" i="102"/>
  <c r="BZ4" i="102"/>
  <c r="BE20" i="104"/>
  <c r="O24" i="105"/>
  <c r="BE21" i="104"/>
  <c r="AH24" i="105"/>
  <c r="CM204" i="50"/>
  <c r="BZ51" i="102"/>
  <c r="BZ49" i="102"/>
  <c r="BZ47" i="102"/>
  <c r="CM247" i="50"/>
  <c r="BZ45" i="102"/>
  <c r="CM245" i="50"/>
  <c r="X44" i="93"/>
  <c r="BZ43" i="102"/>
  <c r="BZ41" i="102"/>
  <c r="BZ39" i="102"/>
  <c r="CM239" i="50"/>
  <c r="BZ37" i="102"/>
  <c r="CM237" i="50"/>
  <c r="X36" i="93"/>
  <c r="BZ35" i="102"/>
  <c r="BZ33" i="102"/>
  <c r="AV20" i="104"/>
  <c r="E24" i="105"/>
  <c r="BZ31" i="102"/>
  <c r="BZ29" i="102"/>
  <c r="CM229" i="50"/>
  <c r="X28" i="93"/>
  <c r="BZ27" i="102"/>
  <c r="BZ25" i="102"/>
  <c r="BA21" i="104"/>
  <c r="AC24" i="105"/>
  <c r="BA20" i="104"/>
  <c r="J24" i="105"/>
  <c r="BZ23" i="102"/>
  <c r="AW21" i="104"/>
  <c r="Y24" i="105"/>
  <c r="AW20" i="104"/>
  <c r="F24" i="105"/>
  <c r="X22" i="93"/>
  <c r="BZ21" i="102"/>
  <c r="CM221" i="50"/>
  <c r="BZ19" i="102"/>
  <c r="X18" i="93"/>
  <c r="BZ17" i="102"/>
  <c r="CM217" i="50"/>
  <c r="X16" i="93"/>
  <c r="BZ15" i="102"/>
  <c r="BZ13" i="102"/>
  <c r="CM213" i="50"/>
  <c r="X12" i="93"/>
  <c r="BZ11" i="102"/>
  <c r="BF21" i="104"/>
  <c r="AI24" i="105"/>
  <c r="BF20" i="104"/>
  <c r="P24" i="105"/>
  <c r="BZ9" i="102"/>
  <c r="BI21" i="104"/>
  <c r="AL24" i="105"/>
  <c r="BI20" i="104"/>
  <c r="S24" i="105"/>
  <c r="CM209" i="50"/>
  <c r="BZ7" i="102"/>
  <c r="BH21" i="104"/>
  <c r="AK24" i="105"/>
  <c r="BH20" i="104"/>
  <c r="R24" i="105"/>
  <c r="BZ5" i="102"/>
  <c r="BZ62" i="50"/>
  <c r="CF62" i="50"/>
  <c r="DL9" i="104"/>
  <c r="DL8" i="104"/>
  <c r="BH3" i="102"/>
  <c r="CA11" i="50"/>
  <c r="I18" i="103"/>
  <c r="BH44" i="102"/>
  <c r="I43" i="93"/>
  <c r="BH34" i="102"/>
  <c r="I33" i="93"/>
  <c r="BH26" i="102"/>
  <c r="BH16" i="102"/>
  <c r="BH6" i="102"/>
  <c r="CQ14" i="50"/>
  <c r="I5" i="93"/>
  <c r="BH48" i="102"/>
  <c r="BH42" i="102"/>
  <c r="BH36" i="102"/>
  <c r="BH28" i="102"/>
  <c r="BH22" i="102"/>
  <c r="BH14" i="102"/>
  <c r="CQ22" i="50"/>
  <c r="BH8" i="102"/>
  <c r="BH51" i="102"/>
  <c r="BH47" i="102"/>
  <c r="BH43" i="102"/>
  <c r="BH39" i="102"/>
  <c r="BH35" i="102"/>
  <c r="I34" i="93"/>
  <c r="BH31" i="102"/>
  <c r="BH27" i="102"/>
  <c r="I26" i="93"/>
  <c r="DE9" i="104"/>
  <c r="DE8" i="104"/>
  <c r="BH23" i="102"/>
  <c r="BH19" i="102"/>
  <c r="BH15" i="102"/>
  <c r="CQ23" i="50"/>
  <c r="DH23" i="50"/>
  <c r="DN9" i="104"/>
  <c r="DN8" i="104"/>
  <c r="BH11" i="102"/>
  <c r="DP9" i="104"/>
  <c r="DP8" i="104"/>
  <c r="BH7" i="102"/>
  <c r="CQ15" i="50"/>
  <c r="CH3" i="102"/>
  <c r="CH43" i="102"/>
  <c r="BD307" i="50"/>
  <c r="CE48" i="102"/>
  <c r="CE40" i="102"/>
  <c r="CE32" i="102"/>
  <c r="CE24" i="102"/>
  <c r="CE16" i="102"/>
  <c r="CE7" i="102"/>
  <c r="T25" i="104"/>
  <c r="T24" i="104"/>
  <c r="CE47" i="102"/>
  <c r="CE39" i="102"/>
  <c r="CE31" i="102"/>
  <c r="CE23" i="102"/>
  <c r="I25" i="104"/>
  <c r="I24" i="104"/>
  <c r="CE15" i="102"/>
  <c r="CE8" i="102"/>
  <c r="CE50" i="102"/>
  <c r="CE42" i="102"/>
  <c r="CE34" i="102"/>
  <c r="CE26" i="102"/>
  <c r="CE18" i="102"/>
  <c r="N24" i="104"/>
  <c r="N25" i="104"/>
  <c r="CE10" i="102"/>
  <c r="CE49" i="102"/>
  <c r="CE41" i="102"/>
  <c r="CE33" i="102"/>
  <c r="H25" i="104"/>
  <c r="H24" i="104"/>
  <c r="CE25" i="102"/>
  <c r="M25" i="104"/>
  <c r="M24" i="104"/>
  <c r="CE17" i="102"/>
  <c r="CE9" i="102"/>
  <c r="U25" i="104"/>
  <c r="U24" i="104"/>
  <c r="CE3" i="102"/>
  <c r="P24" i="104"/>
  <c r="P25" i="104"/>
  <c r="EM41" i="104"/>
  <c r="EG41" i="104"/>
  <c r="EH41" i="104"/>
  <c r="DS41" i="104"/>
  <c r="DM41" i="104"/>
  <c r="DN41" i="104"/>
  <c r="CW41" i="104"/>
  <c r="CF41" i="104"/>
  <c r="CA41" i="104"/>
  <c r="AL41" i="104"/>
  <c r="X41" i="104"/>
  <c r="L318" i="50"/>
  <c r="EI41" i="104"/>
  <c r="DQ41" i="104"/>
  <c r="CV41" i="104"/>
  <c r="BZ41" i="104"/>
  <c r="AM41" i="104"/>
  <c r="EK41" i="104"/>
  <c r="EJ41" i="104"/>
  <c r="DP41" i="104"/>
  <c r="CZ41" i="104"/>
  <c r="CU41" i="104"/>
  <c r="CC41" i="104"/>
  <c r="AN41" i="104"/>
  <c r="W41" i="104"/>
  <c r="Q41" i="104"/>
  <c r="EN41" i="104"/>
  <c r="EP41" i="104"/>
  <c r="DT41" i="104"/>
  <c r="DV41" i="104"/>
  <c r="DO41" i="104"/>
  <c r="CY41" i="104"/>
  <c r="CS41" i="104"/>
  <c r="CT41" i="104"/>
  <c r="CB41" i="104"/>
  <c r="AO41" i="104"/>
  <c r="H318" i="50"/>
  <c r="N318" i="50"/>
  <c r="CE41" i="104"/>
  <c r="AR41" i="104"/>
  <c r="AT41" i="104"/>
  <c r="CR20" i="104"/>
  <c r="CO21" i="104"/>
  <c r="BX48" i="102"/>
  <c r="P47" i="93"/>
  <c r="BX40" i="102"/>
  <c r="P39" i="93"/>
  <c r="BX32" i="102"/>
  <c r="P31" i="93"/>
  <c r="BX24" i="102"/>
  <c r="P23" i="93"/>
  <c r="BX16" i="102"/>
  <c r="P15" i="93"/>
  <c r="BX7" i="102"/>
  <c r="EJ21" i="104"/>
  <c r="EJ20" i="104"/>
  <c r="T21" i="104"/>
  <c r="T20" i="104"/>
  <c r="P6" i="93"/>
  <c r="BX47" i="102"/>
  <c r="P46" i="93"/>
  <c r="BX39" i="102"/>
  <c r="P38" i="93"/>
  <c r="BX31" i="102"/>
  <c r="P30" i="93"/>
  <c r="BX23" i="102"/>
  <c r="I21" i="104"/>
  <c r="DY21" i="104"/>
  <c r="DY20" i="104"/>
  <c r="AC21" i="104"/>
  <c r="I20" i="104"/>
  <c r="P22" i="93"/>
  <c r="BX15" i="102"/>
  <c r="P14" i="93"/>
  <c r="BX8" i="102"/>
  <c r="P7" i="93"/>
  <c r="BX50" i="102"/>
  <c r="P49" i="93"/>
  <c r="BX42" i="102"/>
  <c r="P41" i="93"/>
  <c r="BX34" i="102"/>
  <c r="P33" i="93"/>
  <c r="BX26" i="102"/>
  <c r="P25" i="93"/>
  <c r="BX18" i="102"/>
  <c r="ED21" i="104"/>
  <c r="ED20" i="104"/>
  <c r="N21" i="104"/>
  <c r="N20" i="104"/>
  <c r="P17" i="93"/>
  <c r="BX10" i="102"/>
  <c r="P9" i="93"/>
  <c r="BX49" i="102"/>
  <c r="P48" i="93"/>
  <c r="BX41" i="102"/>
  <c r="P40" i="93"/>
  <c r="BX33" i="102"/>
  <c r="DX21" i="104"/>
  <c r="DX20" i="104"/>
  <c r="CJ20" i="104"/>
  <c r="AB21" i="104"/>
  <c r="H21" i="104"/>
  <c r="H20" i="104"/>
  <c r="P32" i="93"/>
  <c r="BX25" i="102"/>
  <c r="M21" i="104"/>
  <c r="EC21" i="104"/>
  <c r="EC20" i="104"/>
  <c r="M20" i="104"/>
  <c r="P24" i="93"/>
  <c r="BX17" i="102"/>
  <c r="P16" i="93"/>
  <c r="BX9" i="102"/>
  <c r="U21" i="104"/>
  <c r="EK21" i="104"/>
  <c r="EK20" i="104"/>
  <c r="U20" i="104"/>
  <c r="P8" i="93"/>
  <c r="BX3" i="102"/>
  <c r="EF21" i="104"/>
  <c r="EF20" i="104"/>
  <c r="P21" i="104"/>
  <c r="P20" i="104"/>
  <c r="EN40" i="104"/>
  <c r="EM40" i="104"/>
  <c r="EP40" i="104"/>
  <c r="EK40" i="104"/>
  <c r="EI40" i="104"/>
  <c r="DS40" i="104"/>
  <c r="DP40" i="104"/>
  <c r="DN40" i="104"/>
  <c r="CY40" i="104"/>
  <c r="CV40" i="104"/>
  <c r="CT40" i="104"/>
  <c r="CF40" i="104"/>
  <c r="CC40" i="104"/>
  <c r="CA40" i="104"/>
  <c r="AN40" i="104"/>
  <c r="AL40" i="104"/>
  <c r="L254" i="50"/>
  <c r="H254" i="50"/>
  <c r="N254" i="50"/>
  <c r="EG40" i="104"/>
  <c r="EJ40" i="104"/>
  <c r="EH40" i="104"/>
  <c r="DT40" i="104"/>
  <c r="DV40" i="104"/>
  <c r="DQ40" i="104"/>
  <c r="DO40" i="104"/>
  <c r="CZ40" i="104"/>
  <c r="CW40" i="104"/>
  <c r="CU40" i="104"/>
  <c r="CE40" i="104"/>
  <c r="CB40" i="104"/>
  <c r="BZ40" i="104"/>
  <c r="AR40" i="104"/>
  <c r="AT40" i="104"/>
  <c r="AO40" i="104"/>
  <c r="AM40" i="104"/>
  <c r="Z40" i="104"/>
  <c r="P2" i="93"/>
  <c r="BU6" i="102"/>
  <c r="BU14" i="102"/>
  <c r="BU22" i="102"/>
  <c r="BU30" i="102"/>
  <c r="CN17" i="104"/>
  <c r="CN16" i="104"/>
  <c r="BU38" i="102"/>
  <c r="BU46" i="102"/>
  <c r="BU5" i="102"/>
  <c r="BU13" i="102"/>
  <c r="BU21" i="102"/>
  <c r="BU29" i="102"/>
  <c r="BU37" i="102"/>
  <c r="BU45" i="102"/>
  <c r="BU4" i="102"/>
  <c r="CS17" i="104"/>
  <c r="CS16" i="104"/>
  <c r="BU12" i="102"/>
  <c r="CX16" i="104"/>
  <c r="CX17" i="104"/>
  <c r="BU20" i="102"/>
  <c r="BU28" i="102"/>
  <c r="BU36" i="102"/>
  <c r="BU44" i="102"/>
  <c r="BU52" i="102"/>
  <c r="BU7" i="102"/>
  <c r="CV16" i="104"/>
  <c r="CV17" i="104"/>
  <c r="BU15" i="102"/>
  <c r="BU23" i="102"/>
  <c r="CK16" i="104"/>
  <c r="CK17" i="104"/>
  <c r="BU31" i="102"/>
  <c r="BU39" i="102"/>
  <c r="BU47" i="102"/>
  <c r="CL187" i="50"/>
  <c r="BR51" i="102"/>
  <c r="BR43" i="102"/>
  <c r="CL179" i="50"/>
  <c r="BR35" i="102"/>
  <c r="BR27" i="102"/>
  <c r="CL163" i="50"/>
  <c r="CL155" i="50"/>
  <c r="BR19" i="102"/>
  <c r="Q18" i="93"/>
  <c r="BR11" i="102"/>
  <c r="AL17" i="104"/>
  <c r="AL16" i="104"/>
  <c r="Q10" i="93"/>
  <c r="BR50" i="102"/>
  <c r="CL186" i="50"/>
  <c r="Q49" i="93"/>
  <c r="BR42" i="102"/>
  <c r="BR34" i="102"/>
  <c r="CL170" i="50"/>
  <c r="Q33" i="93"/>
  <c r="BR26" i="102"/>
  <c r="CL162" i="50"/>
  <c r="BR18" i="102"/>
  <c r="AH17" i="104"/>
  <c r="AH16" i="104"/>
  <c r="Q17" i="93"/>
  <c r="BR10" i="102"/>
  <c r="BR49" i="102"/>
  <c r="CL185" i="50"/>
  <c r="Q48" i="93"/>
  <c r="BR41" i="102"/>
  <c r="BR33" i="102"/>
  <c r="AB17" i="104"/>
  <c r="AB16" i="104"/>
  <c r="CL169" i="50"/>
  <c r="Q32" i="93"/>
  <c r="BR25" i="102"/>
  <c r="AG17" i="104"/>
  <c r="AG16" i="104"/>
  <c r="CL161" i="50"/>
  <c r="BR17" i="102"/>
  <c r="CL153" i="50"/>
  <c r="Q16" i="93"/>
  <c r="BR3" i="102"/>
  <c r="AJ17" i="104"/>
  <c r="AJ16" i="104"/>
  <c r="V190" i="50"/>
  <c r="AB190" i="50"/>
  <c r="Z190" i="50"/>
  <c r="CL139" i="50"/>
  <c r="BR5" i="102"/>
  <c r="CL141" i="50"/>
  <c r="BR48" i="102"/>
  <c r="CL184" i="50"/>
  <c r="BR40" i="102"/>
  <c r="CL176" i="50"/>
  <c r="Q39" i="93"/>
  <c r="BR32" i="102"/>
  <c r="CL168" i="50"/>
  <c r="Q31" i="93"/>
  <c r="BR24" i="102"/>
  <c r="BR16" i="102"/>
  <c r="CL152" i="50"/>
  <c r="BR8" i="102"/>
  <c r="CL144" i="50"/>
  <c r="DL74" i="50"/>
  <c r="BP6" i="70"/>
  <c r="BZ9" i="104"/>
  <c r="AX62" i="50"/>
  <c r="BD62" i="50"/>
  <c r="BZ190" i="50"/>
  <c r="CF190" i="50"/>
  <c r="DL17" i="104"/>
  <c r="DU17" i="104"/>
  <c r="DI21" i="104"/>
  <c r="BS6" i="102"/>
  <c r="BS14" i="102"/>
  <c r="BS20" i="102"/>
  <c r="R19" i="93"/>
  <c r="BS28" i="102"/>
  <c r="CM164" i="50"/>
  <c r="BS35" i="102"/>
  <c r="R34" i="93"/>
  <c r="BS43" i="102"/>
  <c r="AK179" i="50"/>
  <c r="BS51" i="102"/>
  <c r="BS11" i="102"/>
  <c r="EH17" i="104"/>
  <c r="EH16" i="104"/>
  <c r="BF17" i="104"/>
  <c r="AI23" i="105"/>
  <c r="BF16" i="104"/>
  <c r="P23" i="105"/>
  <c r="BS19" i="102"/>
  <c r="BS27" i="102"/>
  <c r="BS36" i="102"/>
  <c r="BS44" i="102"/>
  <c r="BS52" i="102"/>
  <c r="CM188" i="50"/>
  <c r="BS8" i="102"/>
  <c r="CM144" i="50"/>
  <c r="BS18" i="102"/>
  <c r="ED17" i="104"/>
  <c r="ED16" i="104"/>
  <c r="BB17" i="104"/>
  <c r="AD23" i="105"/>
  <c r="BB16" i="104"/>
  <c r="K23" i="105"/>
  <c r="BS26" i="102"/>
  <c r="BS33" i="102"/>
  <c r="DX17" i="104"/>
  <c r="DX16" i="104"/>
  <c r="AV16" i="104"/>
  <c r="AV17" i="104"/>
  <c r="X23" i="105"/>
  <c r="AK169" i="50"/>
  <c r="BS41" i="102"/>
  <c r="R40" i="93"/>
  <c r="BS49" i="102"/>
  <c r="BS5" i="102"/>
  <c r="BS13" i="102"/>
  <c r="BS21" i="102"/>
  <c r="R20" i="93"/>
  <c r="BS29" i="102"/>
  <c r="CM165" i="50"/>
  <c r="R28" i="93"/>
  <c r="BS38" i="102"/>
  <c r="AK174" i="50"/>
  <c r="BS46" i="102"/>
  <c r="R45" i="93"/>
  <c r="DH16" i="104"/>
  <c r="N2" i="93"/>
  <c r="AT11" i="104"/>
  <c r="BN11" i="104"/>
  <c r="Z31" i="104"/>
  <c r="CQ171" i="50"/>
  <c r="AJ44" i="71"/>
  <c r="CM375" i="50"/>
  <c r="CM356" i="50"/>
  <c r="AJ50" i="93"/>
  <c r="CM365" i="50"/>
  <c r="DD372" i="50"/>
  <c r="BJ48" i="71"/>
  <c r="CM380" i="50"/>
  <c r="CM364" i="50"/>
  <c r="CM354" i="50"/>
  <c r="BQ52" i="71"/>
  <c r="BQ53" i="71"/>
  <c r="BQ15" i="71"/>
  <c r="CM334" i="50"/>
  <c r="AJ5" i="93"/>
  <c r="AJ29" i="93"/>
  <c r="CM358" i="50"/>
  <c r="BJ38" i="71"/>
  <c r="BJ45" i="71"/>
  <c r="DD369" i="50"/>
  <c r="BJ33" i="71"/>
  <c r="AJ20" i="93"/>
  <c r="CM349" i="50"/>
  <c r="CM350" i="50"/>
  <c r="AJ21" i="93"/>
  <c r="DD363" i="50"/>
  <c r="BJ39" i="71"/>
  <c r="AN50" i="71"/>
  <c r="DD246" i="50"/>
  <c r="DD217" i="50"/>
  <c r="AN21" i="71"/>
  <c r="DD244" i="50"/>
  <c r="AN48" i="71"/>
  <c r="DD219" i="50"/>
  <c r="AN23" i="71"/>
  <c r="DD226" i="50"/>
  <c r="AN30" i="71"/>
  <c r="AN43" i="71"/>
  <c r="DD239" i="50"/>
  <c r="AN56" i="71"/>
  <c r="DD252" i="50"/>
  <c r="DD206" i="50"/>
  <c r="AN10" i="71"/>
  <c r="DD245" i="50"/>
  <c r="AN49" i="71"/>
  <c r="DD236" i="50"/>
  <c r="AN40" i="71"/>
  <c r="AN16" i="71"/>
  <c r="DD212" i="50"/>
  <c r="AN54" i="71"/>
  <c r="DD250" i="50"/>
  <c r="AN38" i="71"/>
  <c r="DD234" i="50"/>
  <c r="AN13" i="71"/>
  <c r="DD209" i="50"/>
  <c r="AU24" i="71"/>
  <c r="AU33" i="71"/>
  <c r="AU10" i="71"/>
  <c r="AU47" i="71"/>
  <c r="AU25" i="71"/>
  <c r="R6" i="93"/>
  <c r="AJ10" i="71"/>
  <c r="R5" i="93"/>
  <c r="CM142" i="50"/>
  <c r="R48" i="93"/>
  <c r="CM185" i="50"/>
  <c r="R10" i="93"/>
  <c r="R24" i="93"/>
  <c r="CM161" i="50"/>
  <c r="R43" i="93"/>
  <c r="DD158" i="50"/>
  <c r="AC26" i="71"/>
  <c r="AC46" i="71"/>
  <c r="DD178" i="50"/>
  <c r="AC32" i="71"/>
  <c r="DD164" i="50"/>
  <c r="AC18" i="71"/>
  <c r="DD150" i="50"/>
  <c r="DD171" i="50"/>
  <c r="AC39" i="71"/>
  <c r="DD188" i="50"/>
  <c r="AC56" i="71"/>
  <c r="AC44" i="71"/>
  <c r="DD176" i="50"/>
  <c r="R50" i="93"/>
  <c r="R11" i="93"/>
  <c r="R33" i="93"/>
  <c r="CM163" i="50"/>
  <c r="R26" i="93"/>
  <c r="CM146" i="50"/>
  <c r="R9" i="93"/>
  <c r="DD152" i="50"/>
  <c r="AC20" i="71"/>
  <c r="CQ292" i="50"/>
  <c r="AG27" i="93"/>
  <c r="AG22" i="93"/>
  <c r="CQ287" i="50"/>
  <c r="AG21" i="93"/>
  <c r="DH299" i="50"/>
  <c r="CQ286" i="50"/>
  <c r="CQ274" i="50"/>
  <c r="AG9" i="93"/>
  <c r="CQ272" i="50"/>
  <c r="AG7" i="93"/>
  <c r="AG18" i="93"/>
  <c r="CQ288" i="50"/>
  <c r="CQ284" i="50"/>
  <c r="CQ298" i="50"/>
  <c r="BC17" i="71"/>
  <c r="BC51" i="71"/>
  <c r="AG49" i="93"/>
  <c r="CQ307" i="50"/>
  <c r="AG42" i="93"/>
  <c r="AG41" i="93"/>
  <c r="AG34" i="93"/>
  <c r="CQ299" i="50"/>
  <c r="CQ294" i="50"/>
  <c r="AG29" i="93"/>
  <c r="AG4" i="93"/>
  <c r="CQ269" i="50"/>
  <c r="CQ267" i="50"/>
  <c r="AG2" i="93"/>
  <c r="DH309" i="50"/>
  <c r="CQ297" i="50"/>
  <c r="AG24" i="93"/>
  <c r="CQ305" i="50"/>
  <c r="CQ295" i="50"/>
  <c r="AG30" i="93"/>
  <c r="U12" i="93"/>
  <c r="CQ149" i="50"/>
  <c r="CQ158" i="50"/>
  <c r="U21" i="93"/>
  <c r="U13" i="93"/>
  <c r="CQ164" i="50"/>
  <c r="U2" i="93"/>
  <c r="CQ139" i="50"/>
  <c r="U24" i="93"/>
  <c r="CQ161" i="50"/>
  <c r="U46" i="93"/>
  <c r="CQ183" i="50"/>
  <c r="AJ11" i="71"/>
  <c r="CQ182" i="50"/>
  <c r="U49" i="93"/>
  <c r="CQ186" i="50"/>
  <c r="CQ159" i="50"/>
  <c r="U27" i="93"/>
  <c r="CQ140" i="50"/>
  <c r="CQ170" i="50"/>
  <c r="U33" i="93"/>
  <c r="CQ167" i="50"/>
  <c r="U30" i="93"/>
  <c r="U28" i="93"/>
  <c r="CQ165" i="50"/>
  <c r="U18" i="93"/>
  <c r="CQ155" i="50"/>
  <c r="CQ153" i="50"/>
  <c r="U16" i="93"/>
  <c r="CQ151" i="50"/>
  <c r="CQ169" i="50"/>
  <c r="U32" i="93"/>
  <c r="CQ177" i="50"/>
  <c r="U40" i="93"/>
  <c r="CQ174" i="50"/>
  <c r="CQ188" i="50"/>
  <c r="AG24" i="71"/>
  <c r="CA184" i="50"/>
  <c r="AG52" i="71"/>
  <c r="DH184" i="50"/>
  <c r="O44" i="93"/>
  <c r="G42" i="71"/>
  <c r="DD56" i="50"/>
  <c r="CP11" i="50"/>
  <c r="CP50" i="50"/>
  <c r="CP37" i="50"/>
  <c r="CP33" i="50"/>
  <c r="CP25" i="50"/>
  <c r="CP17" i="50"/>
  <c r="CP53" i="50"/>
  <c r="CP59" i="50"/>
  <c r="CP55" i="50"/>
  <c r="CP51" i="50"/>
  <c r="CP43" i="50"/>
  <c r="CP36" i="50"/>
  <c r="CP32" i="50"/>
  <c r="DG28" i="50"/>
  <c r="CP60" i="50"/>
  <c r="CP56" i="50"/>
  <c r="DG52" i="50"/>
  <c r="CP48" i="50"/>
  <c r="CP39" i="50"/>
  <c r="CK59" i="50"/>
  <c r="G18" i="71"/>
  <c r="DD22" i="50"/>
  <c r="CM49" i="50"/>
  <c r="CM54" i="50"/>
  <c r="F45" i="93"/>
  <c r="CM30" i="50"/>
  <c r="N49" i="71"/>
  <c r="CM22" i="50"/>
  <c r="N43" i="71"/>
  <c r="F18" i="93"/>
  <c r="F27" i="93"/>
  <c r="CM36" i="50"/>
  <c r="CK13" i="50"/>
  <c r="DB35" i="50"/>
  <c r="P9" i="104"/>
  <c r="L9" i="104"/>
  <c r="CK38" i="50"/>
  <c r="CK34" i="50"/>
  <c r="N9" i="104"/>
  <c r="CK26" i="50"/>
  <c r="CK18" i="50"/>
  <c r="CK47" i="50"/>
  <c r="CK39" i="50"/>
  <c r="I9" i="104"/>
  <c r="CK31" i="50"/>
  <c r="T9" i="104"/>
  <c r="CK54" i="50"/>
  <c r="CK55" i="50"/>
  <c r="AU19" i="102"/>
  <c r="AY19" i="102"/>
  <c r="AR211" i="50"/>
  <c r="BF402" i="50"/>
  <c r="P402" i="50"/>
  <c r="B339" i="50"/>
  <c r="CH339" i="50"/>
  <c r="AD402" i="50"/>
  <c r="CY275" i="50"/>
  <c r="B402" i="50"/>
  <c r="AD211" i="50"/>
  <c r="BT19" i="50"/>
  <c r="AD275" i="50"/>
  <c r="CY211" i="50"/>
  <c r="B211" i="50"/>
  <c r="BT147" i="50"/>
  <c r="BT211" i="50"/>
  <c r="BF147" i="50"/>
  <c r="BT275" i="50"/>
  <c r="BT402" i="50"/>
  <c r="BF19" i="50"/>
  <c r="BF211" i="50"/>
  <c r="AD19" i="50"/>
  <c r="CY339" i="50"/>
  <c r="CY147" i="50"/>
  <c r="CH211" i="50"/>
  <c r="AD147" i="50"/>
  <c r="AR19" i="50"/>
  <c r="B147" i="50"/>
  <c r="AR147" i="50"/>
  <c r="CH147" i="50"/>
  <c r="A10" i="93"/>
  <c r="CH402" i="50"/>
  <c r="P147" i="50"/>
  <c r="BF275" i="50"/>
  <c r="Z11" i="104"/>
  <c r="Y33" i="71"/>
  <c r="Y23" i="71"/>
  <c r="X28" i="71"/>
  <c r="N19" i="71"/>
  <c r="N38" i="71"/>
  <c r="H38" i="93"/>
  <c r="AL6" i="93"/>
  <c r="CP335" i="50"/>
  <c r="CL171" i="50"/>
  <c r="CL336" i="50"/>
  <c r="AI7" i="93"/>
  <c r="CK142" i="50"/>
  <c r="DC358" i="50"/>
  <c r="BI34" i="71"/>
  <c r="AF47" i="93"/>
  <c r="CP312" i="50"/>
  <c r="Y34" i="93"/>
  <c r="CP301" i="50"/>
  <c r="AF36" i="93"/>
  <c r="N25" i="93"/>
  <c r="U17" i="71"/>
  <c r="AL13" i="93"/>
  <c r="CP342" i="50"/>
  <c r="AH14" i="93"/>
  <c r="DC237" i="50"/>
  <c r="BC7" i="71"/>
  <c r="DH267" i="50"/>
  <c r="BH29" i="71"/>
  <c r="DB353" i="50"/>
  <c r="AR21" i="71"/>
  <c r="BL40" i="71"/>
  <c r="AJ45" i="93"/>
  <c r="H17" i="93"/>
  <c r="H2" i="93"/>
  <c r="CM39" i="50"/>
  <c r="F44" i="93"/>
  <c r="BH22" i="71"/>
  <c r="BC23" i="71"/>
  <c r="F4" i="93"/>
  <c r="AM41" i="71"/>
  <c r="CO300" i="50"/>
  <c r="AL45" i="93"/>
  <c r="CP374" i="50"/>
  <c r="AL36" i="93"/>
  <c r="DC377" i="50"/>
  <c r="BI53" i="71"/>
  <c r="Q30" i="93"/>
  <c r="CK155" i="50"/>
  <c r="CL159" i="50"/>
  <c r="CK145" i="50"/>
  <c r="BI23" i="71"/>
  <c r="DC347" i="50"/>
  <c r="AL5" i="93"/>
  <c r="CL343" i="50"/>
  <c r="CL362" i="50"/>
  <c r="AI33" i="93"/>
  <c r="N5" i="93"/>
  <c r="Q23" i="93"/>
  <c r="AF12" i="93"/>
  <c r="CP277" i="50"/>
  <c r="CP30" i="50"/>
  <c r="CP24" i="50"/>
  <c r="CQ249" i="50"/>
  <c r="AA48" i="93"/>
  <c r="CO42" i="50"/>
  <c r="CK15" i="50"/>
  <c r="AF50" i="93"/>
  <c r="CP315" i="50"/>
  <c r="AF30" i="93"/>
  <c r="Y20" i="93"/>
  <c r="Y45" i="93"/>
  <c r="AA22" i="93"/>
  <c r="G48" i="93"/>
  <c r="AX38" i="71"/>
  <c r="AL39" i="93"/>
  <c r="CP368" i="50"/>
  <c r="AL16" i="93"/>
  <c r="CP345" i="50"/>
  <c r="N35" i="93"/>
  <c r="AB31" i="71"/>
  <c r="DC163" i="50"/>
  <c r="CP362" i="50"/>
  <c r="AL33" i="93"/>
  <c r="AL42" i="93"/>
  <c r="CP371" i="50"/>
  <c r="AL23" i="93"/>
  <c r="CP352" i="50"/>
  <c r="CP378" i="50"/>
  <c r="AL49" i="93"/>
  <c r="J39" i="71"/>
  <c r="DG43" i="50"/>
  <c r="AB19" i="71"/>
  <c r="DC151" i="50"/>
  <c r="AB55" i="71"/>
  <c r="DC187" i="50"/>
  <c r="AA56" i="71"/>
  <c r="DB188" i="50"/>
  <c r="CO269" i="50"/>
  <c r="CO288" i="50"/>
  <c r="DC335" i="50"/>
  <c r="BI11" i="71"/>
  <c r="AH28" i="93"/>
  <c r="CK357" i="50"/>
  <c r="CK362" i="50"/>
  <c r="AH33" i="93"/>
  <c r="AH39" i="93"/>
  <c r="DC211" i="50"/>
  <c r="AM15" i="71"/>
  <c r="DF307" i="50"/>
  <c r="DC161" i="50"/>
  <c r="AB29" i="71"/>
  <c r="DG56" i="50"/>
  <c r="J52" i="71"/>
  <c r="DC356" i="50"/>
  <c r="BI32" i="71"/>
  <c r="DH220" i="50"/>
  <c r="AR24" i="71"/>
  <c r="DH240" i="50"/>
  <c r="AR44" i="71"/>
  <c r="DB334" i="50"/>
  <c r="BH10" i="71"/>
  <c r="DB372" i="50"/>
  <c r="DF232" i="50"/>
  <c r="AP36" i="71"/>
  <c r="AG25" i="71"/>
  <c r="DH157" i="50"/>
  <c r="DH151" i="50"/>
  <c r="AG19" i="71"/>
  <c r="DC267" i="50"/>
  <c r="AX7" i="71"/>
  <c r="AP32" i="71"/>
  <c r="DF228" i="50"/>
  <c r="AP48" i="71"/>
  <c r="DF244" i="50"/>
  <c r="P31" i="71"/>
  <c r="DC206" i="50"/>
  <c r="AM10" i="71"/>
  <c r="AM35" i="71"/>
  <c r="DC231" i="50"/>
  <c r="J38" i="71"/>
  <c r="DG42" i="50"/>
  <c r="DH213" i="50"/>
  <c r="AR17" i="71"/>
  <c r="AR33" i="71"/>
  <c r="CK370" i="50"/>
  <c r="DF227" i="50"/>
  <c r="AP31" i="71"/>
  <c r="P12" i="71"/>
  <c r="U25" i="71"/>
  <c r="AJ24" i="93"/>
  <c r="AJ15" i="93"/>
  <c r="CM344" i="50"/>
  <c r="AJ10" i="93"/>
  <c r="AJ19" i="93"/>
  <c r="CM348" i="50"/>
  <c r="J37" i="71"/>
  <c r="DG41" i="50"/>
  <c r="CM43" i="50"/>
  <c r="CM51" i="50"/>
  <c r="DG18" i="50"/>
  <c r="J14" i="71"/>
  <c r="AR39" i="71"/>
  <c r="DH235" i="50"/>
  <c r="DB358" i="50"/>
  <c r="BH34" i="71"/>
  <c r="I23" i="71"/>
  <c r="DF27" i="50"/>
  <c r="DF18" i="50"/>
  <c r="I14" i="71"/>
  <c r="G12" i="71"/>
  <c r="DD16" i="50"/>
  <c r="AX28" i="71"/>
  <c r="DC288" i="50"/>
  <c r="BA21" i="71"/>
  <c r="DF281" i="50"/>
  <c r="R36" i="93"/>
  <c r="BC8" i="71"/>
  <c r="DH268" i="50"/>
  <c r="DH316" i="50"/>
  <c r="BC56" i="71"/>
  <c r="G33" i="71"/>
  <c r="DD37" i="50"/>
  <c r="DF225" i="50"/>
  <c r="AP29" i="71"/>
  <c r="DF206" i="50"/>
  <c r="AP10" i="71"/>
  <c r="DC297" i="50"/>
  <c r="AX37" i="71"/>
  <c r="AM48" i="71"/>
  <c r="DC244" i="50"/>
  <c r="AB50" i="71"/>
  <c r="P25" i="71"/>
  <c r="DH270" i="50"/>
  <c r="BC10" i="71"/>
  <c r="CM232" i="50"/>
  <c r="X31" i="93"/>
  <c r="CM233" i="50"/>
  <c r="X32" i="93"/>
  <c r="CM222" i="50"/>
  <c r="X21" i="93"/>
  <c r="AX54" i="71"/>
  <c r="DC314" i="50"/>
  <c r="R17" i="93"/>
  <c r="CM154" i="50"/>
  <c r="CO166" i="50"/>
  <c r="S29" i="93"/>
  <c r="S43" i="93"/>
  <c r="CQ334" i="50"/>
  <c r="AM5" i="93"/>
  <c r="CQ355" i="50"/>
  <c r="CM377" i="50"/>
  <c r="DH301" i="50"/>
  <c r="BC33" i="71"/>
  <c r="DH293" i="50"/>
  <c r="DH302" i="50"/>
  <c r="BC42" i="71"/>
  <c r="T45" i="71"/>
  <c r="DF223" i="50"/>
  <c r="AP27" i="71"/>
  <c r="AP24" i="71"/>
  <c r="DF220" i="50"/>
  <c r="P8" i="71"/>
  <c r="AB12" i="71"/>
  <c r="DC144" i="50"/>
  <c r="P46" i="71"/>
  <c r="P27" i="71"/>
  <c r="DF271" i="50"/>
  <c r="BA11" i="71"/>
  <c r="DD380" i="50"/>
  <c r="BJ56" i="71"/>
  <c r="E51" i="71"/>
  <c r="DB55" i="50"/>
  <c r="DG23" i="50"/>
  <c r="J19" i="71"/>
  <c r="F46" i="93"/>
  <c r="T23" i="71"/>
  <c r="O23" i="93"/>
  <c r="O16" i="93"/>
  <c r="O37" i="93"/>
  <c r="O22" i="93"/>
  <c r="CM181" i="50"/>
  <c r="DF377" i="50"/>
  <c r="BL53" i="71"/>
  <c r="DH53" i="50"/>
  <c r="K49" i="71"/>
  <c r="AP40" i="71"/>
  <c r="I6" i="93"/>
  <c r="I49" i="93"/>
  <c r="CM338" i="50"/>
  <c r="DB173" i="50"/>
  <c r="AA41" i="71"/>
  <c r="O32" i="93"/>
  <c r="BN35" i="71"/>
  <c r="DH359" i="50"/>
  <c r="U47" i="71"/>
  <c r="DH22" i="50"/>
  <c r="AC9" i="71"/>
  <c r="DH42" i="50"/>
  <c r="DH47" i="50"/>
  <c r="R36" i="71"/>
  <c r="AE22" i="71"/>
  <c r="N31" i="71"/>
  <c r="DC178" i="50"/>
  <c r="AJ27" i="71"/>
  <c r="Q24" i="71"/>
  <c r="N52" i="71"/>
  <c r="U20" i="71"/>
  <c r="AR7" i="71"/>
  <c r="DH203" i="50"/>
  <c r="DB347" i="50"/>
  <c r="BH23" i="71"/>
  <c r="R25" i="71"/>
  <c r="DD204" i="50"/>
  <c r="AN8" i="71"/>
  <c r="DD211" i="50"/>
  <c r="AN15" i="71"/>
  <c r="DB169" i="50"/>
  <c r="AA37" i="71"/>
  <c r="DF34" i="50"/>
  <c r="I30" i="71"/>
  <c r="J382" i="50"/>
  <c r="L382" i="50"/>
  <c r="R39" i="71"/>
  <c r="R33" i="71"/>
  <c r="R21" i="71"/>
  <c r="R15" i="71"/>
  <c r="H27" i="93"/>
  <c r="AL32" i="93"/>
  <c r="CP361" i="50"/>
  <c r="AL11" i="93"/>
  <c r="AB52" i="71"/>
  <c r="DC184" i="50"/>
  <c r="CP27" i="50"/>
  <c r="CO224" i="50"/>
  <c r="Y23" i="93"/>
  <c r="U48" i="71"/>
  <c r="CP331" i="50"/>
  <c r="AH47" i="93"/>
  <c r="DG272" i="50"/>
  <c r="CK371" i="50"/>
  <c r="AJ49" i="93"/>
  <c r="BM24" i="71"/>
  <c r="DG348" i="50"/>
  <c r="CM184" i="50"/>
  <c r="DH315" i="50"/>
  <c r="BC55" i="71"/>
  <c r="AX55" i="71"/>
  <c r="DC315" i="50"/>
  <c r="AX34" i="71"/>
  <c r="DC294" i="50"/>
  <c r="X50" i="93"/>
  <c r="CM251" i="50"/>
  <c r="CM169" i="50"/>
  <c r="R32" i="93"/>
  <c r="DD60" i="50"/>
  <c r="G56" i="71"/>
  <c r="DG369" i="50"/>
  <c r="BM45" i="71"/>
  <c r="O27" i="93"/>
  <c r="X56" i="71"/>
  <c r="BJ40" i="71"/>
  <c r="I13" i="93"/>
  <c r="I23" i="93"/>
  <c r="I38" i="93"/>
  <c r="R52" i="71"/>
  <c r="Q41" i="71"/>
  <c r="Q28" i="71"/>
  <c r="Q44" i="71"/>
  <c r="Q47" i="71"/>
  <c r="Y16" i="71"/>
  <c r="DH207" i="50"/>
  <c r="DH216" i="50"/>
  <c r="AR20" i="71"/>
  <c r="R7" i="71"/>
  <c r="R23" i="71"/>
  <c r="AX22" i="71"/>
  <c r="AU44" i="71"/>
  <c r="Q51" i="71"/>
  <c r="V20" i="71"/>
  <c r="H20" i="93"/>
  <c r="H37" i="93"/>
  <c r="H35" i="93"/>
  <c r="N50" i="93"/>
  <c r="Q40" i="93"/>
  <c r="N6" i="93"/>
  <c r="AI15" i="93"/>
  <c r="CL344" i="50"/>
  <c r="DC168" i="50"/>
  <c r="AB36" i="71"/>
  <c r="AL20" i="93"/>
  <c r="CP349" i="50"/>
  <c r="AB18" i="71"/>
  <c r="DC150" i="50"/>
  <c r="H42" i="93"/>
  <c r="BC32" i="71"/>
  <c r="DH292" i="50"/>
  <c r="AJ39" i="93"/>
  <c r="CM368" i="50"/>
  <c r="CM19" i="50"/>
  <c r="G34" i="71"/>
  <c r="DD38" i="50"/>
  <c r="DG54" i="50"/>
  <c r="J50" i="71"/>
  <c r="DB351" i="50"/>
  <c r="BH27" i="71"/>
  <c r="CQ365" i="50"/>
  <c r="AM36" i="93"/>
  <c r="DF299" i="50"/>
  <c r="BA39" i="71"/>
  <c r="CM166" i="50"/>
  <c r="R29" i="93"/>
  <c r="BC25" i="71"/>
  <c r="CQ357" i="50"/>
  <c r="DF230" i="50"/>
  <c r="AP34" i="71"/>
  <c r="P36" i="71"/>
  <c r="F41" i="93"/>
  <c r="CM231" i="50"/>
  <c r="X30" i="93"/>
  <c r="CQ379" i="50"/>
  <c r="AM12" i="71"/>
  <c r="DC208" i="50"/>
  <c r="BC43" i="71"/>
  <c r="T18" i="71"/>
  <c r="AP41" i="71"/>
  <c r="DF237" i="50"/>
  <c r="Q55" i="71"/>
  <c r="F43" i="93"/>
  <c r="DD181" i="50"/>
  <c r="AC49" i="71"/>
  <c r="AX25" i="71"/>
  <c r="DC148" i="50"/>
  <c r="AB16" i="71"/>
  <c r="AJ17" i="71"/>
  <c r="K19" i="71"/>
  <c r="M26" i="93"/>
  <c r="R32" i="71"/>
  <c r="CQ17" i="50"/>
  <c r="DG45" i="50"/>
  <c r="CV23" i="103"/>
  <c r="U41" i="71"/>
  <c r="DF364" i="50"/>
  <c r="BQ48" i="71"/>
  <c r="H43" i="93"/>
  <c r="H5" i="93"/>
  <c r="H26" i="93"/>
  <c r="H22" i="93"/>
  <c r="H50" i="93"/>
  <c r="AX32" i="71"/>
  <c r="CM41" i="50"/>
  <c r="F28" i="93"/>
  <c r="BH46" i="71"/>
  <c r="DH217" i="50"/>
  <c r="DB50" i="50"/>
  <c r="AJ44" i="93"/>
  <c r="F38" i="93"/>
  <c r="DC176" i="50"/>
  <c r="AH7" i="93"/>
  <c r="X37" i="71"/>
  <c r="BQ39" i="71"/>
  <c r="H36" i="93"/>
  <c r="DC338" i="50"/>
  <c r="N10" i="93"/>
  <c r="AB20" i="71"/>
  <c r="DC152" i="50"/>
  <c r="CP353" i="50"/>
  <c r="AL24" i="93"/>
  <c r="AI42" i="93"/>
  <c r="CL371" i="50"/>
  <c r="N17" i="93"/>
  <c r="AA9" i="71"/>
  <c r="DB141" i="50"/>
  <c r="CK185" i="50"/>
  <c r="CP289" i="50"/>
  <c r="AF24" i="93"/>
  <c r="CP12" i="50"/>
  <c r="CQ247" i="50"/>
  <c r="AA46" i="93"/>
  <c r="I10" i="71"/>
  <c r="G5" i="93"/>
  <c r="CP278" i="50"/>
  <c r="AF13" i="93"/>
  <c r="CO243" i="50"/>
  <c r="Y42" i="93"/>
  <c r="P55" i="71"/>
  <c r="CO49" i="50"/>
  <c r="Q40" i="71"/>
  <c r="N38" i="93"/>
  <c r="CL337" i="50"/>
  <c r="AI8" i="93"/>
  <c r="AL37" i="93"/>
  <c r="CP366" i="50"/>
  <c r="N27" i="93"/>
  <c r="CK144" i="50"/>
  <c r="DC149" i="50"/>
  <c r="AB17" i="71"/>
  <c r="AA36" i="71"/>
  <c r="DB168" i="50"/>
  <c r="CP364" i="50"/>
  <c r="AL35" i="93"/>
  <c r="AL46" i="93"/>
  <c r="AL50" i="93"/>
  <c r="AB51" i="71"/>
  <c r="DC183" i="50"/>
  <c r="BI16" i="71"/>
  <c r="DC340" i="50"/>
  <c r="AA11" i="71"/>
  <c r="DB143" i="50"/>
  <c r="CO313" i="50"/>
  <c r="CO272" i="50"/>
  <c r="DG285" i="50"/>
  <c r="BB25" i="71"/>
  <c r="AH12" i="93"/>
  <c r="AH23" i="93"/>
  <c r="AH49" i="93"/>
  <c r="DC241" i="50"/>
  <c r="AM45" i="71"/>
  <c r="DG51" i="50"/>
  <c r="J47" i="71"/>
  <c r="AB22" i="71"/>
  <c r="DC154" i="50"/>
  <c r="BA19" i="71"/>
  <c r="DF279" i="50"/>
  <c r="J18" i="71"/>
  <c r="DG22" i="50"/>
  <c r="BC47" i="71"/>
  <c r="AR29" i="71"/>
  <c r="DH225" i="50"/>
  <c r="BH14" i="71"/>
  <c r="DB338" i="50"/>
  <c r="DB359" i="50"/>
  <c r="BH35" i="71"/>
  <c r="DF13" i="50"/>
  <c r="I29" i="71"/>
  <c r="DF33" i="50"/>
  <c r="E34" i="71"/>
  <c r="DB38" i="50"/>
  <c r="AG7" i="71"/>
  <c r="DH139" i="50"/>
  <c r="AG32" i="71"/>
  <c r="P13" i="71"/>
  <c r="DC238" i="50"/>
  <c r="AM42" i="71"/>
  <c r="AM55" i="71"/>
  <c r="DC251" i="50"/>
  <c r="DC229" i="50"/>
  <c r="AM33" i="71"/>
  <c r="AR10" i="71"/>
  <c r="DH206" i="50"/>
  <c r="BH50" i="71"/>
  <c r="DB374" i="50"/>
  <c r="DF214" i="50"/>
  <c r="AP18" i="71"/>
  <c r="P53" i="71"/>
  <c r="CM332" i="50"/>
  <c r="AJ3" i="93"/>
  <c r="CM370" i="50"/>
  <c r="AJ41" i="93"/>
  <c r="AJ30" i="93"/>
  <c r="CM343" i="50"/>
  <c r="AJ14" i="93"/>
  <c r="AJ37" i="93"/>
  <c r="AJ8" i="93"/>
  <c r="CM337" i="50"/>
  <c r="BM17" i="71"/>
  <c r="DG341" i="50"/>
  <c r="H32" i="93"/>
  <c r="CM12" i="50"/>
  <c r="DD24" i="50"/>
  <c r="G20" i="71"/>
  <c r="CM17" i="50"/>
  <c r="H9" i="93"/>
  <c r="AR43" i="71"/>
  <c r="DH239" i="50"/>
  <c r="I31" i="71"/>
  <c r="AM3" i="93"/>
  <c r="BB8" i="71"/>
  <c r="DC205" i="50"/>
  <c r="AM9" i="71"/>
  <c r="DD155" i="50"/>
  <c r="AC23" i="71"/>
  <c r="CM379" i="50"/>
  <c r="BC13" i="71"/>
  <c r="DH273" i="50"/>
  <c r="DH296" i="50"/>
  <c r="BC36" i="71"/>
  <c r="DC272" i="50"/>
  <c r="AX12" i="71"/>
  <c r="DF226" i="50"/>
  <c r="AP30" i="71"/>
  <c r="DF211" i="50"/>
  <c r="AP15" i="71"/>
  <c r="AX26" i="71"/>
  <c r="DC286" i="50"/>
  <c r="AX41" i="71"/>
  <c r="DC301" i="50"/>
  <c r="CM26" i="50"/>
  <c r="F23" i="93"/>
  <c r="AB40" i="71"/>
  <c r="P19" i="71"/>
  <c r="X14" i="93"/>
  <c r="CM215" i="50"/>
  <c r="CM207" i="50"/>
  <c r="X6" i="93"/>
  <c r="CM225" i="50"/>
  <c r="X24" i="93"/>
  <c r="R42" i="93"/>
  <c r="CO160" i="50"/>
  <c r="F21" i="93"/>
  <c r="AU21" i="71"/>
  <c r="AU38" i="71"/>
  <c r="CQ375" i="50"/>
  <c r="AM46" i="93"/>
  <c r="AA48" i="71"/>
  <c r="DB180" i="50"/>
  <c r="F19" i="93"/>
  <c r="BA25" i="71"/>
  <c r="DF285" i="50"/>
  <c r="DC228" i="50"/>
  <c r="AM32" i="71"/>
  <c r="BC44" i="71"/>
  <c r="DH304" i="50"/>
  <c r="BC19" i="71"/>
  <c r="DH279" i="50"/>
  <c r="DH280" i="50"/>
  <c r="BC20" i="71"/>
  <c r="G28" i="71"/>
  <c r="DD32" i="50"/>
  <c r="T40" i="71"/>
  <c r="AP35" i="71"/>
  <c r="DF231" i="50"/>
  <c r="P10" i="71"/>
  <c r="P28" i="71"/>
  <c r="DC219" i="50"/>
  <c r="AM23" i="71"/>
  <c r="DC139" i="50"/>
  <c r="AB7" i="71"/>
  <c r="P21" i="71"/>
  <c r="BJ18" i="71"/>
  <c r="DD342" i="50"/>
  <c r="AG8" i="71"/>
  <c r="O9" i="93"/>
  <c r="O42" i="93"/>
  <c r="O7" i="93"/>
  <c r="BL31" i="71"/>
  <c r="DF355" i="50"/>
  <c r="DD143" i="50"/>
  <c r="AC11" i="71"/>
  <c r="I4" i="93"/>
  <c r="AN31" i="71"/>
  <c r="DD227" i="50"/>
  <c r="DD149" i="50"/>
  <c r="AC17" i="71"/>
  <c r="AC7" i="71"/>
  <c r="U56" i="71"/>
  <c r="K24" i="71"/>
  <c r="DH28" i="50"/>
  <c r="CM360" i="50"/>
  <c r="DC361" i="50"/>
  <c r="BI37" i="71"/>
  <c r="F22" i="93"/>
  <c r="N28" i="71"/>
  <c r="T31" i="71"/>
  <c r="DH271" i="50"/>
  <c r="BC11" i="71"/>
  <c r="I27" i="93"/>
  <c r="V15" i="71"/>
  <c r="DD144" i="50"/>
  <c r="AC12" i="71"/>
  <c r="DD159" i="50"/>
  <c r="AC27" i="71"/>
  <c r="Q23" i="71"/>
  <c r="Q39" i="71"/>
  <c r="X14" i="71"/>
  <c r="Q14" i="71"/>
  <c r="Q50" i="71"/>
  <c r="V16" i="71"/>
  <c r="CO352" i="50"/>
  <c r="U7" i="71"/>
  <c r="DB354" i="50"/>
  <c r="BH30" i="71"/>
  <c r="CK349" i="50"/>
  <c r="DD228" i="50"/>
  <c r="AN32" i="71"/>
  <c r="DD240" i="50"/>
  <c r="AN44" i="71"/>
  <c r="S31" i="71"/>
  <c r="BQ47" i="71"/>
  <c r="CK169" i="50"/>
  <c r="Y15" i="71"/>
  <c r="J41" i="71"/>
  <c r="H12" i="93"/>
  <c r="H28" i="93"/>
  <c r="AB54" i="71"/>
  <c r="AI50" i="93"/>
  <c r="CL379" i="50"/>
  <c r="CP16" i="50"/>
  <c r="DD41" i="50"/>
  <c r="AL14" i="93"/>
  <c r="CP343" i="50"/>
  <c r="U35" i="71"/>
  <c r="CK143" i="50"/>
  <c r="AE2" i="93"/>
  <c r="CO267" i="50"/>
  <c r="CK367" i="50"/>
  <c r="AH38" i="93"/>
  <c r="AM25" i="71"/>
  <c r="DC221" i="50"/>
  <c r="CL154" i="50"/>
  <c r="CA174" i="50"/>
  <c r="DH174" i="50"/>
  <c r="AG42" i="71"/>
  <c r="DC270" i="50"/>
  <c r="AX10" i="71"/>
  <c r="P17" i="71"/>
  <c r="AX15" i="71"/>
  <c r="DC275" i="50"/>
  <c r="AJ4" i="93"/>
  <c r="AJ26" i="93"/>
  <c r="CM355" i="50"/>
  <c r="CM23" i="50"/>
  <c r="CM42" i="50"/>
  <c r="DF51" i="50"/>
  <c r="I47" i="71"/>
  <c r="G31" i="71"/>
  <c r="DD35" i="50"/>
  <c r="DD375" i="50"/>
  <c r="BJ51" i="71"/>
  <c r="DH188" i="50"/>
  <c r="AG56" i="71"/>
  <c r="X15" i="93"/>
  <c r="CM216" i="50"/>
  <c r="S8" i="93"/>
  <c r="CO145" i="50"/>
  <c r="AM23" i="93"/>
  <c r="CQ352" i="50"/>
  <c r="DD377" i="50"/>
  <c r="DH312" i="50"/>
  <c r="BC52" i="71"/>
  <c r="T12" i="71"/>
  <c r="AX29" i="71"/>
  <c r="DC289" i="50"/>
  <c r="G46" i="71"/>
  <c r="DD50" i="50"/>
  <c r="DD376" i="50"/>
  <c r="BJ52" i="71"/>
  <c r="O4" i="93"/>
  <c r="O50" i="93"/>
  <c r="F47" i="93"/>
  <c r="T26" i="71"/>
  <c r="P14" i="71"/>
  <c r="R46" i="71"/>
  <c r="Q20" i="71"/>
  <c r="Q12" i="71"/>
  <c r="Q32" i="71"/>
  <c r="X47" i="71"/>
  <c r="AN138" i="103"/>
  <c r="CO309" i="50"/>
  <c r="AM16" i="93"/>
  <c r="H19" i="93"/>
  <c r="H51" i="93"/>
  <c r="H4" i="93"/>
  <c r="H29" i="93"/>
  <c r="H49" i="93"/>
  <c r="H25" i="93"/>
  <c r="CQ219" i="50"/>
  <c r="CO204" i="50"/>
  <c r="AR11" i="71"/>
  <c r="U48" i="93"/>
  <c r="BQ9" i="71"/>
  <c r="AM28" i="93"/>
  <c r="BJ50" i="71"/>
  <c r="DB346" i="50"/>
  <c r="E46" i="71"/>
  <c r="G37" i="71"/>
  <c r="DH283" i="50"/>
  <c r="F16" i="93"/>
  <c r="Y39" i="93"/>
  <c r="R47" i="93"/>
  <c r="X30" i="71"/>
  <c r="DF240" i="50"/>
  <c r="CK336" i="50"/>
  <c r="AJ34" i="71"/>
  <c r="DC296" i="50"/>
  <c r="DE149" i="50"/>
  <c r="DH36" i="50"/>
  <c r="DC298" i="50"/>
  <c r="K32" i="71"/>
  <c r="AL47" i="93"/>
  <c r="N7" i="93"/>
  <c r="N29" i="93"/>
  <c r="DC181" i="50"/>
  <c r="AB49" i="71"/>
  <c r="AL48" i="93"/>
  <c r="AI43" i="93"/>
  <c r="CL372" i="50"/>
  <c r="AI28" i="93"/>
  <c r="CL357" i="50"/>
  <c r="CL180" i="50"/>
  <c r="CL166" i="50"/>
  <c r="BI25" i="71"/>
  <c r="DC349" i="50"/>
  <c r="BI21" i="71"/>
  <c r="Y41" i="93"/>
  <c r="CO242" i="50"/>
  <c r="DC235" i="50"/>
  <c r="AM39" i="71"/>
  <c r="CP19" i="50"/>
  <c r="CP20" i="50"/>
  <c r="AA44" i="93"/>
  <c r="CQ245" i="50"/>
  <c r="CK45" i="50"/>
  <c r="CP308" i="50"/>
  <c r="Y11" i="93"/>
  <c r="CO212" i="50"/>
  <c r="G38" i="93"/>
  <c r="DC368" i="50"/>
  <c r="BI44" i="71"/>
  <c r="AL44" i="93"/>
  <c r="CP373" i="50"/>
  <c r="BI41" i="71"/>
  <c r="DC365" i="50"/>
  <c r="N19" i="93"/>
  <c r="DC374" i="50"/>
  <c r="BI50" i="71"/>
  <c r="U38" i="71"/>
  <c r="AB47" i="71"/>
  <c r="DC179" i="50"/>
  <c r="DB144" i="50"/>
  <c r="AA12" i="71"/>
  <c r="DB179" i="50"/>
  <c r="AA47" i="71"/>
  <c r="DB159" i="50"/>
  <c r="AA27" i="71"/>
  <c r="U29" i="71"/>
  <c r="CP337" i="50"/>
  <c r="AL8" i="93"/>
  <c r="AL27" i="93"/>
  <c r="AL38" i="93"/>
  <c r="CP367" i="50"/>
  <c r="AL30" i="93"/>
  <c r="H34" i="93"/>
  <c r="AB13" i="71"/>
  <c r="DC145" i="50"/>
  <c r="BC430" i="50"/>
  <c r="CO294" i="50"/>
  <c r="CK33" i="50"/>
  <c r="AH26" i="93"/>
  <c r="AH8" i="93"/>
  <c r="AH46" i="93"/>
  <c r="H47" i="93"/>
  <c r="DH306" i="50"/>
  <c r="DH288" i="50"/>
  <c r="BC28" i="71"/>
  <c r="AP53" i="71"/>
  <c r="BI15" i="71"/>
  <c r="DC339" i="50"/>
  <c r="DB331" i="50"/>
  <c r="I13" i="71"/>
  <c r="DF17" i="50"/>
  <c r="T35" i="71"/>
  <c r="AP38" i="71"/>
  <c r="DF234" i="50"/>
  <c r="AX14" i="71"/>
  <c r="DC274" i="50"/>
  <c r="CM341" i="50"/>
  <c r="AJ12" i="93"/>
  <c r="CM352" i="50"/>
  <c r="AJ17" i="93"/>
  <c r="CM346" i="50"/>
  <c r="CM15" i="50"/>
  <c r="CM40" i="50"/>
  <c r="DH244" i="50"/>
  <c r="AR48" i="71"/>
  <c r="CK358" i="50"/>
  <c r="F26" i="93"/>
  <c r="F7" i="93"/>
  <c r="DB46" i="50"/>
  <c r="DF26" i="50"/>
  <c r="I22" i="71"/>
  <c r="DD345" i="50"/>
  <c r="BJ21" i="71"/>
  <c r="CM145" i="50"/>
  <c r="DB147" i="50"/>
  <c r="AA15" i="71"/>
  <c r="AP23" i="71"/>
  <c r="DF219" i="50"/>
  <c r="DH282" i="50"/>
  <c r="BC22" i="71"/>
  <c r="DH281" i="50"/>
  <c r="BC21" i="71"/>
  <c r="DH234" i="50"/>
  <c r="AR38" i="71"/>
  <c r="AP52" i="71"/>
  <c r="AP26" i="71"/>
  <c r="DF222" i="50"/>
  <c r="P20" i="71"/>
  <c r="P39" i="71"/>
  <c r="BH11" i="71"/>
  <c r="DB335" i="50"/>
  <c r="BI31" i="71"/>
  <c r="DC355" i="50"/>
  <c r="DC141" i="50"/>
  <c r="AB9" i="71"/>
  <c r="BJ30" i="71"/>
  <c r="DD354" i="50"/>
  <c r="BJ11" i="71"/>
  <c r="DD335" i="50"/>
  <c r="BA41" i="71"/>
  <c r="CM205" i="50"/>
  <c r="X4" i="93"/>
  <c r="CM224" i="50"/>
  <c r="X23" i="93"/>
  <c r="CM203" i="50"/>
  <c r="X2" i="93"/>
  <c r="R49" i="93"/>
  <c r="DF356" i="50"/>
  <c r="BL32" i="71"/>
  <c r="CO182" i="50"/>
  <c r="CO167" i="50"/>
  <c r="S30" i="93"/>
  <c r="AU56" i="71"/>
  <c r="CQ351" i="50"/>
  <c r="CQ369" i="50"/>
  <c r="CQ335" i="50"/>
  <c r="DD28" i="50"/>
  <c r="DH290" i="50"/>
  <c r="BC30" i="71"/>
  <c r="F51" i="93"/>
  <c r="AP14" i="71"/>
  <c r="DF210" i="50"/>
  <c r="AA35" i="71"/>
  <c r="I39" i="71"/>
  <c r="DF43" i="50"/>
  <c r="U53" i="71"/>
  <c r="CP369" i="50"/>
  <c r="DD52" i="50"/>
  <c r="G48" i="71"/>
  <c r="H14" i="93"/>
  <c r="BA45" i="71"/>
  <c r="DF305" i="50"/>
  <c r="O3" i="93"/>
  <c r="O28" i="93"/>
  <c r="O24" i="93"/>
  <c r="O21" i="93"/>
  <c r="T21" i="71"/>
  <c r="BA31" i="71"/>
  <c r="O18" i="93"/>
  <c r="AC36" i="71"/>
  <c r="DD168" i="50"/>
  <c r="U14" i="71"/>
  <c r="K11" i="71"/>
  <c r="DH58" i="50"/>
  <c r="AX39" i="71"/>
  <c r="DC299" i="50"/>
  <c r="DD356" i="50"/>
  <c r="BJ32" i="71"/>
  <c r="BJ14" i="71"/>
  <c r="DD338" i="50"/>
  <c r="AU31" i="71"/>
  <c r="BL36" i="71"/>
  <c r="N24" i="71"/>
  <c r="DD360" i="50"/>
  <c r="BJ36" i="71"/>
  <c r="DD31" i="50"/>
  <c r="G27" i="71"/>
  <c r="K28" i="71"/>
  <c r="AJ45" i="71"/>
  <c r="CM157" i="50"/>
  <c r="F13" i="93"/>
  <c r="I8" i="93"/>
  <c r="X20" i="71"/>
  <c r="N45" i="71"/>
  <c r="AR56" i="71"/>
  <c r="DH252" i="50"/>
  <c r="BH25" i="71"/>
  <c r="DB349" i="50"/>
  <c r="R43" i="71"/>
  <c r="DG275" i="50"/>
  <c r="Y20" i="71"/>
  <c r="CK44" i="50"/>
  <c r="DB44" i="50"/>
  <c r="E40" i="71"/>
  <c r="E39" i="71"/>
  <c r="DB43" i="50"/>
  <c r="E22" i="71"/>
  <c r="DB11" i="50"/>
  <c r="E31" i="71"/>
  <c r="E30" i="71"/>
  <c r="DB34" i="50"/>
  <c r="E23" i="71"/>
  <c r="DB27" i="50"/>
  <c r="DB31" i="50"/>
  <c r="E27" i="71"/>
  <c r="DH11" i="50"/>
  <c r="K7" i="71"/>
  <c r="E7" i="71"/>
  <c r="AD38" i="93"/>
  <c r="CW6" i="70"/>
  <c r="DL138" i="50"/>
  <c r="Y14" i="71"/>
  <c r="N23" i="71"/>
  <c r="CP336" i="50"/>
  <c r="AL7" i="93"/>
  <c r="Y23" i="103"/>
  <c r="DL10" i="50"/>
  <c r="AI6" i="70"/>
  <c r="AB24" i="71"/>
  <c r="DC156" i="50"/>
  <c r="CQ148" i="50"/>
  <c r="U11" i="93"/>
  <c r="AJ53" i="71"/>
  <c r="CQ145" i="50"/>
  <c r="U8" i="93"/>
  <c r="Y29" i="71"/>
  <c r="Y34" i="71"/>
  <c r="Y27" i="71"/>
  <c r="BI51" i="71"/>
  <c r="DC375" i="50"/>
  <c r="CL147" i="50"/>
  <c r="DE147" i="50"/>
  <c r="AM41" i="93"/>
  <c r="CQ370" i="50"/>
  <c r="AM39" i="93"/>
  <c r="AM20" i="93"/>
  <c r="AM49" i="93"/>
  <c r="AM45" i="93"/>
  <c r="AM32" i="93"/>
  <c r="CQ361" i="50"/>
  <c r="AM12" i="93"/>
  <c r="AM8" i="93"/>
  <c r="AM38" i="93"/>
  <c r="AM35" i="93"/>
  <c r="AM7" i="93"/>
  <c r="AA32" i="93"/>
  <c r="CQ233" i="50"/>
  <c r="CQ230" i="50"/>
  <c r="AA25" i="93"/>
  <c r="CQ226" i="50"/>
  <c r="CQ228" i="50"/>
  <c r="CQ248" i="50"/>
  <c r="AA47" i="93"/>
  <c r="AA50" i="93"/>
  <c r="CQ251" i="50"/>
  <c r="AA14" i="93"/>
  <c r="CQ215" i="50"/>
  <c r="AA10" i="93"/>
  <c r="CQ211" i="50"/>
  <c r="AA13" i="93"/>
  <c r="CQ214" i="50"/>
  <c r="AA8" i="93"/>
  <c r="CQ209" i="50"/>
  <c r="CQ208" i="50"/>
  <c r="AA7" i="93"/>
  <c r="AA17" i="93"/>
  <c r="CQ218" i="50"/>
  <c r="BJ55" i="71"/>
  <c r="DD379" i="50"/>
  <c r="AG33" i="93"/>
  <c r="DH274" i="50"/>
  <c r="BN27" i="71"/>
  <c r="BN32" i="71"/>
  <c r="DH356" i="50"/>
  <c r="DC313" i="50"/>
  <c r="AX53" i="71"/>
  <c r="DC305" i="50"/>
  <c r="AX45" i="71"/>
  <c r="DC273" i="50"/>
  <c r="AX13" i="71"/>
  <c r="Y37" i="93"/>
  <c r="BN39" i="71"/>
  <c r="DH363" i="50"/>
  <c r="DC248" i="50"/>
  <c r="AM52" i="71"/>
  <c r="DC250" i="50"/>
  <c r="AM54" i="71"/>
  <c r="AM47" i="71"/>
  <c r="DC243" i="50"/>
  <c r="AM50" i="71"/>
  <c r="DC246" i="50"/>
  <c r="AJ22" i="93"/>
  <c r="CM361" i="50"/>
  <c r="DF311" i="50"/>
  <c r="BA51" i="71"/>
  <c r="DG26" i="50"/>
  <c r="J22" i="71"/>
  <c r="DG48" i="50"/>
  <c r="J44" i="71"/>
  <c r="DG14" i="50"/>
  <c r="J10" i="71"/>
  <c r="DG35" i="50"/>
  <c r="J31" i="71"/>
  <c r="DG55" i="50"/>
  <c r="J51" i="71"/>
  <c r="J45" i="71"/>
  <c r="DG49" i="50"/>
  <c r="CP13" i="50"/>
  <c r="J55" i="71"/>
  <c r="DG59" i="50"/>
  <c r="J54" i="71"/>
  <c r="DG58" i="50"/>
  <c r="AR47" i="71"/>
  <c r="DH243" i="50"/>
  <c r="AA18" i="93"/>
  <c r="CK364" i="50"/>
  <c r="DE364" i="50"/>
  <c r="DB332" i="50"/>
  <c r="BH8" i="71"/>
  <c r="CK369" i="50"/>
  <c r="DE369" i="50"/>
  <c r="DB339" i="50"/>
  <c r="BH15" i="71"/>
  <c r="BH32" i="71"/>
  <c r="DB356" i="50"/>
  <c r="CK354" i="50"/>
  <c r="DE354" i="50"/>
  <c r="DB373" i="50"/>
  <c r="BH49" i="71"/>
  <c r="DB366" i="50"/>
  <c r="BH42" i="71"/>
  <c r="BH39" i="71"/>
  <c r="DB363" i="50"/>
  <c r="CK331" i="50"/>
  <c r="G49" i="93"/>
  <c r="I21" i="71"/>
  <c r="DF25" i="50"/>
  <c r="DH278" i="50"/>
  <c r="BC18" i="71"/>
  <c r="DF205" i="50"/>
  <c r="AP9" i="71"/>
  <c r="Y3" i="93"/>
  <c r="DC308" i="50"/>
  <c r="AX48" i="71"/>
  <c r="AP43" i="71"/>
  <c r="DF239" i="50"/>
  <c r="DF229" i="50"/>
  <c r="AP33" i="71"/>
  <c r="DF208" i="50"/>
  <c r="AP12" i="71"/>
  <c r="AP17" i="71"/>
  <c r="DF213" i="50"/>
  <c r="P48" i="71"/>
  <c r="P35" i="71"/>
  <c r="P51" i="71"/>
  <c r="P26" i="71"/>
  <c r="G44" i="71"/>
  <c r="DD48" i="50"/>
  <c r="G23" i="93"/>
  <c r="DC291" i="50"/>
  <c r="AX31" i="71"/>
  <c r="DG36" i="50"/>
  <c r="J32" i="71"/>
  <c r="DH358" i="50"/>
  <c r="BN34" i="71"/>
  <c r="G35" i="71"/>
  <c r="DD39" i="50"/>
  <c r="DD44" i="50"/>
  <c r="G40" i="71"/>
  <c r="AM56" i="71"/>
  <c r="DC252" i="50"/>
  <c r="DD33" i="50"/>
  <c r="G29" i="71"/>
  <c r="CK350" i="50"/>
  <c r="DE350" i="50"/>
  <c r="CM53" i="50"/>
  <c r="G16" i="71"/>
  <c r="G55" i="71"/>
  <c r="DD59" i="50"/>
  <c r="CM46" i="50"/>
  <c r="G54" i="71"/>
  <c r="DD58" i="50"/>
  <c r="CM37" i="50"/>
  <c r="CM34" i="50"/>
  <c r="F25" i="93"/>
  <c r="G53" i="71"/>
  <c r="DD57" i="50"/>
  <c r="BN29" i="71"/>
  <c r="DH353" i="50"/>
  <c r="BQ29" i="71"/>
  <c r="BQ55" i="71"/>
  <c r="DH343" i="50"/>
  <c r="BN19" i="71"/>
  <c r="BQ8" i="71"/>
  <c r="DH332" i="50"/>
  <c r="BN8" i="71"/>
  <c r="T53" i="71"/>
  <c r="T15" i="71"/>
  <c r="T49" i="71"/>
  <c r="T30" i="71"/>
  <c r="T42" i="71"/>
  <c r="T51" i="71"/>
  <c r="T13" i="71"/>
  <c r="E50" i="71"/>
  <c r="DB54" i="50"/>
  <c r="E38" i="71"/>
  <c r="DB42" i="50"/>
  <c r="DB23" i="50"/>
  <c r="E19" i="71"/>
  <c r="E55" i="71"/>
  <c r="DB59" i="50"/>
  <c r="E54" i="71"/>
  <c r="DB58" i="50"/>
  <c r="DB30" i="50"/>
  <c r="E26" i="71"/>
  <c r="E15" i="71"/>
  <c r="DB19" i="50"/>
  <c r="E10" i="71"/>
  <c r="DB14" i="50"/>
  <c r="CK51" i="50"/>
  <c r="CK22" i="50"/>
  <c r="CK32" i="50"/>
  <c r="W17" i="93"/>
  <c r="X43" i="71"/>
  <c r="X44" i="71"/>
  <c r="BJ49" i="71"/>
  <c r="DD373" i="50"/>
  <c r="BJ16" i="71"/>
  <c r="DD340" i="50"/>
  <c r="I44" i="71"/>
  <c r="DF48" i="50"/>
  <c r="G39" i="93"/>
  <c r="CM357" i="50"/>
  <c r="BJ34" i="71"/>
  <c r="DD358" i="50"/>
  <c r="M9" i="93"/>
  <c r="T22" i="71"/>
  <c r="M17" i="93"/>
  <c r="G43" i="71"/>
  <c r="DD47" i="50"/>
  <c r="P37" i="71"/>
  <c r="M42" i="93"/>
  <c r="M27" i="93"/>
  <c r="AX16" i="71"/>
  <c r="DC276" i="50"/>
  <c r="O51" i="93"/>
  <c r="O2" i="93"/>
  <c r="O20" i="93"/>
  <c r="O48" i="93"/>
  <c r="O25" i="93"/>
  <c r="O35" i="93"/>
  <c r="O45" i="93"/>
  <c r="O41" i="93"/>
  <c r="O39" i="93"/>
  <c r="O30" i="93"/>
  <c r="O12" i="93"/>
  <c r="BI40" i="71"/>
  <c r="DC364" i="50"/>
  <c r="AC25" i="93"/>
  <c r="DC142" i="50"/>
  <c r="AB10" i="71"/>
  <c r="CL146" i="50"/>
  <c r="AB14" i="71"/>
  <c r="DC146" i="50"/>
  <c r="CL175" i="50"/>
  <c r="CL178" i="50"/>
  <c r="AJ33" i="93"/>
  <c r="BJ23" i="71"/>
  <c r="DD347" i="50"/>
  <c r="CM347" i="50"/>
  <c r="CM155" i="50"/>
  <c r="X34" i="93"/>
  <c r="DB151" i="50"/>
  <c r="AA19" i="71"/>
  <c r="AC35" i="71"/>
  <c r="DD167" i="50"/>
  <c r="CM174" i="50"/>
  <c r="DE174" i="50"/>
  <c r="DE179" i="50"/>
  <c r="CM179" i="50"/>
  <c r="R14" i="93"/>
  <c r="AC51" i="71"/>
  <c r="DD183" i="50"/>
  <c r="X34" i="71"/>
  <c r="K13" i="93"/>
  <c r="X35" i="71"/>
  <c r="Q30" i="71"/>
  <c r="Q43" i="71"/>
  <c r="Q54" i="71"/>
  <c r="Q38" i="71"/>
  <c r="K12" i="93"/>
  <c r="Q48" i="71"/>
  <c r="Q21" i="71"/>
  <c r="X15" i="71"/>
  <c r="DE336" i="50"/>
  <c r="DH176" i="50"/>
  <c r="AG44" i="71"/>
  <c r="DH143" i="50"/>
  <c r="AG11" i="71"/>
  <c r="AG14" i="71"/>
  <c r="DH146" i="50"/>
  <c r="DH168" i="50"/>
  <c r="AG36" i="71"/>
  <c r="DH172" i="50"/>
  <c r="AG40" i="71"/>
  <c r="AG10" i="71"/>
  <c r="DH142" i="50"/>
  <c r="DH154" i="50"/>
  <c r="AG22" i="71"/>
  <c r="AG15" i="71"/>
  <c r="AG27" i="71"/>
  <c r="DH159" i="50"/>
  <c r="BB36" i="71"/>
  <c r="DG296" i="50"/>
  <c r="AU51" i="71"/>
  <c r="X19" i="93"/>
  <c r="DD221" i="50"/>
  <c r="AN25" i="71"/>
  <c r="AN42" i="71"/>
  <c r="DD238" i="50"/>
  <c r="X41" i="93"/>
  <c r="DD218" i="50"/>
  <c r="AN22" i="71"/>
  <c r="X51" i="71"/>
  <c r="R30" i="71"/>
  <c r="L8" i="93"/>
  <c r="R48" i="71"/>
  <c r="Y55" i="71"/>
  <c r="Y9" i="71"/>
  <c r="R41" i="71"/>
  <c r="R24" i="71"/>
  <c r="L30" i="93"/>
  <c r="R49" i="71"/>
  <c r="Y38" i="71"/>
  <c r="L42" i="93"/>
  <c r="R44" i="71"/>
  <c r="U9" i="71"/>
  <c r="CQ359" i="50"/>
  <c r="X21" i="71"/>
  <c r="CP348" i="50"/>
  <c r="AM15" i="93"/>
  <c r="CQ344" i="50"/>
  <c r="AM17" i="93"/>
  <c r="CQ346" i="50"/>
  <c r="AM10" i="93"/>
  <c r="CQ339" i="50"/>
  <c r="CQ372" i="50"/>
  <c r="AM43" i="93"/>
  <c r="AM51" i="93"/>
  <c r="AM18" i="93"/>
  <c r="CQ347" i="50"/>
  <c r="AM13" i="93"/>
  <c r="AM31" i="93"/>
  <c r="CQ360" i="50"/>
  <c r="DK331" i="50"/>
  <c r="AM21" i="93"/>
  <c r="CQ350" i="50"/>
  <c r="CQ354" i="50"/>
  <c r="AM25" i="93"/>
  <c r="DH335" i="50"/>
  <c r="BN11" i="71"/>
  <c r="CQ242" i="50"/>
  <c r="AA41" i="93"/>
  <c r="CQ236" i="50"/>
  <c r="AA35" i="93"/>
  <c r="CQ205" i="50"/>
  <c r="AA4" i="93"/>
  <c r="CQ224" i="50"/>
  <c r="AA40" i="93"/>
  <c r="CQ241" i="50"/>
  <c r="CQ238" i="50"/>
  <c r="AA37" i="93"/>
  <c r="CQ231" i="50"/>
  <c r="AA30" i="93"/>
  <c r="AA49" i="93"/>
  <c r="CQ250" i="50"/>
  <c r="CQ210" i="50"/>
  <c r="AA9" i="93"/>
  <c r="AA3" i="93"/>
  <c r="CQ204" i="50"/>
  <c r="CQ246" i="50"/>
  <c r="AA45" i="93"/>
  <c r="CQ237" i="50"/>
  <c r="AA36" i="93"/>
  <c r="BC15" i="71"/>
  <c r="DH275" i="50"/>
  <c r="BC38" i="71"/>
  <c r="DH298" i="50"/>
  <c r="BC24" i="71"/>
  <c r="DH284" i="50"/>
  <c r="BC45" i="71"/>
  <c r="DH289" i="50"/>
  <c r="BC29" i="71"/>
  <c r="AR31" i="71"/>
  <c r="DH227" i="50"/>
  <c r="DH345" i="50"/>
  <c r="BN21" i="71"/>
  <c r="CQ345" i="50"/>
  <c r="BQ31" i="71"/>
  <c r="P52" i="71"/>
  <c r="AC40" i="93"/>
  <c r="AR26" i="71"/>
  <c r="DH222" i="50"/>
  <c r="BB26" i="71"/>
  <c r="DG286" i="50"/>
  <c r="W2" i="93"/>
  <c r="DC230" i="50"/>
  <c r="AM34" i="71"/>
  <c r="BJ7" i="71"/>
  <c r="DD331" i="50"/>
  <c r="CM374" i="50"/>
  <c r="DD366" i="50"/>
  <c r="BJ42" i="71"/>
  <c r="DD361" i="50"/>
  <c r="BJ37" i="71"/>
  <c r="DG29" i="50"/>
  <c r="J25" i="71"/>
  <c r="J42" i="71"/>
  <c r="DG46" i="50"/>
  <c r="J7" i="71"/>
  <c r="DG11" i="50"/>
  <c r="DG60" i="50"/>
  <c r="J56" i="71"/>
  <c r="DG21" i="50"/>
  <c r="J17" i="71"/>
  <c r="DG37" i="50"/>
  <c r="J33" i="71"/>
  <c r="AR25" i="71"/>
  <c r="DH221" i="50"/>
  <c r="AR36" i="71"/>
  <c r="DH232" i="50"/>
  <c r="AR53" i="71"/>
  <c r="DH249" i="50"/>
  <c r="BH40" i="71"/>
  <c r="DB364" i="50"/>
  <c r="DB345" i="50"/>
  <c r="BH21" i="71"/>
  <c r="DE332" i="50"/>
  <c r="CK332" i="50"/>
  <c r="CK334" i="50"/>
  <c r="DE334" i="50"/>
  <c r="CK344" i="50"/>
  <c r="DE344" i="50"/>
  <c r="CK379" i="50"/>
  <c r="CK365" i="50"/>
  <c r="DE365" i="50"/>
  <c r="CK340" i="50"/>
  <c r="DE340" i="50"/>
  <c r="BH16" i="71"/>
  <c r="DB340" i="50"/>
  <c r="CK373" i="50"/>
  <c r="DE373" i="50"/>
  <c r="CK346" i="50"/>
  <c r="DE346" i="50"/>
  <c r="I38" i="71"/>
  <c r="DF42" i="50"/>
  <c r="AC43" i="93"/>
  <c r="G41" i="93"/>
  <c r="AP37" i="71"/>
  <c r="DF233" i="50"/>
  <c r="DF250" i="50"/>
  <c r="AP54" i="71"/>
  <c r="P56" i="71"/>
  <c r="P54" i="71"/>
  <c r="P11" i="71"/>
  <c r="P49" i="71"/>
  <c r="CM48" i="50"/>
  <c r="DF32" i="50"/>
  <c r="I28" i="71"/>
  <c r="AR27" i="71"/>
  <c r="DH223" i="50"/>
  <c r="DG47" i="50"/>
  <c r="J43" i="71"/>
  <c r="AG50" i="71"/>
  <c r="DH182" i="50"/>
  <c r="X36" i="71"/>
  <c r="AG39" i="71"/>
  <c r="DH171" i="50"/>
  <c r="CM44" i="50"/>
  <c r="F24" i="93"/>
  <c r="CM33" i="50"/>
  <c r="DB350" i="50"/>
  <c r="BH26" i="71"/>
  <c r="DD53" i="50"/>
  <c r="G49" i="71"/>
  <c r="F50" i="93"/>
  <c r="F37" i="93"/>
  <c r="F49" i="93"/>
  <c r="F32" i="93"/>
  <c r="F15" i="93"/>
  <c r="CM21" i="50"/>
  <c r="F20" i="93"/>
  <c r="DD34" i="50"/>
  <c r="G30" i="71"/>
  <c r="F48" i="93"/>
  <c r="BN38" i="71"/>
  <c r="CQ362" i="50"/>
  <c r="BN33" i="71"/>
  <c r="DH357" i="50"/>
  <c r="CQ353" i="50"/>
  <c r="DH379" i="50"/>
  <c r="BN24" i="71"/>
  <c r="DH348" i="50"/>
  <c r="BQ24" i="71"/>
  <c r="T33" i="71"/>
  <c r="T46" i="71"/>
  <c r="T10" i="71"/>
  <c r="T44" i="71"/>
  <c r="M20" i="93"/>
  <c r="X39" i="71"/>
  <c r="M34" i="93"/>
  <c r="T27" i="71"/>
  <c r="M22" i="93"/>
  <c r="DB13" i="50"/>
  <c r="E9" i="71"/>
  <c r="CK42" i="50"/>
  <c r="CK23" i="50"/>
  <c r="CK58" i="50"/>
  <c r="CK19" i="50"/>
  <c r="E47" i="71"/>
  <c r="DB22" i="50"/>
  <c r="E18" i="71"/>
  <c r="E28" i="71"/>
  <c r="DB32" i="50"/>
  <c r="AX42" i="71"/>
  <c r="DC302" i="50"/>
  <c r="DC306" i="50"/>
  <c r="AX46" i="71"/>
  <c r="AA33" i="71"/>
  <c r="DB165" i="50"/>
  <c r="X32" i="71"/>
  <c r="P32" i="71"/>
  <c r="BQ19" i="71"/>
  <c r="DD336" i="50"/>
  <c r="BJ12" i="71"/>
  <c r="BJ41" i="71"/>
  <c r="DD365" i="50"/>
  <c r="DF306" i="50"/>
  <c r="BA46" i="71"/>
  <c r="BQ33" i="71"/>
  <c r="BQ34" i="71"/>
  <c r="W15" i="93"/>
  <c r="DD25" i="50"/>
  <c r="G21" i="71"/>
  <c r="F40" i="93"/>
  <c r="T47" i="71"/>
  <c r="T32" i="71"/>
  <c r="G40" i="93"/>
  <c r="AG18" i="71"/>
  <c r="DH150" i="50"/>
  <c r="AX49" i="71"/>
  <c r="DC309" i="50"/>
  <c r="DH152" i="50"/>
  <c r="AA38" i="71"/>
  <c r="DB170" i="50"/>
  <c r="O14" i="93"/>
  <c r="O36" i="93"/>
  <c r="O17" i="93"/>
  <c r="O31" i="93"/>
  <c r="O40" i="93"/>
  <c r="O46" i="93"/>
  <c r="O47" i="93"/>
  <c r="BP42" i="71"/>
  <c r="BL42" i="71"/>
  <c r="DF366" i="50"/>
  <c r="AX30" i="71"/>
  <c r="DC290" i="50"/>
  <c r="DC240" i="50"/>
  <c r="AM44" i="71"/>
  <c r="AM17" i="71"/>
  <c r="DC213" i="50"/>
  <c r="CL142" i="50"/>
  <c r="Q5" i="93"/>
  <c r="AB43" i="71"/>
  <c r="DC175" i="50"/>
  <c r="DD339" i="50"/>
  <c r="BJ15" i="71"/>
  <c r="DD334" i="50"/>
  <c r="BJ10" i="71"/>
  <c r="DE362" i="50"/>
  <c r="CM362" i="50"/>
  <c r="BQ32" i="71"/>
  <c r="CM367" i="50"/>
  <c r="DE367" i="50"/>
  <c r="BJ43" i="71"/>
  <c r="DD367" i="50"/>
  <c r="CM372" i="50"/>
  <c r="BA29" i="71"/>
  <c r="DF289" i="50"/>
  <c r="DF287" i="50"/>
  <c r="BA27" i="71"/>
  <c r="AJ23" i="71"/>
  <c r="AN39" i="71"/>
  <c r="DD235" i="50"/>
  <c r="AJ30" i="71"/>
  <c r="AA26" i="71"/>
  <c r="DB158" i="50"/>
  <c r="CK161" i="50"/>
  <c r="AA39" i="71"/>
  <c r="DB171" i="50"/>
  <c r="AJ26" i="71"/>
  <c r="AC52" i="71"/>
  <c r="DD184" i="50"/>
  <c r="AJ46" i="71"/>
  <c r="AJ42" i="71"/>
  <c r="AC19" i="71"/>
  <c r="DD151" i="50"/>
  <c r="DE183" i="50"/>
  <c r="CM183" i="50"/>
  <c r="X49" i="71"/>
  <c r="K29" i="93"/>
  <c r="X18" i="71"/>
  <c r="X19" i="71"/>
  <c r="Q42" i="71"/>
  <c r="Q17" i="71"/>
  <c r="Q7" i="71"/>
  <c r="Q25" i="71"/>
  <c r="Q13" i="71"/>
  <c r="V38" i="71"/>
  <c r="DB336" i="50"/>
  <c r="BH12" i="71"/>
  <c r="DF241" i="50"/>
  <c r="AP45" i="71"/>
  <c r="T9" i="71"/>
  <c r="AP22" i="71"/>
  <c r="DF218" i="50"/>
  <c r="DH175" i="50"/>
  <c r="AG43" i="71"/>
  <c r="DH181" i="50"/>
  <c r="AG49" i="71"/>
  <c r="DH186" i="50"/>
  <c r="AG54" i="71"/>
  <c r="AG46" i="71"/>
  <c r="DH178" i="50"/>
  <c r="AG30" i="71"/>
  <c r="DH162" i="50"/>
  <c r="BB9" i="71"/>
  <c r="DG269" i="50"/>
  <c r="DG299" i="50"/>
  <c r="BB39" i="71"/>
  <c r="BB50" i="71"/>
  <c r="DG310" i="50"/>
  <c r="BB47" i="71"/>
  <c r="P7" i="71"/>
  <c r="AN51" i="71"/>
  <c r="DD247" i="50"/>
  <c r="AU43" i="71"/>
  <c r="DD248" i="50"/>
  <c r="AN52" i="71"/>
  <c r="AU53" i="71"/>
  <c r="AN24" i="71"/>
  <c r="DD220" i="50"/>
  <c r="AN41" i="71"/>
  <c r="DD237" i="50"/>
  <c r="AN27" i="71"/>
  <c r="DD223" i="50"/>
  <c r="AN34" i="71"/>
  <c r="DD230" i="50"/>
  <c r="DD214" i="50"/>
  <c r="AN18" i="71"/>
  <c r="AN47" i="71"/>
  <c r="DD243" i="50"/>
  <c r="AN45" i="71"/>
  <c r="DD241" i="50"/>
  <c r="AN14" i="71"/>
  <c r="DD210" i="50"/>
  <c r="AN33" i="71"/>
  <c r="DD229" i="50"/>
  <c r="AN12" i="71"/>
  <c r="DD208" i="50"/>
  <c r="X11" i="93"/>
  <c r="AN46" i="71"/>
  <c r="DD242" i="50"/>
  <c r="DD213" i="50"/>
  <c r="AN17" i="71"/>
  <c r="X17" i="93"/>
  <c r="AE25" i="71"/>
  <c r="DF157" i="50"/>
  <c r="L45" i="93"/>
  <c r="R45" i="71"/>
  <c r="L46" i="93"/>
  <c r="R55" i="71"/>
  <c r="L36" i="93"/>
  <c r="R42" i="71"/>
  <c r="R54" i="71"/>
  <c r="R17" i="71"/>
  <c r="R35" i="71"/>
  <c r="R40" i="71"/>
  <c r="Y47" i="71"/>
  <c r="AG28" i="71"/>
  <c r="DH160" i="50"/>
  <c r="BQ35" i="71"/>
  <c r="DE163" i="50"/>
  <c r="AL28" i="93"/>
  <c r="CG138" i="103"/>
  <c r="AL18" i="93"/>
  <c r="BC138" i="103"/>
  <c r="AL34" i="93"/>
  <c r="CG478" i="103"/>
  <c r="AC51" i="93"/>
  <c r="Y2" i="93"/>
  <c r="CO245" i="50"/>
  <c r="Q24" i="93"/>
  <c r="AC45" i="93"/>
  <c r="DC310" i="50"/>
  <c r="AX50" i="71"/>
  <c r="BI39" i="71"/>
  <c r="DC363" i="50"/>
  <c r="BP51" i="71"/>
  <c r="CO332" i="50"/>
  <c r="AJ12" i="71"/>
  <c r="I14" i="93"/>
  <c r="CQ32" i="50"/>
  <c r="I44" i="93"/>
  <c r="CQ46" i="50"/>
  <c r="DG309" i="50"/>
  <c r="CO236" i="50"/>
  <c r="BB44" i="71"/>
  <c r="DG280" i="50"/>
  <c r="X54" i="71"/>
  <c r="N51" i="93"/>
  <c r="DF340" i="50"/>
  <c r="BL16" i="71"/>
  <c r="BL30" i="71"/>
  <c r="DF354" i="50"/>
  <c r="CO335" i="50"/>
  <c r="BL12" i="71"/>
  <c r="DF336" i="50"/>
  <c r="U37" i="71"/>
  <c r="BP13" i="71"/>
  <c r="CO373" i="50"/>
  <c r="BP49" i="71"/>
  <c r="CO361" i="50"/>
  <c r="BP37" i="71"/>
  <c r="AX33" i="71"/>
  <c r="DC293" i="50"/>
  <c r="BN47" i="71"/>
  <c r="DH371" i="50"/>
  <c r="BQ16" i="71"/>
  <c r="AJ56" i="71"/>
  <c r="AC33" i="71"/>
  <c r="DD165" i="50"/>
  <c r="AJ39" i="71"/>
  <c r="AC21" i="71"/>
  <c r="DD153" i="50"/>
  <c r="AJ43" i="71"/>
  <c r="AC28" i="71"/>
  <c r="DD160" i="50"/>
  <c r="AJ28" i="71"/>
  <c r="CV253" i="103"/>
  <c r="CO173" i="50"/>
  <c r="CQ52" i="50"/>
  <c r="I3" i="93"/>
  <c r="CQ58" i="50"/>
  <c r="I47" i="93"/>
  <c r="CQ43" i="50"/>
  <c r="N34" i="71"/>
  <c r="N18" i="71"/>
  <c r="DH13" i="50"/>
  <c r="K9" i="71"/>
  <c r="K10" i="71"/>
  <c r="DH14" i="50"/>
  <c r="DH29" i="50"/>
  <c r="K25" i="71"/>
  <c r="DH35" i="50"/>
  <c r="K31" i="71"/>
  <c r="I2" i="93"/>
  <c r="DI11" i="50"/>
  <c r="CQ11" i="50"/>
  <c r="CQ42" i="50"/>
  <c r="DI42" i="50"/>
  <c r="DH18" i="50"/>
  <c r="K14" i="71"/>
  <c r="N14" i="71"/>
  <c r="AL41" i="93"/>
  <c r="DK483" i="103"/>
  <c r="AL26" i="93"/>
  <c r="BR483" i="103"/>
  <c r="AL17" i="93"/>
  <c r="BC23" i="103"/>
  <c r="AL31" i="93"/>
  <c r="CG483" i="103"/>
  <c r="AL21" i="93"/>
  <c r="BC483" i="103"/>
  <c r="AL9" i="93"/>
  <c r="Y253" i="103"/>
  <c r="AL10" i="93"/>
  <c r="Y368" i="103"/>
  <c r="U42" i="93"/>
  <c r="CQ179" i="50"/>
  <c r="DK179" i="50"/>
  <c r="CQ141" i="50"/>
  <c r="CQ212" i="50"/>
  <c r="AA11" i="93"/>
  <c r="F29" i="93"/>
  <c r="AP39" i="71"/>
  <c r="DF235" i="50"/>
  <c r="CO222" i="50"/>
  <c r="P34" i="71"/>
  <c r="AL43" i="93"/>
  <c r="DZ138" i="103"/>
  <c r="AL29" i="93"/>
  <c r="CG253" i="103"/>
  <c r="AL4" i="93"/>
  <c r="J253" i="103"/>
  <c r="AL22" i="93"/>
  <c r="BR23" i="103"/>
  <c r="AL25" i="93"/>
  <c r="BR368" i="103"/>
  <c r="AL15" i="93"/>
  <c r="AN368" i="103"/>
  <c r="CP332" i="50"/>
  <c r="AL3" i="93"/>
  <c r="J138" i="103"/>
  <c r="DK267" i="50"/>
  <c r="ED6" i="70"/>
  <c r="DL202" i="50"/>
  <c r="BM29" i="71"/>
  <c r="DG353" i="50"/>
  <c r="U50" i="93"/>
  <c r="CQ187" i="50"/>
  <c r="U36" i="93"/>
  <c r="CQ173" i="50"/>
  <c r="CQ373" i="50"/>
  <c r="AM44" i="93"/>
  <c r="CQ163" i="50"/>
  <c r="CM38" i="50"/>
  <c r="CO235" i="50"/>
  <c r="P9" i="71"/>
  <c r="AP7" i="71"/>
  <c r="DF203" i="50"/>
  <c r="CO225" i="50"/>
  <c r="CL150" i="50"/>
  <c r="DC171" i="50"/>
  <c r="AB39" i="71"/>
  <c r="AX20" i="71"/>
  <c r="DC280" i="50"/>
  <c r="CQ40" i="50"/>
  <c r="CQ45" i="50"/>
  <c r="CP45" i="50"/>
  <c r="K13" i="71"/>
  <c r="DH17" i="50"/>
  <c r="BM56" i="71"/>
  <c r="DG380" i="50"/>
  <c r="AX52" i="71"/>
  <c r="DC312" i="50"/>
  <c r="AX9" i="71"/>
  <c r="DC269" i="50"/>
  <c r="X9" i="71"/>
  <c r="BQ14" i="71"/>
  <c r="AK31" i="93"/>
  <c r="AK25" i="93"/>
  <c r="BL11" i="71"/>
  <c r="DF335" i="50"/>
  <c r="X41" i="71"/>
  <c r="U21" i="71"/>
  <c r="AK35" i="93"/>
  <c r="BP18" i="71"/>
  <c r="AE38" i="71"/>
  <c r="DF170" i="50"/>
  <c r="X26" i="71"/>
  <c r="BN16" i="71"/>
  <c r="DH340" i="50"/>
  <c r="CM27" i="50"/>
  <c r="R35" i="93"/>
  <c r="AC25" i="71"/>
  <c r="DD157" i="50"/>
  <c r="R51" i="93"/>
  <c r="AJ33" i="71"/>
  <c r="R3" i="93"/>
  <c r="CM140" i="50"/>
  <c r="DE140" i="50"/>
  <c r="DD140" i="50"/>
  <c r="AC8" i="71"/>
  <c r="DE171" i="50"/>
  <c r="CM171" i="50"/>
  <c r="CM153" i="50"/>
  <c r="R38" i="93"/>
  <c r="AC45" i="71"/>
  <c r="DD177" i="50"/>
  <c r="DE141" i="50"/>
  <c r="CM141" i="50"/>
  <c r="AJ36" i="71"/>
  <c r="S36" i="93"/>
  <c r="N48" i="71"/>
  <c r="K8" i="71"/>
  <c r="DH12" i="50"/>
  <c r="CQ28" i="50"/>
  <c r="CQ38" i="50"/>
  <c r="CQ36" i="50"/>
  <c r="CQ47" i="50"/>
  <c r="CQ49" i="50"/>
  <c r="I40" i="93"/>
  <c r="N10" i="71"/>
  <c r="I20" i="93"/>
  <c r="N11" i="71"/>
  <c r="CQ18" i="50"/>
  <c r="I9" i="93"/>
  <c r="BC433" i="50"/>
  <c r="AE17" i="93"/>
  <c r="BC409" i="50"/>
  <c r="AE29" i="93"/>
  <c r="BC421" i="50"/>
  <c r="AE23" i="93"/>
  <c r="BC415" i="50"/>
  <c r="AE4" i="93"/>
  <c r="BC396" i="50"/>
  <c r="AE42" i="93"/>
  <c r="BC434" i="50"/>
  <c r="AE26" i="93"/>
  <c r="BC418" i="50"/>
  <c r="AE18" i="93"/>
  <c r="BC410" i="50"/>
  <c r="AE20" i="93"/>
  <c r="BC412" i="50"/>
  <c r="AZ367" i="103"/>
  <c r="BO22" i="103"/>
  <c r="CS22" i="103"/>
  <c r="CS252" i="103"/>
  <c r="DH137" i="103"/>
  <c r="DH367" i="103"/>
  <c r="EL137" i="103"/>
  <c r="DW482" i="103"/>
  <c r="DH482" i="103"/>
  <c r="DW367" i="103"/>
  <c r="CO277" i="50"/>
  <c r="BC394" i="50"/>
  <c r="CO275" i="50"/>
  <c r="CO291" i="50"/>
  <c r="BC406" i="50"/>
  <c r="AE7" i="93"/>
  <c r="BC399" i="50"/>
  <c r="AE48" i="93"/>
  <c r="BC440" i="50"/>
  <c r="AE44" i="93"/>
  <c r="BC436" i="50"/>
  <c r="BY24" i="104"/>
  <c r="CC24" i="104"/>
  <c r="BZ24" i="104"/>
  <c r="CO282" i="50"/>
  <c r="BX25" i="104"/>
  <c r="DW22" i="103"/>
  <c r="AE45" i="93"/>
  <c r="BC437" i="50"/>
  <c r="G252" i="103"/>
  <c r="AE6" i="93"/>
  <c r="BC398" i="50"/>
  <c r="G482" i="103"/>
  <c r="AK252" i="103"/>
  <c r="AK482" i="103"/>
  <c r="AE36" i="93"/>
  <c r="BC428" i="50"/>
  <c r="AE40" i="93"/>
  <c r="BC432" i="50"/>
  <c r="DW252" i="103"/>
  <c r="AE46" i="93"/>
  <c r="BC438" i="50"/>
  <c r="AE50" i="93"/>
  <c r="BC442" i="50"/>
  <c r="EL367" i="103"/>
  <c r="CO273" i="50"/>
  <c r="CO281" i="50"/>
  <c r="CO289" i="50"/>
  <c r="AE24" i="93"/>
  <c r="CO297" i="50"/>
  <c r="CO287" i="50"/>
  <c r="CO295" i="50"/>
  <c r="CO303" i="50"/>
  <c r="BC420" i="50"/>
  <c r="BC395" i="50"/>
  <c r="AF28" i="93"/>
  <c r="AF37" i="93"/>
  <c r="BB20" i="71"/>
  <c r="DG304" i="50"/>
  <c r="BB49" i="71"/>
  <c r="DG307" i="50"/>
  <c r="AF43" i="93"/>
  <c r="DG268" i="50"/>
  <c r="BB12" i="71"/>
  <c r="CP295" i="50"/>
  <c r="CT25" i="104"/>
  <c r="CS25" i="104"/>
  <c r="AF39" i="93"/>
  <c r="CP272" i="50"/>
  <c r="AF8" i="93"/>
  <c r="CP273" i="50"/>
  <c r="BR273" i="50"/>
  <c r="W137" i="103"/>
  <c r="CP304" i="50"/>
  <c r="CI40" i="102"/>
  <c r="AF26" i="93"/>
  <c r="CI27" i="102"/>
  <c r="CI8" i="102"/>
  <c r="CI3" i="102"/>
  <c r="H22" i="103"/>
  <c r="AF44" i="93"/>
  <c r="AF23" i="93"/>
  <c r="AF10" i="93"/>
  <c r="CP307" i="50"/>
  <c r="AF21" i="93"/>
  <c r="EO20" i="104"/>
  <c r="G24" i="93"/>
  <c r="BC416" i="50"/>
  <c r="BO248" i="103"/>
  <c r="EO21" i="104"/>
  <c r="AR21" i="104"/>
  <c r="AT19" i="104"/>
  <c r="V21" i="105"/>
  <c r="AP26" i="105"/>
  <c r="AQ26" i="105"/>
  <c r="V24" i="105"/>
  <c r="AW33" i="104"/>
  <c r="Y10" i="105"/>
  <c r="M24" i="105"/>
  <c r="BL16" i="104"/>
  <c r="E23" i="105"/>
  <c r="V23" i="105"/>
  <c r="M23" i="105"/>
  <c r="N7" i="71"/>
  <c r="M21" i="105"/>
  <c r="W21" i="105"/>
  <c r="CH39" i="104"/>
  <c r="BP24" i="71"/>
  <c r="BC253" i="103"/>
  <c r="BP32" i="71"/>
  <c r="CG23" i="103"/>
  <c r="BP25" i="71"/>
  <c r="BC368" i="103"/>
  <c r="E18" i="103"/>
  <c r="DE363" i="103"/>
  <c r="D40" i="93"/>
  <c r="M432" i="50"/>
  <c r="D36" i="93"/>
  <c r="M428" i="50"/>
  <c r="D28" i="93"/>
  <c r="M420" i="50"/>
  <c r="CA133" i="103"/>
  <c r="D20" i="93"/>
  <c r="M412" i="50"/>
  <c r="AW363" i="103"/>
  <c r="D16" i="93"/>
  <c r="M408" i="50"/>
  <c r="AH478" i="103"/>
  <c r="AH18" i="103"/>
  <c r="S133" i="103"/>
  <c r="DE248" i="103"/>
  <c r="D39" i="93"/>
  <c r="M431" i="50"/>
  <c r="D31" i="93"/>
  <c r="M423" i="50"/>
  <c r="BL133" i="103"/>
  <c r="D15" i="93"/>
  <c r="M407" i="50"/>
  <c r="S18" i="103"/>
  <c r="D7" i="93"/>
  <c r="M399" i="50"/>
  <c r="D37" i="93"/>
  <c r="M429" i="50"/>
  <c r="CA248" i="103"/>
  <c r="D21" i="93"/>
  <c r="M413" i="50"/>
  <c r="D5" i="93"/>
  <c r="M397" i="50"/>
  <c r="DE133" i="103"/>
  <c r="D34" i="93"/>
  <c r="M426" i="50"/>
  <c r="CP248" i="103"/>
  <c r="D14" i="93"/>
  <c r="M406" i="50"/>
  <c r="AH248" i="103"/>
  <c r="S363" i="103"/>
  <c r="D6" i="93"/>
  <c r="M398" i="50"/>
  <c r="D35" i="93"/>
  <c r="M427" i="50"/>
  <c r="D27" i="93"/>
  <c r="M419" i="50"/>
  <c r="S478" i="103"/>
  <c r="D11" i="93"/>
  <c r="M403" i="50"/>
  <c r="CP133" i="103"/>
  <c r="D25" i="93"/>
  <c r="M417" i="50"/>
  <c r="D17" i="93"/>
  <c r="M409" i="50"/>
  <c r="S248" i="103"/>
  <c r="D4" i="93"/>
  <c r="M396" i="50"/>
  <c r="CP478" i="103"/>
  <c r="D32" i="93"/>
  <c r="M424" i="50"/>
  <c r="CP18" i="103"/>
  <c r="D24" i="93"/>
  <c r="M416" i="50"/>
  <c r="BL248" i="103"/>
  <c r="D12" i="93"/>
  <c r="M404" i="50"/>
  <c r="D8" i="93"/>
  <c r="M400" i="50"/>
  <c r="D133" i="103"/>
  <c r="CA478" i="103"/>
  <c r="D23" i="93"/>
  <c r="M415" i="50"/>
  <c r="AH363" i="103"/>
  <c r="DE18" i="103"/>
  <c r="D29" i="93"/>
  <c r="M421" i="50"/>
  <c r="AW478" i="103"/>
  <c r="AH133" i="103"/>
  <c r="D13" i="93"/>
  <c r="M405" i="50"/>
  <c r="D363" i="103"/>
  <c r="DT18" i="103"/>
  <c r="D42" i="93"/>
  <c r="M434" i="50"/>
  <c r="D38" i="93"/>
  <c r="M430" i="50"/>
  <c r="D30" i="93"/>
  <c r="M422" i="50"/>
  <c r="CA363" i="103"/>
  <c r="D26" i="93"/>
  <c r="M418" i="50"/>
  <c r="BL478" i="103"/>
  <c r="D22" i="93"/>
  <c r="M414" i="50"/>
  <c r="BL18" i="103"/>
  <c r="D18" i="93"/>
  <c r="M410" i="50"/>
  <c r="AW133" i="103"/>
  <c r="D10" i="93"/>
  <c r="M402" i="50"/>
  <c r="D478" i="103"/>
  <c r="CP363" i="103"/>
  <c r="CA18" i="103"/>
  <c r="DE478" i="103"/>
  <c r="D41" i="93"/>
  <c r="M433" i="50"/>
  <c r="D33" i="93"/>
  <c r="M425" i="50"/>
  <c r="BL363" i="103"/>
  <c r="D9" i="93"/>
  <c r="M401" i="50"/>
  <c r="D248" i="103"/>
  <c r="H48" i="104"/>
  <c r="CH41" i="104"/>
  <c r="AW252" i="103"/>
  <c r="G22" i="103"/>
  <c r="W511" i="103"/>
  <c r="AZ12" i="102"/>
  <c r="BT84" i="50"/>
  <c r="CY84" i="50"/>
  <c r="CH84" i="50"/>
  <c r="P340" i="50"/>
  <c r="AR340" i="50"/>
  <c r="BT340" i="50"/>
  <c r="BF84" i="50"/>
  <c r="AD340" i="50"/>
  <c r="BF340" i="50"/>
  <c r="AD84" i="50"/>
  <c r="CH276" i="50"/>
  <c r="B84" i="50"/>
  <c r="P84" i="50"/>
  <c r="P212" i="50"/>
  <c r="AR84" i="50"/>
  <c r="B20" i="50"/>
  <c r="D13" i="106"/>
  <c r="Z347" i="103"/>
  <c r="I22" i="103"/>
  <c r="K22" i="103"/>
  <c r="I21" i="103"/>
  <c r="K23" i="103"/>
  <c r="AM2" i="93"/>
  <c r="G21" i="103"/>
  <c r="BP7" i="71"/>
  <c r="J23" i="103"/>
  <c r="BL17" i="104"/>
  <c r="Y21" i="104"/>
  <c r="X20" i="104"/>
  <c r="Y25" i="104"/>
  <c r="EN9" i="104"/>
  <c r="DU16" i="104"/>
  <c r="BM9" i="104"/>
  <c r="DU9" i="104"/>
  <c r="EN17" i="104"/>
  <c r="AS17" i="104"/>
  <c r="AR16" i="104"/>
  <c r="DH303" i="50"/>
  <c r="H46" i="93"/>
  <c r="H33" i="93"/>
  <c r="H40" i="93"/>
  <c r="H8" i="93"/>
  <c r="H16" i="93"/>
  <c r="H41" i="93"/>
  <c r="H45" i="93"/>
  <c r="CM149" i="50"/>
  <c r="AC24" i="71"/>
  <c r="DD156" i="50"/>
  <c r="DD182" i="50"/>
  <c r="AC50" i="71"/>
  <c r="CM180" i="50"/>
  <c r="CM147" i="50"/>
  <c r="CM182" i="50"/>
  <c r="DD141" i="50"/>
  <c r="CM177" i="50"/>
  <c r="EN16" i="104"/>
  <c r="CM172" i="50"/>
  <c r="DE155" i="50"/>
  <c r="CM156" i="50"/>
  <c r="CD9" i="104"/>
  <c r="CD8" i="104"/>
  <c r="BF12" i="102"/>
  <c r="G11" i="93"/>
  <c r="BF28" i="102"/>
  <c r="BF44" i="102"/>
  <c r="CO52" i="50"/>
  <c r="BF15" i="102"/>
  <c r="BF31" i="102"/>
  <c r="G30" i="93"/>
  <c r="BF47" i="102"/>
  <c r="BF8" i="102"/>
  <c r="BF22" i="102"/>
  <c r="BF38" i="102"/>
  <c r="CO46" i="50"/>
  <c r="BF13" i="102"/>
  <c r="CO21" i="50"/>
  <c r="BF29" i="102"/>
  <c r="CO37" i="50"/>
  <c r="BF45" i="102"/>
  <c r="CO53" i="50"/>
  <c r="G44" i="93"/>
  <c r="AS16" i="104"/>
  <c r="AB30" i="71"/>
  <c r="DC162" i="50"/>
  <c r="AB46" i="71"/>
  <c r="DC186" i="50"/>
  <c r="R47" i="104"/>
  <c r="BP47" i="104"/>
  <c r="BZ47" i="104"/>
  <c r="DB40" i="104"/>
  <c r="BN40" i="104"/>
  <c r="CJ47" i="104"/>
  <c r="CT47" i="104"/>
  <c r="DD47" i="104"/>
  <c r="DN47" i="104"/>
  <c r="DX47" i="104"/>
  <c r="EH47" i="104"/>
  <c r="Y20" i="104"/>
  <c r="X21" i="104"/>
  <c r="EN21" i="104"/>
  <c r="CB27" i="102"/>
  <c r="BR227" i="50"/>
  <c r="BP481" i="103"/>
  <c r="CB43" i="102"/>
  <c r="BR243" i="50"/>
  <c r="DX21" i="103"/>
  <c r="CB7" i="102"/>
  <c r="CV21" i="104"/>
  <c r="CV20" i="104"/>
  <c r="BR207" i="50"/>
  <c r="H481" i="103"/>
  <c r="CB20" i="102"/>
  <c r="BR220" i="50"/>
  <c r="BA251" i="103"/>
  <c r="CB36" i="102"/>
  <c r="BR236" i="50"/>
  <c r="CT366" i="103"/>
  <c r="CB52" i="102"/>
  <c r="BR252" i="50"/>
  <c r="EM481" i="103"/>
  <c r="CB21" i="102"/>
  <c r="BR221" i="50"/>
  <c r="BA366" i="103"/>
  <c r="CB37" i="102"/>
  <c r="BR237" i="50"/>
  <c r="CT481" i="103"/>
  <c r="CB4" i="102"/>
  <c r="CS20" i="104"/>
  <c r="CS21" i="104"/>
  <c r="BR204" i="50"/>
  <c r="CB14" i="102"/>
  <c r="BR214" i="50"/>
  <c r="AL136" i="103"/>
  <c r="CB30" i="102"/>
  <c r="CN20" i="104"/>
  <c r="CN21" i="104"/>
  <c r="CZ21" i="104"/>
  <c r="BR230" i="50"/>
  <c r="CE251" i="103"/>
  <c r="CB46" i="102"/>
  <c r="BR246" i="50"/>
  <c r="DX366" i="103"/>
  <c r="DB41" i="104"/>
  <c r="DX48" i="104"/>
  <c r="EH48" i="104"/>
  <c r="BP48" i="104"/>
  <c r="BZ48" i="104"/>
  <c r="AV48" i="104"/>
  <c r="BF48" i="104"/>
  <c r="U39" i="105"/>
  <c r="CJ48" i="104"/>
  <c r="CT48" i="104"/>
  <c r="DD48" i="104"/>
  <c r="DN48" i="104"/>
  <c r="Z41" i="104"/>
  <c r="Y24" i="104"/>
  <c r="X24" i="104"/>
  <c r="BD272" i="50"/>
  <c r="CH8" i="102"/>
  <c r="CH12" i="102"/>
  <c r="CD24" i="104"/>
  <c r="CD25" i="104"/>
  <c r="CH16" i="102"/>
  <c r="CH20" i="102"/>
  <c r="CO284" i="50"/>
  <c r="BD288" i="50"/>
  <c r="CH24" i="102"/>
  <c r="CH28" i="102"/>
  <c r="CH32" i="102"/>
  <c r="BD300" i="50"/>
  <c r="CH36" i="102"/>
  <c r="CH40" i="102"/>
  <c r="BD304" i="50"/>
  <c r="CH48" i="102"/>
  <c r="BD312" i="50"/>
  <c r="CO312" i="50"/>
  <c r="CH50" i="102"/>
  <c r="BD314" i="50"/>
  <c r="AX318" i="50"/>
  <c r="BD318" i="50"/>
  <c r="DH15" i="50"/>
  <c r="DI35" i="50"/>
  <c r="CQ35" i="50"/>
  <c r="K43" i="71"/>
  <c r="DH56" i="50"/>
  <c r="K52" i="71"/>
  <c r="K38" i="71"/>
  <c r="DI52" i="50"/>
  <c r="DU8" i="104"/>
  <c r="CM219" i="50"/>
  <c r="CM223" i="50"/>
  <c r="CM227" i="50"/>
  <c r="BL20" i="104"/>
  <c r="CM235" i="50"/>
  <c r="CM241" i="50"/>
  <c r="CM243" i="50"/>
  <c r="CM249" i="50"/>
  <c r="BL9" i="104"/>
  <c r="EN8" i="104"/>
  <c r="CM57" i="50"/>
  <c r="BM8" i="104"/>
  <c r="EO8" i="104"/>
  <c r="DD46" i="50"/>
  <c r="DB342" i="50"/>
  <c r="BH18" i="71"/>
  <c r="CK342" i="50"/>
  <c r="Y29" i="104"/>
  <c r="CK339" i="50"/>
  <c r="DE347" i="50"/>
  <c r="CK347" i="50"/>
  <c r="CK363" i="50"/>
  <c r="DB379" i="50"/>
  <c r="BH55" i="71"/>
  <c r="BH24" i="71"/>
  <c r="DB348" i="50"/>
  <c r="CK348" i="50"/>
  <c r="CK356" i="50"/>
  <c r="BH48" i="71"/>
  <c r="DE372" i="50"/>
  <c r="CK372" i="50"/>
  <c r="DB380" i="50"/>
  <c r="BH56" i="71"/>
  <c r="CK380" i="50"/>
  <c r="CK353" i="50"/>
  <c r="BH37" i="71"/>
  <c r="DB361" i="50"/>
  <c r="X29" i="104"/>
  <c r="BH45" i="71"/>
  <c r="DB369" i="50"/>
  <c r="DB377" i="50"/>
  <c r="BH53" i="71"/>
  <c r="U35" i="105"/>
  <c r="AV44" i="104"/>
  <c r="BF44" i="104"/>
  <c r="D451" i="50"/>
  <c r="D3" i="93"/>
  <c r="BV451" i="50"/>
  <c r="CK14" i="50"/>
  <c r="J24" i="71"/>
  <c r="J48" i="71"/>
  <c r="DB146" i="50"/>
  <c r="AA14" i="71"/>
  <c r="DB154" i="50"/>
  <c r="AA22" i="71"/>
  <c r="DB162" i="50"/>
  <c r="AA30" i="71"/>
  <c r="AA17" i="71"/>
  <c r="DB149" i="50"/>
  <c r="AA25" i="71"/>
  <c r="DB157" i="50"/>
  <c r="DE165" i="50"/>
  <c r="CK165" i="50"/>
  <c r="CK181" i="50"/>
  <c r="CK168" i="50"/>
  <c r="DB163" i="50"/>
  <c r="AA31" i="71"/>
  <c r="BT46" i="102"/>
  <c r="BT48" i="102"/>
  <c r="S47" i="93"/>
  <c r="CO184" i="50"/>
  <c r="BT28" i="102"/>
  <c r="S27" i="93"/>
  <c r="CO164" i="50"/>
  <c r="BT12" i="102"/>
  <c r="CD17" i="104"/>
  <c r="CD16" i="104"/>
  <c r="S11" i="93"/>
  <c r="CO148" i="50"/>
  <c r="BT39" i="102"/>
  <c r="S38" i="93"/>
  <c r="CO175" i="50"/>
  <c r="BT23" i="102"/>
  <c r="BQ17" i="104"/>
  <c r="BQ16" i="104"/>
  <c r="S22" i="93"/>
  <c r="CO159" i="50"/>
  <c r="BT7" i="102"/>
  <c r="CB17" i="104"/>
  <c r="CB16" i="104"/>
  <c r="CO143" i="50"/>
  <c r="S6" i="93"/>
  <c r="BT38" i="102"/>
  <c r="S37" i="93"/>
  <c r="CO174" i="50"/>
  <c r="BT22" i="102"/>
  <c r="S21" i="93"/>
  <c r="CO158" i="50"/>
  <c r="BT6" i="102"/>
  <c r="CO142" i="50"/>
  <c r="BT33" i="102"/>
  <c r="BP17" i="104"/>
  <c r="BP16" i="104"/>
  <c r="CO169" i="50"/>
  <c r="BT17" i="102"/>
  <c r="CO153" i="50"/>
  <c r="BT3" i="102"/>
  <c r="BX17" i="104"/>
  <c r="BX16" i="104"/>
  <c r="BB190" i="50"/>
  <c r="AX190" i="50"/>
  <c r="BD190" i="50"/>
  <c r="G20" i="103"/>
  <c r="CO139" i="50"/>
  <c r="BD217" i="50"/>
  <c r="AK481" i="103"/>
  <c r="DF217" i="50"/>
  <c r="AP21" i="71"/>
  <c r="CF21" i="104"/>
  <c r="BD216" i="50"/>
  <c r="AK366" i="103"/>
  <c r="AP20" i="71"/>
  <c r="DF216" i="50"/>
  <c r="BD240" i="50"/>
  <c r="DH251" i="103"/>
  <c r="AP44" i="71"/>
  <c r="BD248" i="50"/>
  <c r="EL21" i="103"/>
  <c r="DF248" i="50"/>
  <c r="DC285" i="50"/>
  <c r="DC278" i="50"/>
  <c r="AX18" i="71"/>
  <c r="AX8" i="71"/>
  <c r="DC268" i="50"/>
  <c r="DC283" i="50"/>
  <c r="AX23" i="71"/>
  <c r="DC307" i="50"/>
  <c r="AX47" i="71"/>
  <c r="AX24" i="71"/>
  <c r="DC284" i="50"/>
  <c r="DC292" i="50"/>
  <c r="DC316" i="50"/>
  <c r="AX56" i="71"/>
  <c r="CI17" i="102"/>
  <c r="AF16" i="93"/>
  <c r="CI33" i="102"/>
  <c r="CJ25" i="104"/>
  <c r="CJ24" i="104"/>
  <c r="CP297" i="50"/>
  <c r="AF32" i="93"/>
  <c r="CI49" i="102"/>
  <c r="AF48" i="93"/>
  <c r="CP313" i="50"/>
  <c r="CI12" i="102"/>
  <c r="CX25" i="104"/>
  <c r="CX24" i="104"/>
  <c r="BR276" i="50"/>
  <c r="W482" i="103"/>
  <c r="CP276" i="50"/>
  <c r="AF11" i="93"/>
  <c r="CI28" i="102"/>
  <c r="BR292" i="50"/>
  <c r="CE22" i="103"/>
  <c r="AF27" i="93"/>
  <c r="CP292" i="50"/>
  <c r="CI44" i="102"/>
  <c r="BR308" i="50"/>
  <c r="DX137" i="103"/>
  <c r="CI15" i="102"/>
  <c r="AF14" i="93"/>
  <c r="CI31" i="102"/>
  <c r="BR295" i="50"/>
  <c r="CE367" i="103"/>
  <c r="CI47" i="102"/>
  <c r="AF46" i="93"/>
  <c r="CI10" i="102"/>
  <c r="CP274" i="50"/>
  <c r="AF9" i="93"/>
  <c r="CI26" i="102"/>
  <c r="CP290" i="50"/>
  <c r="AF25" i="93"/>
  <c r="CI42" i="102"/>
  <c r="AF41" i="93"/>
  <c r="DU25" i="104"/>
  <c r="DT25" i="104"/>
  <c r="DT21" i="104"/>
  <c r="AK139" i="50"/>
  <c r="F20" i="103"/>
  <c r="DD139" i="50"/>
  <c r="BM16" i="104"/>
  <c r="EO17" i="104"/>
  <c r="CM158" i="50"/>
  <c r="CM176" i="50"/>
  <c r="CM151" i="50"/>
  <c r="DD175" i="50"/>
  <c r="AC43" i="71"/>
  <c r="CO24" i="50"/>
  <c r="DF40" i="50"/>
  <c r="I36" i="71"/>
  <c r="DF19" i="50"/>
  <c r="I15" i="71"/>
  <c r="DF59" i="50"/>
  <c r="I55" i="71"/>
  <c r="CO34" i="50"/>
  <c r="DF50" i="50"/>
  <c r="I46" i="71"/>
  <c r="BU9" i="104"/>
  <c r="DC140" i="50"/>
  <c r="AB8" i="71"/>
  <c r="AB32" i="71"/>
  <c r="DC164" i="50"/>
  <c r="DC172" i="50"/>
  <c r="DC180" i="50"/>
  <c r="AB48" i="71"/>
  <c r="AB56" i="71"/>
  <c r="DC188" i="50"/>
  <c r="AB26" i="71"/>
  <c r="DC158" i="50"/>
  <c r="AB34" i="71"/>
  <c r="DC166" i="50"/>
  <c r="AB11" i="71"/>
  <c r="DC143" i="50"/>
  <c r="DC159" i="50"/>
  <c r="AB27" i="71"/>
  <c r="CZ16" i="104"/>
  <c r="CR21" i="104"/>
  <c r="J367" i="103"/>
  <c r="CG22" i="103"/>
  <c r="BD275" i="50"/>
  <c r="BA15" i="71"/>
  <c r="DF275" i="50"/>
  <c r="BU25" i="104"/>
  <c r="BD291" i="50"/>
  <c r="DF291" i="50"/>
  <c r="BD295" i="50"/>
  <c r="BA35" i="71"/>
  <c r="DF295" i="50"/>
  <c r="BD301" i="50"/>
  <c r="DF301" i="50"/>
  <c r="BA50" i="71"/>
  <c r="DF310" i="50"/>
  <c r="DI13" i="50"/>
  <c r="CQ13" i="50"/>
  <c r="CQ29" i="50"/>
  <c r="DT9" i="104"/>
  <c r="DH49" i="50"/>
  <c r="K45" i="71"/>
  <c r="DH32" i="50"/>
  <c r="K54" i="71"/>
  <c r="CM228" i="50"/>
  <c r="CM248" i="50"/>
  <c r="BM20" i="104"/>
  <c r="BM21" i="104"/>
  <c r="DU21" i="104"/>
  <c r="CM59" i="50"/>
  <c r="G52" i="71"/>
  <c r="AR8" i="104"/>
  <c r="CK338" i="50"/>
  <c r="DB370" i="50"/>
  <c r="DE351" i="50"/>
  <c r="CK351" i="50"/>
  <c r="DD49" i="104"/>
  <c r="DN49" i="104"/>
  <c r="AF49" i="104"/>
  <c r="AP49" i="104"/>
  <c r="AC49" i="104"/>
  <c r="AM49" i="104"/>
  <c r="AD49" i="104"/>
  <c r="AN49" i="104"/>
  <c r="AB49" i="104"/>
  <c r="AL49" i="104"/>
  <c r="AE49" i="104"/>
  <c r="AO49" i="104"/>
  <c r="AG49" i="104"/>
  <c r="AQ49" i="104"/>
  <c r="AH49" i="104"/>
  <c r="AR49" i="104"/>
  <c r="AJ49" i="104"/>
  <c r="AT49" i="104"/>
  <c r="AI49" i="104"/>
  <c r="AS49" i="104"/>
  <c r="BP49" i="104"/>
  <c r="BZ49" i="104"/>
  <c r="BN42" i="104"/>
  <c r="AS9" i="104"/>
  <c r="DB344" i="50"/>
  <c r="BH20" i="71"/>
  <c r="BH36" i="71"/>
  <c r="DB360" i="50"/>
  <c r="CK360" i="50"/>
  <c r="BH41" i="71"/>
  <c r="DB365" i="50"/>
  <c r="CK27" i="50"/>
  <c r="DB26" i="50"/>
  <c r="DA9" i="104"/>
  <c r="CZ9" i="104"/>
  <c r="DG13" i="50"/>
  <c r="J9" i="71"/>
  <c r="AA42" i="71"/>
  <c r="DB174" i="50"/>
  <c r="Z39" i="104"/>
  <c r="DV39" i="104"/>
  <c r="DB139" i="50"/>
  <c r="AA7" i="71"/>
  <c r="DB39" i="104"/>
  <c r="DX46" i="104"/>
  <c r="EH46" i="104"/>
  <c r="CJ46" i="104"/>
  <c r="CT46" i="104"/>
  <c r="DD46" i="104"/>
  <c r="DN46" i="104"/>
  <c r="Y17" i="104"/>
  <c r="DE153" i="50"/>
  <c r="CK153" i="50"/>
  <c r="X16" i="104"/>
  <c r="X17" i="104"/>
  <c r="AA16" i="71"/>
  <c r="DB148" i="50"/>
  <c r="CK148" i="50"/>
  <c r="AA24" i="71"/>
  <c r="DB156" i="50"/>
  <c r="DB164" i="50"/>
  <c r="AA32" i="71"/>
  <c r="CK164" i="50"/>
  <c r="DB145" i="50"/>
  <c r="AA13" i="71"/>
  <c r="AA51" i="71"/>
  <c r="DB183" i="50"/>
  <c r="BT47" i="102"/>
  <c r="CO183" i="50"/>
  <c r="S46" i="93"/>
  <c r="BT40" i="102"/>
  <c r="CO176" i="50"/>
  <c r="BT24" i="102"/>
  <c r="S23" i="93"/>
  <c r="BT8" i="102"/>
  <c r="CO144" i="50"/>
  <c r="S7" i="93"/>
  <c r="BT35" i="102"/>
  <c r="CO171" i="50"/>
  <c r="BT19" i="102"/>
  <c r="CO155" i="50"/>
  <c r="DF154" i="50"/>
  <c r="AE33" i="71"/>
  <c r="DF165" i="50"/>
  <c r="DF149" i="50"/>
  <c r="AE17" i="71"/>
  <c r="BD238" i="50"/>
  <c r="DH21" i="103"/>
  <c r="AP42" i="71"/>
  <c r="DF238" i="50"/>
  <c r="BD245" i="50"/>
  <c r="DW251" i="103"/>
  <c r="DF245" i="50"/>
  <c r="AP49" i="71"/>
  <c r="CG21" i="104"/>
  <c r="AP11" i="71"/>
  <c r="DF207" i="50"/>
  <c r="BD215" i="50"/>
  <c r="AK251" i="103"/>
  <c r="AP19" i="71"/>
  <c r="DF215" i="50"/>
  <c r="AS24" i="104"/>
  <c r="AR25" i="104"/>
  <c r="DC282" i="50"/>
  <c r="AX27" i="71"/>
  <c r="DC287" i="50"/>
  <c r="AX43" i="71"/>
  <c r="DC303" i="50"/>
  <c r="AX36" i="71"/>
  <c r="CW24" i="104"/>
  <c r="BB28" i="71"/>
  <c r="DG288" i="50"/>
  <c r="BR275" i="50"/>
  <c r="W367" i="103"/>
  <c r="BB15" i="71"/>
  <c r="BR294" i="50"/>
  <c r="DG294" i="50"/>
  <c r="BB34" i="71"/>
  <c r="CN25" i="104"/>
  <c r="DT16" i="104"/>
  <c r="CG4" i="102"/>
  <c r="BE24" i="104"/>
  <c r="O25" i="105"/>
  <c r="BE25" i="104"/>
  <c r="AH25" i="105"/>
  <c r="CG9" i="102"/>
  <c r="BI25" i="104"/>
  <c r="AL25" i="105"/>
  <c r="BI24" i="104"/>
  <c r="S25" i="105"/>
  <c r="CG43" i="102"/>
  <c r="CG8" i="102"/>
  <c r="CG16" i="102"/>
  <c r="CG7" i="102"/>
  <c r="BH24" i="104"/>
  <c r="R25" i="105"/>
  <c r="BH25" i="104"/>
  <c r="AK25" i="105"/>
  <c r="CG15" i="102"/>
  <c r="CG6" i="102"/>
  <c r="CG14" i="102"/>
  <c r="CG50" i="102"/>
  <c r="CG49" i="102"/>
  <c r="CG44" i="102"/>
  <c r="CG39" i="102"/>
  <c r="CG36" i="102"/>
  <c r="CG33" i="102"/>
  <c r="E25" i="105"/>
  <c r="AV25" i="104"/>
  <c r="X25" i="105"/>
  <c r="CG30" i="102"/>
  <c r="AZ24" i="104"/>
  <c r="I25" i="105"/>
  <c r="AZ25" i="104"/>
  <c r="AB25" i="105"/>
  <c r="CG27" i="102"/>
  <c r="CG24" i="102"/>
  <c r="CG21" i="102"/>
  <c r="CG18" i="102"/>
  <c r="BB24" i="104"/>
  <c r="K25" i="105"/>
  <c r="BB25" i="104"/>
  <c r="AD25" i="105"/>
  <c r="CG40" i="102"/>
  <c r="CG35" i="102"/>
  <c r="CG29" i="102"/>
  <c r="CG23" i="102"/>
  <c r="AW25" i="104"/>
  <c r="Y25" i="105"/>
  <c r="AW24" i="104"/>
  <c r="F25" i="105"/>
  <c r="CG17" i="102"/>
  <c r="BX9" i="104"/>
  <c r="CT21" i="104"/>
  <c r="BP318" i="50"/>
  <c r="H30" i="93"/>
  <c r="H39" i="93"/>
  <c r="H23" i="93"/>
  <c r="H13" i="93"/>
  <c r="H44" i="93"/>
  <c r="H48" i="93"/>
  <c r="H24" i="93"/>
  <c r="AC40" i="71"/>
  <c r="DD172" i="50"/>
  <c r="DE150" i="50"/>
  <c r="CM150" i="50"/>
  <c r="CB9" i="104"/>
  <c r="CB8" i="104"/>
  <c r="BF7" i="102"/>
  <c r="BF20" i="102"/>
  <c r="BF36" i="102"/>
  <c r="CO44" i="50"/>
  <c r="BF52" i="102"/>
  <c r="CO60" i="50"/>
  <c r="BQ9" i="104"/>
  <c r="BQ8" i="104"/>
  <c r="BF23" i="102"/>
  <c r="BF39" i="102"/>
  <c r="BY9" i="104"/>
  <c r="BY8" i="104"/>
  <c r="BF4" i="102"/>
  <c r="BF14" i="102"/>
  <c r="CO22" i="50"/>
  <c r="BT9" i="104"/>
  <c r="BT8" i="104"/>
  <c r="BF30" i="102"/>
  <c r="CO38" i="50"/>
  <c r="G29" i="93"/>
  <c r="BF46" i="102"/>
  <c r="CO54" i="50"/>
  <c r="G45" i="93"/>
  <c r="BF21" i="102"/>
  <c r="CO29" i="50"/>
  <c r="BF37" i="102"/>
  <c r="AB44" i="71"/>
  <c r="AB46" i="104"/>
  <c r="AL46" i="104"/>
  <c r="DC153" i="50"/>
  <c r="AB21" i="71"/>
  <c r="AB37" i="71"/>
  <c r="DC169" i="50"/>
  <c r="AB53" i="71"/>
  <c r="DC185" i="50"/>
  <c r="DC170" i="50"/>
  <c r="AB38" i="71"/>
  <c r="AB15" i="71"/>
  <c r="DC147" i="50"/>
  <c r="DC155" i="50"/>
  <c r="AB23" i="71"/>
  <c r="Q40" i="104"/>
  <c r="AB47" i="104"/>
  <c r="AL47" i="104"/>
  <c r="AC47" i="104"/>
  <c r="AM47" i="104"/>
  <c r="AD47" i="104"/>
  <c r="AN47" i="104"/>
  <c r="AE47" i="104"/>
  <c r="AO47" i="104"/>
  <c r="AF47" i="104"/>
  <c r="AP47" i="104"/>
  <c r="AG47" i="104"/>
  <c r="AQ47" i="104"/>
  <c r="AH47" i="104"/>
  <c r="AR47" i="104"/>
  <c r="AI47" i="104"/>
  <c r="AS47" i="104"/>
  <c r="AJ47" i="104"/>
  <c r="AT47" i="104"/>
  <c r="U38" i="105"/>
  <c r="AV47" i="104"/>
  <c r="BF47" i="104"/>
  <c r="CH40" i="104"/>
  <c r="EN20" i="104"/>
  <c r="CB19" i="102"/>
  <c r="BR219" i="50"/>
  <c r="CB35" i="102"/>
  <c r="BR235" i="50"/>
  <c r="CB51" i="102"/>
  <c r="BR251" i="50"/>
  <c r="CB12" i="102"/>
  <c r="CX21" i="104"/>
  <c r="CX20" i="104"/>
  <c r="BR212" i="50"/>
  <c r="W481" i="103"/>
  <c r="CB28" i="102"/>
  <c r="BR228" i="50"/>
  <c r="CE21" i="103"/>
  <c r="CB44" i="102"/>
  <c r="BR244" i="50"/>
  <c r="DX136" i="103"/>
  <c r="CB13" i="102"/>
  <c r="BR213" i="50"/>
  <c r="AL21" i="103"/>
  <c r="CB29" i="102"/>
  <c r="BR229" i="50"/>
  <c r="CE136" i="103"/>
  <c r="CB45" i="102"/>
  <c r="BR245" i="50"/>
  <c r="DX251" i="103"/>
  <c r="CB8" i="102"/>
  <c r="BR208" i="50"/>
  <c r="CB22" i="102"/>
  <c r="BR222" i="50"/>
  <c r="BA481" i="103"/>
  <c r="CB38" i="102"/>
  <c r="BR238" i="50"/>
  <c r="DI21" i="103"/>
  <c r="I48" i="104"/>
  <c r="R48" i="104"/>
  <c r="BN41" i="104"/>
  <c r="X25" i="104"/>
  <c r="CH6" i="102"/>
  <c r="CH10" i="102"/>
  <c r="BC401" i="50"/>
  <c r="CH14" i="102"/>
  <c r="BD282" i="50"/>
  <c r="CH18" i="102"/>
  <c r="BV24" i="104"/>
  <c r="BV25" i="104"/>
  <c r="CH22" i="102"/>
  <c r="CH26" i="102"/>
  <c r="BC417" i="50"/>
  <c r="BD294" i="50"/>
  <c r="CH30" i="102"/>
  <c r="BT24" i="104"/>
  <c r="BT25" i="104"/>
  <c r="CH34" i="102"/>
  <c r="CO298" i="50"/>
  <c r="CH38" i="102"/>
  <c r="CH44" i="102"/>
  <c r="BD308" i="50"/>
  <c r="CH52" i="102"/>
  <c r="BD316" i="50"/>
  <c r="BA47" i="71"/>
  <c r="BB318" i="50"/>
  <c r="BX24" i="104"/>
  <c r="K39" i="71"/>
  <c r="DH43" i="50"/>
  <c r="K18" i="71"/>
  <c r="DI56" i="50"/>
  <c r="CQ56" i="50"/>
  <c r="DH52" i="50"/>
  <c r="K48" i="71"/>
  <c r="CM211" i="50"/>
  <c r="BL21" i="104"/>
  <c r="AN53" i="71"/>
  <c r="DD249" i="50"/>
  <c r="BL8" i="104"/>
  <c r="EO9" i="104"/>
  <c r="CM50" i="50"/>
  <c r="CM58" i="50"/>
  <c r="Y28" i="104"/>
  <c r="CK366" i="50"/>
  <c r="DE374" i="50"/>
  <c r="CK374" i="50"/>
  <c r="BH47" i="71"/>
  <c r="DB371" i="50"/>
  <c r="CK335" i="50"/>
  <c r="CK345" i="50"/>
  <c r="DE361" i="50"/>
  <c r="CK361" i="50"/>
  <c r="X28" i="104"/>
  <c r="CK377" i="50"/>
  <c r="H44" i="104"/>
  <c r="R44" i="104"/>
  <c r="CK44" i="104"/>
  <c r="CU44" i="104"/>
  <c r="DX44" i="104"/>
  <c r="EH44" i="104"/>
  <c r="DI38" i="50"/>
  <c r="CP38" i="50"/>
  <c r="DB178" i="50"/>
  <c r="AA46" i="71"/>
  <c r="DB186" i="50"/>
  <c r="AA54" i="71"/>
  <c r="CK186" i="50"/>
  <c r="CK173" i="50"/>
  <c r="AA49" i="71"/>
  <c r="DB181" i="50"/>
  <c r="AA28" i="71"/>
  <c r="DB160" i="50"/>
  <c r="CK160" i="50"/>
  <c r="DB176" i="50"/>
  <c r="AA44" i="71"/>
  <c r="DB187" i="50"/>
  <c r="AA55" i="71"/>
  <c r="BT50" i="102"/>
  <c r="CO186" i="50"/>
  <c r="BT36" i="102"/>
  <c r="S35" i="93"/>
  <c r="CO172" i="50"/>
  <c r="BT20" i="102"/>
  <c r="S19" i="93"/>
  <c r="CO156" i="50"/>
  <c r="BT4" i="102"/>
  <c r="BY17" i="104"/>
  <c r="BY16" i="104"/>
  <c r="S3" i="93"/>
  <c r="CO140" i="50"/>
  <c r="BT31" i="102"/>
  <c r="BT15" i="102"/>
  <c r="S14" i="93"/>
  <c r="CO151" i="50"/>
  <c r="BT52" i="102"/>
  <c r="S51" i="93"/>
  <c r="CO188" i="50"/>
  <c r="BT30" i="102"/>
  <c r="BT17" i="104"/>
  <c r="BT16" i="104"/>
  <c r="BT14" i="102"/>
  <c r="S13" i="93"/>
  <c r="CO150" i="50"/>
  <c r="BT41" i="102"/>
  <c r="CO177" i="50"/>
  <c r="BT25" i="102"/>
  <c r="BU17" i="104"/>
  <c r="BU16" i="104"/>
  <c r="CO161" i="50"/>
  <c r="BT9" i="102"/>
  <c r="CC17" i="104"/>
  <c r="CC16" i="104"/>
  <c r="CF20" i="104"/>
  <c r="BD249" i="50"/>
  <c r="EL136" i="103"/>
  <c r="DF249" i="50"/>
  <c r="DF209" i="50"/>
  <c r="AP13" i="71"/>
  <c r="BD251" i="50"/>
  <c r="EL366" i="103"/>
  <c r="AP55" i="71"/>
  <c r="DF251" i="50"/>
  <c r="AX17" i="71"/>
  <c r="DC277" i="50"/>
  <c r="AX40" i="71"/>
  <c r="DC300" i="50"/>
  <c r="CI25" i="102"/>
  <c r="CO25" i="104"/>
  <c r="CO24" i="104"/>
  <c r="BR289" i="50"/>
  <c r="BP252" i="103"/>
  <c r="CI41" i="102"/>
  <c r="AF40" i="93"/>
  <c r="CI7" i="102"/>
  <c r="CV25" i="104"/>
  <c r="CV24" i="104"/>
  <c r="BR271" i="50"/>
  <c r="AF6" i="93"/>
  <c r="CI20" i="102"/>
  <c r="BR284" i="50"/>
  <c r="BA252" i="103"/>
  <c r="AF19" i="93"/>
  <c r="CP284" i="50"/>
  <c r="CI36" i="102"/>
  <c r="BR300" i="50"/>
  <c r="AF35" i="93"/>
  <c r="CI52" i="102"/>
  <c r="BR316" i="50"/>
  <c r="CP316" i="50"/>
  <c r="AF51" i="93"/>
  <c r="CI23" i="102"/>
  <c r="CK25" i="104"/>
  <c r="CK24" i="104"/>
  <c r="CP287" i="50"/>
  <c r="AF22" i="93"/>
  <c r="CI39" i="102"/>
  <c r="AF38" i="93"/>
  <c r="CI6" i="102"/>
  <c r="BR270" i="50"/>
  <c r="CP270" i="50"/>
  <c r="AF5" i="93"/>
  <c r="CI18" i="102"/>
  <c r="CP25" i="104"/>
  <c r="CP24" i="104"/>
  <c r="CP282" i="50"/>
  <c r="AF17" i="93"/>
  <c r="CI34" i="102"/>
  <c r="CP298" i="50"/>
  <c r="AF33" i="93"/>
  <c r="CI50" i="102"/>
  <c r="AF49" i="93"/>
  <c r="CP314" i="50"/>
  <c r="DU24" i="104"/>
  <c r="DT24" i="104"/>
  <c r="DH147" i="50"/>
  <c r="DT20" i="104"/>
  <c r="DE178" i="50"/>
  <c r="CM178" i="50"/>
  <c r="DE161" i="50"/>
  <c r="CM139" i="50"/>
  <c r="BM17" i="104"/>
  <c r="EO16" i="104"/>
  <c r="CM159" i="50"/>
  <c r="CM143" i="50"/>
  <c r="DE175" i="50"/>
  <c r="CM175" i="50"/>
  <c r="CM167" i="50"/>
  <c r="CM152" i="50"/>
  <c r="DE146" i="50"/>
  <c r="I9" i="71"/>
  <c r="I20" i="71"/>
  <c r="DF24" i="50"/>
  <c r="DI32" i="50"/>
  <c r="CO32" i="50"/>
  <c r="BZ8" i="104"/>
  <c r="DF35" i="50"/>
  <c r="DI43" i="50"/>
  <c r="CO43" i="50"/>
  <c r="CO51" i="50"/>
  <c r="CO59" i="50"/>
  <c r="DI14" i="50"/>
  <c r="CO14" i="50"/>
  <c r="DI18" i="50"/>
  <c r="CO18" i="50"/>
  <c r="CO26" i="50"/>
  <c r="BU8" i="104"/>
  <c r="DF41" i="50"/>
  <c r="I37" i="71"/>
  <c r="CF9" i="104"/>
  <c r="DC157" i="50"/>
  <c r="AB25" i="71"/>
  <c r="DC165" i="50"/>
  <c r="AB33" i="71"/>
  <c r="AB41" i="71"/>
  <c r="DC173" i="50"/>
  <c r="AB42" i="71"/>
  <c r="DC174" i="50"/>
  <c r="DC182" i="50"/>
  <c r="AR17" i="104"/>
  <c r="DA16" i="104"/>
  <c r="DA17" i="104"/>
  <c r="CZ17" i="104"/>
  <c r="BP254" i="50"/>
  <c r="BL254" i="50"/>
  <c r="BR254" i="50"/>
  <c r="CO20" i="104"/>
  <c r="CC25" i="104"/>
  <c r="BD273" i="50"/>
  <c r="DF273" i="50"/>
  <c r="BA13" i="71"/>
  <c r="BZ25" i="104"/>
  <c r="BD277" i="50"/>
  <c r="BA17" i="71"/>
  <c r="DF277" i="50"/>
  <c r="BD283" i="50"/>
  <c r="BA23" i="71"/>
  <c r="DF283" i="50"/>
  <c r="BU24" i="104"/>
  <c r="BD293" i="50"/>
  <c r="DF293" i="50"/>
  <c r="BA33" i="71"/>
  <c r="DF315" i="50"/>
  <c r="BA55" i="71"/>
  <c r="DT8" i="104"/>
  <c r="DI49" i="50"/>
  <c r="DI53" i="50"/>
  <c r="CQ53" i="50"/>
  <c r="DI46" i="50"/>
  <c r="K34" i="71"/>
  <c r="DH38" i="50"/>
  <c r="DI58" i="50"/>
  <c r="CM236" i="50"/>
  <c r="CM240" i="50"/>
  <c r="CM244" i="50"/>
  <c r="CM252" i="50"/>
  <c r="DU20" i="104"/>
  <c r="G51" i="71"/>
  <c r="DD55" i="50"/>
  <c r="G24" i="71"/>
  <c r="CK333" i="50"/>
  <c r="DB333" i="50"/>
  <c r="BH9" i="71"/>
  <c r="AR9" i="104"/>
  <c r="CK359" i="50"/>
  <c r="DX49" i="104"/>
  <c r="EH49" i="104"/>
  <c r="DV42" i="104"/>
  <c r="R49" i="104"/>
  <c r="EP42" i="104"/>
  <c r="U40" i="105"/>
  <c r="AV49" i="104"/>
  <c r="BF49" i="104"/>
  <c r="CJ49" i="104"/>
  <c r="CT49" i="104"/>
  <c r="AT42" i="104"/>
  <c r="CH42" i="104"/>
  <c r="AS8" i="104"/>
  <c r="AC44" i="104"/>
  <c r="AM44" i="104"/>
  <c r="CK43" i="50"/>
  <c r="CK35" i="50"/>
  <c r="DA8" i="104"/>
  <c r="CZ8" i="104"/>
  <c r="DG34" i="50"/>
  <c r="J30" i="71"/>
  <c r="DE142" i="50"/>
  <c r="AA18" i="71"/>
  <c r="DB150" i="50"/>
  <c r="DB166" i="50"/>
  <c r="AA34" i="71"/>
  <c r="CK166" i="50"/>
  <c r="AA50" i="71"/>
  <c r="DB182" i="50"/>
  <c r="Y16" i="104"/>
  <c r="BN39" i="104"/>
  <c r="AV46" i="104"/>
  <c r="BF46" i="104"/>
  <c r="U37" i="105"/>
  <c r="R46" i="104"/>
  <c r="I46" i="104"/>
  <c r="BP46" i="104"/>
  <c r="BZ46" i="104"/>
  <c r="EP39" i="104"/>
  <c r="DB140" i="50"/>
  <c r="AA8" i="71"/>
  <c r="AA21" i="71"/>
  <c r="DB153" i="50"/>
  <c r="DB161" i="50"/>
  <c r="AA29" i="71"/>
  <c r="AA45" i="71"/>
  <c r="DB177" i="50"/>
  <c r="DB185" i="50"/>
  <c r="AA53" i="71"/>
  <c r="CK188" i="50"/>
  <c r="DB167" i="50"/>
  <c r="DB175" i="50"/>
  <c r="AA43" i="71"/>
  <c r="BT43" i="102"/>
  <c r="S42" i="93"/>
  <c r="CO179" i="50"/>
  <c r="BT51" i="102"/>
  <c r="CO187" i="50"/>
  <c r="BT32" i="102"/>
  <c r="CO168" i="50"/>
  <c r="BT16" i="102"/>
  <c r="CO152" i="50"/>
  <c r="BT45" i="102"/>
  <c r="CO181" i="50"/>
  <c r="S44" i="93"/>
  <c r="BT27" i="102"/>
  <c r="CO163" i="50"/>
  <c r="BT11" i="102"/>
  <c r="BZ17" i="104"/>
  <c r="BZ16" i="104"/>
  <c r="CO147" i="50"/>
  <c r="DF162" i="50"/>
  <c r="AE30" i="71"/>
  <c r="AE14" i="71"/>
  <c r="DF146" i="50"/>
  <c r="DF185" i="50"/>
  <c r="AE53" i="71"/>
  <c r="DF173" i="50"/>
  <c r="AE41" i="71"/>
  <c r="DF141" i="50"/>
  <c r="AE9" i="71"/>
  <c r="CG20" i="104"/>
  <c r="BD207" i="50"/>
  <c r="G481" i="103"/>
  <c r="BD236" i="50"/>
  <c r="CS366" i="103"/>
  <c r="DF236" i="50"/>
  <c r="BD252" i="50"/>
  <c r="EL481" i="103"/>
  <c r="AP56" i="71"/>
  <c r="DF252" i="50"/>
  <c r="BD247" i="50"/>
  <c r="DW481" i="103"/>
  <c r="DF247" i="50"/>
  <c r="AP51" i="71"/>
  <c r="AB48" i="104"/>
  <c r="AL48" i="104"/>
  <c r="AS25" i="104"/>
  <c r="AX21" i="71"/>
  <c r="DC281" i="50"/>
  <c r="AR24" i="104"/>
  <c r="DC279" i="50"/>
  <c r="AX19" i="71"/>
  <c r="DC295" i="50"/>
  <c r="AX35" i="71"/>
  <c r="DC311" i="50"/>
  <c r="AX51" i="71"/>
  <c r="AX11" i="71"/>
  <c r="DC271" i="50"/>
  <c r="AX44" i="71"/>
  <c r="DC304" i="50"/>
  <c r="BB13" i="71"/>
  <c r="DG273" i="50"/>
  <c r="CW25" i="104"/>
  <c r="BR288" i="50"/>
  <c r="CT24" i="104"/>
  <c r="BR291" i="50"/>
  <c r="DG291" i="50"/>
  <c r="BB31" i="71"/>
  <c r="CN24" i="104"/>
  <c r="DT17" i="104"/>
  <c r="CG3" i="102"/>
  <c r="BD25" i="104"/>
  <c r="AG25" i="105"/>
  <c r="AJ318" i="50"/>
  <c r="AP318" i="50"/>
  <c r="BD24" i="104"/>
  <c r="N25" i="105"/>
  <c r="AK267" i="50"/>
  <c r="F22" i="103"/>
  <c r="CG5" i="102"/>
  <c r="CG13" i="102"/>
  <c r="CG51" i="102"/>
  <c r="CG12" i="102"/>
  <c r="BJ24" i="104"/>
  <c r="T25" i="105"/>
  <c r="BJ25" i="104"/>
  <c r="AM25" i="105"/>
  <c r="CG46" i="102"/>
  <c r="CG11" i="102"/>
  <c r="BF24" i="104"/>
  <c r="P25" i="105"/>
  <c r="BF25" i="104"/>
  <c r="AI25" i="105"/>
  <c r="CG47" i="102"/>
  <c r="CG10" i="102"/>
  <c r="CG42" i="102"/>
  <c r="CG52" i="102"/>
  <c r="CG45" i="102"/>
  <c r="CG41" i="102"/>
  <c r="CG38" i="102"/>
  <c r="CG34" i="102"/>
  <c r="CG31" i="102"/>
  <c r="CG28" i="102"/>
  <c r="CG25" i="102"/>
  <c r="BA25" i="104"/>
  <c r="AC25" i="105"/>
  <c r="BA24" i="104"/>
  <c r="J25" i="105"/>
  <c r="CG22" i="102"/>
  <c r="CG19" i="102"/>
  <c r="CG48" i="102"/>
  <c r="CG37" i="102"/>
  <c r="CG32" i="102"/>
  <c r="CG26" i="102"/>
  <c r="CG20" i="102"/>
  <c r="DF11" i="50"/>
  <c r="I7" i="71"/>
  <c r="BB62" i="50"/>
  <c r="BX8" i="104"/>
  <c r="CO268" i="50"/>
  <c r="BY25" i="104"/>
  <c r="BD268" i="50"/>
  <c r="DF268" i="50"/>
  <c r="BA8" i="71"/>
  <c r="CT20" i="104"/>
  <c r="AE46" i="71"/>
  <c r="DF178" i="50"/>
  <c r="BL318" i="50"/>
  <c r="BR318" i="50"/>
  <c r="CS24" i="104"/>
  <c r="AF2" i="93"/>
  <c r="AL2" i="93"/>
  <c r="DI313" i="50"/>
  <c r="DI283" i="50"/>
  <c r="DI310" i="50"/>
  <c r="DI269" i="50"/>
  <c r="DI273" i="50"/>
  <c r="CM378" i="50"/>
  <c r="DE331" i="50"/>
  <c r="CM331" i="50"/>
  <c r="BJ26" i="71"/>
  <c r="DD350" i="50"/>
  <c r="DD349" i="50"/>
  <c r="BJ25" i="71"/>
  <c r="DD374" i="50"/>
  <c r="CM342" i="50"/>
  <c r="DD146" i="50"/>
  <c r="AC14" i="71"/>
  <c r="CM170" i="50"/>
  <c r="AC38" i="71"/>
  <c r="DD170" i="50"/>
  <c r="DD161" i="50"/>
  <c r="AC29" i="71"/>
  <c r="AJ15" i="71"/>
  <c r="DD185" i="50"/>
  <c r="AC53" i="71"/>
  <c r="AJ14" i="71"/>
  <c r="DD163" i="50"/>
  <c r="AC31" i="71"/>
  <c r="CM148" i="50"/>
  <c r="AC16" i="71"/>
  <c r="DD148" i="50"/>
  <c r="CM187" i="50"/>
  <c r="AC55" i="71"/>
  <c r="DD187" i="50"/>
  <c r="AC48" i="71"/>
  <c r="DD180" i="50"/>
  <c r="AC15" i="71"/>
  <c r="DD147" i="50"/>
  <c r="AC10" i="71"/>
  <c r="DD142" i="50"/>
  <c r="BC35" i="71"/>
  <c r="DH295" i="50"/>
  <c r="BC9" i="71"/>
  <c r="DH269" i="50"/>
  <c r="BC34" i="71"/>
  <c r="DH294" i="50"/>
  <c r="DH313" i="50"/>
  <c r="BC53" i="71"/>
  <c r="DH314" i="50"/>
  <c r="BC54" i="71"/>
  <c r="BC16" i="71"/>
  <c r="DH276" i="50"/>
  <c r="DH272" i="50"/>
  <c r="BC12" i="71"/>
  <c r="DH305" i="50"/>
  <c r="BC37" i="71"/>
  <c r="DH297" i="50"/>
  <c r="BC14" i="71"/>
  <c r="BC26" i="71"/>
  <c r="DH286" i="50"/>
  <c r="DH287" i="50"/>
  <c r="BC27" i="71"/>
  <c r="AJ29" i="71"/>
  <c r="DK139" i="50"/>
  <c r="AJ32" i="71"/>
  <c r="AJ18" i="71"/>
  <c r="AG26" i="71"/>
  <c r="DH158" i="50"/>
  <c r="AG17" i="71"/>
  <c r="DH149" i="50"/>
  <c r="AJ25" i="71"/>
  <c r="AJ19" i="71"/>
  <c r="AJ21" i="71"/>
  <c r="AJ48" i="71"/>
  <c r="AJ35" i="71"/>
  <c r="AG35" i="71"/>
  <c r="DH167" i="50"/>
  <c r="AJ49" i="71"/>
  <c r="AG38" i="71"/>
  <c r="DH170" i="50"/>
  <c r="AG51" i="71"/>
  <c r="DH183" i="50"/>
  <c r="AG20" i="71"/>
  <c r="DH185" i="50"/>
  <c r="AG53" i="71"/>
  <c r="DH177" i="50"/>
  <c r="AG45" i="71"/>
  <c r="CA169" i="50"/>
  <c r="AG37" i="71"/>
  <c r="DH169" i="50"/>
  <c r="AJ20" i="71"/>
  <c r="DH153" i="50"/>
  <c r="AG21" i="71"/>
  <c r="DH155" i="50"/>
  <c r="AG23" i="71"/>
  <c r="DH165" i="50"/>
  <c r="AG33" i="71"/>
  <c r="AG48" i="71"/>
  <c r="DH180" i="50"/>
  <c r="AJ38" i="71"/>
  <c r="AG29" i="71"/>
  <c r="DH161" i="50"/>
  <c r="AJ8" i="71"/>
  <c r="V49" i="71"/>
  <c r="Y49" i="71"/>
  <c r="AF451" i="50"/>
  <c r="DG31" i="50"/>
  <c r="J27" i="71"/>
  <c r="J35" i="71"/>
  <c r="DG39" i="50"/>
  <c r="J40" i="71"/>
  <c r="DG44" i="50"/>
  <c r="DG32" i="50"/>
  <c r="J28" i="71"/>
  <c r="CP22" i="50"/>
  <c r="J34" i="71"/>
  <c r="DG38" i="50"/>
  <c r="DG57" i="50"/>
  <c r="J53" i="71"/>
  <c r="J13" i="71"/>
  <c r="DG17" i="50"/>
  <c r="DG53" i="50"/>
  <c r="J49" i="71"/>
  <c r="J21" i="71"/>
  <c r="DG25" i="50"/>
  <c r="DG33" i="50"/>
  <c r="J29" i="71"/>
  <c r="DG50" i="50"/>
  <c r="J46" i="71"/>
  <c r="DE357" i="50"/>
  <c r="DD20" i="50"/>
  <c r="G32" i="71"/>
  <c r="DD36" i="50"/>
  <c r="G26" i="71"/>
  <c r="DD30" i="50"/>
  <c r="DD54" i="50"/>
  <c r="G50" i="71"/>
  <c r="N32" i="71"/>
  <c r="G23" i="71"/>
  <c r="DD27" i="50"/>
  <c r="G45" i="71"/>
  <c r="DD49" i="50"/>
  <c r="U9" i="104"/>
  <c r="CK25" i="50"/>
  <c r="M9" i="104"/>
  <c r="X9" i="104"/>
  <c r="CK41" i="50"/>
  <c r="CK49" i="50"/>
  <c r="CK57" i="50"/>
  <c r="CK16" i="50"/>
  <c r="CK24" i="50"/>
  <c r="CK40" i="50"/>
  <c r="CK48" i="50"/>
  <c r="CK56" i="50"/>
  <c r="E42" i="71"/>
  <c r="E35" i="71"/>
  <c r="DB39" i="50"/>
  <c r="CK21" i="50"/>
  <c r="CK29" i="50"/>
  <c r="CK37" i="50"/>
  <c r="CK53" i="50"/>
  <c r="Q9" i="104"/>
  <c r="V9" i="104"/>
  <c r="CK20" i="50"/>
  <c r="CK36" i="50"/>
  <c r="CK52" i="50"/>
  <c r="CK60" i="50"/>
  <c r="R9" i="104"/>
  <c r="DB47" i="50"/>
  <c r="E43" i="71"/>
  <c r="E14" i="71"/>
  <c r="DB18" i="50"/>
  <c r="AU20" i="102"/>
  <c r="AY20" i="102"/>
  <c r="P148" i="50"/>
  <c r="P403" i="50"/>
  <c r="CY148" i="50"/>
  <c r="CH212" i="50"/>
  <c r="B276" i="50"/>
  <c r="BT148" i="50"/>
  <c r="AD148" i="50"/>
  <c r="CH148" i="50"/>
  <c r="BT20" i="50"/>
  <c r="CY276" i="50"/>
  <c r="BF403" i="50"/>
  <c r="CY212" i="50"/>
  <c r="CH20" i="50"/>
  <c r="AR20" i="50"/>
  <c r="BF212" i="50"/>
  <c r="AD403" i="50"/>
  <c r="BF276" i="50"/>
  <c r="BT403" i="50"/>
  <c r="B340" i="50"/>
  <c r="CY340" i="50"/>
  <c r="AD276" i="50"/>
  <c r="P276" i="50"/>
  <c r="CH340" i="50"/>
  <c r="AD20" i="50"/>
  <c r="AR148" i="50"/>
  <c r="CH403" i="50"/>
  <c r="P20" i="50"/>
  <c r="AR276" i="50"/>
  <c r="B403" i="50"/>
  <c r="BF20" i="50"/>
  <c r="AR403" i="50"/>
  <c r="BF148" i="50"/>
  <c r="BT212" i="50"/>
  <c r="B212" i="50"/>
  <c r="BT276" i="50"/>
  <c r="AR212" i="50"/>
  <c r="B148" i="50"/>
  <c r="A11" i="93"/>
  <c r="AD212" i="50"/>
  <c r="CL12" i="50"/>
  <c r="E14" i="93"/>
  <c r="AA394" i="50"/>
  <c r="CL18" i="50"/>
  <c r="E23" i="93"/>
  <c r="CL30" i="50"/>
  <c r="E43" i="93"/>
  <c r="CL45" i="50"/>
  <c r="CL17" i="50"/>
  <c r="E8" i="93"/>
  <c r="E40" i="93"/>
  <c r="E7" i="93"/>
  <c r="CL14" i="50"/>
  <c r="CL28" i="50"/>
  <c r="DH362" i="50"/>
  <c r="DE379" i="50"/>
  <c r="DG368" i="50"/>
  <c r="F36" i="93"/>
  <c r="E11" i="71"/>
  <c r="Y32" i="71"/>
  <c r="V23" i="71"/>
  <c r="Y26" i="71"/>
  <c r="V26" i="71"/>
  <c r="V29" i="71"/>
  <c r="V33" i="71"/>
  <c r="BQ11" i="71"/>
  <c r="BQ45" i="71"/>
  <c r="S45" i="93"/>
  <c r="CM186" i="50"/>
  <c r="DD186" i="50"/>
  <c r="AC54" i="71"/>
  <c r="N9" i="71"/>
  <c r="G11" i="71"/>
  <c r="DD15" i="50"/>
  <c r="CK355" i="50"/>
  <c r="CK28" i="50"/>
  <c r="BA43" i="71"/>
  <c r="DF303" i="50"/>
  <c r="DG359" i="50"/>
  <c r="BM35" i="71"/>
  <c r="BM32" i="71"/>
  <c r="DG356" i="50"/>
  <c r="X23" i="71"/>
  <c r="N25" i="71"/>
  <c r="M52" i="71"/>
  <c r="H11" i="93"/>
  <c r="BI33" i="71"/>
  <c r="DC357" i="50"/>
  <c r="U49" i="71"/>
  <c r="CP377" i="50"/>
  <c r="CK152" i="50"/>
  <c r="G38" i="71"/>
  <c r="DD42" i="50"/>
  <c r="G19" i="71"/>
  <c r="DD23" i="50"/>
  <c r="DD355" i="50"/>
  <c r="BJ31" i="71"/>
  <c r="DD333" i="50"/>
  <c r="BJ9" i="71"/>
  <c r="DF204" i="50"/>
  <c r="AP8" i="71"/>
  <c r="V12" i="71"/>
  <c r="V39" i="71"/>
  <c r="V47" i="71"/>
  <c r="V14" i="71"/>
  <c r="X55" i="71"/>
  <c r="BQ38" i="71"/>
  <c r="DD225" i="50"/>
  <c r="AN29" i="71"/>
  <c r="G13" i="71"/>
  <c r="DD17" i="50"/>
  <c r="BJ19" i="71"/>
  <c r="DD343" i="50"/>
  <c r="BJ35" i="71"/>
  <c r="DD359" i="50"/>
  <c r="BJ46" i="71"/>
  <c r="DD370" i="50"/>
  <c r="CP379" i="50"/>
  <c r="P41" i="71"/>
  <c r="DF243" i="50"/>
  <c r="AP47" i="71"/>
  <c r="BB18" i="71"/>
  <c r="DG278" i="50"/>
  <c r="H3" i="93"/>
  <c r="CM18" i="50"/>
  <c r="N23" i="93"/>
  <c r="O29" i="93"/>
  <c r="BN55" i="71"/>
  <c r="AN35" i="71"/>
  <c r="DD231" i="50"/>
  <c r="V48" i="71"/>
  <c r="DK169" i="50"/>
  <c r="AJ37" i="71"/>
  <c r="CK376" i="50"/>
  <c r="BH52" i="71"/>
  <c r="DB376" i="50"/>
  <c r="N46" i="93"/>
  <c r="P30" i="71"/>
  <c r="DF224" i="50"/>
  <c r="AP28" i="71"/>
  <c r="BM16" i="71"/>
  <c r="DG340" i="50"/>
  <c r="S29" i="71"/>
  <c r="O33" i="93"/>
  <c r="AU36" i="71"/>
  <c r="DD173" i="50"/>
  <c r="AC41" i="71"/>
  <c r="CM14" i="50"/>
  <c r="BH38" i="71"/>
  <c r="DB362" i="50"/>
  <c r="DB357" i="50"/>
  <c r="BH33" i="71"/>
  <c r="DF297" i="50"/>
  <c r="BA37" i="71"/>
  <c r="DF269" i="50"/>
  <c r="BA9" i="71"/>
  <c r="DG378" i="50"/>
  <c r="BM54" i="71"/>
  <c r="M53" i="71"/>
  <c r="AP50" i="71"/>
  <c r="DF246" i="50"/>
  <c r="AA40" i="71"/>
  <c r="DB172" i="50"/>
  <c r="AB28" i="71"/>
  <c r="DC160" i="50"/>
  <c r="CP334" i="50"/>
  <c r="N45" i="93"/>
  <c r="DB343" i="50"/>
  <c r="BH19" i="71"/>
  <c r="DF37" i="50"/>
  <c r="I33" i="71"/>
  <c r="DC336" i="50"/>
  <c r="BI12" i="71"/>
  <c r="BM11" i="71"/>
  <c r="DG335" i="50"/>
  <c r="I18" i="93"/>
  <c r="Y39" i="71"/>
  <c r="S9" i="71"/>
  <c r="V8" i="71"/>
  <c r="G9" i="71"/>
  <c r="DD13" i="50"/>
  <c r="G36" i="71"/>
  <c r="DD40" i="50"/>
  <c r="BJ17" i="71"/>
  <c r="DD341" i="50"/>
  <c r="DB375" i="50"/>
  <c r="BH51" i="71"/>
  <c r="DB337" i="50"/>
  <c r="BH13" i="71"/>
  <c r="BH31" i="71"/>
  <c r="DB355" i="50"/>
  <c r="E24" i="71"/>
  <c r="DB28" i="50"/>
  <c r="BA22" i="71"/>
  <c r="DF282" i="50"/>
  <c r="DF294" i="50"/>
  <c r="BA34" i="71"/>
  <c r="DG367" i="50"/>
  <c r="BM43" i="71"/>
  <c r="CP356" i="50"/>
  <c r="DG337" i="50"/>
  <c r="BM13" i="71"/>
  <c r="BB23" i="71"/>
  <c r="DG283" i="50"/>
  <c r="BB7" i="71"/>
  <c r="DG267" i="50"/>
  <c r="G25" i="71"/>
  <c r="DD29" i="50"/>
  <c r="G47" i="93"/>
  <c r="DC372" i="50"/>
  <c r="CP376" i="50"/>
  <c r="DF145" i="50"/>
  <c r="AE13" i="71"/>
  <c r="AU20" i="71"/>
  <c r="CM333" i="50"/>
  <c r="DG343" i="50"/>
  <c r="BM19" i="71"/>
  <c r="CK184" i="50"/>
  <c r="U44" i="71"/>
  <c r="Y21" i="71"/>
  <c r="W20" i="71"/>
  <c r="Y12" i="71"/>
  <c r="W16" i="71"/>
  <c r="DF160" i="50"/>
  <c r="AE28" i="71"/>
  <c r="AC47" i="71"/>
  <c r="DD179" i="50"/>
  <c r="AU11" i="71"/>
  <c r="DD207" i="50"/>
  <c r="AN11" i="71"/>
  <c r="AN19" i="71"/>
  <c r="DD215" i="50"/>
  <c r="G22" i="71"/>
  <c r="DD26" i="50"/>
  <c r="N13" i="71"/>
  <c r="N8" i="71"/>
  <c r="DD12" i="50"/>
  <c r="G8" i="71"/>
  <c r="DD337" i="50"/>
  <c r="BJ13" i="71"/>
  <c r="BH54" i="71"/>
  <c r="DB378" i="50"/>
  <c r="CK341" i="50"/>
  <c r="BA12" i="71"/>
  <c r="DF313" i="50"/>
  <c r="BA53" i="71"/>
  <c r="DG366" i="50"/>
  <c r="BM42" i="71"/>
  <c r="BI13" i="71"/>
  <c r="DC337" i="50"/>
  <c r="I45" i="71"/>
  <c r="DF49" i="50"/>
  <c r="F12" i="93"/>
  <c r="DF14" i="50"/>
  <c r="CP15" i="50"/>
  <c r="DD18" i="50"/>
  <c r="G14" i="71"/>
  <c r="U28" i="71"/>
  <c r="U15" i="71"/>
  <c r="Q34" i="93"/>
  <c r="V34" i="71"/>
  <c r="BA49" i="71"/>
  <c r="DF309" i="50"/>
  <c r="BM25" i="71"/>
  <c r="DG349" i="50"/>
  <c r="DC344" i="50"/>
  <c r="BI20" i="71"/>
  <c r="P22" i="71"/>
  <c r="CL177" i="50"/>
  <c r="Y48" i="71"/>
  <c r="BQ21" i="71"/>
  <c r="BJ54" i="71"/>
  <c r="DD378" i="50"/>
  <c r="BM7" i="71"/>
  <c r="DG331" i="50"/>
  <c r="DD11" i="50"/>
  <c r="G7" i="71"/>
  <c r="U51" i="71"/>
  <c r="CP340" i="50"/>
  <c r="W48" i="71"/>
  <c r="V27" i="71"/>
  <c r="BQ10" i="71"/>
  <c r="DH334" i="50"/>
  <c r="BN10" i="71"/>
  <c r="AC22" i="71"/>
  <c r="DD154" i="50"/>
  <c r="AJ51" i="71"/>
  <c r="F39" i="93"/>
  <c r="F42" i="93"/>
  <c r="F5" i="93"/>
  <c r="BJ20" i="71"/>
  <c r="DD344" i="50"/>
  <c r="BJ29" i="71"/>
  <c r="DD353" i="50"/>
  <c r="P42" i="71"/>
  <c r="P33" i="71"/>
  <c r="G33" i="93"/>
  <c r="J20" i="71"/>
  <c r="DG24" i="50"/>
  <c r="J26" i="71"/>
  <c r="DG30" i="50"/>
  <c r="BB17" i="71"/>
  <c r="DG277" i="50"/>
  <c r="X10" i="71"/>
  <c r="U10" i="71"/>
  <c r="BI38" i="71"/>
  <c r="DC362" i="50"/>
  <c r="BI19" i="71"/>
  <c r="DC343" i="50"/>
  <c r="DB155" i="50"/>
  <c r="AA23" i="71"/>
  <c r="DC167" i="50"/>
  <c r="AB35" i="71"/>
  <c r="U50" i="71"/>
  <c r="BA40" i="71"/>
  <c r="DF300" i="50"/>
  <c r="AC13" i="71"/>
  <c r="O26" i="93"/>
  <c r="DB51" i="50"/>
  <c r="CK30" i="50"/>
  <c r="BJ28" i="71"/>
  <c r="I37" i="93"/>
  <c r="BM44" i="71"/>
  <c r="DB15" i="50"/>
  <c r="X50" i="71"/>
  <c r="Y8" i="71"/>
  <c r="DH369" i="50"/>
  <c r="BN45" i="71"/>
  <c r="AJ54" i="71"/>
  <c r="DK203" i="50"/>
  <c r="AN7" i="71"/>
  <c r="DD203" i="50"/>
  <c r="AN28" i="71"/>
  <c r="DD224" i="50"/>
  <c r="DD205" i="50"/>
  <c r="AN9" i="71"/>
  <c r="DD346" i="50"/>
  <c r="BJ22" i="71"/>
  <c r="CK337" i="50"/>
  <c r="AE38" i="93"/>
  <c r="X24" i="71"/>
  <c r="U24" i="71"/>
  <c r="DG373" i="50"/>
  <c r="BM49" i="71"/>
  <c r="P23" i="71"/>
  <c r="P15" i="71"/>
  <c r="DF212" i="50"/>
  <c r="AP16" i="71"/>
  <c r="BB48" i="71"/>
  <c r="DG308" i="50"/>
  <c r="I52" i="71"/>
  <c r="DF56" i="50"/>
  <c r="H10" i="93"/>
  <c r="N44" i="93"/>
  <c r="BI48" i="71"/>
  <c r="BM53" i="71"/>
  <c r="DG377" i="50"/>
  <c r="AA20" i="71"/>
  <c r="DB152" i="50"/>
  <c r="U34" i="71"/>
  <c r="V55" i="71"/>
  <c r="V9" i="71"/>
  <c r="AN20" i="71"/>
  <c r="DD216" i="50"/>
  <c r="F14" i="93"/>
  <c r="BH43" i="71"/>
  <c r="DB367" i="50"/>
  <c r="H7" i="93"/>
  <c r="DB184" i="50"/>
  <c r="AA52" i="71"/>
  <c r="N39" i="93"/>
  <c r="DC379" i="50"/>
  <c r="BI55" i="71"/>
  <c r="DH375" i="50"/>
  <c r="BN51" i="71"/>
  <c r="AU39" i="71"/>
  <c r="F17" i="93"/>
  <c r="F3" i="93"/>
  <c r="CK378" i="50"/>
  <c r="DB352" i="50"/>
  <c r="BH28" i="71"/>
  <c r="CK12" i="50"/>
  <c r="CP375" i="50"/>
  <c r="X46" i="71"/>
  <c r="U46" i="71"/>
  <c r="U32" i="71"/>
  <c r="U43" i="71"/>
  <c r="G17" i="71"/>
  <c r="DD21" i="50"/>
  <c r="CO23" i="50"/>
  <c r="AR51" i="71"/>
  <c r="DH247" i="50"/>
  <c r="J11" i="71"/>
  <c r="DG15" i="50"/>
  <c r="J8" i="71"/>
  <c r="DG12" i="50"/>
  <c r="DG289" i="50"/>
  <c r="BB29" i="71"/>
  <c r="U18" i="71"/>
  <c r="U22" i="71"/>
  <c r="DC371" i="50"/>
  <c r="BI47" i="71"/>
  <c r="F2" i="93"/>
  <c r="AO8" i="93"/>
  <c r="AC34" i="71"/>
  <c r="DD166" i="50"/>
  <c r="BQ41" i="71"/>
  <c r="BN41" i="71"/>
  <c r="DH365" i="50"/>
  <c r="G15" i="71"/>
  <c r="DD19" i="50"/>
  <c r="DD368" i="50"/>
  <c r="BJ44" i="71"/>
  <c r="X22" i="71"/>
  <c r="X11" i="71"/>
  <c r="U11" i="71"/>
  <c r="AB45" i="71"/>
  <c r="DC177" i="50"/>
  <c r="U55" i="71"/>
  <c r="X7" i="71"/>
  <c r="O43" i="93"/>
  <c r="DK184" i="50"/>
  <c r="AJ52" i="71"/>
  <c r="AU23" i="71"/>
  <c r="H18" i="93"/>
  <c r="BM37" i="71"/>
  <c r="DG361" i="50"/>
  <c r="V37" i="71"/>
  <c r="V42" i="71"/>
  <c r="V21" i="71"/>
  <c r="Y28" i="71"/>
  <c r="DH355" i="50"/>
  <c r="BN31" i="71"/>
  <c r="AU26" i="71"/>
  <c r="DD222" i="50"/>
  <c r="AN26" i="71"/>
  <c r="AN37" i="71"/>
  <c r="DD233" i="50"/>
  <c r="CM173" i="50"/>
  <c r="G47" i="71"/>
  <c r="DD51" i="50"/>
  <c r="G10" i="71"/>
  <c r="DD14" i="50"/>
  <c r="F34" i="93"/>
  <c r="BQ27" i="71"/>
  <c r="CK368" i="50"/>
  <c r="U40" i="71"/>
  <c r="DF57" i="50"/>
  <c r="I53" i="71"/>
  <c r="X42" i="71"/>
  <c r="X33" i="71"/>
  <c r="I54" i="71"/>
  <c r="DF58" i="50"/>
  <c r="H15" i="93"/>
  <c r="CK172" i="50"/>
  <c r="CL160" i="50"/>
  <c r="AI14" i="93"/>
  <c r="DG334" i="50"/>
  <c r="BM10" i="71"/>
  <c r="DG365" i="50"/>
  <c r="BM41" i="71"/>
  <c r="AS2" i="93"/>
  <c r="CK343" i="50"/>
  <c r="P47" i="71"/>
  <c r="BB41" i="71"/>
  <c r="DG301" i="50"/>
  <c r="DB142" i="50"/>
  <c r="AA10" i="71"/>
  <c r="DD145" i="50"/>
  <c r="AT451" i="50"/>
  <c r="AQ23" i="93"/>
  <c r="DD352" i="50"/>
  <c r="DH351" i="50"/>
  <c r="F30" i="93"/>
  <c r="AE50" i="71"/>
  <c r="DF182" i="50"/>
  <c r="F31" i="93"/>
  <c r="F6" i="93"/>
  <c r="BQ28" i="71"/>
  <c r="CK375" i="50"/>
  <c r="X40" i="71"/>
  <c r="I34" i="71"/>
  <c r="DF38" i="50"/>
  <c r="AU49" i="71"/>
  <c r="AR49" i="71"/>
  <c r="DH245" i="50"/>
  <c r="DG20" i="50"/>
  <c r="J16" i="71"/>
  <c r="DG19" i="50"/>
  <c r="J15" i="71"/>
  <c r="AP46" i="71"/>
  <c r="DF242" i="50"/>
  <c r="X12" i="71"/>
  <c r="U12" i="71"/>
  <c r="DG376" i="50"/>
  <c r="BM52" i="71"/>
  <c r="BN28" i="71"/>
  <c r="DH352" i="50"/>
  <c r="F33" i="93"/>
  <c r="DF267" i="50"/>
  <c r="BA7" i="71"/>
  <c r="DG16" i="50"/>
  <c r="J12" i="71"/>
  <c r="W21" i="71"/>
  <c r="O34" i="93"/>
  <c r="W28" i="71"/>
  <c r="BQ51" i="71"/>
  <c r="AU29" i="71"/>
  <c r="AC42" i="71"/>
  <c r="DD174" i="50"/>
  <c r="F8" i="93"/>
  <c r="CM366" i="50"/>
  <c r="CM359" i="50"/>
  <c r="BJ8" i="71"/>
  <c r="DD332" i="50"/>
  <c r="CK352" i="50"/>
  <c r="BH17" i="71"/>
  <c r="DB341" i="50"/>
  <c r="BM55" i="71"/>
  <c r="DG379" i="50"/>
  <c r="BM51" i="71"/>
  <c r="DG375" i="50"/>
  <c r="DG364" i="50"/>
  <c r="BM40" i="71"/>
  <c r="N41" i="93"/>
  <c r="DF23" i="50"/>
  <c r="I19" i="71"/>
  <c r="H6" i="93"/>
  <c r="F9" i="93"/>
  <c r="N13" i="93"/>
  <c r="AP38" i="93"/>
  <c r="F10" i="93"/>
  <c r="V32" i="71"/>
  <c r="AC37" i="71"/>
  <c r="DD169" i="50"/>
  <c r="AN55" i="71"/>
  <c r="DD251" i="50"/>
  <c r="DH219" i="50"/>
  <c r="AR23" i="71"/>
  <c r="J23" i="71"/>
  <c r="DG27" i="50"/>
  <c r="Y37" i="71"/>
  <c r="Y42" i="71"/>
  <c r="V28" i="71"/>
  <c r="DF180" i="50"/>
  <c r="AE48" i="71"/>
  <c r="DF166" i="50"/>
  <c r="AE34" i="71"/>
  <c r="AJ22" i="71"/>
  <c r="AN36" i="71"/>
  <c r="DD232" i="50"/>
  <c r="N39" i="71"/>
  <c r="DD43" i="50"/>
  <c r="G39" i="71"/>
  <c r="BJ24" i="71"/>
  <c r="DD348" i="50"/>
  <c r="CM353" i="50"/>
  <c r="DD351" i="50"/>
  <c r="BJ27" i="71"/>
  <c r="DB368" i="50"/>
  <c r="BH44" i="71"/>
  <c r="DF288" i="50"/>
  <c r="BA28" i="71"/>
  <c r="BM28" i="71"/>
  <c r="DG352" i="50"/>
  <c r="BM47" i="71"/>
  <c r="DG371" i="50"/>
  <c r="DG362" i="50"/>
  <c r="BM38" i="71"/>
  <c r="BM21" i="71"/>
  <c r="DG345" i="50"/>
  <c r="AU27" i="71"/>
  <c r="DF221" i="50"/>
  <c r="AP25" i="71"/>
  <c r="DG295" i="50"/>
  <c r="BB35" i="71"/>
  <c r="BB55" i="71"/>
  <c r="DG315" i="50"/>
  <c r="F11" i="93"/>
  <c r="H21" i="93"/>
  <c r="CL167" i="50"/>
  <c r="CP365" i="50"/>
  <c r="DG374" i="50"/>
  <c r="BM50" i="71"/>
  <c r="AD33" i="71"/>
  <c r="F35" i="93"/>
  <c r="CK17" i="50"/>
  <c r="BM18" i="71"/>
  <c r="DG342" i="50"/>
  <c r="U30" i="71"/>
  <c r="DG312" i="50"/>
  <c r="BB52" i="71"/>
  <c r="CM162" i="50"/>
  <c r="DE162" i="50"/>
  <c r="AG13" i="71"/>
  <c r="DH145" i="50"/>
  <c r="CQ27" i="50"/>
  <c r="DI27" i="50"/>
  <c r="AD17" i="71"/>
  <c r="G41" i="71"/>
  <c r="DD45" i="50"/>
  <c r="CM45" i="50"/>
  <c r="N42" i="71"/>
  <c r="DH46" i="50"/>
  <c r="K42" i="71"/>
  <c r="AC30" i="71"/>
  <c r="DD162" i="50"/>
  <c r="AJ13" i="71"/>
  <c r="AJ16" i="71"/>
  <c r="AG16" i="71"/>
  <c r="DH148" i="50"/>
  <c r="BP12" i="71"/>
  <c r="BM12" i="71"/>
  <c r="DG336" i="50"/>
  <c r="K23" i="71"/>
  <c r="DH27" i="50"/>
  <c r="AJ50" i="71"/>
  <c r="AY43" i="71"/>
  <c r="DD303" i="50"/>
  <c r="BF43" i="71"/>
  <c r="Y18" i="71"/>
  <c r="AU46" i="71"/>
  <c r="BQ23" i="71"/>
  <c r="Y52" i="71"/>
  <c r="V52" i="71"/>
  <c r="Y45" i="71"/>
  <c r="V36" i="71"/>
  <c r="Y22" i="71"/>
  <c r="Y43" i="71"/>
  <c r="O38" i="93"/>
  <c r="V31" i="71"/>
  <c r="V41" i="71"/>
  <c r="O49" i="93"/>
  <c r="Y54" i="71"/>
  <c r="V24" i="71"/>
  <c r="Y19" i="71"/>
  <c r="AQ41" i="93"/>
  <c r="DH237" i="50"/>
  <c r="AR41" i="71"/>
  <c r="DH246" i="50"/>
  <c r="AR50" i="71"/>
  <c r="DH204" i="50"/>
  <c r="DH205" i="50"/>
  <c r="DH208" i="50"/>
  <c r="DH209" i="50"/>
  <c r="DH210" i="50"/>
  <c r="DH211" i="50"/>
  <c r="DH212" i="50"/>
  <c r="DH214" i="50"/>
  <c r="DH215" i="50"/>
  <c r="DH218" i="50"/>
  <c r="DH224" i="50"/>
  <c r="DH226" i="50"/>
  <c r="DH228" i="50"/>
  <c r="DH230" i="50"/>
  <c r="DH231" i="50"/>
  <c r="DH233" i="50"/>
  <c r="DH236" i="50"/>
  <c r="DH238" i="50"/>
  <c r="DH241" i="50"/>
  <c r="DH242" i="50"/>
  <c r="DH248" i="50"/>
  <c r="DH250" i="50"/>
  <c r="DH251" i="50"/>
  <c r="DM40" i="104"/>
  <c r="AR8" i="71"/>
  <c r="AR14" i="71"/>
  <c r="AU35" i="71"/>
  <c r="AR35" i="71"/>
  <c r="AR42" i="71"/>
  <c r="AR45" i="71"/>
  <c r="AU28" i="71"/>
  <c r="AA23" i="93"/>
  <c r="AR9" i="71"/>
  <c r="AR40" i="71"/>
  <c r="DH354" i="50"/>
  <c r="BN30" i="71"/>
  <c r="BN26" i="71"/>
  <c r="DH350" i="50"/>
  <c r="BQ7" i="71"/>
  <c r="CQ342" i="50"/>
  <c r="CQ380" i="50"/>
  <c r="DH372" i="50"/>
  <c r="BN48" i="71"/>
  <c r="BQ22" i="71"/>
  <c r="BQ20" i="71"/>
  <c r="AQ4" i="93"/>
  <c r="AQ48" i="93"/>
  <c r="Y35" i="71"/>
  <c r="Y50" i="71"/>
  <c r="AU30" i="71"/>
  <c r="AU52" i="71"/>
  <c r="Y17" i="71"/>
  <c r="V35" i="71"/>
  <c r="V44" i="71"/>
  <c r="Y46" i="71"/>
  <c r="V40" i="71"/>
  <c r="Y40" i="71"/>
  <c r="V30" i="71"/>
  <c r="Y53" i="71"/>
  <c r="V25" i="71"/>
  <c r="Y7" i="71"/>
  <c r="V56" i="71"/>
  <c r="V11" i="71"/>
  <c r="AO23" i="93"/>
  <c r="BQ50" i="71"/>
  <c r="AS33" i="93"/>
  <c r="AU22" i="71"/>
  <c r="AR12" i="71"/>
  <c r="AR13" i="71"/>
  <c r="AR18" i="71"/>
  <c r="AR19" i="71"/>
  <c r="AU55" i="71"/>
  <c r="AU32" i="71"/>
  <c r="AA27" i="93"/>
  <c r="AR30" i="71"/>
  <c r="AA29" i="93"/>
  <c r="AR34" i="71"/>
  <c r="AR37" i="71"/>
  <c r="CQ336" i="50"/>
  <c r="BN12" i="71"/>
  <c r="DH336" i="50"/>
  <c r="BQ12" i="71"/>
  <c r="BQ40" i="71"/>
  <c r="CQ364" i="50"/>
  <c r="BN43" i="71"/>
  <c r="DH367" i="50"/>
  <c r="CQ337" i="50"/>
  <c r="BQ17" i="71"/>
  <c r="BN50" i="71"/>
  <c r="DH374" i="50"/>
  <c r="CQ378" i="50"/>
  <c r="DH378" i="50"/>
  <c r="BN54" i="71"/>
  <c r="CQ349" i="50"/>
  <c r="DH349" i="50"/>
  <c r="BN25" i="71"/>
  <c r="CQ368" i="50"/>
  <c r="BN46" i="71"/>
  <c r="DH370" i="50"/>
  <c r="BQ46" i="71"/>
  <c r="AS34" i="93"/>
  <c r="Y13" i="71"/>
  <c r="V51" i="71"/>
  <c r="Y51" i="71"/>
  <c r="V45" i="71"/>
  <c r="Y36" i="71"/>
  <c r="V22" i="71"/>
  <c r="V43" i="71"/>
  <c r="Y31" i="71"/>
  <c r="V18" i="71"/>
  <c r="O13" i="93"/>
  <c r="Y41" i="71"/>
  <c r="Y10" i="71"/>
  <c r="O5" i="93"/>
  <c r="V10" i="71"/>
  <c r="V54" i="71"/>
  <c r="Y24" i="71"/>
  <c r="O19" i="93"/>
  <c r="V19" i="71"/>
  <c r="AQ29" i="93"/>
  <c r="AU41" i="71"/>
  <c r="AU50" i="71"/>
  <c r="AU8" i="71"/>
  <c r="AU14" i="71"/>
  <c r="AU54" i="71"/>
  <c r="AR54" i="71"/>
  <c r="AU42" i="71"/>
  <c r="AU45" i="71"/>
  <c r="AR28" i="71"/>
  <c r="AU9" i="71"/>
  <c r="AU40" i="71"/>
  <c r="AR46" i="71"/>
  <c r="BQ30" i="71"/>
  <c r="BQ26" i="71"/>
  <c r="CQ331" i="50"/>
  <c r="BN7" i="71"/>
  <c r="DH331" i="50"/>
  <c r="BN36" i="71"/>
  <c r="DH360" i="50"/>
  <c r="BQ36" i="71"/>
  <c r="BQ18" i="71"/>
  <c r="DH342" i="50"/>
  <c r="BN18" i="71"/>
  <c r="BN23" i="71"/>
  <c r="DH347" i="50"/>
  <c r="BN56" i="71"/>
  <c r="DH380" i="50"/>
  <c r="BQ56" i="71"/>
  <c r="BN15" i="71"/>
  <c r="DH339" i="50"/>
  <c r="DH346" i="50"/>
  <c r="BN22" i="71"/>
  <c r="BN20" i="71"/>
  <c r="DH344" i="50"/>
  <c r="V17" i="71"/>
  <c r="Y44" i="71"/>
  <c r="V46" i="71"/>
  <c r="V50" i="71"/>
  <c r="Y30" i="71"/>
  <c r="V53" i="71"/>
  <c r="Y25" i="71"/>
  <c r="V7" i="71"/>
  <c r="Y56" i="71"/>
  <c r="O6" i="93"/>
  <c r="Y11" i="71"/>
  <c r="V13" i="71"/>
  <c r="O8" i="93"/>
  <c r="AQ17" i="93"/>
  <c r="AR22" i="71"/>
  <c r="AU12" i="71"/>
  <c r="AU13" i="71"/>
  <c r="AU18" i="71"/>
  <c r="AU15" i="71"/>
  <c r="AR15" i="71"/>
  <c r="AU19" i="71"/>
  <c r="AR55" i="71"/>
  <c r="AR52" i="71"/>
  <c r="AR32" i="71"/>
  <c r="AU34" i="71"/>
  <c r="AU37" i="71"/>
  <c r="BN40" i="71"/>
  <c r="DH364" i="50"/>
  <c r="BQ43" i="71"/>
  <c r="CQ367" i="50"/>
  <c r="BN13" i="71"/>
  <c r="DH337" i="50"/>
  <c r="BQ13" i="71"/>
  <c r="BN17" i="71"/>
  <c r="DH341" i="50"/>
  <c r="CQ341" i="50"/>
  <c r="BQ37" i="71"/>
  <c r="BN37" i="71"/>
  <c r="DH361" i="50"/>
  <c r="CQ374" i="50"/>
  <c r="BQ54" i="71"/>
  <c r="BQ25" i="71"/>
  <c r="BQ44" i="71"/>
  <c r="BN44" i="71"/>
  <c r="DH368" i="50"/>
  <c r="AS20" i="93"/>
  <c r="DH34" i="50"/>
  <c r="K30" i="71"/>
  <c r="I25" i="93"/>
  <c r="N30" i="71"/>
  <c r="N20" i="71"/>
  <c r="N37" i="71"/>
  <c r="I16" i="93"/>
  <c r="K21" i="71"/>
  <c r="DH25" i="50"/>
  <c r="I10" i="93"/>
  <c r="K15" i="71"/>
  <c r="DH19" i="50"/>
  <c r="DI33" i="50"/>
  <c r="CQ33" i="50"/>
  <c r="N44" i="71"/>
  <c r="DI48" i="50"/>
  <c r="CQ48" i="50"/>
  <c r="CQ16" i="50"/>
  <c r="CQ20" i="50"/>
  <c r="K53" i="71"/>
  <c r="DH57" i="50"/>
  <c r="I48" i="93"/>
  <c r="N41" i="71"/>
  <c r="DH45" i="50"/>
  <c r="K41" i="71"/>
  <c r="DI51" i="50"/>
  <c r="CQ51" i="50"/>
  <c r="K47" i="71"/>
  <c r="DH51" i="50"/>
  <c r="I31" i="93"/>
  <c r="N36" i="71"/>
  <c r="AG31" i="71"/>
  <c r="DH163" i="50"/>
  <c r="U26" i="93"/>
  <c r="BN49" i="71"/>
  <c r="DH373" i="50"/>
  <c r="DH173" i="50"/>
  <c r="AG41" i="71"/>
  <c r="AG55" i="71"/>
  <c r="DH187" i="50"/>
  <c r="AY36" i="71"/>
  <c r="DD296" i="50"/>
  <c r="BF49" i="71"/>
  <c r="AD44" i="93"/>
  <c r="BM8" i="71"/>
  <c r="DG332" i="50"/>
  <c r="BM20" i="71"/>
  <c r="DG344" i="50"/>
  <c r="CP344" i="50"/>
  <c r="CP351" i="50"/>
  <c r="DG351" i="50"/>
  <c r="BM27" i="71"/>
  <c r="CP333" i="50"/>
  <c r="BM34" i="71"/>
  <c r="DG358" i="50"/>
  <c r="CP358" i="50"/>
  <c r="CP372" i="50"/>
  <c r="BM48" i="71"/>
  <c r="DG372" i="50"/>
  <c r="AU16" i="71"/>
  <c r="AG9" i="71"/>
  <c r="DH141" i="50"/>
  <c r="DH179" i="50"/>
  <c r="DM39" i="104"/>
  <c r="U4" i="93"/>
  <c r="AG47" i="71"/>
  <c r="T31" i="93"/>
  <c r="J20" i="103"/>
  <c r="Z32" i="93"/>
  <c r="Z23" i="93"/>
  <c r="Z29" i="93"/>
  <c r="Z22" i="93"/>
  <c r="Z10" i="93"/>
  <c r="Z33" i="93"/>
  <c r="Z6" i="93"/>
  <c r="Z31" i="93"/>
  <c r="Z39" i="93"/>
  <c r="Z16" i="93"/>
  <c r="Z5" i="93"/>
  <c r="Z43" i="93"/>
  <c r="Z19" i="93"/>
  <c r="Z17" i="93"/>
  <c r="Z30" i="93"/>
  <c r="Z25" i="93"/>
  <c r="Z27" i="93"/>
  <c r="Z9" i="93"/>
  <c r="Z38" i="93"/>
  <c r="Z2" i="93"/>
  <c r="Z14" i="93"/>
  <c r="Z24" i="93"/>
  <c r="Z12" i="93"/>
  <c r="Z28" i="93"/>
  <c r="Z41" i="93"/>
  <c r="AB37" i="93"/>
  <c r="DK22" i="103"/>
  <c r="AB42" i="93"/>
  <c r="DZ22" i="103"/>
  <c r="AB12" i="93"/>
  <c r="AN22" i="103"/>
  <c r="AB23" i="93"/>
  <c r="BR137" i="103"/>
  <c r="AB25" i="93"/>
  <c r="BR367" i="103"/>
  <c r="AB39" i="93"/>
  <c r="DK252" i="103"/>
  <c r="AB18" i="93"/>
  <c r="BC137" i="103"/>
  <c r="AB46" i="93"/>
  <c r="DZ482" i="103"/>
  <c r="AB24" i="93"/>
  <c r="BR252" i="103"/>
  <c r="DZ137" i="103"/>
  <c r="AB43" i="93"/>
  <c r="AB41" i="93"/>
  <c r="DK482" i="103"/>
  <c r="AB22" i="93"/>
  <c r="BR22" i="103"/>
  <c r="AB8" i="93"/>
  <c r="Y137" i="103"/>
  <c r="AB9" i="93"/>
  <c r="Y252" i="103"/>
  <c r="AB6" i="93"/>
  <c r="J482" i="103"/>
  <c r="AB50" i="93"/>
  <c r="EO367" i="103"/>
  <c r="AB30" i="93"/>
  <c r="CG367" i="103"/>
  <c r="AB11" i="93"/>
  <c r="Y482" i="103"/>
  <c r="AB2" i="93"/>
  <c r="J22" i="103"/>
  <c r="BC252" i="103"/>
  <c r="AB40" i="93"/>
  <c r="DK367" i="103"/>
  <c r="AB15" i="93"/>
  <c r="AN367" i="103"/>
  <c r="AB36" i="93"/>
  <c r="CV482" i="103"/>
  <c r="AB44" i="93"/>
  <c r="DZ252" i="103"/>
  <c r="AB5" i="93"/>
  <c r="BF17" i="71"/>
  <c r="CP339" i="50"/>
  <c r="DG338" i="50"/>
  <c r="BM14" i="71"/>
  <c r="CP338" i="50"/>
  <c r="CP350" i="50"/>
  <c r="BM36" i="71"/>
  <c r="DG360" i="50"/>
  <c r="BM22" i="71"/>
  <c r="DG346" i="50"/>
  <c r="CP355" i="50"/>
  <c r="DG370" i="50"/>
  <c r="BM46" i="71"/>
  <c r="CP370" i="50"/>
  <c r="DH54" i="50"/>
  <c r="K50" i="71"/>
  <c r="CQ54" i="50"/>
  <c r="N50" i="71"/>
  <c r="N35" i="71"/>
  <c r="CQ39" i="50"/>
  <c r="N22" i="71"/>
  <c r="DI26" i="50"/>
  <c r="CQ26" i="50"/>
  <c r="DH26" i="50"/>
  <c r="K22" i="71"/>
  <c r="I28" i="93"/>
  <c r="K33" i="71"/>
  <c r="DH37" i="50"/>
  <c r="CQ37" i="50"/>
  <c r="DI37" i="50"/>
  <c r="CQ60" i="50"/>
  <c r="N56" i="71"/>
  <c r="K56" i="71"/>
  <c r="DH60" i="50"/>
  <c r="N40" i="71"/>
  <c r="DI44" i="50"/>
  <c r="CQ44" i="50"/>
  <c r="CQ31" i="50"/>
  <c r="I22" i="93"/>
  <c r="I12" i="93"/>
  <c r="CQ21" i="50"/>
  <c r="DI21" i="50"/>
  <c r="I41" i="93"/>
  <c r="N46" i="71"/>
  <c r="AS14" i="93"/>
  <c r="DI59" i="50"/>
  <c r="CQ59" i="50"/>
  <c r="DH59" i="50"/>
  <c r="K55" i="71"/>
  <c r="N26" i="71"/>
  <c r="I21" i="93"/>
  <c r="CQ55" i="50"/>
  <c r="K51" i="71"/>
  <c r="DH55" i="50"/>
  <c r="AM37" i="93"/>
  <c r="CQ366" i="50"/>
  <c r="BQ42" i="71"/>
  <c r="M36" i="71"/>
  <c r="CP40" i="50"/>
  <c r="DI40" i="50"/>
  <c r="H31" i="93"/>
  <c r="BH451" i="50"/>
  <c r="BC136" i="103"/>
  <c r="CV481" i="103"/>
  <c r="DK251" i="103"/>
  <c r="AN481" i="103"/>
  <c r="BR251" i="103"/>
  <c r="DK136" i="103"/>
  <c r="DK366" i="103"/>
  <c r="Y481" i="103"/>
  <c r="Y21" i="103"/>
  <c r="DK481" i="103"/>
  <c r="AN366" i="103"/>
  <c r="DZ251" i="103"/>
  <c r="AN251" i="103"/>
  <c r="CG366" i="103"/>
  <c r="J136" i="103"/>
  <c r="CV251" i="103"/>
  <c r="BC366" i="103"/>
  <c r="Y136" i="103"/>
  <c r="EO251" i="103"/>
  <c r="DZ481" i="103"/>
  <c r="CG21" i="103"/>
  <c r="J481" i="103"/>
  <c r="EO366" i="103"/>
  <c r="EO136" i="103"/>
  <c r="BM39" i="71"/>
  <c r="DG363" i="50"/>
  <c r="CP357" i="50"/>
  <c r="AS9" i="93"/>
  <c r="AS40" i="93"/>
  <c r="CQ34" i="50"/>
  <c r="DI34" i="50"/>
  <c r="I15" i="93"/>
  <c r="DI24" i="50"/>
  <c r="CQ24" i="50"/>
  <c r="K20" i="71"/>
  <c r="DH24" i="50"/>
  <c r="DI41" i="50"/>
  <c r="CQ41" i="50"/>
  <c r="K37" i="71"/>
  <c r="DH41" i="50"/>
  <c r="I32" i="93"/>
  <c r="CQ25" i="50"/>
  <c r="DI25" i="50"/>
  <c r="N21" i="71"/>
  <c r="CQ19" i="50"/>
  <c r="DI19" i="50"/>
  <c r="N15" i="71"/>
  <c r="N29" i="71"/>
  <c r="I24" i="93"/>
  <c r="K29" i="71"/>
  <c r="DH33" i="50"/>
  <c r="I39" i="93"/>
  <c r="K44" i="71"/>
  <c r="DH48" i="50"/>
  <c r="N12" i="71"/>
  <c r="I7" i="93"/>
  <c r="DH16" i="50"/>
  <c r="K12" i="71"/>
  <c r="K16" i="71"/>
  <c r="DH20" i="50"/>
  <c r="N16" i="71"/>
  <c r="I11" i="93"/>
  <c r="DI57" i="50"/>
  <c r="CQ57" i="50"/>
  <c r="N53" i="71"/>
  <c r="I36" i="93"/>
  <c r="N47" i="71"/>
  <c r="I42" i="93"/>
  <c r="K36" i="71"/>
  <c r="DH40" i="50"/>
  <c r="AJ31" i="71"/>
  <c r="BQ49" i="71"/>
  <c r="AJ41" i="71"/>
  <c r="AJ55" i="71"/>
  <c r="DD291" i="50"/>
  <c r="AY31" i="71"/>
  <c r="BF31" i="71"/>
  <c r="AD26" i="93"/>
  <c r="BF7" i="71"/>
  <c r="AD2" i="93"/>
  <c r="AY7" i="71"/>
  <c r="BF36" i="71"/>
  <c r="AD31" i="93"/>
  <c r="DD309" i="50"/>
  <c r="AY49" i="71"/>
  <c r="BP8" i="71"/>
  <c r="BP20" i="71"/>
  <c r="BP30" i="71"/>
  <c r="CP354" i="50"/>
  <c r="BM30" i="71"/>
  <c r="DG354" i="50"/>
  <c r="BP27" i="71"/>
  <c r="BP9" i="71"/>
  <c r="DG333" i="50"/>
  <c r="BM9" i="71"/>
  <c r="BP34" i="71"/>
  <c r="BP48" i="71"/>
  <c r="AR16" i="71"/>
  <c r="AJ9" i="71"/>
  <c r="AJ47" i="71"/>
  <c r="BQ401" i="50"/>
  <c r="BQ422" i="50"/>
  <c r="BQ406" i="50"/>
  <c r="BQ419" i="50"/>
  <c r="BQ425" i="50"/>
  <c r="BQ420" i="50"/>
  <c r="BQ397" i="50"/>
  <c r="BQ407" i="50"/>
  <c r="BQ398" i="50"/>
  <c r="BQ424" i="50"/>
  <c r="Z18" i="93"/>
  <c r="Z46" i="93"/>
  <c r="Z47" i="93"/>
  <c r="Z44" i="93"/>
  <c r="Z45" i="93"/>
  <c r="Z11" i="93"/>
  <c r="Z37" i="93"/>
  <c r="Z36" i="93"/>
  <c r="Z7" i="93"/>
  <c r="Z51" i="93"/>
  <c r="Z42" i="93"/>
  <c r="Z35" i="93"/>
  <c r="Z13" i="93"/>
  <c r="Z4" i="93"/>
  <c r="Z49" i="93"/>
  <c r="Z15" i="93"/>
  <c r="Z50" i="93"/>
  <c r="Z21" i="93"/>
  <c r="Z48" i="93"/>
  <c r="Z26" i="93"/>
  <c r="Z8" i="93"/>
  <c r="Z3" i="93"/>
  <c r="Z40" i="93"/>
  <c r="Z20" i="93"/>
  <c r="Z34" i="93"/>
  <c r="BC22" i="103"/>
  <c r="AB17" i="93"/>
  <c r="AB27" i="93"/>
  <c r="AB13" i="93"/>
  <c r="AN137" i="103"/>
  <c r="AB21" i="93"/>
  <c r="BC482" i="103"/>
  <c r="AB3" i="93"/>
  <c r="J137" i="103"/>
  <c r="BC367" i="103"/>
  <c r="AB20" i="93"/>
  <c r="AB33" i="93"/>
  <c r="CV137" i="103"/>
  <c r="AB51" i="93"/>
  <c r="EO482" i="103"/>
  <c r="AB31" i="93"/>
  <c r="CG482" i="103"/>
  <c r="AB14" i="93"/>
  <c r="AN252" i="103"/>
  <c r="AB38" i="93"/>
  <c r="DK137" i="103"/>
  <c r="AB35" i="93"/>
  <c r="CV367" i="103"/>
  <c r="AB28" i="93"/>
  <c r="CG137" i="103"/>
  <c r="Y367" i="103"/>
  <c r="AB10" i="93"/>
  <c r="AB34" i="93"/>
  <c r="CV252" i="103"/>
  <c r="AB16" i="93"/>
  <c r="AN482" i="103"/>
  <c r="AB48" i="93"/>
  <c r="EO137" i="103"/>
  <c r="AB29" i="93"/>
  <c r="CG252" i="103"/>
  <c r="AB49" i="93"/>
  <c r="EO252" i="103"/>
  <c r="AB47" i="93"/>
  <c r="EO22" i="103"/>
  <c r="AB4" i="93"/>
  <c r="J252" i="103"/>
  <c r="AB26" i="93"/>
  <c r="BR482" i="103"/>
  <c r="AB45" i="93"/>
  <c r="DZ367" i="103"/>
  <c r="AB7" i="93"/>
  <c r="Y22" i="103"/>
  <c r="AB32" i="93"/>
  <c r="CV22" i="103"/>
  <c r="AD12" i="93"/>
  <c r="DD277" i="50"/>
  <c r="AY17" i="71"/>
  <c r="BP15" i="71"/>
  <c r="DG339" i="50"/>
  <c r="BM15" i="71"/>
  <c r="BP14" i="71"/>
  <c r="BP26" i="71"/>
  <c r="BM26" i="71"/>
  <c r="DG350" i="50"/>
  <c r="BP36" i="71"/>
  <c r="CP360" i="50"/>
  <c r="BP22" i="71"/>
  <c r="CP346" i="50"/>
  <c r="BP31" i="71"/>
  <c r="DG355" i="50"/>
  <c r="BM31" i="71"/>
  <c r="BP46" i="71"/>
  <c r="AS47" i="93"/>
  <c r="AS3" i="93"/>
  <c r="BP39" i="71"/>
  <c r="I45" i="93"/>
  <c r="K35" i="71"/>
  <c r="DH39" i="50"/>
  <c r="I30" i="93"/>
  <c r="I17" i="93"/>
  <c r="N33" i="71"/>
  <c r="I51" i="93"/>
  <c r="K40" i="71"/>
  <c r="DH44" i="50"/>
  <c r="I35" i="93"/>
  <c r="N27" i="71"/>
  <c r="K27" i="71"/>
  <c r="DH31" i="50"/>
  <c r="K17" i="71"/>
  <c r="DH21" i="50"/>
  <c r="N17" i="71"/>
  <c r="CQ50" i="50"/>
  <c r="DI50" i="50"/>
  <c r="K46" i="71"/>
  <c r="DH50" i="50"/>
  <c r="N55" i="71"/>
  <c r="I50" i="93"/>
  <c r="K26" i="71"/>
  <c r="DH30" i="50"/>
  <c r="CQ30" i="50"/>
  <c r="I46" i="93"/>
  <c r="N51" i="71"/>
  <c r="DH366" i="50"/>
  <c r="BN42" i="71"/>
  <c r="DG40" i="50"/>
  <c r="J36" i="71"/>
  <c r="DZ136" i="103"/>
  <c r="CV366" i="103"/>
  <c r="CV136" i="103"/>
  <c r="EO481" i="103"/>
  <c r="BC21" i="103"/>
  <c r="BR21" i="103"/>
  <c r="BR366" i="103"/>
  <c r="CG136" i="103"/>
  <c r="J251" i="103"/>
  <c r="CG251" i="103"/>
  <c r="DZ366" i="103"/>
  <c r="BR481" i="103"/>
  <c r="Y366" i="103"/>
  <c r="BC251" i="103"/>
  <c r="CV21" i="103"/>
  <c r="BC481" i="103"/>
  <c r="AN136" i="103"/>
  <c r="J366" i="103"/>
  <c r="CG481" i="103"/>
  <c r="EO21" i="103"/>
  <c r="DK21" i="103"/>
  <c r="BR136" i="103"/>
  <c r="Y251" i="103"/>
  <c r="DZ21" i="103"/>
  <c r="AN21" i="103"/>
  <c r="CP363" i="50"/>
  <c r="BP23" i="71"/>
  <c r="CP347" i="50"/>
  <c r="BM23" i="71"/>
  <c r="DG347" i="50"/>
  <c r="BP33" i="71"/>
  <c r="BM33" i="71"/>
  <c r="DG357" i="50"/>
  <c r="W21" i="103"/>
  <c r="BQ438" i="50"/>
  <c r="BQ399" i="50"/>
  <c r="BQ395" i="50"/>
  <c r="BQ405" i="50"/>
  <c r="BQ437" i="50"/>
  <c r="BQ410" i="50"/>
  <c r="BQ430" i="50"/>
  <c r="BQ436" i="50"/>
  <c r="BQ408" i="50"/>
  <c r="BQ442" i="50"/>
  <c r="BQ413" i="50"/>
  <c r="BQ432" i="50"/>
  <c r="BQ403" i="50"/>
  <c r="BQ435" i="50"/>
  <c r="H136" i="103"/>
  <c r="BQ440" i="50"/>
  <c r="BQ429" i="50"/>
  <c r="BQ439" i="50"/>
  <c r="BQ427" i="50"/>
  <c r="BQ400" i="50"/>
  <c r="BQ402" i="50"/>
  <c r="BQ409" i="50"/>
  <c r="BQ421" i="50"/>
  <c r="BQ411" i="50"/>
  <c r="BQ431" i="50"/>
  <c r="BQ417" i="50"/>
  <c r="BQ415" i="50"/>
  <c r="BQ433" i="50"/>
  <c r="BQ416" i="50"/>
  <c r="EM366" i="103"/>
  <c r="CT251" i="103"/>
  <c r="BA136" i="103"/>
  <c r="AZ137" i="103"/>
  <c r="AE51" i="93"/>
  <c r="BC443" i="50"/>
  <c r="AE43" i="93"/>
  <c r="BC435" i="50"/>
  <c r="DW137" i="103"/>
  <c r="AE37" i="93"/>
  <c r="BC429" i="50"/>
  <c r="AE21" i="93"/>
  <c r="BC413" i="50"/>
  <c r="AE13" i="93"/>
  <c r="BC405" i="50"/>
  <c r="AE5" i="93"/>
  <c r="BC397" i="50"/>
  <c r="BO482" i="103"/>
  <c r="V367" i="103"/>
  <c r="AE49" i="93"/>
  <c r="BC441" i="50"/>
  <c r="AE47" i="93"/>
  <c r="BC439" i="50"/>
  <c r="DH252" i="103"/>
  <c r="AE19" i="93"/>
  <c r="BC411" i="50"/>
  <c r="V22" i="103"/>
  <c r="AE30" i="93"/>
  <c r="AE8" i="93"/>
  <c r="AE34" i="93"/>
  <c r="BC426" i="50"/>
  <c r="AE10" i="93"/>
  <c r="BC402" i="50"/>
  <c r="V137" i="103"/>
  <c r="DF272" i="50"/>
  <c r="DI307" i="50"/>
  <c r="G137" i="103"/>
  <c r="CD137" i="103"/>
  <c r="AK22" i="103"/>
  <c r="EL482" i="103"/>
  <c r="AE33" i="93"/>
  <c r="BC425" i="50"/>
  <c r="CD252" i="103"/>
  <c r="AZ22" i="103"/>
  <c r="CS482" i="103"/>
  <c r="CD367" i="103"/>
  <c r="EL252" i="103"/>
  <c r="EL22" i="103"/>
  <c r="AE39" i="93"/>
  <c r="BC431" i="50"/>
  <c r="AE35" i="93"/>
  <c r="BC427" i="50"/>
  <c r="CS367" i="103"/>
  <c r="AE31" i="93"/>
  <c r="BC423" i="50"/>
  <c r="AE27" i="93"/>
  <c r="BC419" i="50"/>
  <c r="BO137" i="103"/>
  <c r="AE15" i="93"/>
  <c r="BC407" i="50"/>
  <c r="AE11" i="93"/>
  <c r="BC403" i="50"/>
  <c r="AE22" i="93"/>
  <c r="BC414" i="50"/>
  <c r="AE32" i="93"/>
  <c r="BC424" i="50"/>
  <c r="AE16" i="93"/>
  <c r="BC408" i="50"/>
  <c r="CO299" i="50"/>
  <c r="AE12" i="93"/>
  <c r="BC404" i="50"/>
  <c r="CT367" i="103"/>
  <c r="BP482" i="103"/>
  <c r="BP137" i="103"/>
  <c r="H367" i="103"/>
  <c r="H482" i="103"/>
  <c r="CE252" i="103"/>
  <c r="CP309" i="50"/>
  <c r="CP267" i="50"/>
  <c r="BR302" i="50"/>
  <c r="BB42" i="71"/>
  <c r="DG302" i="50"/>
  <c r="BR293" i="50"/>
  <c r="DG293" i="50"/>
  <c r="BB33" i="71"/>
  <c r="CP302" i="50"/>
  <c r="CP291" i="50"/>
  <c r="CP293" i="50"/>
  <c r="EM482" i="103"/>
  <c r="CP286" i="50"/>
  <c r="CP275" i="50"/>
  <c r="CP288" i="50"/>
  <c r="AT15" i="104"/>
  <c r="CG24" i="104"/>
  <c r="EP15" i="104"/>
  <c r="EP7" i="104"/>
  <c r="CF25" i="104"/>
  <c r="Z23" i="104"/>
  <c r="W23" i="105"/>
  <c r="M25" i="105"/>
  <c r="V25" i="105"/>
  <c r="AF24" i="105"/>
  <c r="AO24" i="105"/>
  <c r="W24" i="105"/>
  <c r="AO23" i="105"/>
  <c r="AF23" i="105"/>
  <c r="AO21" i="105"/>
  <c r="AF21" i="105"/>
  <c r="D20" i="103"/>
  <c r="BQ394" i="50"/>
  <c r="BP53" i="71"/>
  <c r="EO138" i="103"/>
  <c r="BP35" i="71"/>
  <c r="CG368" i="103"/>
  <c r="BP41" i="71"/>
  <c r="CV483" i="103"/>
  <c r="BP40" i="71"/>
  <c r="CV368" i="103"/>
  <c r="BP38" i="71"/>
  <c r="CV138" i="103"/>
  <c r="BP44" i="71"/>
  <c r="DK253" i="103"/>
  <c r="BP17" i="71"/>
  <c r="AN23" i="103"/>
  <c r="BP45" i="71"/>
  <c r="DK368" i="103"/>
  <c r="BP50" i="71"/>
  <c r="DZ368" i="103"/>
  <c r="BP47" i="71"/>
  <c r="DZ23" i="103"/>
  <c r="BP55" i="71"/>
  <c r="EO368" i="103"/>
  <c r="BP10" i="71"/>
  <c r="J368" i="103"/>
  <c r="BP28" i="71"/>
  <c r="BR138" i="103"/>
  <c r="BP43" i="71"/>
  <c r="DK138" i="103"/>
  <c r="BP11" i="71"/>
  <c r="J483" i="103"/>
  <c r="BP52" i="71"/>
  <c r="EO23" i="103"/>
  <c r="BP54" i="71"/>
  <c r="EO253" i="103"/>
  <c r="BP19" i="71"/>
  <c r="AN253" i="103"/>
  <c r="BP21" i="71"/>
  <c r="AN483" i="103"/>
  <c r="BP16" i="71"/>
  <c r="Y483" i="103"/>
  <c r="BP29" i="71"/>
  <c r="BR253" i="103"/>
  <c r="BP56" i="71"/>
  <c r="EO483" i="103"/>
  <c r="M8" i="71"/>
  <c r="J133" i="103"/>
  <c r="M41" i="71"/>
  <c r="CV478" i="103"/>
  <c r="M43" i="71"/>
  <c r="DK133" i="103"/>
  <c r="M33" i="71"/>
  <c r="CG133" i="103"/>
  <c r="AW18" i="103"/>
  <c r="M47" i="71"/>
  <c r="DZ18" i="103"/>
  <c r="M12" i="71"/>
  <c r="Y18" i="103"/>
  <c r="M38" i="71"/>
  <c r="CV133" i="103"/>
  <c r="M11" i="71"/>
  <c r="J478" i="103"/>
  <c r="M13" i="71"/>
  <c r="Y133" i="103"/>
  <c r="M10" i="71"/>
  <c r="J363" i="103"/>
  <c r="M20" i="71"/>
  <c r="AN363" i="103"/>
  <c r="M26" i="71"/>
  <c r="BC478" i="103"/>
  <c r="AB19" i="93"/>
  <c r="M411" i="50"/>
  <c r="CE394" i="50"/>
  <c r="AL51" i="103"/>
  <c r="AZ13" i="102"/>
  <c r="BT85" i="50"/>
  <c r="CY85" i="50"/>
  <c r="CH85" i="50"/>
  <c r="AD341" i="50"/>
  <c r="BF341" i="50"/>
  <c r="BF85" i="50"/>
  <c r="P341" i="50"/>
  <c r="AR341" i="50"/>
  <c r="BT341" i="50"/>
  <c r="AD85" i="50"/>
  <c r="CH277" i="50"/>
  <c r="P85" i="50"/>
  <c r="B85" i="50"/>
  <c r="AR85" i="50"/>
  <c r="P213" i="50"/>
  <c r="B21" i="50"/>
  <c r="D14" i="106"/>
  <c r="Z462" i="103"/>
  <c r="AJ7" i="71"/>
  <c r="K20" i="103"/>
  <c r="AU7" i="71"/>
  <c r="K21" i="103"/>
  <c r="J21" i="103"/>
  <c r="CF24" i="104"/>
  <c r="DA25" i="104"/>
  <c r="CG8" i="104"/>
  <c r="DV15" i="104"/>
  <c r="BN15" i="104"/>
  <c r="CZ20" i="104"/>
  <c r="DA20" i="104"/>
  <c r="DA24" i="104"/>
  <c r="CG25" i="104"/>
  <c r="AT7" i="104"/>
  <c r="CF8" i="104"/>
  <c r="S10" i="93"/>
  <c r="AE15" i="71"/>
  <c r="DF147" i="50"/>
  <c r="S26" i="93"/>
  <c r="S15" i="93"/>
  <c r="AE20" i="71"/>
  <c r="DF152" i="50"/>
  <c r="S50" i="93"/>
  <c r="BQ46" i="104"/>
  <c r="CA46" i="104"/>
  <c r="J46" i="104"/>
  <c r="S46" i="104"/>
  <c r="AW46" i="104"/>
  <c r="BG46" i="104"/>
  <c r="V37" i="105"/>
  <c r="AD44" i="104"/>
  <c r="AN44" i="104"/>
  <c r="CK49" i="104"/>
  <c r="CU49" i="104"/>
  <c r="V40" i="105"/>
  <c r="AW49" i="104"/>
  <c r="BG49" i="104"/>
  <c r="S49" i="104"/>
  <c r="DB15" i="104"/>
  <c r="BR298" i="50"/>
  <c r="BB38" i="71"/>
  <c r="DG298" i="50"/>
  <c r="BR303" i="50"/>
  <c r="DG303" i="50"/>
  <c r="BB43" i="71"/>
  <c r="BB56" i="71"/>
  <c r="DG316" i="50"/>
  <c r="DG300" i="50"/>
  <c r="BB40" i="71"/>
  <c r="DG284" i="50"/>
  <c r="BB24" i="71"/>
  <c r="BR305" i="50"/>
  <c r="DG305" i="50"/>
  <c r="BB45" i="71"/>
  <c r="S24" i="93"/>
  <c r="DF161" i="50"/>
  <c r="AE29" i="71"/>
  <c r="S40" i="93"/>
  <c r="DF177" i="50"/>
  <c r="AE45" i="71"/>
  <c r="AE19" i="71"/>
  <c r="DF151" i="50"/>
  <c r="AE35" i="71"/>
  <c r="DF167" i="50"/>
  <c r="DF156" i="50"/>
  <c r="AE24" i="71"/>
  <c r="S49" i="93"/>
  <c r="DY44" i="104"/>
  <c r="EI44" i="104"/>
  <c r="CL44" i="104"/>
  <c r="CV44" i="104"/>
  <c r="CO316" i="50"/>
  <c r="CO308" i="50"/>
  <c r="BD302" i="50"/>
  <c r="DF302" i="50"/>
  <c r="BA42" i="71"/>
  <c r="AE25" i="93"/>
  <c r="CO290" i="50"/>
  <c r="BD290" i="50"/>
  <c r="BA30" i="71"/>
  <c r="DF290" i="50"/>
  <c r="CO278" i="50"/>
  <c r="BD278" i="50"/>
  <c r="DF278" i="50"/>
  <c r="BA18" i="71"/>
  <c r="AE9" i="93"/>
  <c r="CO270" i="50"/>
  <c r="BD270" i="50"/>
  <c r="BA10" i="71"/>
  <c r="DF270" i="50"/>
  <c r="J48" i="104"/>
  <c r="S48" i="104"/>
  <c r="AW47" i="104"/>
  <c r="BG47" i="104"/>
  <c r="V38" i="105"/>
  <c r="AC46" i="104"/>
  <c r="AM46" i="104"/>
  <c r="G36" i="93"/>
  <c r="CO45" i="50"/>
  <c r="DF29" i="50"/>
  <c r="I25" i="71"/>
  <c r="G13" i="93"/>
  <c r="G3" i="93"/>
  <c r="CO12" i="50"/>
  <c r="I43" i="71"/>
  <c r="DF47" i="50"/>
  <c r="G22" i="93"/>
  <c r="DI31" i="50"/>
  <c r="CO31" i="50"/>
  <c r="G51" i="93"/>
  <c r="I56" i="71"/>
  <c r="DF60" i="50"/>
  <c r="G19" i="93"/>
  <c r="I24" i="71"/>
  <c r="DF28" i="50"/>
  <c r="CG9" i="104"/>
  <c r="BL25" i="104"/>
  <c r="AT23" i="104"/>
  <c r="AE23" i="71"/>
  <c r="DF155" i="50"/>
  <c r="S34" i="93"/>
  <c r="AE12" i="71"/>
  <c r="DF144" i="50"/>
  <c r="S39" i="93"/>
  <c r="DF176" i="50"/>
  <c r="AE44" i="71"/>
  <c r="DF183" i="50"/>
  <c r="AE51" i="71"/>
  <c r="Z15" i="104"/>
  <c r="DE46" i="104"/>
  <c r="DO46" i="104"/>
  <c r="CK46" i="104"/>
  <c r="CU46" i="104"/>
  <c r="CG37" i="104"/>
  <c r="DI60" i="50"/>
  <c r="DV7" i="104"/>
  <c r="DV19" i="104"/>
  <c r="BR306" i="50"/>
  <c r="DG306" i="50"/>
  <c r="BB46" i="71"/>
  <c r="BR274" i="50"/>
  <c r="BB14" i="71"/>
  <c r="DG274" i="50"/>
  <c r="CP311" i="50"/>
  <c r="BR279" i="50"/>
  <c r="BB19" i="71"/>
  <c r="DG279" i="50"/>
  <c r="DG292" i="50"/>
  <c r="BB32" i="71"/>
  <c r="DG276" i="50"/>
  <c r="BB16" i="71"/>
  <c r="BR313" i="50"/>
  <c r="BB53" i="71"/>
  <c r="DG313" i="50"/>
  <c r="CZ24" i="104"/>
  <c r="BR281" i="50"/>
  <c r="BB21" i="71"/>
  <c r="DG281" i="50"/>
  <c r="CH19" i="104"/>
  <c r="CG17" i="104"/>
  <c r="AE7" i="71"/>
  <c r="DF139" i="50"/>
  <c r="CF17" i="104"/>
  <c r="DF169" i="50"/>
  <c r="AE37" i="71"/>
  <c r="DF158" i="50"/>
  <c r="AE26" i="71"/>
  <c r="AE11" i="71"/>
  <c r="DF143" i="50"/>
  <c r="DF175" i="50"/>
  <c r="AE43" i="71"/>
  <c r="DF164" i="50"/>
  <c r="AE32" i="71"/>
  <c r="AE52" i="71"/>
  <c r="DF184" i="50"/>
  <c r="DE44" i="104"/>
  <c r="DO44" i="104"/>
  <c r="AW44" i="104"/>
  <c r="BG44" i="104"/>
  <c r="V35" i="105"/>
  <c r="Z27" i="104"/>
  <c r="CO314" i="50"/>
  <c r="DF314" i="50"/>
  <c r="BA54" i="71"/>
  <c r="DF312" i="50"/>
  <c r="BA52" i="71"/>
  <c r="CO304" i="50"/>
  <c r="DF304" i="50"/>
  <c r="BA44" i="71"/>
  <c r="BD296" i="50"/>
  <c r="DF296" i="50"/>
  <c r="BA36" i="71"/>
  <c r="BD284" i="50"/>
  <c r="BA24" i="71"/>
  <c r="DF284" i="50"/>
  <c r="CO276" i="50"/>
  <c r="BD276" i="50"/>
  <c r="BA16" i="71"/>
  <c r="DF276" i="50"/>
  <c r="DY48" i="104"/>
  <c r="EI48" i="104"/>
  <c r="EP19" i="104"/>
  <c r="Z19" i="104"/>
  <c r="DY47" i="104"/>
  <c r="EI47" i="104"/>
  <c r="S47" i="104"/>
  <c r="G28" i="93"/>
  <c r="G12" i="93"/>
  <c r="I17" i="71"/>
  <c r="DF21" i="50"/>
  <c r="G37" i="93"/>
  <c r="DI30" i="50"/>
  <c r="CO30" i="50"/>
  <c r="G46" i="93"/>
  <c r="DI55" i="50"/>
  <c r="CO55" i="50"/>
  <c r="DF39" i="50"/>
  <c r="I35" i="71"/>
  <c r="G14" i="93"/>
  <c r="G43" i="93"/>
  <c r="DF52" i="50"/>
  <c r="I48" i="71"/>
  <c r="CO36" i="50"/>
  <c r="I16" i="71"/>
  <c r="DF20" i="50"/>
  <c r="BQ423" i="50"/>
  <c r="BQ418" i="50"/>
  <c r="BQ404" i="50"/>
  <c r="BQ434" i="50"/>
  <c r="CR41" i="102"/>
  <c r="BQ426" i="50"/>
  <c r="BQ428" i="50"/>
  <c r="BQ396" i="50"/>
  <c r="BQ443" i="50"/>
  <c r="BQ412" i="50"/>
  <c r="BQ414" i="50"/>
  <c r="BQ441" i="50"/>
  <c r="DL345" i="50"/>
  <c r="BR21" i="71"/>
  <c r="BM24" i="104"/>
  <c r="BM25" i="104"/>
  <c r="AC48" i="104"/>
  <c r="AM48" i="104"/>
  <c r="AE31" i="71"/>
  <c r="DF163" i="50"/>
  <c r="DF181" i="50"/>
  <c r="AE49" i="71"/>
  <c r="S31" i="93"/>
  <c r="AE36" i="71"/>
  <c r="DF168" i="50"/>
  <c r="AE55" i="71"/>
  <c r="DF187" i="50"/>
  <c r="AE47" i="71"/>
  <c r="DF179" i="50"/>
  <c r="DY49" i="104"/>
  <c r="EI49" i="104"/>
  <c r="BR314" i="50"/>
  <c r="DG314" i="50"/>
  <c r="BB54" i="71"/>
  <c r="BR282" i="50"/>
  <c r="DG282" i="50"/>
  <c r="BB22" i="71"/>
  <c r="BB10" i="71"/>
  <c r="DG270" i="50"/>
  <c r="CP303" i="50"/>
  <c r="DG287" i="50"/>
  <c r="BB27" i="71"/>
  <c r="CP300" i="50"/>
  <c r="CP271" i="50"/>
  <c r="BB11" i="71"/>
  <c r="DG271" i="50"/>
  <c r="CP305" i="50"/>
  <c r="DF150" i="50"/>
  <c r="AE18" i="71"/>
  <c r="AE56" i="71"/>
  <c r="DF188" i="50"/>
  <c r="DF140" i="50"/>
  <c r="AE8" i="71"/>
  <c r="AE40" i="71"/>
  <c r="DF172" i="50"/>
  <c r="AE54" i="71"/>
  <c r="DF186" i="50"/>
  <c r="I44" i="104"/>
  <c r="S44" i="104"/>
  <c r="BQ44" i="104"/>
  <c r="CA44" i="104"/>
  <c r="DF316" i="50"/>
  <c r="BA56" i="71"/>
  <c r="DF308" i="50"/>
  <c r="BA48" i="71"/>
  <c r="CO302" i="50"/>
  <c r="BD298" i="50"/>
  <c r="BA38" i="71"/>
  <c r="DF298" i="50"/>
  <c r="CO286" i="50"/>
  <c r="BD286" i="50"/>
  <c r="BA26" i="71"/>
  <c r="DF286" i="50"/>
  <c r="CO274" i="50"/>
  <c r="BD274" i="50"/>
  <c r="DF274" i="50"/>
  <c r="BA14" i="71"/>
  <c r="I41" i="71"/>
  <c r="DF45" i="50"/>
  <c r="G20" i="93"/>
  <c r="I50" i="71"/>
  <c r="DF54" i="50"/>
  <c r="I18" i="71"/>
  <c r="DF22" i="50"/>
  <c r="DF12" i="50"/>
  <c r="DF15" i="50"/>
  <c r="DF16" i="50"/>
  <c r="DF30" i="50"/>
  <c r="DF31" i="50"/>
  <c r="DF36" i="50"/>
  <c r="DF44" i="50"/>
  <c r="DF46" i="50"/>
  <c r="DF53" i="50"/>
  <c r="DF55" i="50"/>
  <c r="DU37" i="104"/>
  <c r="I8" i="71"/>
  <c r="CO47" i="50"/>
  <c r="I27" i="71"/>
  <c r="G35" i="93"/>
  <c r="I40" i="71"/>
  <c r="CO28" i="50"/>
  <c r="G6" i="93"/>
  <c r="CO15" i="50"/>
  <c r="I11" i="71"/>
  <c r="BL24" i="104"/>
  <c r="S18" i="93"/>
  <c r="DF171" i="50"/>
  <c r="AE39" i="71"/>
  <c r="DY46" i="104"/>
  <c r="EI46" i="104"/>
  <c r="DB7" i="104"/>
  <c r="CE37" i="104"/>
  <c r="BQ49" i="104"/>
  <c r="CA49" i="104"/>
  <c r="DE49" i="104"/>
  <c r="DO49" i="104"/>
  <c r="BN19" i="104"/>
  <c r="DI54" i="50"/>
  <c r="DA21" i="104"/>
  <c r="DV23" i="104"/>
  <c r="CP306" i="50"/>
  <c r="BR290" i="50"/>
  <c r="BB30" i="71"/>
  <c r="DG290" i="50"/>
  <c r="BR311" i="50"/>
  <c r="BB51" i="71"/>
  <c r="DG311" i="50"/>
  <c r="CP279" i="50"/>
  <c r="BR297" i="50"/>
  <c r="DG297" i="50"/>
  <c r="BB37" i="71"/>
  <c r="CZ25" i="104"/>
  <c r="CP281" i="50"/>
  <c r="S2" i="93"/>
  <c r="CG16" i="104"/>
  <c r="S16" i="93"/>
  <c r="AE21" i="71"/>
  <c r="DF153" i="50"/>
  <c r="S32" i="93"/>
  <c r="CF16" i="104"/>
  <c r="S5" i="93"/>
  <c r="DF142" i="50"/>
  <c r="AE10" i="71"/>
  <c r="DF174" i="50"/>
  <c r="AE42" i="71"/>
  <c r="DF159" i="50"/>
  <c r="AE27" i="71"/>
  <c r="AE16" i="71"/>
  <c r="DF148" i="50"/>
  <c r="CO296" i="50"/>
  <c r="CO292" i="50"/>
  <c r="BD292" i="50"/>
  <c r="DF292" i="50"/>
  <c r="BA32" i="71"/>
  <c r="CO280" i="50"/>
  <c r="BD280" i="50"/>
  <c r="DF280" i="50"/>
  <c r="BA20" i="71"/>
  <c r="DE48" i="104"/>
  <c r="DO48" i="104"/>
  <c r="CK48" i="104"/>
  <c r="CU48" i="104"/>
  <c r="V39" i="105"/>
  <c r="AW48" i="104"/>
  <c r="BG48" i="104"/>
  <c r="BQ48" i="104"/>
  <c r="CA48" i="104"/>
  <c r="DE47" i="104"/>
  <c r="DO47" i="104"/>
  <c r="CK47" i="104"/>
  <c r="CU47" i="104"/>
  <c r="BQ47" i="104"/>
  <c r="CA47" i="104"/>
  <c r="I49" i="71"/>
  <c r="I42" i="71"/>
  <c r="G21" i="93"/>
  <c r="I26" i="71"/>
  <c r="G7" i="93"/>
  <c r="DI16" i="50"/>
  <c r="CO16" i="50"/>
  <c r="I12" i="71"/>
  <c r="I51" i="71"/>
  <c r="DI39" i="50"/>
  <c r="CO39" i="50"/>
  <c r="G27" i="93"/>
  <c r="I32" i="71"/>
  <c r="DI20" i="50"/>
  <c r="CO20" i="50"/>
  <c r="AQ11" i="93"/>
  <c r="DI298" i="50"/>
  <c r="AQ42" i="93"/>
  <c r="DL362" i="50"/>
  <c r="BR38" i="71"/>
  <c r="Z39" i="71"/>
  <c r="Z48" i="71"/>
  <c r="Z20" i="71"/>
  <c r="AZ451" i="50"/>
  <c r="BA451" i="50"/>
  <c r="BA449" i="50"/>
  <c r="AZ449" i="50"/>
  <c r="AO40" i="93"/>
  <c r="Y8" i="104"/>
  <c r="Y9" i="104"/>
  <c r="DB60" i="50"/>
  <c r="E56" i="71"/>
  <c r="DB52" i="50"/>
  <c r="E48" i="71"/>
  <c r="DB36" i="50"/>
  <c r="E32" i="71"/>
  <c r="DB53" i="50"/>
  <c r="E49" i="71"/>
  <c r="DB45" i="50"/>
  <c r="E41" i="71"/>
  <c r="DB37" i="50"/>
  <c r="E33" i="71"/>
  <c r="E25" i="71"/>
  <c r="DB29" i="50"/>
  <c r="DB40" i="50"/>
  <c r="E36" i="71"/>
  <c r="E53" i="71"/>
  <c r="DB57" i="50"/>
  <c r="E37" i="71"/>
  <c r="DB41" i="50"/>
  <c r="E21" i="71"/>
  <c r="DB25" i="50"/>
  <c r="DB20" i="50"/>
  <c r="E16" i="71"/>
  <c r="DB12" i="50"/>
  <c r="E8" i="71"/>
  <c r="DB21" i="50"/>
  <c r="E17" i="71"/>
  <c r="E52" i="71"/>
  <c r="DB56" i="50"/>
  <c r="E44" i="71"/>
  <c r="DB48" i="50"/>
  <c r="E20" i="71"/>
  <c r="DB24" i="50"/>
  <c r="E12" i="71"/>
  <c r="DB16" i="50"/>
  <c r="DB49" i="50"/>
  <c r="E45" i="71"/>
  <c r="X8" i="104"/>
  <c r="E29" i="71"/>
  <c r="DB33" i="50"/>
  <c r="DB17" i="50"/>
  <c r="E13" i="71"/>
  <c r="DE45" i="50"/>
  <c r="AU21" i="102"/>
  <c r="AY21" i="102"/>
  <c r="A12" i="93"/>
  <c r="BF149" i="50"/>
  <c r="B404" i="50"/>
  <c r="CH21" i="50"/>
  <c r="AR277" i="50"/>
  <c r="BT404" i="50"/>
  <c r="CY341" i="50"/>
  <c r="AD213" i="50"/>
  <c r="BF277" i="50"/>
  <c r="AR404" i="50"/>
  <c r="BF213" i="50"/>
  <c r="AR21" i="50"/>
  <c r="CH149" i="50"/>
  <c r="P404" i="50"/>
  <c r="AD149" i="50"/>
  <c r="CH341" i="50"/>
  <c r="CY277" i="50"/>
  <c r="B213" i="50"/>
  <c r="B341" i="50"/>
  <c r="P149" i="50"/>
  <c r="AD404" i="50"/>
  <c r="BF21" i="50"/>
  <c r="CH404" i="50"/>
  <c r="AD277" i="50"/>
  <c r="BT149" i="50"/>
  <c r="CY149" i="50"/>
  <c r="AD21" i="50"/>
  <c r="B277" i="50"/>
  <c r="AR213" i="50"/>
  <c r="BF404" i="50"/>
  <c r="CY213" i="50"/>
  <c r="BT21" i="50"/>
  <c r="BT213" i="50"/>
  <c r="AR149" i="50"/>
  <c r="BT277" i="50"/>
  <c r="P277" i="50"/>
  <c r="B149" i="50"/>
  <c r="P21" i="50"/>
  <c r="CH213" i="50"/>
  <c r="F53" i="71"/>
  <c r="DC57" i="50"/>
  <c r="F43" i="71"/>
  <c r="DC47" i="50"/>
  <c r="CL21" i="50"/>
  <c r="CL15" i="50"/>
  <c r="E24" i="93"/>
  <c r="CL31" i="50"/>
  <c r="M50" i="71"/>
  <c r="F36" i="71"/>
  <c r="DC40" i="50"/>
  <c r="E30" i="93"/>
  <c r="E34" i="93"/>
  <c r="DC11" i="50"/>
  <c r="F7" i="71"/>
  <c r="DC50" i="50"/>
  <c r="F46" i="71"/>
  <c r="F24" i="71"/>
  <c r="DC28" i="50"/>
  <c r="CL59" i="50"/>
  <c r="E5" i="93"/>
  <c r="CL49" i="50"/>
  <c r="E44" i="93"/>
  <c r="F21" i="71"/>
  <c r="DC25" i="50"/>
  <c r="CL58" i="50"/>
  <c r="E36" i="93"/>
  <c r="F44" i="71"/>
  <c r="DC48" i="50"/>
  <c r="DC30" i="50"/>
  <c r="F26" i="71"/>
  <c r="E42" i="93"/>
  <c r="E47" i="93"/>
  <c r="F22" i="71"/>
  <c r="DC26" i="50"/>
  <c r="E18" i="93"/>
  <c r="E37" i="93"/>
  <c r="DC23" i="50"/>
  <c r="F19" i="71"/>
  <c r="CL55" i="50"/>
  <c r="DC12" i="50"/>
  <c r="F8" i="71"/>
  <c r="F30" i="71"/>
  <c r="DC34" i="50"/>
  <c r="CL60" i="50"/>
  <c r="CL41" i="50"/>
  <c r="CL50" i="50"/>
  <c r="E19" i="93"/>
  <c r="CL19" i="50"/>
  <c r="CL16" i="50"/>
  <c r="E33" i="93"/>
  <c r="M49" i="71"/>
  <c r="DC53" i="50"/>
  <c r="F49" i="71"/>
  <c r="F13" i="71"/>
  <c r="DC17" i="50"/>
  <c r="F31" i="71"/>
  <c r="DC35" i="50"/>
  <c r="CL13" i="50"/>
  <c r="E49" i="93"/>
  <c r="F54" i="71"/>
  <c r="DC58" i="50"/>
  <c r="E13" i="93"/>
  <c r="CL20" i="50"/>
  <c r="F34" i="71"/>
  <c r="DC38" i="50"/>
  <c r="CL52" i="50"/>
  <c r="E21" i="93"/>
  <c r="E17" i="93"/>
  <c r="CL27" i="50"/>
  <c r="CL57" i="50"/>
  <c r="E27" i="93"/>
  <c r="DC36" i="50"/>
  <c r="F32" i="71"/>
  <c r="CL33" i="50"/>
  <c r="E22" i="93"/>
  <c r="DC31" i="50"/>
  <c r="F27" i="71"/>
  <c r="F20" i="71"/>
  <c r="DC24" i="50"/>
  <c r="CL40" i="50"/>
  <c r="CL11" i="50"/>
  <c r="CL23" i="50"/>
  <c r="E46" i="93"/>
  <c r="DC55" i="50"/>
  <c r="F51" i="71"/>
  <c r="CL37" i="50"/>
  <c r="E35" i="93"/>
  <c r="E3" i="93"/>
  <c r="DC60" i="50"/>
  <c r="F56" i="71"/>
  <c r="E41" i="93"/>
  <c r="DC59" i="50"/>
  <c r="F55" i="71"/>
  <c r="E50" i="93"/>
  <c r="E10" i="93"/>
  <c r="CL42" i="50"/>
  <c r="DC49" i="50"/>
  <c r="F45" i="71"/>
  <c r="CL35" i="50"/>
  <c r="E16" i="93"/>
  <c r="M54" i="71"/>
  <c r="CL22" i="50"/>
  <c r="DC45" i="50"/>
  <c r="F41" i="71"/>
  <c r="E11" i="93"/>
  <c r="E39" i="93"/>
  <c r="E29" i="93"/>
  <c r="M48" i="71"/>
  <c r="DC52" i="50"/>
  <c r="F48" i="71"/>
  <c r="CL32" i="50"/>
  <c r="CL51" i="50"/>
  <c r="CL56" i="50"/>
  <c r="CL26" i="50"/>
  <c r="E38" i="93"/>
  <c r="CL36" i="50"/>
  <c r="E12" i="93"/>
  <c r="F11" i="71"/>
  <c r="DC15" i="50"/>
  <c r="E45" i="93"/>
  <c r="CL54" i="50"/>
  <c r="E15" i="93"/>
  <c r="E31" i="93"/>
  <c r="CL39" i="50"/>
  <c r="DC43" i="50"/>
  <c r="F39" i="71"/>
  <c r="J18" i="103"/>
  <c r="CL29" i="50"/>
  <c r="E20" i="93"/>
  <c r="CL46" i="50"/>
  <c r="F33" i="71"/>
  <c r="DC37" i="50"/>
  <c r="CL44" i="50"/>
  <c r="CL34" i="50"/>
  <c r="E51" i="93"/>
  <c r="E32" i="93"/>
  <c r="DC41" i="50"/>
  <c r="F37" i="71"/>
  <c r="M55" i="71"/>
  <c r="DC19" i="50"/>
  <c r="F15" i="71"/>
  <c r="DC14" i="50"/>
  <c r="F10" i="71"/>
  <c r="F12" i="71"/>
  <c r="DC16" i="50"/>
  <c r="DC42" i="50"/>
  <c r="F38" i="71"/>
  <c r="CL53" i="50"/>
  <c r="E26" i="93"/>
  <c r="F9" i="71"/>
  <c r="DC13" i="50"/>
  <c r="E4" i="93"/>
  <c r="CL25" i="50"/>
  <c r="DC22" i="50"/>
  <c r="F18" i="71"/>
  <c r="DC20" i="50"/>
  <c r="F16" i="71"/>
  <c r="CL48" i="50"/>
  <c r="CL38" i="50"/>
  <c r="F28" i="71"/>
  <c r="DC32" i="50"/>
  <c r="F47" i="71"/>
  <c r="DC51" i="50"/>
  <c r="DC56" i="50"/>
  <c r="F52" i="71"/>
  <c r="F23" i="71"/>
  <c r="DC27" i="50"/>
  <c r="E48" i="93"/>
  <c r="CL47" i="50"/>
  <c r="F17" i="71"/>
  <c r="DC21" i="50"/>
  <c r="E6" i="93"/>
  <c r="E9" i="93"/>
  <c r="F14" i="71"/>
  <c r="DC18" i="50"/>
  <c r="DC33" i="50"/>
  <c r="F29" i="71"/>
  <c r="F50" i="71"/>
  <c r="DC54" i="50"/>
  <c r="CL24" i="50"/>
  <c r="DC39" i="50"/>
  <c r="F35" i="71"/>
  <c r="CL43" i="50"/>
  <c r="E2" i="93"/>
  <c r="R451" i="50"/>
  <c r="F25" i="71"/>
  <c r="DC29" i="50"/>
  <c r="F42" i="71"/>
  <c r="DC46" i="50"/>
  <c r="M51" i="71"/>
  <c r="E28" i="93"/>
  <c r="DC44" i="50"/>
  <c r="F40" i="71"/>
  <c r="E25" i="93"/>
  <c r="M56" i="71"/>
  <c r="W8" i="71"/>
  <c r="DI301" i="50"/>
  <c r="BD41" i="71"/>
  <c r="DE377" i="50"/>
  <c r="BK53" i="71"/>
  <c r="AQ33" i="93"/>
  <c r="S36" i="71"/>
  <c r="DI17" i="50"/>
  <c r="L13" i="71"/>
  <c r="S53" i="71"/>
  <c r="AQ47" i="93"/>
  <c r="DI369" i="50"/>
  <c r="BO45" i="71"/>
  <c r="DE335" i="50"/>
  <c r="BK11" i="71"/>
  <c r="S14" i="71"/>
  <c r="BI9" i="102"/>
  <c r="W55" i="71"/>
  <c r="W32" i="71"/>
  <c r="DE360" i="50"/>
  <c r="BK36" i="71"/>
  <c r="S52" i="71"/>
  <c r="W37" i="71"/>
  <c r="S32" i="71"/>
  <c r="DE349" i="50"/>
  <c r="BK25" i="71"/>
  <c r="DE159" i="50"/>
  <c r="AD27" i="71"/>
  <c r="DE156" i="50"/>
  <c r="AD24" i="71"/>
  <c r="W33" i="71"/>
  <c r="S46" i="71"/>
  <c r="S28" i="71"/>
  <c r="BI10" i="102"/>
  <c r="S24" i="71"/>
  <c r="DE143" i="50"/>
  <c r="AD11" i="71"/>
  <c r="AQ45" i="93"/>
  <c r="DI12" i="50"/>
  <c r="DL369" i="50"/>
  <c r="BR45" i="71"/>
  <c r="DE348" i="50"/>
  <c r="BK24" i="71"/>
  <c r="AO14" i="93"/>
  <c r="DE172" i="50"/>
  <c r="AO7" i="93"/>
  <c r="AQ44" i="93"/>
  <c r="S39" i="71"/>
  <c r="DE168" i="50"/>
  <c r="AD36" i="71"/>
  <c r="DE157" i="50"/>
  <c r="AD25" i="71"/>
  <c r="W12" i="71"/>
  <c r="BI6" i="102"/>
  <c r="DI285" i="50"/>
  <c r="BD25" i="71"/>
  <c r="DE181" i="50"/>
  <c r="AD49" i="71"/>
  <c r="DE144" i="50"/>
  <c r="AD12" i="71"/>
  <c r="DE169" i="50"/>
  <c r="AD37" i="71"/>
  <c r="DE154" i="50"/>
  <c r="AD22" i="71"/>
  <c r="DD267" i="50"/>
  <c r="DE358" i="50"/>
  <c r="BK34" i="71"/>
  <c r="W23" i="71"/>
  <c r="W42" i="71"/>
  <c r="DE185" i="50"/>
  <c r="AD53" i="71"/>
  <c r="AQ38" i="93"/>
  <c r="DI284" i="50"/>
  <c r="BD24" i="71"/>
  <c r="DE356" i="50"/>
  <c r="BK32" i="71"/>
  <c r="S40" i="71"/>
  <c r="DE188" i="50"/>
  <c r="AD56" i="71"/>
  <c r="DI315" i="50"/>
  <c r="BD55" i="71"/>
  <c r="W14" i="71"/>
  <c r="W49" i="71"/>
  <c r="DE166" i="50"/>
  <c r="AD34" i="71"/>
  <c r="W29" i="71"/>
  <c r="DE338" i="50"/>
  <c r="BK14" i="71"/>
  <c r="W34" i="71"/>
  <c r="DE180" i="50"/>
  <c r="AD48" i="71"/>
  <c r="BF54" i="71"/>
  <c r="AD49" i="93"/>
  <c r="AY54" i="71"/>
  <c r="DD314" i="50"/>
  <c r="AD43" i="93"/>
  <c r="BF48" i="71"/>
  <c r="AD42" i="93"/>
  <c r="AD24" i="93"/>
  <c r="AY29" i="71"/>
  <c r="DD289" i="50"/>
  <c r="BF14" i="71"/>
  <c r="AY14" i="71"/>
  <c r="DD274" i="50"/>
  <c r="DD302" i="50"/>
  <c r="AY42" i="71"/>
  <c r="AD22" i="93"/>
  <c r="AD28" i="93"/>
  <c r="AY16" i="71"/>
  <c r="DD276" i="50"/>
  <c r="AD11" i="93"/>
  <c r="DD269" i="50"/>
  <c r="AY9" i="71"/>
  <c r="AD4" i="93"/>
  <c r="AY13" i="71"/>
  <c r="DD273" i="50"/>
  <c r="AY22" i="71"/>
  <c r="DD282" i="50"/>
  <c r="AY52" i="71"/>
  <c r="DD312" i="50"/>
  <c r="AD47" i="93"/>
  <c r="AD46" i="93"/>
  <c r="DD297" i="50"/>
  <c r="AY37" i="71"/>
  <c r="AY8" i="71"/>
  <c r="DD268" i="50"/>
  <c r="AY28" i="71"/>
  <c r="DD288" i="50"/>
  <c r="AD23" i="93"/>
  <c r="DD278" i="50"/>
  <c r="AY18" i="71"/>
  <c r="BF21" i="71"/>
  <c r="BF50" i="71"/>
  <c r="DD310" i="50"/>
  <c r="AY50" i="71"/>
  <c r="BF10" i="71"/>
  <c r="BF56" i="71"/>
  <c r="AD51" i="93"/>
  <c r="BF19" i="71"/>
  <c r="AY19" i="71"/>
  <c r="DD279" i="50"/>
  <c r="BF44" i="71"/>
  <c r="BF20" i="71"/>
  <c r="AY20" i="71"/>
  <c r="DD280" i="50"/>
  <c r="BF46" i="71"/>
  <c r="BF11" i="71"/>
  <c r="DD271" i="50"/>
  <c r="AY11" i="71"/>
  <c r="BF55" i="71"/>
  <c r="AY55" i="71"/>
  <c r="DD315" i="50"/>
  <c r="AD50" i="93"/>
  <c r="AY32" i="71"/>
  <c r="DD292" i="50"/>
  <c r="AD27" i="93"/>
  <c r="AY12" i="71"/>
  <c r="DD272" i="50"/>
  <c r="DD313" i="50"/>
  <c r="AY53" i="71"/>
  <c r="BF39" i="71"/>
  <c r="AD34" i="93"/>
  <c r="AY38" i="71"/>
  <c r="DD298" i="50"/>
  <c r="BF30" i="71"/>
  <c r="AY30" i="71"/>
  <c r="DD290" i="50"/>
  <c r="DD301" i="50"/>
  <c r="AY41" i="71"/>
  <c r="DD305" i="50"/>
  <c r="AY45" i="71"/>
  <c r="BF34" i="71"/>
  <c r="DD294" i="50"/>
  <c r="AY34" i="71"/>
  <c r="BF25" i="71"/>
  <c r="AY25" i="71"/>
  <c r="DD285" i="50"/>
  <c r="BF15" i="71"/>
  <c r="AY15" i="71"/>
  <c r="DD275" i="50"/>
  <c r="BF24" i="71"/>
  <c r="AD35" i="93"/>
  <c r="BF35" i="71"/>
  <c r="AD30" i="93"/>
  <c r="AY48" i="71"/>
  <c r="DD308" i="50"/>
  <c r="DD307" i="50"/>
  <c r="AY47" i="71"/>
  <c r="BF47" i="71"/>
  <c r="BF29" i="71"/>
  <c r="AD9" i="93"/>
  <c r="BF42" i="71"/>
  <c r="AD37" i="93"/>
  <c r="BF27" i="71"/>
  <c r="AY27" i="71"/>
  <c r="DD287" i="50"/>
  <c r="BF33" i="71"/>
  <c r="AY33" i="71"/>
  <c r="DD293" i="50"/>
  <c r="BF16" i="71"/>
  <c r="BF9" i="71"/>
  <c r="BF26" i="71"/>
  <c r="AY26" i="71"/>
  <c r="DD286" i="50"/>
  <c r="AD21" i="93"/>
  <c r="BF13" i="71"/>
  <c r="AD8" i="93"/>
  <c r="BF22" i="71"/>
  <c r="AD17" i="93"/>
  <c r="BF52" i="71"/>
  <c r="BF51" i="71"/>
  <c r="DD311" i="50"/>
  <c r="AY51" i="71"/>
  <c r="BF37" i="71"/>
  <c r="AD32" i="93"/>
  <c r="BF23" i="71"/>
  <c r="AD18" i="93"/>
  <c r="AY23" i="71"/>
  <c r="DD283" i="50"/>
  <c r="BF8" i="71"/>
  <c r="AD3" i="93"/>
  <c r="BF28" i="71"/>
  <c r="BF18" i="71"/>
  <c r="AD13" i="93"/>
  <c r="AY21" i="71"/>
  <c r="DD281" i="50"/>
  <c r="AD16" i="93"/>
  <c r="AD45" i="93"/>
  <c r="AY10" i="71"/>
  <c r="DD270" i="50"/>
  <c r="AD5" i="93"/>
  <c r="DD316" i="50"/>
  <c r="AY56" i="71"/>
  <c r="AD14" i="93"/>
  <c r="AY44" i="71"/>
  <c r="DD304" i="50"/>
  <c r="AD39" i="93"/>
  <c r="AD15" i="93"/>
  <c r="AD41" i="93"/>
  <c r="DD306" i="50"/>
  <c r="AY46" i="71"/>
  <c r="AD6" i="93"/>
  <c r="BF32" i="71"/>
  <c r="BF12" i="71"/>
  <c r="AD7" i="93"/>
  <c r="BF53" i="71"/>
  <c r="AD48" i="93"/>
  <c r="DD299" i="50"/>
  <c r="AY39" i="71"/>
  <c r="BF38" i="71"/>
  <c r="AD33" i="93"/>
  <c r="AD25" i="93"/>
  <c r="BF41" i="71"/>
  <c r="AD36" i="93"/>
  <c r="BF45" i="71"/>
  <c r="AD40" i="93"/>
  <c r="AD29" i="93"/>
  <c r="AD20" i="93"/>
  <c r="AD10" i="93"/>
  <c r="AD19" i="93"/>
  <c r="AY24" i="71"/>
  <c r="DD284" i="50"/>
  <c r="BF40" i="71"/>
  <c r="DD300" i="50"/>
  <c r="AY40" i="71"/>
  <c r="AY35" i="71"/>
  <c r="DD295" i="50"/>
  <c r="AD15" i="71"/>
  <c r="BK30" i="71"/>
  <c r="S48" i="71"/>
  <c r="AS6" i="93"/>
  <c r="BK27" i="71"/>
  <c r="S21" i="71"/>
  <c r="BD9" i="71"/>
  <c r="BD50" i="71"/>
  <c r="S45" i="71"/>
  <c r="L31" i="71"/>
  <c r="BK50" i="71"/>
  <c r="BK8" i="71"/>
  <c r="BK49" i="71"/>
  <c r="S56" i="71"/>
  <c r="W15" i="71"/>
  <c r="S43" i="71"/>
  <c r="AS19" i="93"/>
  <c r="AS5" i="93"/>
  <c r="AS13" i="93"/>
  <c r="BK48" i="71"/>
  <c r="AD51" i="71"/>
  <c r="S35" i="71"/>
  <c r="S20" i="71"/>
  <c r="BO19" i="71"/>
  <c r="DI343" i="50"/>
  <c r="AS29" i="93"/>
  <c r="S54" i="71"/>
  <c r="BK33" i="71"/>
  <c r="AD14" i="71"/>
  <c r="S25" i="71"/>
  <c r="S7" i="71"/>
  <c r="S8" i="71"/>
  <c r="BO21" i="71"/>
  <c r="DI345" i="50"/>
  <c r="BK10" i="71"/>
  <c r="BK20" i="71"/>
  <c r="BK41" i="71"/>
  <c r="BK16" i="71"/>
  <c r="BO29" i="71"/>
  <c r="DI353" i="50"/>
  <c r="BD23" i="71"/>
  <c r="AS49" i="93"/>
  <c r="AS38" i="93"/>
  <c r="AD10" i="71"/>
  <c r="BK43" i="71"/>
  <c r="AD29" i="71"/>
  <c r="BD47" i="71"/>
  <c r="S51" i="71"/>
  <c r="S50" i="71"/>
  <c r="AD31" i="71"/>
  <c r="L52" i="71"/>
  <c r="BK37" i="71"/>
  <c r="AS18" i="93"/>
  <c r="BK40" i="71"/>
  <c r="BK45" i="71"/>
  <c r="BK7" i="71"/>
  <c r="BK26" i="71"/>
  <c r="W39" i="71"/>
  <c r="AS8" i="93"/>
  <c r="AD43" i="71"/>
  <c r="AD46" i="71"/>
  <c r="BK23" i="71"/>
  <c r="AD23" i="71"/>
  <c r="AD42" i="71"/>
  <c r="S27" i="71"/>
  <c r="S19" i="71"/>
  <c r="Z21" i="71"/>
  <c r="S16" i="71"/>
  <c r="BO35" i="71"/>
  <c r="DI359" i="50"/>
  <c r="AS43" i="93"/>
  <c r="BK55" i="71"/>
  <c r="BK22" i="71"/>
  <c r="BO38" i="71"/>
  <c r="DI362" i="50"/>
  <c r="W30" i="71"/>
  <c r="L49" i="71"/>
  <c r="S18" i="71"/>
  <c r="S38" i="71"/>
  <c r="BD53" i="71"/>
  <c r="W27" i="71"/>
  <c r="AS27" i="93"/>
  <c r="L9" i="71"/>
  <c r="S11" i="71"/>
  <c r="BD13" i="71"/>
  <c r="AD47" i="71"/>
  <c r="BK12" i="71"/>
  <c r="S12" i="71"/>
  <c r="BO24" i="71"/>
  <c r="DI348" i="50"/>
  <c r="AS23" i="93"/>
  <c r="S49" i="71"/>
  <c r="S26" i="71"/>
  <c r="S55" i="71"/>
  <c r="W44" i="71"/>
  <c r="BK38" i="71"/>
  <c r="W38" i="71"/>
  <c r="S30" i="71"/>
  <c r="S42" i="71"/>
  <c r="S17" i="71"/>
  <c r="S10" i="71"/>
  <c r="S44" i="71"/>
  <c r="W54" i="71"/>
  <c r="L10" i="71"/>
  <c r="DB224" i="50"/>
  <c r="AL28" i="71"/>
  <c r="CK224" i="50"/>
  <c r="DE224" i="50"/>
  <c r="V37" i="93"/>
  <c r="CK238" i="50"/>
  <c r="DE238" i="50"/>
  <c r="V47" i="93"/>
  <c r="V31" i="93"/>
  <c r="CK206" i="50"/>
  <c r="DE206" i="50"/>
  <c r="AL10" i="71"/>
  <c r="DB206" i="50"/>
  <c r="V13" i="93"/>
  <c r="CK214" i="50"/>
  <c r="DE214" i="50"/>
  <c r="AL18" i="71"/>
  <c r="DB214" i="50"/>
  <c r="CK222" i="50"/>
  <c r="DE222" i="50"/>
  <c r="V21" i="93"/>
  <c r="AL37" i="71"/>
  <c r="DB233" i="50"/>
  <c r="DB220" i="50"/>
  <c r="AL24" i="71"/>
  <c r="AL15" i="71"/>
  <c r="DB211" i="50"/>
  <c r="V10" i="93"/>
  <c r="CK211" i="50"/>
  <c r="DE211" i="50"/>
  <c r="DB227" i="50"/>
  <c r="AL31" i="71"/>
  <c r="V26" i="93"/>
  <c r="DB246" i="50"/>
  <c r="AL50" i="71"/>
  <c r="V45" i="93"/>
  <c r="DB230" i="50"/>
  <c r="AL34" i="71"/>
  <c r="V29" i="93"/>
  <c r="CK230" i="50"/>
  <c r="DE230" i="50"/>
  <c r="AT9" i="71"/>
  <c r="V4" i="93"/>
  <c r="AL33" i="71"/>
  <c r="DB229" i="50"/>
  <c r="AL30" i="71"/>
  <c r="DB226" i="50"/>
  <c r="CK226" i="50"/>
  <c r="DE226" i="50"/>
  <c r="CK223" i="50"/>
  <c r="DE223" i="50"/>
  <c r="AL27" i="71"/>
  <c r="DB223" i="50"/>
  <c r="V17" i="93"/>
  <c r="CK218" i="50"/>
  <c r="DE218" i="50"/>
  <c r="AL56" i="71"/>
  <c r="DB252" i="50"/>
  <c r="V33" i="93"/>
  <c r="DB234" i="50"/>
  <c r="AL38" i="71"/>
  <c r="DB236" i="50"/>
  <c r="AL40" i="71"/>
  <c r="V35" i="93"/>
  <c r="V43" i="93"/>
  <c r="CK244" i="50"/>
  <c r="DE244" i="50"/>
  <c r="AS44" i="93"/>
  <c r="BO37" i="71"/>
  <c r="DI361" i="50"/>
  <c r="AP12" i="93"/>
  <c r="BE37" i="71"/>
  <c r="AW37" i="71"/>
  <c r="DB297" i="50"/>
  <c r="BE12" i="71"/>
  <c r="BE50" i="71"/>
  <c r="BE31" i="71"/>
  <c r="AW9" i="71"/>
  <c r="DB269" i="50"/>
  <c r="BE52" i="71"/>
  <c r="BE54" i="71"/>
  <c r="AW54" i="71"/>
  <c r="DB314" i="50"/>
  <c r="BE34" i="71"/>
  <c r="AW34" i="71"/>
  <c r="DB294" i="50"/>
  <c r="BE53" i="71"/>
  <c r="BE21" i="71"/>
  <c r="BE39" i="71"/>
  <c r="DB299" i="50"/>
  <c r="AW39" i="71"/>
  <c r="BE15" i="71"/>
  <c r="BE33" i="71"/>
  <c r="BE40" i="71"/>
  <c r="BE43" i="71"/>
  <c r="BE19" i="71"/>
  <c r="BE36" i="71"/>
  <c r="AW36" i="71"/>
  <c r="DB296" i="50"/>
  <c r="BE56" i="71"/>
  <c r="DB316" i="50"/>
  <c r="AW56" i="71"/>
  <c r="BE38" i="71"/>
  <c r="AW38" i="71"/>
  <c r="DB298" i="50"/>
  <c r="AW25" i="71"/>
  <c r="DB285" i="50"/>
  <c r="BE8" i="71"/>
  <c r="BE26" i="71"/>
  <c r="BE18" i="71"/>
  <c r="AW32" i="71"/>
  <c r="DB292" i="50"/>
  <c r="BE32" i="71"/>
  <c r="DB282" i="50"/>
  <c r="AW22" i="71"/>
  <c r="AQ39" i="71"/>
  <c r="DG235" i="50"/>
  <c r="DI235" i="50"/>
  <c r="CP221" i="50"/>
  <c r="CP241" i="50"/>
  <c r="AQ45" i="71"/>
  <c r="DG241" i="50"/>
  <c r="DI241" i="50"/>
  <c r="DG209" i="50"/>
  <c r="DI209" i="50"/>
  <c r="AQ13" i="71"/>
  <c r="AQ53" i="71"/>
  <c r="DG249" i="50"/>
  <c r="DI249" i="50"/>
  <c r="CP251" i="50"/>
  <c r="DG250" i="50"/>
  <c r="DI250" i="50"/>
  <c r="AQ54" i="71"/>
  <c r="DG214" i="50"/>
  <c r="DI214" i="50"/>
  <c r="AQ18" i="71"/>
  <c r="AQ40" i="71"/>
  <c r="DG236" i="50"/>
  <c r="DI236" i="50"/>
  <c r="CP243" i="50"/>
  <c r="AQ56" i="71"/>
  <c r="DG252" i="50"/>
  <c r="DI252" i="50"/>
  <c r="AQ12" i="71"/>
  <c r="DG208" i="50"/>
  <c r="DI208" i="50"/>
  <c r="CP238" i="50"/>
  <c r="CP246" i="50"/>
  <c r="DG245" i="50"/>
  <c r="DI245" i="50"/>
  <c r="AQ49" i="71"/>
  <c r="CP248" i="50"/>
  <c r="DG248" i="50"/>
  <c r="DI248" i="50"/>
  <c r="AQ52" i="71"/>
  <c r="CP247" i="50"/>
  <c r="AQ51" i="71"/>
  <c r="DG247" i="50"/>
  <c r="DI247" i="50"/>
  <c r="CP219" i="50"/>
  <c r="AQ23" i="71"/>
  <c r="DG219" i="50"/>
  <c r="DI219" i="50"/>
  <c r="CP169" i="50"/>
  <c r="AF37" i="71"/>
  <c r="DG169" i="50"/>
  <c r="DI169" i="50"/>
  <c r="AF51" i="71"/>
  <c r="DG183" i="50"/>
  <c r="DI183" i="50"/>
  <c r="CP143" i="50"/>
  <c r="AF11" i="71"/>
  <c r="DG143" i="50"/>
  <c r="DI143" i="50"/>
  <c r="CP171" i="50"/>
  <c r="T34" i="93"/>
  <c r="DG171" i="50"/>
  <c r="DI171" i="50"/>
  <c r="AF39" i="71"/>
  <c r="CP185" i="50"/>
  <c r="AF53" i="71"/>
  <c r="DG185" i="50"/>
  <c r="DI185" i="50"/>
  <c r="T26" i="93"/>
  <c r="AF31" i="71"/>
  <c r="DG163" i="50"/>
  <c r="DI163" i="50"/>
  <c r="CP144" i="50"/>
  <c r="AF41" i="71"/>
  <c r="DG173" i="50"/>
  <c r="DI173" i="50"/>
  <c r="T36" i="93"/>
  <c r="AF9" i="71"/>
  <c r="DG141" i="50"/>
  <c r="DI141" i="50"/>
  <c r="CP141" i="50"/>
  <c r="T4" i="93"/>
  <c r="T3" i="93"/>
  <c r="AI20" i="71"/>
  <c r="AF10" i="71"/>
  <c r="DG142" i="50"/>
  <c r="DI142" i="50"/>
  <c r="T5" i="93"/>
  <c r="T37" i="93"/>
  <c r="CP174" i="50"/>
  <c r="T28" i="93"/>
  <c r="DG170" i="50"/>
  <c r="DI170" i="50"/>
  <c r="AF38" i="71"/>
  <c r="T33" i="93"/>
  <c r="T51" i="93"/>
  <c r="CP188" i="50"/>
  <c r="AF32" i="71"/>
  <c r="DG164" i="50"/>
  <c r="DI164" i="50"/>
  <c r="CP164" i="50"/>
  <c r="T27" i="93"/>
  <c r="T14" i="93"/>
  <c r="AI19" i="71"/>
  <c r="AF19" i="71"/>
  <c r="DG151" i="50"/>
  <c r="DI151" i="50"/>
  <c r="AF18" i="71"/>
  <c r="DG150" i="50"/>
  <c r="DI150" i="50"/>
  <c r="T13" i="93"/>
  <c r="T47" i="93"/>
  <c r="CP167" i="50"/>
  <c r="AI35" i="71"/>
  <c r="CP172" i="50"/>
  <c r="DG172" i="50"/>
  <c r="DI172" i="50"/>
  <c r="AF40" i="71"/>
  <c r="AI14" i="71"/>
  <c r="AF14" i="71"/>
  <c r="DG146" i="50"/>
  <c r="DI146" i="50"/>
  <c r="T9" i="93"/>
  <c r="CP182" i="50"/>
  <c r="AF50" i="71"/>
  <c r="DG182" i="50"/>
  <c r="DI182" i="50"/>
  <c r="T18" i="93"/>
  <c r="CP155" i="50"/>
  <c r="AP26" i="93"/>
  <c r="S13" i="71"/>
  <c r="AS42" i="93"/>
  <c r="AS7" i="93"/>
  <c r="AS39" i="93"/>
  <c r="AS24" i="93"/>
  <c r="AS32" i="93"/>
  <c r="AS15" i="93"/>
  <c r="W41" i="71"/>
  <c r="W26" i="71"/>
  <c r="AD39" i="71"/>
  <c r="AT53" i="71"/>
  <c r="AL53" i="71"/>
  <c r="DB249" i="50"/>
  <c r="CK251" i="50"/>
  <c r="DE251" i="50"/>
  <c r="V50" i="93"/>
  <c r="V6" i="93"/>
  <c r="CK207" i="50"/>
  <c r="DE207" i="50"/>
  <c r="AL32" i="71"/>
  <c r="DB228" i="50"/>
  <c r="CK228" i="50"/>
  <c r="DE228" i="50"/>
  <c r="CK247" i="50"/>
  <c r="DE247" i="50"/>
  <c r="AL51" i="71"/>
  <c r="DB247" i="50"/>
  <c r="V2" i="93"/>
  <c r="AL7" i="71"/>
  <c r="DB203" i="50"/>
  <c r="CK203" i="50"/>
  <c r="DE203" i="50"/>
  <c r="V49" i="93"/>
  <c r="AT54" i="71"/>
  <c r="DB250" i="50"/>
  <c r="AL54" i="71"/>
  <c r="V8" i="93"/>
  <c r="CK221" i="50"/>
  <c r="DE221" i="50"/>
  <c r="AL25" i="71"/>
  <c r="DB221" i="50"/>
  <c r="CK235" i="50"/>
  <c r="DE235" i="50"/>
  <c r="AT39" i="71"/>
  <c r="V34" i="93"/>
  <c r="AT8" i="71"/>
  <c r="AL8" i="71"/>
  <c r="DB204" i="50"/>
  <c r="CK231" i="50"/>
  <c r="DE231" i="50"/>
  <c r="V30" i="93"/>
  <c r="V14" i="93"/>
  <c r="AL19" i="71"/>
  <c r="DB215" i="50"/>
  <c r="CK245" i="50"/>
  <c r="DE245" i="50"/>
  <c r="AL20" i="71"/>
  <c r="DB216" i="50"/>
  <c r="V15" i="93"/>
  <c r="AT46" i="71"/>
  <c r="CK242" i="50"/>
  <c r="DE242" i="50"/>
  <c r="AL12" i="71"/>
  <c r="DB208" i="50"/>
  <c r="CK208" i="50"/>
  <c r="DE208" i="50"/>
  <c r="CK212" i="50"/>
  <c r="DE212" i="50"/>
  <c r="CK241" i="50"/>
  <c r="DE241" i="50"/>
  <c r="AL45" i="71"/>
  <c r="DB241" i="50"/>
  <c r="V38" i="93"/>
  <c r="AT43" i="71"/>
  <c r="AL29" i="71"/>
  <c r="DB225" i="50"/>
  <c r="AT29" i="71"/>
  <c r="AL21" i="71"/>
  <c r="DB217" i="50"/>
  <c r="CK217" i="50"/>
  <c r="DE217" i="50"/>
  <c r="DE240" i="50"/>
  <c r="CK240" i="50"/>
  <c r="V39" i="93"/>
  <c r="CK237" i="50"/>
  <c r="DE237" i="50"/>
  <c r="V36" i="93"/>
  <c r="CK219" i="50"/>
  <c r="DE219" i="50"/>
  <c r="AL23" i="71"/>
  <c r="DB219" i="50"/>
  <c r="AR31" i="93"/>
  <c r="AS41" i="93"/>
  <c r="AS22" i="93"/>
  <c r="AS28" i="93"/>
  <c r="L48" i="71"/>
  <c r="L54" i="71"/>
  <c r="AW10" i="71"/>
  <c r="DB270" i="50"/>
  <c r="BE49" i="71"/>
  <c r="AW41" i="71"/>
  <c r="DB301" i="50"/>
  <c r="BE20" i="71"/>
  <c r="BE45" i="71"/>
  <c r="DB305" i="50"/>
  <c r="AW45" i="71"/>
  <c r="BE7" i="71"/>
  <c r="AW7" i="71"/>
  <c r="DB267" i="50"/>
  <c r="BE16" i="71"/>
  <c r="AW16" i="71"/>
  <c r="DB276" i="50"/>
  <c r="AW35" i="71"/>
  <c r="DB295" i="50"/>
  <c r="BE55" i="71"/>
  <c r="DB315" i="50"/>
  <c r="AW55" i="71"/>
  <c r="BE11" i="71"/>
  <c r="AW11" i="71"/>
  <c r="DB271" i="50"/>
  <c r="BE14" i="71"/>
  <c r="BE13" i="71"/>
  <c r="BE27" i="71"/>
  <c r="AW27" i="71"/>
  <c r="DB287" i="50"/>
  <c r="BE46" i="71"/>
  <c r="DB308" i="50"/>
  <c r="AW48" i="71"/>
  <c r="AW29" i="71"/>
  <c r="DB289" i="50"/>
  <c r="DB311" i="50"/>
  <c r="AW51" i="71"/>
  <c r="BE23" i="71"/>
  <c r="BE44" i="71"/>
  <c r="DB304" i="50"/>
  <c r="AW44" i="71"/>
  <c r="BE30" i="71"/>
  <c r="AW30" i="71"/>
  <c r="DB290" i="50"/>
  <c r="BE28" i="71"/>
  <c r="BE17" i="71"/>
  <c r="BE47" i="71"/>
  <c r="AW47" i="71"/>
  <c r="DB307" i="50"/>
  <c r="BE42" i="71"/>
  <c r="CP242" i="50"/>
  <c r="AQ46" i="71"/>
  <c r="DG242" i="50"/>
  <c r="DI242" i="50"/>
  <c r="CP229" i="50"/>
  <c r="AQ17" i="71"/>
  <c r="DG213" i="50"/>
  <c r="DI213" i="50"/>
  <c r="CP213" i="50"/>
  <c r="DG215" i="50"/>
  <c r="DI215" i="50"/>
  <c r="AQ19" i="71"/>
  <c r="CP203" i="50"/>
  <c r="CP239" i="50"/>
  <c r="CP210" i="50"/>
  <c r="AQ32" i="71"/>
  <c r="DG228" i="50"/>
  <c r="DI228" i="50"/>
  <c r="AQ35" i="71"/>
  <c r="DG231" i="50"/>
  <c r="DI231" i="50"/>
  <c r="CP218" i="50"/>
  <c r="CP220" i="50"/>
  <c r="CP244" i="50"/>
  <c r="DG206" i="50"/>
  <c r="DI206" i="50"/>
  <c r="AQ10" i="71"/>
  <c r="CP217" i="50"/>
  <c r="CP240" i="50"/>
  <c r="AQ36" i="71"/>
  <c r="DG232" i="50"/>
  <c r="DI232" i="50"/>
  <c r="CP207" i="50"/>
  <c r="CP234" i="50"/>
  <c r="CP211" i="50"/>
  <c r="CP230" i="50"/>
  <c r="CP233" i="50"/>
  <c r="AI43" i="71"/>
  <c r="AF13" i="71"/>
  <c r="DG145" i="50"/>
  <c r="DI145" i="50"/>
  <c r="T8" i="93"/>
  <c r="AF25" i="71"/>
  <c r="DG157" i="50"/>
  <c r="DI157" i="50"/>
  <c r="T20" i="93"/>
  <c r="CP157" i="50"/>
  <c r="AF17" i="71"/>
  <c r="DG149" i="50"/>
  <c r="DI149" i="50"/>
  <c r="AF49" i="71"/>
  <c r="DG181" i="50"/>
  <c r="DI181" i="50"/>
  <c r="T44" i="93"/>
  <c r="CP147" i="50"/>
  <c r="T10" i="93"/>
  <c r="CP159" i="50"/>
  <c r="T22" i="93"/>
  <c r="T16" i="93"/>
  <c r="AF21" i="71"/>
  <c r="DG153" i="50"/>
  <c r="DI153" i="50"/>
  <c r="AF55" i="71"/>
  <c r="DG187" i="50"/>
  <c r="DI187" i="50"/>
  <c r="CP187" i="50"/>
  <c r="T50" i="93"/>
  <c r="T49" i="93"/>
  <c r="AF54" i="71"/>
  <c r="DG186" i="50"/>
  <c r="DI186" i="50"/>
  <c r="AF22" i="71"/>
  <c r="DG154" i="50"/>
  <c r="DI154" i="50"/>
  <c r="CP154" i="50"/>
  <c r="AF34" i="71"/>
  <c r="DG166" i="50"/>
  <c r="DI166" i="50"/>
  <c r="T29" i="93"/>
  <c r="CP166" i="50"/>
  <c r="AI26" i="71"/>
  <c r="CP158" i="50"/>
  <c r="CP139" i="50"/>
  <c r="T2" i="93"/>
  <c r="AI24" i="71"/>
  <c r="AF24" i="71"/>
  <c r="DG156" i="50"/>
  <c r="DI156" i="50"/>
  <c r="CP156" i="50"/>
  <c r="T39" i="93"/>
  <c r="AI44" i="71"/>
  <c r="AF44" i="71"/>
  <c r="DG176" i="50"/>
  <c r="DI176" i="50"/>
  <c r="T25" i="93"/>
  <c r="DG162" i="50"/>
  <c r="DI162" i="50"/>
  <c r="AF30" i="71"/>
  <c r="CP177" i="50"/>
  <c r="AF45" i="71"/>
  <c r="DG177" i="50"/>
  <c r="DI177" i="50"/>
  <c r="CP179" i="50"/>
  <c r="AI47" i="71"/>
  <c r="AI36" i="71"/>
  <c r="AF16" i="71"/>
  <c r="DG148" i="50"/>
  <c r="DI148" i="50"/>
  <c r="AF28" i="71"/>
  <c r="DG160" i="50"/>
  <c r="DI160" i="50"/>
  <c r="AI48" i="71"/>
  <c r="CP180" i="50"/>
  <c r="T43" i="93"/>
  <c r="CP178" i="50"/>
  <c r="DG161" i="50"/>
  <c r="DI161" i="50"/>
  <c r="AF29" i="71"/>
  <c r="AI29" i="71"/>
  <c r="AS4" i="93"/>
  <c r="AP44" i="93"/>
  <c r="AS26" i="93"/>
  <c r="AD18" i="71"/>
  <c r="AS31" i="93"/>
  <c r="AS48" i="93"/>
  <c r="AS10" i="93"/>
  <c r="AS25" i="93"/>
  <c r="W9" i="71"/>
  <c r="W47" i="71"/>
  <c r="AD21" i="71"/>
  <c r="AD9" i="71"/>
  <c r="BO47" i="71"/>
  <c r="DI371" i="50"/>
  <c r="AL17" i="71"/>
  <c r="DB213" i="50"/>
  <c r="V12" i="93"/>
  <c r="CK213" i="50"/>
  <c r="DE213" i="50"/>
  <c r="AL47" i="71"/>
  <c r="DB243" i="50"/>
  <c r="AL14" i="71"/>
  <c r="DB210" i="50"/>
  <c r="CK210" i="50"/>
  <c r="DE210" i="50"/>
  <c r="CK232" i="50"/>
  <c r="DE232" i="50"/>
  <c r="AT17" i="71"/>
  <c r="AT47" i="71"/>
  <c r="V42" i="93"/>
  <c r="CK243" i="50"/>
  <c r="DE243" i="50"/>
  <c r="AT14" i="71"/>
  <c r="V9" i="93"/>
  <c r="AT28" i="71"/>
  <c r="V23" i="93"/>
  <c r="AT42" i="71"/>
  <c r="AL42" i="71"/>
  <c r="DB238" i="50"/>
  <c r="AT52" i="71"/>
  <c r="AL52" i="71"/>
  <c r="DB248" i="50"/>
  <c r="CK248" i="50"/>
  <c r="DE248" i="50"/>
  <c r="AT36" i="71"/>
  <c r="AL36" i="71"/>
  <c r="DB232" i="50"/>
  <c r="AT10" i="71"/>
  <c r="V5" i="93"/>
  <c r="AT18" i="71"/>
  <c r="AT26" i="71"/>
  <c r="DB222" i="50"/>
  <c r="AL26" i="71"/>
  <c r="AT37" i="71"/>
  <c r="CK233" i="50"/>
  <c r="DE233" i="50"/>
  <c r="V32" i="93"/>
  <c r="AT24" i="71"/>
  <c r="CK220" i="50"/>
  <c r="DE220" i="50"/>
  <c r="V19" i="93"/>
  <c r="AT15" i="71"/>
  <c r="AT31" i="71"/>
  <c r="CK227" i="50"/>
  <c r="DE227" i="50"/>
  <c r="AT50" i="71"/>
  <c r="CK246" i="50"/>
  <c r="DE246" i="50"/>
  <c r="AT34" i="71"/>
  <c r="DB205" i="50"/>
  <c r="AL9" i="71"/>
  <c r="CK205" i="50"/>
  <c r="DE205" i="50"/>
  <c r="AT33" i="71"/>
  <c r="V28" i="93"/>
  <c r="CK229" i="50"/>
  <c r="DE229" i="50"/>
  <c r="AT30" i="71"/>
  <c r="V25" i="93"/>
  <c r="AT27" i="71"/>
  <c r="V22" i="93"/>
  <c r="AT22" i="71"/>
  <c r="AL22" i="71"/>
  <c r="DB218" i="50"/>
  <c r="AT56" i="71"/>
  <c r="CK252" i="50"/>
  <c r="DE252" i="50"/>
  <c r="V51" i="93"/>
  <c r="AT38" i="71"/>
  <c r="CK234" i="50"/>
  <c r="DE234" i="50"/>
  <c r="AT40" i="71"/>
  <c r="CK236" i="50"/>
  <c r="DE236" i="50"/>
  <c r="AT48" i="71"/>
  <c r="DB244" i="50"/>
  <c r="AL48" i="71"/>
  <c r="AS46" i="93"/>
  <c r="AS50" i="93"/>
  <c r="L28" i="71"/>
  <c r="AS35" i="93"/>
  <c r="AS51" i="93"/>
  <c r="AS17" i="93"/>
  <c r="AS30" i="93"/>
  <c r="AS45" i="93"/>
  <c r="L38" i="71"/>
  <c r="AW12" i="71"/>
  <c r="DB272" i="50"/>
  <c r="DB310" i="50"/>
  <c r="AW50" i="71"/>
  <c r="DB291" i="50"/>
  <c r="AW31" i="71"/>
  <c r="BE9" i="71"/>
  <c r="AW52" i="71"/>
  <c r="DB312" i="50"/>
  <c r="AW53" i="71"/>
  <c r="DB313" i="50"/>
  <c r="AW21" i="71"/>
  <c r="DB281" i="50"/>
  <c r="AW15" i="71"/>
  <c r="DB275" i="50"/>
  <c r="AW33" i="71"/>
  <c r="DB293" i="50"/>
  <c r="AW40" i="71"/>
  <c r="DB300" i="50"/>
  <c r="AW43" i="71"/>
  <c r="DB303" i="50"/>
  <c r="AW19" i="71"/>
  <c r="DB279" i="50"/>
  <c r="BE25" i="71"/>
  <c r="AW8" i="71"/>
  <c r="DB268" i="50"/>
  <c r="AW26" i="71"/>
  <c r="DB286" i="50"/>
  <c r="AW18" i="71"/>
  <c r="DB278" i="50"/>
  <c r="BE22" i="71"/>
  <c r="CP235" i="50"/>
  <c r="AQ25" i="71"/>
  <c r="DG221" i="50"/>
  <c r="DI221" i="50"/>
  <c r="AQ8" i="71"/>
  <c r="DG204" i="50"/>
  <c r="DI204" i="50"/>
  <c r="CP204" i="50"/>
  <c r="CP209" i="50"/>
  <c r="AQ31" i="71"/>
  <c r="DG227" i="50"/>
  <c r="DI227" i="50"/>
  <c r="CP227" i="50"/>
  <c r="CP249" i="50"/>
  <c r="CP222" i="50"/>
  <c r="DG222" i="50"/>
  <c r="DI222" i="50"/>
  <c r="AQ26" i="71"/>
  <c r="AQ55" i="71"/>
  <c r="DG251" i="50"/>
  <c r="DI251" i="50"/>
  <c r="AQ20" i="71"/>
  <c r="DG216" i="50"/>
  <c r="DI216" i="50"/>
  <c r="CP216" i="50"/>
  <c r="CP250" i="50"/>
  <c r="DG205" i="50"/>
  <c r="DI205" i="50"/>
  <c r="AQ9" i="71"/>
  <c r="CP205" i="50"/>
  <c r="CP214" i="50"/>
  <c r="CP236" i="50"/>
  <c r="DG243" i="50"/>
  <c r="DI243" i="50"/>
  <c r="AQ47" i="71"/>
  <c r="CP252" i="50"/>
  <c r="CP208" i="50"/>
  <c r="AQ41" i="71"/>
  <c r="DG237" i="50"/>
  <c r="DI237" i="50"/>
  <c r="CP237" i="50"/>
  <c r="AQ42" i="71"/>
  <c r="DG238" i="50"/>
  <c r="DI238" i="50"/>
  <c r="AQ16" i="71"/>
  <c r="DG212" i="50"/>
  <c r="DI212" i="50"/>
  <c r="CP212" i="50"/>
  <c r="DG246" i="50"/>
  <c r="DI246" i="50"/>
  <c r="AQ50" i="71"/>
  <c r="CP245" i="50"/>
  <c r="AI37" i="71"/>
  <c r="T32" i="93"/>
  <c r="AI51" i="71"/>
  <c r="T46" i="93"/>
  <c r="CP183" i="50"/>
  <c r="AI11" i="71"/>
  <c r="T6" i="93"/>
  <c r="AI39" i="71"/>
  <c r="AI53" i="71"/>
  <c r="T48" i="93"/>
  <c r="AI31" i="71"/>
  <c r="CP163" i="50"/>
  <c r="AI12" i="71"/>
  <c r="T7" i="93"/>
  <c r="AF12" i="71"/>
  <c r="DG144" i="50"/>
  <c r="DI144" i="50"/>
  <c r="AI41" i="71"/>
  <c r="CP173" i="50"/>
  <c r="AI9" i="71"/>
  <c r="AI8" i="71"/>
  <c r="AF8" i="71"/>
  <c r="DG140" i="50"/>
  <c r="DI140" i="50"/>
  <c r="CP140" i="50"/>
  <c r="CP152" i="50"/>
  <c r="AF20" i="71"/>
  <c r="DG152" i="50"/>
  <c r="DI152" i="50"/>
  <c r="T15" i="93"/>
  <c r="AI10" i="71"/>
  <c r="CP142" i="50"/>
  <c r="AI42" i="71"/>
  <c r="AF42" i="71"/>
  <c r="DG174" i="50"/>
  <c r="DI174" i="50"/>
  <c r="AF33" i="71"/>
  <c r="DG165" i="50"/>
  <c r="DI165" i="50"/>
  <c r="AI33" i="71"/>
  <c r="CP165" i="50"/>
  <c r="AI38" i="71"/>
  <c r="CP170" i="50"/>
  <c r="AI56" i="71"/>
  <c r="AF56" i="71"/>
  <c r="DG188" i="50"/>
  <c r="DI188" i="50"/>
  <c r="AI32" i="71"/>
  <c r="CP151" i="50"/>
  <c r="AI18" i="71"/>
  <c r="CP150" i="50"/>
  <c r="AI52" i="71"/>
  <c r="CP184" i="50"/>
  <c r="DG184" i="50"/>
  <c r="DI184" i="50"/>
  <c r="AF52" i="71"/>
  <c r="AF35" i="71"/>
  <c r="DG167" i="50"/>
  <c r="DI167" i="50"/>
  <c r="T30" i="93"/>
  <c r="T35" i="93"/>
  <c r="AI40" i="71"/>
  <c r="CP146" i="50"/>
  <c r="T45" i="93"/>
  <c r="AI50" i="71"/>
  <c r="AF23" i="71"/>
  <c r="DG155" i="50"/>
  <c r="DI155" i="50"/>
  <c r="AI23" i="71"/>
  <c r="AP31" i="93"/>
  <c r="AP2" i="93"/>
  <c r="AS36" i="93"/>
  <c r="AS11" i="93"/>
  <c r="Z26" i="71"/>
  <c r="L34" i="71"/>
  <c r="CK249" i="50"/>
  <c r="DE249" i="50"/>
  <c r="V48" i="93"/>
  <c r="AT55" i="71"/>
  <c r="AL55" i="71"/>
  <c r="DB251" i="50"/>
  <c r="AT11" i="71"/>
  <c r="AL11" i="71"/>
  <c r="DB207" i="50"/>
  <c r="AT32" i="71"/>
  <c r="V27" i="93"/>
  <c r="AT51" i="71"/>
  <c r="V46" i="93"/>
  <c r="AT7" i="71"/>
  <c r="CK250" i="50"/>
  <c r="DE250" i="50"/>
  <c r="DB209" i="50"/>
  <c r="AL13" i="71"/>
  <c r="CK209" i="50"/>
  <c r="DE209" i="50"/>
  <c r="AT13" i="71"/>
  <c r="AT25" i="71"/>
  <c r="V20" i="93"/>
  <c r="AL39" i="71"/>
  <c r="DB235" i="50"/>
  <c r="CK204" i="50"/>
  <c r="DE204" i="50"/>
  <c r="V3" i="93"/>
  <c r="AT35" i="71"/>
  <c r="DB231" i="50"/>
  <c r="AL35" i="71"/>
  <c r="AT19" i="71"/>
  <c r="CK215" i="50"/>
  <c r="DE215" i="50"/>
  <c r="AT49" i="71"/>
  <c r="AL49" i="71"/>
  <c r="DB245" i="50"/>
  <c r="V44" i="93"/>
  <c r="AT20" i="71"/>
  <c r="CK216" i="50"/>
  <c r="DE216" i="50"/>
  <c r="DB242" i="50"/>
  <c r="AL46" i="71"/>
  <c r="V41" i="93"/>
  <c r="AT12" i="71"/>
  <c r="V7" i="93"/>
  <c r="AT16" i="71"/>
  <c r="V11" i="93"/>
  <c r="AL16" i="71"/>
  <c r="DB212" i="50"/>
  <c r="AT45" i="71"/>
  <c r="V40" i="93"/>
  <c r="AL43" i="71"/>
  <c r="DB239" i="50"/>
  <c r="CK239" i="50"/>
  <c r="DE239" i="50"/>
  <c r="V24" i="93"/>
  <c r="CK225" i="50"/>
  <c r="DE225" i="50"/>
  <c r="AT21" i="71"/>
  <c r="V16" i="93"/>
  <c r="AT44" i="71"/>
  <c r="AL44" i="71"/>
  <c r="DB240" i="50"/>
  <c r="AT41" i="71"/>
  <c r="AL41" i="71"/>
  <c r="DB237" i="50"/>
  <c r="AT23" i="71"/>
  <c r="V18" i="93"/>
  <c r="AS37" i="93"/>
  <c r="AS21" i="93"/>
  <c r="L42" i="71"/>
  <c r="AS12" i="93"/>
  <c r="BO11" i="71"/>
  <c r="DI335" i="50"/>
  <c r="L39" i="71"/>
  <c r="L7" i="71"/>
  <c r="BE10" i="71"/>
  <c r="AW49" i="71"/>
  <c r="DB309" i="50"/>
  <c r="BE41" i="71"/>
  <c r="AW20" i="71"/>
  <c r="DB280" i="50"/>
  <c r="BE24" i="71"/>
  <c r="AW24" i="71"/>
  <c r="DB284" i="50"/>
  <c r="BE35" i="71"/>
  <c r="DB274" i="50"/>
  <c r="AW14" i="71"/>
  <c r="AW13" i="71"/>
  <c r="DB273" i="50"/>
  <c r="AW46" i="71"/>
  <c r="DB306" i="50"/>
  <c r="BE48" i="71"/>
  <c r="BE29" i="71"/>
  <c r="BE51" i="71"/>
  <c r="DB283" i="50"/>
  <c r="AW23" i="71"/>
  <c r="AW28" i="71"/>
  <c r="DB288" i="50"/>
  <c r="AW17" i="71"/>
  <c r="DB277" i="50"/>
  <c r="AW42" i="71"/>
  <c r="DB302" i="50"/>
  <c r="AQ33" i="71"/>
  <c r="DG229" i="50"/>
  <c r="DI229" i="50"/>
  <c r="DG225" i="50"/>
  <c r="DI225" i="50"/>
  <c r="AQ29" i="71"/>
  <c r="CP225" i="50"/>
  <c r="CP215" i="50"/>
  <c r="DG203" i="50"/>
  <c r="DI203" i="50"/>
  <c r="AQ7" i="71"/>
  <c r="AQ43" i="71"/>
  <c r="DG239" i="50"/>
  <c r="DI239" i="50"/>
  <c r="DG210" i="50"/>
  <c r="DI210" i="50"/>
  <c r="AQ14" i="71"/>
  <c r="CP228" i="50"/>
  <c r="CP226" i="50"/>
  <c r="AQ30" i="71"/>
  <c r="DG226" i="50"/>
  <c r="DI226" i="50"/>
  <c r="CP231" i="50"/>
  <c r="AQ22" i="71"/>
  <c r="DG218" i="50"/>
  <c r="DI218" i="50"/>
  <c r="DG220" i="50"/>
  <c r="DI220" i="50"/>
  <c r="AQ24" i="71"/>
  <c r="AQ48" i="71"/>
  <c r="DG244" i="50"/>
  <c r="DI244" i="50"/>
  <c r="CP206" i="50"/>
  <c r="AQ21" i="71"/>
  <c r="DG217" i="50"/>
  <c r="DI217" i="50"/>
  <c r="AQ44" i="71"/>
  <c r="DG240" i="50"/>
  <c r="DI240" i="50"/>
  <c r="CP232" i="50"/>
  <c r="AQ11" i="71"/>
  <c r="DG207" i="50"/>
  <c r="DI207" i="50"/>
  <c r="AQ38" i="71"/>
  <c r="DG234" i="50"/>
  <c r="DI234" i="50"/>
  <c r="AQ15" i="71"/>
  <c r="DG211" i="50"/>
  <c r="DI211" i="50"/>
  <c r="CP223" i="50"/>
  <c r="AQ27" i="71"/>
  <c r="DG223" i="50"/>
  <c r="DI223" i="50"/>
  <c r="AQ34" i="71"/>
  <c r="DG230" i="50"/>
  <c r="DI230" i="50"/>
  <c r="DG224" i="50"/>
  <c r="DI224" i="50"/>
  <c r="AQ28" i="71"/>
  <c r="CP224" i="50"/>
  <c r="DG233" i="50"/>
  <c r="DI233" i="50"/>
  <c r="AQ37" i="71"/>
  <c r="AF43" i="71"/>
  <c r="DG175" i="50"/>
  <c r="DI175" i="50"/>
  <c r="CP175" i="50"/>
  <c r="T38" i="93"/>
  <c r="AI13" i="71"/>
  <c r="CP145" i="50"/>
  <c r="AI25" i="71"/>
  <c r="AI17" i="71"/>
  <c r="CP149" i="50"/>
  <c r="T12" i="93"/>
  <c r="AI49" i="71"/>
  <c r="CP181" i="50"/>
  <c r="AI15" i="71"/>
  <c r="AF15" i="71"/>
  <c r="DG147" i="50"/>
  <c r="DI147" i="50"/>
  <c r="AI27" i="71"/>
  <c r="AF27" i="71"/>
  <c r="DG159" i="50"/>
  <c r="DI159" i="50"/>
  <c r="AI21" i="71"/>
  <c r="CP153" i="50"/>
  <c r="AI55" i="71"/>
  <c r="AI54" i="71"/>
  <c r="CP186" i="50"/>
  <c r="AI22" i="71"/>
  <c r="T17" i="93"/>
  <c r="AI34" i="71"/>
  <c r="T21" i="93"/>
  <c r="AF26" i="71"/>
  <c r="DG158" i="50"/>
  <c r="DI158" i="50"/>
  <c r="AI7" i="71"/>
  <c r="AF7" i="71"/>
  <c r="DG139" i="50"/>
  <c r="DI139" i="50"/>
  <c r="T19" i="93"/>
  <c r="CP176" i="50"/>
  <c r="CP162" i="50"/>
  <c r="AI30" i="71"/>
  <c r="AI45" i="71"/>
  <c r="T40" i="93"/>
  <c r="AF47" i="71"/>
  <c r="DG179" i="50"/>
  <c r="DI179" i="50"/>
  <c r="T42" i="93"/>
  <c r="AF36" i="71"/>
  <c r="DG168" i="50"/>
  <c r="DI168" i="50"/>
  <c r="CP168" i="50"/>
  <c r="CP148" i="50"/>
  <c r="AI16" i="71"/>
  <c r="T11" i="93"/>
  <c r="CP160" i="50"/>
  <c r="AI28" i="71"/>
  <c r="T23" i="93"/>
  <c r="AF48" i="71"/>
  <c r="DG180" i="50"/>
  <c r="DI180" i="50"/>
  <c r="DG178" i="50"/>
  <c r="DI178" i="50"/>
  <c r="AF46" i="71"/>
  <c r="T41" i="93"/>
  <c r="AI46" i="71"/>
  <c r="CP161" i="50"/>
  <c r="T24" i="93"/>
  <c r="AS16" i="93"/>
  <c r="W56" i="71"/>
  <c r="Z56" i="71"/>
  <c r="AD8" i="71"/>
  <c r="L45" i="71"/>
  <c r="L14" i="71"/>
  <c r="AK367" i="103"/>
  <c r="V252" i="103"/>
  <c r="CS137" i="103"/>
  <c r="V482" i="103"/>
  <c r="BO367" i="103"/>
  <c r="DH22" i="103"/>
  <c r="BC400" i="50"/>
  <c r="AQ8" i="93"/>
  <c r="CD22" i="103"/>
  <c r="AZ482" i="103"/>
  <c r="AZ252" i="103"/>
  <c r="CD482" i="103"/>
  <c r="G367" i="103"/>
  <c r="AK137" i="103"/>
  <c r="BC422" i="50"/>
  <c r="AQ30" i="93"/>
  <c r="CT22" i="103"/>
  <c r="BP22" i="103"/>
  <c r="BA22" i="103"/>
  <c r="EM252" i="103"/>
  <c r="AL482" i="103"/>
  <c r="W252" i="103"/>
  <c r="DI482" i="103"/>
  <c r="DI137" i="103"/>
  <c r="CT137" i="103"/>
  <c r="DX482" i="103"/>
  <c r="BP367" i="103"/>
  <c r="EM137" i="103"/>
  <c r="AL252" i="103"/>
  <c r="DI367" i="103"/>
  <c r="CE137" i="103"/>
  <c r="DI22" i="103"/>
  <c r="DL335" i="50"/>
  <c r="BR11" i="71"/>
  <c r="CH23" i="104"/>
  <c r="E10" i="105"/>
  <c r="M10" i="105"/>
  <c r="W10" i="105"/>
  <c r="X10" i="105"/>
  <c r="AF10" i="105"/>
  <c r="AP10" i="105"/>
  <c r="AQ10" i="105"/>
  <c r="BL32" i="104"/>
  <c r="BL33" i="104"/>
  <c r="AP21" i="105"/>
  <c r="AQ21" i="105"/>
  <c r="AF25" i="105"/>
  <c r="AO25" i="105"/>
  <c r="W25" i="105"/>
  <c r="AP24" i="105"/>
  <c r="AQ24" i="105"/>
  <c r="AP23" i="105"/>
  <c r="AQ23" i="105"/>
  <c r="DM368" i="103"/>
  <c r="M37" i="71"/>
  <c r="CV18" i="103"/>
  <c r="M40" i="71"/>
  <c r="CV363" i="103"/>
  <c r="M42" i="71"/>
  <c r="DK18" i="103"/>
  <c r="M35" i="71"/>
  <c r="CG363" i="103"/>
  <c r="M27" i="71"/>
  <c r="BR18" i="103"/>
  <c r="M15" i="71"/>
  <c r="Y363" i="103"/>
  <c r="M46" i="71"/>
  <c r="DK478" i="103"/>
  <c r="M31" i="71"/>
  <c r="BR478" i="103"/>
  <c r="M39" i="71"/>
  <c r="CV248" i="103"/>
  <c r="M19" i="71"/>
  <c r="AN248" i="103"/>
  <c r="M22" i="71"/>
  <c r="BC18" i="103"/>
  <c r="M18" i="71"/>
  <c r="AN133" i="103"/>
  <c r="M23" i="71"/>
  <c r="BC133" i="103"/>
  <c r="M21" i="71"/>
  <c r="AN478" i="103"/>
  <c r="M14" i="71"/>
  <c r="Y248" i="103"/>
  <c r="M32" i="71"/>
  <c r="CG18" i="103"/>
  <c r="M28" i="71"/>
  <c r="BR133" i="103"/>
  <c r="M9" i="71"/>
  <c r="J248" i="103"/>
  <c r="M24" i="71"/>
  <c r="BC248" i="103"/>
  <c r="M25" i="71"/>
  <c r="BC363" i="103"/>
  <c r="M17" i="71"/>
  <c r="AN18" i="103"/>
  <c r="M34" i="71"/>
  <c r="CG248" i="103"/>
  <c r="M44" i="71"/>
  <c r="DK248" i="103"/>
  <c r="M45" i="71"/>
  <c r="DK363" i="103"/>
  <c r="M30" i="71"/>
  <c r="BR363" i="103"/>
  <c r="M16" i="71"/>
  <c r="Y478" i="103"/>
  <c r="M29" i="71"/>
  <c r="BR248" i="103"/>
  <c r="AL166" i="103"/>
  <c r="AZ14" i="102"/>
  <c r="BT86" i="50"/>
  <c r="CY86" i="50"/>
  <c r="CH86" i="50"/>
  <c r="AD342" i="50"/>
  <c r="BF342" i="50"/>
  <c r="BF86" i="50"/>
  <c r="P342" i="50"/>
  <c r="AR342" i="50"/>
  <c r="BT342" i="50"/>
  <c r="AD86" i="50"/>
  <c r="CH278" i="50"/>
  <c r="B86" i="50"/>
  <c r="P86" i="50"/>
  <c r="P214" i="50"/>
  <c r="AR86" i="50"/>
  <c r="B22" i="50"/>
  <c r="X43" i="104"/>
  <c r="D15" i="106"/>
  <c r="AO2" i="103"/>
  <c r="CS39" i="104"/>
  <c r="CH7" i="104"/>
  <c r="DB19" i="104"/>
  <c r="DB23" i="104"/>
  <c r="CR16" i="102"/>
  <c r="CR26" i="102"/>
  <c r="CR18" i="102"/>
  <c r="CR23" i="102"/>
  <c r="CR44" i="102"/>
  <c r="CR10" i="102"/>
  <c r="CR22" i="102"/>
  <c r="CR32" i="102"/>
  <c r="CR45" i="102"/>
  <c r="CR35" i="102"/>
  <c r="CR19" i="102"/>
  <c r="CR36" i="102"/>
  <c r="CR49" i="102"/>
  <c r="CR51" i="102"/>
  <c r="CR43" i="102"/>
  <c r="CR48" i="102"/>
  <c r="CR28" i="102"/>
  <c r="CR20" i="102"/>
  <c r="CR34" i="102"/>
  <c r="AQ7" i="93"/>
  <c r="AQ21" i="93"/>
  <c r="W39" i="105"/>
  <c r="AX48" i="104"/>
  <c r="BH48" i="104"/>
  <c r="CL48" i="104"/>
  <c r="CV48" i="104"/>
  <c r="DE363" i="50"/>
  <c r="BK39" i="71"/>
  <c r="AQ5" i="93"/>
  <c r="AQ2" i="93"/>
  <c r="AD26" i="71"/>
  <c r="DE158" i="50"/>
  <c r="DE151" i="50"/>
  <c r="AD19" i="71"/>
  <c r="BR49" i="104"/>
  <c r="CB49" i="104"/>
  <c r="DZ46" i="104"/>
  <c r="EJ46" i="104"/>
  <c r="AQ18" i="93"/>
  <c r="AQ6" i="93"/>
  <c r="AQ20" i="93"/>
  <c r="BR44" i="104"/>
  <c r="CB44" i="104"/>
  <c r="J44" i="104"/>
  <c r="T44" i="104"/>
  <c r="DE139" i="50"/>
  <c r="AD7" i="71"/>
  <c r="DZ49" i="104"/>
  <c r="EJ49" i="104"/>
  <c r="DZ48" i="104"/>
  <c r="EJ48" i="104"/>
  <c r="CL46" i="104"/>
  <c r="CV46" i="104"/>
  <c r="BN23" i="104"/>
  <c r="AD46" i="104"/>
  <c r="AN46" i="104"/>
  <c r="K48" i="104"/>
  <c r="T48" i="104"/>
  <c r="DZ44" i="104"/>
  <c r="EJ44" i="104"/>
  <c r="AQ49" i="93"/>
  <c r="T49" i="104"/>
  <c r="AE44" i="104"/>
  <c r="AO44" i="104"/>
  <c r="T46" i="104"/>
  <c r="K46" i="104"/>
  <c r="DS37" i="104"/>
  <c r="CR30" i="102"/>
  <c r="CR11" i="102"/>
  <c r="CR29" i="102"/>
  <c r="CR4" i="102"/>
  <c r="CR52" i="102"/>
  <c r="CR46" i="102"/>
  <c r="CR8" i="102"/>
  <c r="CR21" i="102"/>
  <c r="CR39" i="102"/>
  <c r="BI37" i="102"/>
  <c r="CR15" i="102"/>
  <c r="CR37" i="102"/>
  <c r="CR12" i="102"/>
  <c r="CR31" i="102"/>
  <c r="CR25" i="102"/>
  <c r="CR6" i="102"/>
  <c r="CR7" i="102"/>
  <c r="CR33" i="102"/>
  <c r="AQ27" i="93"/>
  <c r="BR47" i="104"/>
  <c r="CB47" i="104"/>
  <c r="CL47" i="104"/>
  <c r="CV47" i="104"/>
  <c r="DF47" i="104"/>
  <c r="DP47" i="104"/>
  <c r="BR48" i="104"/>
  <c r="CB48" i="104"/>
  <c r="DF48" i="104"/>
  <c r="DP48" i="104"/>
  <c r="DE339" i="50"/>
  <c r="BK15" i="71"/>
  <c r="AQ32" i="93"/>
  <c r="AQ16" i="93"/>
  <c r="DE176" i="50"/>
  <c r="AD44" i="71"/>
  <c r="DF49" i="104"/>
  <c r="DP49" i="104"/>
  <c r="CH37" i="104"/>
  <c r="BP44" i="104"/>
  <c r="BZ44" i="104"/>
  <c r="AD32" i="71"/>
  <c r="DE164" i="50"/>
  <c r="AQ35" i="93"/>
  <c r="AQ31" i="93"/>
  <c r="AD48" i="104"/>
  <c r="AN48" i="104"/>
  <c r="DI268" i="50"/>
  <c r="BD8" i="71"/>
  <c r="CR17" i="102"/>
  <c r="DE182" i="50"/>
  <c r="AD50" i="71"/>
  <c r="AQ43" i="93"/>
  <c r="AQ14" i="93"/>
  <c r="AQ46" i="93"/>
  <c r="AQ37" i="93"/>
  <c r="AQ12" i="93"/>
  <c r="AQ28" i="93"/>
  <c r="T47" i="104"/>
  <c r="DZ47" i="104"/>
  <c r="EJ47" i="104"/>
  <c r="DE380" i="50"/>
  <c r="BK56" i="71"/>
  <c r="W35" i="105"/>
  <c r="AX44" i="104"/>
  <c r="BH44" i="104"/>
  <c r="DF44" i="104"/>
  <c r="DP44" i="104"/>
  <c r="CH15" i="104"/>
  <c r="DF46" i="104"/>
  <c r="DP46" i="104"/>
  <c r="AQ39" i="93"/>
  <c r="AQ34" i="93"/>
  <c r="AQ19" i="93"/>
  <c r="AQ51" i="93"/>
  <c r="AQ22" i="93"/>
  <c r="AQ3" i="93"/>
  <c r="AQ13" i="93"/>
  <c r="AQ36" i="93"/>
  <c r="W38" i="105"/>
  <c r="AX47" i="104"/>
  <c r="BH47" i="104"/>
  <c r="AQ9" i="93"/>
  <c r="AQ25" i="93"/>
  <c r="DE345" i="50"/>
  <c r="BK21" i="71"/>
  <c r="CM44" i="104"/>
  <c r="CW44" i="104"/>
  <c r="AQ40" i="93"/>
  <c r="AQ24" i="93"/>
  <c r="AX49" i="104"/>
  <c r="BH49" i="104"/>
  <c r="W40" i="105"/>
  <c r="CL49" i="104"/>
  <c r="CV49" i="104"/>
  <c r="W37" i="105"/>
  <c r="AX46" i="104"/>
  <c r="BH46" i="104"/>
  <c r="BR46" i="104"/>
  <c r="CB46" i="104"/>
  <c r="AQ50" i="93"/>
  <c r="AQ15" i="93"/>
  <c r="AQ26" i="93"/>
  <c r="AQ10" i="93"/>
  <c r="CR3" i="102"/>
  <c r="DA37" i="104"/>
  <c r="CY37" i="104"/>
  <c r="DL375" i="50"/>
  <c r="BR51" i="71"/>
  <c r="DL361" i="50"/>
  <c r="BR37" i="71"/>
  <c r="BD38" i="71"/>
  <c r="DL366" i="50"/>
  <c r="BR42" i="71"/>
  <c r="BK18" i="71"/>
  <c r="DE342" i="50"/>
  <c r="DE290" i="50"/>
  <c r="DE315" i="50"/>
  <c r="DE298" i="50"/>
  <c r="DE296" i="50"/>
  <c r="DE293" i="50"/>
  <c r="DE314" i="50"/>
  <c r="DE269" i="50"/>
  <c r="DE310" i="50"/>
  <c r="DE272" i="50"/>
  <c r="DE302" i="50"/>
  <c r="DE283" i="50"/>
  <c r="DE308" i="50"/>
  <c r="DE276" i="50"/>
  <c r="DE301" i="50"/>
  <c r="DE309" i="50"/>
  <c r="DE282" i="50"/>
  <c r="DE268" i="50"/>
  <c r="DE303" i="50"/>
  <c r="DE313" i="50"/>
  <c r="DE294" i="50"/>
  <c r="DE312" i="50"/>
  <c r="DE277" i="50"/>
  <c r="DE289" i="50"/>
  <c r="DE287" i="50"/>
  <c r="DE273" i="50"/>
  <c r="DE305" i="50"/>
  <c r="DE280" i="50"/>
  <c r="DE270" i="50"/>
  <c r="DE307" i="50"/>
  <c r="DE288" i="50"/>
  <c r="DE304" i="50"/>
  <c r="DE311" i="50"/>
  <c r="DE274" i="50"/>
  <c r="DE271" i="50"/>
  <c r="DE267" i="50"/>
  <c r="CK3" i="102"/>
  <c r="DE284" i="50"/>
  <c r="DE292" i="50"/>
  <c r="DE278" i="50"/>
  <c r="DE316" i="50"/>
  <c r="DE279" i="50"/>
  <c r="DE300" i="50"/>
  <c r="DE299" i="50"/>
  <c r="DE291" i="50"/>
  <c r="DE306" i="50"/>
  <c r="DE295" i="50"/>
  <c r="DE286" i="50"/>
  <c r="DE285" i="50"/>
  <c r="DE275" i="50"/>
  <c r="DE281" i="50"/>
  <c r="DE297" i="50"/>
  <c r="DE148" i="50"/>
  <c r="AD16" i="71"/>
  <c r="DE170" i="50"/>
  <c r="AD38" i="71"/>
  <c r="AD55" i="71"/>
  <c r="DE187" i="50"/>
  <c r="CF451" i="50"/>
  <c r="CE451" i="50"/>
  <c r="CB451" i="50"/>
  <c r="CC451" i="50"/>
  <c r="CF450" i="50"/>
  <c r="CE450" i="50"/>
  <c r="CC449" i="50"/>
  <c r="CB449" i="50"/>
  <c r="CE445" i="50"/>
  <c r="CC445" i="50"/>
  <c r="CE446" i="50"/>
  <c r="CE447" i="50"/>
  <c r="CF447" i="50"/>
  <c r="CB446" i="50"/>
  <c r="CC446" i="50"/>
  <c r="CB450" i="50"/>
  <c r="CC450" i="50"/>
  <c r="CE449" i="50"/>
  <c r="CF449" i="50"/>
  <c r="CF445" i="50"/>
  <c r="CB445" i="50"/>
  <c r="CF446" i="50"/>
  <c r="Z7" i="104"/>
  <c r="DI22" i="50"/>
  <c r="L18" i="71"/>
  <c r="AD40" i="71"/>
  <c r="BD447" i="50"/>
  <c r="L8" i="71"/>
  <c r="BC447" i="50"/>
  <c r="BN7" i="104"/>
  <c r="AO43" i="93"/>
  <c r="AD214" i="50"/>
  <c r="P278" i="50"/>
  <c r="B405" i="50"/>
  <c r="B278" i="50"/>
  <c r="A13" i="93"/>
  <c r="CY214" i="50"/>
  <c r="AR278" i="50"/>
  <c r="BF278" i="50"/>
  <c r="AD405" i="50"/>
  <c r="BT405" i="50"/>
  <c r="BF22" i="50"/>
  <c r="BT150" i="50"/>
  <c r="BT278" i="50"/>
  <c r="BT214" i="50"/>
  <c r="CH22" i="50"/>
  <c r="BT22" i="50"/>
  <c r="B342" i="50"/>
  <c r="AD278" i="50"/>
  <c r="AD22" i="50"/>
  <c r="CH150" i="50"/>
  <c r="CY150" i="50"/>
  <c r="CY342" i="50"/>
  <c r="CH214" i="50"/>
  <c r="AR22" i="50"/>
  <c r="AR405" i="50"/>
  <c r="P150" i="50"/>
  <c r="P22" i="50"/>
  <c r="AD150" i="50"/>
  <c r="B214" i="50"/>
  <c r="P405" i="50"/>
  <c r="BF214" i="50"/>
  <c r="B150" i="50"/>
  <c r="BF150" i="50"/>
  <c r="AR150" i="50"/>
  <c r="CH405" i="50"/>
  <c r="CY278" i="50"/>
  <c r="AR214" i="50"/>
  <c r="CH342" i="50"/>
  <c r="BF405" i="50"/>
  <c r="AU22" i="102"/>
  <c r="AY22" i="102"/>
  <c r="AT448" i="50"/>
  <c r="AO25" i="93"/>
  <c r="AO28" i="93"/>
  <c r="BI26" i="102"/>
  <c r="BI38" i="102"/>
  <c r="BI22" i="102"/>
  <c r="AO31" i="93"/>
  <c r="AO38" i="93"/>
  <c r="AO11" i="93"/>
  <c r="AO27" i="93"/>
  <c r="AO49" i="93"/>
  <c r="AO18" i="93"/>
  <c r="AO47" i="93"/>
  <c r="BI41" i="102"/>
  <c r="AO34" i="93"/>
  <c r="AO48" i="93"/>
  <c r="BI30" i="102"/>
  <c r="BI17" i="102"/>
  <c r="AO26" i="93"/>
  <c r="AO32" i="93"/>
  <c r="BI31" i="102"/>
  <c r="AO15" i="93"/>
  <c r="BI28" i="102"/>
  <c r="BI43" i="102"/>
  <c r="AO39" i="93"/>
  <c r="BI14" i="102"/>
  <c r="AO16" i="93"/>
  <c r="BI27" i="102"/>
  <c r="BI34" i="102"/>
  <c r="AO50" i="93"/>
  <c r="BI29" i="102"/>
  <c r="BI15" i="102"/>
  <c r="BI49" i="102"/>
  <c r="AO13" i="93"/>
  <c r="BI5" i="102"/>
  <c r="BI8" i="102"/>
  <c r="AO19" i="93"/>
  <c r="AO6" i="93"/>
  <c r="AO51" i="93"/>
  <c r="BI36" i="102"/>
  <c r="AO20" i="93"/>
  <c r="AO45" i="93"/>
  <c r="BI18" i="102"/>
  <c r="AO41" i="93"/>
  <c r="AO3" i="93"/>
  <c r="AO22" i="93"/>
  <c r="AO17" i="93"/>
  <c r="BI52" i="102"/>
  <c r="BI47" i="102"/>
  <c r="AO42" i="93"/>
  <c r="AO36" i="93"/>
  <c r="AO44" i="93"/>
  <c r="AO5" i="93"/>
  <c r="AO30" i="93"/>
  <c r="BI23" i="102"/>
  <c r="AO24" i="93"/>
  <c r="AO2" i="93"/>
  <c r="BI35" i="102"/>
  <c r="BI16" i="102"/>
  <c r="AO9" i="93"/>
  <c r="BI39" i="102"/>
  <c r="BI40" i="102"/>
  <c r="AO4" i="93"/>
  <c r="M7" i="71"/>
  <c r="BI46" i="102"/>
  <c r="AO12" i="93"/>
  <c r="AO29" i="93"/>
  <c r="AO10" i="93"/>
  <c r="AO35" i="93"/>
  <c r="AO46" i="93"/>
  <c r="BI32" i="102"/>
  <c r="BI25" i="102"/>
  <c r="AO21" i="93"/>
  <c r="BI12" i="102"/>
  <c r="AO33" i="93"/>
  <c r="BI11" i="102"/>
  <c r="AO37" i="93"/>
  <c r="BI7" i="102"/>
  <c r="DL379" i="50"/>
  <c r="BR55" i="71"/>
  <c r="Z49" i="71"/>
  <c r="Z47" i="71"/>
  <c r="DL14" i="50"/>
  <c r="O10" i="71"/>
  <c r="L363" i="103"/>
  <c r="Z15" i="71"/>
  <c r="DL340" i="50"/>
  <c r="BR16" i="71"/>
  <c r="Z12" i="71"/>
  <c r="DL18" i="50"/>
  <c r="O14" i="71"/>
  <c r="AA248" i="103"/>
  <c r="DL343" i="50"/>
  <c r="BR19" i="71"/>
  <c r="DL365" i="50"/>
  <c r="BR41" i="71"/>
  <c r="DL353" i="50"/>
  <c r="BR29" i="71"/>
  <c r="Z55" i="71"/>
  <c r="DL371" i="50"/>
  <c r="BR47" i="71"/>
  <c r="DL359" i="50"/>
  <c r="BR35" i="71"/>
  <c r="Z42" i="71"/>
  <c r="DL372" i="50"/>
  <c r="BR48" i="71"/>
  <c r="DL344" i="50"/>
  <c r="BR20" i="71"/>
  <c r="DL358" i="50"/>
  <c r="BR34" i="71"/>
  <c r="DL346" i="50"/>
  <c r="BR22" i="71"/>
  <c r="DL370" i="50"/>
  <c r="BR46" i="71"/>
  <c r="Z17" i="71"/>
  <c r="DL380" i="50"/>
  <c r="BR56" i="71"/>
  <c r="Z35" i="71"/>
  <c r="DL336" i="50"/>
  <c r="Z22" i="71"/>
  <c r="Z19" i="71"/>
  <c r="DL367" i="50"/>
  <c r="BR43" i="71"/>
  <c r="Z14" i="71"/>
  <c r="DI356" i="50"/>
  <c r="BO32" i="71"/>
  <c r="DE152" i="50"/>
  <c r="AD20" i="71"/>
  <c r="DI15" i="50"/>
  <c r="L11" i="71"/>
  <c r="BO10" i="71"/>
  <c r="DI334" i="50"/>
  <c r="DE184" i="50"/>
  <c r="AD52" i="71"/>
  <c r="DE341" i="50"/>
  <c r="BK17" i="71"/>
  <c r="DE173" i="50"/>
  <c r="AD41" i="71"/>
  <c r="DE160" i="50"/>
  <c r="AD28" i="71"/>
  <c r="S41" i="71"/>
  <c r="DL338" i="50"/>
  <c r="DL355" i="50"/>
  <c r="BR31" i="71"/>
  <c r="DL332" i="50"/>
  <c r="Z44" i="71"/>
  <c r="Z11" i="71"/>
  <c r="DL378" i="50"/>
  <c r="BR54" i="71"/>
  <c r="Z54" i="71"/>
  <c r="DL341" i="50"/>
  <c r="BR17" i="71"/>
  <c r="DE186" i="50"/>
  <c r="AD54" i="71"/>
  <c r="BO53" i="71"/>
  <c r="DI377" i="50"/>
  <c r="DI379" i="50"/>
  <c r="BO55" i="71"/>
  <c r="DL17" i="50"/>
  <c r="O13" i="71"/>
  <c r="AA133" i="103"/>
  <c r="DE337" i="50"/>
  <c r="BK13" i="71"/>
  <c r="DE371" i="50"/>
  <c r="BK47" i="71"/>
  <c r="DE352" i="50"/>
  <c r="BK28" i="71"/>
  <c r="DI365" i="50"/>
  <c r="BO41" i="71"/>
  <c r="DL334" i="50"/>
  <c r="BR10" i="71"/>
  <c r="DE14" i="50"/>
  <c r="H10" i="71"/>
  <c r="DL356" i="50"/>
  <c r="BR32" i="71"/>
  <c r="DE353" i="50"/>
  <c r="BK29" i="71"/>
  <c r="Z16" i="71"/>
  <c r="DI312" i="50"/>
  <c r="BD52" i="71"/>
  <c r="DE355" i="50"/>
  <c r="BK31" i="71"/>
  <c r="S23" i="71"/>
  <c r="DI23" i="50"/>
  <c r="L19" i="71"/>
  <c r="DE366" i="50"/>
  <c r="BK42" i="71"/>
  <c r="DL351" i="50"/>
  <c r="DL354" i="50"/>
  <c r="BR30" i="71"/>
  <c r="DL373" i="50"/>
  <c r="DL333" i="50"/>
  <c r="DL357" i="50"/>
  <c r="Z24" i="71"/>
  <c r="DL342" i="50"/>
  <c r="BR18" i="71"/>
  <c r="DL364" i="50"/>
  <c r="BR40" i="71"/>
  <c r="Z31" i="71"/>
  <c r="DL374" i="50"/>
  <c r="BR50" i="71"/>
  <c r="DL337" i="50"/>
  <c r="BR13" i="71"/>
  <c r="DL349" i="50"/>
  <c r="Z36" i="71"/>
  <c r="DE28" i="50"/>
  <c r="H24" i="71"/>
  <c r="Z34" i="71"/>
  <c r="S22" i="71"/>
  <c r="S47" i="71"/>
  <c r="DI267" i="50"/>
  <c r="BD7" i="71"/>
  <c r="DE145" i="50"/>
  <c r="AD13" i="71"/>
  <c r="DE375" i="50"/>
  <c r="BK51" i="71"/>
  <c r="DE359" i="50"/>
  <c r="BK35" i="71"/>
  <c r="DE18" i="50"/>
  <c r="H14" i="71"/>
  <c r="Z33" i="71"/>
  <c r="DE167" i="50"/>
  <c r="AD35" i="71"/>
  <c r="Z28" i="71"/>
  <c r="DI294" i="50"/>
  <c r="BD34" i="71"/>
  <c r="DE12" i="50"/>
  <c r="H8" i="71"/>
  <c r="BO51" i="71"/>
  <c r="DI375" i="50"/>
  <c r="DI277" i="50"/>
  <c r="BD17" i="71"/>
  <c r="S33" i="71"/>
  <c r="DL350" i="50"/>
  <c r="BR26" i="71"/>
  <c r="DL360" i="50"/>
  <c r="BR36" i="71"/>
  <c r="DL363" i="50"/>
  <c r="BR39" i="71"/>
  <c r="DL347" i="50"/>
  <c r="BR23" i="71"/>
  <c r="DL339" i="50"/>
  <c r="DL59" i="50"/>
  <c r="O55" i="71"/>
  <c r="Z30" i="71"/>
  <c r="DL368" i="50"/>
  <c r="BR44" i="71"/>
  <c r="Z40" i="71"/>
  <c r="Z18" i="71"/>
  <c r="Z13" i="71"/>
  <c r="DL331" i="50"/>
  <c r="BR7" i="71"/>
  <c r="Z53" i="71"/>
  <c r="DL377" i="50"/>
  <c r="BR53" i="71"/>
  <c r="Z29" i="71"/>
  <c r="DE177" i="50"/>
  <c r="AD45" i="71"/>
  <c r="Z32" i="71"/>
  <c r="DI272" i="50"/>
  <c r="BD12" i="71"/>
  <c r="DE343" i="50"/>
  <c r="BK19" i="71"/>
  <c r="DE376" i="50"/>
  <c r="BK52" i="71"/>
  <c r="S15" i="71"/>
  <c r="BO52" i="71"/>
  <c r="DI376" i="50"/>
  <c r="BO16" i="71"/>
  <c r="DI340" i="50"/>
  <c r="BO28" i="71"/>
  <c r="DI352" i="50"/>
  <c r="DE378" i="50"/>
  <c r="BK54" i="71"/>
  <c r="DI288" i="50"/>
  <c r="BD28" i="71"/>
  <c r="Z41" i="71"/>
  <c r="DE333" i="50"/>
  <c r="BK9" i="71"/>
  <c r="Z37" i="71"/>
  <c r="DE368" i="50"/>
  <c r="BK44" i="71"/>
  <c r="DE370" i="50"/>
  <c r="BK46" i="71"/>
  <c r="DE17" i="50"/>
  <c r="H13" i="71"/>
  <c r="Z8" i="71"/>
  <c r="BI4" i="102"/>
  <c r="S37" i="71"/>
  <c r="DL348" i="50"/>
  <c r="BR24" i="71"/>
  <c r="Z38" i="71"/>
  <c r="CX18" i="103"/>
  <c r="DL45" i="50"/>
  <c r="O41" i="71"/>
  <c r="CX478" i="103"/>
  <c r="AD30" i="71"/>
  <c r="AP19" i="93"/>
  <c r="AP10" i="93"/>
  <c r="AP20" i="93"/>
  <c r="AP29" i="93"/>
  <c r="AP40" i="93"/>
  <c r="AP36" i="93"/>
  <c r="AP25" i="93"/>
  <c r="AP33" i="93"/>
  <c r="AP41" i="93"/>
  <c r="AP15" i="93"/>
  <c r="AP39" i="93"/>
  <c r="AP5" i="93"/>
  <c r="AP13" i="93"/>
  <c r="AP3" i="93"/>
  <c r="AP17" i="93"/>
  <c r="AP8" i="93"/>
  <c r="AP21" i="93"/>
  <c r="L23" i="71"/>
  <c r="H41" i="71"/>
  <c r="AP34" i="93"/>
  <c r="AP27" i="93"/>
  <c r="AP46" i="93"/>
  <c r="AP47" i="93"/>
  <c r="AP11" i="93"/>
  <c r="AP24" i="93"/>
  <c r="AP42" i="93"/>
  <c r="AP43" i="93"/>
  <c r="AP48" i="93"/>
  <c r="AP7" i="93"/>
  <c r="AP6" i="93"/>
  <c r="AP14" i="93"/>
  <c r="AP45" i="93"/>
  <c r="AP16" i="93"/>
  <c r="AP18" i="93"/>
  <c r="AP32" i="93"/>
  <c r="AP37" i="93"/>
  <c r="AP9" i="93"/>
  <c r="AP30" i="93"/>
  <c r="AP35" i="93"/>
  <c r="AP50" i="93"/>
  <c r="AP51" i="93"/>
  <c r="AP23" i="93"/>
  <c r="AP4" i="93"/>
  <c r="AP28" i="93"/>
  <c r="AP22" i="93"/>
  <c r="AP49" i="93"/>
  <c r="Z10" i="71"/>
  <c r="Z51" i="71"/>
  <c r="W24" i="71"/>
  <c r="Z25" i="71"/>
  <c r="DI364" i="50"/>
  <c r="BO40" i="71"/>
  <c r="BO44" i="71"/>
  <c r="DI368" i="50"/>
  <c r="Z27" i="71"/>
  <c r="Z52" i="71"/>
  <c r="W35" i="71"/>
  <c r="BO50" i="71"/>
  <c r="DI374" i="50"/>
  <c r="W13" i="71"/>
  <c r="W46" i="71"/>
  <c r="BR12" i="71"/>
  <c r="BO13" i="71"/>
  <c r="DI337" i="50"/>
  <c r="BR25" i="71"/>
  <c r="W36" i="71"/>
  <c r="W43" i="71"/>
  <c r="W19" i="71"/>
  <c r="W53" i="71"/>
  <c r="Z50" i="71"/>
  <c r="Z45" i="71"/>
  <c r="W45" i="71"/>
  <c r="DI342" i="50"/>
  <c r="BO18" i="71"/>
  <c r="DI380" i="50"/>
  <c r="BO56" i="71"/>
  <c r="W50" i="71"/>
  <c r="W11" i="71"/>
  <c r="W10" i="71"/>
  <c r="DI378" i="50"/>
  <c r="BO54" i="71"/>
  <c r="W52" i="71"/>
  <c r="W31" i="71"/>
  <c r="Z43" i="71"/>
  <c r="W40" i="71"/>
  <c r="W18" i="71"/>
  <c r="W51" i="71"/>
  <c r="W25" i="71"/>
  <c r="Z46" i="71"/>
  <c r="BO12" i="71"/>
  <c r="DI336" i="50"/>
  <c r="BO25" i="71"/>
  <c r="DI349" i="50"/>
  <c r="W22" i="71"/>
  <c r="BO7" i="71"/>
  <c r="DI331" i="50"/>
  <c r="W17" i="71"/>
  <c r="W7" i="71"/>
  <c r="BO43" i="71"/>
  <c r="DI367" i="50"/>
  <c r="BO17" i="71"/>
  <c r="DI341" i="50"/>
  <c r="DI344" i="50"/>
  <c r="BO20" i="71"/>
  <c r="DI358" i="50"/>
  <c r="BO34" i="71"/>
  <c r="AR23" i="93"/>
  <c r="AR42" i="93"/>
  <c r="AR40" i="93"/>
  <c r="AR21" i="93"/>
  <c r="AR17" i="93"/>
  <c r="BO14" i="71"/>
  <c r="DI338" i="50"/>
  <c r="DI355" i="50"/>
  <c r="BO31" i="71"/>
  <c r="L50" i="71"/>
  <c r="L33" i="71"/>
  <c r="L40" i="71"/>
  <c r="BO42" i="71"/>
  <c r="DI366" i="50"/>
  <c r="AN18" i="93"/>
  <c r="AN16" i="93"/>
  <c r="AN11" i="93"/>
  <c r="AN44" i="93"/>
  <c r="AN20" i="93"/>
  <c r="AN46" i="93"/>
  <c r="BO30" i="71"/>
  <c r="DI354" i="50"/>
  <c r="AR45" i="93"/>
  <c r="AR35" i="93"/>
  <c r="BO36" i="71"/>
  <c r="DI360" i="50"/>
  <c r="BO22" i="71"/>
  <c r="DI346" i="50"/>
  <c r="BR49" i="71"/>
  <c r="L26" i="71"/>
  <c r="AN51" i="93"/>
  <c r="AN19" i="93"/>
  <c r="AN32" i="93"/>
  <c r="AN23" i="93"/>
  <c r="AN9" i="93"/>
  <c r="AN42" i="93"/>
  <c r="BO23" i="71"/>
  <c r="DI347" i="50"/>
  <c r="AN12" i="93"/>
  <c r="L44" i="71"/>
  <c r="L16" i="71"/>
  <c r="BR9" i="71"/>
  <c r="AR43" i="93"/>
  <c r="AR25" i="93"/>
  <c r="AR50" i="93"/>
  <c r="AR16" i="93"/>
  <c r="AR20" i="93"/>
  <c r="AR8" i="93"/>
  <c r="DI339" i="50"/>
  <c r="BO15" i="71"/>
  <c r="BO46" i="71"/>
  <c r="DI370" i="50"/>
  <c r="BV448" i="50"/>
  <c r="BV446" i="50"/>
  <c r="BV445" i="50"/>
  <c r="BV447" i="50"/>
  <c r="L27" i="71"/>
  <c r="L36" i="71"/>
  <c r="AN38" i="93"/>
  <c r="AN15" i="93"/>
  <c r="AN49" i="93"/>
  <c r="AN2" i="93"/>
  <c r="BO33" i="71"/>
  <c r="DI357" i="50"/>
  <c r="L20" i="71"/>
  <c r="AR18" i="93"/>
  <c r="AR14" i="93"/>
  <c r="AR33" i="93"/>
  <c r="AR28" i="93"/>
  <c r="AR37" i="93"/>
  <c r="AR5" i="93"/>
  <c r="AR3" i="93"/>
  <c r="AR4" i="93"/>
  <c r="AR26" i="93"/>
  <c r="AR34" i="93"/>
  <c r="AN17" i="93"/>
  <c r="AN45" i="93"/>
  <c r="AN10" i="93"/>
  <c r="AN13" i="93"/>
  <c r="L12" i="71"/>
  <c r="BO27" i="71"/>
  <c r="DI351" i="50"/>
  <c r="Z9" i="71"/>
  <c r="L47" i="71"/>
  <c r="BR27" i="71"/>
  <c r="BO48" i="71"/>
  <c r="DI372" i="50"/>
  <c r="AR24" i="93"/>
  <c r="AR41" i="93"/>
  <c r="AR11" i="93"/>
  <c r="AR19" i="93"/>
  <c r="AR12" i="93"/>
  <c r="AR38" i="93"/>
  <c r="BR14" i="71"/>
  <c r="BO26" i="71"/>
  <c r="DI350" i="50"/>
  <c r="L56" i="71"/>
  <c r="L51" i="71"/>
  <c r="AN24" i="93"/>
  <c r="AN40" i="93"/>
  <c r="AN7" i="93"/>
  <c r="AN41" i="93"/>
  <c r="AN3" i="93"/>
  <c r="AN27" i="93"/>
  <c r="AN48" i="93"/>
  <c r="L30" i="71"/>
  <c r="L37" i="71"/>
  <c r="L21" i="71"/>
  <c r="L15" i="71"/>
  <c r="L53" i="71"/>
  <c r="AR30" i="93"/>
  <c r="AR15" i="93"/>
  <c r="AR7" i="93"/>
  <c r="AR48" i="93"/>
  <c r="AR6" i="93"/>
  <c r="AR46" i="93"/>
  <c r="AR32" i="93"/>
  <c r="BO49" i="71"/>
  <c r="DI373" i="50"/>
  <c r="AN22" i="93"/>
  <c r="AN25" i="93"/>
  <c r="AN28" i="93"/>
  <c r="AN5" i="93"/>
  <c r="BO39" i="71"/>
  <c r="DI363" i="50"/>
  <c r="L29" i="71"/>
  <c r="BO9" i="71"/>
  <c r="DI333" i="50"/>
  <c r="AR39" i="93"/>
  <c r="AR2" i="93"/>
  <c r="AR29" i="93"/>
  <c r="AR49" i="93"/>
  <c r="AR22" i="93"/>
  <c r="AR10" i="93"/>
  <c r="AR44" i="93"/>
  <c r="BR15" i="71"/>
  <c r="BV452" i="50"/>
  <c r="BV449" i="50"/>
  <c r="BV450" i="50"/>
  <c r="BY446" i="50"/>
  <c r="BY448" i="50"/>
  <c r="BY452" i="50"/>
  <c r="BY445" i="50"/>
  <c r="BY451" i="50"/>
  <c r="BY447" i="50"/>
  <c r="BY450" i="50"/>
  <c r="BY453" i="50"/>
  <c r="BY449" i="50"/>
  <c r="L35" i="71"/>
  <c r="L22" i="71"/>
  <c r="L17" i="71"/>
  <c r="L55" i="71"/>
  <c r="AN36" i="93"/>
  <c r="AN39" i="93"/>
  <c r="AN14" i="93"/>
  <c r="AN30" i="93"/>
  <c r="AN34" i="93"/>
  <c r="AN8" i="93"/>
  <c r="AN6" i="93"/>
  <c r="AN50" i="93"/>
  <c r="BR33" i="71"/>
  <c r="AR9" i="93"/>
  <c r="AR47" i="93"/>
  <c r="AR13" i="93"/>
  <c r="AR27" i="93"/>
  <c r="AR51" i="93"/>
  <c r="AR36" i="93"/>
  <c r="L46" i="71"/>
  <c r="DI332" i="50"/>
  <c r="BO8" i="71"/>
  <c r="AN43" i="93"/>
  <c r="AN35" i="93"/>
  <c r="AN33" i="93"/>
  <c r="AN4" i="93"/>
  <c r="AN29" i="93"/>
  <c r="AN26" i="93"/>
  <c r="AN21" i="93"/>
  <c r="AN31" i="93"/>
  <c r="AN47" i="93"/>
  <c r="AN37" i="93"/>
  <c r="AT452" i="50"/>
  <c r="AT449" i="50"/>
  <c r="DI295" i="50"/>
  <c r="BD35" i="71"/>
  <c r="DI282" i="50"/>
  <c r="BD22" i="71"/>
  <c r="DI299" i="50"/>
  <c r="BD39" i="71"/>
  <c r="DI289" i="50"/>
  <c r="BD29" i="71"/>
  <c r="DI297" i="50"/>
  <c r="BD37" i="71"/>
  <c r="DI287" i="50"/>
  <c r="BD27" i="71"/>
  <c r="DI309" i="50"/>
  <c r="BD49" i="71"/>
  <c r="DI293" i="50"/>
  <c r="BD33" i="71"/>
  <c r="BD31" i="71"/>
  <c r="DI291" i="50"/>
  <c r="DI275" i="50"/>
  <c r="BD15" i="71"/>
  <c r="BN31" i="104"/>
  <c r="AP25" i="105"/>
  <c r="AQ25" i="105"/>
  <c r="CX23" i="103"/>
  <c r="L483" i="103"/>
  <c r="L368" i="103"/>
  <c r="BT253" i="103"/>
  <c r="CI368" i="103"/>
  <c r="AA483" i="103"/>
  <c r="CX483" i="103"/>
  <c r="AP253" i="103"/>
  <c r="CX138" i="103"/>
  <c r="BE253" i="103"/>
  <c r="CI23" i="103"/>
  <c r="EQ23" i="103"/>
  <c r="EB23" i="103"/>
  <c r="EQ368" i="103"/>
  <c r="EQ138" i="103"/>
  <c r="CX368" i="103"/>
  <c r="BE138" i="103"/>
  <c r="CX253" i="103"/>
  <c r="EB253" i="103"/>
  <c r="CI483" i="103"/>
  <c r="BE483" i="103"/>
  <c r="AA253" i="103"/>
  <c r="EB138" i="103"/>
  <c r="BT23" i="103"/>
  <c r="BE23" i="103"/>
  <c r="BT368" i="103"/>
  <c r="AP368" i="103"/>
  <c r="DN368" i="103"/>
  <c r="CQ382" i="50"/>
  <c r="AT447" i="50"/>
  <c r="AT445" i="50"/>
  <c r="AT446" i="50"/>
  <c r="AT450" i="50"/>
  <c r="AT453" i="50"/>
  <c r="AP483" i="103"/>
  <c r="DM138" i="103"/>
  <c r="BE368" i="103"/>
  <c r="AA23" i="103"/>
  <c r="EB368" i="103"/>
  <c r="EQ483" i="103"/>
  <c r="L138" i="103"/>
  <c r="CI138" i="103"/>
  <c r="AA368" i="103"/>
  <c r="CI253" i="103"/>
  <c r="BA281" i="103"/>
  <c r="AZ15" i="102"/>
  <c r="BT87" i="50"/>
  <c r="CY87" i="50"/>
  <c r="CH87" i="50"/>
  <c r="AD343" i="50"/>
  <c r="BF343" i="50"/>
  <c r="BF87" i="50"/>
  <c r="P343" i="50"/>
  <c r="AR343" i="50"/>
  <c r="BT343" i="50"/>
  <c r="AD87" i="50"/>
  <c r="CH279" i="50"/>
  <c r="P87" i="50"/>
  <c r="B87" i="50"/>
  <c r="AR87" i="50"/>
  <c r="P215" i="50"/>
  <c r="B23" i="50"/>
  <c r="Z43" i="104"/>
  <c r="D16" i="106"/>
  <c r="AO117" i="103"/>
  <c r="Q43" i="104"/>
  <c r="EC50" i="104"/>
  <c r="EM50" i="104"/>
  <c r="DY50" i="104"/>
  <c r="EI50" i="104"/>
  <c r="DJ50" i="104"/>
  <c r="DT50" i="104"/>
  <c r="DF50" i="104"/>
  <c r="DP50" i="104"/>
  <c r="CQ50" i="104"/>
  <c r="DA50" i="104"/>
  <c r="CM50" i="104"/>
  <c r="CW50" i="104"/>
  <c r="BX50" i="104"/>
  <c r="CH50" i="104"/>
  <c r="BT50" i="104"/>
  <c r="CD50" i="104"/>
  <c r="BP50" i="104"/>
  <c r="BZ50" i="104"/>
  <c r="BA50" i="104"/>
  <c r="BK50" i="104"/>
  <c r="AW50" i="104"/>
  <c r="BG50" i="104"/>
  <c r="AH50" i="104"/>
  <c r="AR50" i="104"/>
  <c r="AD50" i="104"/>
  <c r="AN50" i="104"/>
  <c r="EF50" i="104"/>
  <c r="EP50" i="104"/>
  <c r="EB50" i="104"/>
  <c r="EL50" i="104"/>
  <c r="DX50" i="104"/>
  <c r="EH50" i="104"/>
  <c r="DI50" i="104"/>
  <c r="DS50" i="104"/>
  <c r="DE50" i="104"/>
  <c r="DO50" i="104"/>
  <c r="CP50" i="104"/>
  <c r="CZ50" i="104"/>
  <c r="CL50" i="104"/>
  <c r="CV50" i="104"/>
  <c r="BW50" i="104"/>
  <c r="CG50" i="104"/>
  <c r="BS50" i="104"/>
  <c r="CC50" i="104"/>
  <c r="BD50" i="104"/>
  <c r="BN50" i="104"/>
  <c r="AZ50" i="104"/>
  <c r="BJ50" i="104"/>
  <c r="AV50" i="104"/>
  <c r="BF50" i="104"/>
  <c r="AG50" i="104"/>
  <c r="AQ50" i="104"/>
  <c r="AC50" i="104"/>
  <c r="AM50" i="104"/>
  <c r="EE50" i="104"/>
  <c r="EO50" i="104"/>
  <c r="EA50" i="104"/>
  <c r="EK50" i="104"/>
  <c r="DL50" i="104"/>
  <c r="DV50" i="104"/>
  <c r="DH50" i="104"/>
  <c r="DR50" i="104"/>
  <c r="DD50" i="104"/>
  <c r="DN50" i="104"/>
  <c r="CO50" i="104"/>
  <c r="CY50" i="104"/>
  <c r="CK50" i="104"/>
  <c r="CU50" i="104"/>
  <c r="BV50" i="104"/>
  <c r="CF50" i="104"/>
  <c r="BR50" i="104"/>
  <c r="CB50" i="104"/>
  <c r="BC50" i="104"/>
  <c r="BM50" i="104"/>
  <c r="AY50" i="104"/>
  <c r="BI50" i="104"/>
  <c r="AJ50" i="104"/>
  <c r="AT50" i="104"/>
  <c r="AF50" i="104"/>
  <c r="AP50" i="104"/>
  <c r="AB50" i="104"/>
  <c r="AL50" i="104"/>
  <c r="ED50" i="104"/>
  <c r="EN50" i="104"/>
  <c r="DZ50" i="104"/>
  <c r="EJ50" i="104"/>
  <c r="DK50" i="104"/>
  <c r="DU50" i="104"/>
  <c r="DG50" i="104"/>
  <c r="DQ50" i="104"/>
  <c r="CR50" i="104"/>
  <c r="DB50" i="104"/>
  <c r="CN50" i="104"/>
  <c r="CX50" i="104"/>
  <c r="CJ50" i="104"/>
  <c r="CT50" i="104"/>
  <c r="BU50" i="104"/>
  <c r="CE50" i="104"/>
  <c r="BQ50" i="104"/>
  <c r="CA50" i="104"/>
  <c r="BB50" i="104"/>
  <c r="BL50" i="104"/>
  <c r="AX50" i="104"/>
  <c r="BH50" i="104"/>
  <c r="AI50" i="104"/>
  <c r="AS50" i="104"/>
  <c r="AE50" i="104"/>
  <c r="AO50" i="104"/>
  <c r="H50" i="104"/>
  <c r="R50" i="104"/>
  <c r="L23" i="103"/>
  <c r="BI20" i="102"/>
  <c r="BE248" i="103"/>
  <c r="DL28" i="50"/>
  <c r="O24" i="71"/>
  <c r="BW49" i="102"/>
  <c r="BW23" i="102"/>
  <c r="BW18" i="102"/>
  <c r="BW42" i="102"/>
  <c r="CD32" i="102"/>
  <c r="CD27" i="102"/>
  <c r="CD36" i="102"/>
  <c r="CD18" i="102"/>
  <c r="BW33" i="102"/>
  <c r="BW7" i="102"/>
  <c r="BW52" i="102"/>
  <c r="CD8" i="102"/>
  <c r="BW3" i="102"/>
  <c r="BW47" i="102"/>
  <c r="BW37" i="102"/>
  <c r="BW6" i="102"/>
  <c r="BW14" i="102"/>
  <c r="BW13" i="102"/>
  <c r="BW26" i="102"/>
  <c r="BW32" i="102"/>
  <c r="BW12" i="102"/>
  <c r="BW35" i="102"/>
  <c r="BW28" i="102"/>
  <c r="BW31" i="102"/>
  <c r="BW19" i="102"/>
  <c r="BW22" i="102"/>
  <c r="BW20" i="102"/>
  <c r="BW43" i="102"/>
  <c r="CD5" i="102"/>
  <c r="BW4" i="102"/>
  <c r="BW16" i="102"/>
  <c r="BW29" i="102"/>
  <c r="BW34" i="102"/>
  <c r="BW15" i="102"/>
  <c r="BW48" i="102"/>
  <c r="BW9" i="102"/>
  <c r="BW17" i="102"/>
  <c r="BW50" i="102"/>
  <c r="BW40" i="102"/>
  <c r="BW25" i="102"/>
  <c r="CK33" i="102"/>
  <c r="CK17" i="102"/>
  <c r="CK11" i="102"/>
  <c r="CK21" i="102"/>
  <c r="CK22" i="102"/>
  <c r="CK31" i="102"/>
  <c r="CK42" i="102"/>
  <c r="CK27" i="102"/>
  <c r="CK35" i="102"/>
  <c r="CK36" i="102"/>
  <c r="CK15" i="102"/>
  <c r="CK52" i="102"/>
  <c r="CK28" i="102"/>
  <c r="CK20" i="102"/>
  <c r="CK7" i="102"/>
  <c r="CK10" i="102"/>
  <c r="CK47" i="102"/>
  <c r="CK40" i="102"/>
  <c r="CK24" i="102"/>
  <c r="CK43" i="102"/>
  <c r="CK6" i="102"/>
  <c r="CK16" i="102"/>
  <c r="CK41" i="102"/>
  <c r="CK9" i="102"/>
  <c r="CK23" i="102"/>
  <c r="CK25" i="102"/>
  <c r="CK13" i="102"/>
  <c r="CK48" i="102"/>
  <c r="CK30" i="102"/>
  <c r="CK49" i="102"/>
  <c r="CK39" i="102"/>
  <c r="CK4" i="102"/>
  <c r="CK18" i="102"/>
  <c r="CK45" i="102"/>
  <c r="CK37" i="102"/>
  <c r="CK12" i="102"/>
  <c r="CK19" i="102"/>
  <c r="CK38" i="102"/>
  <c r="CK8" i="102"/>
  <c r="CK46" i="102"/>
  <c r="CK5" i="102"/>
  <c r="CK50" i="102"/>
  <c r="CK29" i="102"/>
  <c r="CK32" i="102"/>
  <c r="CK34" i="102"/>
  <c r="CK51" i="102"/>
  <c r="BC450" i="50"/>
  <c r="CR42" i="102"/>
  <c r="CR14" i="102"/>
  <c r="CR13" i="102"/>
  <c r="CR40" i="102"/>
  <c r="CR9" i="102"/>
  <c r="BD450" i="50"/>
  <c r="CR47" i="102"/>
  <c r="CM49" i="104"/>
  <c r="CW49" i="104"/>
  <c r="AY49" i="104"/>
  <c r="BI49" i="104"/>
  <c r="X40" i="105"/>
  <c r="BA450" i="50"/>
  <c r="AZ450" i="50"/>
  <c r="CN44" i="104"/>
  <c r="CX44" i="104"/>
  <c r="DI316" i="50"/>
  <c r="BD56" i="71"/>
  <c r="DI290" i="50"/>
  <c r="BD30" i="71"/>
  <c r="DI270" i="50"/>
  <c r="BD10" i="71"/>
  <c r="AY47" i="104"/>
  <c r="BI47" i="104"/>
  <c r="X38" i="105"/>
  <c r="BC446" i="50"/>
  <c r="BD446" i="50"/>
  <c r="BA446" i="50"/>
  <c r="AZ446" i="50"/>
  <c r="AY44" i="104"/>
  <c r="BI44" i="104"/>
  <c r="X35" i="105"/>
  <c r="DI36" i="50"/>
  <c r="L32" i="71"/>
  <c r="DI303" i="50"/>
  <c r="BD43" i="71"/>
  <c r="DI300" i="50"/>
  <c r="BD40" i="71"/>
  <c r="DG49" i="104"/>
  <c r="DQ49" i="104"/>
  <c r="DG47" i="104"/>
  <c r="DQ47" i="104"/>
  <c r="U46" i="104"/>
  <c r="L46" i="104"/>
  <c r="U49" i="104"/>
  <c r="EA44" i="104"/>
  <c r="EK44" i="104"/>
  <c r="DI45" i="50"/>
  <c r="L41" i="71"/>
  <c r="CM46" i="104"/>
  <c r="CW46" i="104"/>
  <c r="EA49" i="104"/>
  <c r="EK49" i="104"/>
  <c r="BS44" i="104"/>
  <c r="CC44" i="104"/>
  <c r="DI286" i="50"/>
  <c r="BD26" i="71"/>
  <c r="BS49" i="104"/>
  <c r="CC49" i="104"/>
  <c r="DI29" i="50"/>
  <c r="L25" i="71"/>
  <c r="DI281" i="50"/>
  <c r="BD21" i="71"/>
  <c r="BD445" i="50"/>
  <c r="BC445" i="50"/>
  <c r="DI280" i="50"/>
  <c r="BD20" i="71"/>
  <c r="CM48" i="104"/>
  <c r="CW48" i="104"/>
  <c r="AY48" i="104"/>
  <c r="BI48" i="104"/>
  <c r="X39" i="105"/>
  <c r="BW8" i="102"/>
  <c r="BW11" i="102"/>
  <c r="BW41" i="102"/>
  <c r="CD10" i="102"/>
  <c r="CD48" i="102"/>
  <c r="CD20" i="102"/>
  <c r="BW27" i="102"/>
  <c r="BW5" i="102"/>
  <c r="BW38" i="102"/>
  <c r="BW36" i="102"/>
  <c r="BW46" i="102"/>
  <c r="BW21" i="102"/>
  <c r="BW51" i="102"/>
  <c r="BW30" i="102"/>
  <c r="BW44" i="102"/>
  <c r="BW10" i="102"/>
  <c r="CD25" i="102"/>
  <c r="BW39" i="102"/>
  <c r="BW45" i="102"/>
  <c r="BW24" i="102"/>
  <c r="CR5" i="102"/>
  <c r="CR38" i="102"/>
  <c r="CR27" i="102"/>
  <c r="CR50" i="102"/>
  <c r="CR24" i="102"/>
  <c r="BS46" i="104"/>
  <c r="CC46" i="104"/>
  <c r="AY46" i="104"/>
  <c r="BI46" i="104"/>
  <c r="X37" i="105"/>
  <c r="DI308" i="50"/>
  <c r="BD48" i="71"/>
  <c r="DI278" i="50"/>
  <c r="BD18" i="71"/>
  <c r="DG46" i="104"/>
  <c r="DQ46" i="104"/>
  <c r="DG44" i="104"/>
  <c r="DQ44" i="104"/>
  <c r="DI314" i="50"/>
  <c r="BD54" i="71"/>
  <c r="DI304" i="50"/>
  <c r="BD44" i="71"/>
  <c r="DI276" i="50"/>
  <c r="BD16" i="71"/>
  <c r="EA47" i="104"/>
  <c r="EK47" i="104"/>
  <c r="U47" i="104"/>
  <c r="BC451" i="50"/>
  <c r="BD451" i="50"/>
  <c r="AE48" i="104"/>
  <c r="AO48" i="104"/>
  <c r="DI271" i="50"/>
  <c r="BD11" i="71"/>
  <c r="DI47" i="50"/>
  <c r="L43" i="71"/>
  <c r="DI28" i="50"/>
  <c r="L24" i="71"/>
  <c r="DI306" i="50"/>
  <c r="BD46" i="71"/>
  <c r="DI279" i="50"/>
  <c r="BD19" i="71"/>
  <c r="AZ445" i="50"/>
  <c r="BA445" i="50"/>
  <c r="DG48" i="104"/>
  <c r="DQ48" i="104"/>
  <c r="BS48" i="104"/>
  <c r="CC48" i="104"/>
  <c r="CM47" i="104"/>
  <c r="CW47" i="104"/>
  <c r="BS47" i="104"/>
  <c r="CC47" i="104"/>
  <c r="DM37" i="104"/>
  <c r="DD44" i="104"/>
  <c r="DN44" i="104"/>
  <c r="DV37" i="104"/>
  <c r="AF44" i="104"/>
  <c r="AP44" i="104"/>
  <c r="U48" i="104"/>
  <c r="L48" i="104"/>
  <c r="AE46" i="104"/>
  <c r="AO46" i="104"/>
  <c r="DI311" i="50"/>
  <c r="BD51" i="71"/>
  <c r="EA48" i="104"/>
  <c r="EK48" i="104"/>
  <c r="DI305" i="50"/>
  <c r="BD45" i="71"/>
  <c r="K44" i="104"/>
  <c r="U44" i="104"/>
  <c r="DI302" i="50"/>
  <c r="BD42" i="71"/>
  <c r="BD14" i="71"/>
  <c r="DI274" i="50"/>
  <c r="BD449" i="50"/>
  <c r="BC449" i="50"/>
  <c r="EA46" i="104"/>
  <c r="EK46" i="104"/>
  <c r="DI296" i="50"/>
  <c r="BD36" i="71"/>
  <c r="DI292" i="50"/>
  <c r="BD32" i="71"/>
  <c r="CS40" i="104"/>
  <c r="BI19" i="102"/>
  <c r="DL56" i="50"/>
  <c r="O52" i="71"/>
  <c r="BI48" i="102"/>
  <c r="BI45" i="102"/>
  <c r="DM478" i="103"/>
  <c r="BI42" i="102"/>
  <c r="BI50" i="102"/>
  <c r="DL41" i="50"/>
  <c r="O37" i="71"/>
  <c r="BI33" i="102"/>
  <c r="BE363" i="103"/>
  <c r="BI21" i="102"/>
  <c r="BI24" i="102"/>
  <c r="BI51" i="102"/>
  <c r="BI44" i="102"/>
  <c r="DL21" i="50"/>
  <c r="O17" i="71"/>
  <c r="BI13" i="102"/>
  <c r="BI3" i="102"/>
  <c r="CS37" i="104"/>
  <c r="CJ44" i="104"/>
  <c r="CT44" i="104"/>
  <c r="DB37" i="104"/>
  <c r="DL211" i="50"/>
  <c r="AV15" i="71"/>
  <c r="DL226" i="50"/>
  <c r="AV30" i="71"/>
  <c r="DL50" i="50"/>
  <c r="O46" i="71"/>
  <c r="DL53" i="50"/>
  <c r="O49" i="71"/>
  <c r="DL203" i="50"/>
  <c r="CB453" i="50"/>
  <c r="CF453" i="50"/>
  <c r="CC453" i="50"/>
  <c r="CE453" i="50"/>
  <c r="DL29" i="50"/>
  <c r="O25" i="71"/>
  <c r="Z7" i="71"/>
  <c r="CJ382" i="50"/>
  <c r="M446" i="50"/>
  <c r="N446" i="50"/>
  <c r="M447" i="50"/>
  <c r="N447" i="50"/>
  <c r="J451" i="50"/>
  <c r="K451" i="50"/>
  <c r="J449" i="50"/>
  <c r="K449" i="50"/>
  <c r="M450" i="50"/>
  <c r="N450" i="50"/>
  <c r="N449" i="50"/>
  <c r="M449" i="50"/>
  <c r="K446" i="50"/>
  <c r="J446" i="50"/>
  <c r="J450" i="50"/>
  <c r="K450" i="50"/>
  <c r="M451" i="50"/>
  <c r="N451" i="50"/>
  <c r="DL248" i="50"/>
  <c r="AV52" i="71"/>
  <c r="BN446" i="50"/>
  <c r="BO446" i="50"/>
  <c r="BO449" i="50"/>
  <c r="BN449" i="50"/>
  <c r="BN450" i="50"/>
  <c r="BO450" i="50"/>
  <c r="BQ446" i="50"/>
  <c r="BR446" i="50"/>
  <c r="BO451" i="50"/>
  <c r="BN451" i="50"/>
  <c r="BR447" i="50"/>
  <c r="BQ447" i="50"/>
  <c r="BQ449" i="50"/>
  <c r="BR449" i="50"/>
  <c r="BQ451" i="50"/>
  <c r="BR451" i="50"/>
  <c r="BR450" i="50"/>
  <c r="BQ450" i="50"/>
  <c r="DL11" i="50"/>
  <c r="DL27" i="50"/>
  <c r="O23" i="71"/>
  <c r="DL58" i="50"/>
  <c r="O54" i="71"/>
  <c r="DL52" i="50"/>
  <c r="O48" i="71"/>
  <c r="DL32" i="50"/>
  <c r="O28" i="71"/>
  <c r="AO449" i="50"/>
  <c r="AP449" i="50"/>
  <c r="AM450" i="50"/>
  <c r="AL450" i="50"/>
  <c r="AO450" i="50"/>
  <c r="AP450" i="50"/>
  <c r="AO446" i="50"/>
  <c r="AP446" i="50"/>
  <c r="AP447" i="50"/>
  <c r="AO447" i="50"/>
  <c r="AP445" i="50"/>
  <c r="AM446" i="50"/>
  <c r="AL446" i="50"/>
  <c r="AO451" i="50"/>
  <c r="AP451" i="50"/>
  <c r="AL451" i="50"/>
  <c r="AM451" i="50"/>
  <c r="AL449" i="50"/>
  <c r="AM449" i="50"/>
  <c r="AO445" i="50"/>
  <c r="AA447" i="50"/>
  <c r="AB447" i="50"/>
  <c r="X449" i="50"/>
  <c r="Y449" i="50"/>
  <c r="X450" i="50"/>
  <c r="Y450" i="50"/>
  <c r="Y446" i="50"/>
  <c r="X446" i="50"/>
  <c r="AA449" i="50"/>
  <c r="AB449" i="50"/>
  <c r="AB450" i="50"/>
  <c r="AA450" i="50"/>
  <c r="Y451" i="50"/>
  <c r="X451" i="50"/>
  <c r="AB446" i="50"/>
  <c r="AA446" i="50"/>
  <c r="AA451" i="50"/>
  <c r="AB451" i="50"/>
  <c r="DL37" i="50"/>
  <c r="O33" i="71"/>
  <c r="DL30" i="50"/>
  <c r="O26" i="71"/>
  <c r="DL44" i="50"/>
  <c r="O40" i="71"/>
  <c r="CX363" i="103"/>
  <c r="DL34" i="50"/>
  <c r="O30" i="71"/>
  <c r="BT363" i="103"/>
  <c r="DL57" i="50"/>
  <c r="O53" i="71"/>
  <c r="AU23" i="102"/>
  <c r="AY23" i="102"/>
  <c r="B406" i="50"/>
  <c r="AR406" i="50"/>
  <c r="AR23" i="50"/>
  <c r="B343" i="50"/>
  <c r="CY151" i="50"/>
  <c r="AD279" i="50"/>
  <c r="BT279" i="50"/>
  <c r="A14" i="93"/>
  <c r="B151" i="50"/>
  <c r="BF279" i="50"/>
  <c r="AD151" i="50"/>
  <c r="BT23" i="50"/>
  <c r="AD215" i="50"/>
  <c r="BT151" i="50"/>
  <c r="CY343" i="50"/>
  <c r="P279" i="50"/>
  <c r="BF215" i="50"/>
  <c r="CH343" i="50"/>
  <c r="P23" i="50"/>
  <c r="AR279" i="50"/>
  <c r="CH215" i="50"/>
  <c r="AR215" i="50"/>
  <c r="AR151" i="50"/>
  <c r="CY215" i="50"/>
  <c r="AD23" i="50"/>
  <c r="BT215" i="50"/>
  <c r="P151" i="50"/>
  <c r="CY279" i="50"/>
  <c r="BF23" i="50"/>
  <c r="BF406" i="50"/>
  <c r="CH23" i="50"/>
  <c r="B215" i="50"/>
  <c r="BF151" i="50"/>
  <c r="P406" i="50"/>
  <c r="CH406" i="50"/>
  <c r="B279" i="50"/>
  <c r="CH151" i="50"/>
  <c r="AD406" i="50"/>
  <c r="BT406" i="50"/>
  <c r="J445" i="50"/>
  <c r="K445" i="50"/>
  <c r="BO445" i="50"/>
  <c r="BN445" i="50"/>
  <c r="AM445" i="50"/>
  <c r="AL445" i="50"/>
  <c r="X445" i="50"/>
  <c r="Y445" i="50"/>
  <c r="DM248" i="103"/>
  <c r="DL48" i="50"/>
  <c r="O44" i="71"/>
  <c r="BT18" i="103"/>
  <c r="DL31" i="50"/>
  <c r="O27" i="71"/>
  <c r="DL60" i="50"/>
  <c r="O56" i="71"/>
  <c r="AP363" i="103"/>
  <c r="DL24" i="50"/>
  <c r="O20" i="71"/>
  <c r="DL55" i="50"/>
  <c r="O51" i="71"/>
  <c r="DL25" i="50"/>
  <c r="O21" i="71"/>
  <c r="AP478" i="103"/>
  <c r="L478" i="103"/>
  <c r="DL15" i="50"/>
  <c r="O11" i="71"/>
  <c r="CQ62" i="50"/>
  <c r="CJ62" i="50"/>
  <c r="DL19" i="50"/>
  <c r="O15" i="71"/>
  <c r="AA363" i="103"/>
  <c r="AA478" i="103"/>
  <c r="DL20" i="50"/>
  <c r="O16" i="71"/>
  <c r="DL40" i="50"/>
  <c r="O36" i="71"/>
  <c r="CI478" i="103"/>
  <c r="DL16" i="50"/>
  <c r="O12" i="71"/>
  <c r="AA18" i="103"/>
  <c r="DL51" i="50"/>
  <c r="O47" i="71"/>
  <c r="EB18" i="103"/>
  <c r="DL33" i="50"/>
  <c r="O29" i="71"/>
  <c r="BT248" i="103"/>
  <c r="DL54" i="50"/>
  <c r="O50" i="71"/>
  <c r="DL26" i="50"/>
  <c r="O22" i="71"/>
  <c r="BE18" i="103"/>
  <c r="DL39" i="50"/>
  <c r="O35" i="71"/>
  <c r="CI363" i="103"/>
  <c r="DE19" i="50"/>
  <c r="H15" i="71"/>
  <c r="DE40" i="50"/>
  <c r="H36" i="71"/>
  <c r="DE56" i="50"/>
  <c r="H52" i="71"/>
  <c r="DE53" i="50"/>
  <c r="H49" i="71"/>
  <c r="DL47" i="50"/>
  <c r="O43" i="71"/>
  <c r="DM133" i="103"/>
  <c r="CX248" i="103"/>
  <c r="DL43" i="50"/>
  <c r="O39" i="71"/>
  <c r="DE26" i="50"/>
  <c r="H22" i="71"/>
  <c r="DE52" i="50"/>
  <c r="H48" i="71"/>
  <c r="DE57" i="50"/>
  <c r="H53" i="71"/>
  <c r="DE35" i="50"/>
  <c r="H31" i="71"/>
  <c r="DL22" i="50"/>
  <c r="O18" i="71"/>
  <c r="AP133" i="103"/>
  <c r="DE36" i="50"/>
  <c r="H32" i="71"/>
  <c r="DE50" i="50"/>
  <c r="H46" i="71"/>
  <c r="DE29" i="50"/>
  <c r="H25" i="71"/>
  <c r="DE33" i="50"/>
  <c r="H29" i="71"/>
  <c r="DE32" i="50"/>
  <c r="H28" i="71"/>
  <c r="DE54" i="50"/>
  <c r="H50" i="71"/>
  <c r="DE48" i="50"/>
  <c r="H44" i="71"/>
  <c r="DE31" i="50"/>
  <c r="H27" i="71"/>
  <c r="DE16" i="50"/>
  <c r="H12" i="71"/>
  <c r="L248" i="103"/>
  <c r="DL13" i="50"/>
  <c r="O9" i="71"/>
  <c r="DL23" i="50"/>
  <c r="O19" i="71"/>
  <c r="AP248" i="103"/>
  <c r="DE37" i="50"/>
  <c r="H33" i="71"/>
  <c r="CX133" i="103"/>
  <c r="DL42" i="50"/>
  <c r="O38" i="71"/>
  <c r="DE51" i="50"/>
  <c r="H47" i="71"/>
  <c r="DE39" i="50"/>
  <c r="H35" i="71"/>
  <c r="DL38" i="50"/>
  <c r="O34" i="71"/>
  <c r="CI248" i="103"/>
  <c r="DM363" i="103"/>
  <c r="DL49" i="50"/>
  <c r="O45" i="71"/>
  <c r="DE41" i="50"/>
  <c r="H37" i="71"/>
  <c r="DE30" i="50"/>
  <c r="H26" i="71"/>
  <c r="DM18" i="103"/>
  <c r="DL46" i="50"/>
  <c r="O42" i="71"/>
  <c r="DE27" i="50"/>
  <c r="H23" i="71"/>
  <c r="DE47" i="50"/>
  <c r="H43" i="71"/>
  <c r="H39" i="71"/>
  <c r="DE43" i="50"/>
  <c r="DE58" i="50"/>
  <c r="H54" i="71"/>
  <c r="DE60" i="50"/>
  <c r="H56" i="71"/>
  <c r="DE44" i="50"/>
  <c r="H40" i="71"/>
  <c r="DE13" i="50"/>
  <c r="H9" i="71"/>
  <c r="DE23" i="50"/>
  <c r="H19" i="71"/>
  <c r="DE42" i="50"/>
  <c r="H38" i="71"/>
  <c r="DE22" i="50"/>
  <c r="H18" i="71"/>
  <c r="DL36" i="50"/>
  <c r="O32" i="71"/>
  <c r="CI18" i="103"/>
  <c r="DE21" i="50"/>
  <c r="H17" i="71"/>
  <c r="DE49" i="50"/>
  <c r="H45" i="71"/>
  <c r="DE34" i="50"/>
  <c r="H30" i="71"/>
  <c r="DE15" i="50"/>
  <c r="H11" i="71"/>
  <c r="DE20" i="50"/>
  <c r="H16" i="71"/>
  <c r="DE24" i="50"/>
  <c r="H20" i="71"/>
  <c r="AB445" i="50"/>
  <c r="R446" i="50"/>
  <c r="AA445" i="50"/>
  <c r="R449" i="50"/>
  <c r="R445" i="50"/>
  <c r="R447" i="50"/>
  <c r="R448" i="50"/>
  <c r="DE55" i="50"/>
  <c r="H51" i="71"/>
  <c r="DE11" i="50"/>
  <c r="H7" i="71"/>
  <c r="BT478" i="103"/>
  <c r="DL35" i="50"/>
  <c r="O31" i="71"/>
  <c r="H21" i="71"/>
  <c r="DE25" i="50"/>
  <c r="DE38" i="50"/>
  <c r="H34" i="71"/>
  <c r="DE59" i="50"/>
  <c r="H55" i="71"/>
  <c r="DE46" i="50"/>
  <c r="H42" i="71"/>
  <c r="DL144" i="50"/>
  <c r="AK12" i="71"/>
  <c r="DL295" i="50"/>
  <c r="BG35" i="71"/>
  <c r="DL147" i="50"/>
  <c r="AK15" i="71"/>
  <c r="DL177" i="50"/>
  <c r="AK45" i="71"/>
  <c r="DL178" i="50"/>
  <c r="AK46" i="71"/>
  <c r="DL233" i="50"/>
  <c r="AV37" i="71"/>
  <c r="DL236" i="50"/>
  <c r="DL280" i="50"/>
  <c r="BG20" i="71"/>
  <c r="DL287" i="50"/>
  <c r="BG27" i="71"/>
  <c r="DL307" i="50"/>
  <c r="BG47" i="71"/>
  <c r="DL168" i="50"/>
  <c r="DL297" i="50"/>
  <c r="BG37" i="71"/>
  <c r="DL275" i="50"/>
  <c r="BG15" i="71"/>
  <c r="DL268" i="50"/>
  <c r="BG8" i="71"/>
  <c r="DL141" i="50"/>
  <c r="N445" i="50"/>
  <c r="M445" i="50"/>
  <c r="DL306" i="50"/>
  <c r="BG46" i="71"/>
  <c r="DL310" i="50"/>
  <c r="DL298" i="50"/>
  <c r="DL274" i="50"/>
  <c r="BG14" i="71"/>
  <c r="DL289" i="50"/>
  <c r="BG29" i="71"/>
  <c r="DL352" i="50"/>
  <c r="BR28" i="71"/>
  <c r="DL312" i="50"/>
  <c r="DL143" i="50"/>
  <c r="AK11" i="71"/>
  <c r="DL188" i="50"/>
  <c r="AK56" i="71"/>
  <c r="DL240" i="50"/>
  <c r="AV44" i="71"/>
  <c r="DL301" i="50"/>
  <c r="BG41" i="71"/>
  <c r="DL159" i="50"/>
  <c r="AK27" i="71"/>
  <c r="DL232" i="50"/>
  <c r="AV36" i="71"/>
  <c r="DL304" i="50"/>
  <c r="BG44" i="71"/>
  <c r="DL288" i="50"/>
  <c r="DL149" i="50"/>
  <c r="DL222" i="50"/>
  <c r="AV26" i="71"/>
  <c r="DL294" i="50"/>
  <c r="BG34" i="71"/>
  <c r="DL285" i="50"/>
  <c r="BG25" i="71"/>
  <c r="DL164" i="50"/>
  <c r="AK32" i="71"/>
  <c r="DL182" i="50"/>
  <c r="AK50" i="71"/>
  <c r="DL155" i="50"/>
  <c r="AK23" i="71"/>
  <c r="DL309" i="50"/>
  <c r="BG49" i="71"/>
  <c r="DL157" i="50"/>
  <c r="DL166" i="50"/>
  <c r="AK34" i="71"/>
  <c r="DL269" i="50"/>
  <c r="BG9" i="71"/>
  <c r="DL296" i="50"/>
  <c r="BG36" i="71"/>
  <c r="DL278" i="50"/>
  <c r="BG18" i="71"/>
  <c r="DL152" i="50"/>
  <c r="AK20" i="71"/>
  <c r="DL151" i="50"/>
  <c r="DL146" i="50"/>
  <c r="DL225" i="50"/>
  <c r="AV29" i="71"/>
  <c r="DL181" i="50"/>
  <c r="AK49" i="71"/>
  <c r="DL160" i="50"/>
  <c r="DL161" i="50"/>
  <c r="AK29" i="71"/>
  <c r="DL12" i="50"/>
  <c r="O8" i="71"/>
  <c r="L133" i="103"/>
  <c r="DL313" i="50"/>
  <c r="DL185" i="50"/>
  <c r="AK53" i="71"/>
  <c r="DL208" i="50"/>
  <c r="AV12" i="71"/>
  <c r="DL272" i="50"/>
  <c r="BG12" i="71"/>
  <c r="DL314" i="50"/>
  <c r="BG54" i="71"/>
  <c r="DL293" i="50"/>
  <c r="BG33" i="71"/>
  <c r="DL183" i="50"/>
  <c r="AK51" i="71"/>
  <c r="DL142" i="50"/>
  <c r="AK10" i="71"/>
  <c r="DL150" i="50"/>
  <c r="AK18" i="71"/>
  <c r="DL277" i="50"/>
  <c r="BG17" i="71"/>
  <c r="DL162" i="50"/>
  <c r="AK30" i="71"/>
  <c r="DL148" i="50"/>
  <c r="AK16" i="71"/>
  <c r="DL303" i="50"/>
  <c r="DL174" i="50"/>
  <c r="AK42" i="71"/>
  <c r="DL167" i="50"/>
  <c r="AK35" i="71"/>
  <c r="DL308" i="50"/>
  <c r="BG48" i="71"/>
  <c r="DL283" i="50"/>
  <c r="BG23" i="71"/>
  <c r="DL187" i="50"/>
  <c r="AK55" i="71"/>
  <c r="DL158" i="50"/>
  <c r="AK26" i="71"/>
  <c r="DL156" i="50"/>
  <c r="AK24" i="71"/>
  <c r="DL180" i="50"/>
  <c r="AK48" i="71"/>
  <c r="DL279" i="50"/>
  <c r="BG19" i="71"/>
  <c r="DL284" i="50"/>
  <c r="BG24" i="71"/>
  <c r="DL315" i="50"/>
  <c r="BG55" i="71"/>
  <c r="DL273" i="50"/>
  <c r="BG13" i="71"/>
  <c r="DL311" i="50"/>
  <c r="DL145" i="50"/>
  <c r="AK13" i="71"/>
  <c r="DL153" i="50"/>
  <c r="DL186" i="50"/>
  <c r="AK54" i="71"/>
  <c r="DL176" i="50"/>
  <c r="DL214" i="50"/>
  <c r="AV18" i="71"/>
  <c r="DL281" i="50"/>
  <c r="BG21" i="71"/>
  <c r="DL286" i="50"/>
  <c r="BG26" i="71"/>
  <c r="DL169" i="50"/>
  <c r="AK37" i="71"/>
  <c r="DL217" i="50"/>
  <c r="AV21" i="71"/>
  <c r="DL276" i="50"/>
  <c r="BG16" i="71"/>
  <c r="DL154" i="50"/>
  <c r="AK22" i="71"/>
  <c r="DL139" i="50"/>
  <c r="DL243" i="50"/>
  <c r="AV47" i="71"/>
  <c r="DL220" i="50"/>
  <c r="AV24" i="71"/>
  <c r="DL227" i="50"/>
  <c r="AV31" i="71"/>
  <c r="DL299" i="50"/>
  <c r="BG39" i="71"/>
  <c r="DL300" i="50"/>
  <c r="BG40" i="71"/>
  <c r="DL163" i="50"/>
  <c r="AK31" i="71"/>
  <c r="DL173" i="50"/>
  <c r="AK41" i="71"/>
  <c r="DL270" i="50"/>
  <c r="BG10" i="71"/>
  <c r="DL267" i="50"/>
  <c r="DL271" i="50"/>
  <c r="BG11" i="71"/>
  <c r="DL290" i="50"/>
  <c r="BG30" i="71"/>
  <c r="DL238" i="50"/>
  <c r="DL230" i="50"/>
  <c r="AV34" i="71"/>
  <c r="DL244" i="50"/>
  <c r="AV48" i="71"/>
  <c r="DL282" i="50"/>
  <c r="BG22" i="71"/>
  <c r="DL171" i="50"/>
  <c r="AK39" i="71"/>
  <c r="DL172" i="50"/>
  <c r="AK40" i="71"/>
  <c r="DL302" i="50"/>
  <c r="BG42" i="71"/>
  <c r="DL179" i="50"/>
  <c r="DL291" i="50"/>
  <c r="DL316" i="50"/>
  <c r="BG56" i="71"/>
  <c r="DL292" i="50"/>
  <c r="DL140" i="50"/>
  <c r="DL165" i="50"/>
  <c r="DL170" i="50"/>
  <c r="DL184" i="50"/>
  <c r="AK52" i="71"/>
  <c r="DL305" i="50"/>
  <c r="DL175" i="50"/>
  <c r="AK43" i="71"/>
  <c r="DL376" i="50"/>
  <c r="BR52" i="71"/>
  <c r="Z23" i="71"/>
  <c r="AF445" i="50"/>
  <c r="AF448" i="50"/>
  <c r="AF446" i="50"/>
  <c r="AF447" i="50"/>
  <c r="AF449" i="50"/>
  <c r="AF450" i="50"/>
  <c r="AO15" i="71"/>
  <c r="BR8" i="71"/>
  <c r="BG53" i="71"/>
  <c r="AZ53" i="71"/>
  <c r="AZ26" i="71"/>
  <c r="AS45" i="71"/>
  <c r="AS51" i="71"/>
  <c r="AH53" i="71"/>
  <c r="AH12" i="71"/>
  <c r="AH56" i="71"/>
  <c r="AO46" i="71"/>
  <c r="AO16" i="71"/>
  <c r="AO45" i="71"/>
  <c r="AO21" i="71"/>
  <c r="BV453" i="50"/>
  <c r="AZ16" i="71"/>
  <c r="AS46" i="71"/>
  <c r="AS17" i="71"/>
  <c r="AS11" i="71"/>
  <c r="AS38" i="71"/>
  <c r="AH15" i="71"/>
  <c r="AH27" i="71"/>
  <c r="AH7" i="71"/>
  <c r="AH46" i="71"/>
  <c r="AO36" i="71"/>
  <c r="AO47" i="71"/>
  <c r="AO52" i="71"/>
  <c r="AO37" i="71"/>
  <c r="AO31" i="71"/>
  <c r="AO50" i="71"/>
  <c r="AO56" i="71"/>
  <c r="AO38" i="71"/>
  <c r="AZ12" i="71"/>
  <c r="AZ33" i="71"/>
  <c r="AZ40" i="71"/>
  <c r="AS8" i="71"/>
  <c r="AS20" i="71"/>
  <c r="AS54" i="71"/>
  <c r="AS56" i="71"/>
  <c r="AS41" i="71"/>
  <c r="AS49" i="71"/>
  <c r="AH31" i="71"/>
  <c r="AO8" i="71"/>
  <c r="AZ10" i="71"/>
  <c r="AZ7" i="71"/>
  <c r="AZ27" i="71"/>
  <c r="AZ30" i="71"/>
  <c r="BG28" i="71"/>
  <c r="AZ17" i="71"/>
  <c r="AH17" i="71"/>
  <c r="AK36" i="71"/>
  <c r="AH16" i="71"/>
  <c r="AO28" i="71"/>
  <c r="AO10" i="71"/>
  <c r="AO34" i="71"/>
  <c r="AO30" i="71"/>
  <c r="AZ37" i="71"/>
  <c r="AZ34" i="71"/>
  <c r="AZ15" i="71"/>
  <c r="BG43" i="71"/>
  <c r="AZ25" i="71"/>
  <c r="AZ22" i="71"/>
  <c r="AS55" i="71"/>
  <c r="AS42" i="71"/>
  <c r="AS52" i="71"/>
  <c r="AS23" i="71"/>
  <c r="AH39" i="71"/>
  <c r="AH42" i="71"/>
  <c r="AH35" i="71"/>
  <c r="AH40" i="71"/>
  <c r="AH50" i="71"/>
  <c r="AO32" i="71"/>
  <c r="D448" i="50"/>
  <c r="D452" i="50"/>
  <c r="D447" i="50"/>
  <c r="D446" i="50"/>
  <c r="D449" i="50"/>
  <c r="D450" i="50"/>
  <c r="D445" i="50"/>
  <c r="AO25" i="71"/>
  <c r="AO39" i="71"/>
  <c r="AO49" i="71"/>
  <c r="AO23" i="71"/>
  <c r="AZ49" i="71"/>
  <c r="AZ48" i="71"/>
  <c r="AZ23" i="71"/>
  <c r="AZ42" i="71"/>
  <c r="AS43" i="71"/>
  <c r="AS14" i="71"/>
  <c r="AS22" i="71"/>
  <c r="AS48" i="71"/>
  <c r="AS15" i="71"/>
  <c r="AS34" i="71"/>
  <c r="AH25" i="71"/>
  <c r="AH34" i="71"/>
  <c r="AH48" i="71"/>
  <c r="AO9" i="71"/>
  <c r="AZ50" i="71"/>
  <c r="AZ9" i="71"/>
  <c r="AZ36" i="71"/>
  <c r="AZ38" i="71"/>
  <c r="AZ32" i="71"/>
  <c r="AS40" i="71"/>
  <c r="AH8" i="71"/>
  <c r="AH20" i="71"/>
  <c r="AH33" i="71"/>
  <c r="AK38" i="71"/>
  <c r="AK14" i="71"/>
  <c r="AO53" i="71"/>
  <c r="AO19" i="71"/>
  <c r="AZ14" i="71"/>
  <c r="AZ13" i="71"/>
  <c r="AS29" i="71"/>
  <c r="AS27" i="71"/>
  <c r="AH44" i="71"/>
  <c r="AK28" i="71"/>
  <c r="AH29" i="71"/>
  <c r="AO22" i="71"/>
  <c r="AO18" i="71"/>
  <c r="AZ52" i="71"/>
  <c r="BG52" i="71"/>
  <c r="AZ21" i="71"/>
  <c r="AS25" i="71"/>
  <c r="AS50" i="71"/>
  <c r="AH37" i="71"/>
  <c r="AH11" i="71"/>
  <c r="AO7" i="71"/>
  <c r="AO12" i="71"/>
  <c r="AO44" i="71"/>
  <c r="AZ41" i="71"/>
  <c r="AZ35" i="71"/>
  <c r="AS33" i="71"/>
  <c r="AH22" i="71"/>
  <c r="CQ190" i="50"/>
  <c r="CJ190" i="50"/>
  <c r="AH45" i="71"/>
  <c r="AO17" i="71"/>
  <c r="AO14" i="71"/>
  <c r="AO24" i="71"/>
  <c r="AO40" i="71"/>
  <c r="AV40" i="71"/>
  <c r="AZ54" i="71"/>
  <c r="AZ39" i="71"/>
  <c r="AS39" i="71"/>
  <c r="AS18" i="71"/>
  <c r="AS12" i="71"/>
  <c r="AS16" i="71"/>
  <c r="AH51" i="71"/>
  <c r="AH41" i="71"/>
  <c r="AH10" i="71"/>
  <c r="AH18" i="71"/>
  <c r="AO13" i="71"/>
  <c r="AO20" i="71"/>
  <c r="AZ20" i="71"/>
  <c r="AZ11" i="71"/>
  <c r="AZ44" i="71"/>
  <c r="AZ28" i="71"/>
  <c r="AZ47" i="71"/>
  <c r="AS10" i="71"/>
  <c r="AS36" i="71"/>
  <c r="AK17" i="71"/>
  <c r="AH30" i="71"/>
  <c r="AH36" i="71"/>
  <c r="AO42" i="71"/>
  <c r="AV42" i="71"/>
  <c r="AO26" i="71"/>
  <c r="AO27" i="71"/>
  <c r="AO48" i="71"/>
  <c r="AZ43" i="71"/>
  <c r="AZ8" i="71"/>
  <c r="AS47" i="71"/>
  <c r="AK9" i="71"/>
  <c r="AH9" i="71"/>
  <c r="AH32" i="71"/>
  <c r="AH23" i="71"/>
  <c r="AO55" i="71"/>
  <c r="AO11" i="71"/>
  <c r="AO51" i="71"/>
  <c r="AO35" i="71"/>
  <c r="AO41" i="71"/>
  <c r="AZ46" i="71"/>
  <c r="AS7" i="71"/>
  <c r="AS24" i="71"/>
  <c r="AS21" i="71"/>
  <c r="AS44" i="71"/>
  <c r="AS37" i="71"/>
  <c r="AK25" i="71"/>
  <c r="AH55" i="71"/>
  <c r="AH26" i="71"/>
  <c r="AH24" i="71"/>
  <c r="AK47" i="71"/>
  <c r="AH47" i="71"/>
  <c r="AO33" i="71"/>
  <c r="BG50" i="71"/>
  <c r="AZ31" i="71"/>
  <c r="BG31" i="71"/>
  <c r="AZ19" i="71"/>
  <c r="AZ56" i="71"/>
  <c r="BG38" i="71"/>
  <c r="AZ18" i="71"/>
  <c r="BG32" i="71"/>
  <c r="AS13" i="71"/>
  <c r="AS31" i="71"/>
  <c r="AS53" i="71"/>
  <c r="AS26" i="71"/>
  <c r="AS9" i="71"/>
  <c r="AK8" i="71"/>
  <c r="AK33" i="71"/>
  <c r="AH38" i="71"/>
  <c r="AH19" i="71"/>
  <c r="AK19" i="71"/>
  <c r="AH52" i="71"/>
  <c r="AH14" i="71"/>
  <c r="AO54" i="71"/>
  <c r="AO43" i="71"/>
  <c r="AO29" i="71"/>
  <c r="BG45" i="71"/>
  <c r="AZ45" i="71"/>
  <c r="AZ24" i="71"/>
  <c r="AZ55" i="71"/>
  <c r="AZ29" i="71"/>
  <c r="AZ51" i="71"/>
  <c r="BG51" i="71"/>
  <c r="AS19" i="71"/>
  <c r="AS32" i="71"/>
  <c r="AS30" i="71"/>
  <c r="AS35" i="71"/>
  <c r="AS28" i="71"/>
  <c r="AH43" i="71"/>
  <c r="AH13" i="71"/>
  <c r="AH49" i="71"/>
  <c r="AK21" i="71"/>
  <c r="AH21" i="71"/>
  <c r="AH54" i="71"/>
  <c r="AK44" i="71"/>
  <c r="AH28" i="71"/>
  <c r="AA21" i="103"/>
  <c r="BF21" i="103"/>
  <c r="BE21" i="103"/>
  <c r="CX366" i="103"/>
  <c r="BT481" i="103"/>
  <c r="CI481" i="103"/>
  <c r="BT251" i="103"/>
  <c r="BE251" i="103"/>
  <c r="EQ21" i="103"/>
  <c r="AB251" i="103"/>
  <c r="AA251" i="103"/>
  <c r="M251" i="103"/>
  <c r="L251" i="103"/>
  <c r="EQ367" i="103"/>
  <c r="CX137" i="103"/>
  <c r="CI482" i="103"/>
  <c r="CI137" i="103"/>
  <c r="EQ252" i="103"/>
  <c r="L252" i="103"/>
  <c r="EB367" i="103"/>
  <c r="AA22" i="103"/>
  <c r="DM22" i="103"/>
  <c r="BE137" i="103"/>
  <c r="EQ482" i="103"/>
  <c r="AP252" i="103"/>
  <c r="CX367" i="103"/>
  <c r="CX252" i="103"/>
  <c r="BT482" i="103"/>
  <c r="DM482" i="103"/>
  <c r="CI367" i="103"/>
  <c r="BE482" i="103"/>
  <c r="BE367" i="103"/>
  <c r="AA367" i="103"/>
  <c r="AP482" i="103"/>
  <c r="CX22" i="103"/>
  <c r="AA482" i="103"/>
  <c r="CX482" i="103"/>
  <c r="EB252" i="103"/>
  <c r="BE22" i="103"/>
  <c r="L137" i="103"/>
  <c r="DM137" i="103"/>
  <c r="EQ137" i="103"/>
  <c r="CI252" i="103"/>
  <c r="EQ22" i="103"/>
  <c r="AP22" i="103"/>
  <c r="BT252" i="103"/>
  <c r="BT22" i="103"/>
  <c r="AA137" i="103"/>
  <c r="DM367" i="103"/>
  <c r="AP367" i="103"/>
  <c r="L367" i="103"/>
  <c r="EB22" i="103"/>
  <c r="BT137" i="103"/>
  <c r="DM252" i="103"/>
  <c r="EB482" i="103"/>
  <c r="AA252" i="103"/>
  <c r="L482" i="103"/>
  <c r="CI22" i="103"/>
  <c r="CU382" i="50"/>
  <c r="BT138" i="103"/>
  <c r="EQ253" i="103"/>
  <c r="BT483" i="103"/>
  <c r="DM23" i="103"/>
  <c r="L253" i="103"/>
  <c r="AA138" i="103"/>
  <c r="DM253" i="103"/>
  <c r="AP23" i="103"/>
  <c r="AP138" i="103"/>
  <c r="DM483" i="103"/>
  <c r="CJ253" i="103"/>
  <c r="AB368" i="103"/>
  <c r="CJ138" i="103"/>
  <c r="ER483" i="103"/>
  <c r="EC368" i="103"/>
  <c r="BF368" i="103"/>
  <c r="DN138" i="103"/>
  <c r="AQ483" i="103"/>
  <c r="EB483" i="103"/>
  <c r="AQ368" i="103"/>
  <c r="BU368" i="103"/>
  <c r="BF23" i="103"/>
  <c r="BU23" i="103"/>
  <c r="EC138" i="103"/>
  <c r="AB253" i="103"/>
  <c r="BF483" i="103"/>
  <c r="CJ483" i="103"/>
  <c r="EC253" i="103"/>
  <c r="CY253" i="103"/>
  <c r="BF138" i="103"/>
  <c r="CY368" i="103"/>
  <c r="ER138" i="103"/>
  <c r="ER368" i="103"/>
  <c r="EC23" i="103"/>
  <c r="ER23" i="103"/>
  <c r="CJ23" i="103"/>
  <c r="BF253" i="103"/>
  <c r="CY138" i="103"/>
  <c r="AQ253" i="103"/>
  <c r="CY483" i="103"/>
  <c r="AB483" i="103"/>
  <c r="CJ368" i="103"/>
  <c r="BU253" i="103"/>
  <c r="M368" i="103"/>
  <c r="M483" i="103"/>
  <c r="CY23" i="103"/>
  <c r="BF133" i="103"/>
  <c r="BF363" i="103"/>
  <c r="CY478" i="103"/>
  <c r="BE478" i="103"/>
  <c r="CI133" i="103"/>
  <c r="AP18" i="103"/>
  <c r="M363" i="103"/>
  <c r="AB248" i="103"/>
  <c r="AB133" i="103"/>
  <c r="DN478" i="103"/>
  <c r="BF248" i="103"/>
  <c r="CY18" i="103"/>
  <c r="BT133" i="103"/>
  <c r="L18" i="103"/>
  <c r="BE133" i="103"/>
  <c r="BE252" i="103"/>
  <c r="AL396" i="103"/>
  <c r="AZ16" i="102"/>
  <c r="BT88" i="50"/>
  <c r="CY88" i="50"/>
  <c r="CH88" i="50"/>
  <c r="AD344" i="50"/>
  <c r="BF344" i="50"/>
  <c r="BF88" i="50"/>
  <c r="P344" i="50"/>
  <c r="AR344" i="50"/>
  <c r="BT344" i="50"/>
  <c r="AD88" i="50"/>
  <c r="CH280" i="50"/>
  <c r="B88" i="50"/>
  <c r="P88" i="50"/>
  <c r="P216" i="50"/>
  <c r="AR88" i="50"/>
  <c r="B24" i="50"/>
  <c r="BC453" i="50"/>
  <c r="BA453" i="50"/>
  <c r="D17" i="106"/>
  <c r="AO232" i="103"/>
  <c r="I50" i="104"/>
  <c r="S50" i="104"/>
  <c r="L20" i="103"/>
  <c r="L22" i="103"/>
  <c r="BD453" i="50"/>
  <c r="AZ453" i="50"/>
  <c r="CD15" i="102"/>
  <c r="CD29" i="102"/>
  <c r="CD31" i="102"/>
  <c r="CD21" i="102"/>
  <c r="CD22" i="102"/>
  <c r="CD16" i="102"/>
  <c r="CD52" i="102"/>
  <c r="CD33" i="102"/>
  <c r="CD41" i="102"/>
  <c r="CD3" i="102"/>
  <c r="CD39" i="102"/>
  <c r="CD19" i="102"/>
  <c r="CD34" i="102"/>
  <c r="CD47" i="102"/>
  <c r="CD14" i="102"/>
  <c r="CD23" i="102"/>
  <c r="CD30" i="102"/>
  <c r="CD17" i="102"/>
  <c r="EB46" i="104"/>
  <c r="EL46" i="104"/>
  <c r="AF46" i="104"/>
  <c r="AP46" i="104"/>
  <c r="BT47" i="104"/>
  <c r="CD47" i="104"/>
  <c r="CN47" i="104"/>
  <c r="CX47" i="104"/>
  <c r="BT48" i="104"/>
  <c r="CD48" i="104"/>
  <c r="DH48" i="104"/>
  <c r="DR48" i="104"/>
  <c r="AF48" i="104"/>
  <c r="AP48" i="104"/>
  <c r="DH44" i="104"/>
  <c r="DR44" i="104"/>
  <c r="DH46" i="104"/>
  <c r="DR46" i="104"/>
  <c r="Y37" i="105"/>
  <c r="AZ46" i="104"/>
  <c r="BJ46" i="104"/>
  <c r="BT46" i="104"/>
  <c r="CD46" i="104"/>
  <c r="BT49" i="104"/>
  <c r="CD49" i="104"/>
  <c r="BT44" i="104"/>
  <c r="CD44" i="104"/>
  <c r="EB49" i="104"/>
  <c r="EL49" i="104"/>
  <c r="CN46" i="104"/>
  <c r="CX46" i="104"/>
  <c r="EB44" i="104"/>
  <c r="EL44" i="104"/>
  <c r="V46" i="104"/>
  <c r="M46" i="104"/>
  <c r="DH47" i="104"/>
  <c r="DR47" i="104"/>
  <c r="DH49" i="104"/>
  <c r="DR49" i="104"/>
  <c r="AZ44" i="104"/>
  <c r="BJ44" i="104"/>
  <c r="Y35" i="105"/>
  <c r="Y38" i="105"/>
  <c r="AZ47" i="104"/>
  <c r="BJ47" i="104"/>
  <c r="CO44" i="104"/>
  <c r="CY44" i="104"/>
  <c r="CK44" i="102"/>
  <c r="CD51" i="102"/>
  <c r="CD6" i="102"/>
  <c r="CD4" i="102"/>
  <c r="CD12" i="102"/>
  <c r="CD50" i="102"/>
  <c r="CD45" i="102"/>
  <c r="CD35" i="102"/>
  <c r="CD28" i="102"/>
  <c r="CD24" i="102"/>
  <c r="CD9" i="102"/>
  <c r="CD46" i="102"/>
  <c r="CD13" i="102"/>
  <c r="CD42" i="102"/>
  <c r="CD37" i="102"/>
  <c r="CD49" i="102"/>
  <c r="CD7" i="102"/>
  <c r="CD26" i="102"/>
  <c r="CD40" i="102"/>
  <c r="CD11" i="102"/>
  <c r="L44" i="104"/>
  <c r="V44" i="104"/>
  <c r="EB48" i="104"/>
  <c r="EL48" i="104"/>
  <c r="V48" i="104"/>
  <c r="M48" i="104"/>
  <c r="AG44" i="104"/>
  <c r="AQ44" i="104"/>
  <c r="V47" i="104"/>
  <c r="EB47" i="104"/>
  <c r="EL47" i="104"/>
  <c r="Y39" i="105"/>
  <c r="AZ48" i="104"/>
  <c r="BJ48" i="104"/>
  <c r="CN48" i="104"/>
  <c r="CX48" i="104"/>
  <c r="AW449" i="50"/>
  <c r="AW450" i="50"/>
  <c r="AW448" i="50"/>
  <c r="AW452" i="50"/>
  <c r="AW445" i="50"/>
  <c r="AW446" i="50"/>
  <c r="AW447" i="50"/>
  <c r="AW451" i="50"/>
  <c r="AW453" i="50"/>
  <c r="V49" i="104"/>
  <c r="AZ49" i="104"/>
  <c r="BJ49" i="104"/>
  <c r="Y40" i="105"/>
  <c r="CN49" i="104"/>
  <c r="CX49" i="104"/>
  <c r="CK26" i="102"/>
  <c r="CK14" i="102"/>
  <c r="CD44" i="102"/>
  <c r="CD38" i="102"/>
  <c r="CD43" i="102"/>
  <c r="DL224" i="50"/>
  <c r="AV28" i="71"/>
  <c r="AI450" i="50"/>
  <c r="AO453" i="50"/>
  <c r="AI448" i="50"/>
  <c r="DL215" i="50"/>
  <c r="AV19" i="71"/>
  <c r="BN453" i="50"/>
  <c r="AI447" i="50"/>
  <c r="K453" i="50"/>
  <c r="AI449" i="50"/>
  <c r="AI453" i="50"/>
  <c r="AI451" i="50"/>
  <c r="AI452" i="50"/>
  <c r="AI445" i="50"/>
  <c r="AI446" i="50"/>
  <c r="AL453" i="50"/>
  <c r="AM453" i="50"/>
  <c r="M453" i="50"/>
  <c r="DL212" i="50"/>
  <c r="AV16" i="71"/>
  <c r="BO453" i="50"/>
  <c r="N453" i="50"/>
  <c r="J453" i="50"/>
  <c r="O7" i="71"/>
  <c r="AA453" i="50"/>
  <c r="X453" i="50"/>
  <c r="AB453" i="50"/>
  <c r="Y453" i="50"/>
  <c r="AP453" i="50"/>
  <c r="AU24" i="102"/>
  <c r="AY24" i="102"/>
  <c r="B407" i="50"/>
  <c r="BT280" i="50"/>
  <c r="AD24" i="50"/>
  <c r="AR407" i="50"/>
  <c r="A15" i="93"/>
  <c r="BT24" i="50"/>
  <c r="AD280" i="50"/>
  <c r="BF152" i="50"/>
  <c r="B152" i="50"/>
  <c r="AR152" i="50"/>
  <c r="CH24" i="50"/>
  <c r="P407" i="50"/>
  <c r="P24" i="50"/>
  <c r="B344" i="50"/>
  <c r="BF216" i="50"/>
  <c r="CH344" i="50"/>
  <c r="B216" i="50"/>
  <c r="CH216" i="50"/>
  <c r="CY344" i="50"/>
  <c r="B280" i="50"/>
  <c r="AD407" i="50"/>
  <c r="AR280" i="50"/>
  <c r="CY152" i="50"/>
  <c r="BT152" i="50"/>
  <c r="BF24" i="50"/>
  <c r="AD216" i="50"/>
  <c r="AD152" i="50"/>
  <c r="P152" i="50"/>
  <c r="AR216" i="50"/>
  <c r="BT407" i="50"/>
  <c r="P280" i="50"/>
  <c r="CY216" i="50"/>
  <c r="CH152" i="50"/>
  <c r="BT216" i="50"/>
  <c r="CY280" i="50"/>
  <c r="BF280" i="50"/>
  <c r="AR24" i="50"/>
  <c r="CH407" i="50"/>
  <c r="BF407" i="50"/>
  <c r="CU62" i="50"/>
  <c r="U448" i="50"/>
  <c r="U446" i="50"/>
  <c r="U451" i="50"/>
  <c r="U450" i="50"/>
  <c r="U449" i="50"/>
  <c r="U452" i="50"/>
  <c r="U447" i="50"/>
  <c r="U453" i="50"/>
  <c r="U445" i="50"/>
  <c r="DL221" i="50"/>
  <c r="AV25" i="71"/>
  <c r="DL216" i="50"/>
  <c r="AV20" i="71"/>
  <c r="DL246" i="50"/>
  <c r="DL252" i="50"/>
  <c r="AV56" i="71"/>
  <c r="DL241" i="50"/>
  <c r="AV45" i="71"/>
  <c r="DL239" i="50"/>
  <c r="AV43" i="71"/>
  <c r="DL219" i="50"/>
  <c r="AV23" i="71"/>
  <c r="DL223" i="50"/>
  <c r="AV27" i="71"/>
  <c r="DL210" i="50"/>
  <c r="AV14" i="71"/>
  <c r="DL218" i="50"/>
  <c r="AV22" i="71"/>
  <c r="DL249" i="50"/>
  <c r="DL229" i="50"/>
  <c r="AV33" i="71"/>
  <c r="DL237" i="50"/>
  <c r="AV41" i="71"/>
  <c r="DL247" i="50"/>
  <c r="AV51" i="71"/>
  <c r="DL207" i="50"/>
  <c r="DL204" i="50"/>
  <c r="AV8" i="71"/>
  <c r="DL205" i="50"/>
  <c r="AV9" i="71"/>
  <c r="DL231" i="50"/>
  <c r="AV35" i="71"/>
  <c r="DL209" i="50"/>
  <c r="AV13" i="71"/>
  <c r="DL242" i="50"/>
  <c r="AV46" i="71"/>
  <c r="DL235" i="50"/>
  <c r="AV39" i="71"/>
  <c r="DL206" i="50"/>
  <c r="AV10" i="71"/>
  <c r="DL250" i="50"/>
  <c r="AV54" i="71"/>
  <c r="DL245" i="50"/>
  <c r="DL251" i="50"/>
  <c r="AV55" i="71"/>
  <c r="DL234" i="50"/>
  <c r="DL213" i="50"/>
  <c r="DL228" i="50"/>
  <c r="AV32" i="71"/>
  <c r="AV53" i="71"/>
  <c r="CU190" i="50"/>
  <c r="AK7" i="71"/>
  <c r="AV49" i="71"/>
  <c r="D453" i="50"/>
  <c r="G445" i="50"/>
  <c r="G449" i="50"/>
  <c r="G450" i="50"/>
  <c r="G452" i="50"/>
  <c r="G447" i="50"/>
  <c r="G453" i="50"/>
  <c r="G448" i="50"/>
  <c r="G451" i="50"/>
  <c r="G446" i="50"/>
  <c r="AV11" i="71"/>
  <c r="BG7" i="71"/>
  <c r="AV50" i="71"/>
  <c r="AV17" i="71"/>
  <c r="CU318" i="50"/>
  <c r="AV38" i="71"/>
  <c r="CJ254" i="50"/>
  <c r="CQ254" i="50"/>
  <c r="AV7" i="71"/>
  <c r="AP481" i="103"/>
  <c r="CI251" i="103"/>
  <c r="BT21" i="103"/>
  <c r="AP136" i="103"/>
  <c r="EC481" i="103"/>
  <c r="EB481" i="103"/>
  <c r="CX136" i="103"/>
  <c r="BE136" i="103"/>
  <c r="DM136" i="103"/>
  <c r="DM366" i="103"/>
  <c r="CX21" i="103"/>
  <c r="EQ481" i="103"/>
  <c r="AP366" i="103"/>
  <c r="BE481" i="103"/>
  <c r="BE366" i="103"/>
  <c r="CI366" i="103"/>
  <c r="CI136" i="103"/>
  <c r="AP251" i="103"/>
  <c r="ER21" i="103"/>
  <c r="BF251" i="103"/>
  <c r="BU251" i="103"/>
  <c r="CJ481" i="103"/>
  <c r="BU481" i="103"/>
  <c r="CY366" i="103"/>
  <c r="EB21" i="103"/>
  <c r="DM21" i="103"/>
  <c r="EB136" i="103"/>
  <c r="AA366" i="103"/>
  <c r="DM251" i="103"/>
  <c r="BT366" i="103"/>
  <c r="L481" i="103"/>
  <c r="EQ136" i="103"/>
  <c r="CX481" i="103"/>
  <c r="DM481" i="103"/>
  <c r="AP21" i="103"/>
  <c r="EB366" i="103"/>
  <c r="AA136" i="103"/>
  <c r="BT136" i="103"/>
  <c r="CI21" i="103"/>
  <c r="CX251" i="103"/>
  <c r="EB251" i="103"/>
  <c r="EQ251" i="103"/>
  <c r="AA481" i="103"/>
  <c r="L136" i="103"/>
  <c r="L366" i="103"/>
  <c r="EQ366" i="103"/>
  <c r="AP137" i="103"/>
  <c r="BT367" i="103"/>
  <c r="EB137" i="103"/>
  <c r="CJ22" i="103"/>
  <c r="M482" i="103"/>
  <c r="AB252" i="103"/>
  <c r="EC482" i="103"/>
  <c r="DN252" i="103"/>
  <c r="BU137" i="103"/>
  <c r="EC22" i="103"/>
  <c r="M367" i="103"/>
  <c r="AQ367" i="103"/>
  <c r="DN367" i="103"/>
  <c r="AB137" i="103"/>
  <c r="BU22" i="103"/>
  <c r="BU252" i="103"/>
  <c r="ER22" i="103"/>
  <c r="CJ252" i="103"/>
  <c r="ER137" i="103"/>
  <c r="DN137" i="103"/>
  <c r="BF22" i="103"/>
  <c r="EC252" i="103"/>
  <c r="CY482" i="103"/>
  <c r="AB482" i="103"/>
  <c r="CY22" i="103"/>
  <c r="AQ482" i="103"/>
  <c r="AB367" i="103"/>
  <c r="BF367" i="103"/>
  <c r="BF482" i="103"/>
  <c r="CJ367" i="103"/>
  <c r="DN482" i="103"/>
  <c r="BU482" i="103"/>
  <c r="CY252" i="103"/>
  <c r="CY367" i="103"/>
  <c r="AQ252" i="103"/>
  <c r="ER482" i="103"/>
  <c r="BF137" i="103"/>
  <c r="DN22" i="103"/>
  <c r="EC367" i="103"/>
  <c r="M252" i="103"/>
  <c r="ER252" i="103"/>
  <c r="CJ137" i="103"/>
  <c r="CJ482" i="103"/>
  <c r="CY137" i="103"/>
  <c r="ER367" i="103"/>
  <c r="EC483" i="103"/>
  <c r="DN483" i="103"/>
  <c r="AQ138" i="103"/>
  <c r="DN253" i="103"/>
  <c r="AB138" i="103"/>
  <c r="M253" i="103"/>
  <c r="DN23" i="103"/>
  <c r="BU483" i="103"/>
  <c r="ER253" i="103"/>
  <c r="BU138" i="103"/>
  <c r="CY363" i="103"/>
  <c r="DN248" i="103"/>
  <c r="AQ478" i="103"/>
  <c r="M478" i="103"/>
  <c r="AB363" i="103"/>
  <c r="CJ478" i="103"/>
  <c r="EC18" i="103"/>
  <c r="CJ363" i="103"/>
  <c r="DN133" i="103"/>
  <c r="CY248" i="103"/>
  <c r="AQ133" i="103"/>
  <c r="AQ248" i="103"/>
  <c r="CJ248" i="103"/>
  <c r="DN18" i="103"/>
  <c r="CJ18" i="103"/>
  <c r="BU363" i="103"/>
  <c r="BU18" i="103"/>
  <c r="AQ363" i="103"/>
  <c r="AB478" i="103"/>
  <c r="BU248" i="103"/>
  <c r="BF18" i="103"/>
  <c r="M248" i="103"/>
  <c r="CY133" i="103"/>
  <c r="DN363" i="103"/>
  <c r="BU478" i="103"/>
  <c r="BF478" i="103"/>
  <c r="CJ133" i="103"/>
  <c r="BU133" i="103"/>
  <c r="BF252" i="103"/>
  <c r="AL511" i="103"/>
  <c r="AZ17" i="102"/>
  <c r="BT89" i="50"/>
  <c r="CY89" i="50"/>
  <c r="CH89" i="50"/>
  <c r="P345" i="50"/>
  <c r="AR345" i="50"/>
  <c r="BT345" i="50"/>
  <c r="BF89" i="50"/>
  <c r="AD345" i="50"/>
  <c r="BF345" i="50"/>
  <c r="AD89" i="50"/>
  <c r="CH281" i="50"/>
  <c r="P89" i="50"/>
  <c r="B89" i="50"/>
  <c r="AR89" i="50"/>
  <c r="P217" i="50"/>
  <c r="B25" i="50"/>
  <c r="D18" i="106"/>
  <c r="AO347" i="103"/>
  <c r="J50" i="104"/>
  <c r="T50" i="104"/>
  <c r="L21" i="103"/>
  <c r="N48" i="104"/>
  <c r="W48" i="104"/>
  <c r="EC48" i="104"/>
  <c r="EM48" i="104"/>
  <c r="M44" i="104"/>
  <c r="W44" i="104"/>
  <c r="CP44" i="104"/>
  <c r="CZ44" i="104"/>
  <c r="BA44" i="104"/>
  <c r="BK44" i="104"/>
  <c r="Z35" i="105"/>
  <c r="DI47" i="104"/>
  <c r="DS47" i="104"/>
  <c r="N46" i="104"/>
  <c r="W46" i="104"/>
  <c r="EC44" i="104"/>
  <c r="EM44" i="104"/>
  <c r="BU44" i="104"/>
  <c r="CE44" i="104"/>
  <c r="BU49" i="104"/>
  <c r="CE49" i="104"/>
  <c r="DI44" i="104"/>
  <c r="DS44" i="104"/>
  <c r="EC46" i="104"/>
  <c r="EM46" i="104"/>
  <c r="CO49" i="104"/>
  <c r="CY49" i="104"/>
  <c r="Z40" i="105"/>
  <c r="BA49" i="104"/>
  <c r="BK49" i="104"/>
  <c r="W49" i="104"/>
  <c r="CO48" i="104"/>
  <c r="CY48" i="104"/>
  <c r="BA48" i="104"/>
  <c r="BK48" i="104"/>
  <c r="Z39" i="105"/>
  <c r="EC47" i="104"/>
  <c r="EM47" i="104"/>
  <c r="W47" i="104"/>
  <c r="AH44" i="104"/>
  <c r="AR44" i="104"/>
  <c r="Z38" i="105"/>
  <c r="BA47" i="104"/>
  <c r="BK47" i="104"/>
  <c r="DI49" i="104"/>
  <c r="DS49" i="104"/>
  <c r="CO46" i="104"/>
  <c r="CY46" i="104"/>
  <c r="EC49" i="104"/>
  <c r="EM49" i="104"/>
  <c r="BU46" i="104"/>
  <c r="CE46" i="104"/>
  <c r="BA46" i="104"/>
  <c r="BK46" i="104"/>
  <c r="Z37" i="105"/>
  <c r="DI46" i="104"/>
  <c r="DS46" i="104"/>
  <c r="AG48" i="104"/>
  <c r="AQ48" i="104"/>
  <c r="DI48" i="104"/>
  <c r="DS48" i="104"/>
  <c r="BU48" i="104"/>
  <c r="CE48" i="104"/>
  <c r="CO47" i="104"/>
  <c r="CY47" i="104"/>
  <c r="BU47" i="104"/>
  <c r="CE47" i="104"/>
  <c r="AG46" i="104"/>
  <c r="AQ46" i="104"/>
  <c r="CQ446" i="50"/>
  <c r="AD217" i="50"/>
  <c r="AD281" i="50"/>
  <c r="AR281" i="50"/>
  <c r="AR25" i="50"/>
  <c r="AR408" i="50"/>
  <c r="CY153" i="50"/>
  <c r="BF153" i="50"/>
  <c r="B408" i="50"/>
  <c r="CH217" i="50"/>
  <c r="B217" i="50"/>
  <c r="AU25" i="102"/>
  <c r="AY25" i="102"/>
  <c r="CH153" i="50"/>
  <c r="P281" i="50"/>
  <c r="AD153" i="50"/>
  <c r="AR153" i="50"/>
  <c r="CY217" i="50"/>
  <c r="B153" i="50"/>
  <c r="AD25" i="50"/>
  <c r="BT153" i="50"/>
  <c r="B281" i="50"/>
  <c r="P153" i="50"/>
  <c r="BF217" i="50"/>
  <c r="A16" i="93"/>
  <c r="BT281" i="50"/>
  <c r="AR217" i="50"/>
  <c r="B345" i="50"/>
  <c r="AD408" i="50"/>
  <c r="CY281" i="50"/>
  <c r="P25" i="50"/>
  <c r="CY345" i="50"/>
  <c r="BT25" i="50"/>
  <c r="BF281" i="50"/>
  <c r="BT408" i="50"/>
  <c r="BF408" i="50"/>
  <c r="CH25" i="50"/>
  <c r="BT217" i="50"/>
  <c r="CH345" i="50"/>
  <c r="BF25" i="50"/>
  <c r="CH408" i="50"/>
  <c r="P408" i="50"/>
  <c r="CU254" i="50"/>
  <c r="ER366" i="103"/>
  <c r="M366" i="103"/>
  <c r="AB481" i="103"/>
  <c r="ER251" i="103"/>
  <c r="EC251" i="103"/>
  <c r="CY251" i="103"/>
  <c r="CJ21" i="103"/>
  <c r="BU136" i="103"/>
  <c r="AB136" i="103"/>
  <c r="EC366" i="103"/>
  <c r="DN481" i="103"/>
  <c r="CY481" i="103"/>
  <c r="ER136" i="103"/>
  <c r="M481" i="103"/>
  <c r="BU366" i="103"/>
  <c r="DN251" i="103"/>
  <c r="AB366" i="103"/>
  <c r="EC136" i="103"/>
  <c r="DN21" i="103"/>
  <c r="EC21" i="103"/>
  <c r="AQ251" i="103"/>
  <c r="CJ136" i="103"/>
  <c r="CJ366" i="103"/>
  <c r="BF366" i="103"/>
  <c r="BF481" i="103"/>
  <c r="AQ366" i="103"/>
  <c r="ER481" i="103"/>
  <c r="CY21" i="103"/>
  <c r="DN366" i="103"/>
  <c r="DN136" i="103"/>
  <c r="BF136" i="103"/>
  <c r="CY136" i="103"/>
  <c r="AQ136" i="103"/>
  <c r="BU21" i="103"/>
  <c r="CJ251" i="103"/>
  <c r="AQ481" i="103"/>
  <c r="EC137" i="103"/>
  <c r="BU367" i="103"/>
  <c r="AQ137" i="103"/>
  <c r="CP446" i="50"/>
  <c r="BA51" i="103"/>
  <c r="AZ18" i="102"/>
  <c r="BT90" i="50"/>
  <c r="CY90" i="50"/>
  <c r="CH90" i="50"/>
  <c r="P346" i="50"/>
  <c r="AR346" i="50"/>
  <c r="BT346" i="50"/>
  <c r="BF90" i="50"/>
  <c r="AD346" i="50"/>
  <c r="BF346" i="50"/>
  <c r="AD90" i="50"/>
  <c r="CH282" i="50"/>
  <c r="B90" i="50"/>
  <c r="P90" i="50"/>
  <c r="P218" i="50"/>
  <c r="AR90" i="50"/>
  <c r="B26" i="50"/>
  <c r="K50" i="104"/>
  <c r="U50" i="104"/>
  <c r="D19" i="106"/>
  <c r="AO462" i="103"/>
  <c r="ER484" i="103"/>
  <c r="ER369" i="103"/>
  <c r="ER254" i="103"/>
  <c r="ER139" i="103"/>
  <c r="ER24" i="103"/>
  <c r="EC484" i="103"/>
  <c r="EC369" i="103"/>
  <c r="EC254" i="103"/>
  <c r="EC139" i="103"/>
  <c r="EC24" i="103"/>
  <c r="DN484" i="103"/>
  <c r="DN369" i="103"/>
  <c r="DN254" i="103"/>
  <c r="DN139" i="103"/>
  <c r="DN24" i="103"/>
  <c r="CY484" i="103"/>
  <c r="CY369" i="103"/>
  <c r="CY254" i="103"/>
  <c r="CY139" i="103"/>
  <c r="CY24" i="103"/>
  <c r="CJ484" i="103"/>
  <c r="CJ369" i="103"/>
  <c r="CJ254" i="103"/>
  <c r="CJ139" i="103"/>
  <c r="CJ24" i="103"/>
  <c r="BU484" i="103"/>
  <c r="BU369" i="103"/>
  <c r="BU254" i="103"/>
  <c r="BU139" i="103"/>
  <c r="BU24" i="103"/>
  <c r="BF484" i="103"/>
  <c r="BF369" i="103"/>
  <c r="BF254" i="103"/>
  <c r="BF139" i="103"/>
  <c r="BF24" i="103"/>
  <c r="AQ484" i="103"/>
  <c r="AQ369" i="103"/>
  <c r="AQ254" i="103"/>
  <c r="M369" i="103"/>
  <c r="AQ139" i="103"/>
  <c r="AB484" i="103"/>
  <c r="AB369" i="103"/>
  <c r="AB254" i="103"/>
  <c r="AB139" i="103"/>
  <c r="M484" i="103"/>
  <c r="M254" i="103"/>
  <c r="BV48" i="104"/>
  <c r="CF48" i="104"/>
  <c r="DJ48" i="104"/>
  <c r="DT48" i="104"/>
  <c r="DJ46" i="104"/>
  <c r="DT46" i="104"/>
  <c r="BB46" i="104"/>
  <c r="BL46" i="104"/>
  <c r="AA37" i="105"/>
  <c r="ED49" i="104"/>
  <c r="EN49" i="104"/>
  <c r="CP46" i="104"/>
  <c r="CZ46" i="104"/>
  <c r="DJ49" i="104"/>
  <c r="DT49" i="104"/>
  <c r="X47" i="104"/>
  <c r="BB48" i="104"/>
  <c r="BL48" i="104"/>
  <c r="AA39" i="105"/>
  <c r="CP48" i="104"/>
  <c r="CZ48" i="104"/>
  <c r="X49" i="104"/>
  <c r="ED46" i="104"/>
  <c r="EN46" i="104"/>
  <c r="DJ44" i="104"/>
  <c r="DT44" i="104"/>
  <c r="ED44" i="104"/>
  <c r="EN44" i="104"/>
  <c r="AA35" i="105"/>
  <c r="BB44" i="104"/>
  <c r="BL44" i="104"/>
  <c r="CR44" i="104"/>
  <c r="DB44" i="104"/>
  <c r="CQ44" i="104"/>
  <c r="DA44" i="104"/>
  <c r="N44" i="104"/>
  <c r="X44" i="104"/>
  <c r="AH46" i="104"/>
  <c r="AR46" i="104"/>
  <c r="BV47" i="104"/>
  <c r="CF47" i="104"/>
  <c r="CP47" i="104"/>
  <c r="CZ47" i="104"/>
  <c r="AH48" i="104"/>
  <c r="AR48" i="104"/>
  <c r="BV46" i="104"/>
  <c r="CF46" i="104"/>
  <c r="AA38" i="105"/>
  <c r="BB47" i="104"/>
  <c r="BL47" i="104"/>
  <c r="AI44" i="104"/>
  <c r="AS44" i="104"/>
  <c r="AJ44" i="104"/>
  <c r="AT44" i="104"/>
  <c r="ED47" i="104"/>
  <c r="EN47" i="104"/>
  <c r="BB49" i="104"/>
  <c r="BL49" i="104"/>
  <c r="AA40" i="105"/>
  <c r="CP49" i="104"/>
  <c r="CZ49" i="104"/>
  <c r="BV49" i="104"/>
  <c r="CF49" i="104"/>
  <c r="BV44" i="104"/>
  <c r="CF44" i="104"/>
  <c r="O46" i="104"/>
  <c r="X46" i="104"/>
  <c r="DJ47" i="104"/>
  <c r="DT47" i="104"/>
  <c r="ED48" i="104"/>
  <c r="EN48" i="104"/>
  <c r="O48" i="104"/>
  <c r="X48" i="104"/>
  <c r="CQ451" i="50"/>
  <c r="CP451" i="50"/>
  <c r="CS449" i="50"/>
  <c r="CT449" i="50"/>
  <c r="CT445" i="50"/>
  <c r="CP450" i="50"/>
  <c r="CQ449" i="50"/>
  <c r="CS447" i="50"/>
  <c r="CT447" i="50"/>
  <c r="CT450" i="50"/>
  <c r="CS450" i="50"/>
  <c r="CS451" i="50"/>
  <c r="CT451" i="50"/>
  <c r="CT446" i="50"/>
  <c r="CS446" i="50"/>
  <c r="CS445" i="50"/>
  <c r="CQ450" i="50"/>
  <c r="CP449" i="50"/>
  <c r="AU27" i="102"/>
  <c r="AY27" i="102"/>
  <c r="BT219" i="50"/>
  <c r="BT155" i="50"/>
  <c r="CH27" i="50"/>
  <c r="BF27" i="50"/>
  <c r="B347" i="50"/>
  <c r="AR155" i="50"/>
  <c r="A18" i="93"/>
  <c r="P283" i="50"/>
  <c r="BF283" i="50"/>
  <c r="CH155" i="50"/>
  <c r="AR219" i="50"/>
  <c r="CH410" i="50"/>
  <c r="AD283" i="50"/>
  <c r="CY219" i="50"/>
  <c r="B410" i="50"/>
  <c r="CY283" i="50"/>
  <c r="B219" i="50"/>
  <c r="B155" i="50"/>
  <c r="P155" i="50"/>
  <c r="CH219" i="50"/>
  <c r="CH347" i="50"/>
  <c r="AR283" i="50"/>
  <c r="P27" i="50"/>
  <c r="AR410" i="50"/>
  <c r="AD27" i="50"/>
  <c r="BF219" i="50"/>
  <c r="BF410" i="50"/>
  <c r="BT410" i="50"/>
  <c r="AD155" i="50"/>
  <c r="CY347" i="50"/>
  <c r="P410" i="50"/>
  <c r="AD219" i="50"/>
  <c r="AD410" i="50"/>
  <c r="CY155" i="50"/>
  <c r="BT27" i="50"/>
  <c r="B283" i="50"/>
  <c r="BT283" i="50"/>
  <c r="AR27" i="50"/>
  <c r="BF155" i="50"/>
  <c r="B409" i="50"/>
  <c r="CH154" i="50"/>
  <c r="CY154" i="50"/>
  <c r="CH346" i="50"/>
  <c r="AD282" i="50"/>
  <c r="A17" i="93"/>
  <c r="BF409" i="50"/>
  <c r="AR218" i="50"/>
  <c r="BT409" i="50"/>
  <c r="BT282" i="50"/>
  <c r="CH26" i="50"/>
  <c r="BT26" i="50"/>
  <c r="B282" i="50"/>
  <c r="AD154" i="50"/>
  <c r="BT154" i="50"/>
  <c r="BF282" i="50"/>
  <c r="AD409" i="50"/>
  <c r="P26" i="50"/>
  <c r="AR26" i="50"/>
  <c r="BF154" i="50"/>
  <c r="AR154" i="50"/>
  <c r="B218" i="50"/>
  <c r="AD218" i="50"/>
  <c r="BF26" i="50"/>
  <c r="CY346" i="50"/>
  <c r="B154" i="50"/>
  <c r="P154" i="50"/>
  <c r="AD26" i="50"/>
  <c r="BT218" i="50"/>
  <c r="AU26" i="102"/>
  <c r="AY26" i="102"/>
  <c r="P282" i="50"/>
  <c r="CH218" i="50"/>
  <c r="CY218" i="50"/>
  <c r="AR409" i="50"/>
  <c r="BF218" i="50"/>
  <c r="CY282" i="50"/>
  <c r="B346" i="50"/>
  <c r="CH409" i="50"/>
  <c r="P409" i="50"/>
  <c r="AR282" i="50"/>
  <c r="CP445" i="50"/>
  <c r="CQ445" i="50"/>
  <c r="CJ450" i="50"/>
  <c r="CJ445" i="50"/>
  <c r="CJ449" i="50"/>
  <c r="CJ446" i="50"/>
  <c r="CJ452" i="50"/>
  <c r="CJ448" i="50"/>
  <c r="CJ447" i="50"/>
  <c r="AP37" i="104"/>
  <c r="CX37" i="104"/>
  <c r="BP281" i="103"/>
  <c r="AZ20" i="102"/>
  <c r="BT92" i="50"/>
  <c r="CY92" i="50"/>
  <c r="CH92" i="50"/>
  <c r="AD348" i="50"/>
  <c r="BF348" i="50"/>
  <c r="BF92" i="50"/>
  <c r="P348" i="50"/>
  <c r="AR348" i="50"/>
  <c r="BT348" i="50"/>
  <c r="AD92" i="50"/>
  <c r="CH284" i="50"/>
  <c r="B92" i="50"/>
  <c r="P92" i="50"/>
  <c r="P220" i="50"/>
  <c r="AR92" i="50"/>
  <c r="B28" i="50"/>
  <c r="BA166" i="103"/>
  <c r="AZ19" i="102"/>
  <c r="BT91" i="50"/>
  <c r="CY91" i="50"/>
  <c r="CH91" i="50"/>
  <c r="AD347" i="50"/>
  <c r="BF347" i="50"/>
  <c r="BF91" i="50"/>
  <c r="P347" i="50"/>
  <c r="AR347" i="50"/>
  <c r="BT347" i="50"/>
  <c r="AD91" i="50"/>
  <c r="CH283" i="50"/>
  <c r="P91" i="50"/>
  <c r="B91" i="50"/>
  <c r="AR91" i="50"/>
  <c r="P219" i="50"/>
  <c r="B27" i="50"/>
  <c r="D21" i="106"/>
  <c r="BD117" i="103"/>
  <c r="L50" i="104"/>
  <c r="V50" i="104"/>
  <c r="D20" i="106"/>
  <c r="BD2" i="103"/>
  <c r="EE48" i="104"/>
  <c r="EO48" i="104"/>
  <c r="EF48" i="104"/>
  <c r="EP48" i="104"/>
  <c r="BW44" i="104"/>
  <c r="CG44" i="104"/>
  <c r="BX44" i="104"/>
  <c r="CH44" i="104"/>
  <c r="BW49" i="104"/>
  <c r="CG49" i="104"/>
  <c r="BX49" i="104"/>
  <c r="CH49" i="104"/>
  <c r="CQ49" i="104"/>
  <c r="DA49" i="104"/>
  <c r="CR49" i="104"/>
  <c r="DB49" i="104"/>
  <c r="CX42" i="104"/>
  <c r="BC49" i="104"/>
  <c r="BM49" i="104"/>
  <c r="EE47" i="104"/>
  <c r="EO47" i="104"/>
  <c r="EF47" i="104"/>
  <c r="EP47" i="104"/>
  <c r="BC47" i="104"/>
  <c r="BM47" i="104"/>
  <c r="AJ48" i="104"/>
  <c r="AT48" i="104"/>
  <c r="AI48" i="104"/>
  <c r="AS48" i="104"/>
  <c r="AP41" i="104"/>
  <c r="CR47" i="104"/>
  <c r="DB47" i="104"/>
  <c r="CQ47" i="104"/>
  <c r="DA47" i="104"/>
  <c r="CX40" i="104"/>
  <c r="BX47" i="104"/>
  <c r="CH47" i="104"/>
  <c r="BW47" i="104"/>
  <c r="CG47" i="104"/>
  <c r="CD40" i="104"/>
  <c r="AJ46" i="104"/>
  <c r="AT46" i="104"/>
  <c r="AI46" i="104"/>
  <c r="AS46" i="104"/>
  <c r="AP39" i="104"/>
  <c r="EF46" i="104"/>
  <c r="EP46" i="104"/>
  <c r="EE46" i="104"/>
  <c r="EO46" i="104"/>
  <c r="EL39" i="104"/>
  <c r="CQ48" i="104"/>
  <c r="DA48" i="104"/>
  <c r="CR48" i="104"/>
  <c r="DB48" i="104"/>
  <c r="BC48" i="104"/>
  <c r="BM48" i="104"/>
  <c r="Z47" i="104"/>
  <c r="Y47" i="104"/>
  <c r="DL49" i="104"/>
  <c r="DV49" i="104"/>
  <c r="DK49" i="104"/>
  <c r="DU49" i="104"/>
  <c r="DR42" i="104"/>
  <c r="EE49" i="104"/>
  <c r="EO49" i="104"/>
  <c r="EF49" i="104"/>
  <c r="EP49" i="104"/>
  <c r="BC46" i="104"/>
  <c r="BM46" i="104"/>
  <c r="BJ39" i="104"/>
  <c r="DL48" i="104"/>
  <c r="DV48" i="104"/>
  <c r="DK48" i="104"/>
  <c r="DU48" i="104"/>
  <c r="Y48" i="104"/>
  <c r="DL47" i="104"/>
  <c r="DV47" i="104"/>
  <c r="DK47" i="104"/>
  <c r="DU47" i="104"/>
  <c r="DR40" i="104"/>
  <c r="Y46" i="104"/>
  <c r="V39" i="104"/>
  <c r="BX46" i="104"/>
  <c r="CH46" i="104"/>
  <c r="BW46" i="104"/>
  <c r="CG46" i="104"/>
  <c r="CD39" i="104"/>
  <c r="P44" i="104"/>
  <c r="Z44" i="104"/>
  <c r="O44" i="104"/>
  <c r="Y44" i="104"/>
  <c r="BC44" i="104"/>
  <c r="BM44" i="104"/>
  <c r="EE44" i="104"/>
  <c r="EO44" i="104"/>
  <c r="EF44" i="104"/>
  <c r="EP44" i="104"/>
  <c r="DK44" i="104"/>
  <c r="DU44" i="104"/>
  <c r="DL44" i="104"/>
  <c r="DV44" i="104"/>
  <c r="Z49" i="104"/>
  <c r="Y49" i="104"/>
  <c r="CQ46" i="104"/>
  <c r="DA46" i="104"/>
  <c r="CR46" i="104"/>
  <c r="DB46" i="104"/>
  <c r="DK46" i="104"/>
  <c r="DU46" i="104"/>
  <c r="DL46" i="104"/>
  <c r="DV46" i="104"/>
  <c r="BX48" i="104"/>
  <c r="CH48" i="104"/>
  <c r="CD41" i="104"/>
  <c r="BW48" i="104"/>
  <c r="CG48" i="104"/>
  <c r="CP453" i="50"/>
  <c r="CQ453" i="50"/>
  <c r="CS453" i="50"/>
  <c r="CT453" i="50"/>
  <c r="BT28" i="50"/>
  <c r="AR220" i="50"/>
  <c r="B284" i="50"/>
  <c r="CY220" i="50"/>
  <c r="AR156" i="50"/>
  <c r="AD220" i="50"/>
  <c r="A19" i="93"/>
  <c r="BF156" i="50"/>
  <c r="BF411" i="50"/>
  <c r="AR411" i="50"/>
  <c r="BF220" i="50"/>
  <c r="AD284" i="50"/>
  <c r="P284" i="50"/>
  <c r="CY348" i="50"/>
  <c r="CY156" i="50"/>
  <c r="P156" i="50"/>
  <c r="AR284" i="50"/>
  <c r="CH156" i="50"/>
  <c r="AD156" i="50"/>
  <c r="AU28" i="102"/>
  <c r="AY28" i="102"/>
  <c r="B220" i="50"/>
  <c r="AD28" i="50"/>
  <c r="P411" i="50"/>
  <c r="AD411" i="50"/>
  <c r="AR28" i="50"/>
  <c r="P28" i="50"/>
  <c r="B156" i="50"/>
  <c r="CH348" i="50"/>
  <c r="BT411" i="50"/>
  <c r="CH28" i="50"/>
  <c r="BT156" i="50"/>
  <c r="CH411" i="50"/>
  <c r="CY284" i="50"/>
  <c r="BT220" i="50"/>
  <c r="BT284" i="50"/>
  <c r="B348" i="50"/>
  <c r="CH220" i="50"/>
  <c r="BF284" i="50"/>
  <c r="B411" i="50"/>
  <c r="BF28" i="50"/>
  <c r="CM449" i="50"/>
  <c r="CM450" i="50"/>
  <c r="CM452" i="50"/>
  <c r="CM447" i="50"/>
  <c r="CM453" i="50"/>
  <c r="CM446" i="50"/>
  <c r="CJ453" i="50"/>
  <c r="CM448" i="50"/>
  <c r="CM445" i="50"/>
  <c r="CM451" i="50"/>
  <c r="BD49" i="104"/>
  <c r="BN49" i="104"/>
  <c r="AB40" i="105"/>
  <c r="AC40" i="105"/>
  <c r="BD48" i="104"/>
  <c r="BN48" i="104"/>
  <c r="AB39" i="105"/>
  <c r="AC39" i="105"/>
  <c r="BD47" i="104"/>
  <c r="BN47" i="104"/>
  <c r="AB38" i="105"/>
  <c r="AC38" i="105"/>
  <c r="DR39" i="104"/>
  <c r="CX39" i="104"/>
  <c r="P46" i="104"/>
  <c r="Z46" i="104"/>
  <c r="BD46" i="104"/>
  <c r="BN46" i="104"/>
  <c r="AB37" i="105"/>
  <c r="AC37" i="105"/>
  <c r="BD44" i="104"/>
  <c r="BN44" i="104"/>
  <c r="AB35" i="105"/>
  <c r="AC35" i="105"/>
  <c r="V37" i="104"/>
  <c r="EL37" i="104"/>
  <c r="CD37" i="104"/>
  <c r="P48" i="104"/>
  <c r="Z48" i="104"/>
  <c r="V41" i="104"/>
  <c r="DR41" i="104"/>
  <c r="BJ41" i="104"/>
  <c r="BA396" i="103"/>
  <c r="AZ21" i="102"/>
  <c r="BT93" i="50"/>
  <c r="CY93" i="50"/>
  <c r="CH93" i="50"/>
  <c r="P349" i="50"/>
  <c r="AR349" i="50"/>
  <c r="BT349" i="50"/>
  <c r="BF93" i="50"/>
  <c r="AD349" i="50"/>
  <c r="BF349" i="50"/>
  <c r="AD93" i="50"/>
  <c r="CH285" i="50"/>
  <c r="P93" i="50"/>
  <c r="B93" i="50"/>
  <c r="AR93" i="50"/>
  <c r="P221" i="50"/>
  <c r="B29" i="50"/>
  <c r="M50" i="104"/>
  <c r="W50" i="104"/>
  <c r="D22" i="106"/>
  <c r="BD232" i="103"/>
  <c r="EL40" i="104"/>
  <c r="V42" i="104"/>
  <c r="DR37" i="104"/>
  <c r="BJ37" i="104"/>
  <c r="EL42" i="104"/>
  <c r="V40" i="104"/>
  <c r="CX41" i="104"/>
  <c r="BJ40" i="104"/>
  <c r="BJ42" i="104"/>
  <c r="CD42" i="104"/>
  <c r="EL41" i="104"/>
  <c r="AU29" i="102"/>
  <c r="AY29" i="102"/>
  <c r="AR285" i="50"/>
  <c r="CH157" i="50"/>
  <c r="AR412" i="50"/>
  <c r="B349" i="50"/>
  <c r="AR29" i="50"/>
  <c r="AD157" i="50"/>
  <c r="BT412" i="50"/>
  <c r="BF221" i="50"/>
  <c r="CY157" i="50"/>
  <c r="AR157" i="50"/>
  <c r="BT29" i="50"/>
  <c r="P285" i="50"/>
  <c r="CH29" i="50"/>
  <c r="AD221" i="50"/>
  <c r="BF157" i="50"/>
  <c r="AD412" i="50"/>
  <c r="B412" i="50"/>
  <c r="BT285" i="50"/>
  <c r="BF412" i="50"/>
  <c r="CH349" i="50"/>
  <c r="CH412" i="50"/>
  <c r="CY221" i="50"/>
  <c r="P29" i="50"/>
  <c r="B285" i="50"/>
  <c r="CY285" i="50"/>
  <c r="A20" i="93"/>
  <c r="AR221" i="50"/>
  <c r="AD29" i="50"/>
  <c r="BT221" i="50"/>
  <c r="BT157" i="50"/>
  <c r="CY349" i="50"/>
  <c r="BF285" i="50"/>
  <c r="CH221" i="50"/>
  <c r="P157" i="50"/>
  <c r="BF29" i="50"/>
  <c r="P412" i="50"/>
  <c r="B157" i="50"/>
  <c r="B221" i="50"/>
  <c r="AD285" i="50"/>
  <c r="BA511" i="103"/>
  <c r="AZ22" i="102"/>
  <c r="BT94" i="50"/>
  <c r="CY94" i="50"/>
  <c r="CH94" i="50"/>
  <c r="P350" i="50"/>
  <c r="AR350" i="50"/>
  <c r="BT350" i="50"/>
  <c r="BF94" i="50"/>
  <c r="AD350" i="50"/>
  <c r="BF350" i="50"/>
  <c r="AD94" i="50"/>
  <c r="CH286" i="50"/>
  <c r="B94" i="50"/>
  <c r="P94" i="50"/>
  <c r="P222" i="50"/>
  <c r="AR94" i="50"/>
  <c r="B30" i="50"/>
  <c r="D23" i="106"/>
  <c r="BD347" i="103"/>
  <c r="N50" i="104"/>
  <c r="X50" i="104"/>
  <c r="AU30" i="102"/>
  <c r="AY30" i="102"/>
  <c r="BT30" i="50"/>
  <c r="AD413" i="50"/>
  <c r="AR158" i="50"/>
  <c r="B286" i="50"/>
  <c r="P286" i="50"/>
  <c r="BF286" i="50"/>
  <c r="BF413" i="50"/>
  <c r="BT222" i="50"/>
  <c r="CH158" i="50"/>
  <c r="CY286" i="50"/>
  <c r="AR286" i="50"/>
  <c r="CH222" i="50"/>
  <c r="AR30" i="50"/>
  <c r="BT413" i="50"/>
  <c r="AD158" i="50"/>
  <c r="CH30" i="50"/>
  <c r="AD286" i="50"/>
  <c r="AR413" i="50"/>
  <c r="B350" i="50"/>
  <c r="BT158" i="50"/>
  <c r="B222" i="50"/>
  <c r="AD30" i="50"/>
  <c r="B158" i="50"/>
  <c r="BT286" i="50"/>
  <c r="BF222" i="50"/>
  <c r="B413" i="50"/>
  <c r="AD222" i="50"/>
  <c r="BF30" i="50"/>
  <c r="CH413" i="50"/>
  <c r="CY350" i="50"/>
  <c r="P158" i="50"/>
  <c r="BF158" i="50"/>
  <c r="CY222" i="50"/>
  <c r="P413" i="50"/>
  <c r="A21" i="93"/>
  <c r="AR222" i="50"/>
  <c r="P30" i="50"/>
  <c r="CH350" i="50"/>
  <c r="CY158" i="50"/>
  <c r="BP51" i="103"/>
  <c r="AZ23" i="102"/>
  <c r="BT95" i="50"/>
  <c r="CY95" i="50"/>
  <c r="CH95" i="50"/>
  <c r="P351" i="50"/>
  <c r="AR351" i="50"/>
  <c r="BT351" i="50"/>
  <c r="BF95" i="50"/>
  <c r="AD351" i="50"/>
  <c r="BF351" i="50"/>
  <c r="AD95" i="50"/>
  <c r="CH287" i="50"/>
  <c r="P95" i="50"/>
  <c r="B95" i="50"/>
  <c r="AR95" i="50"/>
  <c r="P223" i="50"/>
  <c r="B31" i="50"/>
  <c r="D24" i="106"/>
  <c r="BD462" i="103"/>
  <c r="O50" i="104"/>
  <c r="Y50" i="104"/>
  <c r="P50" i="104"/>
  <c r="Z50" i="104"/>
  <c r="P287" i="50"/>
  <c r="AU31" i="102"/>
  <c r="AY31" i="102"/>
  <c r="AR31" i="50"/>
  <c r="BT159" i="50"/>
  <c r="B414" i="50"/>
  <c r="BF287" i="50"/>
  <c r="BF159" i="50"/>
  <c r="P31" i="50"/>
  <c r="BT414" i="50"/>
  <c r="BF223" i="50"/>
  <c r="B159" i="50"/>
  <c r="AD414" i="50"/>
  <c r="BT223" i="50"/>
  <c r="BF414" i="50"/>
  <c r="AR414" i="50"/>
  <c r="AR159" i="50"/>
  <c r="CH31" i="50"/>
  <c r="P414" i="50"/>
  <c r="BT287" i="50"/>
  <c r="AD223" i="50"/>
  <c r="AD287" i="50"/>
  <c r="CY159" i="50"/>
  <c r="CH159" i="50"/>
  <c r="A22" i="93"/>
  <c r="AR223" i="50"/>
  <c r="B287" i="50"/>
  <c r="AD159" i="50"/>
  <c r="P159" i="50"/>
  <c r="CH223" i="50"/>
  <c r="BT31" i="50"/>
  <c r="B351" i="50"/>
  <c r="BF31" i="50"/>
  <c r="CH414" i="50"/>
  <c r="CY351" i="50"/>
  <c r="B223" i="50"/>
  <c r="CH351" i="50"/>
  <c r="CY223" i="50"/>
  <c r="CY287" i="50"/>
  <c r="AD31" i="50"/>
  <c r="AR287" i="50"/>
  <c r="BP166" i="103"/>
  <c r="AZ24" i="102"/>
  <c r="BT96" i="50"/>
  <c r="CY96" i="50"/>
  <c r="CH96" i="50"/>
  <c r="AD352" i="50"/>
  <c r="BF352" i="50"/>
  <c r="BF96" i="50"/>
  <c r="AR352" i="50"/>
  <c r="P352" i="50"/>
  <c r="BT352" i="50"/>
  <c r="AD96" i="50"/>
  <c r="CH288" i="50"/>
  <c r="B96" i="50"/>
  <c r="P96" i="50"/>
  <c r="P224" i="50"/>
  <c r="AR96" i="50"/>
  <c r="B32" i="50"/>
  <c r="D25" i="106"/>
  <c r="BS2" i="103"/>
  <c r="V43" i="104"/>
  <c r="BT415" i="50"/>
  <c r="CY352" i="50"/>
  <c r="CH415" i="50"/>
  <c r="B352" i="50"/>
  <c r="CY288" i="50"/>
  <c r="AR160" i="50"/>
  <c r="A23" i="93"/>
  <c r="P32" i="50"/>
  <c r="B288" i="50"/>
  <c r="AU32" i="102"/>
  <c r="AY32" i="102"/>
  <c r="AD160" i="50"/>
  <c r="P288" i="50"/>
  <c r="BF288" i="50"/>
  <c r="BT288" i="50"/>
  <c r="BF32" i="50"/>
  <c r="BF160" i="50"/>
  <c r="BT32" i="50"/>
  <c r="CH32" i="50"/>
  <c r="AR224" i="50"/>
  <c r="AD224" i="50"/>
  <c r="AR415" i="50"/>
  <c r="P415" i="50"/>
  <c r="BT160" i="50"/>
  <c r="CY160" i="50"/>
  <c r="B224" i="50"/>
  <c r="AR288" i="50"/>
  <c r="CH352" i="50"/>
  <c r="AD32" i="50"/>
  <c r="CH224" i="50"/>
  <c r="BT224" i="50"/>
  <c r="AD415" i="50"/>
  <c r="BF224" i="50"/>
  <c r="B160" i="50"/>
  <c r="AR32" i="50"/>
  <c r="AD288" i="50"/>
  <c r="BF415" i="50"/>
  <c r="CY224" i="50"/>
  <c r="CH160" i="50"/>
  <c r="P160" i="50"/>
  <c r="B415" i="50"/>
  <c r="CE281" i="103"/>
  <c r="AZ25" i="102"/>
  <c r="BT97" i="50"/>
  <c r="CY97" i="50"/>
  <c r="CH97" i="50"/>
  <c r="AD353" i="50"/>
  <c r="BF353" i="50"/>
  <c r="BF97" i="50"/>
  <c r="AR353" i="50"/>
  <c r="P353" i="50"/>
  <c r="BT353" i="50"/>
  <c r="AD97" i="50"/>
  <c r="CH289" i="50"/>
  <c r="P97" i="50"/>
  <c r="B97" i="50"/>
  <c r="AR97" i="50"/>
  <c r="P225" i="50"/>
  <c r="B33" i="50"/>
  <c r="D26" i="106"/>
  <c r="BS117" i="103"/>
  <c r="BF225" i="50"/>
  <c r="A24" i="93"/>
  <c r="BF33" i="50"/>
  <c r="CY353" i="50"/>
  <c r="AR161" i="50"/>
  <c r="BT225" i="50"/>
  <c r="CY161" i="50"/>
  <c r="AR416" i="50"/>
  <c r="AR33" i="50"/>
  <c r="CH225" i="50"/>
  <c r="BT289" i="50"/>
  <c r="CH33" i="50"/>
  <c r="B289" i="50"/>
  <c r="AD416" i="50"/>
  <c r="BF161" i="50"/>
  <c r="AR289" i="50"/>
  <c r="P289" i="50"/>
  <c r="P416" i="50"/>
  <c r="BF289" i="50"/>
  <c r="BF416" i="50"/>
  <c r="BT416" i="50"/>
  <c r="AU33" i="102"/>
  <c r="AY33" i="102"/>
  <c r="AD225" i="50"/>
  <c r="CH161" i="50"/>
  <c r="CH416" i="50"/>
  <c r="CY289" i="50"/>
  <c r="B161" i="50"/>
  <c r="BT33" i="50"/>
  <c r="B225" i="50"/>
  <c r="P33" i="50"/>
  <c r="B416" i="50"/>
  <c r="AD289" i="50"/>
  <c r="AR225" i="50"/>
  <c r="CY225" i="50"/>
  <c r="BT161" i="50"/>
  <c r="AD161" i="50"/>
  <c r="AD33" i="50"/>
  <c r="CH353" i="50"/>
  <c r="B353" i="50"/>
  <c r="P161" i="50"/>
  <c r="BP396" i="103"/>
  <c r="AZ26" i="102"/>
  <c r="BT98" i="50"/>
  <c r="CY98" i="50"/>
  <c r="CH98" i="50"/>
  <c r="AD354" i="50"/>
  <c r="BF354" i="50"/>
  <c r="BF98" i="50"/>
  <c r="AR354" i="50"/>
  <c r="P354" i="50"/>
  <c r="BT354" i="50"/>
  <c r="AD98" i="50"/>
  <c r="CH290" i="50"/>
  <c r="B98" i="50"/>
  <c r="P98" i="50"/>
  <c r="P226" i="50"/>
  <c r="AR98" i="50"/>
  <c r="B34" i="50"/>
  <c r="D27" i="106"/>
  <c r="BS232" i="103"/>
  <c r="CY226" i="50"/>
  <c r="P290" i="50"/>
  <c r="BF226" i="50"/>
  <c r="BF290" i="50"/>
  <c r="BT226" i="50"/>
  <c r="CY290" i="50"/>
  <c r="BT417" i="50"/>
  <c r="CH354" i="50"/>
  <c r="A25" i="93"/>
  <c r="AR226" i="50"/>
  <c r="AU34" i="102"/>
  <c r="AY34" i="102"/>
  <c r="BT34" i="50"/>
  <c r="AD417" i="50"/>
  <c r="CH162" i="50"/>
  <c r="B290" i="50"/>
  <c r="CY354" i="50"/>
  <c r="AD34" i="50"/>
  <c r="BF34" i="50"/>
  <c r="AR162" i="50"/>
  <c r="BT162" i="50"/>
  <c r="AD226" i="50"/>
  <c r="P417" i="50"/>
  <c r="B417" i="50"/>
  <c r="B162" i="50"/>
  <c r="CH34" i="50"/>
  <c r="B354" i="50"/>
  <c r="AR290" i="50"/>
  <c r="AD162" i="50"/>
  <c r="AR417" i="50"/>
  <c r="CH417" i="50"/>
  <c r="B226" i="50"/>
  <c r="BF162" i="50"/>
  <c r="CY162" i="50"/>
  <c r="AD290" i="50"/>
  <c r="P162" i="50"/>
  <c r="BT290" i="50"/>
  <c r="BF417" i="50"/>
  <c r="CH226" i="50"/>
  <c r="P34" i="50"/>
  <c r="AR34" i="50"/>
  <c r="BP511" i="103"/>
  <c r="AZ27" i="102"/>
  <c r="BT99" i="50"/>
  <c r="CY99" i="50"/>
  <c r="CH99" i="50"/>
  <c r="P355" i="50"/>
  <c r="AR355" i="50"/>
  <c r="BT355" i="50"/>
  <c r="BF99" i="50"/>
  <c r="AD355" i="50"/>
  <c r="BF355" i="50"/>
  <c r="AD99" i="50"/>
  <c r="CH291" i="50"/>
  <c r="P99" i="50"/>
  <c r="B99" i="50"/>
  <c r="AR99" i="50"/>
  <c r="P227" i="50"/>
  <c r="B35" i="50"/>
  <c r="D28" i="106"/>
  <c r="BS347" i="103"/>
  <c r="AU35" i="102"/>
  <c r="AY35" i="102"/>
  <c r="CH355" i="50"/>
  <c r="BT291" i="50"/>
  <c r="BT418" i="50"/>
  <c r="B227" i="50"/>
  <c r="BT35" i="50"/>
  <c r="B291" i="50"/>
  <c r="AD35" i="50"/>
  <c r="B418" i="50"/>
  <c r="BT163" i="50"/>
  <c r="AR163" i="50"/>
  <c r="BF418" i="50"/>
  <c r="BT227" i="50"/>
  <c r="AD227" i="50"/>
  <c r="CH163" i="50"/>
  <c r="AR291" i="50"/>
  <c r="AR227" i="50"/>
  <c r="BF35" i="50"/>
  <c r="CH35" i="50"/>
  <c r="P291" i="50"/>
  <c r="P35" i="50"/>
  <c r="A26" i="93"/>
  <c r="AD291" i="50"/>
  <c r="AR418" i="50"/>
  <c r="B355" i="50"/>
  <c r="AR35" i="50"/>
  <c r="AD163" i="50"/>
  <c r="B163" i="50"/>
  <c r="AD418" i="50"/>
  <c r="P418" i="50"/>
  <c r="CH227" i="50"/>
  <c r="BF163" i="50"/>
  <c r="CY355" i="50"/>
  <c r="BF227" i="50"/>
  <c r="BF291" i="50"/>
  <c r="CY291" i="50"/>
  <c r="CH418" i="50"/>
  <c r="P163" i="50"/>
  <c r="CY227" i="50"/>
  <c r="CY163" i="50"/>
  <c r="CE51" i="103"/>
  <c r="AZ28" i="102"/>
  <c r="BT100" i="50"/>
  <c r="CY100" i="50"/>
  <c r="CH100" i="50"/>
  <c r="P356" i="50"/>
  <c r="AR356" i="50"/>
  <c r="BT356" i="50"/>
  <c r="BF100" i="50"/>
  <c r="BF356" i="50"/>
  <c r="AD356" i="50"/>
  <c r="AD100" i="50"/>
  <c r="CH292" i="50"/>
  <c r="B100" i="50"/>
  <c r="P100" i="50"/>
  <c r="P228" i="50"/>
  <c r="AR100" i="50"/>
  <c r="B36" i="50"/>
  <c r="D29" i="106"/>
  <c r="BS462" i="103"/>
  <c r="AR292" i="50"/>
  <c r="BF36" i="50"/>
  <c r="AU36" i="102"/>
  <c r="AY36" i="102"/>
  <c r="P292" i="50"/>
  <c r="B164" i="50"/>
  <c r="BT292" i="50"/>
  <c r="BT164" i="50"/>
  <c r="AD36" i="50"/>
  <c r="CH164" i="50"/>
  <c r="AR164" i="50"/>
  <c r="AD419" i="50"/>
  <c r="AR419" i="50"/>
  <c r="BT419" i="50"/>
  <c r="B228" i="50"/>
  <c r="B419" i="50"/>
  <c r="BF292" i="50"/>
  <c r="P36" i="50"/>
  <c r="AR36" i="50"/>
  <c r="BT228" i="50"/>
  <c r="AD292" i="50"/>
  <c r="BF164" i="50"/>
  <c r="B356" i="50"/>
  <c r="CH36" i="50"/>
  <c r="CH228" i="50"/>
  <c r="CY164" i="50"/>
  <c r="BF228" i="50"/>
  <c r="P419" i="50"/>
  <c r="B292" i="50"/>
  <c r="CY228" i="50"/>
  <c r="AD164" i="50"/>
  <c r="BT36" i="50"/>
  <c r="A27" i="93"/>
  <c r="BF419" i="50"/>
  <c r="CY356" i="50"/>
  <c r="AR228" i="50"/>
  <c r="AD228" i="50"/>
  <c r="CH419" i="50"/>
  <c r="P164" i="50"/>
  <c r="CH356" i="50"/>
  <c r="CY292" i="50"/>
  <c r="CE166" i="103"/>
  <c r="AZ29" i="102"/>
  <c r="BT101" i="50"/>
  <c r="CY101" i="50"/>
  <c r="CH101" i="50"/>
  <c r="AD357" i="50"/>
  <c r="BF357" i="50"/>
  <c r="BF101" i="50"/>
  <c r="AR357" i="50"/>
  <c r="P357" i="50"/>
  <c r="BT357" i="50"/>
  <c r="AD101" i="50"/>
  <c r="CH293" i="50"/>
  <c r="P101" i="50"/>
  <c r="B101" i="50"/>
  <c r="AR101" i="50"/>
  <c r="P229" i="50"/>
  <c r="B37" i="50"/>
  <c r="D30" i="106"/>
  <c r="CH2" i="103"/>
  <c r="A28" i="93"/>
  <c r="B420" i="50"/>
  <c r="BF293" i="50"/>
  <c r="BF37" i="50"/>
  <c r="CY293" i="50"/>
  <c r="CY165" i="50"/>
  <c r="AD37" i="50"/>
  <c r="BF229" i="50"/>
  <c r="P420" i="50"/>
  <c r="B165" i="50"/>
  <c r="CY357" i="50"/>
  <c r="B293" i="50"/>
  <c r="BF165" i="50"/>
  <c r="BT165" i="50"/>
  <c r="CH37" i="50"/>
  <c r="AR37" i="50"/>
  <c r="AR293" i="50"/>
  <c r="CY229" i="50"/>
  <c r="P37" i="50"/>
  <c r="BF420" i="50"/>
  <c r="AD293" i="50"/>
  <c r="BT229" i="50"/>
  <c r="BT37" i="50"/>
  <c r="AU37" i="102"/>
  <c r="AY37" i="102"/>
  <c r="AR229" i="50"/>
  <c r="BT420" i="50"/>
  <c r="P165" i="50"/>
  <c r="P293" i="50"/>
  <c r="AD420" i="50"/>
  <c r="BT293" i="50"/>
  <c r="AR165" i="50"/>
  <c r="CH420" i="50"/>
  <c r="B229" i="50"/>
  <c r="AR420" i="50"/>
  <c r="AD165" i="50"/>
  <c r="CH357" i="50"/>
  <c r="B357" i="50"/>
  <c r="AD229" i="50"/>
  <c r="CH229" i="50"/>
  <c r="CH165" i="50"/>
  <c r="CT281" i="103"/>
  <c r="AZ30" i="102"/>
  <c r="BT102" i="50"/>
  <c r="CY102" i="50"/>
  <c r="CH102" i="50"/>
  <c r="AD358" i="50"/>
  <c r="BF358" i="50"/>
  <c r="BF102" i="50"/>
  <c r="AR358" i="50"/>
  <c r="P358" i="50"/>
  <c r="BT358" i="50"/>
  <c r="AD102" i="50"/>
  <c r="CH294" i="50"/>
  <c r="B102" i="50"/>
  <c r="P102" i="50"/>
  <c r="P230" i="50"/>
  <c r="AR102" i="50"/>
  <c r="B38" i="50"/>
  <c r="D31" i="106"/>
  <c r="CH117" i="103"/>
  <c r="BT230" i="50"/>
  <c r="B421" i="50"/>
  <c r="AD421" i="50"/>
  <c r="B230" i="50"/>
  <c r="BF421" i="50"/>
  <c r="AD230" i="50"/>
  <c r="AR38" i="50"/>
  <c r="AU38" i="102"/>
  <c r="AY38" i="102"/>
  <c r="CY230" i="50"/>
  <c r="CY166" i="50"/>
  <c r="B294" i="50"/>
  <c r="P421" i="50"/>
  <c r="P294" i="50"/>
  <c r="AD38" i="50"/>
  <c r="CH358" i="50"/>
  <c r="BF230" i="50"/>
  <c r="CY358" i="50"/>
  <c r="P38" i="50"/>
  <c r="CH38" i="50"/>
  <c r="AR166" i="50"/>
  <c r="CH421" i="50"/>
  <c r="B166" i="50"/>
  <c r="AR421" i="50"/>
  <c r="CH166" i="50"/>
  <c r="BT421" i="50"/>
  <c r="BF294" i="50"/>
  <c r="AD166" i="50"/>
  <c r="BF38" i="50"/>
  <c r="CH230" i="50"/>
  <c r="CY294" i="50"/>
  <c r="A29" i="93"/>
  <c r="BT294" i="50"/>
  <c r="BF166" i="50"/>
  <c r="AR294" i="50"/>
  <c r="B358" i="50"/>
  <c r="AR230" i="50"/>
  <c r="AD294" i="50"/>
  <c r="BT166" i="50"/>
  <c r="BT38" i="50"/>
  <c r="P166" i="50"/>
  <c r="CE396" i="103"/>
  <c r="AZ31" i="102"/>
  <c r="BT103" i="50"/>
  <c r="CY103" i="50"/>
  <c r="CH103" i="50"/>
  <c r="AD359" i="50"/>
  <c r="BF359" i="50"/>
  <c r="BF103" i="50"/>
  <c r="AR359" i="50"/>
  <c r="P359" i="50"/>
  <c r="BT359" i="50"/>
  <c r="AD103" i="50"/>
  <c r="CH295" i="50"/>
  <c r="P103" i="50"/>
  <c r="B103" i="50"/>
  <c r="AR103" i="50"/>
  <c r="P231" i="50"/>
  <c r="B39" i="50"/>
  <c r="D32" i="106"/>
  <c r="CH232" i="103"/>
  <c r="CH422" i="50"/>
  <c r="BF295" i="50"/>
  <c r="CH39" i="50"/>
  <c r="BF422" i="50"/>
  <c r="P39" i="50"/>
  <c r="AD422" i="50"/>
  <c r="BF231" i="50"/>
  <c r="AU39" i="102"/>
  <c r="AY39" i="102"/>
  <c r="BT167" i="50"/>
  <c r="B422" i="50"/>
  <c r="CY231" i="50"/>
  <c r="BT39" i="50"/>
  <c r="AD39" i="50"/>
  <c r="A30" i="93"/>
  <c r="CH359" i="50"/>
  <c r="AD295" i="50"/>
  <c r="BF167" i="50"/>
  <c r="CY295" i="50"/>
  <c r="AR422" i="50"/>
  <c r="CH231" i="50"/>
  <c r="CY167" i="50"/>
  <c r="BT422" i="50"/>
  <c r="AD167" i="50"/>
  <c r="BT295" i="50"/>
  <c r="AR39" i="50"/>
  <c r="P295" i="50"/>
  <c r="B359" i="50"/>
  <c r="AR295" i="50"/>
  <c r="P167" i="50"/>
  <c r="AR167" i="50"/>
  <c r="P422" i="50"/>
  <c r="BF39" i="50"/>
  <c r="B295" i="50"/>
  <c r="AD231" i="50"/>
  <c r="CY359" i="50"/>
  <c r="BT231" i="50"/>
  <c r="AR231" i="50"/>
  <c r="B231" i="50"/>
  <c r="CH167" i="50"/>
  <c r="B167" i="50"/>
  <c r="CE511" i="103"/>
  <c r="AZ32" i="102"/>
  <c r="BT104" i="50"/>
  <c r="CY104" i="50"/>
  <c r="CH104" i="50"/>
  <c r="AD360" i="50"/>
  <c r="BF360" i="50"/>
  <c r="BF104" i="50"/>
  <c r="AR360" i="50"/>
  <c r="P360" i="50"/>
  <c r="BT360" i="50"/>
  <c r="AD104" i="50"/>
  <c r="CH296" i="50"/>
  <c r="B104" i="50"/>
  <c r="P104" i="50"/>
  <c r="P232" i="50"/>
  <c r="AR104" i="50"/>
  <c r="B40" i="50"/>
  <c r="D33" i="106"/>
  <c r="CH347" i="103"/>
  <c r="AU40" i="102"/>
  <c r="AY40" i="102"/>
  <c r="CH40" i="50"/>
  <c r="P296" i="50"/>
  <c r="BT296" i="50"/>
  <c r="AD232" i="50"/>
  <c r="B232" i="50"/>
  <c r="CY168" i="50"/>
  <c r="AR40" i="50"/>
  <c r="AR232" i="50"/>
  <c r="B360" i="50"/>
  <c r="BT40" i="50"/>
  <c r="B296" i="50"/>
  <c r="AR423" i="50"/>
  <c r="BF232" i="50"/>
  <c r="B423" i="50"/>
  <c r="P168" i="50"/>
  <c r="CH423" i="50"/>
  <c r="CH168" i="50"/>
  <c r="BF423" i="50"/>
  <c r="CH232" i="50"/>
  <c r="CH360" i="50"/>
  <c r="P423" i="50"/>
  <c r="BF296" i="50"/>
  <c r="AR168" i="50"/>
  <c r="BT232" i="50"/>
  <c r="A31" i="93"/>
  <c r="AR296" i="50"/>
  <c r="AD423" i="50"/>
  <c r="B168" i="50"/>
  <c r="AD40" i="50"/>
  <c r="BF168" i="50"/>
  <c r="AD296" i="50"/>
  <c r="CY232" i="50"/>
  <c r="BT168" i="50"/>
  <c r="CY360" i="50"/>
  <c r="BT423" i="50"/>
  <c r="CY296" i="50"/>
  <c r="AD168" i="50"/>
  <c r="P40" i="50"/>
  <c r="BF40" i="50"/>
  <c r="CT51" i="103"/>
  <c r="AZ33" i="102"/>
  <c r="BT105" i="50"/>
  <c r="CY105" i="50"/>
  <c r="CH105" i="50"/>
  <c r="P361" i="50"/>
  <c r="AR361" i="50"/>
  <c r="BT361" i="50"/>
  <c r="BF105" i="50"/>
  <c r="AD361" i="50"/>
  <c r="BF361" i="50"/>
  <c r="AD105" i="50"/>
  <c r="CH297" i="50"/>
  <c r="P105" i="50"/>
  <c r="B105" i="50"/>
  <c r="AR105" i="50"/>
  <c r="P233" i="50"/>
  <c r="B41" i="50"/>
  <c r="D34" i="106"/>
  <c r="CH462" i="103"/>
  <c r="AU41" i="102"/>
  <c r="AY41" i="102"/>
  <c r="BF41" i="50"/>
  <c r="BT424" i="50"/>
  <c r="BT41" i="50"/>
  <c r="AD233" i="50"/>
  <c r="CY361" i="50"/>
  <c r="BF424" i="50"/>
  <c r="AD297" i="50"/>
  <c r="BT297" i="50"/>
  <c r="CY297" i="50"/>
  <c r="CH424" i="50"/>
  <c r="AR297" i="50"/>
  <c r="B169" i="50"/>
  <c r="AD169" i="50"/>
  <c r="BF297" i="50"/>
  <c r="CH361" i="50"/>
  <c r="AR169" i="50"/>
  <c r="P41" i="50"/>
  <c r="B424" i="50"/>
  <c r="A32" i="93"/>
  <c r="CH41" i="50"/>
  <c r="CH233" i="50"/>
  <c r="AR233" i="50"/>
  <c r="BF233" i="50"/>
  <c r="P169" i="50"/>
  <c r="BT169" i="50"/>
  <c r="CY169" i="50"/>
  <c r="B361" i="50"/>
  <c r="CY233" i="50"/>
  <c r="P297" i="50"/>
  <c r="B233" i="50"/>
  <c r="B297" i="50"/>
  <c r="AR41" i="50"/>
  <c r="AD41" i="50"/>
  <c r="AD424" i="50"/>
  <c r="CH169" i="50"/>
  <c r="AR424" i="50"/>
  <c r="P424" i="50"/>
  <c r="BT233" i="50"/>
  <c r="BF169" i="50"/>
  <c r="CT166" i="103"/>
  <c r="AZ34" i="102"/>
  <c r="BT106" i="50"/>
  <c r="CY106" i="50"/>
  <c r="CH106" i="50"/>
  <c r="P362" i="50"/>
  <c r="AR362" i="50"/>
  <c r="BT362" i="50"/>
  <c r="BF106" i="50"/>
  <c r="BF362" i="50"/>
  <c r="AD362" i="50"/>
  <c r="AD106" i="50"/>
  <c r="CH298" i="50"/>
  <c r="B106" i="50"/>
  <c r="P106" i="50"/>
  <c r="P234" i="50"/>
  <c r="AR106" i="50"/>
  <c r="B42" i="50"/>
  <c r="D35" i="106"/>
  <c r="CW2" i="103"/>
  <c r="AU42" i="102"/>
  <c r="AY42" i="102"/>
  <c r="CY170" i="50"/>
  <c r="BT234" i="50"/>
  <c r="BF42" i="50"/>
  <c r="AR425" i="50"/>
  <c r="CH425" i="50"/>
  <c r="P425" i="50"/>
  <c r="B298" i="50"/>
  <c r="AR298" i="50"/>
  <c r="BT298" i="50"/>
  <c r="AR42" i="50"/>
  <c r="AD425" i="50"/>
  <c r="AD170" i="50"/>
  <c r="AD234" i="50"/>
  <c r="BT42" i="50"/>
  <c r="B425" i="50"/>
  <c r="BT425" i="50"/>
  <c r="AR234" i="50"/>
  <c r="CY362" i="50"/>
  <c r="CH362" i="50"/>
  <c r="CH170" i="50"/>
  <c r="P298" i="50"/>
  <c r="BF425" i="50"/>
  <c r="CY298" i="50"/>
  <c r="BF234" i="50"/>
  <c r="CY234" i="50"/>
  <c r="CH234" i="50"/>
  <c r="AD42" i="50"/>
  <c r="P170" i="50"/>
  <c r="BF298" i="50"/>
  <c r="B234" i="50"/>
  <c r="P42" i="50"/>
  <c r="BT170" i="50"/>
  <c r="AD298" i="50"/>
  <c r="CH42" i="50"/>
  <c r="A33" i="93"/>
  <c r="B362" i="50"/>
  <c r="B170" i="50"/>
  <c r="BF170" i="50"/>
  <c r="AR170" i="50"/>
  <c r="DI281" i="103"/>
  <c r="AZ35" i="102"/>
  <c r="BT107" i="50"/>
  <c r="CY107" i="50"/>
  <c r="CH107" i="50"/>
  <c r="AD363" i="50"/>
  <c r="BF363" i="50"/>
  <c r="BF107" i="50"/>
  <c r="AR363" i="50"/>
  <c r="P363" i="50"/>
  <c r="BT363" i="50"/>
  <c r="AD107" i="50"/>
  <c r="CH299" i="50"/>
  <c r="P107" i="50"/>
  <c r="B107" i="50"/>
  <c r="AR107" i="50"/>
  <c r="P235" i="50"/>
  <c r="B43" i="50"/>
  <c r="D36" i="106"/>
  <c r="CW117" i="103"/>
  <c r="BT171" i="50"/>
  <c r="BY39" i="104"/>
  <c r="P171" i="50"/>
  <c r="AD235" i="50"/>
  <c r="BF299" i="50"/>
  <c r="AR299" i="50"/>
  <c r="BT235" i="50"/>
  <c r="BY40" i="104"/>
  <c r="AU43" i="102"/>
  <c r="AY43" i="102"/>
  <c r="P299" i="50"/>
  <c r="CY171" i="50"/>
  <c r="P426" i="50"/>
  <c r="CY363" i="50"/>
  <c r="BF171" i="50"/>
  <c r="BF426" i="50"/>
  <c r="CH43" i="50"/>
  <c r="A34" i="93"/>
  <c r="BT43" i="50"/>
  <c r="BY37" i="104"/>
  <c r="CH171" i="50"/>
  <c r="CY235" i="50"/>
  <c r="P43" i="50"/>
  <c r="AD171" i="50"/>
  <c r="BF235" i="50"/>
  <c r="BT299" i="50"/>
  <c r="B171" i="50"/>
  <c r="BF43" i="50"/>
  <c r="CY299" i="50"/>
  <c r="AR235" i="50"/>
  <c r="CH426" i="50"/>
  <c r="B426" i="50"/>
  <c r="B363" i="50"/>
  <c r="AD43" i="50"/>
  <c r="B235" i="50"/>
  <c r="AR171" i="50"/>
  <c r="CH235" i="50"/>
  <c r="AR426" i="50"/>
  <c r="AD299" i="50"/>
  <c r="BT426" i="50"/>
  <c r="AD426" i="50"/>
  <c r="CH363" i="50"/>
  <c r="AR43" i="50"/>
  <c r="B299" i="50"/>
  <c r="BH449" i="50"/>
  <c r="BH445" i="50"/>
  <c r="BH450" i="50"/>
  <c r="BH447" i="50"/>
  <c r="BH448" i="50"/>
  <c r="BH452" i="50"/>
  <c r="BR445" i="50"/>
  <c r="BR453" i="50"/>
  <c r="BQ445" i="50"/>
  <c r="BQ453" i="50"/>
  <c r="BH446" i="50"/>
  <c r="BK445" i="50"/>
  <c r="BY43" i="104"/>
  <c r="BY41" i="104"/>
  <c r="BY42" i="104"/>
  <c r="BY38" i="104"/>
  <c r="D37" i="106"/>
  <c r="CW232" i="103"/>
  <c r="AS37" i="104"/>
  <c r="BK446" i="50"/>
  <c r="BK448" i="50"/>
  <c r="BK451" i="50"/>
  <c r="BK449" i="50"/>
  <c r="BK447" i="50"/>
  <c r="BK452" i="50"/>
  <c r="BK450" i="50"/>
  <c r="BK453" i="50"/>
  <c r="BH453" i="50"/>
  <c r="AB44" i="104"/>
  <c r="AL44" i="104"/>
  <c r="AT37" i="104"/>
  <c r="FJ7" i="70"/>
  <c r="FJ8" i="70"/>
  <c r="FJ9" i="70"/>
  <c r="FJ10" i="70"/>
  <c r="FJ11" i="70"/>
  <c r="FJ12" i="70"/>
  <c r="FJ13" i="70"/>
  <c r="FJ14" i="70"/>
  <c r="FJ15" i="70"/>
  <c r="FJ16" i="70"/>
  <c r="FJ17" i="70"/>
  <c r="FJ18" i="70"/>
  <c r="FJ19" i="70"/>
  <c r="FJ20" i="70"/>
  <c r="FJ21" i="70"/>
  <c r="FJ22" i="70"/>
  <c r="FJ23" i="70"/>
  <c r="FJ24" i="70"/>
  <c r="FJ25" i="70"/>
  <c r="FJ26" i="70"/>
  <c r="FJ27" i="70"/>
  <c r="FJ28" i="70"/>
  <c r="FJ29" i="70"/>
  <c r="FJ30" i="70"/>
  <c r="FJ31" i="70"/>
  <c r="FJ32" i="70"/>
  <c r="FJ33" i="70"/>
  <c r="FJ34" i="70"/>
  <c r="FJ35" i="70"/>
  <c r="FJ36" i="70"/>
  <c r="FJ37" i="70"/>
  <c r="FJ38" i="70"/>
  <c r="FJ39" i="70"/>
  <c r="FJ40" i="70"/>
  <c r="FJ41" i="70"/>
  <c r="FJ42" i="70"/>
  <c r="FJ43" i="70"/>
  <c r="FJ44" i="70"/>
  <c r="FJ45" i="70"/>
  <c r="FJ46" i="70"/>
  <c r="FJ47" i="70"/>
  <c r="FJ48" i="70"/>
  <c r="FJ49" i="70"/>
  <c r="FJ50" i="70"/>
  <c r="FJ51" i="70"/>
  <c r="FJ52" i="70"/>
  <c r="FJ53" i="70"/>
  <c r="FJ54" i="70"/>
  <c r="FJ55" i="70"/>
  <c r="FJ56" i="70"/>
</calcChain>
</file>

<file path=xl/comments1.xml><?xml version="1.0" encoding="utf-8"?>
<comments xmlns="http://schemas.openxmlformats.org/spreadsheetml/2006/main">
  <authors>
    <author>SAMSUNG 37</author>
  </authors>
  <commentList>
    <comment ref="G4" authorId="0" shapeId="0">
      <text>
        <r>
          <rPr>
            <b/>
            <sz val="9"/>
            <color indexed="81"/>
            <rFont val="Tahoma"/>
            <family val="2"/>
          </rPr>
          <t>SAMSUNG 37:</t>
        </r>
        <r>
          <rPr>
            <sz val="9"/>
            <color indexed="81"/>
            <rFont val="Tahoma"/>
            <family val="2"/>
          </rPr>
          <t xml:space="preserve">
SELECT REGION</t>
        </r>
      </text>
    </comment>
    <comment ref="G5" authorId="0" shapeId="0">
      <text>
        <r>
          <rPr>
            <b/>
            <sz val="9"/>
            <color indexed="81"/>
            <rFont val="Tahoma"/>
            <family val="2"/>
          </rPr>
          <t>SAMSUNG 37:</t>
        </r>
        <r>
          <rPr>
            <sz val="9"/>
            <color indexed="81"/>
            <rFont val="Tahoma"/>
            <family val="2"/>
          </rPr>
          <t xml:space="preserve">
SELECT STATE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>SAMSUNG 37:</t>
        </r>
        <r>
          <rPr>
            <sz val="9"/>
            <color indexed="81"/>
            <rFont val="Tahoma"/>
            <family val="2"/>
          </rPr>
          <t xml:space="preserve">
SELECT DISTT.</t>
        </r>
      </text>
    </comment>
    <comment ref="G7" authorId="0" shapeId="0">
      <text>
        <r>
          <rPr>
            <b/>
            <sz val="9"/>
            <color indexed="81"/>
            <rFont val="Tahoma"/>
            <family val="2"/>
          </rPr>
          <t>SAMSUNG 37:</t>
        </r>
        <r>
          <rPr>
            <sz val="9"/>
            <color indexed="81"/>
            <rFont val="Tahoma"/>
            <family val="2"/>
          </rPr>
          <t xml:space="preserve">
ENTER AFFILIATION NO.
</t>
        </r>
      </text>
    </comment>
    <comment ref="J7" authorId="0" shapeId="0">
      <text>
        <r>
          <rPr>
            <b/>
            <sz val="9"/>
            <color indexed="81"/>
            <rFont val="Tahoma"/>
            <family val="2"/>
          </rPr>
          <t>SAMSUNG 37:</t>
        </r>
        <r>
          <rPr>
            <sz val="9"/>
            <color indexed="81"/>
            <rFont val="Tahoma"/>
            <family val="2"/>
          </rPr>
          <t xml:space="preserve">
ENTER SCHOOL CODE</t>
        </r>
      </text>
    </comment>
    <comment ref="B15" authorId="0" shapeId="0">
      <text>
        <r>
          <rPr>
            <b/>
            <sz val="9"/>
            <color indexed="81"/>
            <rFont val="Tahoma"/>
            <family val="2"/>
          </rPr>
          <t>SAMSUNG 37:</t>
        </r>
        <r>
          <rPr>
            <sz val="9"/>
            <color indexed="81"/>
            <rFont val="Tahoma"/>
            <family val="2"/>
          </rPr>
          <t xml:space="preserve">
ENTER 1ST LANGUAGE</t>
        </r>
      </text>
    </comment>
    <comment ref="C15" authorId="0" shapeId="0">
      <text>
        <r>
          <rPr>
            <b/>
            <sz val="9"/>
            <color indexed="81"/>
            <rFont val="Tahoma"/>
            <family val="2"/>
          </rPr>
          <t>SAMSUNG 37:</t>
        </r>
        <r>
          <rPr>
            <sz val="9"/>
            <color indexed="81"/>
            <rFont val="Tahoma"/>
            <family val="2"/>
          </rPr>
          <t xml:space="preserve">
ENTER TEACHER NAME</t>
        </r>
      </text>
    </comment>
    <comment ref="B16" authorId="0" shapeId="0">
      <text>
        <r>
          <rPr>
            <b/>
            <sz val="9"/>
            <color indexed="81"/>
            <rFont val="Tahoma"/>
            <family val="2"/>
          </rPr>
          <t>SAMSUNG 37:</t>
        </r>
        <r>
          <rPr>
            <sz val="9"/>
            <color indexed="81"/>
            <rFont val="Tahoma"/>
            <family val="2"/>
          </rPr>
          <t xml:space="preserve">
ENTER 2ND LANGUAGE
</t>
        </r>
      </text>
    </comment>
    <comment ref="C16" authorId="0" shapeId="0">
      <text>
        <r>
          <rPr>
            <b/>
            <sz val="9"/>
            <color indexed="81"/>
            <rFont val="Tahoma"/>
            <family val="2"/>
          </rPr>
          <t>SAMSUNG 37:</t>
        </r>
        <r>
          <rPr>
            <sz val="9"/>
            <color indexed="81"/>
            <rFont val="Tahoma"/>
            <family val="2"/>
          </rPr>
          <t xml:space="preserve">
ENTER TEACHER NAME</t>
        </r>
      </text>
    </comment>
    <comment ref="B17" authorId="0" shapeId="0">
      <text>
        <r>
          <rPr>
            <b/>
            <sz val="9"/>
            <color indexed="81"/>
            <rFont val="Tahoma"/>
            <family val="2"/>
          </rPr>
          <t>SAMSUNG 37:</t>
        </r>
        <r>
          <rPr>
            <sz val="9"/>
            <color indexed="81"/>
            <rFont val="Tahoma"/>
            <family val="2"/>
          </rPr>
          <t xml:space="preserve">
ENTER 3RD LANGUAGE</t>
        </r>
      </text>
    </comment>
    <comment ref="C17" authorId="0" shapeId="0">
      <text>
        <r>
          <rPr>
            <b/>
            <sz val="9"/>
            <color indexed="81"/>
            <rFont val="Tahoma"/>
            <family val="2"/>
          </rPr>
          <t>SAMSUNG 37:</t>
        </r>
        <r>
          <rPr>
            <sz val="9"/>
            <color indexed="81"/>
            <rFont val="Tahoma"/>
            <family val="2"/>
          </rPr>
          <t xml:space="preserve">
ENTER TEACHER NAME</t>
        </r>
      </text>
    </comment>
    <comment ref="B18" authorId="0" shapeId="0">
      <text>
        <r>
          <rPr>
            <b/>
            <sz val="9"/>
            <color indexed="81"/>
            <rFont val="Tahoma"/>
            <family val="2"/>
          </rPr>
          <t>SAMSUNG 37:</t>
        </r>
        <r>
          <rPr>
            <sz val="9"/>
            <color indexed="81"/>
            <rFont val="Tahoma"/>
            <family val="2"/>
          </rPr>
          <t xml:space="preserve">
ENTER SUBJECT</t>
        </r>
      </text>
    </comment>
    <comment ref="C18" authorId="0" shapeId="0">
      <text>
        <r>
          <rPr>
            <b/>
            <sz val="9"/>
            <color indexed="81"/>
            <rFont val="Tahoma"/>
            <family val="2"/>
          </rPr>
          <t>SAMSUNG 37:</t>
        </r>
        <r>
          <rPr>
            <sz val="9"/>
            <color indexed="81"/>
            <rFont val="Tahoma"/>
            <family val="2"/>
          </rPr>
          <t xml:space="preserve">
ENTER TEACHER NAME</t>
        </r>
      </text>
    </comment>
    <comment ref="B19" authorId="0" shapeId="0">
      <text>
        <r>
          <rPr>
            <b/>
            <sz val="9"/>
            <color indexed="81"/>
            <rFont val="Tahoma"/>
            <family val="2"/>
          </rPr>
          <t>SAMSUNG 37:</t>
        </r>
        <r>
          <rPr>
            <sz val="9"/>
            <color indexed="81"/>
            <rFont val="Tahoma"/>
            <family val="2"/>
          </rPr>
          <t xml:space="preserve">
ENTER SUBJECT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SAMSUNG 37:</t>
        </r>
        <r>
          <rPr>
            <sz val="9"/>
            <color indexed="81"/>
            <rFont val="Tahoma"/>
            <family val="2"/>
          </rPr>
          <t xml:space="preserve">
ENTER TEACHER NAME</t>
        </r>
      </text>
    </comment>
    <comment ref="B20" authorId="0" shapeId="0">
      <text>
        <r>
          <rPr>
            <b/>
            <sz val="9"/>
            <color indexed="81"/>
            <rFont val="Tahoma"/>
            <family val="2"/>
          </rPr>
          <t>SAMSUNG 37:</t>
        </r>
        <r>
          <rPr>
            <sz val="9"/>
            <color indexed="81"/>
            <rFont val="Tahoma"/>
            <family val="2"/>
          </rPr>
          <t xml:space="preserve">
ENTER SUBJECT</t>
        </r>
      </text>
    </comment>
    <comment ref="C20" authorId="0" shapeId="0">
      <text>
        <r>
          <rPr>
            <b/>
            <sz val="9"/>
            <color indexed="81"/>
            <rFont val="Tahoma"/>
            <family val="2"/>
          </rPr>
          <t>SAMSUNG 37:</t>
        </r>
        <r>
          <rPr>
            <sz val="9"/>
            <color indexed="81"/>
            <rFont val="Tahoma"/>
            <family val="2"/>
          </rPr>
          <t xml:space="preserve">
ENTER TEACHER NAME</t>
        </r>
      </text>
    </comment>
  </commentList>
</comments>
</file>

<file path=xl/comments2.xml><?xml version="1.0" encoding="utf-8"?>
<comments xmlns="http://schemas.openxmlformats.org/spreadsheetml/2006/main">
  <authors>
    <author>SAMSUNG 37</author>
  </authors>
  <commentList>
    <comment ref="O1" authorId="0" shapeId="0">
      <text>
        <r>
          <rPr>
            <b/>
            <sz val="9"/>
            <color indexed="81"/>
            <rFont val="Tahoma"/>
            <family val="2"/>
          </rPr>
          <t>SAMSUNG 37:</t>
        </r>
        <r>
          <rPr>
            <sz val="9"/>
            <color indexed="81"/>
            <rFont val="Tahoma"/>
            <family val="2"/>
          </rPr>
          <t xml:space="preserve">
CLICK HERE TO MOVE </t>
        </r>
        <r>
          <rPr>
            <b/>
            <sz val="9"/>
            <color indexed="81"/>
            <rFont val="Tahoma"/>
            <family val="2"/>
          </rPr>
          <t>HOME</t>
        </r>
        <r>
          <rPr>
            <sz val="9"/>
            <color indexed="81"/>
            <rFont val="Tahoma"/>
            <family val="2"/>
          </rPr>
          <t xml:space="preserve"> PAGE.</t>
        </r>
      </text>
    </comment>
  </commentList>
</comments>
</file>

<file path=xl/comments3.xml><?xml version="1.0" encoding="utf-8"?>
<comments xmlns="http://schemas.openxmlformats.org/spreadsheetml/2006/main">
  <authors>
    <author>win 7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</commentList>
</comments>
</file>

<file path=xl/comments4.xml><?xml version="1.0" encoding="utf-8"?>
<comments xmlns="http://schemas.openxmlformats.org/spreadsheetml/2006/main">
  <authors>
    <author>win 7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F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AD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AE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AF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AV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AW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AX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BN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BO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BP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CF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CG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CH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CX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CY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CZ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DP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DQ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DR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EH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EI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EJ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EZ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FA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FB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</commentList>
</comments>
</file>

<file path=xl/comments5.xml><?xml version="1.0" encoding="utf-8"?>
<comments xmlns="http://schemas.openxmlformats.org/spreadsheetml/2006/main">
  <authors>
    <author>win 7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BG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BH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BI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BT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BU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BV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BW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  <comment ref="BX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</commentList>
</comments>
</file>

<file path=xl/comments6.xml><?xml version="1.0" encoding="utf-8"?>
<comments xmlns="http://schemas.openxmlformats.org/spreadsheetml/2006/main">
  <authors>
    <author>win 7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win 7:</t>
        </r>
        <r>
          <rPr>
            <sz val="9"/>
            <color indexed="81"/>
            <rFont val="Tahoma"/>
            <family val="2"/>
          </rPr>
          <t xml:space="preserve">
BACK TO HOME PAGE</t>
        </r>
      </text>
    </comment>
  </commentList>
</comments>
</file>

<file path=xl/sharedStrings.xml><?xml version="1.0" encoding="utf-8"?>
<sst xmlns="http://schemas.openxmlformats.org/spreadsheetml/2006/main" count="8458" uniqueCount="1741">
  <si>
    <t>VICE PRINCIPAL</t>
  </si>
  <si>
    <t>ENGLISH</t>
  </si>
  <si>
    <t>HINDI</t>
  </si>
  <si>
    <t>MATHS</t>
  </si>
  <si>
    <t>SCIENCE</t>
  </si>
  <si>
    <t>A1</t>
  </si>
  <si>
    <t>A2</t>
  </si>
  <si>
    <t>B1</t>
  </si>
  <si>
    <t>B2</t>
  </si>
  <si>
    <t>C1</t>
  </si>
  <si>
    <t>C2</t>
  </si>
  <si>
    <t>D</t>
  </si>
  <si>
    <t>E1</t>
  </si>
  <si>
    <t>E2</t>
  </si>
  <si>
    <t>CLASS &amp; SEC</t>
  </si>
  <si>
    <t>SA1</t>
  </si>
  <si>
    <t>House</t>
  </si>
  <si>
    <t>Term I</t>
  </si>
  <si>
    <t>Term II</t>
  </si>
  <si>
    <t>SA2</t>
  </si>
  <si>
    <t>FA1</t>
  </si>
  <si>
    <t>NAME OF THE STUDENT</t>
  </si>
  <si>
    <t>Adm.No</t>
  </si>
  <si>
    <t>Tot mks</t>
  </si>
  <si>
    <t>MM →</t>
  </si>
  <si>
    <t>Class &amp; Sec-&gt;</t>
  </si>
  <si>
    <t>Max mks-&gt;</t>
  </si>
  <si>
    <t>Session-&gt;</t>
  </si>
  <si>
    <t xml:space="preserve">Subject-&gt; </t>
  </si>
  <si>
    <t>A</t>
  </si>
  <si>
    <t>B</t>
  </si>
  <si>
    <t>C</t>
  </si>
  <si>
    <t>Affilation No.</t>
  </si>
  <si>
    <t>Complete Address</t>
  </si>
  <si>
    <t>Date of Birth</t>
  </si>
  <si>
    <t>S.No.</t>
  </si>
  <si>
    <t>FA2</t>
  </si>
  <si>
    <t>FA3</t>
  </si>
  <si>
    <t>FA4</t>
  </si>
  <si>
    <t>FA1+FA2+FA3+FA4</t>
  </si>
  <si>
    <t>SA1+SA2</t>
  </si>
  <si>
    <t>Grade</t>
  </si>
  <si>
    <t>E</t>
  </si>
  <si>
    <t>SOCIAL STUDIES</t>
  </si>
  <si>
    <t>M</t>
  </si>
  <si>
    <t>%</t>
  </si>
  <si>
    <t>G</t>
  </si>
  <si>
    <t>Class &amp; Sec</t>
  </si>
  <si>
    <t>Residential Add &amp; Tele No.</t>
  </si>
  <si>
    <t>Total Attendance</t>
  </si>
  <si>
    <t>Admission No.</t>
  </si>
  <si>
    <t>L</t>
  </si>
  <si>
    <t>SESSION</t>
  </si>
  <si>
    <t>REGION</t>
  </si>
  <si>
    <t>CLASS TEACHER</t>
  </si>
  <si>
    <t>PRINCIPAL</t>
  </si>
  <si>
    <t>ð</t>
  </si>
  <si>
    <t>SUPW TEACHER</t>
  </si>
  <si>
    <t>COMPUTER TEACHER</t>
  </si>
  <si>
    <t>MUSIC TEACHER</t>
  </si>
  <si>
    <t>DOB (dd/mm/yyyy)</t>
  </si>
  <si>
    <t>No. of working days</t>
  </si>
  <si>
    <t>A3</t>
  </si>
  <si>
    <t>A4</t>
  </si>
  <si>
    <t>A5</t>
  </si>
  <si>
    <t>Exam</t>
  </si>
  <si>
    <t>out of 100</t>
  </si>
  <si>
    <t>Grade Pt.</t>
  </si>
  <si>
    <t>FA 1</t>
  </si>
  <si>
    <t>FA 2</t>
  </si>
  <si>
    <t>SA 1</t>
  </si>
  <si>
    <t>FA 3</t>
  </si>
  <si>
    <t>FA 4</t>
  </si>
  <si>
    <t>SA 2</t>
  </si>
  <si>
    <t>Weightage</t>
  </si>
  <si>
    <t>No of Students Passed</t>
  </si>
  <si>
    <t>No of Students Appeared</t>
  </si>
  <si>
    <t>TOTAL</t>
  </si>
  <si>
    <t>IST TERM</t>
  </si>
  <si>
    <t>SA
 1</t>
  </si>
  <si>
    <t>IIND TERM</t>
  </si>
  <si>
    <t>SA
 2</t>
  </si>
  <si>
    <t>GT</t>
  </si>
  <si>
    <t>GRADE</t>
  </si>
  <si>
    <t>GRADE PT</t>
  </si>
  <si>
    <t>CONSOLIDATION</t>
  </si>
  <si>
    <t>CCE GRADES</t>
  </si>
  <si>
    <t>MARK LIST</t>
  </si>
  <si>
    <t>STUDENT PROFILE</t>
  </si>
  <si>
    <t>FA TOTAL</t>
  </si>
  <si>
    <t>SA TOTAL</t>
  </si>
  <si>
    <t>MKS</t>
  </si>
  <si>
    <t>GR</t>
  </si>
  <si>
    <t>G.TOTAL</t>
  </si>
  <si>
    <t>CONSOLIDATED</t>
  </si>
  <si>
    <t>MM &gt;</t>
  </si>
  <si>
    <t>Adm. No</t>
  </si>
  <si>
    <t>TOT</t>
  </si>
  <si>
    <t>FA</t>
  </si>
  <si>
    <t>SA</t>
  </si>
  <si>
    <t>CCE MARKS</t>
  </si>
  <si>
    <t>RESULT ANALYSIS</t>
  </si>
  <si>
    <t>EXAM INCHARGE</t>
  </si>
  <si>
    <t>ALL SUBJ</t>
  </si>
  <si>
    <t>PT</t>
  </si>
  <si>
    <t>F</t>
  </si>
  <si>
    <t>H</t>
  </si>
  <si>
    <t>I</t>
  </si>
  <si>
    <t>J</t>
  </si>
  <si>
    <t>K</t>
  </si>
  <si>
    <t>N</t>
  </si>
  <si>
    <t>O</t>
  </si>
  <si>
    <t>P</t>
  </si>
  <si>
    <t>AB</t>
  </si>
  <si>
    <t>SUB. AVERAGE IN %</t>
  </si>
  <si>
    <t>90% &amp; ABOVE</t>
  </si>
  <si>
    <t>75 -89</t>
  </si>
  <si>
    <t>60 -74</t>
  </si>
  <si>
    <t>34  - 59%</t>
  </si>
  <si>
    <t>BELOW 33%</t>
  </si>
  <si>
    <t>ABSENT</t>
  </si>
  <si>
    <t>NO OF STUDENTS</t>
  </si>
  <si>
    <t>PASS PERCENTAGE</t>
  </si>
  <si>
    <t>ALPHA CODE</t>
  </si>
  <si>
    <t>APPEARED</t>
  </si>
  <si>
    <t>PASSED</t>
  </si>
  <si>
    <t>GRAND TOTAL</t>
  </si>
  <si>
    <t>CGPA</t>
  </si>
  <si>
    <t>SLNO</t>
  </si>
  <si>
    <t>NAME</t>
  </si>
  <si>
    <t>ADMNNO</t>
  </si>
  <si>
    <t>FA1ENG</t>
  </si>
  <si>
    <t>FA2ENG</t>
  </si>
  <si>
    <t>SA1ENG</t>
  </si>
  <si>
    <t>FA3ENG</t>
  </si>
  <si>
    <t>FA4ENG</t>
  </si>
  <si>
    <t>SA2ENG</t>
  </si>
  <si>
    <t>FA1HIN</t>
  </si>
  <si>
    <t>FA2HIN</t>
  </si>
  <si>
    <t>SA1HIN</t>
  </si>
  <si>
    <t>FA3HIN</t>
  </si>
  <si>
    <t>FA4HIN</t>
  </si>
  <si>
    <t>SA2HIN</t>
  </si>
  <si>
    <t>FA1KAN</t>
  </si>
  <si>
    <t>FA2KAN</t>
  </si>
  <si>
    <t>SA1KAN</t>
  </si>
  <si>
    <t>FA3KAN</t>
  </si>
  <si>
    <t>FA4KAN</t>
  </si>
  <si>
    <t>SA2KAN</t>
  </si>
  <si>
    <t>FA1MATH</t>
  </si>
  <si>
    <t>FA2MATH</t>
  </si>
  <si>
    <t>SA1MATH</t>
  </si>
  <si>
    <t>FA3MATH</t>
  </si>
  <si>
    <t>FA4MATH</t>
  </si>
  <si>
    <t>SA2MATH</t>
  </si>
  <si>
    <t>FA1SCI</t>
  </si>
  <si>
    <t>FA2SCI</t>
  </si>
  <si>
    <t>SA1SCI</t>
  </si>
  <si>
    <t>FA3SCI</t>
  </si>
  <si>
    <t>FA4SCI</t>
  </si>
  <si>
    <t>SA2SCI</t>
  </si>
  <si>
    <t>FA1SS</t>
  </si>
  <si>
    <t>FA2SS</t>
  </si>
  <si>
    <t>SA1SS</t>
  </si>
  <si>
    <t>FA3SS</t>
  </si>
  <si>
    <t>FA4SS</t>
  </si>
  <si>
    <t>SA2SS</t>
  </si>
  <si>
    <t>FA1TOT</t>
  </si>
  <si>
    <t>FA2TOT</t>
  </si>
  <si>
    <t>SA1TOT</t>
  </si>
  <si>
    <t>FA3TOT</t>
  </si>
  <si>
    <t>FA4TOT</t>
  </si>
  <si>
    <t>SA2TOT</t>
  </si>
  <si>
    <t>Subject 1</t>
  </si>
  <si>
    <t>Subject 2</t>
  </si>
  <si>
    <t>Subject 3</t>
  </si>
  <si>
    <t>No of subjects</t>
  </si>
  <si>
    <t>Rank</t>
  </si>
  <si>
    <t>PASS</t>
  </si>
  <si>
    <t>Sex</t>
  </si>
  <si>
    <t>Cate
gory</t>
  </si>
  <si>
    <t>Area</t>
  </si>
  <si>
    <t>Aadhar No.</t>
  </si>
  <si>
    <t>School Code</t>
  </si>
  <si>
    <t>NAVODAYA VIDYALAYA SAMITI, NOIDA</t>
  </si>
  <si>
    <t>DISTT.</t>
  </si>
  <si>
    <t>CO-CLASS TEACHER</t>
  </si>
  <si>
    <t>SUBJECT TEACHER</t>
  </si>
  <si>
    <t>SUBJECT</t>
  </si>
  <si>
    <t>VI A</t>
  </si>
  <si>
    <t>VI B</t>
  </si>
  <si>
    <t>VII A</t>
  </si>
  <si>
    <t>VII B</t>
  </si>
  <si>
    <t>VIII A</t>
  </si>
  <si>
    <t>VIII B</t>
  </si>
  <si>
    <t>IX A</t>
  </si>
  <si>
    <t>IX B</t>
  </si>
  <si>
    <t>X A</t>
  </si>
  <si>
    <t>X B</t>
  </si>
  <si>
    <t>XI A</t>
  </si>
  <si>
    <t>XI B</t>
  </si>
  <si>
    <t>XII A</t>
  </si>
  <si>
    <t>XII B</t>
  </si>
  <si>
    <t>PET (M) TEACHER</t>
  </si>
  <si>
    <t>PET (F) TEACHER</t>
  </si>
  <si>
    <t>ART TEACHER</t>
  </si>
  <si>
    <t>TELUGU</t>
  </si>
  <si>
    <t>BHOPAL</t>
  </si>
  <si>
    <t>CHANDIGARH</t>
  </si>
  <si>
    <t>JAIPUR</t>
  </si>
  <si>
    <t>LUCKNOW</t>
  </si>
  <si>
    <t>PATNA</t>
  </si>
  <si>
    <t>HYDERABAD</t>
  </si>
  <si>
    <t>PUNE</t>
  </si>
  <si>
    <t>SHILLONG</t>
  </si>
  <si>
    <t>1 . Choose REGION, STATE, DISTT  from the list.</t>
  </si>
  <si>
    <t>STATE</t>
  </si>
  <si>
    <r>
      <t xml:space="preserve">NOTE : Click on the </t>
    </r>
    <r>
      <rPr>
        <b/>
        <i/>
        <u/>
        <sz val="14"/>
        <color rgb="FFFF0000"/>
        <rFont val="Georgia"/>
        <family val="1"/>
      </rPr>
      <t>underlined text</t>
    </r>
    <r>
      <rPr>
        <b/>
        <i/>
        <sz val="14"/>
        <color rgb="FFFF0000"/>
        <rFont val="Georgia"/>
        <family val="1"/>
      </rPr>
      <t xml:space="preserve"> for going to the particular sheet</t>
    </r>
  </si>
  <si>
    <t>CHHATTISGARH</t>
  </si>
  <si>
    <t xml:space="preserve">CHANDIGARH. </t>
  </si>
  <si>
    <t>A.N.ISLANDS</t>
  </si>
  <si>
    <t xml:space="preserve">DELHI </t>
  </si>
  <si>
    <t xml:space="preserve">UTTAR_PRADESH </t>
  </si>
  <si>
    <t>BIHAR</t>
  </si>
  <si>
    <t>MAHARASHTRA</t>
  </si>
  <si>
    <t xml:space="preserve">ARUNACHAL_PRADESH </t>
  </si>
  <si>
    <t>HIMACHAL_PRADESH</t>
  </si>
  <si>
    <t xml:space="preserve">ANDHRA_PRADESH </t>
  </si>
  <si>
    <t>HARYANA</t>
  </si>
  <si>
    <t>UTTRANCHAL</t>
  </si>
  <si>
    <t>JHARKHAND</t>
  </si>
  <si>
    <t>D.NAGAR_HAVELI</t>
  </si>
  <si>
    <t xml:space="preserve">ASSAM </t>
  </si>
  <si>
    <t>ODISHA</t>
  </si>
  <si>
    <t xml:space="preserve">KARNATAKA </t>
  </si>
  <si>
    <t>RAJASTHAN</t>
  </si>
  <si>
    <t>WEST_BENGAL</t>
  </si>
  <si>
    <t>DAMAN_DIU</t>
  </si>
  <si>
    <t xml:space="preserve">MANIPUR </t>
  </si>
  <si>
    <t>PUNJAB</t>
  </si>
  <si>
    <t>KERALA</t>
  </si>
  <si>
    <t>GOA</t>
  </si>
  <si>
    <t>MEGHALAYA</t>
  </si>
  <si>
    <t>LAKSHADWEEP_UT</t>
  </si>
  <si>
    <t>GUJARAT</t>
  </si>
  <si>
    <t>MIZORAM</t>
  </si>
  <si>
    <t>PONDICHERRY_UT</t>
  </si>
  <si>
    <t>NAGALAND</t>
  </si>
  <si>
    <t>TELANGANA</t>
  </si>
  <si>
    <t>SIKKIM</t>
  </si>
  <si>
    <t>TRIPURA</t>
  </si>
  <si>
    <t>MADHYA PRADESH</t>
  </si>
  <si>
    <t>CHATTISGARH</t>
  </si>
  <si>
    <t xml:space="preserve">CHANDIGARH </t>
  </si>
  <si>
    <t>HIMACHALPRADESH</t>
  </si>
  <si>
    <t>JAMMU&amp;KASHMIR</t>
  </si>
  <si>
    <t>A.N.ISLANDS(UT)</t>
  </si>
  <si>
    <t xml:space="preserve">ANDHRA PRADESH </t>
  </si>
  <si>
    <t>LAKSHADWEEP(UT)</t>
  </si>
  <si>
    <t>PONDICHERRY(UT)</t>
  </si>
  <si>
    <t xml:space="preserve">UTTAR PRADESH </t>
  </si>
  <si>
    <t>UTTRAKHAND</t>
  </si>
  <si>
    <t>WEST BENGAL</t>
  </si>
  <si>
    <t>ASSAM</t>
  </si>
  <si>
    <t>BASTAR</t>
  </si>
  <si>
    <t>ALIRAJPUR</t>
  </si>
  <si>
    <t>ANGUL</t>
  </si>
  <si>
    <t>CHANDIGARH (UT)</t>
  </si>
  <si>
    <t>BILASPUR</t>
  </si>
  <si>
    <t>ANANTNAG</t>
  </si>
  <si>
    <t>AMRITSAR-I(AWAN)</t>
  </si>
  <si>
    <t>CAR NICOBAR</t>
  </si>
  <si>
    <t>ANANTAPUR</t>
  </si>
  <si>
    <t>BAGALKOT</t>
  </si>
  <si>
    <t>ALLEPPY</t>
  </si>
  <si>
    <t>MINYCOY</t>
  </si>
  <si>
    <t>KARAIKAL</t>
  </si>
  <si>
    <t>ADILABAD</t>
  </si>
  <si>
    <t>JAFFARPURKALAN</t>
  </si>
  <si>
    <t>AMBALA</t>
  </si>
  <si>
    <t>AJMER</t>
  </si>
  <si>
    <t>AGRA</t>
  </si>
  <si>
    <t>ALMORA</t>
  </si>
  <si>
    <t>ARARIA</t>
  </si>
  <si>
    <t>BOKARO</t>
  </si>
  <si>
    <t>BANKURA</t>
  </si>
  <si>
    <t>AHMEDNAGAR</t>
  </si>
  <si>
    <t>NOT OPENED TILL DATE</t>
  </si>
  <si>
    <t>DAMAN</t>
  </si>
  <si>
    <t>CANACONA</t>
  </si>
  <si>
    <t>AMRELI</t>
  </si>
  <si>
    <t>ANJAW</t>
  </si>
  <si>
    <t xml:space="preserve">BAITHALANGSO </t>
  </si>
  <si>
    <t>BISHNUPUR</t>
  </si>
  <si>
    <t>EAST GARO HILLS</t>
  </si>
  <si>
    <t>CHAMPHAI</t>
  </si>
  <si>
    <t>DIMAPUR</t>
  </si>
  <si>
    <t>EAST SIKKIM</t>
  </si>
  <si>
    <t>DHALAI</t>
  </si>
  <si>
    <t>ANUPPUR</t>
  </si>
  <si>
    <t>BALASORE</t>
  </si>
  <si>
    <t>CHAMBA</t>
  </si>
  <si>
    <t>BARAMULLA</t>
  </si>
  <si>
    <t>AMRITSAR-II(LOPOKE)</t>
  </si>
  <si>
    <t>MIDDLE ANDAMAN</t>
  </si>
  <si>
    <t>CHITOOOR</t>
  </si>
  <si>
    <t>BANGLORE RURAL</t>
  </si>
  <si>
    <t>CALICUT</t>
  </si>
  <si>
    <t>MAHE</t>
  </si>
  <si>
    <t>KARIMNAGAR</t>
  </si>
  <si>
    <t>MUNGESHPUR</t>
  </si>
  <si>
    <t>BHIWANI</t>
  </si>
  <si>
    <t>ALWAR</t>
  </si>
  <si>
    <t>ALIGARH</t>
  </si>
  <si>
    <t>BAGESHWAR</t>
  </si>
  <si>
    <t>ARWAL</t>
  </si>
  <si>
    <t>CHATRA</t>
  </si>
  <si>
    <t>BIRBHUM</t>
  </si>
  <si>
    <t>AKOLA</t>
  </si>
  <si>
    <t>DIU</t>
  </si>
  <si>
    <t>VALPOI</t>
  </si>
  <si>
    <t>ANAND</t>
  </si>
  <si>
    <t>CHANGLANG</t>
  </si>
  <si>
    <t>BAKSA</t>
  </si>
  <si>
    <t>CHURACHANDPUR</t>
  </si>
  <si>
    <t>EAST KHASI HILLS</t>
  </si>
  <si>
    <t>KOLASIB</t>
  </si>
  <si>
    <t>KIPHIRE</t>
  </si>
  <si>
    <t>NORTH SIKKIM</t>
  </si>
  <si>
    <t>NORTH TRIPURA</t>
  </si>
  <si>
    <t>DANTEWADA</t>
  </si>
  <si>
    <t>ASHOKNAGAR</t>
  </si>
  <si>
    <t>BARGARH</t>
  </si>
  <si>
    <t>HAMIRPUR</t>
  </si>
  <si>
    <t>BUDGAM</t>
  </si>
  <si>
    <t xml:space="preserve">BARNALA </t>
  </si>
  <si>
    <t>E.GODAVARI-II(KHM-II)</t>
  </si>
  <si>
    <t>BANGLORE URBAN</t>
  </si>
  <si>
    <t>ERNAKULAM</t>
  </si>
  <si>
    <t>PONDYCHERRY</t>
  </si>
  <si>
    <t>KHAMMAM</t>
  </si>
  <si>
    <t>FARIDABAD</t>
  </si>
  <si>
    <t>BANSWARA-I</t>
  </si>
  <si>
    <t>ALLABAHAD</t>
  </si>
  <si>
    <t>CHAMOLI</t>
  </si>
  <si>
    <t>AURANGABAD</t>
  </si>
  <si>
    <t>DEOGHAR</t>
  </si>
  <si>
    <t>BURDMAN</t>
  </si>
  <si>
    <t>AMRAVATI</t>
  </si>
  <si>
    <t>SILVASSA</t>
  </si>
  <si>
    <t>BANASKANTHA</t>
  </si>
  <si>
    <t xml:space="preserve">D. VALLEY </t>
  </si>
  <si>
    <t>BARPETA</t>
  </si>
  <si>
    <t>SENAPATI - I</t>
  </si>
  <si>
    <t>JAINTIA HILLS</t>
  </si>
  <si>
    <t>LAWNGTLAI</t>
  </si>
  <si>
    <t xml:space="preserve">KOHIMA </t>
  </si>
  <si>
    <t>SOUTH SIKKIM</t>
  </si>
  <si>
    <t>SOUTH TRIPURA</t>
  </si>
  <si>
    <t>DHAMTARI</t>
  </si>
  <si>
    <t>BALAGHAT</t>
  </si>
  <si>
    <t>BHADRAK</t>
  </si>
  <si>
    <t>KANGRA</t>
  </si>
  <si>
    <t>DODA</t>
  </si>
  <si>
    <t>BATHINDA</t>
  </si>
  <si>
    <t>EAST GODAVARI</t>
  </si>
  <si>
    <t>BELGAUM</t>
  </si>
  <si>
    <t>IDUKKI</t>
  </si>
  <si>
    <t>YANA M</t>
  </si>
  <si>
    <t>MAHABOOB NAGAR</t>
  </si>
  <si>
    <t>FATEHABAD</t>
  </si>
  <si>
    <t>BANSWARA-II</t>
  </si>
  <si>
    <t>AMBEDKAR NAGAR</t>
  </si>
  <si>
    <t>CHAMPAWAT</t>
  </si>
  <si>
    <t>BANKA</t>
  </si>
  <si>
    <t>DHANBAD</t>
  </si>
  <si>
    <t>DARJEELING</t>
  </si>
  <si>
    <t>AURANAGABAD</t>
  </si>
  <si>
    <t>BHARUCH</t>
  </si>
  <si>
    <t xml:space="preserve">EAST KAMENG </t>
  </si>
  <si>
    <t>BONGAIGAON</t>
  </si>
  <si>
    <t>SENAPATI - II</t>
  </si>
  <si>
    <t>MAWSYNRAM</t>
  </si>
  <si>
    <t>LUNGLEI</t>
  </si>
  <si>
    <t>LONGLENG</t>
  </si>
  <si>
    <t>WEST SIKKIM</t>
  </si>
  <si>
    <t>WEST TRIPURA</t>
  </si>
  <si>
    <t>DURG</t>
  </si>
  <si>
    <t>BARWANI</t>
  </si>
  <si>
    <t>BOLANGIR</t>
  </si>
  <si>
    <t>KINNAUR</t>
  </si>
  <si>
    <t>GANDERBAL</t>
  </si>
  <si>
    <t>FARIDKOT</t>
  </si>
  <si>
    <t>GUNTUR</t>
  </si>
  <si>
    <t>BELLARY</t>
  </si>
  <si>
    <t>KANNUR</t>
  </si>
  <si>
    <t>MEDAK</t>
  </si>
  <si>
    <t>GURGAON</t>
  </si>
  <si>
    <t>BARAN</t>
  </si>
  <si>
    <t>AURIYA</t>
  </si>
  <si>
    <t>DEHRADUN</t>
  </si>
  <si>
    <t>BEGUSARAI</t>
  </si>
  <si>
    <t>DUMKA</t>
  </si>
  <si>
    <t>EAST MEDINAPUR</t>
  </si>
  <si>
    <t>BEED.</t>
  </si>
  <si>
    <t>BHAVNAGAR</t>
  </si>
  <si>
    <t>EAST SIANG</t>
  </si>
  <si>
    <t>CACHAR</t>
  </si>
  <si>
    <t>THOUBAL</t>
  </si>
  <si>
    <t>RI BHOI</t>
  </si>
  <si>
    <t>MAMIT</t>
  </si>
  <si>
    <t>MOKOKCHUNG</t>
  </si>
  <si>
    <t>JANJGIR CHAMPA</t>
  </si>
  <si>
    <t>BETUL</t>
  </si>
  <si>
    <t>BOUDH</t>
  </si>
  <si>
    <t>KULLU</t>
  </si>
  <si>
    <t>JAMMU-I (AKHNOOR)</t>
  </si>
  <si>
    <t>FATEHGARH SAHIB</t>
  </si>
  <si>
    <t>KADAPA</t>
  </si>
  <si>
    <t>BIDAR</t>
  </si>
  <si>
    <t>KASARAGOD</t>
  </si>
  <si>
    <t>NALGONDA</t>
  </si>
  <si>
    <t>HISSAR</t>
  </si>
  <si>
    <t>BARMER</t>
  </si>
  <si>
    <t>AZAMGARH</t>
  </si>
  <si>
    <t>HARIDWAR</t>
  </si>
  <si>
    <t>BHAGALPUR</t>
  </si>
  <si>
    <t>EAST SINGHBHUM</t>
  </si>
  <si>
    <t>HOOGHLY</t>
  </si>
  <si>
    <t>BULDHANA</t>
  </si>
  <si>
    <t>DAHOD</t>
  </si>
  <si>
    <t>KURUNG KHUMEY</t>
  </si>
  <si>
    <t>CHIRANG</t>
  </si>
  <si>
    <t>CHANDEL</t>
  </si>
  <si>
    <t>SOUTH GARO HILLS</t>
  </si>
  <si>
    <t>SERCHHIP</t>
  </si>
  <si>
    <t>MON</t>
  </si>
  <si>
    <t>JASHPUR</t>
  </si>
  <si>
    <t>BHIND</t>
  </si>
  <si>
    <t>CUTTACK</t>
  </si>
  <si>
    <t>LAHAUL SPITI</t>
  </si>
  <si>
    <t>KARGIL</t>
  </si>
  <si>
    <t>FEROZEPUR</t>
  </si>
  <si>
    <t>KRISHNA</t>
  </si>
  <si>
    <t>BIJAPUR</t>
  </si>
  <si>
    <t>KOLLAM</t>
  </si>
  <si>
    <t>NIZAMABAD</t>
  </si>
  <si>
    <t>JHAJJAR</t>
  </si>
  <si>
    <t>BHARATPUR</t>
  </si>
  <si>
    <t>BADAUN</t>
  </si>
  <si>
    <t>NAINITAL</t>
  </si>
  <si>
    <t>BHOJPUR</t>
  </si>
  <si>
    <t>GARHWA</t>
  </si>
  <si>
    <t>HOWRAH</t>
  </si>
  <si>
    <t>CHANDRAPUR</t>
  </si>
  <si>
    <t>DANG</t>
  </si>
  <si>
    <t>L. D.VALLEY</t>
  </si>
  <si>
    <t>DARRANG</t>
  </si>
  <si>
    <t>WEST IMPHAL</t>
  </si>
  <si>
    <t>S. W.G.HILLS</t>
  </si>
  <si>
    <t>PEREN</t>
  </si>
  <si>
    <t>KABIRDHAM</t>
  </si>
  <si>
    <t>DEOGARH</t>
  </si>
  <si>
    <t>MANDI</t>
  </si>
  <si>
    <t>KATHUA</t>
  </si>
  <si>
    <t>HOSHIARPUR</t>
  </si>
  <si>
    <t>KURNOOL</t>
  </si>
  <si>
    <t>CHAMARAJNAGAR</t>
  </si>
  <si>
    <t>KOTTAYAM</t>
  </si>
  <si>
    <t>RANGA REDDY</t>
  </si>
  <si>
    <t>JIND</t>
  </si>
  <si>
    <t>BHILWARA</t>
  </si>
  <si>
    <t>BAGPAT</t>
  </si>
  <si>
    <t>PAURI GARHWAL</t>
  </si>
  <si>
    <t>BUXAR</t>
  </si>
  <si>
    <t>GIRIDIH</t>
  </si>
  <si>
    <t>JALPAIGURI</t>
  </si>
  <si>
    <t>DHULE</t>
  </si>
  <si>
    <t>GANDHINAGAR</t>
  </si>
  <si>
    <t>L. SUBANSIRI</t>
  </si>
  <si>
    <t>DHEMAJI</t>
  </si>
  <si>
    <t>UKHRUL - I</t>
  </si>
  <si>
    <t>S. W.K.HILLS</t>
  </si>
  <si>
    <t>PHEK</t>
  </si>
  <si>
    <t>KANKER</t>
  </si>
  <si>
    <t>BURHANPUR</t>
  </si>
  <si>
    <t>DHENKANAL</t>
  </si>
  <si>
    <t>SHIMLA</t>
  </si>
  <si>
    <t xml:space="preserve">KULGAM </t>
  </si>
  <si>
    <t>JALLANDHAR</t>
  </si>
  <si>
    <t>NELLORE</t>
  </si>
  <si>
    <t>CHIKABALLAPURA</t>
  </si>
  <si>
    <t>MALAPPURAM</t>
  </si>
  <si>
    <t>WARANGAL</t>
  </si>
  <si>
    <t>KAITHAL</t>
  </si>
  <si>
    <t>BIKANER</t>
  </si>
  <si>
    <t>BAHRAICH</t>
  </si>
  <si>
    <t>PITHORAGARH</t>
  </si>
  <si>
    <t>DARBHANGA</t>
  </si>
  <si>
    <t>GODDA</t>
  </si>
  <si>
    <t>KOOCH BIHAR</t>
  </si>
  <si>
    <t xml:space="preserve">GADCHIROLI  </t>
  </si>
  <si>
    <t>JAMNAGAR</t>
  </si>
  <si>
    <t xml:space="preserve">LOHIT </t>
  </si>
  <si>
    <t>DHUBRI</t>
  </si>
  <si>
    <t>UKHRUL - II</t>
  </si>
  <si>
    <t>TUENSANG</t>
  </si>
  <si>
    <t>KORBA</t>
  </si>
  <si>
    <t>CHHATARPUR</t>
  </si>
  <si>
    <t>GAJAPATI</t>
  </si>
  <si>
    <t>SIRMOUR</t>
  </si>
  <si>
    <t>KUPWARA</t>
  </si>
  <si>
    <t>KAPURTHALA</t>
  </si>
  <si>
    <t>PRAKASHAM</t>
  </si>
  <si>
    <t>CHIKMAGALUR</t>
  </si>
  <si>
    <t>PALAKKAD</t>
  </si>
  <si>
    <t>KARNAL</t>
  </si>
  <si>
    <t>BUNDI</t>
  </si>
  <si>
    <t>BALLIA</t>
  </si>
  <si>
    <t>RUDRAPRAYAG</t>
  </si>
  <si>
    <t>EAST CHAMPARAN</t>
  </si>
  <si>
    <t>GUMLA</t>
  </si>
  <si>
    <t>MURSHIDABAD</t>
  </si>
  <si>
    <t>GONDIA</t>
  </si>
  <si>
    <t>JUNAGADH</t>
  </si>
  <si>
    <t xml:space="preserve">PAPUMPARE </t>
  </si>
  <si>
    <t>DIBRUGARH</t>
  </si>
  <si>
    <t>TAMENGLONG</t>
  </si>
  <si>
    <t>WOKHA</t>
  </si>
  <si>
    <t>KORIYA</t>
  </si>
  <si>
    <t>CHHINDWADA</t>
  </si>
  <si>
    <t>GANJAM</t>
  </si>
  <si>
    <t>SOLAN</t>
  </si>
  <si>
    <t>LEH</t>
  </si>
  <si>
    <t>LUDHIANA</t>
  </si>
  <si>
    <t>PRAKASHAM-II</t>
  </si>
  <si>
    <t>CHITRADURGA</t>
  </si>
  <si>
    <t>PATHANAMTHITTA</t>
  </si>
  <si>
    <t>KURUKSHETRA</t>
  </si>
  <si>
    <t>CHITTORGARH</t>
  </si>
  <si>
    <t>BALRAMPUR</t>
  </si>
  <si>
    <t>TEHRI GARHWAL</t>
  </si>
  <si>
    <t>GAYA - I</t>
  </si>
  <si>
    <t>HAZARIBAGH</t>
  </si>
  <si>
    <t>NADIA</t>
  </si>
  <si>
    <t>HINGOLI</t>
  </si>
  <si>
    <t>KHEDA</t>
  </si>
  <si>
    <t>TAWANG</t>
  </si>
  <si>
    <t>GOALPARA</t>
  </si>
  <si>
    <t>EAST IMPHAL</t>
  </si>
  <si>
    <t>ZUNHEBOTO</t>
  </si>
  <si>
    <t>MAHASAMUND</t>
  </si>
  <si>
    <t>DAMOH</t>
  </si>
  <si>
    <t>JAGATSINGHPUR</t>
  </si>
  <si>
    <t>UNA</t>
  </si>
  <si>
    <t>POONCH</t>
  </si>
  <si>
    <t>MANSA</t>
  </si>
  <si>
    <t>SRIKAKULAM</t>
  </si>
  <si>
    <t>DAVANGERE</t>
  </si>
  <si>
    <t>TRICHUR</t>
  </si>
  <si>
    <t>MEWAT</t>
  </si>
  <si>
    <t>CHURU</t>
  </si>
  <si>
    <t>BANDA</t>
  </si>
  <si>
    <t>U.S. NAGAR</t>
  </si>
  <si>
    <t>GAYA - II</t>
  </si>
  <si>
    <t>JAMTARA</t>
  </si>
  <si>
    <t>NORTH 24 PARGANAS</t>
  </si>
  <si>
    <t>JALGAON</t>
  </si>
  <si>
    <t>KUTCH</t>
  </si>
  <si>
    <t>TIRAP</t>
  </si>
  <si>
    <t>GOLAGHAT</t>
  </si>
  <si>
    <t>RAIGARH</t>
  </si>
  <si>
    <t>DATIA</t>
  </si>
  <si>
    <t>JAJPUR</t>
  </si>
  <si>
    <t>RAJOURI</t>
  </si>
  <si>
    <t>MOGA</t>
  </si>
  <si>
    <t>VISAKHAPATNAM</t>
  </si>
  <si>
    <t>DHARWAD</t>
  </si>
  <si>
    <t>TRIVENDRAM</t>
  </si>
  <si>
    <t>MOHINDERGARH</t>
  </si>
  <si>
    <t>DAUSA</t>
  </si>
  <si>
    <t>BARABANKI</t>
  </si>
  <si>
    <t>UTTARKASHI</t>
  </si>
  <si>
    <t>GOPALGANJ</t>
  </si>
  <si>
    <t>KODERMA</t>
  </si>
  <si>
    <t>NORTH DINAJPUR</t>
  </si>
  <si>
    <t>JALNA</t>
  </si>
  <si>
    <t>MEHSANA</t>
  </si>
  <si>
    <t>U.SUBANSIRI</t>
  </si>
  <si>
    <t>HAILAKANDI</t>
  </si>
  <si>
    <t>RAIPUR</t>
  </si>
  <si>
    <t>DEWAS</t>
  </si>
  <si>
    <t>JHARSUGUDA</t>
  </si>
  <si>
    <t>REASI</t>
  </si>
  <si>
    <t>MOHALI</t>
  </si>
  <si>
    <t>VIZIANAGARAM</t>
  </si>
  <si>
    <t>GADAG</t>
  </si>
  <si>
    <t>WAYNAD</t>
  </si>
  <si>
    <t>PANCHKULA</t>
  </si>
  <si>
    <t>DHOLPUR</t>
  </si>
  <si>
    <t>BAREILLY</t>
  </si>
  <si>
    <t>JAMUI</t>
  </si>
  <si>
    <t>LATEHAR</t>
  </si>
  <si>
    <t>PURULIA</t>
  </si>
  <si>
    <t>KOLHAPUR</t>
  </si>
  <si>
    <t>NARMADA</t>
  </si>
  <si>
    <t>UPPER SIANG</t>
  </si>
  <si>
    <t>JORHAT</t>
  </si>
  <si>
    <t>RAJNANDGAON</t>
  </si>
  <si>
    <t>DHAR</t>
  </si>
  <si>
    <t>KALAHANDI</t>
  </si>
  <si>
    <t>SAMBA</t>
  </si>
  <si>
    <t>MUKTSAR</t>
  </si>
  <si>
    <t>WEST GODAVARY</t>
  </si>
  <si>
    <t>GULBERGA</t>
  </si>
  <si>
    <t>PANIPAT</t>
  </si>
  <si>
    <t>DUNGARPUR</t>
  </si>
  <si>
    <t>BASTI</t>
  </si>
  <si>
    <t>JEHANABAD</t>
  </si>
  <si>
    <t>LOHARDAGA</t>
  </si>
  <si>
    <t>SOUTH 24 PARAGANAS-I</t>
  </si>
  <si>
    <t>LATUR</t>
  </si>
  <si>
    <t>NAVSARI</t>
  </si>
  <si>
    <t>WEST KAMENG</t>
  </si>
  <si>
    <t>KAMRUP</t>
  </si>
  <si>
    <t>SUKMA</t>
  </si>
  <si>
    <t>DINDORI</t>
  </si>
  <si>
    <t>KENDRAPADA</t>
  </si>
  <si>
    <t>SHOPIAN</t>
  </si>
  <si>
    <t>NAWANSHAHR</t>
  </si>
  <si>
    <t>HASSAN</t>
  </si>
  <si>
    <t>REWARI</t>
  </si>
  <si>
    <t>HANUMANGARH</t>
  </si>
  <si>
    <t>BHADOHI</t>
  </si>
  <si>
    <t>KAIMUR</t>
  </si>
  <si>
    <t>PAKUR-I</t>
  </si>
  <si>
    <t>SOUTH 24 PARAGANAS-II</t>
  </si>
  <si>
    <t>NAGPUR</t>
  </si>
  <si>
    <t>PANCHMAHAL</t>
  </si>
  <si>
    <t>WEST SIANG</t>
  </si>
  <si>
    <t>KARBIANGLONG</t>
  </si>
  <si>
    <t>SURAJPUR</t>
  </si>
  <si>
    <t>GUNA</t>
  </si>
  <si>
    <t>KEONJHAR</t>
  </si>
  <si>
    <t>UDHAMPUR</t>
  </si>
  <si>
    <t>PATHANKOT</t>
  </si>
  <si>
    <t>HAVERI</t>
  </si>
  <si>
    <t>ROHTAK</t>
  </si>
  <si>
    <t>BIJNOR</t>
  </si>
  <si>
    <t>KATIHAR</t>
  </si>
  <si>
    <t>PAKUR-II</t>
  </si>
  <si>
    <t>SOUTH DINAJPUR</t>
  </si>
  <si>
    <t>NANDED</t>
  </si>
  <si>
    <t>PATAN</t>
  </si>
  <si>
    <t xml:space="preserve">KARIMGANJ </t>
  </si>
  <si>
    <t>GWALIOR</t>
  </si>
  <si>
    <t>KHURDA</t>
  </si>
  <si>
    <t>PATIALA</t>
  </si>
  <si>
    <t>KODAGU</t>
  </si>
  <si>
    <t>SIRSA</t>
  </si>
  <si>
    <t>JAISALMER</t>
  </si>
  <si>
    <t>BULANDSHAHAR</t>
  </si>
  <si>
    <t>KHAGARIA</t>
  </si>
  <si>
    <t>PALAMU-I</t>
  </si>
  <si>
    <t>WEST MEDINAPUR</t>
  </si>
  <si>
    <t>NANDURBAR-I</t>
  </si>
  <si>
    <t>PORBANDAR</t>
  </si>
  <si>
    <t>KOKRAJHAR</t>
  </si>
  <si>
    <t>HARDA</t>
  </si>
  <si>
    <t>KORAPUT</t>
  </si>
  <si>
    <t>ROPAR</t>
  </si>
  <si>
    <t>KOPPAL</t>
  </si>
  <si>
    <t>SONEPAT</t>
  </si>
  <si>
    <t>JALORE</t>
  </si>
  <si>
    <t>CHANDAULI</t>
  </si>
  <si>
    <t>KISHANGANJ</t>
  </si>
  <si>
    <t>PALAMU-II</t>
  </si>
  <si>
    <t>NANDURBAR-II</t>
  </si>
  <si>
    <t>RAJKOT</t>
  </si>
  <si>
    <t>LAKHIMPUR</t>
  </si>
  <si>
    <t>HOSHANGABAD</t>
  </si>
  <si>
    <t>MALKANGIRI - I</t>
  </si>
  <si>
    <t>SANGRUR</t>
  </si>
  <si>
    <t>MANDYA</t>
  </si>
  <si>
    <t>YAMUNANAGAR</t>
  </si>
  <si>
    <t>JHALAWAR</t>
  </si>
  <si>
    <t>CHITRAKOOT</t>
  </si>
  <si>
    <t>LAKHISARAI</t>
  </si>
  <si>
    <t>RANCHI</t>
  </si>
  <si>
    <t>NASIK</t>
  </si>
  <si>
    <t>SABARKANTHA</t>
  </si>
  <si>
    <t>MORIGAON</t>
  </si>
  <si>
    <t>INDORE</t>
  </si>
  <si>
    <t>MALKANGIRI - II</t>
  </si>
  <si>
    <t>TARAN TARAN</t>
  </si>
  <si>
    <t>MYSORE</t>
  </si>
  <si>
    <t>JHUNJHUNU</t>
  </si>
  <si>
    <t>DEORIA</t>
  </si>
  <si>
    <t>MADHEPURA</t>
  </si>
  <si>
    <t>SAHEBGANJ</t>
  </si>
  <si>
    <t>OSMANABAD</t>
  </si>
  <si>
    <t>SURENDRANGAR</t>
  </si>
  <si>
    <t xml:space="preserve">N. C. HILLS </t>
  </si>
  <si>
    <t>JABALPUR</t>
  </si>
  <si>
    <t>MAYURBHANJ</t>
  </si>
  <si>
    <t>N.CANARA</t>
  </si>
  <si>
    <t>JODHPUR</t>
  </si>
  <si>
    <t>ETAH</t>
  </si>
  <si>
    <t>MADHUBANI</t>
  </si>
  <si>
    <t>SERAIKELA</t>
  </si>
  <si>
    <t>PARBHANI</t>
  </si>
  <si>
    <t>TAPI (SURAT)</t>
  </si>
  <si>
    <t>NAGAON</t>
  </si>
  <si>
    <t>JHABUA</t>
  </si>
  <si>
    <t>NABRANGPUR</t>
  </si>
  <si>
    <t>RAICHUR</t>
  </si>
  <si>
    <t>KARAULI</t>
  </si>
  <si>
    <t>ETAWAH</t>
  </si>
  <si>
    <t>MUNGER</t>
  </si>
  <si>
    <t>SIMDEGA</t>
  </si>
  <si>
    <t>VADODARA</t>
  </si>
  <si>
    <t>NALBARI</t>
  </si>
  <si>
    <t>KATNI</t>
  </si>
  <si>
    <t>NAYAGARH</t>
  </si>
  <si>
    <t>SHIMOGA</t>
  </si>
  <si>
    <t>KOTA</t>
  </si>
  <si>
    <t>FAIZABAD</t>
  </si>
  <si>
    <t>MUZAFFARPUR</t>
  </si>
  <si>
    <t>WEST SINGHBHUM</t>
  </si>
  <si>
    <t>RAIGAD</t>
  </si>
  <si>
    <t>SIVASAGAR</t>
  </si>
  <si>
    <t>KHANDWA</t>
  </si>
  <si>
    <t>NUAPADA</t>
  </si>
  <si>
    <t>SOUTH CANARA</t>
  </si>
  <si>
    <t>NAGAUR</t>
  </si>
  <si>
    <t>FARRUKHABAD</t>
  </si>
  <si>
    <t>NALANDA</t>
  </si>
  <si>
    <t>RATNAGIRI</t>
  </si>
  <si>
    <t>SONITPUR</t>
  </si>
  <si>
    <t>KHARGONE</t>
  </si>
  <si>
    <t>PHULBANI</t>
  </si>
  <si>
    <t>TUMKUR</t>
  </si>
  <si>
    <t>PALI</t>
  </si>
  <si>
    <t>FATEHPUR</t>
  </si>
  <si>
    <t>NAWADA</t>
  </si>
  <si>
    <t>SANGLI</t>
  </si>
  <si>
    <t>TINSUKIA</t>
  </si>
  <si>
    <t>MANDLA</t>
  </si>
  <si>
    <t>PURI</t>
  </si>
  <si>
    <t>UDUPI</t>
  </si>
  <si>
    <t>RAJSAMAND</t>
  </si>
  <si>
    <t>FIROZABAD</t>
  </si>
  <si>
    <t>SATARA</t>
  </si>
  <si>
    <t>UDALGURI</t>
  </si>
  <si>
    <t>MANDSAUR</t>
  </si>
  <si>
    <t>RAYAGADA</t>
  </si>
  <si>
    <t>YADAGERE</t>
  </si>
  <si>
    <t>SAWAI MADHOPUR</t>
  </si>
  <si>
    <t>G B NAGAR</t>
  </si>
  <si>
    <t>PURNEA</t>
  </si>
  <si>
    <t>SINDHUDURG</t>
  </si>
  <si>
    <t>MORENA</t>
  </si>
  <si>
    <t>SAMBALPUR</t>
  </si>
  <si>
    <t>SIKAR</t>
  </si>
  <si>
    <t>GHAZIABAD</t>
  </si>
  <si>
    <t>ROHTAS</t>
  </si>
  <si>
    <t>SOLAPUR</t>
  </si>
  <si>
    <t>NARSINGHPUR</t>
  </si>
  <si>
    <t>SONEPUR</t>
  </si>
  <si>
    <t>SIROHI</t>
  </si>
  <si>
    <t>GHAZIPUR</t>
  </si>
  <si>
    <t>SAHARSA</t>
  </si>
  <si>
    <t>THANE</t>
  </si>
  <si>
    <t>NEEMUCH</t>
  </si>
  <si>
    <t>SUNDERGARH</t>
  </si>
  <si>
    <t>SRI GANGANAGAR-I</t>
  </si>
  <si>
    <t>GONDA</t>
  </si>
  <si>
    <t>SAMASTIPUR</t>
  </si>
  <si>
    <t>WARDHA</t>
  </si>
  <si>
    <t>PANNA</t>
  </si>
  <si>
    <t>SRI GANGANAGAR-II</t>
  </si>
  <si>
    <t>GORAKHPUR</t>
  </si>
  <si>
    <t>SARAN</t>
  </si>
  <si>
    <t>WASHIM</t>
  </si>
  <si>
    <t>RAISEN</t>
  </si>
  <si>
    <t>TONK</t>
  </si>
  <si>
    <t>HAMMIRPUR</t>
  </si>
  <si>
    <t>SHEIKHPURA</t>
  </si>
  <si>
    <t>YAVATMAL</t>
  </si>
  <si>
    <t>RAJGARH</t>
  </si>
  <si>
    <t>UDAIPUR</t>
  </si>
  <si>
    <t>HARDOI</t>
  </si>
  <si>
    <t>SHEOHAR</t>
  </si>
  <si>
    <t>RATLAM</t>
  </si>
  <si>
    <t>HATHRAS</t>
  </si>
  <si>
    <t>SITAMARHI</t>
  </si>
  <si>
    <t>REWA</t>
  </si>
  <si>
    <t>J P NAGAR</t>
  </si>
  <si>
    <t>SIWAN</t>
  </si>
  <si>
    <t>SAGAR</t>
  </si>
  <si>
    <t>JALAUN</t>
  </si>
  <si>
    <t>SUPAUL</t>
  </si>
  <si>
    <t>SATNA</t>
  </si>
  <si>
    <t>JAUNPUR</t>
  </si>
  <si>
    <t>VAISHALI</t>
  </si>
  <si>
    <t>SEHORE</t>
  </si>
  <si>
    <t>JHANSI</t>
  </si>
  <si>
    <t>WEST CHAMPARAN</t>
  </si>
  <si>
    <t>SEONI</t>
  </si>
  <si>
    <t>KANNAUJ</t>
  </si>
  <si>
    <t>SHAHDOL</t>
  </si>
  <si>
    <t>KANPUR DEHAT</t>
  </si>
  <si>
    <t>SHAJAPUR</t>
  </si>
  <si>
    <t>KANPUR NAGAR</t>
  </si>
  <si>
    <t>SHEOPUR</t>
  </si>
  <si>
    <t>KAUSHAMBI</t>
  </si>
  <si>
    <t>SHIVPURI</t>
  </si>
  <si>
    <t>KUSHINAGAR</t>
  </si>
  <si>
    <t>SELECT</t>
  </si>
  <si>
    <t>2016-17</t>
  </si>
  <si>
    <t>2017-18</t>
  </si>
  <si>
    <t>2018-19</t>
  </si>
  <si>
    <t>2019-20</t>
  </si>
  <si>
    <t>AFFILIATION NO. &amp; SCHOOL CODE</t>
  </si>
  <si>
    <t>04128</t>
  </si>
  <si>
    <t>SCHOOL ADDRESS</t>
  </si>
  <si>
    <t>E-MAIL ID</t>
  </si>
  <si>
    <t>PHONE NO.</t>
  </si>
  <si>
    <t>jnvkareera2006@gmail.com</t>
  </si>
  <si>
    <t>E-mail ID</t>
  </si>
  <si>
    <t>Phone No.</t>
  </si>
  <si>
    <t>School</t>
  </si>
  <si>
    <t>SR.NO.</t>
  </si>
  <si>
    <t>REPORT CARD OF CONTINUOUS AND COMPREHENSIVE EVALUATION</t>
  </si>
  <si>
    <t>CLASS</t>
  </si>
  <si>
    <t>TERM 1</t>
  </si>
  <si>
    <t>TOTAL FA</t>
  </si>
  <si>
    <t>SA 1 30</t>
  </si>
  <si>
    <t>FA 1   10</t>
  </si>
  <si>
    <t>FA 2  10</t>
  </si>
  <si>
    <t>FA 3   10</t>
  </si>
  <si>
    <t>FA 4  10</t>
  </si>
  <si>
    <t>SA 2 30</t>
  </si>
  <si>
    <t>TOTAL SA</t>
  </si>
  <si>
    <t>GRADE 
100</t>
  </si>
  <si>
    <t>GRADE
 POINT</t>
  </si>
  <si>
    <t>OVERALL GRADE
(FA+SA)</t>
  </si>
  <si>
    <t xml:space="preserve">An indicative equivalence of Grade Point and Percentage of Marks can be calculated as follow: </t>
  </si>
  <si>
    <t>1(A)</t>
  </si>
  <si>
    <t>Part-1: Academic Performance: Scholastic Areas</t>
  </si>
  <si>
    <t>1 (B)</t>
  </si>
  <si>
    <t>Descriptive Indicator:</t>
  </si>
  <si>
    <t>Work Experience</t>
  </si>
  <si>
    <t>Art Education</t>
  </si>
  <si>
    <t>Physical and Health Education/Game</t>
  </si>
  <si>
    <t>Result :</t>
  </si>
  <si>
    <t>Class Teacher</t>
  </si>
  <si>
    <t>Co Class Teacher</t>
  </si>
  <si>
    <t>Principal</t>
  </si>
  <si>
    <t>NAVODAYA VIDYALAYA SAMITI,RO</t>
  </si>
  <si>
    <t>Adm. No.</t>
  </si>
  <si>
    <t>Certificate No.</t>
  </si>
  <si>
    <t>Sr.No.</t>
  </si>
  <si>
    <t>SH.A.K.JAIN</t>
  </si>
  <si>
    <t>MOBILE</t>
  </si>
  <si>
    <t>JAWAHAR NAVODAYA VIDYALAYA</t>
  </si>
  <si>
    <t>CERTIFCATE NO.</t>
  </si>
  <si>
    <t>REGION NAME</t>
  </si>
  <si>
    <t>SCHOOL</t>
  </si>
  <si>
    <t>ADM NO.</t>
  </si>
  <si>
    <t>SR.NO</t>
  </si>
  <si>
    <t>MINISTRY OF HUMAN RESOURCE DEVELOPMENT,
Deptt. Of School Education &amp; Literacy, 
GOVT. OF INDIA</t>
  </si>
  <si>
    <t>GEN</t>
  </si>
  <si>
    <t>RURAL</t>
  </si>
  <si>
    <t>FATHER NAME</t>
  </si>
  <si>
    <r>
      <rPr>
        <b/>
        <sz val="11"/>
        <rFont val="Times New Roman"/>
        <family val="1"/>
      </rPr>
      <t>FA</t>
    </r>
    <r>
      <rPr>
        <sz val="11"/>
        <rFont val="Times New Roman"/>
        <family val="1"/>
      </rPr>
      <t>- Formative Assesment (40%)</t>
    </r>
  </si>
  <si>
    <r>
      <rPr>
        <b/>
        <sz val="11"/>
        <rFont val="Times New Roman"/>
        <family val="1"/>
      </rPr>
      <t>SA</t>
    </r>
    <r>
      <rPr>
        <sz val="11"/>
        <rFont val="Times New Roman"/>
        <family val="1"/>
      </rPr>
      <t>- Summative Assesment (60%)</t>
    </r>
  </si>
  <si>
    <r>
      <t xml:space="preserve">The </t>
    </r>
    <r>
      <rPr>
        <b/>
        <sz val="11"/>
        <rFont val="Times New Roman"/>
        <family val="1"/>
      </rPr>
      <t>CGPA</t>
    </r>
    <r>
      <rPr>
        <sz val="11"/>
        <rFont val="Times New Roman"/>
        <family val="1"/>
      </rPr>
      <t xml:space="preserve"> is the average of Grade Point obtained in all the subject excluding addittional 6th subjcet as per scheme of student.</t>
    </r>
  </si>
  <si>
    <r>
      <t>Subject wise indicative percentage of marks=</t>
    </r>
    <r>
      <rPr>
        <b/>
        <sz val="11"/>
        <rFont val="Times New Roman"/>
        <family val="1"/>
      </rPr>
      <t>9.5*GP</t>
    </r>
    <r>
      <rPr>
        <sz val="11"/>
        <rFont val="Times New Roman"/>
        <family val="1"/>
      </rPr>
      <t xml:space="preserve"> of the subject.</t>
    </r>
  </si>
  <si>
    <r>
      <t>Overall indicative percentage of mark=</t>
    </r>
    <r>
      <rPr>
        <b/>
        <sz val="11"/>
        <rFont val="Times New Roman"/>
        <family val="1"/>
      </rPr>
      <t>9.5*CGPA</t>
    </r>
  </si>
  <si>
    <t xml:space="preserve">WORKSHEET FOR RESULT COMPILATION, BASED ON CBSE PATTERN </t>
  </si>
  <si>
    <t>JAMMUKASHMIR</t>
  </si>
  <si>
    <t>MADHYA_PRADESH</t>
  </si>
  <si>
    <t>SUDESH KUMAR</t>
  </si>
  <si>
    <t>SAROJ YADAV</t>
  </si>
  <si>
    <t>NARENDER KUMAR</t>
  </si>
  <si>
    <t>PRAMILA YADAV</t>
  </si>
  <si>
    <t>SEEMA CHANDRA</t>
  </si>
  <si>
    <t>S.S.RAO</t>
  </si>
  <si>
    <t>DEVENDER KUMAR</t>
  </si>
  <si>
    <t>NAQVI</t>
  </si>
  <si>
    <t>ANANDITA JHA</t>
  </si>
  <si>
    <t>NIRMAL SAINI</t>
  </si>
  <si>
    <t>GIRDHARI LAL</t>
  </si>
  <si>
    <t>PAWAN KUMAR</t>
  </si>
  <si>
    <t>01285235247</t>
  </si>
  <si>
    <t>TERM 1 
+ 
TERM 2</t>
  </si>
  <si>
    <t>NO. OF WORKING DAYS</t>
  </si>
  <si>
    <t>%AGE</t>
  </si>
  <si>
    <t>54004</t>
  </si>
  <si>
    <t>Dr.S.S.P.Sastry</t>
  </si>
  <si>
    <t>Sh. S.S.Rao</t>
  </si>
  <si>
    <t>Dr. Sunil Kumar Vats</t>
  </si>
  <si>
    <t>VILLAGE KAREERA, PO KOTIA, DISTT MOHINDREGARH 123047</t>
  </si>
  <si>
    <t>BACK</t>
  </si>
  <si>
    <t>LANG 1</t>
  </si>
  <si>
    <t>LANG 2</t>
  </si>
  <si>
    <t>LANG 3</t>
  </si>
  <si>
    <t>TOTAL SUBJECTS</t>
  </si>
  <si>
    <t>ATTENDANCE</t>
  </si>
  <si>
    <t>URBAN</t>
  </si>
  <si>
    <t>OBC</t>
  </si>
  <si>
    <t>SC</t>
  </si>
  <si>
    <t>ST</t>
  </si>
  <si>
    <t>BOYS</t>
  </si>
  <si>
    <t>GIRLS</t>
  </si>
  <si>
    <t>PH/ VH/ HI</t>
  </si>
  <si>
    <t>PH</t>
  </si>
  <si>
    <t>VH</t>
  </si>
  <si>
    <t>HI</t>
  </si>
  <si>
    <t>DISTT</t>
  </si>
  <si>
    <t>ALPA CODE</t>
  </si>
  <si>
    <t>PASS 
%AGE</t>
  </si>
  <si>
    <t>STRENGTH</t>
  </si>
  <si>
    <t>PASS %AGE</t>
  </si>
  <si>
    <t>TOTAL STUDENTS</t>
  </si>
  <si>
    <t>SUB. AVG (%)</t>
  </si>
  <si>
    <t xml:space="preserve"> Appeared</t>
  </si>
  <si>
    <t xml:space="preserve"> Passed</t>
  </si>
  <si>
    <t>BACK TO HOME</t>
  </si>
  <si>
    <t>JAWHAR NAVODAYA VIDYALAYA</t>
  </si>
  <si>
    <t>%  AGE</t>
  </si>
  <si>
    <t>% AGE</t>
  </si>
  <si>
    <t>% age</t>
  </si>
  <si>
    <t>out of 90</t>
  </si>
  <si>
    <t>Grade %</t>
  </si>
  <si>
    <t>MOTHER NAME</t>
  </si>
  <si>
    <t>Out of</t>
  </si>
  <si>
    <t>ALPHA COIDE</t>
  </si>
  <si>
    <t>CERTIFICATE 1</t>
  </si>
  <si>
    <t>CER.NO.</t>
  </si>
  <si>
    <t>PROFILE</t>
  </si>
  <si>
    <t xml:space="preserve">FA/SA/
CONSO.
</t>
  </si>
  <si>
    <t>Absent</t>
  </si>
  <si>
    <t>Pass %</t>
  </si>
  <si>
    <t>ATTENDANCE (%)</t>
  </si>
  <si>
    <t>CONSO</t>
  </si>
  <si>
    <t>SR NO.</t>
  </si>
  <si>
    <t>CERTIFICATE NO.</t>
  </si>
  <si>
    <t>CERTIFICATE SR. NO</t>
  </si>
  <si>
    <t>NAME OF STUDENT</t>
  </si>
  <si>
    <t>SIGNATURE OF STUDENT</t>
  </si>
  <si>
    <t>SR. NO.</t>
  </si>
  <si>
    <t>ADM.
NO</t>
  </si>
  <si>
    <t>SCH 
CODE</t>
  </si>
  <si>
    <t>FATHER'S NAME</t>
  </si>
  <si>
    <t>2.(B) WORK EDUCATION</t>
  </si>
  <si>
    <t>Has a collaborative approach towards the process of learning</t>
  </si>
  <si>
    <t>Is Innovative  in ideas</t>
  </si>
  <si>
    <t>Plans and adheres to timelines</t>
  </si>
  <si>
    <t>Is Involved  and motivated</t>
  </si>
  <si>
    <t>Demonstrates a positive attitude</t>
  </si>
  <si>
    <t>Is helpful, guides and facilitates others</t>
  </si>
  <si>
    <t>Demonstrates an  understanding of correlation with real life situations</t>
  </si>
  <si>
    <t>Has a step-by-step approach to solving a problem</t>
  </si>
  <si>
    <t>Has clear understanding of output to be generated</t>
  </si>
  <si>
    <t>Is able to apply the theoretical knowledge into practical usage</t>
  </si>
  <si>
    <t>AVERAGE</t>
  </si>
  <si>
    <t>DESCRIPTIVE INDICATORS</t>
  </si>
  <si>
    <t>PT.</t>
  </si>
  <si>
    <t>An untiring aptitude for creativity, multiangled approach towards learning.</t>
  </si>
  <si>
    <t>Comes up with unbelievable ideas.</t>
  </si>
  <si>
    <t>Is a vibrant creator and plans systematically, adheres to time.</t>
  </si>
  <si>
    <t>Totally engrossed a prompt creator and a motivation force for others.</t>
  </si>
  <si>
    <t>Very optimistic in creating art and delivers assigned job  pleasantly</t>
  </si>
  <si>
    <t>A missionary, ever ready to help and facilitate all.</t>
  </si>
  <si>
    <t>Magical creative power to create new ideas related to life.</t>
  </si>
  <si>
    <t>Has a deep understanding of a problem and solves systematically.</t>
  </si>
  <si>
    <t>Exhibits amazing depiction skills with clarity of thought and idea.</t>
  </si>
  <si>
    <t>Excellent observational skills and can put in practical situation.</t>
  </si>
  <si>
    <t>Has a geal for creating news works.</t>
  </si>
  <si>
    <t>Has unbelievable perception of art.</t>
  </si>
  <si>
    <t>Wonderful in planning, careful about time s.</t>
  </si>
  <si>
    <t>An enthusiastic creator and motivator</t>
  </si>
  <si>
    <t>A prompt creator with a positive outlook.</t>
  </si>
  <si>
    <t>Takes interest in helping others in their projects.</t>
  </si>
  <si>
    <t>Can convert his ideas in his creation related to real life.</t>
  </si>
  <si>
    <t>Very patient in solving the problem in a planned way.</t>
  </si>
  <si>
    <t>Cultivated artist, very clear about the assigned job.</t>
  </si>
  <si>
    <t>Proficient to relate theoretical knowledge to day to day life.</t>
  </si>
  <si>
    <t>Has potential to create artifacts.</t>
  </si>
  <si>
    <t xml:space="preserve"> Has a taste for creativity.</t>
  </si>
  <si>
    <t>Plans first and finish the task in time.</t>
  </si>
  <si>
    <t xml:space="preserve"> Lost in his creation and enjoys his creation</t>
  </si>
  <si>
    <t>Comes up with positive ideas.</t>
  </si>
  <si>
    <t>Displays a healthy team spirit.</t>
  </si>
  <si>
    <t>Presents a good illustration in original.</t>
  </si>
  <si>
    <t>Makes a layout in his mind and then acts to solve the problem.</t>
  </si>
  <si>
    <t>Very clear to put his imaginative thoughts into his creation.</t>
  </si>
  <si>
    <t>Has maturity to link the theoretical knowledge to real life.</t>
  </si>
  <si>
    <t>Tries to create artifacts but has single sided approach</t>
  </si>
  <si>
    <t>Can be more creative.</t>
  </si>
  <si>
    <t>Should be more responsible in bringing the right material at right time.</t>
  </si>
  <si>
    <t xml:space="preserve"> Shows interest in his task but has astrayed</t>
  </si>
  <si>
    <t>Shows positive attitude but has negative opinions.</t>
  </si>
  <si>
    <t>Needs to initiate healthy spirit in group.</t>
  </si>
  <si>
    <t>Tries to being nature alive on sheet.</t>
  </si>
  <si>
    <t>Gets confused, tries to be systematic.</t>
  </si>
  <si>
    <t>Has a good sense of coloring, when guided.</t>
  </si>
  <si>
    <t>Controlled theoretical knowledge needs help to link to real life.</t>
  </si>
  <si>
    <t>Creative but slow in process of learning.</t>
  </si>
  <si>
    <t>Can be more original instead of projecting the same old ideas.</t>
  </si>
  <si>
    <t>Should plan well ahead of creative events.</t>
  </si>
  <si>
    <t>Shows interest in the beginning and then shriek away</t>
  </si>
  <si>
    <t>Lose temper if the things do not come up as desired.</t>
  </si>
  <si>
    <t>Needs to come out of the cocoon.</t>
  </si>
  <si>
    <t>When guided comes up with originality.</t>
  </si>
  <si>
    <t>Needs guidance to come out of the problem.</t>
  </si>
  <si>
    <t>Can copy well, tries to be artistic.</t>
  </si>
  <si>
    <t>Sparsely uses theoretical knowledge to practical life.</t>
  </si>
  <si>
    <t>B3</t>
  </si>
  <si>
    <t>B4</t>
  </si>
  <si>
    <t>B5</t>
  </si>
  <si>
    <t>C3</t>
  </si>
  <si>
    <t>C4</t>
  </si>
  <si>
    <t>C5</t>
  </si>
  <si>
    <t>D1</t>
  </si>
  <si>
    <t>D2</t>
  </si>
  <si>
    <t>D3</t>
  </si>
  <si>
    <t>D4</t>
  </si>
  <si>
    <t>D5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</si>
  <si>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</si>
  <si>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</si>
  <si>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</si>
  <si>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</si>
  <si>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</si>
  <si>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</si>
  <si>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</si>
  <si>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</si>
  <si>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</si>
  <si>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</si>
  <si>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</si>
  <si>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</si>
  <si>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</si>
  <si>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</si>
  <si>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</si>
  <si>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</si>
  <si>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</si>
  <si>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</si>
  <si>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</si>
  <si>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</si>
  <si>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</si>
  <si>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</si>
  <si>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</si>
  <si>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</si>
  <si>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</si>
  <si>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</si>
  <si>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</si>
  <si>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</si>
  <si>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SELECT ANY TWO</t>
  </si>
  <si>
    <t>Sports</t>
  </si>
  <si>
    <t>NCC</t>
  </si>
  <si>
    <t>Scouting</t>
  </si>
  <si>
    <t>Swimming</t>
  </si>
  <si>
    <t>Gymnastics</t>
  </si>
  <si>
    <t>Yoga</t>
  </si>
  <si>
    <t>First Aids</t>
  </si>
  <si>
    <t>Gardening</t>
  </si>
  <si>
    <t>3(B) 1. SPORTS / INDEGENEOUS SPORTS</t>
  </si>
  <si>
    <t>3(B) 2. NCC / NSS</t>
  </si>
  <si>
    <t>3(B) 3. SCOUTING &amp; GUIDING</t>
  </si>
  <si>
    <t>3(B) 4. SWIMMING</t>
  </si>
  <si>
    <t>3(B) 5. GYMNASTICS</t>
  </si>
  <si>
    <t>3(B) 6. YOGA</t>
  </si>
  <si>
    <t>3(B) 7. FRIST AID</t>
  </si>
  <si>
    <t>3(B) 8. GARDENING / SHRAMDAAN</t>
  </si>
  <si>
    <t>Out of the following select any two, 1. Sports/Indegenous Sports 2. NCC/NSS 3. Scouting and Guiding 4.Swimming 5. Gymnastics 6. yoga 7. First Aid 8. Gardening/Shramdaan</t>
  </si>
  <si>
    <t>Activity Done</t>
  </si>
  <si>
    <t>Inter Class</t>
  </si>
  <si>
    <t>Inter School</t>
  </si>
  <si>
    <t>Inter District</t>
  </si>
  <si>
    <t>Inter State &amp; Beyond</t>
  </si>
  <si>
    <t>DEMONSTRATS PHYSICAL FITNESS</t>
  </si>
  <si>
    <t>DISPLAYS COURAGE AND DETERMINATION</t>
  </si>
  <si>
    <t>DEMONSTRATES FLEXIBILITY OF THE BODY</t>
  </si>
  <si>
    <t>DEMONSTRATES SPORTS MAN SPIRIT</t>
  </si>
  <si>
    <t xml:space="preserve">FOLLOWS ALL SAFETY NORMS OF GAMES AND SPORTS </t>
  </si>
  <si>
    <t>FOLLOWS RULES OF THE GAME</t>
  </si>
  <si>
    <t>HAS UNDER GONE TRAINING AND COACHING</t>
  </si>
  <si>
    <t>MAKES STRATEGIC DECISIONS</t>
  </si>
  <si>
    <t>ORGANIZES AND PROVIDES LEADERSHIP IN THIS AREA</t>
  </si>
  <si>
    <t xml:space="preserve">TAKES INITIATIVE AND INTEREST IN PHE </t>
  </si>
  <si>
    <t>INCLINATION TO SERVE PEOPLE OF LESS FORTUNATE</t>
  </si>
  <si>
    <t xml:space="preserve">SHOWS KEEN INVOLVEMENT </t>
  </si>
  <si>
    <t>DISCHARGES TASKS EFFECTIVELY</t>
  </si>
  <si>
    <t xml:space="preserve">INITIATIVE </t>
  </si>
  <si>
    <t xml:space="preserve">LEADERSHIP SKILLS </t>
  </si>
  <si>
    <t xml:space="preserve">RESPONSIBILITY </t>
  </si>
  <si>
    <t>INSPIRES OTHERS</t>
  </si>
  <si>
    <t>WORKS WELL IN GOUPS</t>
  </si>
  <si>
    <t xml:space="preserve">DEMONSTRATES INDEPENDENCE </t>
  </si>
  <si>
    <t>DEVELOPS GOOD RAPPORT WITH PEERS AND OTHERS</t>
  </si>
  <si>
    <t xml:space="preserve">KEENNESS AND INTEREST </t>
  </si>
  <si>
    <t xml:space="preserve">AWARENESS OF PLANTS AND SEASON OF PLANTATION / GROWTH / FLOWERING </t>
  </si>
  <si>
    <t>ABLE TO LOOK AFTER PLANTS WELL</t>
  </si>
  <si>
    <t>UNDERSTANDS THE USE OF FERTILIZES</t>
  </si>
  <si>
    <t>ENJOYS THE ACTIVITY</t>
  </si>
  <si>
    <t>APPRECIATES A GOOD GARDEN</t>
  </si>
  <si>
    <t>PARTICIPATES IN SCHOOL DRIVEN ACTIVITIES RELATING TO NEATNESS</t>
  </si>
  <si>
    <t>DISPLAYS COMMITMENT</t>
  </si>
  <si>
    <t>CARES MOTHER EARTH</t>
  </si>
  <si>
    <t>DISPLAYS COURAGE AND DETERMINATION (out of 5)</t>
  </si>
  <si>
    <t>DEMONSTRATES FLEXIBILITY OF THE BODY (out of 5)</t>
  </si>
  <si>
    <t>DEMONSTRATES SPORTS MAN SPIRIT (out of 5)</t>
  </si>
  <si>
    <t>FOLLOWS ALL SAFETY NORMS OF GAMES AND SPORTS (out of 5)</t>
  </si>
  <si>
    <t>FOLLOWS RULES OF THE GAME (out of 5)</t>
  </si>
  <si>
    <t>HAS UNDER GONE TRAINING AND COACHING (out of 5)</t>
  </si>
  <si>
    <t>MAKES STRATEGIC DECISIONS (out of 5)</t>
  </si>
  <si>
    <t>ORGANIZES AND PROVIDES LEADERSHIP IN THIS AREA (out of 5)</t>
  </si>
  <si>
    <t>TAKES INITIATIVE AND INTEREST IN PHE (out of 5)</t>
  </si>
  <si>
    <t>SHOWS KEEN INVOLVEMENT (out of 5)</t>
  </si>
  <si>
    <t>DISCHARGES TASKS EFFECTIVELY (out of 5)</t>
  </si>
  <si>
    <t>INITIATIVE  (out of 5)</t>
  </si>
  <si>
    <t>LEADERSHIP SKILLS (out of 5)</t>
  </si>
  <si>
    <t>RESPONSIBILITY (out of 5)</t>
  </si>
  <si>
    <t>INSPIRES OTHERS (out of 5)</t>
  </si>
  <si>
    <t>WORKS WELL IN GOUPS (out of 5)</t>
  </si>
  <si>
    <t>DEMONSTRATES INDEPENDENCE  (out of 5)</t>
  </si>
  <si>
    <t>DEVELOPS GOOD RAPPORT WITH PEERS AND OTHERS (out of 5)</t>
  </si>
  <si>
    <t>GRADE PT (OUT OF 5)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</si>
  <si>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</si>
  <si>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</si>
  <si>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</si>
  <si>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</si>
  <si>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</si>
  <si>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</si>
  <si>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</si>
  <si>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</si>
  <si>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</si>
  <si>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</si>
  <si>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</si>
  <si>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</si>
  <si>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</si>
  <si>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</si>
  <si>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</si>
  <si>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</si>
  <si>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</si>
  <si>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</si>
  <si>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</si>
  <si>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</si>
  <si>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</si>
  <si>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</si>
  <si>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</si>
  <si>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Displays innate talent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</si>
  <si>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</si>
  <si>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</si>
  <si>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</si>
  <si>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</si>
  <si>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</si>
  <si>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</si>
  <si>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</si>
  <si>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</si>
  <si>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</si>
  <si>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</si>
  <si>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M1</t>
  </si>
  <si>
    <t>M2</t>
  </si>
  <si>
    <t>M3</t>
  </si>
  <si>
    <t>M4</t>
  </si>
  <si>
    <t>M5</t>
  </si>
  <si>
    <t>N1</t>
  </si>
  <si>
    <t>N2</t>
  </si>
  <si>
    <t>N3</t>
  </si>
  <si>
    <t>N4</t>
  </si>
  <si>
    <t>N5</t>
  </si>
  <si>
    <t>O1</t>
  </si>
  <si>
    <t>O2</t>
  </si>
  <si>
    <t>O3</t>
  </si>
  <si>
    <t>O4</t>
  </si>
  <si>
    <t>O5</t>
  </si>
  <si>
    <t>P1</t>
  </si>
  <si>
    <t>P2</t>
  </si>
  <si>
    <t>P3</t>
  </si>
  <si>
    <t>P4</t>
  </si>
  <si>
    <t>P5</t>
  </si>
  <si>
    <t>Q1</t>
  </si>
  <si>
    <t>Q2</t>
  </si>
  <si>
    <t>Q3</t>
  </si>
  <si>
    <t>Q4</t>
  </si>
  <si>
    <t>Q5</t>
  </si>
  <si>
    <t>R1</t>
  </si>
  <si>
    <t>R2</t>
  </si>
  <si>
    <t>R3</t>
  </si>
  <si>
    <t>R4</t>
  </si>
  <si>
    <t>R5</t>
  </si>
  <si>
    <t>S1</t>
  </si>
  <si>
    <t>S2</t>
  </si>
  <si>
    <t>S3</t>
  </si>
  <si>
    <t>S4</t>
  </si>
  <si>
    <t>S5</t>
  </si>
  <si>
    <t>T1</t>
  </si>
  <si>
    <t>T2</t>
  </si>
  <si>
    <t>T3</t>
  </si>
  <si>
    <t>T4</t>
  </si>
  <si>
    <t>T5</t>
  </si>
  <si>
    <t>U1</t>
  </si>
  <si>
    <t>U2</t>
  </si>
  <si>
    <t>U3</t>
  </si>
  <si>
    <t>U4</t>
  </si>
  <si>
    <t>U5</t>
  </si>
  <si>
    <t>V1</t>
  </si>
  <si>
    <t>V2</t>
  </si>
  <si>
    <t>V3</t>
  </si>
  <si>
    <t>V4</t>
  </si>
  <si>
    <t>V5</t>
  </si>
  <si>
    <t>W1</t>
  </si>
  <si>
    <t>W2</t>
  </si>
  <si>
    <t>W3</t>
  </si>
  <si>
    <t>W4</t>
  </si>
  <si>
    <t>W5</t>
  </si>
  <si>
    <t>X1</t>
  </si>
  <si>
    <t>X2</t>
  </si>
  <si>
    <t>X3</t>
  </si>
  <si>
    <t>X4</t>
  </si>
  <si>
    <t>X5</t>
  </si>
  <si>
    <t>Y1</t>
  </si>
  <si>
    <t>Y2</t>
  </si>
  <si>
    <t>Y3</t>
  </si>
  <si>
    <t>Y4</t>
  </si>
  <si>
    <t>Y5</t>
  </si>
  <si>
    <t>Z1</t>
  </si>
  <si>
    <t>Z2</t>
  </si>
  <si>
    <t>Z3</t>
  </si>
  <si>
    <t>Z4</t>
  </si>
  <si>
    <t>Z5</t>
  </si>
  <si>
    <t>AA1</t>
  </si>
  <si>
    <t>AA2</t>
  </si>
  <si>
    <t>AA3</t>
  </si>
  <si>
    <t>AA4</t>
  </si>
  <si>
    <t>AA5</t>
  </si>
  <si>
    <t>AB1</t>
  </si>
  <si>
    <t>AB2</t>
  </si>
  <si>
    <t>AB3</t>
  </si>
  <si>
    <t>AB4</t>
  </si>
  <si>
    <t>AB5</t>
  </si>
  <si>
    <t>AC1</t>
  </si>
  <si>
    <t>AC2</t>
  </si>
  <si>
    <t>AC3</t>
  </si>
  <si>
    <t>AC4</t>
  </si>
  <si>
    <t>AC5</t>
  </si>
  <si>
    <t>AD1</t>
  </si>
  <si>
    <t>AD2</t>
  </si>
  <si>
    <t>AD3</t>
  </si>
  <si>
    <t>AD4</t>
  </si>
  <si>
    <t>AD5</t>
  </si>
  <si>
    <t>AE1</t>
  </si>
  <si>
    <t>AE2</t>
  </si>
  <si>
    <t>AE3</t>
  </si>
  <si>
    <t>AE4</t>
  </si>
  <si>
    <t>AE5</t>
  </si>
  <si>
    <t>AF1</t>
  </si>
  <si>
    <t>AF2</t>
  </si>
  <si>
    <t>AF3</t>
  </si>
  <si>
    <t>AF4</t>
  </si>
  <si>
    <t>AF5</t>
  </si>
  <si>
    <t>AG1</t>
  </si>
  <si>
    <t>AG2</t>
  </si>
  <si>
    <t>AG3</t>
  </si>
  <si>
    <t>AG4</t>
  </si>
  <si>
    <t>AG5</t>
  </si>
  <si>
    <t>AH1</t>
  </si>
  <si>
    <t>AH2</t>
  </si>
  <si>
    <t>AH3</t>
  </si>
  <si>
    <t>AH4</t>
  </si>
  <si>
    <t>AH5</t>
  </si>
  <si>
    <t>AI1</t>
  </si>
  <si>
    <t>AI2</t>
  </si>
  <si>
    <t>AI3</t>
  </si>
  <si>
    <t>AI4</t>
  </si>
  <si>
    <t>AI5</t>
  </si>
  <si>
    <t>AJ1</t>
  </si>
  <si>
    <t>AJ2</t>
  </si>
  <si>
    <t>AJ3</t>
  </si>
  <si>
    <t>AJ4</t>
  </si>
  <si>
    <t>AJ5</t>
  </si>
  <si>
    <t>AK1</t>
  </si>
  <si>
    <t>AK2</t>
  </si>
  <si>
    <t>AK3</t>
  </si>
  <si>
    <t>AK4</t>
  </si>
  <si>
    <t>AK5</t>
  </si>
  <si>
    <t>AL1</t>
  </si>
  <si>
    <t>AL2</t>
  </si>
  <si>
    <t>AL3</t>
  </si>
  <si>
    <t>AL4</t>
  </si>
  <si>
    <t>AL5</t>
  </si>
  <si>
    <t>AM1</t>
  </si>
  <si>
    <t>AM2</t>
  </si>
  <si>
    <t>AM3</t>
  </si>
  <si>
    <t>AM4</t>
  </si>
  <si>
    <t>AM5</t>
  </si>
  <si>
    <t>AN1</t>
  </si>
  <si>
    <t>AN2</t>
  </si>
  <si>
    <t>AN3</t>
  </si>
  <si>
    <t>AN4</t>
  </si>
  <si>
    <t>AN5</t>
  </si>
  <si>
    <t>2.(C) VISUAL ARTS</t>
  </si>
  <si>
    <t>2.(C) PERFORMING ARTS</t>
  </si>
  <si>
    <t>CONSOLIDATED GRADE &amp; SELECTED FIELDS</t>
  </si>
  <si>
    <t>Takes an innovative and creative approach</t>
  </si>
  <si>
    <t>Shows aesthetic sensibilities</t>
  </si>
  <si>
    <t>Displays observation skills</t>
  </si>
  <si>
    <t>Demonstrates interpretation and originality</t>
  </si>
  <si>
    <t>Correlates with real life</t>
  </si>
  <si>
    <t>Shows  willingness   to experiment  with different art modes and mediums</t>
  </si>
  <si>
    <t>Sketches or paints</t>
  </si>
  <si>
    <t>Generates computer animation</t>
  </si>
  <si>
    <t>Demonstrates proportion in size and clarity</t>
  </si>
  <si>
    <t>Understands the importance of colour, balance and  brightness</t>
  </si>
  <si>
    <t>Sings and plays instrumental music</t>
  </si>
  <si>
    <t>Dances and acts in drama</t>
  </si>
  <si>
    <t>Awareness and appreciation  of works of artists</t>
  </si>
  <si>
    <t>Demonstrates appreciation skills</t>
  </si>
  <si>
    <t>Participates actively in aesthetic activities at various levels</t>
  </si>
  <si>
    <t>Takes initiative to plan, create and direct various creative events</t>
  </si>
  <si>
    <t>Reads and shows a degree of awareness of particular domain of art</t>
  </si>
  <si>
    <t>Experiments with art forms</t>
  </si>
  <si>
    <t>Shows a high degree of imagination and innovation</t>
  </si>
  <si>
    <t>Displays artistic temperament  in all of his/her actions in school and outside</t>
  </si>
  <si>
    <t>ENTER THE SELECTED 5 FIELDS BELOW</t>
  </si>
  <si>
    <t>OUT OF 10 DESCRIPTIVE INDICATORS, 5 SHOULD BE SELECTED BY GIVING "X" MARK IN THE RIGHT COL. AND THE COL HEADING+PT LIKE A4, B5 C1..ETC MUST BE GIVEN IN THESE FIVE COL.</t>
  </si>
  <si>
    <t>Has an extraordinarily innovative and creative approach</t>
  </si>
  <si>
    <t>Is extremely versatile at aesthetic sensibilities</t>
  </si>
  <si>
    <t>Has exceptionally sharp observation skills</t>
  </si>
  <si>
    <t>Excells at  originality and interpretation of Art</t>
  </si>
  <si>
    <t>Is tremendously deft at co-relating Art with real life</t>
  </si>
  <si>
    <t xml:space="preserve"> outstanding at experimenting various art modes and mediums</t>
  </si>
  <si>
    <t>Is brilliantly astute at imitation, sketches and paints</t>
  </si>
  <si>
    <t>Is superb at generating computer animations</t>
  </si>
  <si>
    <t>Has  a marvellous sense of form and proportion</t>
  </si>
  <si>
    <t>Stupendously grasps value of colour balance and brightness</t>
  </si>
  <si>
    <t>Is extraordinarily versatile  at vocal and instrumental music</t>
  </si>
  <si>
    <t>Is extremely versatile in dancing and dramatics</t>
  </si>
  <si>
    <t>Exceptionally sharp in appreciation of Artists and their work</t>
  </si>
  <si>
    <t xml:space="preserve">Excells in appreciating and inspiring peer work </t>
  </si>
  <si>
    <t xml:space="preserve">Outstanding participation in aesthetic activities at various levels </t>
  </si>
  <si>
    <t>Brilliant initiative in planning creating &amp; directing  creative events</t>
  </si>
  <si>
    <t>Distinguishly voracious reader &amp; aware of different domains of Art</t>
  </si>
  <si>
    <t>Is superb at experimenting with Art forms</t>
  </si>
  <si>
    <t>Shows marvellous degree of imagination and innovation</t>
  </si>
  <si>
    <t>Superb artistic temperament in all activities of school &amp; outside</t>
  </si>
  <si>
    <t>Is consistantly innovative and creative in approach</t>
  </si>
  <si>
    <t>Is perseveringly good at aesthetic sensibilities</t>
  </si>
  <si>
    <t>Is always good at observation skills</t>
  </si>
  <si>
    <t>Is invariably good at originality and interpretation of Art</t>
  </si>
  <si>
    <t>Is perpetually fluent at co-relating Art with real life</t>
  </si>
  <si>
    <t>Continually experiments with different art modes and mediums</t>
  </si>
  <si>
    <t>Is consistently deft at imitation, sketches and paints</t>
  </si>
  <si>
    <t>Has steadily adroit at generating computer animations</t>
  </si>
  <si>
    <t>has  a resolute clarity of size and proportion</t>
  </si>
  <si>
    <t>Persistently values colour balance and brightness</t>
  </si>
  <si>
    <t>Is consistently good at vocal and instrumental music</t>
  </si>
  <si>
    <t>perseveringly participates in dancing and dramatics</t>
  </si>
  <si>
    <t>Commendbly appreciates Artists and their work</t>
  </si>
  <si>
    <t xml:space="preserve"> Invariably appreciates and inspires peer work </t>
  </si>
  <si>
    <t>Always participates  in aesthetic activities at various levels</t>
  </si>
  <si>
    <t>Steadily initiative in planning creating &amp;directing  creative events</t>
  </si>
  <si>
    <t>Reads persistently &amp; aware of particular domains of Art</t>
  </si>
  <si>
    <t>Steadily experiments with Art forms</t>
  </si>
  <si>
    <t>Shows very good degree of imagination and innovation</t>
  </si>
  <si>
    <t>Perpetual artistic instincts in all activities of school &amp; outside</t>
  </si>
  <si>
    <t>Has a substantially innovative and creative approach</t>
  </si>
  <si>
    <t>Is well versed in aesthetic sensibilities</t>
  </si>
  <si>
    <t>Is largely quick at observation skills</t>
  </si>
  <si>
    <t>Is appreciably lucid at originality and interpretation of Art</t>
  </si>
  <si>
    <t>Has a significant bent for co-relating Art with real life</t>
  </si>
  <si>
    <t xml:space="preserve"> experiments considerably with various art modes and mediums</t>
  </si>
  <si>
    <t>Is creditably fine at imitation, sketches and paints</t>
  </si>
  <si>
    <t>Is very lucid at generating computer animations</t>
  </si>
  <si>
    <t>Is frequently correct in sense of form and proportion</t>
  </si>
  <si>
    <t>Notably clear  about values colour balance and brightness</t>
  </si>
  <si>
    <t>Is substantially fluent at vocal and instrumental music</t>
  </si>
  <si>
    <t>Is well versed in dancing and dramatics</t>
  </si>
  <si>
    <t>Is  largely aware and appreciative of Artists and their work</t>
  </si>
  <si>
    <t>Is frequently appreciative and inspires peer work</t>
  </si>
  <si>
    <t>Considerably participative in aesthetic activities at various levels</t>
  </si>
  <si>
    <t>Takes significant initiative  to plan create &amp; direct  creative events</t>
  </si>
  <si>
    <t>Reads frequently &amp; aware of particular domains of Art</t>
  </si>
  <si>
    <t>Is very lucid at experimenting with Art forms</t>
  </si>
  <si>
    <t>Shows notable degree of imagination and innovation</t>
  </si>
  <si>
    <t>Has significant  artistic inclination in activities of school &amp;outside</t>
  </si>
  <si>
    <t>Is usually innovative and creative in approach</t>
  </si>
  <si>
    <t>Is  quite aesthetic in sensibilities</t>
  </si>
  <si>
    <t>Is generally keen at observation skills</t>
  </si>
  <si>
    <t>Satisfactory eagerness at originality and interpretation of Art</t>
  </si>
  <si>
    <t>Is reasonably able to co-relate Art with real life</t>
  </si>
  <si>
    <t>Experiments moderatelyl  with different art modes and mediums</t>
  </si>
  <si>
    <t>Is averagely fair at imitation, sketches and paints</t>
  </si>
  <si>
    <t>Has modest capability at generating computer animations</t>
  </si>
  <si>
    <t>Has some clarity of size and proportion</t>
  </si>
  <si>
    <t>Fairly clear  about importance of colour balance and brightness</t>
  </si>
  <si>
    <t>Is usually good at singing and playng musical instrument</t>
  </si>
  <si>
    <t>Is quite good at dancing and acting techniques</t>
  </si>
  <si>
    <t>Is generally aware and appreciates  Artists and their work</t>
  </si>
  <si>
    <t>generally demonstrates appreciation skills</t>
  </si>
  <si>
    <t xml:space="preserve">Is moderately participative in aesthetic activities </t>
  </si>
  <si>
    <t>Takes satisfactory initiative  to plan create &amp; direct new events</t>
  </si>
  <si>
    <t>Reads often  to increase  awareness of particular domains of Art</t>
  </si>
  <si>
    <t>Is fairly good at experimenting with Art forms</t>
  </si>
  <si>
    <t>Shows some degree of imagination and innovation</t>
  </si>
  <si>
    <t>Modestly artistic temperament in all activities of school &amp; outside</t>
  </si>
  <si>
    <t>Shows traces of innovation and creativity</t>
  </si>
  <si>
    <t>Is trying to be aesthetically sensible</t>
  </si>
  <si>
    <t>Aims to develop observation skills</t>
  </si>
  <si>
    <t>Shows some signs of originality and interpreting Art</t>
  </si>
  <si>
    <t>displays keenness to co-relate Art with real life</t>
  </si>
  <si>
    <t>Eager to experiment with different art modes and mediums</t>
  </si>
  <si>
    <t>Aspires to do well at imitation, sketches and paints</t>
  </si>
  <si>
    <t>Is striving to  learn basics of computer animations</t>
  </si>
  <si>
    <t>Wants to improve in sense of form and proportion</t>
  </si>
  <si>
    <t>Makes effort to know colour scheme and brightness</t>
  </si>
  <si>
    <t>Has traces of capability in vocal annd instrumental music.</t>
  </si>
  <si>
    <t>Is trying topick up dancing and acting techniques</t>
  </si>
  <si>
    <t>Aims to  be aware and appreciative of Artists and their work</t>
  </si>
  <si>
    <t>Shows some signs of  appreciation skills</t>
  </si>
  <si>
    <t xml:space="preserve">Is eager to participate in aesthetic activities </t>
  </si>
  <si>
    <t>Aspires to plan create and direct various creative events</t>
  </si>
  <si>
    <t>Keen to read to increase  awareness of particular domains of Art</t>
  </si>
  <si>
    <t>Is eager to experiment with Art forms</t>
  </si>
  <si>
    <t>desires to be imaginative and innovative</t>
  </si>
  <si>
    <t xml:space="preserve">Is keen to involve artistic temperament in all activities </t>
  </si>
  <si>
    <t>EVALUATION OF SCHOLASTIC ASPECTS:</t>
  </si>
  <si>
    <t>CLASSES VI TO VIII</t>
  </si>
  <si>
    <t>ALL LANGUAGES -Formative Assessments 1 and 3</t>
  </si>
  <si>
    <t>S.N.</t>
  </si>
  <si>
    <t>Tool of Assessment</t>
  </si>
  <si>
    <t>Marks</t>
  </si>
  <si>
    <t xml:space="preserve">80 marks are to be redueced to </t>
  </si>
  <si>
    <t xml:space="preserve"> Oral and listening skills</t>
  </si>
  <si>
    <t>Paper-Pen Test</t>
  </si>
  <si>
    <t>Speeches (debate, oratory, recitation, extempore etc.)</t>
  </si>
  <si>
    <t>Written Assignments(one task each from prose, poetry and supplementary Reader as suggested in the Text Book)</t>
  </si>
  <si>
    <t>Total</t>
  </si>
  <si>
    <t>Cross Curricular Project (Comprehensive Group</t>
  </si>
  <si>
    <t>Project covering each of 4 major subjects i.e.</t>
  </si>
  <si>
    <t>English/Hindi, Maths, Science &amp; Social Science)</t>
  </si>
  <si>
    <t>Pen Paper</t>
  </si>
  <si>
    <t>RO ANALYSIS</t>
  </si>
  <si>
    <t>WORK EXPERIENCE</t>
  </si>
  <si>
    <t>HEALTH AND PHYSICAL EDUCATION</t>
  </si>
  <si>
    <t>ART EDUCATION</t>
  </si>
  <si>
    <t>REPORT CARD ISSUE SHEET</t>
  </si>
  <si>
    <t>REPORT CARD</t>
  </si>
  <si>
    <t>CCE GRADE</t>
  </si>
  <si>
    <t>OTHER SUBJECTS</t>
  </si>
  <si>
    <t>LANGUAGES</t>
  </si>
  <si>
    <t>CONSO.</t>
  </si>
  <si>
    <t>CO-SCHOLASTIC AREAS</t>
  </si>
  <si>
    <t>COMPILED RESULT SHEET</t>
  </si>
  <si>
    <t>OVERALL</t>
  </si>
  <si>
    <t>OVERALL ANALYSIS</t>
  </si>
  <si>
    <t>FOR ANY QUERY-</t>
  </si>
  <si>
    <r>
      <t xml:space="preserve">DR. SUNIL VATS
</t>
    </r>
    <r>
      <rPr>
        <b/>
        <sz val="12"/>
        <color indexed="9"/>
        <rFont val="Book Antiqua"/>
        <family val="1"/>
      </rPr>
      <t xml:space="preserve">PGT COMPUTER SCI.
</t>
    </r>
    <r>
      <rPr>
        <b/>
        <sz val="20"/>
        <color rgb="FFFF0000"/>
        <rFont val="Book Antiqua"/>
        <family val="1"/>
      </rPr>
      <t>JAWAHAR NAVODAYA VIDYALAYA, MOHINDERGARH</t>
    </r>
    <r>
      <rPr>
        <b/>
        <sz val="20"/>
        <color indexed="9"/>
        <rFont val="Book Antiqua"/>
        <family val="1"/>
      </rPr>
      <t xml:space="preserve">
M. 9067892000, @: </t>
    </r>
    <r>
      <rPr>
        <b/>
        <sz val="20"/>
        <color theme="3" tint="-0.249977111117893"/>
        <rFont val="Book Antiqua"/>
        <family val="1"/>
      </rPr>
      <t>dr.skvats@yahoo.com</t>
    </r>
    <r>
      <rPr>
        <b/>
        <sz val="20"/>
        <color indexed="9"/>
        <rFont val="Book Antiqua"/>
        <family val="1"/>
      </rPr>
      <t xml:space="preserve">
</t>
    </r>
    <r>
      <rPr>
        <b/>
        <sz val="20"/>
        <color theme="9" tint="-0.499984740745262"/>
        <rFont val="Book Antiqua"/>
        <family val="1"/>
      </rPr>
      <t>www.sunilvats1981.wix.com/drskvats</t>
    </r>
    <r>
      <rPr>
        <b/>
        <sz val="20"/>
        <color indexed="9"/>
        <rFont val="Book Antiqua"/>
        <family val="1"/>
      </rPr>
      <t xml:space="preserve">
</t>
    </r>
  </si>
  <si>
    <t>PROFORMA - 1 A</t>
  </si>
  <si>
    <t>S. No.</t>
  </si>
  <si>
    <t>Class</t>
  </si>
  <si>
    <t xml:space="preserve">Name of the JNV </t>
  </si>
  <si>
    <t>TOTAL NO. OF THESTUDENTS</t>
  </si>
  <si>
    <t>NUMBER OF STUDENTS APPEARED</t>
  </si>
  <si>
    <t>Total No.
of students Appeared</t>
  </si>
  <si>
    <t>NUMBER OF STUDENTS PASSED</t>
  </si>
  <si>
    <t>Total no. of
students passed</t>
  </si>
  <si>
    <t>Gen</t>
  </si>
  <si>
    <t>NAVODAYA VIDAYALAYA SAMITI, REGIONAL OFFICE, JAIPUR</t>
  </si>
  <si>
    <t>Details of No. of students in different grade points range</t>
  </si>
  <si>
    <t>Sl.
No</t>
  </si>
  <si>
    <t>Name of the JNV</t>
  </si>
  <si>
    <t>Garde A1
(91-100)
10</t>
  </si>
  <si>
    <t>Garde B1
(71-80)
8</t>
  </si>
  <si>
    <t>Garde B2
(61-70)
7</t>
  </si>
  <si>
    <t>Garde C1
(51-60)
6</t>
  </si>
  <si>
    <t>Garde C2
(41-50)
5</t>
  </si>
  <si>
    <t>Garde D
(33-40)
4</t>
  </si>
  <si>
    <t>Garde E1
(21-32)
-</t>
  </si>
  <si>
    <t>Garde E2
(20 &amp; above)
-</t>
  </si>
  <si>
    <t>Total No of Students</t>
  </si>
  <si>
    <t>Garde A2
(81-90)
9</t>
  </si>
  <si>
    <t>Format - A 3</t>
  </si>
  <si>
    <t>Subject</t>
  </si>
  <si>
    <t>VI</t>
  </si>
  <si>
    <t>NAVODAYA VIDYALAYA SAMAITI, REGIONAL OFFICE</t>
  </si>
  <si>
    <t>SUMMATIVE ASSESSMENT - I / TERM TEST - I RESULT OF CLASS -</t>
  </si>
  <si>
    <t>Format - A 4</t>
  </si>
  <si>
    <t>Subject Wise Grade Points in Different Range</t>
  </si>
  <si>
    <t>Garde A1
(81-90)
9</t>
  </si>
  <si>
    <t>CREATIVE TEACHER</t>
  </si>
  <si>
    <r>
      <t xml:space="preserve">Dr. SUNIL KUMAR VATS, PGT CS 
JAWAHAR NAVODAYA VIDYALAYA, MOHINDERGARH (HARYANA)
REGION- JAIPUR
CELL: </t>
    </r>
    <r>
      <rPr>
        <b/>
        <sz val="12"/>
        <color rgb="FFFFFF00"/>
        <rFont val="Arial"/>
        <family val="2"/>
      </rPr>
      <t>9067892000, 9416266966</t>
    </r>
    <r>
      <rPr>
        <b/>
        <sz val="10"/>
        <rFont val="Arial"/>
        <family val="2"/>
      </rPr>
      <t>, E-MAIL :</t>
    </r>
    <r>
      <rPr>
        <b/>
        <sz val="14"/>
        <color rgb="FFFFFF00"/>
        <rFont val="Arial"/>
        <family val="2"/>
      </rPr>
      <t xml:space="preserve"> dr.skvats@yahoo.com</t>
    </r>
  </si>
  <si>
    <t xml:space="preserve">SUMMATIVE ASSESSMENT-I RESULT OF CLASS - </t>
  </si>
  <si>
    <t>NAVODAYA VIDAYALAYA SAMITI, REGIONAL OFFICE</t>
  </si>
  <si>
    <t>NAVODAYA VIDYALAYA SAMAITI, REGIONAL OFFICE JAIPUR</t>
  </si>
  <si>
    <t>SUMMATIVE ASSESSMENT - II RESULT OF CLASS - VI to IX (2015-16)</t>
  </si>
  <si>
    <t>Compartment.</t>
  </si>
  <si>
    <t>Failed</t>
  </si>
  <si>
    <t>Pass  %</t>
  </si>
  <si>
    <t>Bloys</t>
  </si>
  <si>
    <t>Girls</t>
  </si>
  <si>
    <t>PROFORMA - A 2</t>
  </si>
  <si>
    <t>SUMMATIVE ASSESSMENT-II RESULT OF CLASS - VI to IX (2015-16)</t>
  </si>
  <si>
    <t>Details of No. of students in different grade points range for all 05 subjects</t>
  </si>
  <si>
    <t>(Maximum grade points for all 05 subjects -50 i.e. for all A-1 Grades)</t>
  </si>
  <si>
    <t>Sl.No</t>
  </si>
  <si>
    <t>Average Grade Point of Class</t>
  </si>
  <si>
    <t>No. of students between 0-16 grade points</t>
  </si>
  <si>
    <t>No. of students between 17-25 grade points</t>
  </si>
  <si>
    <t>No. of students between 26-35 grade points</t>
  </si>
  <si>
    <t>No. of students between 36-45 grade points</t>
  </si>
  <si>
    <t>No. of students between 46-50 grade points</t>
  </si>
  <si>
    <t>% of students scored more than 30 grade points (i.e. % of 1st Division)</t>
  </si>
  <si>
    <t>% of students scored more than 38 grade points (i.e. %  of Distinction)</t>
  </si>
  <si>
    <t>PROFORMA - A 3</t>
  </si>
  <si>
    <t>Subject wise result based on Average Grade Points of the Class (i.e. OUT OF 10 GRADE POINTS IN EACH SUBJECT)</t>
  </si>
  <si>
    <t>Sl. No</t>
  </si>
  <si>
    <t>SOCIAL SCIENCE</t>
  </si>
  <si>
    <t>IIIrd Langauage</t>
  </si>
  <si>
    <t>No. of student appeared</t>
  </si>
  <si>
    <t>No. of student passed</t>
  </si>
  <si>
    <t>Class Average grade points
(out of 10)</t>
  </si>
  <si>
    <t>PROFORMA - A 4</t>
  </si>
  <si>
    <t>NAVODAYA VIDYALAYA SAMITI, REGIONAL OFFICE, JAIPUR</t>
  </si>
  <si>
    <t>Number of students in different grades(subject wise)</t>
  </si>
  <si>
    <t>Sr. No.</t>
  </si>
  <si>
    <t>Name of JNV</t>
  </si>
  <si>
    <t>Subjects</t>
  </si>
  <si>
    <t>Average Grade of Class</t>
  </si>
  <si>
    <t>No. of students in E-2 Grade</t>
  </si>
  <si>
    <t>No. of students in E-1 Grade</t>
  </si>
  <si>
    <t>No. of students in D Grade</t>
  </si>
  <si>
    <t>No. of students in C-2 Grade</t>
  </si>
  <si>
    <t>No. of students in C-1 Grade</t>
  </si>
  <si>
    <t>No. of students in B-2 Grade</t>
  </si>
  <si>
    <t>No. of students in B-1 Grade</t>
  </si>
  <si>
    <t>No. of students in A-2 Grade</t>
  </si>
  <si>
    <t>No. of students in A-1 Grade</t>
  </si>
  <si>
    <t>SO. SCI.</t>
  </si>
  <si>
    <t>IIIrd LANGUAGE</t>
  </si>
  <si>
    <t>PROFORMA - A 5</t>
  </si>
  <si>
    <t>Teacher wise Result Analysis</t>
  </si>
  <si>
    <t>Sl. No.</t>
  </si>
  <si>
    <t>Name of Teacher</t>
  </si>
  <si>
    <t>Class Average Grade Point</t>
  </si>
  <si>
    <t>English</t>
  </si>
  <si>
    <t>Hindi</t>
  </si>
  <si>
    <t>Mathematics</t>
  </si>
  <si>
    <t>Science</t>
  </si>
  <si>
    <t>Social Science</t>
  </si>
  <si>
    <t>IIIrd Language</t>
  </si>
  <si>
    <t>DATE OF ADM.</t>
  </si>
  <si>
    <t>AADHAR NO.</t>
  </si>
  <si>
    <t>Manish</t>
  </si>
  <si>
    <t>Parmanand</t>
  </si>
  <si>
    <t>Saroj Devi</t>
  </si>
  <si>
    <t>Boy</t>
  </si>
  <si>
    <t>Urban</t>
  </si>
  <si>
    <t>Shivalik Sr.</t>
  </si>
  <si>
    <t>07.09.2001</t>
  </si>
  <si>
    <t>Sunny Kumar</t>
  </si>
  <si>
    <t>Sarjeet Singh</t>
  </si>
  <si>
    <t>Lalita Devi</t>
  </si>
  <si>
    <t>29.08.2001</t>
  </si>
  <si>
    <t>Satish Kumar</t>
  </si>
  <si>
    <t>Babli Devi</t>
  </si>
  <si>
    <t>29.06.2000</t>
  </si>
  <si>
    <t>Sunil</t>
  </si>
  <si>
    <t>Rajender Kumar</t>
  </si>
  <si>
    <t>Mukesh Devi</t>
  </si>
  <si>
    <t>Rural</t>
  </si>
  <si>
    <t>19.04.2001</t>
  </si>
  <si>
    <t>Jaibeer</t>
  </si>
  <si>
    <t>Lal Singh</t>
  </si>
  <si>
    <t>Anita</t>
  </si>
  <si>
    <t>Arawali Sr.</t>
  </si>
  <si>
    <t>21.03.2001</t>
  </si>
  <si>
    <t>Nitish Kumar</t>
  </si>
  <si>
    <t>Maya Devi</t>
  </si>
  <si>
    <t>Udaigiri Sr.</t>
  </si>
  <si>
    <t>16.08.2002</t>
  </si>
  <si>
    <t>Ramakant</t>
  </si>
  <si>
    <t>Jitender</t>
  </si>
  <si>
    <t>Kanta Devi</t>
  </si>
  <si>
    <t>22.09.2001</t>
  </si>
  <si>
    <t>Gourav</t>
  </si>
  <si>
    <t>Desh Raj</t>
  </si>
  <si>
    <t>Rajbala Devi</t>
  </si>
  <si>
    <t>16.03.2001</t>
  </si>
  <si>
    <t>Sourav</t>
  </si>
  <si>
    <t>Ruchika</t>
  </si>
  <si>
    <t>Ramkishan</t>
  </si>
  <si>
    <t>Anita Devi</t>
  </si>
  <si>
    <t>Girl</t>
  </si>
  <si>
    <t>Udaigiri Girl</t>
  </si>
  <si>
    <t>15.03.2002</t>
  </si>
  <si>
    <t>Hitesh Kumar</t>
  </si>
  <si>
    <t>Naresh Kumar</t>
  </si>
  <si>
    <t>Rajbala</t>
  </si>
  <si>
    <t>13.02.2000</t>
  </si>
  <si>
    <t>Ankit Yadav</t>
  </si>
  <si>
    <t>Abhay Singh</t>
  </si>
  <si>
    <t>Sushila</t>
  </si>
  <si>
    <t>11.10.2000</t>
  </si>
  <si>
    <t>Kuldeep</t>
  </si>
  <si>
    <t>Karan Singh</t>
  </si>
  <si>
    <t>Omrati</t>
  </si>
  <si>
    <t>25.05.2001</t>
  </si>
  <si>
    <t>Tejveer</t>
  </si>
  <si>
    <t>Anil Kumar</t>
  </si>
  <si>
    <t>Usha Devi</t>
  </si>
  <si>
    <t>22.12.2001</t>
  </si>
  <si>
    <t>Rahul</t>
  </si>
  <si>
    <t>Sita Ram</t>
  </si>
  <si>
    <t>Suman</t>
  </si>
  <si>
    <t>09.02.2002</t>
  </si>
  <si>
    <t>Ritu</t>
  </si>
  <si>
    <t>Rajesh Kumar</t>
  </si>
  <si>
    <t>Sharmila</t>
  </si>
  <si>
    <t>Arawali Girl</t>
  </si>
  <si>
    <t>13.10.2001</t>
  </si>
  <si>
    <t>Pooja Kumari</t>
  </si>
  <si>
    <t>Amit Yadav</t>
  </si>
  <si>
    <t>21.07.2001</t>
  </si>
  <si>
    <t>Dheeraj Kumar</t>
  </si>
  <si>
    <t>Bheem Singh</t>
  </si>
  <si>
    <t>Sunita Devi</t>
  </si>
  <si>
    <t>Nilgiri Sr.</t>
  </si>
  <si>
    <t>31.08.2002</t>
  </si>
  <si>
    <t>Rohit</t>
  </si>
  <si>
    <t>Nirmala Devi</t>
  </si>
  <si>
    <t>25.07.2001</t>
  </si>
  <si>
    <t>Jagdish</t>
  </si>
  <si>
    <t>Ramrati Devi</t>
  </si>
  <si>
    <t>06.11.2001</t>
  </si>
  <si>
    <t>Abhimanyu</t>
  </si>
  <si>
    <t>Subhash Chand</t>
  </si>
  <si>
    <t>Suresh Devi</t>
  </si>
  <si>
    <t>10.08.2001</t>
  </si>
  <si>
    <t>Bijender Kumar</t>
  </si>
  <si>
    <t>Omprakash</t>
  </si>
  <si>
    <t>Premlata</t>
  </si>
  <si>
    <t>25.04.2002</t>
  </si>
  <si>
    <t>Asha</t>
  </si>
  <si>
    <t>Pardeep Kumar</t>
  </si>
  <si>
    <t>12.06.2002</t>
  </si>
  <si>
    <t>Sarita Kumari</t>
  </si>
  <si>
    <t>16.09.2002</t>
  </si>
  <si>
    <t>Yogesh Kumar</t>
  </si>
  <si>
    <t>Balbir Singh</t>
  </si>
  <si>
    <t>13.07.2001</t>
  </si>
  <si>
    <t>Nisha</t>
  </si>
  <si>
    <t>Hawa Singh</t>
  </si>
  <si>
    <t>Suman Devi</t>
  </si>
  <si>
    <t>02.08.2001</t>
  </si>
  <si>
    <t>Ishwar Singh</t>
  </si>
  <si>
    <t>19.08.2000</t>
  </si>
  <si>
    <t>Dushyant</t>
  </si>
  <si>
    <t>Harmesh</t>
  </si>
  <si>
    <t>Babita</t>
  </si>
  <si>
    <t>24.06.2002</t>
  </si>
  <si>
    <t>Ruchi</t>
  </si>
  <si>
    <t>Krishan Chand</t>
  </si>
  <si>
    <t>18.05.2002</t>
  </si>
  <si>
    <t>Bhavi</t>
  </si>
  <si>
    <t>Shri Krishan</t>
  </si>
  <si>
    <t>Indravati</t>
  </si>
  <si>
    <t>17.12.2001</t>
  </si>
  <si>
    <t>Akshay Kumar</t>
  </si>
  <si>
    <t>Vijay Singh</t>
  </si>
  <si>
    <t>Sunil Devi</t>
  </si>
  <si>
    <t>07.01.2001</t>
  </si>
  <si>
    <t>Satender Yadav</t>
  </si>
  <si>
    <t>Rattan Lal</t>
  </si>
  <si>
    <t>Manju Devi</t>
  </si>
  <si>
    <t>07.08.2001</t>
  </si>
  <si>
    <t>Vikash</t>
  </si>
  <si>
    <t>Rajender Prasad</t>
  </si>
  <si>
    <t>16.04.2001</t>
  </si>
  <si>
    <t>Charu</t>
  </si>
  <si>
    <t>Satyabir</t>
  </si>
  <si>
    <t>Rajni</t>
  </si>
  <si>
    <t>Nilgiri Girl</t>
  </si>
  <si>
    <t>30.10.2001</t>
  </si>
  <si>
    <t>Dinesh</t>
  </si>
  <si>
    <t>Naval Kishor</t>
  </si>
  <si>
    <t>01.07.2002</t>
  </si>
  <si>
    <t>Aanand</t>
  </si>
  <si>
    <t>Sher Singh</t>
  </si>
  <si>
    <t>Lali Devi</t>
  </si>
  <si>
    <t>Rajender Singh</t>
  </si>
  <si>
    <t>Babita Devi</t>
  </si>
  <si>
    <t>Nidhi Yadav</t>
  </si>
  <si>
    <t>Hari Prakash</t>
  </si>
  <si>
    <t>Chanchal</t>
  </si>
  <si>
    <t>Manju Bala</t>
  </si>
  <si>
    <t>Shivalik Girl</t>
  </si>
  <si>
    <t>Anil</t>
  </si>
  <si>
    <t>Bahadur Singh</t>
  </si>
  <si>
    <t>Ravi Kumar</t>
  </si>
  <si>
    <t>Krishan Kumar</t>
  </si>
  <si>
    <t>Sharmila Devi</t>
  </si>
  <si>
    <t>Manoj Kumar</t>
  </si>
  <si>
    <t>Silochana Devi</t>
  </si>
  <si>
    <t>Nikesh</t>
  </si>
  <si>
    <t>Kishori Lal</t>
  </si>
  <si>
    <t>Krishna</t>
  </si>
  <si>
    <t>Ankita</t>
  </si>
  <si>
    <t>Bhoop Singh</t>
  </si>
  <si>
    <t xml:space="preserve">Sonam </t>
  </si>
  <si>
    <t>Kuldeep Singh</t>
  </si>
  <si>
    <t>Gunjan Devi</t>
  </si>
  <si>
    <t>Deepika</t>
  </si>
  <si>
    <t>Jagbir Singh</t>
  </si>
  <si>
    <t>Saroj</t>
  </si>
  <si>
    <t>Manish Kumar</t>
  </si>
  <si>
    <t>Satpal</t>
  </si>
  <si>
    <t>Kavita Devi</t>
  </si>
  <si>
    <t>Shubham</t>
  </si>
  <si>
    <t>Satish</t>
  </si>
  <si>
    <t>Kavita</t>
  </si>
  <si>
    <t>Jaiprakash</t>
  </si>
  <si>
    <t>Nitin</t>
  </si>
  <si>
    <t>Chanderbhan</t>
  </si>
  <si>
    <t>Bimla Devi</t>
  </si>
  <si>
    <t>RANK</t>
  </si>
  <si>
    <t>SR.
NO.</t>
  </si>
  <si>
    <t>Report Card Page No.</t>
  </si>
  <si>
    <t>R.C.</t>
  </si>
  <si>
    <t>ab</t>
  </si>
  <si>
    <t>.</t>
  </si>
  <si>
    <t>Alpha Code</t>
  </si>
  <si>
    <t xml:space="preserve">Sports/Indegenous Sports  </t>
  </si>
  <si>
    <t xml:space="preserve">NCC/NSS </t>
  </si>
  <si>
    <t xml:space="preserve">Scouting and Guiding </t>
  </si>
  <si>
    <t xml:space="preserve">Swimming </t>
  </si>
  <si>
    <t>First Aid</t>
  </si>
  <si>
    <t>Gardening/Shramdaan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</si>
</sst>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_(&quot;Rs.&quot;\ * #,##0.00_);_(&quot;Rs.&quot;\ * \(#,##0.00\);_(&quot;Rs.&quot;\ * &quot;-&quot;??_);_(@_)"/>
    <numFmt numFmtId="166" formatCode="0.00;[Red]0.00"/>
    <numFmt numFmtId="167" formatCode="0;[Red]0"/>
  </numFmts>
  <fonts count="135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10"/>
      <name val="Palatino Linotype"/>
      <family val="1"/>
    </font>
    <font>
      <b/>
      <sz val="12"/>
      <name val="Palatino Linotype"/>
      <family val="1"/>
    </font>
    <font>
      <u/>
      <sz val="12"/>
      <color indexed="12"/>
      <name val="Palatino Linotype"/>
      <family val="1"/>
    </font>
    <font>
      <sz val="12"/>
      <name val="Palatino Linotype"/>
      <family val="1"/>
    </font>
    <font>
      <b/>
      <sz val="14"/>
      <name val="Bodoni MT Black"/>
      <family val="1"/>
    </font>
    <font>
      <b/>
      <sz val="10"/>
      <name val="Book Antiqua"/>
      <family val="1"/>
    </font>
    <font>
      <b/>
      <sz val="8"/>
      <name val="Book Antiqua"/>
      <family val="1"/>
    </font>
    <font>
      <b/>
      <sz val="11"/>
      <color indexed="9"/>
      <name val="Palatino Linotype"/>
      <family val="1"/>
    </font>
    <font>
      <sz val="10"/>
      <name val="Book Antiqua"/>
      <family val="1"/>
    </font>
    <font>
      <sz val="10"/>
      <name val="Palatino Linotype"/>
      <family val="1"/>
    </font>
    <font>
      <sz val="8"/>
      <name val="Book Antiqua"/>
      <family val="1"/>
    </font>
    <font>
      <b/>
      <sz val="12"/>
      <name val="Book Antiqua"/>
      <family val="1"/>
    </font>
    <font>
      <b/>
      <sz val="9"/>
      <name val="Book Antiqua"/>
      <family val="1"/>
    </font>
    <font>
      <b/>
      <sz val="14"/>
      <name val="Garamond"/>
      <family val="1"/>
    </font>
    <font>
      <sz val="9"/>
      <name val="Book Antiqua"/>
      <family val="1"/>
    </font>
    <font>
      <b/>
      <sz val="12"/>
      <name val="Bodoni MT Black"/>
      <family val="1"/>
    </font>
    <font>
      <b/>
      <sz val="10"/>
      <color indexed="9"/>
      <name val="Book Antiqua"/>
      <family val="1"/>
    </font>
    <font>
      <sz val="11"/>
      <color indexed="8"/>
      <name val="Calibri"/>
      <family val="2"/>
    </font>
    <font>
      <b/>
      <sz val="11"/>
      <name val="Century"/>
      <family val="1"/>
    </font>
    <font>
      <b/>
      <sz val="10"/>
      <name val="Clarendo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8"/>
      <color theme="0"/>
      <name val="Book Antiqua"/>
      <family val="1"/>
    </font>
    <font>
      <b/>
      <sz val="10"/>
      <color theme="3"/>
      <name val="Arial"/>
      <family val="2"/>
    </font>
    <font>
      <b/>
      <sz val="6"/>
      <color theme="1"/>
      <name val="Arial Narrow"/>
      <family val="2"/>
    </font>
    <font>
      <b/>
      <sz val="14"/>
      <color rgb="FFFFFF00"/>
      <name val="Wingdings"/>
      <charset val="2"/>
    </font>
    <font>
      <b/>
      <sz val="10"/>
      <color theme="0"/>
      <name val="Book Antiqua"/>
      <family val="1"/>
    </font>
    <font>
      <sz val="14"/>
      <color theme="0"/>
      <name val="Broadway"/>
      <family val="5"/>
    </font>
    <font>
      <b/>
      <sz val="10"/>
      <color theme="1"/>
      <name val="Palatino Linotype"/>
      <family val="1"/>
    </font>
    <font>
      <b/>
      <sz val="8"/>
      <color theme="1" tint="4.9989318521683403E-2"/>
      <name val="Palatino Linotype"/>
      <family val="1"/>
    </font>
    <font>
      <sz val="10"/>
      <color theme="1"/>
      <name val="Arial"/>
      <family val="2"/>
    </font>
    <font>
      <b/>
      <sz val="10"/>
      <color theme="1"/>
      <name val="Book Antiqua"/>
      <family val="1"/>
    </font>
    <font>
      <b/>
      <i/>
      <sz val="14"/>
      <color rgb="FFFF0000"/>
      <name val="Georgia"/>
      <family val="1"/>
    </font>
    <font>
      <b/>
      <sz val="8"/>
      <color theme="1"/>
      <name val="Palatino Linotype"/>
      <family val="1"/>
    </font>
    <font>
      <b/>
      <sz val="14"/>
      <color rgb="FFFF0000"/>
      <name val="Palatino Linotype"/>
      <family val="1"/>
    </font>
    <font>
      <b/>
      <sz val="20"/>
      <color indexed="9"/>
      <name val="Californian FB"/>
      <family val="1"/>
    </font>
    <font>
      <b/>
      <sz val="11"/>
      <color theme="1"/>
      <name val="Book Antiqua"/>
      <family val="1"/>
    </font>
    <font>
      <b/>
      <i/>
      <u/>
      <sz val="14"/>
      <color rgb="FFFF0000"/>
      <name val="Georgia"/>
      <family val="1"/>
    </font>
    <font>
      <b/>
      <sz val="11"/>
      <color rgb="FFFF0000"/>
      <name val="Book Antiqua"/>
      <family val="1"/>
    </font>
    <font>
      <b/>
      <sz val="26"/>
      <color theme="4"/>
      <name val="Times New Roman"/>
      <family val="1"/>
    </font>
    <font>
      <b/>
      <i/>
      <sz val="20"/>
      <color theme="3" tint="0.39997558519241921"/>
      <name val="Times New Roman"/>
      <family val="1"/>
    </font>
    <font>
      <b/>
      <i/>
      <sz val="18"/>
      <color theme="3" tint="0.39997558519241921"/>
      <name val="Times New Roman"/>
      <family val="1"/>
    </font>
    <font>
      <b/>
      <sz val="11"/>
      <name val="Arial"/>
      <family val="2"/>
    </font>
    <font>
      <b/>
      <sz val="14"/>
      <name val="Arial"/>
      <family val="2"/>
    </font>
    <font>
      <b/>
      <sz val="11"/>
      <color rgb="FFFF0000"/>
      <name val="Arial"/>
      <family val="2"/>
    </font>
    <font>
      <b/>
      <sz val="12"/>
      <color theme="1"/>
      <name val="Arial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0"/>
      <color theme="4" tint="-0.249977111117893"/>
      <name val="Arial"/>
      <family val="2"/>
    </font>
    <font>
      <b/>
      <sz val="13"/>
      <name val="Garamond"/>
      <family val="1"/>
    </font>
    <font>
      <b/>
      <sz val="13"/>
      <color theme="1"/>
      <name val="Book Antiqua"/>
      <family val="1"/>
    </font>
    <font>
      <b/>
      <sz val="12"/>
      <color rgb="FFFFFF00"/>
      <name val="Arial"/>
      <family val="2"/>
    </font>
    <font>
      <b/>
      <sz val="14"/>
      <color rgb="FFFFFF00"/>
      <name val="Arial"/>
      <family val="2"/>
    </font>
    <font>
      <b/>
      <sz val="18"/>
      <color theme="0"/>
      <name val="Tahoma"/>
      <family val="2"/>
    </font>
    <font>
      <b/>
      <sz val="14"/>
      <name val="Tahoma"/>
      <family val="2"/>
    </font>
    <font>
      <b/>
      <sz val="10"/>
      <name val="Tahoma"/>
      <family val="2"/>
    </font>
    <font>
      <b/>
      <sz val="8"/>
      <name val="Tahoma"/>
      <family val="2"/>
    </font>
    <font>
      <b/>
      <sz val="12"/>
      <name val="Arial"/>
      <family val="2"/>
    </font>
    <font>
      <b/>
      <sz val="22"/>
      <color theme="1"/>
      <name val="Arial"/>
      <family val="2"/>
    </font>
    <font>
      <b/>
      <sz val="11"/>
      <name val="Book Antiqua"/>
      <family val="1"/>
    </font>
    <font>
      <b/>
      <sz val="18"/>
      <color indexed="12"/>
      <name val="Times New Roman"/>
      <family val="1"/>
    </font>
    <font>
      <b/>
      <sz val="8"/>
      <name val="Times New Roman"/>
      <family val="1"/>
    </font>
    <font>
      <b/>
      <sz val="10"/>
      <color rgb="FFFFFF00"/>
      <name val="Arial"/>
      <family val="2"/>
    </font>
    <font>
      <b/>
      <sz val="16"/>
      <name val="Arial"/>
      <family val="2"/>
    </font>
    <font>
      <b/>
      <sz val="14"/>
      <color indexed="12"/>
      <name val="Times New Roman"/>
      <family val="1"/>
    </font>
    <font>
      <b/>
      <sz val="15"/>
      <color indexed="12"/>
      <name val="Times New Roman"/>
      <family val="1"/>
    </font>
    <font>
      <b/>
      <sz val="8"/>
      <color rgb="FFFFFF00"/>
      <name val="Times New Roman"/>
      <family val="1"/>
    </font>
    <font>
      <sz val="16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12"/>
      <color rgb="FFFF0000"/>
      <name val="Arial"/>
      <family val="2"/>
    </font>
    <font>
      <sz val="10"/>
      <color theme="0"/>
      <name val="Arial"/>
      <family val="2"/>
    </font>
    <font>
      <sz val="10"/>
      <color theme="0"/>
      <name val="Book Antiqua"/>
      <family val="1"/>
    </font>
    <font>
      <sz val="10"/>
      <name val="Arial Black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4"/>
      <color theme="0"/>
      <name val="Arial"/>
      <family val="2"/>
    </font>
    <font>
      <sz val="8"/>
      <name val="Bookman Old Style"/>
      <family val="1"/>
    </font>
    <font>
      <b/>
      <u/>
      <sz val="10"/>
      <color rgb="FFFFFF00"/>
      <name val="Book Antiqua"/>
      <family val="1"/>
    </font>
    <font>
      <b/>
      <sz val="10"/>
      <name val="Bookman Old Style"/>
      <family val="1"/>
    </font>
    <font>
      <b/>
      <sz val="10"/>
      <color rgb="FFFF0000"/>
      <name val="Arial"/>
      <family val="2"/>
    </font>
    <font>
      <b/>
      <sz val="12"/>
      <name val="Bookman Old Style"/>
      <family val="1"/>
    </font>
    <font>
      <sz val="12"/>
      <name val="Verdana"/>
      <family val="2"/>
    </font>
    <font>
      <sz val="10"/>
      <color rgb="FFFF0000"/>
      <name val="Arial"/>
      <family val="2"/>
    </font>
    <font>
      <b/>
      <sz val="7.5"/>
      <name val="Arial"/>
      <family val="2"/>
    </font>
    <font>
      <sz val="11"/>
      <name val="Calibri"/>
      <family val="2"/>
    </font>
    <font>
      <sz val="8"/>
      <color indexed="8"/>
      <name val="Book Antiqua"/>
      <family val="1"/>
    </font>
    <font>
      <b/>
      <sz val="11"/>
      <color theme="0"/>
      <name val="Book Antiqua"/>
      <family val="1"/>
    </font>
    <font>
      <b/>
      <sz val="14"/>
      <color rgb="FFFF0000"/>
      <name val="Times New Roman"/>
      <family val="1"/>
    </font>
    <font>
      <sz val="10"/>
      <name val="Times New Roman"/>
      <family val="1"/>
    </font>
    <font>
      <b/>
      <sz val="12"/>
      <color indexed="9"/>
      <name val="Book Antiqua"/>
      <family val="1"/>
    </font>
    <font>
      <b/>
      <sz val="20"/>
      <color indexed="9"/>
      <name val="Book Antiqua"/>
      <family val="1"/>
    </font>
    <font>
      <b/>
      <sz val="26"/>
      <color indexed="9"/>
      <name val="Book Antiqua"/>
      <family val="1"/>
    </font>
    <font>
      <u/>
      <sz val="14"/>
      <color theme="4" tint="-0.249977111117893"/>
      <name val="Arial"/>
      <family val="2"/>
    </font>
    <font>
      <b/>
      <sz val="20"/>
      <color rgb="FFFF0000"/>
      <name val="Book Antiqua"/>
      <family val="1"/>
    </font>
    <font>
      <b/>
      <sz val="20"/>
      <color theme="3" tint="-0.249977111117893"/>
      <name val="Book Antiqua"/>
      <family val="1"/>
    </font>
    <font>
      <b/>
      <sz val="20"/>
      <color theme="9" tint="-0.499984740745262"/>
      <name val="Book Antiqua"/>
      <family val="1"/>
    </font>
    <font>
      <sz val="14"/>
      <color theme="0"/>
      <name val="Times New Roman"/>
      <family val="1"/>
    </font>
    <font>
      <b/>
      <sz val="14"/>
      <color rgb="FFFFFF00"/>
      <name val="Times New Roman"/>
      <family val="1"/>
    </font>
    <font>
      <b/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8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b/>
      <sz val="7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7"/>
      <color indexed="23"/>
      <name val="Times New Roman"/>
      <family val="1"/>
    </font>
    <font>
      <sz val="10"/>
      <color theme="1"/>
      <name val="Times New Roman"/>
      <family val="1"/>
    </font>
    <font>
      <b/>
      <sz val="10"/>
      <color rgb="FFFFFF00"/>
      <name val="Times New Roman"/>
      <family val="1"/>
    </font>
    <font>
      <b/>
      <sz val="12"/>
      <color rgb="FFFFFF00"/>
      <name val="Times New Roman"/>
      <family val="1"/>
    </font>
    <font>
      <sz val="14"/>
      <color rgb="FFFFFF00"/>
      <name val="Times New Roman"/>
      <family val="1"/>
    </font>
    <font>
      <sz val="11"/>
      <color theme="1"/>
      <name val="Times New Roman"/>
      <family val="1"/>
    </font>
    <font>
      <sz val="9"/>
      <color theme="1"/>
      <name val="Times New Roman"/>
      <family val="1"/>
    </font>
    <font>
      <b/>
      <sz val="11"/>
      <color rgb="FFFFFF00"/>
      <name val="Times New Roman"/>
      <family val="1"/>
    </font>
  </fonts>
  <fills count="46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indexed="18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18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rgb="FFFDEADA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rgb="FFFF0000"/>
      </left>
      <right/>
      <top style="double">
        <color rgb="FFFF0000"/>
      </top>
      <bottom style="double">
        <color rgb="FFFF0000"/>
      </bottom>
      <diagonal/>
    </border>
    <border>
      <left/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/>
      <right/>
      <top style="double">
        <color rgb="FFFF0000"/>
      </top>
      <bottom style="double">
        <color rgb="FFFF0000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34" fillId="2" borderId="0" applyNumberFormat="0" applyBorder="0" applyAlignment="0" applyProtection="0"/>
    <xf numFmtId="0" fontId="3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33" fillId="0" borderId="0"/>
    <xf numFmtId="165" fontId="1" fillId="0" borderId="0" applyFont="0" applyFill="0" applyBorder="0" applyAlignment="0" applyProtection="0"/>
  </cellStyleXfs>
  <cellXfs count="1119">
    <xf numFmtId="0" fontId="0" fillId="0" borderId="0" xfId="0"/>
    <xf numFmtId="0" fontId="0" fillId="0" borderId="0" xfId="0" applyProtection="1">
      <protection hidden="1"/>
    </xf>
    <xf numFmtId="0" fontId="4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locked="0"/>
    </xf>
    <xf numFmtId="0" fontId="0" fillId="0" borderId="0" xfId="0" applyAlignment="1">
      <alignment horizontal="center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/>
      <protection hidden="1"/>
    </xf>
    <xf numFmtId="1" fontId="21" fillId="0" borderId="1" xfId="0" applyNumberFormat="1" applyFont="1" applyFill="1" applyBorder="1" applyAlignment="1" applyProtection="1">
      <alignment horizontal="left"/>
      <protection hidden="1"/>
    </xf>
    <xf numFmtId="0" fontId="21" fillId="0" borderId="1" xfId="0" applyFont="1" applyFill="1" applyBorder="1" applyAlignment="1" applyProtection="1">
      <alignment horizontal="left"/>
      <protection hidden="1"/>
    </xf>
    <xf numFmtId="0" fontId="21" fillId="0" borderId="1" xfId="0" applyFont="1" applyBorder="1" applyAlignment="1" applyProtection="1">
      <alignment horizontal="left" vertical="center"/>
      <protection hidden="1"/>
    </xf>
    <xf numFmtId="0" fontId="2" fillId="0" borderId="0" xfId="0" applyFont="1" applyBorder="1" applyAlignment="1" applyProtection="1">
      <alignment vertical="center"/>
      <protection locked="0"/>
    </xf>
    <xf numFmtId="0" fontId="21" fillId="0" borderId="1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37" fillId="0" borderId="0" xfId="0" applyFont="1" applyAlignment="1" applyProtection="1">
      <alignment horizontal="center" vertical="center"/>
      <protection hidden="1"/>
    </xf>
    <xf numFmtId="0" fontId="16" fillId="14" borderId="1" xfId="0" applyFont="1" applyFill="1" applyBorder="1" applyAlignment="1" applyProtection="1">
      <alignment horizontal="center" vertical="center"/>
      <protection hidden="1"/>
    </xf>
    <xf numFmtId="0" fontId="16" fillId="5" borderId="1" xfId="0" applyFont="1" applyFill="1" applyBorder="1" applyAlignment="1" applyProtection="1">
      <alignment horizontal="center" vertical="center"/>
      <protection hidden="1"/>
    </xf>
    <xf numFmtId="0" fontId="35" fillId="0" borderId="0" xfId="0" applyFont="1" applyProtection="1">
      <protection hidden="1"/>
    </xf>
    <xf numFmtId="0" fontId="0" fillId="0" borderId="1" xfId="0" applyBorder="1" applyAlignment="1" applyProtection="1">
      <alignment horizontal="center"/>
      <protection hidden="1"/>
    </xf>
    <xf numFmtId="0" fontId="39" fillId="18" borderId="0" xfId="3" applyFont="1" applyFill="1" applyAlignment="1" applyProtection="1">
      <alignment horizontal="center"/>
      <protection hidden="1"/>
    </xf>
    <xf numFmtId="0" fontId="41" fillId="18" borderId="7" xfId="0" applyFont="1" applyFill="1" applyBorder="1" applyAlignment="1" applyProtection="1">
      <protection hidden="1"/>
    </xf>
    <xf numFmtId="0" fontId="18" fillId="17" borderId="11" xfId="0" applyFont="1" applyFill="1" applyBorder="1" applyAlignment="1" applyProtection="1">
      <protection hidden="1"/>
    </xf>
    <xf numFmtId="0" fontId="18" fillId="17" borderId="27" xfId="0" applyFont="1" applyFill="1" applyBorder="1" applyAlignment="1" applyProtection="1">
      <protection hidden="1"/>
    </xf>
    <xf numFmtId="0" fontId="18" fillId="17" borderId="28" xfId="0" applyFont="1" applyFill="1" applyBorder="1" applyAlignment="1" applyProtection="1">
      <protection hidden="1"/>
    </xf>
    <xf numFmtId="0" fontId="25" fillId="17" borderId="11" xfId="0" applyFont="1" applyFill="1" applyBorder="1" applyAlignment="1" applyProtection="1">
      <alignment horizontal="center"/>
      <protection hidden="1"/>
    </xf>
    <xf numFmtId="0" fontId="25" fillId="17" borderId="11" xfId="0" applyFont="1" applyFill="1" applyBorder="1" applyAlignment="1" applyProtection="1">
      <alignment horizontal="center" wrapText="1"/>
      <protection hidden="1"/>
    </xf>
    <xf numFmtId="0" fontId="25" fillId="17" borderId="1" xfId="0" applyFont="1" applyFill="1" applyBorder="1" applyAlignment="1" applyProtection="1">
      <alignment horizontal="center"/>
      <protection hidden="1"/>
    </xf>
    <xf numFmtId="0" fontId="40" fillId="18" borderId="1" xfId="0" applyFont="1" applyFill="1" applyBorder="1" applyAlignment="1" applyProtection="1">
      <alignment horizontal="center" vertical="center" wrapText="1"/>
      <protection hidden="1"/>
    </xf>
    <xf numFmtId="0" fontId="36" fillId="18" borderId="1" xfId="0" applyFont="1" applyFill="1" applyBorder="1" applyAlignment="1" applyProtection="1">
      <alignment horizontal="center" vertical="center"/>
      <protection hidden="1"/>
    </xf>
    <xf numFmtId="0" fontId="36" fillId="18" borderId="1" xfId="0" applyFont="1" applyFill="1" applyBorder="1" applyAlignment="1" applyProtection="1">
      <alignment horizontal="center"/>
      <protection hidden="1"/>
    </xf>
    <xf numFmtId="1" fontId="21" fillId="17" borderId="1" xfId="0" applyNumberFormat="1" applyFont="1" applyFill="1" applyBorder="1" applyProtection="1">
      <protection hidden="1"/>
    </xf>
    <xf numFmtId="0" fontId="6" fillId="0" borderId="0" xfId="0" applyFont="1" applyAlignment="1">
      <alignment horizont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0" fontId="20" fillId="12" borderId="1" xfId="0" applyFont="1" applyFill="1" applyBorder="1" applyAlignment="1" applyProtection="1">
      <alignment vertical="center"/>
      <protection hidden="1"/>
    </xf>
    <xf numFmtId="0" fontId="43" fillId="12" borderId="1" xfId="0" applyFont="1" applyFill="1" applyBorder="1" applyAlignment="1" applyProtection="1">
      <alignment horizontal="center" vertical="center" wrapText="1"/>
      <protection hidden="1"/>
    </xf>
    <xf numFmtId="0" fontId="1" fillId="0" borderId="0" xfId="0" applyFont="1"/>
    <xf numFmtId="0" fontId="50" fillId="28" borderId="1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 applyProtection="1">
      <alignment horizontal="center"/>
      <protection hidden="1"/>
    </xf>
    <xf numFmtId="0" fontId="39" fillId="18" borderId="0" xfId="3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21" fillId="17" borderId="1" xfId="0" applyNumberFormat="1" applyFont="1" applyFill="1" applyBorder="1" applyAlignment="1" applyProtection="1">
      <alignment horizontal="center" vertical="center"/>
      <protection hidden="1"/>
    </xf>
    <xf numFmtId="0" fontId="40" fillId="18" borderId="1" xfId="0" applyFont="1" applyFill="1" applyBorder="1" applyAlignment="1" applyProtection="1">
      <alignment horizontal="left" vertical="center"/>
      <protection hidden="1"/>
    </xf>
    <xf numFmtId="1" fontId="21" fillId="17" borderId="1" xfId="0" applyNumberFormat="1" applyFont="1" applyFill="1" applyBorder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1" fontId="21" fillId="17" borderId="1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0" fontId="0" fillId="0" borderId="0" xfId="0"/>
    <xf numFmtId="0" fontId="0" fillId="0" borderId="0" xfId="0" applyFill="1"/>
    <xf numFmtId="0" fontId="2" fillId="27" borderId="1" xfId="0" applyFont="1" applyFill="1" applyBorder="1" applyAlignment="1">
      <alignment horizontal="center" vertical="center"/>
    </xf>
    <xf numFmtId="0" fontId="2" fillId="27" borderId="1" xfId="0" applyFont="1" applyFill="1" applyBorder="1" applyAlignment="1">
      <alignment horizontal="center" vertical="center" wrapText="1"/>
    </xf>
    <xf numFmtId="0" fontId="2" fillId="27" borderId="1" xfId="0" applyFont="1" applyFill="1" applyBorder="1" applyAlignment="1">
      <alignment vertical="center" wrapText="1"/>
    </xf>
    <xf numFmtId="0" fontId="0" fillId="27" borderId="1" xfId="0" applyFill="1" applyBorder="1"/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/>
    </xf>
    <xf numFmtId="0" fontId="56" fillId="27" borderId="1" xfId="0" applyFont="1" applyFill="1" applyBorder="1" applyAlignment="1">
      <alignment vertical="center"/>
    </xf>
    <xf numFmtId="0" fontId="0" fillId="23" borderId="0" xfId="0" applyFill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29" borderId="1" xfId="0" applyFill="1" applyBorder="1" applyAlignment="1">
      <alignment horizontal="center" vertical="center"/>
    </xf>
    <xf numFmtId="0" fontId="0" fillId="21" borderId="0" xfId="0" applyFill="1" applyAlignment="1">
      <alignment horizontal="center"/>
    </xf>
    <xf numFmtId="0" fontId="0" fillId="21" borderId="0" xfId="0" applyFill="1"/>
    <xf numFmtId="0" fontId="0" fillId="21" borderId="0" xfId="0" applyFill="1" applyAlignment="1"/>
    <xf numFmtId="0" fontId="0" fillId="21" borderId="0" xfId="0" applyFill="1" applyAlignment="1">
      <alignment vertical="center"/>
    </xf>
    <xf numFmtId="0" fontId="0" fillId="21" borderId="0" xfId="0" applyFill="1" applyAlignment="1">
      <alignment horizontal="center" vertical="center"/>
    </xf>
    <xf numFmtId="0" fontId="58" fillId="21" borderId="0" xfId="0" applyFont="1" applyFill="1" applyAlignment="1">
      <alignment horizontal="left"/>
    </xf>
    <xf numFmtId="0" fontId="37" fillId="21" borderId="0" xfId="0" applyFont="1" applyFill="1"/>
    <xf numFmtId="0" fontId="2" fillId="21" borderId="0" xfId="0" applyFont="1" applyFill="1" applyBorder="1" applyAlignment="1">
      <alignment horizontal="center" vertical="center"/>
    </xf>
    <xf numFmtId="0" fontId="2" fillId="21" borderId="0" xfId="0" applyFont="1" applyFill="1" applyBorder="1" applyAlignment="1">
      <alignment vertical="center" wrapText="1"/>
    </xf>
    <xf numFmtId="0" fontId="0" fillId="21" borderId="0" xfId="0" applyFill="1" applyBorder="1" applyAlignment="1">
      <alignment horizontal="center" vertical="center"/>
    </xf>
    <xf numFmtId="0" fontId="0" fillId="21" borderId="0" xfId="0" applyFill="1" applyBorder="1"/>
    <xf numFmtId="0" fontId="0" fillId="21" borderId="0" xfId="0" applyFill="1" applyAlignment="1">
      <alignment horizontal="left" vertical="center" wrapText="1"/>
    </xf>
    <xf numFmtId="0" fontId="0" fillId="21" borderId="0" xfId="0" applyFill="1" applyAlignment="1">
      <alignment horizontal="left"/>
    </xf>
    <xf numFmtId="0" fontId="1" fillId="21" borderId="0" xfId="0" applyFont="1" applyFill="1" applyAlignment="1">
      <alignment horizontal="left"/>
    </xf>
    <xf numFmtId="0" fontId="56" fillId="21" borderId="0" xfId="0" applyFont="1" applyFill="1" applyBorder="1" applyAlignment="1">
      <alignment vertical="center"/>
    </xf>
    <xf numFmtId="0" fontId="56" fillId="21" borderId="0" xfId="0" applyFont="1" applyFill="1" applyAlignment="1">
      <alignment vertical="center"/>
    </xf>
    <xf numFmtId="0" fontId="56" fillId="21" borderId="0" xfId="0" applyFont="1" applyFill="1" applyAlignment="1">
      <alignment horizontal="center" vertical="center"/>
    </xf>
    <xf numFmtId="0" fontId="2" fillId="0" borderId="0" xfId="0" applyFont="1" applyAlignment="1" applyProtection="1">
      <alignment vertical="center" wrapText="1"/>
      <protection locked="0"/>
    </xf>
    <xf numFmtId="0" fontId="58" fillId="21" borderId="0" xfId="0" applyFont="1" applyFill="1" applyAlignment="1"/>
    <xf numFmtId="0" fontId="2" fillId="21" borderId="0" xfId="0" applyFont="1" applyFill="1"/>
    <xf numFmtId="0" fontId="60" fillId="21" borderId="0" xfId="0" applyFont="1" applyFill="1" applyAlignment="1">
      <alignment vertical="center"/>
    </xf>
    <xf numFmtId="0" fontId="62" fillId="21" borderId="0" xfId="0" applyFont="1" applyFill="1" applyAlignment="1">
      <alignment vertical="center"/>
    </xf>
    <xf numFmtId="0" fontId="0" fillId="21" borderId="44" xfId="0" applyFill="1" applyBorder="1" applyAlignment="1">
      <alignment horizontal="center"/>
    </xf>
    <xf numFmtId="0" fontId="2" fillId="21" borderId="44" xfId="0" applyFont="1" applyFill="1" applyBorder="1" applyAlignment="1"/>
    <xf numFmtId="0" fontId="0" fillId="27" borderId="1" xfId="0" applyFill="1" applyBorder="1" applyAlignment="1">
      <alignment vertical="center"/>
    </xf>
    <xf numFmtId="0" fontId="0" fillId="0" borderId="0" xfId="0"/>
    <xf numFmtId="0" fontId="0" fillId="0" borderId="0" xfId="0" applyAlignment="1" applyProtection="1">
      <alignment horizontal="center"/>
      <protection hidden="1"/>
    </xf>
    <xf numFmtId="0" fontId="63" fillId="13" borderId="1" xfId="0" applyFont="1" applyFill="1" applyBorder="1" applyAlignment="1" applyProtection="1">
      <alignment horizontal="left" vertical="center"/>
      <protection locked="0"/>
    </xf>
    <xf numFmtId="0" fontId="26" fillId="28" borderId="1" xfId="0" applyFont="1" applyFill="1" applyBorder="1" applyAlignment="1" applyProtection="1">
      <alignment horizontal="left" vertical="center"/>
      <protection locked="0" hidden="1"/>
    </xf>
    <xf numFmtId="0" fontId="31" fillId="21" borderId="1" xfId="0" applyFont="1" applyFill="1" applyBorder="1" applyAlignment="1" applyProtection="1">
      <alignment horizontal="center" vertical="center"/>
      <protection hidden="1"/>
    </xf>
    <xf numFmtId="0" fontId="45" fillId="13" borderId="1" xfId="0" applyFont="1" applyFill="1" applyBorder="1" applyAlignment="1" applyProtection="1">
      <alignment horizontal="left" vertical="center" wrapText="1"/>
      <protection locked="0" hidden="1"/>
    </xf>
    <xf numFmtId="0" fontId="38" fillId="28" borderId="1" xfId="0" applyFont="1" applyFill="1" applyBorder="1" applyAlignment="1" applyProtection="1">
      <alignment horizontal="center" vertical="center" wrapText="1"/>
      <protection hidden="1"/>
    </xf>
    <xf numFmtId="0" fontId="14" fillId="30" borderId="28" xfId="0" applyFont="1" applyFill="1" applyBorder="1" applyAlignment="1" applyProtection="1">
      <protection hidden="1"/>
    </xf>
    <xf numFmtId="49" fontId="14" fillId="30" borderId="1" xfId="0" quotePrefix="1" applyNumberFormat="1" applyFont="1" applyFill="1" applyBorder="1" applyAlignment="1" applyProtection="1">
      <alignment horizontal="center"/>
      <protection hidden="1"/>
    </xf>
    <xf numFmtId="0" fontId="13" fillId="30" borderId="1" xfId="0" applyFont="1" applyFill="1" applyBorder="1" applyAlignment="1" applyProtection="1">
      <protection hidden="1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22" borderId="1" xfId="0" applyFont="1" applyFill="1" applyBorder="1" applyAlignment="1">
      <alignment horizontal="center" vertical="center"/>
    </xf>
    <xf numFmtId="0" fontId="1" fillId="25" borderId="1" xfId="0" applyFont="1" applyFill="1" applyBorder="1" applyAlignment="1">
      <alignment horizontal="center" vertical="center"/>
    </xf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" fillId="27" borderId="0" xfId="0" applyFont="1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1" fillId="24" borderId="1" xfId="0" applyFont="1" applyFill="1" applyBorder="1" applyAlignment="1">
      <alignment vertical="center"/>
    </xf>
    <xf numFmtId="0" fontId="1" fillId="27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0" borderId="0" xfId="0"/>
    <xf numFmtId="0" fontId="71" fillId="23" borderId="0" xfId="0" applyFont="1" applyFill="1"/>
    <xf numFmtId="0" fontId="71" fillId="23" borderId="0" xfId="0" applyFont="1" applyFill="1" applyAlignment="1">
      <alignment horizontal="center"/>
    </xf>
    <xf numFmtId="0" fontId="0" fillId="23" borderId="0" xfId="0" applyFill="1" applyBorder="1" applyAlignment="1">
      <alignment horizontal="center"/>
    </xf>
    <xf numFmtId="0" fontId="0" fillId="0" borderId="1" xfId="0" applyBorder="1"/>
    <xf numFmtId="0" fontId="1" fillId="22" borderId="37" xfId="0" applyFont="1" applyFill="1" applyBorder="1" applyAlignment="1">
      <alignment horizontal="center" vertical="center"/>
    </xf>
    <xf numFmtId="0" fontId="5" fillId="35" borderId="1" xfId="0" applyFont="1" applyFill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/>
      <protection locked="0"/>
    </xf>
    <xf numFmtId="0" fontId="76" fillId="3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21" borderId="0" xfId="0" applyFont="1" applyFill="1" applyAlignment="1">
      <alignment horizontal="left" vertical="top"/>
    </xf>
    <xf numFmtId="0" fontId="2" fillId="21" borderId="0" xfId="0" applyFont="1" applyFill="1" applyAlignment="1">
      <alignment vertical="top"/>
    </xf>
    <xf numFmtId="0" fontId="2" fillId="21" borderId="0" xfId="0" applyFont="1" applyFill="1" applyAlignment="1">
      <alignment horizontal="center" vertical="top"/>
    </xf>
    <xf numFmtId="14" fontId="2" fillId="21" borderId="0" xfId="0" applyNumberFormat="1" applyFont="1" applyFill="1" applyAlignment="1">
      <alignment vertical="top"/>
    </xf>
    <xf numFmtId="0" fontId="0" fillId="21" borderId="0" xfId="0" applyFill="1" applyAlignment="1">
      <alignment vertical="top"/>
    </xf>
    <xf numFmtId="0" fontId="0" fillId="0" borderId="1" xfId="0" applyBorder="1" applyAlignment="1">
      <alignment horizontal="center" vertical="center"/>
    </xf>
    <xf numFmtId="0" fontId="3" fillId="17" borderId="1" xfId="3" applyFill="1" applyBorder="1" applyAlignment="1" applyProtection="1">
      <alignment horizontal="center" vertical="center"/>
    </xf>
    <xf numFmtId="0" fontId="0" fillId="23" borderId="0" xfId="0" applyFill="1"/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4" fontId="0" fillId="0" borderId="1" xfId="0" applyNumberFormat="1" applyBorder="1"/>
    <xf numFmtId="2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0" xfId="0"/>
    <xf numFmtId="0" fontId="0" fillId="29" borderId="1" xfId="0" applyFill="1" applyBorder="1" applyAlignment="1">
      <alignment horizontal="center" vertical="center"/>
    </xf>
    <xf numFmtId="0" fontId="1" fillId="29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9" borderId="1" xfId="0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25" borderId="11" xfId="0" applyFont="1" applyFill="1" applyBorder="1" applyAlignment="1">
      <alignment horizontal="center" vertical="center"/>
    </xf>
    <xf numFmtId="0" fontId="0" fillId="29" borderId="1" xfId="0" applyFill="1" applyBorder="1" applyAlignment="1">
      <alignment horizontal="center" vertical="center"/>
    </xf>
    <xf numFmtId="0" fontId="0" fillId="29" borderId="1" xfId="0" applyFill="1" applyBorder="1" applyAlignment="1">
      <alignment horizontal="center" vertical="center"/>
    </xf>
    <xf numFmtId="0" fontId="0" fillId="0" borderId="0" xfId="0"/>
    <xf numFmtId="0" fontId="0" fillId="0" borderId="0" xfId="0" applyAlignment="1">
      <alignment horizontal="left"/>
    </xf>
    <xf numFmtId="0" fontId="71" fillId="5" borderId="1" xfId="0" applyFont="1" applyFill="1" applyBorder="1" applyAlignment="1">
      <alignment horizontal="center" vertical="center" wrapText="1"/>
    </xf>
    <xf numFmtId="0" fontId="71" fillId="5" borderId="1" xfId="0" applyFont="1" applyFill="1" applyBorder="1" applyAlignment="1">
      <alignment horizontal="left" vertical="center" wrapText="1"/>
    </xf>
    <xf numFmtId="0" fontId="0" fillId="29" borderId="1" xfId="0" applyFill="1" applyBorder="1" applyAlignment="1">
      <alignment vertical="center"/>
    </xf>
    <xf numFmtId="0" fontId="77" fillId="25" borderId="1" xfId="0" applyFont="1" applyFill="1" applyBorder="1" applyAlignment="1">
      <alignment vertical="center"/>
    </xf>
    <xf numFmtId="49" fontId="77" fillId="25" borderId="1" xfId="0" applyNumberFormat="1" applyFont="1" applyFill="1" applyBorder="1" applyAlignment="1">
      <alignment vertical="center"/>
    </xf>
    <xf numFmtId="0" fontId="0" fillId="29" borderId="1" xfId="0" applyFill="1" applyBorder="1" applyAlignment="1">
      <alignment horizontal="center" vertical="center"/>
    </xf>
    <xf numFmtId="0" fontId="81" fillId="25" borderId="1" xfId="0" applyFont="1" applyFill="1" applyBorder="1" applyAlignment="1">
      <alignment horizontal="center" vertical="center" wrapText="1"/>
    </xf>
    <xf numFmtId="0" fontId="0" fillId="23" borderId="0" xfId="0" applyFill="1" applyAlignment="1">
      <alignment horizontal="center"/>
    </xf>
    <xf numFmtId="0" fontId="0" fillId="21" borderId="0" xfId="0" applyFill="1" applyAlignment="1">
      <alignment horizontal="left"/>
    </xf>
    <xf numFmtId="0" fontId="0" fillId="0" borderId="0" xfId="0"/>
    <xf numFmtId="0" fontId="71" fillId="21" borderId="51" xfId="0" applyFont="1" applyFill="1" applyBorder="1" applyAlignment="1"/>
    <xf numFmtId="0" fontId="57" fillId="21" borderId="53" xfId="0" applyFont="1" applyFill="1" applyBorder="1"/>
    <xf numFmtId="0" fontId="57" fillId="21" borderId="52" xfId="0" applyFont="1" applyFill="1" applyBorder="1" applyAlignment="1"/>
    <xf numFmtId="0" fontId="84" fillId="21" borderId="0" xfId="0" applyFont="1" applyFill="1"/>
    <xf numFmtId="0" fontId="84" fillId="21" borderId="0" xfId="0" applyFont="1" applyFill="1" applyAlignment="1">
      <alignment vertical="center" textRotation="90"/>
    </xf>
    <xf numFmtId="0" fontId="0" fillId="0" borderId="1" xfId="0" applyBorder="1" applyAlignment="1">
      <alignment horizontal="center" vertical="center"/>
    </xf>
    <xf numFmtId="0" fontId="0" fillId="29" borderId="1" xfId="0" applyFill="1" applyBorder="1" applyAlignment="1">
      <alignment horizontal="center" vertical="center"/>
    </xf>
    <xf numFmtId="0" fontId="0" fillId="0" borderId="0" xfId="0" applyAlignment="1" applyProtection="1">
      <alignment horizontal="center"/>
      <protection hidden="1"/>
    </xf>
    <xf numFmtId="0" fontId="0" fillId="23" borderId="0" xfId="0" applyFill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29" borderId="1" xfId="0" applyFill="1" applyBorder="1" applyAlignment="1">
      <alignment horizontal="center" vertical="center"/>
    </xf>
    <xf numFmtId="0" fontId="2" fillId="21" borderId="0" xfId="0" applyFont="1" applyFill="1" applyAlignment="1">
      <alignment horizontal="left" vertical="top"/>
    </xf>
    <xf numFmtId="0" fontId="2" fillId="21" borderId="0" xfId="0" applyFont="1" applyFill="1" applyAlignment="1">
      <alignment horizontal="center"/>
    </xf>
    <xf numFmtId="0" fontId="0" fillId="21" borderId="0" xfId="0" applyFill="1" applyAlignment="1">
      <alignment horizontal="left"/>
    </xf>
    <xf numFmtId="0" fontId="2" fillId="27" borderId="1" xfId="0" applyFont="1" applyFill="1" applyBorder="1" applyAlignment="1">
      <alignment horizontal="center" vertical="center" wrapText="1"/>
    </xf>
    <xf numFmtId="0" fontId="2" fillId="27" borderId="1" xfId="0" applyFont="1" applyFill="1" applyBorder="1" applyAlignment="1">
      <alignment horizontal="center" vertical="center"/>
    </xf>
    <xf numFmtId="0" fontId="0" fillId="0" borderId="0" xfId="0"/>
    <xf numFmtId="0" fontId="39" fillId="8" borderId="0" xfId="3" applyFont="1" applyFill="1" applyAlignment="1" applyProtection="1">
      <alignment horizontal="center"/>
      <protection hidden="1"/>
    </xf>
    <xf numFmtId="0" fontId="24" fillId="38" borderId="27" xfId="0" applyFont="1" applyFill="1" applyBorder="1" applyAlignment="1" applyProtection="1">
      <alignment horizontal="center" vertical="center" wrapText="1"/>
      <protection hidden="1"/>
    </xf>
    <xf numFmtId="0" fontId="25" fillId="38" borderId="1" xfId="0" applyFont="1" applyFill="1" applyBorder="1" applyAlignment="1" applyProtection="1">
      <alignment horizontal="center" vertical="center" textRotation="90"/>
      <protection hidden="1"/>
    </xf>
    <xf numFmtId="0" fontId="25" fillId="38" borderId="1" xfId="0" applyFont="1" applyFill="1" applyBorder="1" applyAlignment="1" applyProtection="1">
      <alignment horizontal="center" vertical="center" wrapText="1"/>
      <protection hidden="1"/>
    </xf>
    <xf numFmtId="0" fontId="19" fillId="38" borderId="1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wrapText="1"/>
      <protection hidden="1"/>
    </xf>
    <xf numFmtId="0" fontId="40" fillId="8" borderId="1" xfId="0" applyFont="1" applyFill="1" applyBorder="1" applyAlignment="1" applyProtection="1">
      <alignment horizontal="center" vertical="center" wrapText="1"/>
      <protection hidden="1"/>
    </xf>
    <xf numFmtId="0" fontId="40" fillId="8" borderId="1" xfId="0" applyFont="1" applyFill="1" applyBorder="1" applyAlignment="1" applyProtection="1">
      <alignment horizontal="center" vertical="center"/>
      <protection hidden="1"/>
    </xf>
    <xf numFmtId="0" fontId="36" fillId="8" borderId="1" xfId="0" applyFont="1" applyFill="1" applyBorder="1" applyAlignment="1" applyProtection="1">
      <alignment horizontal="center" vertical="center"/>
      <protection hidden="1"/>
    </xf>
    <xf numFmtId="0" fontId="27" fillId="0" borderId="1" xfId="0" applyFont="1" applyFill="1" applyBorder="1" applyAlignment="1" applyProtection="1">
      <alignment vertical="center" wrapText="1"/>
      <protection hidden="1"/>
    </xf>
    <xf numFmtId="0" fontId="88" fillId="0" borderId="1" xfId="0" applyFont="1" applyBorder="1" applyAlignment="1" applyProtection="1">
      <alignment horizontal="center" vertical="center"/>
      <protection hidden="1"/>
    </xf>
    <xf numFmtId="0" fontId="89" fillId="0" borderId="1" xfId="0" applyFont="1" applyBorder="1" applyAlignment="1" applyProtection="1">
      <alignment horizontal="center" vertical="center"/>
      <protection hidden="1"/>
    </xf>
    <xf numFmtId="0" fontId="88" fillId="0" borderId="1" xfId="0" applyFont="1" applyFill="1" applyBorder="1" applyAlignment="1" applyProtection="1">
      <alignment horizontal="center" vertical="center"/>
      <protection hidden="1"/>
    </xf>
    <xf numFmtId="0" fontId="0" fillId="19" borderId="1" xfId="0" applyFill="1" applyBorder="1" applyAlignment="1" applyProtection="1">
      <alignment horizontal="center" vertical="center"/>
      <protection hidden="1"/>
    </xf>
    <xf numFmtId="0" fontId="87" fillId="0" borderId="1" xfId="0" applyFont="1" applyFill="1" applyBorder="1" applyAlignment="1" applyProtection="1">
      <alignment horizontal="center" vertical="center"/>
      <protection hidden="1"/>
    </xf>
    <xf numFmtId="0" fontId="21" fillId="0" borderId="1" xfId="0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wrapText="1"/>
      <protection hidden="1"/>
    </xf>
    <xf numFmtId="0" fontId="35" fillId="8" borderId="1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90" fillId="8" borderId="1" xfId="0" applyFont="1" applyFill="1" applyBorder="1" applyAlignment="1" applyProtection="1">
      <alignment horizontal="center" vertical="center"/>
      <protection hidden="1"/>
    </xf>
    <xf numFmtId="0" fontId="85" fillId="0" borderId="0" xfId="0" applyFont="1" applyProtection="1">
      <protection hidden="1"/>
    </xf>
    <xf numFmtId="0" fontId="27" fillId="30" borderId="1" xfId="0" applyFont="1" applyFill="1" applyBorder="1" applyAlignment="1" applyProtection="1">
      <alignment vertical="center" wrapText="1"/>
      <protection hidden="1"/>
    </xf>
    <xf numFmtId="1" fontId="21" fillId="30" borderId="1" xfId="0" applyNumberFormat="1" applyFont="1" applyFill="1" applyBorder="1" applyAlignment="1" applyProtection="1">
      <alignment vertical="center"/>
      <protection hidden="1"/>
    </xf>
    <xf numFmtId="1" fontId="21" fillId="30" borderId="1" xfId="0" applyNumberFormat="1" applyFont="1" applyFill="1" applyBorder="1" applyAlignment="1" applyProtection="1">
      <alignment horizontal="center" vertical="center"/>
      <protection hidden="1"/>
    </xf>
    <xf numFmtId="0" fontId="21" fillId="30" borderId="1" xfId="0" applyFont="1" applyFill="1" applyBorder="1" applyAlignment="1" applyProtection="1">
      <alignment horizontal="center" vertical="center"/>
      <protection hidden="1"/>
    </xf>
    <xf numFmtId="0" fontId="36" fillId="30" borderId="1" xfId="0" applyFont="1" applyFill="1" applyBorder="1" applyAlignment="1" applyProtection="1">
      <alignment horizontal="center" vertical="center"/>
      <protection hidden="1"/>
    </xf>
    <xf numFmtId="0" fontId="0" fillId="0" borderId="1" xfId="0" applyBorder="1" applyAlignment="1">
      <alignment horizontal="center" vertical="center"/>
    </xf>
    <xf numFmtId="0" fontId="0" fillId="0" borderId="0" xfId="0"/>
    <xf numFmtId="0" fontId="41" fillId="39" borderId="7" xfId="0" applyFont="1" applyFill="1" applyBorder="1" applyAlignment="1" applyProtection="1">
      <protection hidden="1"/>
    </xf>
    <xf numFmtId="0" fontId="39" fillId="39" borderId="0" xfId="3" applyFont="1" applyFill="1" applyAlignment="1" applyProtection="1">
      <alignment horizontal="center"/>
      <protection hidden="1"/>
    </xf>
    <xf numFmtId="0" fontId="41" fillId="39" borderId="0" xfId="0" applyFont="1" applyFill="1" applyBorder="1" applyAlignment="1" applyProtection="1">
      <alignment horizontal="center"/>
      <protection hidden="1"/>
    </xf>
    <xf numFmtId="0" fontId="93" fillId="0" borderId="0" xfId="0" applyFont="1" applyAlignment="1" applyProtection="1">
      <alignment vertical="center"/>
      <protection hidden="1"/>
    </xf>
    <xf numFmtId="0" fontId="19" fillId="38" borderId="1" xfId="0" applyFont="1" applyFill="1" applyBorder="1" applyAlignment="1" applyProtection="1">
      <alignment horizontal="center" vertical="center" wrapText="1"/>
      <protection locked="0" hidden="1"/>
    </xf>
    <xf numFmtId="0" fontId="40" fillId="39" borderId="1" xfId="0" applyFont="1" applyFill="1" applyBorder="1" applyAlignment="1" applyProtection="1">
      <alignment horizontal="center" vertical="center" wrapText="1"/>
      <protection hidden="1"/>
    </xf>
    <xf numFmtId="0" fontId="40" fillId="39" borderId="1" xfId="0" applyFont="1" applyFill="1" applyBorder="1" applyAlignment="1" applyProtection="1">
      <alignment horizontal="center" vertical="center"/>
      <protection hidden="1"/>
    </xf>
    <xf numFmtId="0" fontId="36" fillId="39" borderId="1" xfId="0" applyFont="1" applyFill="1" applyBorder="1" applyAlignment="1" applyProtection="1">
      <alignment horizontal="center" vertical="center"/>
      <protection hidden="1"/>
    </xf>
    <xf numFmtId="0" fontId="94" fillId="0" borderId="0" xfId="0" applyFont="1" applyProtection="1">
      <protection hidden="1"/>
    </xf>
    <xf numFmtId="0" fontId="21" fillId="38" borderId="1" xfId="0" applyFont="1" applyFill="1" applyBorder="1" applyAlignment="1" applyProtection="1">
      <alignment horizontal="center" vertical="center"/>
      <protection hidden="1"/>
    </xf>
    <xf numFmtId="0" fontId="95" fillId="20" borderId="1" xfId="0" applyFont="1" applyFill="1" applyBorder="1" applyAlignment="1" applyProtection="1">
      <alignment horizontal="center" vertical="center"/>
      <protection locked="0"/>
    </xf>
    <xf numFmtId="0" fontId="27" fillId="0" borderId="1" xfId="0" applyFont="1" applyFill="1" applyBorder="1" applyAlignment="1" applyProtection="1">
      <alignment vertical="center" wrapText="1"/>
      <protection locked="0"/>
    </xf>
    <xf numFmtId="0" fontId="96" fillId="0" borderId="1" xfId="0" applyFont="1" applyFill="1" applyBorder="1" applyAlignment="1" applyProtection="1">
      <alignment horizontal="center" vertical="center" wrapText="1"/>
      <protection locked="0"/>
    </xf>
    <xf numFmtId="0" fontId="21" fillId="0" borderId="1" xfId="0" applyFont="1" applyFill="1" applyBorder="1" applyAlignment="1" applyProtection="1">
      <alignment horizontal="center" vertical="center" wrapText="1"/>
      <protection locked="0"/>
    </xf>
    <xf numFmtId="0" fontId="97" fillId="0" borderId="0" xfId="0" applyFont="1" applyProtection="1">
      <protection hidden="1"/>
    </xf>
    <xf numFmtId="0" fontId="85" fillId="0" borderId="0" xfId="0" applyFont="1" applyFill="1" applyProtection="1">
      <protection hidden="1"/>
    </xf>
    <xf numFmtId="0" fontId="39" fillId="9" borderId="0" xfId="3" applyFont="1" applyFill="1" applyAlignment="1" applyProtection="1">
      <alignment horizontal="center"/>
      <protection hidden="1"/>
    </xf>
    <xf numFmtId="0" fontId="25" fillId="38" borderId="11" xfId="0" applyFont="1" applyFill="1" applyBorder="1" applyAlignment="1" applyProtection="1">
      <alignment horizontal="center" vertical="center" wrapText="1"/>
      <protection hidden="1"/>
    </xf>
    <xf numFmtId="0" fontId="40" fillId="9" borderId="1" xfId="0" applyFont="1" applyFill="1" applyBorder="1" applyAlignment="1" applyProtection="1">
      <alignment horizontal="center" vertical="center" wrapText="1"/>
      <protection hidden="1"/>
    </xf>
    <xf numFmtId="0" fontId="36" fillId="9" borderId="1" xfId="0" applyFont="1" applyFill="1" applyBorder="1" applyAlignment="1" applyProtection="1">
      <alignment horizontal="center" vertical="center"/>
      <protection hidden="1"/>
    </xf>
    <xf numFmtId="0" fontId="35" fillId="9" borderId="1" xfId="0" applyFont="1" applyFill="1" applyBorder="1" applyAlignment="1" applyProtection="1">
      <alignment horizontal="center"/>
      <protection hidden="1"/>
    </xf>
    <xf numFmtId="0" fontId="87" fillId="0" borderId="1" xfId="0" applyFont="1" applyBorder="1" applyAlignment="1" applyProtection="1">
      <alignment horizontal="center" vertical="center"/>
      <protection locked="0"/>
    </xf>
    <xf numFmtId="0" fontId="99" fillId="23" borderId="1" xfId="0" applyFont="1" applyFill="1" applyBorder="1" applyAlignment="1" applyProtection="1">
      <alignment horizontal="center" vertical="center"/>
      <protection hidden="1"/>
    </xf>
    <xf numFmtId="0" fontId="88" fillId="0" borderId="1" xfId="0" applyFont="1" applyFill="1" applyBorder="1" applyAlignment="1" applyProtection="1">
      <alignment horizontal="center" vertical="center"/>
      <protection locked="0"/>
    </xf>
    <xf numFmtId="0" fontId="35" fillId="9" borderId="1" xfId="0" applyFont="1" applyFill="1" applyBorder="1" applyAlignment="1" applyProtection="1">
      <alignment horizontal="center" vertical="center"/>
      <protection hidden="1"/>
    </xf>
    <xf numFmtId="0" fontId="86" fillId="9" borderId="1" xfId="0" applyFont="1" applyFill="1" applyBorder="1" applyAlignment="1" applyProtection="1">
      <alignment horizontal="center" vertical="center" wrapText="1"/>
      <protection hidden="1"/>
    </xf>
    <xf numFmtId="0" fontId="90" fillId="9" borderId="1" xfId="0" applyFont="1" applyFill="1" applyBorder="1" applyAlignment="1" applyProtection="1">
      <alignment horizontal="center" vertical="center"/>
      <protection hidden="1"/>
    </xf>
    <xf numFmtId="0" fontId="100" fillId="0" borderId="1" xfId="4" applyFont="1" applyBorder="1" applyAlignment="1" applyProtection="1">
      <alignment horizontal="left" vertical="center" wrapText="1"/>
      <protection locked="0" hidden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2" fillId="21" borderId="0" xfId="0" applyFont="1" applyFill="1" applyAlignment="1"/>
    <xf numFmtId="0" fontId="0" fillId="29" borderId="1" xfId="0" applyFill="1" applyBorder="1" applyAlignment="1">
      <alignment horizontal="center" vertical="center"/>
    </xf>
    <xf numFmtId="0" fontId="35" fillId="21" borderId="0" xfId="0" applyFont="1" applyFill="1" applyBorder="1" applyAlignment="1" applyProtection="1">
      <alignment vertical="center"/>
      <protection locked="0"/>
    </xf>
    <xf numFmtId="0" fontId="86" fillId="21" borderId="0" xfId="0" applyFont="1" applyFill="1" applyBorder="1" applyAlignment="1" applyProtection="1">
      <alignment vertical="top" shrinkToFit="1"/>
      <protection hidden="1"/>
    </xf>
    <xf numFmtId="0" fontId="40" fillId="21" borderId="0" xfId="0" applyFont="1" applyFill="1" applyBorder="1" applyAlignment="1" applyProtection="1">
      <alignment vertical="top" shrinkToFit="1"/>
      <protection hidden="1"/>
    </xf>
    <xf numFmtId="0" fontId="86" fillId="21" borderId="0" xfId="0" applyFont="1" applyFill="1" applyBorder="1" applyAlignment="1" applyProtection="1">
      <alignment horizontal="left" vertical="top"/>
      <protection hidden="1"/>
    </xf>
    <xf numFmtId="0" fontId="86" fillId="21" borderId="0" xfId="0" applyFont="1" applyFill="1" applyBorder="1" applyAlignment="1" applyProtection="1">
      <alignment horizontal="left" vertical="top" shrinkToFit="1"/>
      <protection hidden="1"/>
    </xf>
    <xf numFmtId="0" fontId="85" fillId="21" borderId="0" xfId="0" applyFont="1" applyFill="1" applyBorder="1" applyProtection="1">
      <protection hidden="1"/>
    </xf>
    <xf numFmtId="0" fontId="85" fillId="21" borderId="0" xfId="0" applyFont="1" applyFill="1" applyBorder="1"/>
    <xf numFmtId="0" fontId="86" fillId="21" borderId="0" xfId="0" applyFont="1" applyFill="1" applyBorder="1" applyProtection="1">
      <protection hidden="1"/>
    </xf>
    <xf numFmtId="0" fontId="85" fillId="21" borderId="0" xfId="0" applyFont="1" applyFill="1" applyBorder="1" applyAlignment="1">
      <alignment horizontal="center" vertical="center"/>
    </xf>
    <xf numFmtId="0" fontId="85" fillId="21" borderId="0" xfId="0" applyFont="1" applyFill="1" applyBorder="1" applyAlignment="1">
      <alignment horizontal="center"/>
    </xf>
    <xf numFmtId="0" fontId="101" fillId="21" borderId="0" xfId="0" applyFont="1" applyFill="1" applyBorder="1" applyProtection="1">
      <protection hidden="1"/>
    </xf>
    <xf numFmtId="0" fontId="40" fillId="21" borderId="0" xfId="0" applyFont="1" applyFill="1" applyBorder="1" applyProtection="1">
      <protection hidden="1"/>
    </xf>
    <xf numFmtId="0" fontId="32" fillId="0" borderId="1" xfId="0" applyFont="1" applyFill="1" applyBorder="1" applyAlignment="1" applyProtection="1">
      <alignment horizontal="center" vertical="center"/>
      <protection locked="0"/>
    </xf>
    <xf numFmtId="0" fontId="103" fillId="0" borderId="1" xfId="0" applyFont="1" applyFill="1" applyBorder="1" applyAlignment="1" applyProtection="1">
      <alignment horizontal="center" vertical="center" shrinkToFit="1"/>
      <protection hidden="1"/>
    </xf>
    <xf numFmtId="0" fontId="3" fillId="17" borderId="1" xfId="3" applyFill="1" applyBorder="1" applyAlignment="1" applyProtection="1">
      <alignment vertical="center"/>
    </xf>
    <xf numFmtId="0" fontId="107" fillId="30" borderId="1" xfId="3" applyFont="1" applyFill="1" applyBorder="1" applyAlignment="1" applyProtection="1">
      <alignment horizontal="center" vertical="center" wrapText="1"/>
      <protection hidden="1"/>
    </xf>
    <xf numFmtId="0" fontId="2" fillId="0" borderId="58" xfId="0" applyFont="1" applyBorder="1" applyAlignment="1">
      <alignment horizontal="center" vertical="center"/>
    </xf>
    <xf numFmtId="0" fontId="0" fillId="0" borderId="59" xfId="0" applyBorder="1" applyAlignment="1">
      <alignment vertical="center"/>
    </xf>
    <xf numFmtId="0" fontId="0" fillId="0" borderId="0" xfId="0" applyAlignment="1">
      <alignment horizontal="center" vertical="center"/>
    </xf>
    <xf numFmtId="166" fontId="83" fillId="0" borderId="0" xfId="0" applyNumberFormat="1" applyFont="1" applyBorder="1" applyAlignment="1">
      <alignment vertical="center"/>
    </xf>
    <xf numFmtId="166" fontId="0" fillId="0" borderId="0" xfId="0" applyNumberFormat="1" applyAlignment="1">
      <alignment vertical="center"/>
    </xf>
    <xf numFmtId="0" fontId="0" fillId="0" borderId="32" xfId="0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67" fontId="0" fillId="0" borderId="61" xfId="0" applyNumberFormat="1" applyBorder="1" applyAlignment="1">
      <alignment horizontal="center" vertical="center"/>
    </xf>
    <xf numFmtId="0" fontId="7" fillId="0" borderId="29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/>
    </xf>
    <xf numFmtId="0" fontId="1" fillId="0" borderId="33" xfId="0" applyFont="1" applyBorder="1" applyAlignment="1">
      <alignment horizontal="left" vertical="center"/>
    </xf>
    <xf numFmtId="0" fontId="1" fillId="0" borderId="33" xfId="0" applyFont="1" applyBorder="1" applyAlignment="1">
      <alignment vertical="center"/>
    </xf>
    <xf numFmtId="0" fontId="1" fillId="19" borderId="33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42" borderId="33" xfId="0" applyFont="1" applyFill="1" applyBorder="1" applyAlignment="1">
      <alignment horizontal="center" vertical="center"/>
    </xf>
    <xf numFmtId="0" fontId="1" fillId="0" borderId="61" xfId="0" applyFont="1" applyBorder="1" applyAlignment="1">
      <alignment horizontal="center" vertical="center"/>
    </xf>
    <xf numFmtId="0" fontId="14" fillId="30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>
      <alignment horizontal="center" vertical="center"/>
    </xf>
    <xf numFmtId="0" fontId="0" fillId="19" borderId="1" xfId="0" applyFill="1" applyBorder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166" fontId="2" fillId="0" borderId="0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7" fillId="0" borderId="56" xfId="0" applyFont="1" applyBorder="1" applyAlignment="1">
      <alignment horizontal="center" vertical="center"/>
    </xf>
    <xf numFmtId="0" fontId="7" fillId="0" borderId="56" xfId="0" applyFont="1" applyBorder="1" applyAlignment="1">
      <alignment horizontal="center" vertical="center" textRotation="90" wrapText="1"/>
    </xf>
    <xf numFmtId="0" fontId="7" fillId="0" borderId="56" xfId="0" applyFont="1" applyBorder="1" applyAlignment="1">
      <alignment horizontal="center" vertical="center" wrapText="1"/>
    </xf>
    <xf numFmtId="165" fontId="7" fillId="0" borderId="56" xfId="5" applyFont="1" applyBorder="1" applyAlignment="1">
      <alignment horizontal="center" vertical="center"/>
    </xf>
    <xf numFmtId="0" fontId="7" fillId="0" borderId="5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7" fillId="41" borderId="1" xfId="0" applyFont="1" applyFill="1" applyBorder="1" applyAlignment="1">
      <alignment horizontal="center" vertical="center" wrapText="1"/>
    </xf>
    <xf numFmtId="0" fontId="7" fillId="23" borderId="56" xfId="0" applyFont="1" applyFill="1" applyBorder="1" applyAlignment="1">
      <alignment horizontal="center" vertical="center"/>
    </xf>
    <xf numFmtId="0" fontId="7" fillId="21" borderId="29" xfId="0" applyFont="1" applyFill="1" applyBorder="1" applyAlignment="1">
      <alignment horizontal="center" vertical="center"/>
    </xf>
    <xf numFmtId="0" fontId="0" fillId="0" borderId="0" xfId="0" applyBorder="1"/>
    <xf numFmtId="0" fontId="71" fillId="0" borderId="0" xfId="0" applyFont="1" applyBorder="1" applyAlignment="1">
      <alignment vertical="center"/>
    </xf>
    <xf numFmtId="166" fontId="0" fillId="0" borderId="1" xfId="0" applyNumberFormat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167" fontId="0" fillId="0" borderId="1" xfId="0" applyNumberFormat="1" applyBorder="1" applyAlignment="1">
      <alignment horizontal="center" vertical="center"/>
    </xf>
    <xf numFmtId="0" fontId="71" fillId="0" borderId="1" xfId="0" applyFont="1" applyBorder="1" applyAlignment="1">
      <alignment vertical="center"/>
    </xf>
    <xf numFmtId="0" fontId="0" fillId="0" borderId="5" xfId="0" applyBorder="1"/>
    <xf numFmtId="0" fontId="0" fillId="0" borderId="21" xfId="0" applyBorder="1"/>
    <xf numFmtId="0" fontId="0" fillId="0" borderId="8" xfId="0" applyBorder="1"/>
    <xf numFmtId="0" fontId="0" fillId="0" borderId="57" xfId="0" applyBorder="1" applyAlignment="1">
      <alignment vertical="center"/>
    </xf>
    <xf numFmtId="0" fontId="0" fillId="0" borderId="60" xfId="0" applyBorder="1" applyAlignment="1">
      <alignment vertical="center"/>
    </xf>
    <xf numFmtId="0" fontId="2" fillId="0" borderId="56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83" fillId="0" borderId="0" xfId="0" applyFont="1" applyBorder="1" applyAlignment="1">
      <alignment vertical="center"/>
    </xf>
    <xf numFmtId="166" fontId="7" fillId="0" borderId="56" xfId="0" applyNumberFormat="1" applyFont="1" applyBorder="1" applyAlignment="1">
      <alignment horizontal="center" vertical="center" wrapText="1"/>
    </xf>
    <xf numFmtId="0" fontId="0" fillId="0" borderId="32" xfId="0" applyBorder="1" applyAlignment="1">
      <alignment vertical="center"/>
    </xf>
    <xf numFmtId="0" fontId="0" fillId="0" borderId="33" xfId="0" applyBorder="1" applyAlignment="1">
      <alignment vertical="center"/>
    </xf>
    <xf numFmtId="166" fontId="0" fillId="0" borderId="33" xfId="0" applyNumberFormat="1" applyBorder="1" applyAlignment="1">
      <alignment vertical="center"/>
    </xf>
    <xf numFmtId="166" fontId="0" fillId="0" borderId="61" xfId="0" applyNumberFormat="1" applyBorder="1" applyAlignment="1">
      <alignment vertical="center"/>
    </xf>
    <xf numFmtId="0" fontId="57" fillId="0" borderId="0" xfId="0" applyFont="1" applyBorder="1" applyAlignment="1"/>
    <xf numFmtId="0" fontId="7" fillId="0" borderId="43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55" xfId="0" applyFont="1" applyBorder="1" applyAlignment="1">
      <alignment horizontal="center" vertical="center"/>
    </xf>
    <xf numFmtId="0" fontId="0" fillId="0" borderId="33" xfId="0" applyBorder="1" applyAlignment="1">
      <alignment horizontal="left" vertical="center"/>
    </xf>
    <xf numFmtId="0" fontId="0" fillId="0" borderId="6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" fillId="0" borderId="9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71" fillId="0" borderId="5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67" xfId="0" applyFont="1" applyBorder="1" applyAlignment="1">
      <alignment horizontal="center" vertical="center"/>
    </xf>
    <xf numFmtId="0" fontId="2" fillId="0" borderId="65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62" xfId="0" applyFont="1" applyBorder="1" applyAlignment="1">
      <alignment vertical="center"/>
    </xf>
    <xf numFmtId="0" fontId="2" fillId="0" borderId="63" xfId="0" applyFont="1" applyBorder="1" applyAlignment="1">
      <alignment vertical="center"/>
    </xf>
    <xf numFmtId="0" fontId="75" fillId="19" borderId="37" xfId="0" applyFont="1" applyFill="1" applyBorder="1" applyAlignment="1" applyProtection="1">
      <alignment horizontal="center" vertical="center" wrapText="1"/>
      <protection hidden="1"/>
    </xf>
    <xf numFmtId="0" fontId="0" fillId="29" borderId="1" xfId="0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vertical="center"/>
      <protection locked="0"/>
    </xf>
    <xf numFmtId="0" fontId="44" fillId="0" borderId="1" xfId="0" applyFont="1" applyFill="1" applyBorder="1" applyAlignment="1" applyProtection="1">
      <alignment horizontal="center" vertical="center"/>
      <protection locked="0"/>
    </xf>
    <xf numFmtId="14" fontId="44" fillId="0" borderId="1" xfId="0" applyNumberFormat="1" applyFont="1" applyFill="1" applyBorder="1" applyAlignment="1" applyProtection="1">
      <alignment vertical="center"/>
      <protection locked="0"/>
    </xf>
    <xf numFmtId="1" fontId="1" fillId="0" borderId="1" xfId="0" applyNumberFormat="1" applyFont="1" applyFill="1" applyBorder="1" applyAlignment="1" applyProtection="1">
      <alignment vertical="center"/>
      <protection locked="0"/>
    </xf>
    <xf numFmtId="1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44" fillId="0" borderId="1" xfId="0" applyFont="1" applyFill="1" applyBorder="1" applyAlignment="1" applyProtection="1">
      <alignment vertical="center"/>
      <protection locked="0"/>
    </xf>
    <xf numFmtId="14" fontId="44" fillId="0" borderId="1" xfId="0" applyNumberFormat="1" applyFont="1" applyFill="1" applyBorder="1" applyAlignment="1" applyProtection="1">
      <alignment horizontal="center" vertical="center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0" fontId="0" fillId="0" borderId="1" xfId="0" applyFont="1" applyFill="1" applyBorder="1" applyAlignment="1" applyProtection="1">
      <alignment horizontal="center" vertical="center"/>
      <protection locked="0" hidden="1"/>
    </xf>
    <xf numFmtId="14" fontId="0" fillId="29" borderId="1" xfId="0" applyNumberFormat="1" applyFill="1" applyBorder="1" applyAlignment="1">
      <alignment horizontal="left" vertical="center"/>
    </xf>
    <xf numFmtId="2" fontId="0" fillId="0" borderId="1" xfId="0" applyNumberFormat="1" applyBorder="1"/>
    <xf numFmtId="164" fontId="0" fillId="0" borderId="1" xfId="0" applyNumberFormat="1" applyBorder="1" applyAlignment="1">
      <alignment horizontal="center" vertical="center"/>
    </xf>
    <xf numFmtId="164" fontId="0" fillId="0" borderId="1" xfId="0" applyNumberFormat="1" applyBorder="1"/>
    <xf numFmtId="0" fontId="103" fillId="0" borderId="0" xfId="0" applyFont="1" applyProtection="1">
      <protection hidden="1"/>
    </xf>
    <xf numFmtId="0" fontId="113" fillId="35" borderId="0" xfId="0" applyFont="1" applyFill="1" applyProtection="1">
      <protection hidden="1"/>
    </xf>
    <xf numFmtId="0" fontId="116" fillId="35" borderId="1" xfId="0" applyFont="1" applyFill="1" applyBorder="1" applyAlignment="1" applyProtection="1">
      <alignment horizontal="center"/>
      <protection hidden="1"/>
    </xf>
    <xf numFmtId="0" fontId="113" fillId="42" borderId="1" xfId="0" applyFont="1" applyFill="1" applyBorder="1" applyAlignment="1" applyProtection="1">
      <alignment horizontal="center" vertical="center" wrapText="1"/>
      <protection hidden="1"/>
    </xf>
    <xf numFmtId="0" fontId="113" fillId="42" borderId="1" xfId="0" applyFont="1" applyFill="1" applyBorder="1" applyAlignment="1" applyProtection="1">
      <alignment horizontal="left" vertical="center"/>
      <protection hidden="1"/>
    </xf>
    <xf numFmtId="0" fontId="116" fillId="42" borderId="1" xfId="0" applyFont="1" applyFill="1" applyBorder="1" applyAlignment="1" applyProtection="1">
      <alignment horizontal="center" vertical="center"/>
      <protection hidden="1"/>
    </xf>
    <xf numFmtId="0" fontId="116" fillId="42" borderId="1" xfId="0" applyFont="1" applyFill="1" applyBorder="1" applyAlignment="1" applyProtection="1">
      <alignment horizontal="center"/>
      <protection hidden="1"/>
    </xf>
    <xf numFmtId="0" fontId="113" fillId="42" borderId="1" xfId="0" applyFont="1" applyFill="1" applyBorder="1" applyAlignment="1" applyProtection="1">
      <alignment horizontal="center"/>
      <protection hidden="1"/>
    </xf>
    <xf numFmtId="0" fontId="117" fillId="0" borderId="0" xfId="0" applyFont="1" applyProtection="1">
      <protection hidden="1"/>
    </xf>
    <xf numFmtId="0" fontId="118" fillId="29" borderId="1" xfId="0" applyFont="1" applyFill="1" applyBorder="1" applyAlignment="1" applyProtection="1">
      <alignment horizontal="center"/>
      <protection hidden="1"/>
    </xf>
    <xf numFmtId="0" fontId="118" fillId="29" borderId="1" xfId="0" applyFont="1" applyFill="1" applyBorder="1" applyAlignment="1" applyProtection="1">
      <alignment horizontal="left"/>
      <protection hidden="1"/>
    </xf>
    <xf numFmtId="0" fontId="103" fillId="0" borderId="1" xfId="0" applyFont="1" applyBorder="1" applyAlignment="1" applyProtection="1">
      <alignment horizontal="center"/>
      <protection hidden="1"/>
    </xf>
    <xf numFmtId="0" fontId="103" fillId="0" borderId="0" xfId="0" applyFont="1" applyAlignment="1" applyProtection="1">
      <alignment horizontal="center"/>
      <protection hidden="1"/>
    </xf>
    <xf numFmtId="0" fontId="103" fillId="0" borderId="0" xfId="0" applyFont="1" applyAlignment="1" applyProtection="1">
      <alignment horizontal="left"/>
      <protection hidden="1"/>
    </xf>
    <xf numFmtId="0" fontId="103" fillId="19" borderId="1" xfId="0" applyFont="1" applyFill="1" applyBorder="1" applyAlignment="1" applyProtection="1">
      <alignment horizontal="center"/>
      <protection hidden="1"/>
    </xf>
    <xf numFmtId="0" fontId="103" fillId="24" borderId="1" xfId="0" applyFont="1" applyFill="1" applyBorder="1" applyAlignment="1" applyProtection="1">
      <alignment horizontal="center"/>
      <protection hidden="1"/>
    </xf>
    <xf numFmtId="0" fontId="5" fillId="24" borderId="1" xfId="0" applyFont="1" applyFill="1" applyBorder="1" applyAlignment="1" applyProtection="1">
      <alignment horizontal="center" vertical="center" wrapText="1"/>
      <protection hidden="1"/>
    </xf>
    <xf numFmtId="0" fontId="103" fillId="44" borderId="1" xfId="0" applyFont="1" applyFill="1" applyBorder="1" applyAlignment="1" applyProtection="1">
      <alignment horizontal="center"/>
      <protection hidden="1"/>
    </xf>
    <xf numFmtId="0" fontId="5" fillId="44" borderId="1" xfId="0" applyFont="1" applyFill="1" applyBorder="1" applyAlignment="1" applyProtection="1">
      <alignment horizontal="center" vertical="center" wrapText="1"/>
      <protection hidden="1"/>
    </xf>
    <xf numFmtId="0" fontId="103" fillId="35" borderId="1" xfId="0" applyFont="1" applyFill="1" applyBorder="1" applyAlignment="1" applyProtection="1">
      <alignment horizontal="center"/>
      <protection hidden="1"/>
    </xf>
    <xf numFmtId="0" fontId="103" fillId="33" borderId="1" xfId="0" applyFont="1" applyFill="1" applyBorder="1" applyAlignment="1" applyProtection="1">
      <alignment horizontal="center"/>
      <protection hidden="1"/>
    </xf>
    <xf numFmtId="0" fontId="5" fillId="33" borderId="1" xfId="0" applyFont="1" applyFill="1" applyBorder="1" applyAlignment="1" applyProtection="1">
      <alignment horizontal="center" vertical="center" wrapText="1"/>
      <protection hidden="1"/>
    </xf>
    <xf numFmtId="0" fontId="113" fillId="35" borderId="1" xfId="0" applyFont="1" applyFill="1" applyBorder="1" applyProtection="1">
      <protection hidden="1"/>
    </xf>
    <xf numFmtId="0" fontId="113" fillId="42" borderId="1" xfId="0" applyFont="1" applyFill="1" applyBorder="1" applyProtection="1">
      <protection hidden="1"/>
    </xf>
    <xf numFmtId="0" fontId="117" fillId="42" borderId="1" xfId="0" applyFont="1" applyFill="1" applyBorder="1" applyProtection="1">
      <protection hidden="1"/>
    </xf>
    <xf numFmtId="0" fontId="40" fillId="9" borderId="1" xfId="0" applyFont="1" applyFill="1" applyBorder="1" applyAlignment="1" applyProtection="1">
      <alignment horizontal="left" vertical="center"/>
      <protection hidden="1"/>
    </xf>
    <xf numFmtId="0" fontId="21" fillId="38" borderId="1" xfId="0" applyFont="1" applyFill="1" applyBorder="1" applyAlignment="1" applyProtection="1">
      <alignment horizontal="left" vertical="center"/>
      <protection hidden="1"/>
    </xf>
    <xf numFmtId="0" fontId="2" fillId="21" borderId="0" xfId="0" applyFont="1" applyFill="1" applyAlignment="1">
      <alignment horizontal="left"/>
    </xf>
    <xf numFmtId="0" fontId="0" fillId="29" borderId="1" xfId="0" applyFill="1" applyBorder="1" applyAlignment="1">
      <alignment horizontal="center" vertical="center"/>
    </xf>
    <xf numFmtId="0" fontId="0" fillId="27" borderId="1" xfId="0" applyFill="1" applyBorder="1" applyAlignment="1">
      <alignment horizontal="center" vertical="center"/>
    </xf>
    <xf numFmtId="0" fontId="2" fillId="21" borderId="0" xfId="0" applyFont="1" applyFill="1" applyAlignment="1">
      <alignment horizontal="center"/>
    </xf>
    <xf numFmtId="0" fontId="2" fillId="21" borderId="0" xfId="0" applyFont="1" applyFill="1" applyAlignment="1">
      <alignment horizontal="left"/>
    </xf>
    <xf numFmtId="0" fontId="2" fillId="27" borderId="1" xfId="0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 applyProtection="1">
      <alignment horizontal="center" vertical="center"/>
      <protection hidden="1"/>
    </xf>
    <xf numFmtId="2" fontId="2" fillId="21" borderId="0" xfId="0" applyNumberFormat="1" applyFont="1" applyFill="1" applyAlignment="1">
      <alignment horizontal="left"/>
    </xf>
    <xf numFmtId="0" fontId="58" fillId="21" borderId="0" xfId="0" applyFont="1" applyFill="1" applyAlignment="1">
      <alignment horizontal="center"/>
    </xf>
    <xf numFmtId="0" fontId="60" fillId="21" borderId="0" xfId="0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164" fontId="0" fillId="27" borderId="1" xfId="0" applyNumberFormat="1" applyFill="1" applyBorder="1" applyAlignment="1">
      <alignment horizontal="center" vertical="center"/>
    </xf>
    <xf numFmtId="0" fontId="0" fillId="27" borderId="1" xfId="0" applyFill="1" applyBorder="1" applyAlignment="1">
      <alignment horizontal="center" vertical="center"/>
    </xf>
    <xf numFmtId="1" fontId="1" fillId="0" borderId="1" xfId="0" applyNumberFormat="1" applyFont="1" applyBorder="1"/>
    <xf numFmtId="0" fontId="75" fillId="31" borderId="37" xfId="0" applyFont="1" applyFill="1" applyBorder="1" applyAlignment="1" applyProtection="1">
      <alignment horizontal="center" vertical="center" wrapText="1"/>
      <protection hidden="1"/>
    </xf>
    <xf numFmtId="0" fontId="75" fillId="25" borderId="37" xfId="0" applyFont="1" applyFill="1" applyBorder="1" applyAlignment="1" applyProtection="1">
      <alignment horizontal="center" vertical="center" wrapText="1"/>
      <protection hidden="1"/>
    </xf>
    <xf numFmtId="0" fontId="75" fillId="25" borderId="1" xfId="0" applyFont="1" applyFill="1" applyBorder="1" applyAlignment="1" applyProtection="1">
      <alignment horizontal="center" vertical="center" wrapText="1"/>
      <protection hidden="1"/>
    </xf>
    <xf numFmtId="0" fontId="120" fillId="35" borderId="2" xfId="0" applyFont="1" applyFill="1" applyBorder="1" applyProtection="1">
      <protection hidden="1"/>
    </xf>
    <xf numFmtId="0" fontId="120" fillId="35" borderId="2" xfId="0" applyFont="1" applyFill="1" applyBorder="1" applyAlignment="1" applyProtection="1">
      <protection hidden="1"/>
    </xf>
    <xf numFmtId="0" fontId="120" fillId="35" borderId="1" xfId="0" applyFont="1" applyFill="1" applyBorder="1" applyProtection="1">
      <protection hidden="1"/>
    </xf>
    <xf numFmtId="0" fontId="120" fillId="35" borderId="3" xfId="0" applyFont="1" applyFill="1" applyBorder="1" applyProtection="1">
      <protection hidden="1"/>
    </xf>
    <xf numFmtId="0" fontId="120" fillId="35" borderId="3" xfId="0" applyFont="1" applyFill="1" applyBorder="1" applyAlignment="1" applyProtection="1">
      <protection hidden="1"/>
    </xf>
    <xf numFmtId="0" fontId="120" fillId="35" borderId="1" xfId="0" applyFont="1" applyFill="1" applyBorder="1" applyAlignment="1" applyProtection="1">
      <protection hidden="1"/>
    </xf>
    <xf numFmtId="0" fontId="120" fillId="35" borderId="4" xfId="0" applyFont="1" applyFill="1" applyBorder="1" applyAlignment="1" applyProtection="1">
      <protection hidden="1"/>
    </xf>
    <xf numFmtId="0" fontId="120" fillId="35" borderId="9" xfId="0" applyFont="1" applyFill="1" applyBorder="1" applyAlignment="1" applyProtection="1">
      <alignment horizontal="center"/>
      <protection hidden="1"/>
    </xf>
    <xf numFmtId="0" fontId="103" fillId="0" borderId="0" xfId="0" applyFont="1" applyFill="1" applyBorder="1" applyAlignment="1" applyProtection="1">
      <alignment horizontal="center"/>
      <protection hidden="1"/>
    </xf>
    <xf numFmtId="0" fontId="120" fillId="0" borderId="5" xfId="0" applyFont="1" applyFill="1" applyBorder="1" applyAlignment="1" applyProtection="1">
      <protection hidden="1"/>
    </xf>
    <xf numFmtId="0" fontId="120" fillId="0" borderId="6" xfId="0" applyFont="1" applyFill="1" applyBorder="1" applyAlignment="1" applyProtection="1">
      <alignment horizontal="center"/>
      <protection hidden="1"/>
    </xf>
    <xf numFmtId="0" fontId="120" fillId="0" borderId="7" xfId="0" applyFont="1" applyFill="1" applyBorder="1" applyAlignment="1" applyProtection="1">
      <alignment horizontal="center" vertical="center"/>
      <protection hidden="1"/>
    </xf>
    <xf numFmtId="9" fontId="120" fillId="0" borderId="7" xfId="0" applyNumberFormat="1" applyFont="1" applyFill="1" applyBorder="1" applyAlignment="1" applyProtection="1">
      <alignment horizontal="center" vertical="center"/>
      <protection hidden="1"/>
    </xf>
    <xf numFmtId="0" fontId="120" fillId="0" borderId="8" xfId="0" applyFont="1" applyFill="1" applyBorder="1" applyAlignment="1" applyProtection="1">
      <alignment horizontal="center" vertical="center"/>
      <protection hidden="1"/>
    </xf>
    <xf numFmtId="0" fontId="74" fillId="0" borderId="0" xfId="3" applyFont="1" applyFill="1" applyBorder="1" applyAlignment="1" applyProtection="1">
      <alignment horizontal="center" vertical="center"/>
      <protection hidden="1"/>
    </xf>
    <xf numFmtId="0" fontId="120" fillId="0" borderId="7" xfId="0" applyFont="1" applyFill="1" applyBorder="1" applyAlignment="1" applyProtection="1">
      <alignment horizontal="center"/>
      <protection hidden="1"/>
    </xf>
    <xf numFmtId="9" fontId="120" fillId="0" borderId="7" xfId="0" applyNumberFormat="1" applyFont="1" applyFill="1" applyBorder="1" applyAlignment="1" applyProtection="1">
      <alignment horizontal="center"/>
      <protection hidden="1"/>
    </xf>
    <xf numFmtId="0" fontId="120" fillId="0" borderId="8" xfId="0" applyFont="1" applyFill="1" applyBorder="1" applyAlignment="1" applyProtection="1">
      <alignment horizontal="center"/>
      <protection hidden="1"/>
    </xf>
    <xf numFmtId="0" fontId="103" fillId="0" borderId="0" xfId="0" applyFont="1" applyFill="1" applyProtection="1">
      <protection hidden="1"/>
    </xf>
    <xf numFmtId="0" fontId="75" fillId="31" borderId="1" xfId="0" applyFont="1" applyFill="1" applyBorder="1" applyAlignment="1" applyProtection="1">
      <alignment horizontal="center" vertical="center"/>
      <protection hidden="1"/>
    </xf>
    <xf numFmtId="0" fontId="103" fillId="43" borderId="1" xfId="0" applyFont="1" applyFill="1" applyBorder="1" applyAlignment="1" applyProtection="1">
      <alignment horizontal="center" vertical="center"/>
      <protection locked="0"/>
    </xf>
    <xf numFmtId="0" fontId="103" fillId="43" borderId="1" xfId="0" applyFont="1" applyFill="1" applyBorder="1" applyAlignment="1" applyProtection="1">
      <alignment horizontal="center" vertical="center" wrapText="1"/>
      <protection locked="0"/>
    </xf>
    <xf numFmtId="0" fontId="118" fillId="25" borderId="1" xfId="0" applyFont="1" applyFill="1" applyBorder="1" applyAlignment="1" applyProtection="1">
      <alignment horizontal="center" vertical="center" wrapText="1"/>
      <protection hidden="1"/>
    </xf>
    <xf numFmtId="0" fontId="118" fillId="19" borderId="1" xfId="0" applyFont="1" applyFill="1" applyBorder="1" applyAlignment="1" applyProtection="1">
      <alignment horizontal="center" vertical="center" wrapText="1"/>
      <protection hidden="1"/>
    </xf>
    <xf numFmtId="9" fontId="125" fillId="19" borderId="10" xfId="0" applyNumberFormat="1" applyFont="1" applyFill="1" applyBorder="1" applyAlignment="1" applyProtection="1">
      <alignment vertical="center" wrapText="1"/>
      <protection hidden="1"/>
    </xf>
    <xf numFmtId="9" fontId="124" fillId="19" borderId="1" xfId="0" applyNumberFormat="1" applyFont="1" applyFill="1" applyBorder="1" applyAlignment="1" applyProtection="1">
      <alignment vertical="center" wrapText="1"/>
      <protection hidden="1"/>
    </xf>
    <xf numFmtId="0" fontId="124" fillId="19" borderId="1" xfId="0" applyFont="1" applyFill="1" applyBorder="1" applyAlignment="1" applyProtection="1">
      <alignment horizontal="center" vertical="center" wrapText="1"/>
      <protection hidden="1"/>
    </xf>
    <xf numFmtId="0" fontId="118" fillId="19" borderId="1" xfId="0" applyFont="1" applyFill="1" applyBorder="1" applyAlignment="1" applyProtection="1">
      <alignment horizontal="center" vertical="center"/>
      <protection hidden="1"/>
    </xf>
    <xf numFmtId="9" fontId="75" fillId="19" borderId="10" xfId="0" applyNumberFormat="1" applyFont="1" applyFill="1" applyBorder="1" applyAlignment="1" applyProtection="1">
      <alignment vertical="center" wrapText="1"/>
      <protection hidden="1"/>
    </xf>
    <xf numFmtId="0" fontId="75" fillId="19" borderId="1" xfId="0" applyFont="1" applyFill="1" applyBorder="1" applyAlignment="1" applyProtection="1">
      <alignment horizontal="center" vertical="center" wrapText="1"/>
      <protection hidden="1"/>
    </xf>
    <xf numFmtId="0" fontId="75" fillId="19" borderId="11" xfId="0" applyFont="1" applyFill="1" applyBorder="1" applyAlignment="1" applyProtection="1">
      <alignment horizontal="center" vertical="center" wrapText="1"/>
      <protection hidden="1"/>
    </xf>
    <xf numFmtId="0" fontId="126" fillId="35" borderId="1" xfId="0" applyFont="1" applyFill="1" applyBorder="1" applyAlignment="1" applyProtection="1">
      <alignment horizontal="center" vertical="center"/>
      <protection hidden="1"/>
    </xf>
    <xf numFmtId="1" fontId="103" fillId="35" borderId="1" xfId="0" applyNumberFormat="1" applyFont="1" applyFill="1" applyBorder="1" applyAlignment="1" applyProtection="1">
      <alignment horizontal="left"/>
      <protection hidden="1"/>
    </xf>
    <xf numFmtId="0" fontId="118" fillId="35" borderId="1" xfId="0" applyFont="1" applyFill="1" applyBorder="1" applyAlignment="1" applyProtection="1">
      <alignment horizontal="center" vertical="center"/>
      <protection hidden="1"/>
    </xf>
    <xf numFmtId="0" fontId="103" fillId="28" borderId="1" xfId="0" applyFont="1" applyFill="1" applyBorder="1" applyAlignment="1" applyProtection="1">
      <alignment horizontal="center" vertical="center"/>
      <protection locked="0"/>
    </xf>
    <xf numFmtId="0" fontId="118" fillId="35" borderId="1" xfId="0" applyFont="1" applyFill="1" applyBorder="1" applyAlignment="1" applyProtection="1">
      <alignment horizontal="center" vertical="center" wrapText="1"/>
      <protection hidden="1"/>
    </xf>
    <xf numFmtId="0" fontId="75" fillId="35" borderId="1" xfId="0" applyFont="1" applyFill="1" applyBorder="1" applyAlignment="1" applyProtection="1">
      <alignment horizontal="center" vertical="center" wrapText="1"/>
      <protection hidden="1"/>
    </xf>
    <xf numFmtId="0" fontId="118" fillId="36" borderId="1" xfId="0" applyFont="1" applyFill="1" applyBorder="1" applyAlignment="1" applyProtection="1">
      <alignment horizontal="center"/>
      <protection locked="0"/>
    </xf>
    <xf numFmtId="1" fontId="103" fillId="35" borderId="1" xfId="0" applyNumberFormat="1" applyFont="1" applyFill="1" applyBorder="1" applyAlignment="1" applyProtection="1">
      <protection hidden="1"/>
    </xf>
    <xf numFmtId="0" fontId="75" fillId="35" borderId="11" xfId="0" applyFont="1" applyFill="1" applyBorder="1" applyAlignment="1" applyProtection="1">
      <alignment horizontal="center" vertical="center" wrapText="1"/>
      <protection hidden="1"/>
    </xf>
    <xf numFmtId="0" fontId="116" fillId="17" borderId="1" xfId="0" applyFont="1" applyFill="1" applyBorder="1" applyAlignment="1" applyProtection="1">
      <alignment horizontal="center" vertical="center" wrapText="1"/>
      <protection hidden="1"/>
    </xf>
    <xf numFmtId="0" fontId="113" fillId="36" borderId="1" xfId="0" applyFont="1" applyFill="1" applyBorder="1" applyAlignment="1" applyProtection="1">
      <alignment horizontal="center"/>
      <protection locked="0"/>
    </xf>
    <xf numFmtId="0" fontId="103" fillId="35" borderId="1" xfId="0" applyFont="1" applyFill="1" applyBorder="1" applyAlignment="1" applyProtection="1">
      <alignment horizontal="left"/>
      <protection hidden="1"/>
    </xf>
    <xf numFmtId="0" fontId="103" fillId="35" borderId="1" xfId="0" applyFont="1" applyFill="1" applyBorder="1" applyAlignment="1" applyProtection="1">
      <protection hidden="1"/>
    </xf>
    <xf numFmtId="0" fontId="103" fillId="35" borderId="1" xfId="0" applyFont="1" applyFill="1" applyBorder="1" applyAlignment="1" applyProtection="1">
      <alignment horizontal="left" vertical="center"/>
      <protection hidden="1"/>
    </xf>
    <xf numFmtId="0" fontId="103" fillId="35" borderId="1" xfId="0" applyFont="1" applyFill="1" applyBorder="1" applyAlignment="1" applyProtection="1">
      <alignment vertical="center"/>
      <protection hidden="1"/>
    </xf>
    <xf numFmtId="0" fontId="126" fillId="28" borderId="1" xfId="0" applyFont="1" applyFill="1" applyBorder="1" applyAlignment="1" applyProtection="1">
      <alignment horizontal="center" vertical="center"/>
      <protection locked="0"/>
    </xf>
    <xf numFmtId="0" fontId="118" fillId="19" borderId="1" xfId="0" applyFont="1" applyFill="1" applyBorder="1" applyAlignment="1" applyProtection="1">
      <alignment horizontal="center"/>
      <protection hidden="1"/>
    </xf>
    <xf numFmtId="0" fontId="118" fillId="19" borderId="1" xfId="0" applyFont="1" applyFill="1" applyBorder="1" applyAlignment="1" applyProtection="1">
      <alignment horizontal="center" vertical="center"/>
      <protection hidden="1"/>
    </xf>
    <xf numFmtId="0" fontId="118" fillId="19" borderId="1" xfId="0" applyFont="1" applyFill="1" applyBorder="1" applyAlignment="1" applyProtection="1">
      <protection hidden="1"/>
    </xf>
    <xf numFmtId="0" fontId="118" fillId="19" borderId="1" xfId="0" applyFont="1" applyFill="1" applyBorder="1" applyAlignment="1" applyProtection="1">
      <alignment shrinkToFit="1"/>
      <protection hidden="1"/>
    </xf>
    <xf numFmtId="0" fontId="118" fillId="6" borderId="1" xfId="0" applyFont="1" applyFill="1" applyBorder="1" applyAlignment="1" applyProtection="1">
      <alignment horizontal="center"/>
      <protection hidden="1"/>
    </xf>
    <xf numFmtId="0" fontId="119" fillId="6" borderId="1" xfId="0" applyFont="1" applyFill="1" applyBorder="1" applyAlignment="1" applyProtection="1">
      <alignment horizontal="center"/>
      <protection hidden="1"/>
    </xf>
    <xf numFmtId="0" fontId="119" fillId="6" borderId="1" xfId="0" applyFont="1" applyFill="1" applyBorder="1" applyProtection="1">
      <protection hidden="1"/>
    </xf>
    <xf numFmtId="0" fontId="119" fillId="0" borderId="0" xfId="0" applyFont="1" applyProtection="1">
      <protection hidden="1"/>
    </xf>
    <xf numFmtId="0" fontId="75" fillId="0" borderId="12" xfId="0" applyFont="1" applyBorder="1" applyAlignment="1" applyProtection="1">
      <protection hidden="1"/>
    </xf>
    <xf numFmtId="0" fontId="103" fillId="0" borderId="0" xfId="0" applyFont="1" applyAlignment="1" applyProtection="1">
      <protection hidden="1"/>
    </xf>
    <xf numFmtId="0" fontId="126" fillId="0" borderId="0" xfId="0" applyFont="1" applyAlignment="1" applyProtection="1">
      <alignment horizontal="left"/>
      <protection hidden="1"/>
    </xf>
    <xf numFmtId="0" fontId="127" fillId="0" borderId="0" xfId="0" applyFont="1" applyProtection="1">
      <protection hidden="1"/>
    </xf>
    <xf numFmtId="0" fontId="103" fillId="0" borderId="0" xfId="0" applyFont="1" applyAlignment="1" applyProtection="1">
      <alignment horizontal="center" vertical="center"/>
      <protection hidden="1"/>
    </xf>
    <xf numFmtId="0" fontId="118" fillId="0" borderId="0" xfId="0" applyFont="1" applyAlignment="1" applyProtection="1">
      <alignment horizontal="center" vertical="center"/>
      <protection hidden="1"/>
    </xf>
    <xf numFmtId="0" fontId="118" fillId="0" borderId="0" xfId="0" applyFont="1" applyProtection="1">
      <protection hidden="1"/>
    </xf>
    <xf numFmtId="0" fontId="118" fillId="0" borderId="0" xfId="0" applyFont="1" applyAlignment="1" applyProtection="1">
      <alignment horizontal="center"/>
      <protection hidden="1"/>
    </xf>
    <xf numFmtId="0" fontId="126" fillId="0" borderId="0" xfId="0" applyFont="1" applyBorder="1" applyProtection="1">
      <protection hidden="1"/>
    </xf>
    <xf numFmtId="0" fontId="103" fillId="0" borderId="0" xfId="0" applyFont="1" applyBorder="1" applyProtection="1">
      <protection hidden="1"/>
    </xf>
    <xf numFmtId="0" fontId="127" fillId="0" borderId="0" xfId="0" applyFont="1" applyAlignment="1" applyProtection="1">
      <alignment horizontal="center" vertical="center"/>
      <protection hidden="1"/>
    </xf>
    <xf numFmtId="0" fontId="126" fillId="0" borderId="0" xfId="0" applyFont="1" applyBorder="1" applyAlignment="1" applyProtection="1">
      <alignment horizontal="left"/>
      <protection hidden="1"/>
    </xf>
    <xf numFmtId="0" fontId="126" fillId="0" borderId="0" xfId="0" applyFont="1" applyAlignment="1" applyProtection="1">
      <protection hidden="1"/>
    </xf>
    <xf numFmtId="0" fontId="126" fillId="0" borderId="0" xfId="0" applyFont="1" applyProtection="1">
      <protection hidden="1"/>
    </xf>
    <xf numFmtId="0" fontId="103" fillId="19" borderId="1" xfId="0" applyFont="1" applyFill="1" applyBorder="1" applyAlignment="1" applyProtection="1">
      <alignment horizontal="center" vertical="center" wrapText="1"/>
      <protection locked="0"/>
    </xf>
    <xf numFmtId="0" fontId="126" fillId="30" borderId="1" xfId="0" applyFont="1" applyFill="1" applyBorder="1" applyAlignment="1" applyProtection="1">
      <alignment horizontal="center" vertical="center"/>
      <protection hidden="1"/>
    </xf>
    <xf numFmtId="1" fontId="103" fillId="30" borderId="1" xfId="0" applyNumberFormat="1" applyFont="1" applyFill="1" applyBorder="1" applyAlignment="1" applyProtection="1">
      <protection hidden="1"/>
    </xf>
    <xf numFmtId="0" fontId="118" fillId="30" borderId="1" xfId="0" applyFont="1" applyFill="1" applyBorder="1" applyAlignment="1" applyProtection="1">
      <alignment horizontal="center" vertical="center"/>
      <protection hidden="1"/>
    </xf>
    <xf numFmtId="0" fontId="103" fillId="30" borderId="1" xfId="0" applyFont="1" applyFill="1" applyBorder="1" applyAlignment="1" applyProtection="1">
      <protection hidden="1"/>
    </xf>
    <xf numFmtId="0" fontId="103" fillId="30" borderId="1" xfId="0" applyFont="1" applyFill="1" applyBorder="1" applyAlignment="1" applyProtection="1">
      <alignment vertical="center"/>
      <protection hidden="1"/>
    </xf>
    <xf numFmtId="0" fontId="128" fillId="43" borderId="1" xfId="0" applyFont="1" applyFill="1" applyBorder="1" applyAlignment="1" applyProtection="1">
      <alignment horizontal="center" vertical="center"/>
      <protection locked="0"/>
    </xf>
    <xf numFmtId="0" fontId="128" fillId="43" borderId="1" xfId="0" applyFont="1" applyFill="1" applyBorder="1" applyAlignment="1" applyProtection="1">
      <alignment horizontal="center" vertical="center" wrapText="1"/>
      <protection locked="0"/>
    </xf>
    <xf numFmtId="0" fontId="125" fillId="35" borderId="1" xfId="0" applyFont="1" applyFill="1" applyBorder="1" applyAlignment="1" applyProtection="1">
      <alignment horizontal="center" vertical="center"/>
      <protection hidden="1"/>
    </xf>
    <xf numFmtId="0" fontId="80" fillId="31" borderId="1" xfId="0" applyFont="1" applyFill="1" applyBorder="1" applyAlignment="1" applyProtection="1">
      <alignment horizontal="center" vertical="center"/>
      <protection hidden="1"/>
    </xf>
    <xf numFmtId="0" fontId="75" fillId="35" borderId="1" xfId="0" applyFont="1" applyFill="1" applyBorder="1" applyAlignment="1" applyProtection="1">
      <alignment vertical="center" wrapText="1"/>
      <protection hidden="1"/>
    </xf>
    <xf numFmtId="0" fontId="118" fillId="19" borderId="27" xfId="0" applyFont="1" applyFill="1" applyBorder="1" applyAlignment="1" applyProtection="1">
      <alignment horizontal="center" vertical="center"/>
      <protection hidden="1"/>
    </xf>
    <xf numFmtId="0" fontId="75" fillId="0" borderId="0" xfId="0" applyFont="1" applyAlignment="1" applyProtection="1">
      <alignment horizontal="center"/>
      <protection hidden="1"/>
    </xf>
    <xf numFmtId="0" fontId="120" fillId="0" borderId="0" xfId="0" applyFont="1" applyFill="1" applyBorder="1" applyAlignment="1" applyProtection="1">
      <alignment vertical="center"/>
      <protection hidden="1"/>
    </xf>
    <xf numFmtId="0" fontId="74" fillId="0" borderId="0" xfId="3" applyFont="1" applyFill="1" applyBorder="1" applyAlignment="1" applyProtection="1">
      <alignment vertical="center"/>
      <protection hidden="1"/>
    </xf>
    <xf numFmtId="0" fontId="120" fillId="0" borderId="0" xfId="0" applyFont="1" applyFill="1" applyBorder="1" applyProtection="1">
      <protection hidden="1"/>
    </xf>
    <xf numFmtId="0" fontId="120" fillId="0" borderId="0" xfId="0" applyFont="1" applyFill="1" applyBorder="1" applyAlignment="1" applyProtection="1">
      <protection hidden="1"/>
    </xf>
    <xf numFmtId="0" fontId="103" fillId="0" borderId="13" xfId="0" applyFont="1" applyFill="1" applyBorder="1" applyAlignment="1" applyProtection="1">
      <alignment horizontal="center"/>
      <protection hidden="1"/>
    </xf>
    <xf numFmtId="0" fontId="103" fillId="0" borderId="0" xfId="0" applyFont="1" applyFill="1" applyBorder="1" applyProtection="1">
      <protection hidden="1"/>
    </xf>
    <xf numFmtId="0" fontId="120" fillId="0" borderId="0" xfId="0" applyFont="1" applyFill="1" applyBorder="1" applyAlignment="1" applyProtection="1">
      <alignment horizontal="center"/>
      <protection hidden="1"/>
    </xf>
    <xf numFmtId="9" fontId="120" fillId="0" borderId="0" xfId="0" applyNumberFormat="1" applyFont="1" applyFill="1" applyBorder="1" applyAlignment="1" applyProtection="1">
      <alignment horizontal="center"/>
      <protection hidden="1"/>
    </xf>
    <xf numFmtId="0" fontId="75" fillId="0" borderId="0" xfId="0" applyFont="1" applyFill="1" applyBorder="1" applyAlignment="1" applyProtection="1">
      <alignment horizontal="center" vertical="center"/>
      <protection hidden="1"/>
    </xf>
    <xf numFmtId="9" fontId="75" fillId="0" borderId="0" xfId="0" applyNumberFormat="1" applyFont="1" applyFill="1" applyBorder="1" applyAlignment="1" applyProtection="1">
      <alignment vertical="center" wrapText="1"/>
      <protection hidden="1"/>
    </xf>
    <xf numFmtId="0" fontId="75" fillId="0" borderId="0" xfId="0" applyFont="1" applyFill="1" applyBorder="1" applyAlignment="1" applyProtection="1">
      <alignment horizontal="center" vertical="center" wrapText="1"/>
      <protection hidden="1"/>
    </xf>
    <xf numFmtId="0" fontId="118" fillId="0" borderId="0" xfId="0" applyFont="1" applyFill="1" applyBorder="1" applyAlignment="1" applyProtection="1">
      <alignment horizontal="center" vertical="center"/>
      <protection hidden="1"/>
    </xf>
    <xf numFmtId="0" fontId="126" fillId="29" borderId="1" xfId="0" applyFont="1" applyFill="1" applyBorder="1" applyAlignment="1" applyProtection="1">
      <alignment horizontal="center" vertical="center"/>
      <protection hidden="1"/>
    </xf>
    <xf numFmtId="1" fontId="103" fillId="29" borderId="1" xfId="0" applyNumberFormat="1" applyFont="1" applyFill="1" applyBorder="1" applyAlignment="1" applyProtection="1">
      <alignment horizontal="left"/>
      <protection hidden="1"/>
    </xf>
    <xf numFmtId="0" fontId="118" fillId="29" borderId="1" xfId="0" applyFont="1" applyFill="1" applyBorder="1" applyAlignment="1" applyProtection="1">
      <alignment horizontal="center" vertical="center"/>
      <protection hidden="1"/>
    </xf>
    <xf numFmtId="0" fontId="103" fillId="29" borderId="1" xfId="0" applyFont="1" applyFill="1" applyBorder="1" applyAlignment="1" applyProtection="1">
      <alignment horizontal="center" vertical="center"/>
      <protection hidden="1"/>
    </xf>
    <xf numFmtId="0" fontId="118" fillId="29" borderId="1" xfId="0" applyFont="1" applyFill="1" applyBorder="1" applyAlignment="1" applyProtection="1">
      <alignment horizontal="center" vertical="center" wrapText="1"/>
      <protection hidden="1"/>
    </xf>
    <xf numFmtId="0" fontId="75" fillId="29" borderId="1" xfId="0" applyFont="1" applyFill="1" applyBorder="1" applyAlignment="1" applyProtection="1">
      <alignment horizontal="center" vertical="center" wrapText="1"/>
      <protection hidden="1"/>
    </xf>
    <xf numFmtId="1" fontId="75" fillId="29" borderId="1" xfId="0" applyNumberFormat="1" applyFont="1" applyFill="1" applyBorder="1" applyAlignment="1" applyProtection="1">
      <alignment horizontal="center" vertical="center" wrapText="1"/>
      <protection hidden="1"/>
    </xf>
    <xf numFmtId="164" fontId="118" fillId="29" borderId="1" xfId="0" applyNumberFormat="1" applyFont="1" applyFill="1" applyBorder="1" applyAlignment="1" applyProtection="1">
      <alignment horizontal="center" vertical="center" wrapText="1"/>
      <protection hidden="1"/>
    </xf>
    <xf numFmtId="164" fontId="75" fillId="29" borderId="1" xfId="0" applyNumberFormat="1" applyFont="1" applyFill="1" applyBorder="1" applyAlignment="1" applyProtection="1">
      <alignment horizontal="center" vertical="center" wrapText="1"/>
      <protection hidden="1"/>
    </xf>
    <xf numFmtId="1" fontId="103" fillId="29" borderId="1" xfId="0" applyNumberFormat="1" applyFont="1" applyFill="1" applyBorder="1" applyAlignment="1" applyProtection="1">
      <protection hidden="1"/>
    </xf>
    <xf numFmtId="0" fontId="126" fillId="29" borderId="3" xfId="0" applyFont="1" applyFill="1" applyBorder="1" applyAlignment="1" applyProtection="1">
      <alignment horizontal="center" vertical="center"/>
      <protection hidden="1"/>
    </xf>
    <xf numFmtId="0" fontId="132" fillId="29" borderId="1" xfId="0" applyFont="1" applyFill="1" applyBorder="1" applyAlignment="1" applyProtection="1">
      <alignment horizontal="center" vertical="center"/>
      <protection hidden="1"/>
    </xf>
    <xf numFmtId="0" fontId="128" fillId="29" borderId="1" xfId="0" applyFont="1" applyFill="1" applyBorder="1" applyAlignment="1" applyProtection="1">
      <alignment horizontal="center" vertical="center"/>
      <protection hidden="1"/>
    </xf>
    <xf numFmtId="0" fontId="133" fillId="29" borderId="1" xfId="0" applyFont="1" applyFill="1" applyBorder="1" applyAlignment="1" applyProtection="1">
      <alignment horizontal="center" vertical="center"/>
      <protection hidden="1"/>
    </xf>
    <xf numFmtId="0" fontId="75" fillId="29" borderId="11" xfId="0" applyFont="1" applyFill="1" applyBorder="1" applyAlignment="1" applyProtection="1">
      <alignment horizontal="center" vertical="center" wrapText="1"/>
      <protection hidden="1"/>
    </xf>
    <xf numFmtId="0" fontId="75" fillId="0" borderId="1" xfId="0" applyFont="1" applyFill="1" applyBorder="1" applyAlignment="1" applyProtection="1">
      <alignment horizontal="center" vertical="center" wrapText="1"/>
      <protection hidden="1"/>
    </xf>
    <xf numFmtId="0" fontId="126" fillId="0" borderId="0" xfId="0" applyFont="1" applyFill="1" applyBorder="1" applyAlignment="1" applyProtection="1">
      <alignment horizontal="center" vertical="center"/>
      <protection hidden="1"/>
    </xf>
    <xf numFmtId="1" fontId="103" fillId="0" borderId="0" xfId="0" applyNumberFormat="1" applyFont="1" applyFill="1" applyBorder="1" applyAlignment="1" applyProtection="1">
      <alignment horizontal="left"/>
      <protection hidden="1"/>
    </xf>
    <xf numFmtId="0" fontId="118" fillId="0" borderId="0" xfId="0" applyFont="1" applyFill="1" applyBorder="1" applyAlignment="1" applyProtection="1">
      <alignment horizontal="center" vertical="center" wrapText="1"/>
      <protection hidden="1"/>
    </xf>
    <xf numFmtId="0" fontId="103" fillId="29" borderId="1" xfId="0" applyFont="1" applyFill="1" applyBorder="1" applyAlignment="1" applyProtection="1">
      <alignment horizontal="left"/>
      <protection hidden="1"/>
    </xf>
    <xf numFmtId="0" fontId="103" fillId="29" borderId="1" xfId="0" applyFont="1" applyFill="1" applyBorder="1" applyAlignment="1" applyProtection="1">
      <protection hidden="1"/>
    </xf>
    <xf numFmtId="0" fontId="103" fillId="0" borderId="0" xfId="0" applyFont="1" applyFill="1" applyBorder="1" applyAlignment="1" applyProtection="1">
      <alignment horizontal="left"/>
      <protection hidden="1"/>
    </xf>
    <xf numFmtId="0" fontId="103" fillId="29" borderId="1" xfId="0" applyFont="1" applyFill="1" applyBorder="1" applyAlignment="1" applyProtection="1">
      <alignment horizontal="left" vertical="center"/>
      <protection hidden="1"/>
    </xf>
    <xf numFmtId="0" fontId="103" fillId="29" borderId="1" xfId="0" applyFont="1" applyFill="1" applyBorder="1" applyAlignment="1" applyProtection="1">
      <alignment vertical="center"/>
      <protection hidden="1"/>
    </xf>
    <xf numFmtId="0" fontId="103" fillId="0" borderId="0" xfId="0" applyFont="1" applyFill="1" applyBorder="1" applyAlignment="1" applyProtection="1">
      <alignment horizontal="left" vertical="center"/>
      <protection hidden="1"/>
    </xf>
    <xf numFmtId="0" fontId="126" fillId="17" borderId="11" xfId="0" applyFont="1" applyFill="1" applyBorder="1" applyAlignment="1" applyProtection="1">
      <alignment horizontal="center" vertical="center"/>
      <protection hidden="1"/>
    </xf>
    <xf numFmtId="0" fontId="126" fillId="17" borderId="25" xfId="0" applyFont="1" applyFill="1" applyBorder="1" applyAlignment="1" applyProtection="1">
      <alignment horizontal="center" vertical="center"/>
      <protection hidden="1"/>
    </xf>
    <xf numFmtId="0" fontId="118" fillId="15" borderId="3" xfId="0" applyFont="1" applyFill="1" applyBorder="1" applyProtection="1">
      <protection hidden="1"/>
    </xf>
    <xf numFmtId="0" fontId="118" fillId="0" borderId="1" xfId="0" applyFont="1" applyBorder="1" applyAlignment="1" applyProtection="1">
      <alignment horizontal="center" vertical="center"/>
      <protection hidden="1"/>
    </xf>
    <xf numFmtId="0" fontId="118" fillId="6" borderId="1" xfId="0" applyFont="1" applyFill="1" applyBorder="1" applyAlignment="1" applyProtection="1">
      <alignment horizontal="center" vertical="center"/>
      <protection hidden="1"/>
    </xf>
    <xf numFmtId="0" fontId="118" fillId="15" borderId="3" xfId="0" applyFont="1" applyFill="1" applyBorder="1" applyAlignment="1" applyProtection="1">
      <protection hidden="1"/>
    </xf>
    <xf numFmtId="0" fontId="118" fillId="0" borderId="17" xfId="0" applyFont="1" applyBorder="1" applyAlignment="1" applyProtection="1">
      <alignment horizontal="center" vertical="center"/>
      <protection hidden="1"/>
    </xf>
    <xf numFmtId="0" fontId="118" fillId="0" borderId="0" xfId="0" applyFont="1" applyFill="1" applyBorder="1" applyAlignment="1" applyProtection="1">
      <protection hidden="1"/>
    </xf>
    <xf numFmtId="0" fontId="119" fillId="0" borderId="0" xfId="0" applyFont="1" applyFill="1" applyBorder="1" applyProtection="1">
      <protection hidden="1"/>
    </xf>
    <xf numFmtId="0" fontId="75" fillId="0" borderId="0" xfId="0" applyFont="1" applyBorder="1" applyAlignment="1" applyProtection="1">
      <protection hidden="1"/>
    </xf>
    <xf numFmtId="0" fontId="75" fillId="0" borderId="0" xfId="0" applyFont="1" applyFill="1" applyBorder="1" applyAlignment="1" applyProtection="1">
      <protection hidden="1"/>
    </xf>
    <xf numFmtId="0" fontId="75" fillId="0" borderId="0" xfId="0" applyFont="1" applyBorder="1" applyAlignment="1" applyProtection="1">
      <alignment horizontal="center"/>
      <protection hidden="1"/>
    </xf>
    <xf numFmtId="0" fontId="75" fillId="0" borderId="0" xfId="0" applyFont="1" applyFill="1" applyBorder="1" applyAlignment="1" applyProtection="1">
      <alignment horizontal="center"/>
      <protection hidden="1"/>
    </xf>
    <xf numFmtId="16" fontId="118" fillId="15" borderId="3" xfId="0" applyNumberFormat="1" applyFont="1" applyFill="1" applyBorder="1" applyProtection="1">
      <protection hidden="1"/>
    </xf>
    <xf numFmtId="16" fontId="118" fillId="15" borderId="3" xfId="0" applyNumberFormat="1" applyFont="1" applyFill="1" applyBorder="1" applyAlignment="1" applyProtection="1">
      <protection hidden="1"/>
    </xf>
    <xf numFmtId="0" fontId="118" fillId="16" borderId="4" xfId="0" applyFont="1" applyFill="1" applyBorder="1" applyAlignment="1" applyProtection="1">
      <protection hidden="1"/>
    </xf>
    <xf numFmtId="0" fontId="118" fillId="0" borderId="9" xfId="0" applyFont="1" applyBorder="1" applyAlignment="1" applyProtection="1">
      <alignment horizontal="center" vertical="center"/>
      <protection hidden="1"/>
    </xf>
    <xf numFmtId="0" fontId="103" fillId="6" borderId="9" xfId="0" applyFont="1" applyFill="1" applyBorder="1" applyAlignment="1" applyProtection="1">
      <alignment horizontal="center" vertical="center"/>
      <protection hidden="1"/>
    </xf>
    <xf numFmtId="0" fontId="103" fillId="6" borderId="22" xfId="0" applyFont="1" applyFill="1" applyBorder="1" applyAlignment="1" applyProtection="1">
      <alignment horizontal="center" vertical="center"/>
      <protection hidden="1"/>
    </xf>
    <xf numFmtId="0" fontId="118" fillId="6" borderId="9" xfId="0" applyFont="1" applyFill="1" applyBorder="1" applyAlignment="1" applyProtection="1">
      <alignment horizontal="center" vertical="center" wrapText="1"/>
      <protection hidden="1"/>
    </xf>
    <xf numFmtId="2" fontId="118" fillId="0" borderId="9" xfId="0" applyNumberFormat="1" applyFont="1" applyBorder="1" applyAlignment="1" applyProtection="1">
      <alignment horizontal="center" vertical="center"/>
      <protection hidden="1"/>
    </xf>
    <xf numFmtId="0" fontId="126" fillId="17" borderId="26" xfId="0" applyFont="1" applyFill="1" applyBorder="1" applyAlignment="1" applyProtection="1">
      <alignment horizontal="center" vertical="center"/>
      <protection hidden="1"/>
    </xf>
    <xf numFmtId="0" fontId="118" fillId="19" borderId="37" xfId="0" applyFont="1" applyFill="1" applyBorder="1" applyAlignment="1" applyProtection="1">
      <alignment horizontal="center" vertical="center" wrapText="1"/>
      <protection hidden="1"/>
    </xf>
    <xf numFmtId="0" fontId="118" fillId="29" borderId="28" xfId="0" applyFont="1" applyFill="1" applyBorder="1" applyAlignment="1" applyProtection="1">
      <alignment horizontal="center"/>
      <protection hidden="1"/>
    </xf>
    <xf numFmtId="0" fontId="103" fillId="45" borderId="0" xfId="0" applyFont="1" applyFill="1" applyAlignment="1" applyProtection="1">
      <protection hidden="1"/>
    </xf>
    <xf numFmtId="0" fontId="103" fillId="45" borderId="1" xfId="0" applyFont="1" applyFill="1" applyBorder="1" applyProtection="1">
      <protection hidden="1"/>
    </xf>
    <xf numFmtId="0" fontId="103" fillId="45" borderId="0" xfId="0" applyFont="1" applyFill="1" applyBorder="1" applyAlignment="1" applyProtection="1">
      <protection hidden="1"/>
    </xf>
    <xf numFmtId="0" fontId="103" fillId="45" borderId="0" xfId="0" applyFont="1" applyFill="1" applyAlignment="1" applyProtection="1">
      <alignment horizontal="center"/>
      <protection hidden="1"/>
    </xf>
    <xf numFmtId="0" fontId="120" fillId="29" borderId="18" xfId="0" applyFont="1" applyFill="1" applyBorder="1" applyAlignment="1" applyProtection="1">
      <alignment horizontal="center"/>
      <protection hidden="1"/>
    </xf>
    <xf numFmtId="0" fontId="118" fillId="29" borderId="20" xfId="0" applyFont="1" applyFill="1" applyBorder="1" applyAlignment="1" applyProtection="1">
      <alignment horizontal="center"/>
      <protection hidden="1"/>
    </xf>
    <xf numFmtId="0" fontId="120" fillId="3" borderId="0" xfId="0" applyFont="1" applyFill="1" applyBorder="1" applyAlignment="1" applyProtection="1">
      <alignment horizontal="center"/>
      <protection hidden="1"/>
    </xf>
    <xf numFmtId="0" fontId="78" fillId="45" borderId="19" xfId="3" applyFont="1" applyFill="1" applyBorder="1" applyAlignment="1" applyProtection="1">
      <alignment vertical="center" wrapText="1"/>
      <protection hidden="1"/>
    </xf>
    <xf numFmtId="0" fontId="78" fillId="45" borderId="5" xfId="3" applyFont="1" applyFill="1" applyBorder="1" applyAlignment="1" applyProtection="1">
      <alignment vertical="center" wrapText="1"/>
      <protection hidden="1"/>
    </xf>
    <xf numFmtId="0" fontId="120" fillId="0" borderId="1" xfId="0" applyFont="1" applyFill="1" applyBorder="1" applyAlignment="1" applyProtection="1">
      <alignment horizontal="center"/>
      <protection hidden="1"/>
    </xf>
    <xf numFmtId="0" fontId="74" fillId="0" borderId="1" xfId="3" applyFont="1" applyFill="1" applyBorder="1" applyAlignment="1" applyProtection="1">
      <alignment horizontal="center" vertical="center"/>
      <protection hidden="1"/>
    </xf>
    <xf numFmtId="0" fontId="131" fillId="31" borderId="20" xfId="0" applyFont="1" applyFill="1" applyBorder="1" applyAlignment="1" applyProtection="1">
      <alignment wrapText="1"/>
      <protection hidden="1"/>
    </xf>
    <xf numFmtId="0" fontId="131" fillId="31" borderId="0" xfId="0" applyFont="1" applyFill="1" applyBorder="1" applyAlignment="1" applyProtection="1">
      <alignment wrapText="1"/>
      <protection hidden="1"/>
    </xf>
    <xf numFmtId="0" fontId="0" fillId="0" borderId="1" xfId="0" applyBorder="1" applyAlignment="1">
      <alignment horizontal="center" vertical="center"/>
    </xf>
    <xf numFmtId="164" fontId="118" fillId="35" borderId="1" xfId="0" applyNumberFormat="1" applyFont="1" applyFill="1" applyBorder="1" applyAlignment="1" applyProtection="1">
      <alignment horizontal="center" vertical="center" wrapText="1"/>
      <protection hidden="1"/>
    </xf>
    <xf numFmtId="164" fontId="75" fillId="35" borderId="1" xfId="0" applyNumberFormat="1" applyFont="1" applyFill="1" applyBorder="1" applyAlignment="1" applyProtection="1">
      <alignment horizontal="center" vertical="center" wrapText="1"/>
      <protection hidden="1"/>
    </xf>
    <xf numFmtId="2" fontId="2" fillId="21" borderId="0" xfId="0" applyNumberFormat="1" applyFont="1" applyFill="1"/>
    <xf numFmtId="0" fontId="1" fillId="21" borderId="0" xfId="0" applyFont="1" applyFill="1"/>
    <xf numFmtId="0" fontId="0" fillId="0" borderId="1" xfId="0" applyBorder="1" applyAlignment="1">
      <alignment horizontal="center" vertical="center"/>
    </xf>
    <xf numFmtId="0" fontId="40" fillId="39" borderId="1" xfId="0" applyFont="1" applyFill="1" applyBorder="1" applyAlignment="1" applyProtection="1">
      <alignment horizontal="left" vertical="center"/>
      <protection hidden="1"/>
    </xf>
    <xf numFmtId="0" fontId="93" fillId="20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>
      <alignment horizontal="center" vertical="center"/>
    </xf>
    <xf numFmtId="0" fontId="106" fillId="23" borderId="18" xfId="0" applyFont="1" applyFill="1" applyBorder="1" applyAlignment="1" applyProtection="1">
      <alignment horizontal="center" vertical="center" wrapText="1"/>
      <protection locked="0"/>
    </xf>
    <xf numFmtId="0" fontId="106" fillId="23" borderId="12" xfId="0" applyFont="1" applyFill="1" applyBorder="1" applyAlignment="1" applyProtection="1">
      <alignment horizontal="center" vertical="center" wrapText="1"/>
      <protection locked="0"/>
    </xf>
    <xf numFmtId="0" fontId="106" fillId="23" borderId="19" xfId="0" applyFont="1" applyFill="1" applyBorder="1" applyAlignment="1" applyProtection="1">
      <alignment horizontal="center" vertical="center" wrapText="1"/>
      <protection locked="0"/>
    </xf>
    <xf numFmtId="0" fontId="106" fillId="23" borderId="20" xfId="0" applyFont="1" applyFill="1" applyBorder="1" applyAlignment="1" applyProtection="1">
      <alignment horizontal="center" vertical="center" wrapText="1"/>
      <protection locked="0"/>
    </xf>
    <xf numFmtId="0" fontId="106" fillId="23" borderId="0" xfId="0" applyFont="1" applyFill="1" applyBorder="1" applyAlignment="1" applyProtection="1">
      <alignment horizontal="center" vertical="center" wrapText="1"/>
      <protection locked="0"/>
    </xf>
    <xf numFmtId="0" fontId="106" fillId="23" borderId="5" xfId="0" applyFont="1" applyFill="1" applyBorder="1" applyAlignment="1" applyProtection="1">
      <alignment horizontal="center" vertical="center" wrapText="1"/>
      <protection locked="0"/>
    </xf>
    <xf numFmtId="0" fontId="106" fillId="23" borderId="21" xfId="0" applyFont="1" applyFill="1" applyBorder="1" applyAlignment="1" applyProtection="1">
      <alignment horizontal="center" vertical="center" wrapText="1"/>
      <protection locked="0"/>
    </xf>
    <xf numFmtId="0" fontId="106" fillId="23" borderId="7" xfId="0" applyFont="1" applyFill="1" applyBorder="1" applyAlignment="1" applyProtection="1">
      <alignment horizontal="center" vertical="center" wrapText="1"/>
      <protection locked="0"/>
    </xf>
    <xf numFmtId="0" fontId="106" fillId="23" borderId="8" xfId="0" applyFont="1" applyFill="1" applyBorder="1" applyAlignment="1" applyProtection="1">
      <alignment horizontal="center" vertical="center" wrapText="1"/>
      <protection locked="0"/>
    </xf>
    <xf numFmtId="0" fontId="2" fillId="26" borderId="1" xfId="0" applyFont="1" applyFill="1" applyBorder="1" applyAlignment="1" applyProtection="1">
      <alignment horizontal="center" vertical="center" wrapText="1"/>
      <protection hidden="1"/>
    </xf>
    <xf numFmtId="0" fontId="2" fillId="26" borderId="1" xfId="0" applyFont="1" applyFill="1" applyBorder="1" applyAlignment="1" applyProtection="1">
      <alignment horizontal="center" vertical="center"/>
      <protection hidden="1"/>
    </xf>
    <xf numFmtId="0" fontId="54" fillId="13" borderId="1" xfId="0" applyFont="1" applyFill="1" applyBorder="1" applyAlignment="1" applyProtection="1">
      <alignment horizontal="left" vertical="center" wrapText="1"/>
      <protection locked="0" hidden="1"/>
    </xf>
    <xf numFmtId="0" fontId="48" fillId="13" borderId="1" xfId="0" applyFont="1" applyFill="1" applyBorder="1" applyAlignment="1" applyProtection="1">
      <alignment horizontal="left" vertical="center"/>
      <protection hidden="1"/>
    </xf>
    <xf numFmtId="0" fontId="20" fillId="12" borderId="1" xfId="0" applyFont="1" applyFill="1" applyBorder="1" applyAlignment="1" applyProtection="1">
      <alignment horizontal="center" vertical="center"/>
      <protection hidden="1"/>
    </xf>
    <xf numFmtId="0" fontId="52" fillId="25" borderId="11" xfId="0" applyFont="1" applyFill="1" applyBorder="1" applyAlignment="1" applyProtection="1">
      <alignment horizontal="center" vertical="center"/>
      <protection hidden="1"/>
    </xf>
    <xf numFmtId="0" fontId="52" fillId="25" borderId="28" xfId="0" applyFont="1" applyFill="1" applyBorder="1" applyAlignment="1" applyProtection="1">
      <alignment horizontal="center" vertical="center"/>
      <protection hidden="1"/>
    </xf>
    <xf numFmtId="0" fontId="52" fillId="25" borderId="27" xfId="0" applyFont="1" applyFill="1" applyBorder="1" applyAlignment="1" applyProtection="1">
      <alignment horizontal="center" vertical="center"/>
      <protection hidden="1"/>
    </xf>
    <xf numFmtId="0" fontId="107" fillId="30" borderId="10" xfId="3" applyFont="1" applyFill="1" applyBorder="1" applyAlignment="1" applyProtection="1">
      <alignment horizontal="center" vertical="center" textRotation="90" wrapText="1"/>
      <protection hidden="1"/>
    </xf>
    <xf numFmtId="0" fontId="107" fillId="30" borderId="37" xfId="3" applyFont="1" applyFill="1" applyBorder="1" applyAlignment="1" applyProtection="1">
      <alignment horizontal="center" vertical="center" textRotation="90" wrapText="1"/>
      <protection hidden="1"/>
    </xf>
    <xf numFmtId="0" fontId="3" fillId="25" borderId="10" xfId="3" applyFill="1" applyBorder="1" applyAlignment="1" applyProtection="1">
      <alignment horizontal="center" vertical="center"/>
      <protection locked="0"/>
    </xf>
    <xf numFmtId="0" fontId="3" fillId="25" borderId="6" xfId="3" applyFill="1" applyBorder="1" applyAlignment="1" applyProtection="1">
      <alignment horizontal="center" vertical="center"/>
      <protection locked="0"/>
    </xf>
    <xf numFmtId="0" fontId="3" fillId="25" borderId="37" xfId="3" applyFill="1" applyBorder="1" applyAlignment="1" applyProtection="1">
      <alignment horizontal="center" vertical="center"/>
      <protection locked="0"/>
    </xf>
    <xf numFmtId="0" fontId="18" fillId="28" borderId="1" xfId="0" applyFont="1" applyFill="1" applyBorder="1" applyAlignment="1" applyProtection="1">
      <alignment horizontal="left" vertical="center" wrapText="1"/>
      <protection hidden="1"/>
    </xf>
    <xf numFmtId="0" fontId="46" fillId="25" borderId="11" xfId="0" applyFont="1" applyFill="1" applyBorder="1" applyAlignment="1" applyProtection="1">
      <alignment horizontal="center" vertical="center"/>
      <protection hidden="1"/>
    </xf>
    <xf numFmtId="0" fontId="46" fillId="25" borderId="28" xfId="0" applyFont="1" applyFill="1" applyBorder="1" applyAlignment="1" applyProtection="1">
      <alignment horizontal="center" vertical="center"/>
      <protection hidden="1"/>
    </xf>
    <xf numFmtId="0" fontId="46" fillId="25" borderId="27" xfId="0" applyFont="1" applyFill="1" applyBorder="1" applyAlignment="1" applyProtection="1">
      <alignment horizontal="center" vertical="center"/>
      <protection hidden="1"/>
    </xf>
    <xf numFmtId="0" fontId="46" fillId="25" borderId="1" xfId="0" applyFont="1" applyFill="1" applyBorder="1" applyAlignment="1" applyProtection="1">
      <alignment horizontal="center" vertical="center"/>
      <protection hidden="1"/>
    </xf>
    <xf numFmtId="0" fontId="102" fillId="30" borderId="1" xfId="3" applyFont="1" applyFill="1" applyBorder="1" applyAlignment="1" applyProtection="1">
      <alignment horizontal="center" vertical="center" wrapText="1"/>
      <protection hidden="1"/>
    </xf>
    <xf numFmtId="0" fontId="102" fillId="17" borderId="11" xfId="3" applyFont="1" applyFill="1" applyBorder="1" applyAlignment="1" applyProtection="1">
      <alignment horizontal="center" vertical="center" wrapText="1"/>
      <protection hidden="1"/>
    </xf>
    <xf numFmtId="0" fontId="102" fillId="17" borderId="28" xfId="3" applyFont="1" applyFill="1" applyBorder="1" applyAlignment="1" applyProtection="1">
      <alignment horizontal="center" vertical="center" wrapText="1"/>
      <protection hidden="1"/>
    </xf>
    <xf numFmtId="0" fontId="102" fillId="17" borderId="11" xfId="0" applyFont="1" applyFill="1" applyBorder="1" applyAlignment="1" applyProtection="1">
      <alignment horizontal="center" vertical="center"/>
      <protection hidden="1"/>
    </xf>
    <xf numFmtId="0" fontId="102" fillId="17" borderId="28" xfId="0" applyFont="1" applyFill="1" applyBorder="1" applyAlignment="1" applyProtection="1">
      <alignment horizontal="center" vertical="center"/>
      <protection hidden="1"/>
    </xf>
    <xf numFmtId="0" fontId="102" fillId="17" borderId="11" xfId="0" applyFont="1" applyFill="1" applyBorder="1" applyAlignment="1" applyProtection="1">
      <alignment horizontal="center" vertical="center"/>
      <protection locked="0"/>
    </xf>
    <xf numFmtId="0" fontId="102" fillId="17" borderId="28" xfId="0" applyFont="1" applyFill="1" applyBorder="1" applyAlignment="1" applyProtection="1">
      <alignment horizontal="center" vertical="center"/>
      <protection locked="0"/>
    </xf>
    <xf numFmtId="0" fontId="59" fillId="13" borderId="1" xfId="3" applyFont="1" applyFill="1" applyBorder="1" applyAlignment="1" applyProtection="1">
      <alignment horizontal="left" vertical="center" wrapText="1"/>
      <protection locked="0" hidden="1"/>
    </xf>
    <xf numFmtId="0" fontId="18" fillId="13" borderId="1" xfId="0" applyFont="1" applyFill="1" applyBorder="1" applyAlignment="1" applyProtection="1">
      <alignment horizontal="left" vertical="center" wrapText="1"/>
      <protection locked="0" hidden="1"/>
    </xf>
    <xf numFmtId="0" fontId="3" fillId="13" borderId="1" xfId="3" applyFill="1" applyBorder="1" applyAlignment="1" applyProtection="1">
      <alignment horizontal="left" vertical="center" wrapText="1"/>
      <protection locked="0" hidden="1"/>
    </xf>
    <xf numFmtId="0" fontId="29" fillId="13" borderId="1" xfId="0" applyFont="1" applyFill="1" applyBorder="1" applyAlignment="1" applyProtection="1">
      <alignment horizontal="left" vertical="center" wrapText="1"/>
      <protection locked="0" hidden="1"/>
    </xf>
    <xf numFmtId="49" fontId="64" fillId="13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64" fillId="13" borderId="1" xfId="0" applyFont="1" applyFill="1" applyBorder="1" applyAlignment="1" applyProtection="1">
      <alignment horizontal="center" vertical="center" wrapText="1"/>
      <protection locked="0" hidden="1"/>
    </xf>
    <xf numFmtId="0" fontId="11" fillId="25" borderId="10" xfId="1" applyFont="1" applyFill="1" applyBorder="1" applyAlignment="1" applyProtection="1">
      <alignment horizontal="center" vertical="center"/>
      <protection locked="0"/>
    </xf>
    <xf numFmtId="0" fontId="11" fillId="25" borderId="6" xfId="1" applyFont="1" applyFill="1" applyBorder="1" applyAlignment="1" applyProtection="1">
      <alignment horizontal="center" vertical="center"/>
      <protection locked="0"/>
    </xf>
    <xf numFmtId="0" fontId="11" fillId="25" borderId="37" xfId="1" applyFont="1" applyFill="1" applyBorder="1" applyAlignment="1" applyProtection="1">
      <alignment horizontal="center" vertical="center"/>
      <protection locked="0"/>
    </xf>
    <xf numFmtId="0" fontId="102" fillId="17" borderId="27" xfId="3" applyFont="1" applyFill="1" applyBorder="1" applyAlignment="1" applyProtection="1">
      <alignment horizontal="center" vertical="center" wrapText="1"/>
      <protection hidden="1"/>
    </xf>
    <xf numFmtId="0" fontId="49" fillId="10" borderId="1" xfId="0" applyFont="1" applyFill="1" applyBorder="1" applyAlignment="1" applyProtection="1">
      <alignment horizontal="center" vertical="center" wrapText="1"/>
      <protection hidden="1"/>
    </xf>
    <xf numFmtId="0" fontId="17" fillId="19" borderId="1" xfId="0" applyFont="1" applyFill="1" applyBorder="1" applyAlignment="1" applyProtection="1">
      <alignment horizontal="center" vertical="center"/>
      <protection hidden="1"/>
    </xf>
    <xf numFmtId="0" fontId="48" fillId="13" borderId="1" xfId="0" applyFont="1" applyFill="1" applyBorder="1" applyAlignment="1" applyProtection="1">
      <alignment horizontal="left" vertical="center" wrapText="1"/>
      <protection hidden="1"/>
    </xf>
    <xf numFmtId="49" fontId="55" fillId="13" borderId="1" xfId="0" applyNumberFormat="1" applyFont="1" applyFill="1" applyBorder="1" applyAlignment="1" applyProtection="1">
      <alignment horizontal="left" vertical="center" wrapText="1"/>
      <protection locked="0" hidden="1"/>
    </xf>
    <xf numFmtId="49" fontId="54" fillId="13" borderId="1" xfId="0" applyNumberFormat="1" applyFont="1" applyFill="1" applyBorder="1" applyAlignment="1" applyProtection="1">
      <alignment horizontal="left" vertical="center" wrapText="1"/>
      <protection locked="0" hidden="1"/>
    </xf>
    <xf numFmtId="0" fontId="53" fillId="0" borderId="1" xfId="0" applyFont="1" applyFill="1" applyBorder="1" applyAlignment="1" applyProtection="1">
      <alignment horizontal="center" vertical="center"/>
      <protection hidden="1"/>
    </xf>
    <xf numFmtId="0" fontId="67" fillId="31" borderId="11" xfId="3" applyFont="1" applyFill="1" applyBorder="1" applyAlignment="1" applyProtection="1">
      <alignment horizontal="center" vertical="center"/>
      <protection hidden="1"/>
    </xf>
    <xf numFmtId="0" fontId="67" fillId="31" borderId="18" xfId="3" applyFont="1" applyFill="1" applyBorder="1" applyAlignment="1" applyProtection="1">
      <alignment horizontal="center" vertical="center"/>
      <protection hidden="1"/>
    </xf>
    <xf numFmtId="0" fontId="42" fillId="28" borderId="10" xfId="0" applyFont="1" applyFill="1" applyBorder="1" applyAlignment="1" applyProtection="1">
      <alignment horizontal="center" vertical="center" wrapText="1"/>
      <protection hidden="1"/>
    </xf>
    <xf numFmtId="0" fontId="42" fillId="28" borderId="37" xfId="0" applyFont="1" applyFill="1" applyBorder="1" applyAlignment="1" applyProtection="1">
      <alignment horizontal="center" vertical="center" wrapText="1"/>
      <protection hidden="1"/>
    </xf>
    <xf numFmtId="0" fontId="42" fillId="28" borderId="1" xfId="0" applyFont="1" applyFill="1" applyBorder="1" applyAlignment="1" applyProtection="1">
      <alignment horizontal="center" vertical="center"/>
      <protection hidden="1"/>
    </xf>
    <xf numFmtId="0" fontId="14" fillId="30" borderId="1" xfId="0" applyFont="1" applyFill="1" applyBorder="1" applyAlignment="1" applyProtection="1">
      <alignment horizontal="center"/>
      <protection hidden="1"/>
    </xf>
    <xf numFmtId="0" fontId="70" fillId="17" borderId="6" xfId="3" applyFont="1" applyFill="1" applyBorder="1" applyAlignment="1" applyProtection="1">
      <alignment horizontal="center" textRotation="90"/>
      <protection hidden="1"/>
    </xf>
    <xf numFmtId="0" fontId="70" fillId="17" borderId="37" xfId="3" applyFont="1" applyFill="1" applyBorder="1" applyAlignment="1" applyProtection="1">
      <alignment horizontal="center" textRotation="90"/>
      <protection hidden="1"/>
    </xf>
    <xf numFmtId="0" fontId="69" fillId="17" borderId="20" xfId="0" applyFont="1" applyFill="1" applyBorder="1" applyAlignment="1" applyProtection="1">
      <alignment horizontal="center" vertical="center"/>
      <protection hidden="1"/>
    </xf>
    <xf numFmtId="0" fontId="69" fillId="17" borderId="0" xfId="0" applyFont="1" applyFill="1" applyBorder="1" applyAlignment="1" applyProtection="1">
      <alignment horizontal="center" vertical="center"/>
      <protection hidden="1"/>
    </xf>
    <xf numFmtId="0" fontId="69" fillId="17" borderId="21" xfId="0" applyFont="1" applyFill="1" applyBorder="1" applyAlignment="1" applyProtection="1">
      <alignment horizontal="center" vertical="center"/>
      <protection hidden="1"/>
    </xf>
    <xf numFmtId="0" fontId="69" fillId="17" borderId="7" xfId="0" applyFont="1" applyFill="1" applyBorder="1" applyAlignment="1" applyProtection="1">
      <alignment horizontal="center" vertical="center"/>
      <protection hidden="1"/>
    </xf>
    <xf numFmtId="0" fontId="14" fillId="30" borderId="11" xfId="0" applyFont="1" applyFill="1" applyBorder="1" applyAlignment="1" applyProtection="1">
      <alignment horizontal="center"/>
      <protection hidden="1"/>
    </xf>
    <xf numFmtId="0" fontId="14" fillId="30" borderId="28" xfId="0" applyFont="1" applyFill="1" applyBorder="1" applyAlignment="1" applyProtection="1">
      <alignment horizontal="center"/>
      <protection hidden="1"/>
    </xf>
    <xf numFmtId="0" fontId="37" fillId="28" borderId="1" xfId="0" applyFont="1" applyFill="1" applyBorder="1" applyAlignment="1" applyProtection="1">
      <alignment horizontal="center" vertical="center"/>
      <protection hidden="1"/>
    </xf>
    <xf numFmtId="0" fontId="42" fillId="28" borderId="10" xfId="0" applyFont="1" applyFill="1" applyBorder="1" applyAlignment="1" applyProtection="1">
      <alignment horizontal="center" vertical="center" textRotation="90" wrapText="1"/>
      <protection hidden="1"/>
    </xf>
    <xf numFmtId="0" fontId="42" fillId="28" borderId="37" xfId="0" applyFont="1" applyFill="1" applyBorder="1" applyAlignment="1" applyProtection="1">
      <alignment horizontal="center" vertical="center" textRotation="90" wrapText="1"/>
      <protection hidden="1"/>
    </xf>
    <xf numFmtId="0" fontId="68" fillId="17" borderId="18" xfId="3" applyFont="1" applyFill="1" applyBorder="1" applyAlignment="1" applyProtection="1">
      <alignment horizontal="center" vertical="center"/>
      <protection hidden="1"/>
    </xf>
    <xf numFmtId="0" fontId="68" fillId="17" borderId="12" xfId="3" applyFont="1" applyFill="1" applyBorder="1" applyAlignment="1" applyProtection="1">
      <alignment horizontal="center" vertical="center"/>
      <protection hidden="1"/>
    </xf>
    <xf numFmtId="0" fontId="68" fillId="17" borderId="19" xfId="3" applyFont="1" applyFill="1" applyBorder="1" applyAlignment="1" applyProtection="1">
      <alignment horizontal="center" vertical="center"/>
      <protection hidden="1"/>
    </xf>
    <xf numFmtId="0" fontId="68" fillId="17" borderId="20" xfId="3" applyFont="1" applyFill="1" applyBorder="1" applyAlignment="1" applyProtection="1">
      <alignment horizontal="center" vertical="center"/>
      <protection hidden="1"/>
    </xf>
    <xf numFmtId="0" fontId="68" fillId="17" borderId="0" xfId="3" applyFont="1" applyFill="1" applyBorder="1" applyAlignment="1" applyProtection="1">
      <alignment horizontal="center" vertical="center"/>
      <protection hidden="1"/>
    </xf>
    <xf numFmtId="0" fontId="68" fillId="17" borderId="5" xfId="3" applyFont="1" applyFill="1" applyBorder="1" applyAlignment="1" applyProtection="1">
      <alignment horizontal="center" vertical="center"/>
      <protection hidden="1"/>
    </xf>
    <xf numFmtId="0" fontId="68" fillId="17" borderId="21" xfId="3" applyFont="1" applyFill="1" applyBorder="1" applyAlignment="1" applyProtection="1">
      <alignment horizontal="center" vertical="center"/>
      <protection hidden="1"/>
    </xf>
    <xf numFmtId="0" fontId="68" fillId="17" borderId="7" xfId="3" applyFont="1" applyFill="1" applyBorder="1" applyAlignment="1" applyProtection="1">
      <alignment horizontal="center" vertical="center"/>
      <protection hidden="1"/>
    </xf>
    <xf numFmtId="0" fontId="68" fillId="17" borderId="8" xfId="3" applyFont="1" applyFill="1" applyBorder="1" applyAlignment="1" applyProtection="1">
      <alignment horizontal="center" vertical="center"/>
      <protection hidden="1"/>
    </xf>
    <xf numFmtId="0" fontId="42" fillId="28" borderId="10" xfId="0" applyNumberFormat="1" applyFont="1" applyFill="1" applyBorder="1" applyAlignment="1" applyProtection="1">
      <alignment horizontal="center" vertical="center" textRotation="90" wrapText="1"/>
      <protection hidden="1"/>
    </xf>
    <xf numFmtId="0" fontId="42" fillId="28" borderId="37" xfId="0" applyNumberFormat="1" applyFont="1" applyFill="1" applyBorder="1" applyAlignment="1" applyProtection="1">
      <alignment horizontal="center" vertical="center" textRotation="90" wrapText="1"/>
      <protection hidden="1"/>
    </xf>
    <xf numFmtId="0" fontId="13" fillId="30" borderId="1" xfId="0" applyFont="1" applyFill="1" applyBorder="1" applyAlignment="1" applyProtection="1">
      <alignment horizontal="left"/>
      <protection hidden="1"/>
    </xf>
    <xf numFmtId="49" fontId="14" fillId="30" borderId="11" xfId="0" quotePrefix="1" applyNumberFormat="1" applyFont="1" applyFill="1" applyBorder="1" applyAlignment="1" applyProtection="1">
      <alignment horizontal="center"/>
      <protection locked="0" hidden="1"/>
    </xf>
    <xf numFmtId="0" fontId="14" fillId="30" borderId="27" xfId="0" quotePrefix="1" applyNumberFormat="1" applyFont="1" applyFill="1" applyBorder="1" applyAlignment="1" applyProtection="1">
      <alignment horizontal="center"/>
      <protection locked="0" hidden="1"/>
    </xf>
    <xf numFmtId="0" fontId="14" fillId="30" borderId="28" xfId="0" quotePrefix="1" applyNumberFormat="1" applyFont="1" applyFill="1" applyBorder="1" applyAlignment="1" applyProtection="1">
      <alignment horizontal="center"/>
      <protection locked="0" hidden="1"/>
    </xf>
    <xf numFmtId="0" fontId="47" fillId="28" borderId="10" xfId="0" applyFont="1" applyFill="1" applyBorder="1" applyAlignment="1" applyProtection="1">
      <alignment horizontal="center" vertical="center" wrapText="1"/>
      <protection hidden="1"/>
    </xf>
    <xf numFmtId="0" fontId="47" fillId="28" borderId="37" xfId="0" applyFont="1" applyFill="1" applyBorder="1" applyAlignment="1" applyProtection="1">
      <alignment horizontal="center" vertical="center" wrapText="1"/>
      <protection hidden="1"/>
    </xf>
    <xf numFmtId="0" fontId="14" fillId="30" borderId="27" xfId="0" applyFont="1" applyFill="1" applyBorder="1" applyAlignment="1" applyProtection="1">
      <alignment horizontal="center"/>
      <protection hidden="1"/>
    </xf>
    <xf numFmtId="0" fontId="13" fillId="30" borderId="11" xfId="0" applyFont="1" applyFill="1" applyBorder="1" applyAlignment="1" applyProtection="1">
      <alignment horizontal="center"/>
      <protection hidden="1"/>
    </xf>
    <xf numFmtId="0" fontId="13" fillId="30" borderId="27" xfId="0" applyFont="1" applyFill="1" applyBorder="1" applyAlignment="1" applyProtection="1">
      <alignment horizontal="center"/>
      <protection hidden="1"/>
    </xf>
    <xf numFmtId="0" fontId="13" fillId="30" borderId="28" xfId="0" applyFont="1" applyFill="1" applyBorder="1" applyAlignment="1" applyProtection="1">
      <alignment horizontal="center"/>
      <protection hidden="1"/>
    </xf>
    <xf numFmtId="0" fontId="15" fillId="30" borderId="11" xfId="3" applyFont="1" applyFill="1" applyBorder="1" applyAlignment="1" applyProtection="1">
      <alignment horizontal="center"/>
      <protection hidden="1"/>
    </xf>
    <xf numFmtId="0" fontId="15" fillId="30" borderId="28" xfId="3" applyFont="1" applyFill="1" applyBorder="1" applyAlignment="1" applyProtection="1">
      <alignment horizontal="center"/>
      <protection hidden="1"/>
    </xf>
    <xf numFmtId="0" fontId="14" fillId="30" borderId="1" xfId="0" applyFont="1" applyFill="1" applyBorder="1" applyAlignment="1" applyProtection="1">
      <alignment horizontal="left"/>
      <protection hidden="1"/>
    </xf>
    <xf numFmtId="0" fontId="14" fillId="30" borderId="27" xfId="0" applyFont="1" applyFill="1" applyBorder="1" applyAlignment="1" applyProtection="1">
      <alignment horizontal="left"/>
      <protection hidden="1"/>
    </xf>
    <xf numFmtId="0" fontId="2" fillId="30" borderId="11" xfId="0" applyFont="1" applyFill="1" applyBorder="1" applyAlignment="1" applyProtection="1">
      <alignment horizontal="center"/>
      <protection hidden="1"/>
    </xf>
    <xf numFmtId="0" fontId="2" fillId="30" borderId="28" xfId="0" applyFont="1" applyFill="1" applyBorder="1" applyAlignment="1" applyProtection="1">
      <alignment horizontal="center"/>
      <protection hidden="1"/>
    </xf>
    <xf numFmtId="0" fontId="14" fillId="30" borderId="11" xfId="0" quotePrefix="1" applyFont="1" applyFill="1" applyBorder="1" applyAlignment="1" applyProtection="1">
      <alignment horizontal="left"/>
      <protection hidden="1"/>
    </xf>
    <xf numFmtId="0" fontId="14" fillId="30" borderId="28" xfId="0" quotePrefix="1" applyFont="1" applyFill="1" applyBorder="1" applyAlignment="1" applyProtection="1">
      <alignment horizontal="left"/>
      <protection hidden="1"/>
    </xf>
    <xf numFmtId="0" fontId="120" fillId="13" borderId="1" xfId="0" applyFont="1" applyFill="1" applyBorder="1" applyAlignment="1" applyProtection="1">
      <alignment horizontal="center" vertical="center"/>
      <protection hidden="1"/>
    </xf>
    <xf numFmtId="0" fontId="75" fillId="0" borderId="12" xfId="0" applyFont="1" applyBorder="1" applyAlignment="1" applyProtection="1">
      <alignment horizontal="center"/>
      <protection hidden="1"/>
    </xf>
    <xf numFmtId="0" fontId="122" fillId="19" borderId="1" xfId="0" applyFont="1" applyFill="1" applyBorder="1" applyAlignment="1" applyProtection="1">
      <alignment horizontal="center"/>
      <protection hidden="1"/>
    </xf>
    <xf numFmtId="0" fontId="121" fillId="35" borderId="1" xfId="0" applyFont="1" applyFill="1" applyBorder="1" applyAlignment="1" applyProtection="1">
      <alignment horizontal="center"/>
      <protection hidden="1"/>
    </xf>
    <xf numFmtId="0" fontId="118" fillId="6" borderId="1" xfId="0" applyFont="1" applyFill="1" applyBorder="1" applyAlignment="1" applyProtection="1">
      <alignment horizontal="center"/>
      <protection hidden="1"/>
    </xf>
    <xf numFmtId="0" fontId="120" fillId="13" borderId="47" xfId="0" applyFont="1" applyFill="1" applyBorder="1" applyAlignment="1" applyProtection="1">
      <alignment horizontal="center" vertical="center" shrinkToFit="1"/>
      <protection hidden="1"/>
    </xf>
    <xf numFmtId="0" fontId="120" fillId="13" borderId="36" xfId="0" applyFont="1" applyFill="1" applyBorder="1" applyAlignment="1" applyProtection="1">
      <alignment horizontal="center" vertical="center" shrinkToFit="1"/>
      <protection hidden="1"/>
    </xf>
    <xf numFmtId="0" fontId="120" fillId="13" borderId="34" xfId="0" applyFont="1" applyFill="1" applyBorder="1" applyAlignment="1" applyProtection="1">
      <alignment horizontal="center" vertical="center" shrinkToFit="1"/>
      <protection hidden="1"/>
    </xf>
    <xf numFmtId="0" fontId="74" fillId="13" borderId="30" xfId="3" applyFont="1" applyFill="1" applyBorder="1" applyAlignment="1" applyProtection="1">
      <alignment horizontal="center" vertical="center" wrapText="1"/>
      <protection hidden="1"/>
    </xf>
    <xf numFmtId="0" fontId="74" fillId="13" borderId="34" xfId="3" applyFont="1" applyFill="1" applyBorder="1" applyAlignment="1" applyProtection="1">
      <alignment horizontal="center" vertical="center" wrapText="1"/>
      <protection hidden="1"/>
    </xf>
    <xf numFmtId="0" fontId="74" fillId="13" borderId="13" xfId="3" applyFont="1" applyFill="1" applyBorder="1" applyAlignment="1" applyProtection="1">
      <alignment horizontal="center" vertical="center" wrapText="1"/>
      <protection hidden="1"/>
    </xf>
    <xf numFmtId="0" fontId="74" fillId="13" borderId="14" xfId="3" applyFont="1" applyFill="1" applyBorder="1" applyAlignment="1" applyProtection="1">
      <alignment horizontal="center" vertical="center" wrapText="1"/>
      <protection hidden="1"/>
    </xf>
    <xf numFmtId="0" fontId="74" fillId="13" borderId="15" xfId="3" applyFont="1" applyFill="1" applyBorder="1" applyAlignment="1" applyProtection="1">
      <alignment horizontal="center" vertical="center" wrapText="1"/>
      <protection hidden="1"/>
    </xf>
    <xf numFmtId="0" fontId="74" fillId="13" borderId="16" xfId="3" applyFont="1" applyFill="1" applyBorder="1" applyAlignment="1" applyProtection="1">
      <alignment horizontal="center" vertical="center" wrapText="1"/>
      <protection hidden="1"/>
    </xf>
    <xf numFmtId="0" fontId="120" fillId="35" borderId="1" xfId="0" applyFont="1" applyFill="1" applyBorder="1" applyAlignment="1" applyProtection="1">
      <alignment horizontal="center"/>
      <protection hidden="1"/>
    </xf>
    <xf numFmtId="0" fontId="75" fillId="31" borderId="1" xfId="0" applyFont="1" applyFill="1" applyBorder="1" applyAlignment="1" applyProtection="1">
      <alignment horizontal="center" vertical="center" wrapText="1"/>
      <protection hidden="1"/>
    </xf>
    <xf numFmtId="0" fontId="75" fillId="31" borderId="10" xfId="0" applyFont="1" applyFill="1" applyBorder="1" applyAlignment="1" applyProtection="1">
      <alignment horizontal="center" vertical="center" wrapText="1"/>
      <protection hidden="1"/>
    </xf>
    <xf numFmtId="0" fontId="75" fillId="31" borderId="37" xfId="0" applyFont="1" applyFill="1" applyBorder="1" applyAlignment="1" applyProtection="1">
      <alignment horizontal="center" vertical="center" wrapText="1"/>
      <protection hidden="1"/>
    </xf>
    <xf numFmtId="0" fontId="118" fillId="6" borderId="11" xfId="0" applyFont="1" applyFill="1" applyBorder="1" applyAlignment="1" applyProtection="1">
      <alignment horizontal="center"/>
      <protection hidden="1"/>
    </xf>
    <xf numFmtId="0" fontId="118" fillId="6" borderId="27" xfId="0" applyFont="1" applyFill="1" applyBorder="1" applyAlignment="1" applyProtection="1">
      <alignment horizontal="center"/>
      <protection hidden="1"/>
    </xf>
    <xf numFmtId="0" fontId="120" fillId="35" borderId="11" xfId="0" applyFont="1" applyFill="1" applyBorder="1" applyAlignment="1" applyProtection="1">
      <alignment horizontal="center"/>
      <protection hidden="1"/>
    </xf>
    <xf numFmtId="0" fontId="120" fillId="35" borderId="27" xfId="0" applyFont="1" applyFill="1" applyBorder="1" applyAlignment="1" applyProtection="1">
      <alignment horizontal="center"/>
      <protection hidden="1"/>
    </xf>
    <xf numFmtId="0" fontId="118" fillId="31" borderId="10" xfId="0" applyFont="1" applyFill="1" applyBorder="1" applyAlignment="1" applyProtection="1">
      <alignment horizontal="center" vertical="center" wrapText="1"/>
      <protection hidden="1"/>
    </xf>
    <xf numFmtId="0" fontId="118" fillId="31" borderId="6" xfId="0" applyFont="1" applyFill="1" applyBorder="1" applyAlignment="1" applyProtection="1">
      <alignment horizontal="center" vertical="center" wrapText="1"/>
      <protection hidden="1"/>
    </xf>
    <xf numFmtId="0" fontId="118" fillId="31" borderId="37" xfId="0" applyFont="1" applyFill="1" applyBorder="1" applyAlignment="1" applyProtection="1">
      <alignment horizontal="center" vertical="center" wrapText="1"/>
      <protection hidden="1"/>
    </xf>
    <xf numFmtId="0" fontId="103" fillId="13" borderId="3" xfId="0" applyFont="1" applyFill="1" applyBorder="1" applyAlignment="1" applyProtection="1">
      <alignment horizontal="center"/>
      <protection hidden="1"/>
    </xf>
    <xf numFmtId="0" fontId="103" fillId="13" borderId="4" xfId="0" applyFont="1" applyFill="1" applyBorder="1" applyAlignment="1" applyProtection="1">
      <alignment horizontal="center"/>
      <protection hidden="1"/>
    </xf>
    <xf numFmtId="0" fontId="118" fillId="19" borderId="1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 shrinkToFit="1"/>
      <protection hidden="1"/>
    </xf>
    <xf numFmtId="0" fontId="118" fillId="31" borderId="1" xfId="0" applyFont="1" applyFill="1" applyBorder="1" applyAlignment="1" applyProtection="1">
      <alignment horizontal="center" vertical="center" wrapText="1"/>
      <protection hidden="1"/>
    </xf>
    <xf numFmtId="0" fontId="75" fillId="0" borderId="12" xfId="0" applyFont="1" applyBorder="1" applyAlignment="1" applyProtection="1">
      <alignment horizontal="left"/>
      <protection hidden="1"/>
    </xf>
    <xf numFmtId="0" fontId="103" fillId="45" borderId="0" xfId="0" applyFont="1" applyFill="1" applyAlignment="1" applyProtection="1">
      <alignment horizontal="center"/>
      <protection hidden="1"/>
    </xf>
    <xf numFmtId="0" fontId="118" fillId="31" borderId="1" xfId="0" applyFont="1" applyFill="1" applyBorder="1" applyAlignment="1" applyProtection="1">
      <alignment horizontal="center" vertical="center" textRotation="90"/>
      <protection hidden="1"/>
    </xf>
    <xf numFmtId="0" fontId="124" fillId="31" borderId="1" xfId="0" applyFont="1" applyFill="1" applyBorder="1" applyAlignment="1" applyProtection="1">
      <alignment horizontal="center" vertical="center" wrapText="1"/>
      <protection hidden="1"/>
    </xf>
    <xf numFmtId="0" fontId="80" fillId="31" borderId="10" xfId="0" applyFont="1" applyFill="1" applyBorder="1" applyAlignment="1" applyProtection="1">
      <alignment horizontal="center" vertical="center" wrapText="1"/>
      <protection hidden="1"/>
    </xf>
    <xf numFmtId="0" fontId="80" fillId="31" borderId="37" xfId="0" applyFont="1" applyFill="1" applyBorder="1" applyAlignment="1" applyProtection="1">
      <alignment horizontal="center" vertical="center" wrapText="1"/>
      <protection hidden="1"/>
    </xf>
    <xf numFmtId="0" fontId="118" fillId="19" borderId="1" xfId="0" applyFont="1" applyFill="1" applyBorder="1" applyAlignment="1" applyProtection="1">
      <alignment horizontal="center"/>
      <protection hidden="1"/>
    </xf>
    <xf numFmtId="0" fontId="120" fillId="31" borderId="10" xfId="0" applyFont="1" applyFill="1" applyBorder="1" applyAlignment="1" applyProtection="1">
      <alignment horizontal="center" textRotation="90" wrapText="1"/>
      <protection hidden="1"/>
    </xf>
    <xf numFmtId="0" fontId="120" fillId="31" borderId="6" xfId="0" applyFont="1" applyFill="1" applyBorder="1" applyAlignment="1" applyProtection="1">
      <alignment horizontal="center" textRotation="90" wrapText="1"/>
      <protection hidden="1"/>
    </xf>
    <xf numFmtId="0" fontId="120" fillId="31" borderId="37" xfId="0" applyFont="1" applyFill="1" applyBorder="1" applyAlignment="1" applyProtection="1">
      <alignment horizontal="center" textRotation="90" wrapText="1"/>
      <protection hidden="1"/>
    </xf>
    <xf numFmtId="0" fontId="75" fillId="31" borderId="1" xfId="0" applyFont="1" applyFill="1" applyBorder="1" applyAlignment="1" applyProtection="1">
      <alignment horizontal="center" vertical="center" textRotation="90" wrapText="1"/>
      <protection hidden="1"/>
    </xf>
    <xf numFmtId="0" fontId="119" fillId="6" borderId="1" xfId="0" applyFont="1" applyFill="1" applyBorder="1" applyAlignment="1" applyProtection="1">
      <alignment horizontal="center"/>
      <protection hidden="1"/>
    </xf>
    <xf numFmtId="0" fontId="120" fillId="35" borderId="17" xfId="0" applyFont="1" applyFill="1" applyBorder="1" applyAlignment="1" applyProtection="1">
      <alignment horizontal="center"/>
      <protection hidden="1"/>
    </xf>
    <xf numFmtId="0" fontId="120" fillId="35" borderId="37" xfId="0" applyFont="1" applyFill="1" applyBorder="1" applyAlignment="1" applyProtection="1">
      <alignment horizontal="center"/>
      <protection hidden="1"/>
    </xf>
    <xf numFmtId="0" fontId="120" fillId="35" borderId="38" xfId="0" applyFont="1" applyFill="1" applyBorder="1" applyAlignment="1" applyProtection="1">
      <alignment horizontal="center"/>
      <protection hidden="1"/>
    </xf>
    <xf numFmtId="0" fontId="123" fillId="19" borderId="1" xfId="0" applyFont="1" applyFill="1" applyBorder="1" applyAlignment="1" applyProtection="1">
      <alignment horizontal="center"/>
      <protection hidden="1"/>
    </xf>
    <xf numFmtId="0" fontId="120" fillId="35" borderId="9" xfId="0" applyFont="1" applyFill="1" applyBorder="1" applyAlignment="1" applyProtection="1">
      <alignment horizontal="center" vertical="center"/>
      <protection hidden="1"/>
    </xf>
    <xf numFmtId="0" fontId="75" fillId="0" borderId="12" xfId="0" applyFont="1" applyBorder="1" applyAlignment="1" applyProtection="1">
      <alignment horizontal="right"/>
      <protection hidden="1"/>
    </xf>
    <xf numFmtId="0" fontId="118" fillId="31" borderId="1" xfId="0" applyFont="1" applyFill="1" applyBorder="1" applyAlignment="1" applyProtection="1">
      <alignment horizontal="center" vertical="center" textRotation="90" wrapText="1"/>
      <protection hidden="1"/>
    </xf>
    <xf numFmtId="0" fontId="103" fillId="13" borderId="24" xfId="0" applyFont="1" applyFill="1" applyBorder="1" applyAlignment="1" applyProtection="1">
      <alignment horizontal="center"/>
      <protection hidden="1"/>
    </xf>
    <xf numFmtId="0" fontId="103" fillId="13" borderId="31" xfId="0" applyFont="1" applyFill="1" applyBorder="1" applyAlignment="1" applyProtection="1">
      <alignment horizontal="center"/>
      <protection hidden="1"/>
    </xf>
    <xf numFmtId="0" fontId="103" fillId="3" borderId="1" xfId="0" applyFont="1" applyFill="1" applyBorder="1" applyAlignment="1" applyProtection="1">
      <alignment horizontal="center"/>
      <protection hidden="1"/>
    </xf>
    <xf numFmtId="0" fontId="103" fillId="13" borderId="29" xfId="0" applyFont="1" applyFill="1" applyBorder="1" applyAlignment="1" applyProtection="1">
      <alignment horizontal="center"/>
      <protection hidden="1"/>
    </xf>
    <xf numFmtId="0" fontId="118" fillId="13" borderId="1" xfId="0" applyFont="1" applyFill="1" applyBorder="1" applyAlignment="1" applyProtection="1">
      <alignment horizontal="center" vertical="center" shrinkToFit="1"/>
      <protection hidden="1"/>
    </xf>
    <xf numFmtId="0" fontId="118" fillId="31" borderId="10" xfId="0" applyFont="1" applyFill="1" applyBorder="1" applyAlignment="1" applyProtection="1">
      <alignment horizontal="center" vertical="center"/>
      <protection hidden="1"/>
    </xf>
    <xf numFmtId="0" fontId="118" fillId="31" borderId="6" xfId="0" applyFont="1" applyFill="1" applyBorder="1" applyAlignment="1" applyProtection="1">
      <alignment horizontal="center" vertical="center"/>
      <protection hidden="1"/>
    </xf>
    <xf numFmtId="0" fontId="118" fillId="31" borderId="37" xfId="0" applyFont="1" applyFill="1" applyBorder="1" applyAlignment="1" applyProtection="1">
      <alignment horizontal="center" vertical="center"/>
      <protection hidden="1"/>
    </xf>
    <xf numFmtId="0" fontId="122" fillId="19" borderId="27" xfId="0" applyFont="1" applyFill="1" applyBorder="1" applyAlignment="1" applyProtection="1">
      <alignment horizontal="center" vertical="center" wrapText="1"/>
      <protection hidden="1"/>
    </xf>
    <xf numFmtId="0" fontId="122" fillId="19" borderId="28" xfId="0" applyFont="1" applyFill="1" applyBorder="1" applyAlignment="1" applyProtection="1">
      <alignment horizontal="center" vertical="center" wrapText="1"/>
      <protection hidden="1"/>
    </xf>
    <xf numFmtId="9" fontId="120" fillId="35" borderId="9" xfId="0" applyNumberFormat="1" applyFont="1" applyFill="1" applyBorder="1" applyAlignment="1" applyProtection="1">
      <alignment horizontal="center"/>
      <protection hidden="1"/>
    </xf>
    <xf numFmtId="0" fontId="120" fillId="35" borderId="9" xfId="0" applyFont="1" applyFill="1" applyBorder="1" applyAlignment="1" applyProtection="1">
      <alignment horizontal="center"/>
      <protection hidden="1"/>
    </xf>
    <xf numFmtId="0" fontId="130" fillId="31" borderId="10" xfId="0" applyFont="1" applyFill="1" applyBorder="1" applyAlignment="1" applyProtection="1">
      <alignment horizontal="center" textRotation="90" wrapText="1"/>
      <protection hidden="1"/>
    </xf>
    <xf numFmtId="0" fontId="130" fillId="31" borderId="6" xfId="0" applyFont="1" applyFill="1" applyBorder="1" applyAlignment="1" applyProtection="1">
      <alignment horizontal="center" textRotation="90" wrapText="1"/>
      <protection hidden="1"/>
    </xf>
    <xf numFmtId="0" fontId="130" fillId="31" borderId="37" xfId="0" applyFont="1" applyFill="1" applyBorder="1" applyAlignment="1" applyProtection="1">
      <alignment horizontal="center" textRotation="90" wrapText="1"/>
      <protection hidden="1"/>
    </xf>
    <xf numFmtId="0" fontId="129" fillId="31" borderId="10" xfId="0" applyFont="1" applyFill="1" applyBorder="1" applyAlignment="1" applyProtection="1">
      <alignment horizontal="center" vertical="center"/>
      <protection hidden="1"/>
    </xf>
    <xf numFmtId="0" fontId="129" fillId="31" borderId="6" xfId="0" applyFont="1" applyFill="1" applyBorder="1" applyAlignment="1" applyProtection="1">
      <alignment horizontal="center" vertical="center"/>
      <protection hidden="1"/>
    </xf>
    <xf numFmtId="0" fontId="129" fillId="31" borderId="37" xfId="0" applyFont="1" applyFill="1" applyBorder="1" applyAlignment="1" applyProtection="1">
      <alignment horizontal="center" vertical="center"/>
      <protection hidden="1"/>
    </xf>
    <xf numFmtId="0" fontId="118" fillId="31" borderId="10" xfId="0" applyFont="1" applyFill="1" applyBorder="1" applyAlignment="1" applyProtection="1">
      <alignment horizontal="center" textRotation="90" wrapText="1"/>
      <protection hidden="1"/>
    </xf>
    <xf numFmtId="0" fontId="118" fillId="31" borderId="6" xfId="0" applyFont="1" applyFill="1" applyBorder="1" applyAlignment="1" applyProtection="1">
      <alignment horizontal="center" textRotation="90" wrapText="1"/>
      <protection hidden="1"/>
    </xf>
    <xf numFmtId="0" fontId="118" fillId="31" borderId="37" xfId="0" applyFont="1" applyFill="1" applyBorder="1" applyAlignment="1" applyProtection="1">
      <alignment horizontal="center" textRotation="90" wrapText="1"/>
      <protection hidden="1"/>
    </xf>
    <xf numFmtId="0" fontId="129" fillId="31" borderId="1" xfId="0" applyFont="1" applyFill="1" applyBorder="1" applyAlignment="1" applyProtection="1">
      <alignment horizontal="center" vertical="center" textRotation="90"/>
      <protection hidden="1"/>
    </xf>
    <xf numFmtId="0" fontId="120" fillId="30" borderId="37" xfId="0" applyFont="1" applyFill="1" applyBorder="1" applyAlignment="1" applyProtection="1">
      <alignment horizontal="center"/>
      <protection hidden="1"/>
    </xf>
    <xf numFmtId="0" fontId="120" fillId="30" borderId="38" xfId="0" applyFont="1" applyFill="1" applyBorder="1" applyAlignment="1" applyProtection="1">
      <alignment horizontal="center"/>
      <protection hidden="1"/>
    </xf>
    <xf numFmtId="0" fontId="103" fillId="12" borderId="0" xfId="0" applyFont="1" applyFill="1" applyAlignment="1" applyProtection="1">
      <alignment horizontal="center"/>
      <protection hidden="1"/>
    </xf>
    <xf numFmtId="0" fontId="118" fillId="6" borderId="11" xfId="0" applyFont="1" applyFill="1" applyBorder="1" applyAlignment="1" applyProtection="1">
      <alignment horizontal="center" vertical="center"/>
      <protection hidden="1"/>
    </xf>
    <xf numFmtId="0" fontId="118" fillId="6" borderId="28" xfId="0" applyFont="1" applyFill="1" applyBorder="1" applyAlignment="1" applyProtection="1">
      <alignment horizontal="center" vertical="center"/>
      <protection hidden="1"/>
    </xf>
    <xf numFmtId="0" fontId="118" fillId="0" borderId="11" xfId="0" applyFont="1" applyBorder="1" applyAlignment="1" applyProtection="1">
      <alignment horizontal="center" vertical="center"/>
      <protection hidden="1"/>
    </xf>
    <xf numFmtId="0" fontId="118" fillId="0" borderId="28" xfId="0" applyFont="1" applyBorder="1" applyAlignment="1" applyProtection="1">
      <alignment horizontal="center" vertical="center"/>
      <protection hidden="1"/>
    </xf>
    <xf numFmtId="0" fontId="118" fillId="0" borderId="23" xfId="0" applyFont="1" applyBorder="1" applyAlignment="1" applyProtection="1">
      <alignment horizontal="center" vertical="center"/>
      <protection hidden="1"/>
    </xf>
    <xf numFmtId="0" fontId="118" fillId="0" borderId="22" xfId="0" applyFont="1" applyBorder="1" applyAlignment="1" applyProtection="1">
      <alignment horizontal="center" vertical="center"/>
      <protection hidden="1"/>
    </xf>
    <xf numFmtId="0" fontId="103" fillId="3" borderId="18" xfId="0" applyFont="1" applyFill="1" applyBorder="1" applyAlignment="1" applyProtection="1">
      <alignment horizontal="center"/>
      <protection hidden="1"/>
    </xf>
    <xf numFmtId="0" fontId="103" fillId="3" borderId="12" xfId="0" applyFont="1" applyFill="1" applyBorder="1" applyAlignment="1" applyProtection="1">
      <alignment horizontal="center"/>
      <protection hidden="1"/>
    </xf>
    <xf numFmtId="0" fontId="120" fillId="13" borderId="46" xfId="0" applyFont="1" applyFill="1" applyBorder="1" applyAlignment="1" applyProtection="1">
      <alignment horizontal="center" vertical="center" shrinkToFit="1"/>
      <protection hidden="1"/>
    </xf>
    <xf numFmtId="0" fontId="120" fillId="13" borderId="35" xfId="0" applyFont="1" applyFill="1" applyBorder="1" applyAlignment="1" applyProtection="1">
      <alignment horizontal="center" vertical="center" shrinkToFit="1"/>
      <protection hidden="1"/>
    </xf>
    <xf numFmtId="0" fontId="120" fillId="13" borderId="45" xfId="0" applyFont="1" applyFill="1" applyBorder="1" applyAlignment="1" applyProtection="1">
      <alignment horizontal="center" vertical="center" shrinkToFit="1"/>
      <protection hidden="1"/>
    </xf>
    <xf numFmtId="0" fontId="118" fillId="6" borderId="23" xfId="0" applyFont="1" applyFill="1" applyBorder="1" applyAlignment="1" applyProtection="1">
      <alignment horizontal="center" vertical="center"/>
      <protection hidden="1"/>
    </xf>
    <xf numFmtId="0" fontId="118" fillId="6" borderId="22" xfId="0" applyFont="1" applyFill="1" applyBorder="1" applyAlignment="1" applyProtection="1">
      <alignment horizontal="center" vertical="center"/>
      <protection hidden="1"/>
    </xf>
    <xf numFmtId="0" fontId="80" fillId="31" borderId="18" xfId="0" applyFont="1" applyFill="1" applyBorder="1" applyAlignment="1" applyProtection="1">
      <alignment horizontal="center" vertical="center" textRotation="90" wrapText="1"/>
      <protection hidden="1"/>
    </xf>
    <xf numFmtId="0" fontId="80" fillId="31" borderId="20" xfId="0" applyFont="1" applyFill="1" applyBorder="1" applyAlignment="1" applyProtection="1">
      <alignment horizontal="center" vertical="center" textRotation="90" wrapText="1"/>
      <protection hidden="1"/>
    </xf>
    <xf numFmtId="0" fontId="80" fillId="31" borderId="21" xfId="0" applyFont="1" applyFill="1" applyBorder="1" applyAlignment="1" applyProtection="1">
      <alignment horizontal="center" vertical="center" textRotation="90" wrapText="1"/>
      <protection hidden="1"/>
    </xf>
    <xf numFmtId="0" fontId="120" fillId="29" borderId="1" xfId="0" applyFont="1" applyFill="1" applyBorder="1" applyAlignment="1" applyProtection="1">
      <alignment horizontal="center"/>
      <protection hidden="1"/>
    </xf>
    <xf numFmtId="0" fontId="120" fillId="29" borderId="11" xfId="0" applyFont="1" applyFill="1" applyBorder="1" applyAlignment="1" applyProtection="1">
      <alignment horizontal="center"/>
      <protection hidden="1"/>
    </xf>
    <xf numFmtId="0" fontId="129" fillId="31" borderId="10" xfId="0" applyFont="1" applyFill="1" applyBorder="1" applyAlignment="1" applyProtection="1">
      <alignment horizontal="center" textRotation="90" wrapText="1"/>
      <protection hidden="1"/>
    </xf>
    <xf numFmtId="0" fontId="129" fillId="31" borderId="6" xfId="0" applyFont="1" applyFill="1" applyBorder="1" applyAlignment="1" applyProtection="1">
      <alignment horizontal="center" textRotation="90" wrapText="1"/>
      <protection hidden="1"/>
    </xf>
    <xf numFmtId="0" fontId="129" fillId="31" borderId="37" xfId="0" applyFont="1" applyFill="1" applyBorder="1" applyAlignment="1" applyProtection="1">
      <alignment horizontal="center" textRotation="90" wrapText="1"/>
      <protection hidden="1"/>
    </xf>
    <xf numFmtId="0" fontId="118" fillId="19" borderId="11" xfId="0" applyFont="1" applyFill="1" applyBorder="1" applyAlignment="1" applyProtection="1">
      <alignment horizontal="center" vertical="center"/>
      <protection hidden="1"/>
    </xf>
    <xf numFmtId="0" fontId="118" fillId="19" borderId="27" xfId="0" applyFont="1" applyFill="1" applyBorder="1" applyAlignment="1" applyProtection="1">
      <alignment horizontal="center" vertical="center"/>
      <protection hidden="1"/>
    </xf>
    <xf numFmtId="0" fontId="129" fillId="31" borderId="10" xfId="0" applyFont="1" applyFill="1" applyBorder="1" applyAlignment="1" applyProtection="1">
      <alignment horizontal="center" vertical="center" wrapText="1"/>
      <protection hidden="1"/>
    </xf>
    <xf numFmtId="0" fontId="129" fillId="31" borderId="6" xfId="0" applyFont="1" applyFill="1" applyBorder="1" applyAlignment="1" applyProtection="1">
      <alignment horizontal="center" vertical="center" wrapText="1"/>
      <protection hidden="1"/>
    </xf>
    <xf numFmtId="0" fontId="129" fillId="31" borderId="37" xfId="0" applyFont="1" applyFill="1" applyBorder="1" applyAlignment="1" applyProtection="1">
      <alignment horizontal="center" vertical="center" wrapText="1"/>
      <protection hidden="1"/>
    </xf>
    <xf numFmtId="0" fontId="80" fillId="31" borderId="18" xfId="0" applyFont="1" applyFill="1" applyBorder="1" applyAlignment="1" applyProtection="1">
      <alignment horizontal="center" textRotation="90" wrapText="1"/>
      <protection hidden="1"/>
    </xf>
    <xf numFmtId="0" fontId="80" fillId="31" borderId="20" xfId="0" applyFont="1" applyFill="1" applyBorder="1" applyAlignment="1" applyProtection="1">
      <alignment horizontal="center" textRotation="90" wrapText="1"/>
      <protection hidden="1"/>
    </xf>
    <xf numFmtId="0" fontId="80" fillId="31" borderId="21" xfId="0" applyFont="1" applyFill="1" applyBorder="1" applyAlignment="1" applyProtection="1">
      <alignment horizontal="center" textRotation="90" wrapText="1"/>
      <protection hidden="1"/>
    </xf>
    <xf numFmtId="1" fontId="117" fillId="45" borderId="41" xfId="0" applyNumberFormat="1" applyFont="1" applyFill="1" applyBorder="1" applyAlignment="1" applyProtection="1">
      <alignment horizontal="center"/>
      <protection hidden="1"/>
    </xf>
    <xf numFmtId="1" fontId="117" fillId="45" borderId="35" xfId="0" applyNumberFormat="1" applyFont="1" applyFill="1" applyBorder="1" applyAlignment="1" applyProtection="1">
      <alignment horizontal="center"/>
      <protection hidden="1"/>
    </xf>
    <xf numFmtId="1" fontId="117" fillId="45" borderId="42" xfId="0" applyNumberFormat="1" applyFont="1" applyFill="1" applyBorder="1" applyAlignment="1" applyProtection="1">
      <alignment horizontal="center"/>
      <protection hidden="1"/>
    </xf>
    <xf numFmtId="0" fontId="118" fillId="29" borderId="1" xfId="0" applyFont="1" applyFill="1" applyBorder="1" applyAlignment="1" applyProtection="1">
      <alignment horizontal="center"/>
      <protection hidden="1"/>
    </xf>
    <xf numFmtId="0" fontId="118" fillId="29" borderId="11" xfId="0" applyFont="1" applyFill="1" applyBorder="1" applyAlignment="1" applyProtection="1">
      <alignment horizontal="center"/>
      <protection hidden="1"/>
    </xf>
    <xf numFmtId="0" fontId="120" fillId="13" borderId="41" xfId="0" applyFont="1" applyFill="1" applyBorder="1" applyAlignment="1" applyProtection="1">
      <alignment horizontal="center" vertical="center" shrinkToFit="1"/>
      <protection hidden="1"/>
    </xf>
    <xf numFmtId="0" fontId="118" fillId="31" borderId="1" xfId="0" applyFont="1" applyFill="1" applyBorder="1" applyAlignment="1" applyProtection="1">
      <alignment horizontal="center" vertical="center"/>
      <protection hidden="1"/>
    </xf>
    <xf numFmtId="0" fontId="103" fillId="37" borderId="7" xfId="0" applyFont="1" applyFill="1" applyBorder="1" applyAlignment="1" applyProtection="1">
      <alignment horizontal="center"/>
      <protection hidden="1"/>
    </xf>
    <xf numFmtId="0" fontId="103" fillId="37" borderId="35" xfId="0" applyFont="1" applyFill="1" applyBorder="1" applyAlignment="1" applyProtection="1">
      <alignment horizontal="center"/>
      <protection hidden="1"/>
    </xf>
    <xf numFmtId="0" fontId="103" fillId="13" borderId="48" xfId="0" applyFont="1" applyFill="1" applyBorder="1" applyAlignment="1" applyProtection="1">
      <alignment horizontal="center"/>
      <protection hidden="1"/>
    </xf>
    <xf numFmtId="0" fontId="103" fillId="13" borderId="49" xfId="0" applyFont="1" applyFill="1" applyBorder="1" applyAlignment="1" applyProtection="1">
      <alignment horizontal="center"/>
      <protection hidden="1"/>
    </xf>
    <xf numFmtId="9" fontId="120" fillId="35" borderId="9" xfId="0" applyNumberFormat="1" applyFont="1" applyFill="1" applyBorder="1" applyAlignment="1" applyProtection="1">
      <alignment horizontal="center" vertical="center"/>
      <protection hidden="1"/>
    </xf>
    <xf numFmtId="0" fontId="103" fillId="0" borderId="0" xfId="0" applyFont="1" applyAlignment="1" applyProtection="1">
      <alignment horizontal="center"/>
      <protection hidden="1"/>
    </xf>
    <xf numFmtId="0" fontId="75" fillId="31" borderId="10" xfId="0" applyFont="1" applyFill="1" applyBorder="1" applyAlignment="1" applyProtection="1">
      <alignment horizontal="center" vertical="center" textRotation="90" wrapText="1"/>
      <protection hidden="1"/>
    </xf>
    <xf numFmtId="0" fontId="75" fillId="31" borderId="6" xfId="0" applyFont="1" applyFill="1" applyBorder="1" applyAlignment="1" applyProtection="1">
      <alignment horizontal="center" vertical="center" textRotation="90" wrapText="1"/>
      <protection hidden="1"/>
    </xf>
    <xf numFmtId="0" fontId="118" fillId="31" borderId="10" xfId="0" applyFont="1" applyFill="1" applyBorder="1" applyAlignment="1" applyProtection="1">
      <alignment vertical="center" wrapText="1"/>
      <protection hidden="1"/>
    </xf>
    <xf numFmtId="0" fontId="118" fillId="31" borderId="6" xfId="0" applyFont="1" applyFill="1" applyBorder="1" applyAlignment="1" applyProtection="1">
      <alignment vertical="center" wrapText="1"/>
      <protection hidden="1"/>
    </xf>
    <xf numFmtId="0" fontId="118" fillId="31" borderId="37" xfId="0" applyFont="1" applyFill="1" applyBorder="1" applyAlignment="1" applyProtection="1">
      <alignment vertical="center" wrapText="1"/>
      <protection hidden="1"/>
    </xf>
    <xf numFmtId="0" fontId="74" fillId="11" borderId="30" xfId="3" applyFont="1" applyFill="1" applyBorder="1" applyAlignment="1" applyProtection="1">
      <alignment horizontal="center" vertical="center" wrapText="1"/>
      <protection hidden="1"/>
    </xf>
    <xf numFmtId="0" fontId="74" fillId="11" borderId="34" xfId="3" applyFont="1" applyFill="1" applyBorder="1" applyAlignment="1" applyProtection="1">
      <alignment horizontal="center" vertical="center" wrapText="1"/>
      <protection hidden="1"/>
    </xf>
    <xf numFmtId="0" fontId="74" fillId="11" borderId="13" xfId="3" applyFont="1" applyFill="1" applyBorder="1" applyAlignment="1" applyProtection="1">
      <alignment horizontal="center" vertical="center" wrapText="1"/>
      <protection hidden="1"/>
    </xf>
    <xf numFmtId="0" fontId="74" fillId="11" borderId="14" xfId="3" applyFont="1" applyFill="1" applyBorder="1" applyAlignment="1" applyProtection="1">
      <alignment horizontal="center" vertical="center" wrapText="1"/>
      <protection hidden="1"/>
    </xf>
    <xf numFmtId="0" fontId="74" fillId="11" borderId="15" xfId="3" applyFont="1" applyFill="1" applyBorder="1" applyAlignment="1" applyProtection="1">
      <alignment horizontal="center" vertical="center" wrapText="1"/>
      <protection hidden="1"/>
    </xf>
    <xf numFmtId="0" fontId="74" fillId="11" borderId="16" xfId="3" applyFont="1" applyFill="1" applyBorder="1" applyAlignment="1" applyProtection="1">
      <alignment horizontal="center" vertical="center" wrapText="1"/>
      <protection hidden="1"/>
    </xf>
    <xf numFmtId="0" fontId="122" fillId="19" borderId="11" xfId="0" applyFont="1" applyFill="1" applyBorder="1" applyAlignment="1" applyProtection="1">
      <alignment horizontal="center"/>
      <protection hidden="1"/>
    </xf>
    <xf numFmtId="0" fontId="122" fillId="19" borderId="27" xfId="0" applyFont="1" applyFill="1" applyBorder="1" applyAlignment="1" applyProtection="1">
      <alignment horizontal="center"/>
      <protection hidden="1"/>
    </xf>
    <xf numFmtId="0" fontId="75" fillId="31" borderId="18" xfId="0" applyFont="1" applyFill="1" applyBorder="1" applyAlignment="1" applyProtection="1">
      <alignment horizontal="center" vertical="center" wrapText="1"/>
      <protection hidden="1"/>
    </xf>
    <xf numFmtId="0" fontId="75" fillId="31" borderId="21" xfId="0" applyFont="1" applyFill="1" applyBorder="1" applyAlignment="1" applyProtection="1">
      <alignment horizontal="center" vertical="center" wrapText="1"/>
      <protection hidden="1"/>
    </xf>
    <xf numFmtId="0" fontId="118" fillId="6" borderId="28" xfId="0" applyFont="1" applyFill="1" applyBorder="1" applyAlignment="1" applyProtection="1">
      <alignment horizontal="center"/>
      <protection hidden="1"/>
    </xf>
    <xf numFmtId="0" fontId="124" fillId="31" borderId="10" xfId="0" applyFont="1" applyFill="1" applyBorder="1" applyAlignment="1" applyProtection="1">
      <alignment horizontal="center" vertical="center" wrapText="1"/>
      <protection hidden="1"/>
    </xf>
    <xf numFmtId="0" fontId="124" fillId="31" borderId="37" xfId="0" applyFont="1" applyFill="1" applyBorder="1" applyAlignment="1" applyProtection="1">
      <alignment horizontal="center" vertical="center" wrapText="1"/>
      <protection hidden="1"/>
    </xf>
    <xf numFmtId="0" fontId="121" fillId="35" borderId="11" xfId="0" applyFont="1" applyFill="1" applyBorder="1" applyAlignment="1" applyProtection="1">
      <alignment horizontal="center"/>
      <protection hidden="1"/>
    </xf>
    <xf numFmtId="0" fontId="121" fillId="35" borderId="27" xfId="0" applyFont="1" applyFill="1" applyBorder="1" applyAlignment="1" applyProtection="1">
      <alignment horizontal="center"/>
      <protection hidden="1"/>
    </xf>
    <xf numFmtId="0" fontId="74" fillId="13" borderId="1" xfId="3" applyFont="1" applyFill="1" applyBorder="1" applyAlignment="1" applyProtection="1">
      <alignment horizontal="center" vertical="center" wrapText="1"/>
      <protection hidden="1"/>
    </xf>
    <xf numFmtId="0" fontId="103" fillId="11" borderId="24" xfId="0" applyFont="1" applyFill="1" applyBorder="1" applyAlignment="1" applyProtection="1">
      <alignment horizontal="center"/>
      <protection hidden="1"/>
    </xf>
    <xf numFmtId="0" fontId="103" fillId="11" borderId="31" xfId="0" applyFont="1" applyFill="1" applyBorder="1" applyAlignment="1" applyProtection="1">
      <alignment horizontal="center"/>
      <protection hidden="1"/>
    </xf>
    <xf numFmtId="1" fontId="117" fillId="12" borderId="41" xfId="0" applyNumberFormat="1" applyFont="1" applyFill="1" applyBorder="1" applyAlignment="1" applyProtection="1">
      <alignment horizontal="center"/>
      <protection hidden="1"/>
    </xf>
    <xf numFmtId="1" fontId="117" fillId="12" borderId="35" xfId="0" applyNumberFormat="1" applyFont="1" applyFill="1" applyBorder="1" applyAlignment="1" applyProtection="1">
      <alignment horizontal="center"/>
      <protection hidden="1"/>
    </xf>
    <xf numFmtId="1" fontId="117" fillId="12" borderId="42" xfId="0" applyNumberFormat="1" applyFont="1" applyFill="1" applyBorder="1" applyAlignment="1" applyProtection="1">
      <alignment horizontal="center"/>
      <protection hidden="1"/>
    </xf>
    <xf numFmtId="0" fontId="129" fillId="31" borderId="3" xfId="0" applyFont="1" applyFill="1" applyBorder="1" applyAlignment="1" applyProtection="1">
      <alignment horizontal="center" vertical="center" textRotation="90"/>
      <protection hidden="1"/>
    </xf>
    <xf numFmtId="0" fontId="103" fillId="20" borderId="50" xfId="0" applyFont="1" applyFill="1" applyBorder="1" applyAlignment="1" applyProtection="1">
      <alignment horizontal="center"/>
      <protection hidden="1"/>
    </xf>
    <xf numFmtId="0" fontId="103" fillId="20" borderId="13" xfId="0" applyFont="1" applyFill="1" applyBorder="1" applyAlignment="1" applyProtection="1">
      <alignment horizontal="center"/>
      <protection hidden="1"/>
    </xf>
    <xf numFmtId="0" fontId="103" fillId="13" borderId="1" xfId="0" applyFont="1" applyFill="1" applyBorder="1" applyAlignment="1" applyProtection="1">
      <alignment horizontal="center"/>
      <protection hidden="1"/>
    </xf>
    <xf numFmtId="0" fontId="103" fillId="4" borderId="27" xfId="0" applyFont="1" applyFill="1" applyBorder="1" applyAlignment="1" applyProtection="1">
      <alignment horizontal="center"/>
      <protection hidden="1"/>
    </xf>
    <xf numFmtId="0" fontId="120" fillId="13" borderId="11" xfId="0" applyFont="1" applyFill="1" applyBorder="1" applyAlignment="1" applyProtection="1">
      <alignment horizontal="center" vertical="center"/>
      <protection hidden="1"/>
    </xf>
    <xf numFmtId="0" fontId="120" fillId="13" borderId="28" xfId="0" applyFont="1" applyFill="1" applyBorder="1" applyAlignment="1" applyProtection="1">
      <alignment horizontal="center" vertical="center"/>
      <protection hidden="1"/>
    </xf>
    <xf numFmtId="0" fontId="120" fillId="13" borderId="27" xfId="0" applyFont="1" applyFill="1" applyBorder="1" applyAlignment="1" applyProtection="1">
      <alignment horizontal="center" vertical="center"/>
      <protection hidden="1"/>
    </xf>
    <xf numFmtId="0" fontId="78" fillId="13" borderId="18" xfId="3" applyFont="1" applyFill="1" applyBorder="1" applyAlignment="1" applyProtection="1">
      <alignment horizontal="center" vertical="center" wrapText="1"/>
      <protection hidden="1"/>
    </xf>
    <xf numFmtId="0" fontId="78" fillId="13" borderId="12" xfId="3" applyFont="1" applyFill="1" applyBorder="1" applyAlignment="1" applyProtection="1">
      <alignment horizontal="center" vertical="center" wrapText="1"/>
      <protection hidden="1"/>
    </xf>
    <xf numFmtId="0" fontId="78" fillId="13" borderId="20" xfId="3" applyFont="1" applyFill="1" applyBorder="1" applyAlignment="1" applyProtection="1">
      <alignment horizontal="center" vertical="center" wrapText="1"/>
      <protection hidden="1"/>
    </xf>
    <xf numFmtId="0" fontId="78" fillId="13" borderId="0" xfId="3" applyFont="1" applyFill="1" applyBorder="1" applyAlignment="1" applyProtection="1">
      <alignment horizontal="center" vertical="center" wrapText="1"/>
      <protection hidden="1"/>
    </xf>
    <xf numFmtId="0" fontId="131" fillId="31" borderId="18" xfId="0" applyFont="1" applyFill="1" applyBorder="1" applyAlignment="1" applyProtection="1">
      <alignment horizontal="center" wrapText="1"/>
      <protection hidden="1"/>
    </xf>
    <xf numFmtId="0" fontId="131" fillId="31" borderId="12" xfId="0" applyFont="1" applyFill="1" applyBorder="1" applyAlignment="1" applyProtection="1">
      <alignment horizontal="center" wrapText="1"/>
      <protection hidden="1"/>
    </xf>
    <xf numFmtId="0" fontId="131" fillId="31" borderId="20" xfId="0" applyFont="1" applyFill="1" applyBorder="1" applyAlignment="1" applyProtection="1">
      <alignment horizontal="center" wrapText="1"/>
      <protection hidden="1"/>
    </xf>
    <xf numFmtId="0" fontId="131" fillId="31" borderId="0" xfId="0" applyFont="1" applyFill="1" applyBorder="1" applyAlignment="1" applyProtection="1">
      <alignment horizontal="center" wrapText="1"/>
      <protection hidden="1"/>
    </xf>
    <xf numFmtId="0" fontId="118" fillId="0" borderId="0" xfId="0" applyFont="1" applyFill="1" applyBorder="1" applyAlignment="1" applyProtection="1">
      <alignment horizontal="center" vertical="center" wrapText="1"/>
      <protection hidden="1"/>
    </xf>
    <xf numFmtId="0" fontId="103" fillId="4" borderId="1" xfId="0" applyFont="1" applyFill="1" applyBorder="1" applyAlignment="1" applyProtection="1">
      <alignment horizontal="center"/>
      <protection hidden="1"/>
    </xf>
    <xf numFmtId="0" fontId="103" fillId="13" borderId="12" xfId="0" applyFont="1" applyFill="1" applyBorder="1" applyAlignment="1" applyProtection="1">
      <alignment horizontal="center"/>
      <protection hidden="1"/>
    </xf>
    <xf numFmtId="0" fontId="103" fillId="13" borderId="0" xfId="0" applyFont="1" applyFill="1" applyBorder="1" applyAlignment="1" applyProtection="1">
      <alignment horizontal="center"/>
      <protection hidden="1"/>
    </xf>
    <xf numFmtId="0" fontId="120" fillId="29" borderId="25" xfId="0" applyFont="1" applyFill="1" applyBorder="1" applyAlignment="1" applyProtection="1">
      <alignment horizontal="center"/>
      <protection hidden="1"/>
    </xf>
    <xf numFmtId="0" fontId="120" fillId="29" borderId="27" xfId="0" applyFont="1" applyFill="1" applyBorder="1" applyAlignment="1" applyProtection="1">
      <alignment horizontal="center"/>
      <protection hidden="1"/>
    </xf>
    <xf numFmtId="0" fontId="131" fillId="31" borderId="1" xfId="0" applyFont="1" applyFill="1" applyBorder="1" applyAlignment="1" applyProtection="1">
      <alignment horizontal="center" vertical="center" wrapText="1"/>
      <protection hidden="1"/>
    </xf>
    <xf numFmtId="0" fontId="78" fillId="13" borderId="1" xfId="3" applyFont="1" applyFill="1" applyBorder="1" applyAlignment="1" applyProtection="1">
      <alignment horizontal="center" vertical="center" wrapText="1"/>
      <protection hidden="1"/>
    </xf>
    <xf numFmtId="0" fontId="78" fillId="13" borderId="10" xfId="3" applyFont="1" applyFill="1" applyBorder="1" applyAlignment="1" applyProtection="1">
      <alignment horizontal="center" vertical="center" wrapText="1"/>
      <protection hidden="1"/>
    </xf>
    <xf numFmtId="0" fontId="75" fillId="0" borderId="0" xfId="0" applyFont="1" applyFill="1" applyBorder="1" applyAlignment="1" applyProtection="1">
      <alignment horizontal="center" vertical="center" wrapText="1"/>
      <protection hidden="1"/>
    </xf>
    <xf numFmtId="0" fontId="122" fillId="0" borderId="0" xfId="0" applyFont="1" applyFill="1" applyBorder="1" applyAlignment="1" applyProtection="1">
      <alignment horizontal="center"/>
      <protection hidden="1"/>
    </xf>
    <xf numFmtId="0" fontId="129" fillId="31" borderId="10" xfId="0" applyFont="1" applyFill="1" applyBorder="1" applyAlignment="1" applyProtection="1">
      <alignment horizontal="center" vertical="center" textRotation="90" wrapText="1"/>
      <protection hidden="1"/>
    </xf>
    <xf numFmtId="0" fontId="129" fillId="31" borderId="6" xfId="0" applyFont="1" applyFill="1" applyBorder="1" applyAlignment="1" applyProtection="1">
      <alignment horizontal="center" vertical="center" textRotation="90" wrapText="1"/>
      <protection hidden="1"/>
    </xf>
    <xf numFmtId="0" fontId="129" fillId="31" borderId="37" xfId="0" applyFont="1" applyFill="1" applyBorder="1" applyAlignment="1" applyProtection="1">
      <alignment horizontal="center" vertical="center" textRotation="90" wrapText="1"/>
      <protection hidden="1"/>
    </xf>
    <xf numFmtId="0" fontId="129" fillId="31" borderId="10" xfId="0" applyFont="1" applyFill="1" applyBorder="1" applyAlignment="1" applyProtection="1">
      <alignment horizontal="center" vertical="center" textRotation="90"/>
      <protection hidden="1"/>
    </xf>
    <xf numFmtId="0" fontId="129" fillId="31" borderId="6" xfId="0" applyFont="1" applyFill="1" applyBorder="1" applyAlignment="1" applyProtection="1">
      <alignment horizontal="center" vertical="center" textRotation="90"/>
      <protection hidden="1"/>
    </xf>
    <xf numFmtId="0" fontId="129" fillId="31" borderId="37" xfId="0" applyFont="1" applyFill="1" applyBorder="1" applyAlignment="1" applyProtection="1">
      <alignment horizontal="center" vertical="center" textRotation="90"/>
      <protection hidden="1"/>
    </xf>
    <xf numFmtId="0" fontId="131" fillId="31" borderId="10" xfId="0" applyFont="1" applyFill="1" applyBorder="1" applyAlignment="1" applyProtection="1">
      <alignment horizontal="center" vertical="center" wrapText="1"/>
      <protection hidden="1"/>
    </xf>
    <xf numFmtId="0" fontId="131" fillId="31" borderId="6" xfId="0" applyFont="1" applyFill="1" applyBorder="1" applyAlignment="1" applyProtection="1">
      <alignment horizontal="center" vertical="center" wrapText="1"/>
      <protection hidden="1"/>
    </xf>
    <xf numFmtId="0" fontId="131" fillId="31" borderId="37" xfId="0" applyFont="1" applyFill="1" applyBorder="1" applyAlignment="1" applyProtection="1">
      <alignment horizontal="center" vertical="center" wrapText="1"/>
      <protection hidden="1"/>
    </xf>
    <xf numFmtId="0" fontId="118" fillId="29" borderId="27" xfId="0" applyFont="1" applyFill="1" applyBorder="1" applyAlignment="1" applyProtection="1">
      <alignment horizontal="center"/>
      <protection hidden="1"/>
    </xf>
    <xf numFmtId="0" fontId="118" fillId="29" borderId="28" xfId="0" applyFont="1" applyFill="1" applyBorder="1" applyAlignment="1" applyProtection="1">
      <alignment horizontal="center"/>
      <protection hidden="1"/>
    </xf>
    <xf numFmtId="0" fontId="103" fillId="0" borderId="0" xfId="0" applyFont="1" applyFill="1" applyBorder="1" applyAlignment="1" applyProtection="1">
      <alignment horizontal="center"/>
      <protection hidden="1"/>
    </xf>
    <xf numFmtId="0" fontId="120" fillId="3" borderId="25" xfId="0" applyFont="1" applyFill="1" applyBorder="1" applyAlignment="1" applyProtection="1">
      <alignment horizontal="center"/>
      <protection hidden="1"/>
    </xf>
    <xf numFmtId="0" fontId="120" fillId="3" borderId="27" xfId="0" applyFont="1" applyFill="1" applyBorder="1" applyAlignment="1" applyProtection="1">
      <alignment horizontal="center"/>
      <protection hidden="1"/>
    </xf>
    <xf numFmtId="0" fontId="120" fillId="0" borderId="0" xfId="0" applyFont="1" applyFill="1" applyBorder="1" applyAlignment="1" applyProtection="1">
      <alignment horizontal="center" vertical="center"/>
      <protection hidden="1"/>
    </xf>
    <xf numFmtId="0" fontId="74" fillId="0" borderId="0" xfId="3" applyFont="1" applyFill="1" applyBorder="1" applyAlignment="1" applyProtection="1">
      <alignment horizontal="center" vertical="center"/>
      <protection hidden="1"/>
    </xf>
    <xf numFmtId="0" fontId="79" fillId="13" borderId="1" xfId="3" applyFont="1" applyFill="1" applyBorder="1" applyAlignment="1" applyProtection="1">
      <alignment horizontal="center" vertical="center" wrapText="1"/>
      <protection hidden="1"/>
    </xf>
    <xf numFmtId="0" fontId="124" fillId="0" borderId="0" xfId="0" applyFont="1" applyFill="1" applyBorder="1" applyAlignment="1" applyProtection="1">
      <alignment horizontal="center" vertical="center" wrapText="1"/>
      <protection hidden="1"/>
    </xf>
    <xf numFmtId="0" fontId="118" fillId="0" borderId="0" xfId="0" applyFont="1" applyFill="1" applyBorder="1" applyAlignment="1" applyProtection="1">
      <alignment horizontal="center" vertical="center"/>
      <protection hidden="1"/>
    </xf>
    <xf numFmtId="0" fontId="120" fillId="29" borderId="28" xfId="0" applyFont="1" applyFill="1" applyBorder="1" applyAlignment="1" applyProtection="1">
      <alignment horizontal="center"/>
      <protection hidden="1"/>
    </xf>
    <xf numFmtId="0" fontId="131" fillId="31" borderId="1" xfId="0" applyFont="1" applyFill="1" applyBorder="1" applyAlignment="1" applyProtection="1">
      <alignment horizontal="center" wrapText="1"/>
      <protection hidden="1"/>
    </xf>
    <xf numFmtId="0" fontId="118" fillId="0" borderId="0" xfId="0" applyFont="1" applyFill="1" applyBorder="1" applyAlignment="1" applyProtection="1">
      <alignment horizontal="center" vertical="center" textRotation="90"/>
      <protection hidden="1"/>
    </xf>
    <xf numFmtId="0" fontId="118" fillId="0" borderId="0" xfId="0" applyFont="1" applyFill="1" applyBorder="1" applyAlignment="1" applyProtection="1">
      <alignment horizontal="center"/>
      <protection hidden="1"/>
    </xf>
    <xf numFmtId="0" fontId="134" fillId="31" borderId="6" xfId="0" applyFont="1" applyFill="1" applyBorder="1" applyAlignment="1" applyProtection="1">
      <alignment horizontal="center" textRotation="90"/>
      <protection hidden="1"/>
    </xf>
    <xf numFmtId="0" fontId="134" fillId="31" borderId="37" xfId="0" applyFont="1" applyFill="1" applyBorder="1" applyAlignment="1" applyProtection="1">
      <alignment horizontal="center" textRotation="90"/>
      <protection hidden="1"/>
    </xf>
    <xf numFmtId="0" fontId="120" fillId="0" borderId="0" xfId="0" applyFont="1" applyFill="1" applyBorder="1" applyAlignment="1" applyProtection="1">
      <alignment horizontal="center"/>
      <protection hidden="1"/>
    </xf>
    <xf numFmtId="0" fontId="75" fillId="0" borderId="0" xfId="0" applyFont="1" applyFill="1" applyBorder="1" applyAlignment="1" applyProtection="1">
      <alignment horizontal="center"/>
      <protection hidden="1"/>
    </xf>
    <xf numFmtId="0" fontId="131" fillId="31" borderId="1" xfId="0" applyFont="1" applyFill="1" applyBorder="1" applyAlignment="1" applyProtection="1">
      <alignment horizontal="center" textRotation="90" wrapText="1"/>
      <protection hidden="1"/>
    </xf>
    <xf numFmtId="0" fontId="129" fillId="31" borderId="20" xfId="0" applyFont="1" applyFill="1" applyBorder="1" applyAlignment="1" applyProtection="1">
      <alignment horizontal="center" textRotation="90" wrapText="1"/>
      <protection hidden="1"/>
    </xf>
    <xf numFmtId="0" fontId="129" fillId="31" borderId="21" xfId="0" applyFont="1" applyFill="1" applyBorder="1" applyAlignment="1" applyProtection="1">
      <alignment horizontal="center" textRotation="90" wrapText="1"/>
      <protection hidden="1"/>
    </xf>
    <xf numFmtId="0" fontId="129" fillId="31" borderId="10" xfId="0" applyFont="1" applyFill="1" applyBorder="1" applyAlignment="1" applyProtection="1">
      <alignment vertical="center" wrapText="1"/>
      <protection hidden="1"/>
    </xf>
    <xf numFmtId="0" fontId="129" fillId="31" borderId="6" xfId="0" applyFont="1" applyFill="1" applyBorder="1" applyAlignment="1" applyProtection="1">
      <alignment vertical="center" wrapText="1"/>
      <protection hidden="1"/>
    </xf>
    <xf numFmtId="0" fontId="129" fillId="31" borderId="37" xfId="0" applyFont="1" applyFill="1" applyBorder="1" applyAlignment="1" applyProtection="1">
      <alignment vertical="center" wrapText="1"/>
      <protection hidden="1"/>
    </xf>
    <xf numFmtId="0" fontId="120" fillId="29" borderId="50" xfId="0" applyFont="1" applyFill="1" applyBorder="1" applyAlignment="1" applyProtection="1">
      <alignment horizontal="center"/>
      <protection hidden="1"/>
    </xf>
    <xf numFmtId="0" fontId="120" fillId="29" borderId="12" xfId="0" applyFont="1" applyFill="1" applyBorder="1" applyAlignment="1" applyProtection="1">
      <alignment horizontal="center"/>
      <protection hidden="1"/>
    </xf>
    <xf numFmtId="0" fontId="120" fillId="29" borderId="37" xfId="0" applyFont="1" applyFill="1" applyBorder="1" applyAlignment="1" applyProtection="1">
      <alignment horizontal="center"/>
      <protection hidden="1"/>
    </xf>
    <xf numFmtId="0" fontId="120" fillId="29" borderId="38" xfId="0" applyFont="1" applyFill="1" applyBorder="1" applyAlignment="1" applyProtection="1">
      <alignment horizontal="center"/>
      <protection hidden="1"/>
    </xf>
    <xf numFmtId="0" fontId="85" fillId="21" borderId="0" xfId="0" applyFont="1" applyFill="1" applyBorder="1" applyAlignment="1">
      <alignment horizontal="center" vertical="center"/>
    </xf>
    <xf numFmtId="0" fontId="0" fillId="23" borderId="0" xfId="0" applyFill="1" applyAlignment="1">
      <alignment horizontal="center"/>
    </xf>
    <xf numFmtId="0" fontId="2" fillId="6" borderId="7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71" fillId="23" borderId="20" xfId="0" applyFont="1" applyFill="1" applyBorder="1" applyAlignment="1">
      <alignment horizontal="center" vertical="center" wrapText="1"/>
    </xf>
    <xf numFmtId="0" fontId="71" fillId="23" borderId="0" xfId="0" applyFont="1" applyFill="1" applyBorder="1" applyAlignment="1">
      <alignment horizontal="center" vertical="center" wrapText="1"/>
    </xf>
    <xf numFmtId="0" fontId="71" fillId="23" borderId="0" xfId="0" applyFont="1" applyFill="1" applyAlignment="1">
      <alignment horizontal="center"/>
    </xf>
    <xf numFmtId="0" fontId="0" fillId="23" borderId="5" xfId="0" applyFill="1" applyBorder="1" applyAlignment="1">
      <alignment horizontal="center"/>
    </xf>
    <xf numFmtId="0" fontId="0" fillId="23" borderId="27" xfId="0" applyFill="1" applyBorder="1" applyAlignment="1">
      <alignment horizontal="center" vertical="center"/>
    </xf>
    <xf numFmtId="0" fontId="0" fillId="23" borderId="0" xfId="0" applyFill="1" applyBorder="1" applyAlignment="1">
      <alignment horizontal="center" vertical="center"/>
    </xf>
    <xf numFmtId="0" fontId="0" fillId="23" borderId="6" xfId="0" applyFill="1" applyBorder="1" applyAlignment="1">
      <alignment horizontal="center"/>
    </xf>
    <xf numFmtId="0" fontId="0" fillId="23" borderId="20" xfId="0" applyFill="1" applyBorder="1" applyAlignment="1">
      <alignment horizontal="center"/>
    </xf>
    <xf numFmtId="0" fontId="71" fillId="0" borderId="1" xfId="0" applyFont="1" applyBorder="1" applyAlignment="1">
      <alignment horizontal="center" vertical="center" textRotation="90"/>
    </xf>
    <xf numFmtId="0" fontId="0" fillId="23" borderId="0" xfId="0" applyFill="1" applyBorder="1" applyAlignment="1">
      <alignment horizontal="center"/>
    </xf>
    <xf numFmtId="0" fontId="2" fillId="33" borderId="1" xfId="0" applyFont="1" applyFill="1" applyBorder="1" applyAlignment="1">
      <alignment horizontal="center" vertical="center"/>
    </xf>
    <xf numFmtId="0" fontId="1" fillId="27" borderId="37" xfId="0" applyFont="1" applyFill="1" applyBorder="1" applyAlignment="1">
      <alignment horizontal="center" vertical="center"/>
    </xf>
    <xf numFmtId="0" fontId="0" fillId="27" borderId="37" xfId="0" applyFill="1" applyBorder="1" applyAlignment="1">
      <alignment horizontal="center" vertical="center"/>
    </xf>
    <xf numFmtId="0" fontId="71" fillId="23" borderId="1" xfId="0" applyFont="1" applyFill="1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29" borderId="1" xfId="0" applyFill="1" applyBorder="1" applyAlignment="1">
      <alignment horizontal="center" vertical="center"/>
    </xf>
    <xf numFmtId="0" fontId="0" fillId="29" borderId="11" xfId="0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71" fillId="23" borderId="1" xfId="0" applyFont="1" applyFill="1" applyBorder="1" applyAlignment="1">
      <alignment horizontal="center" vertical="center" wrapText="1"/>
    </xf>
    <xf numFmtId="0" fontId="71" fillId="6" borderId="1" xfId="0" applyFont="1" applyFill="1" applyBorder="1" applyAlignment="1">
      <alignment horizontal="center" vertical="center"/>
    </xf>
    <xf numFmtId="0" fontId="1" fillId="27" borderId="1" xfId="0" applyFont="1" applyFill="1" applyBorder="1" applyAlignment="1">
      <alignment horizontal="center" vertical="center"/>
    </xf>
    <xf numFmtId="0" fontId="0" fillId="27" borderId="1" xfId="0" applyFill="1" applyBorder="1" applyAlignment="1">
      <alignment horizontal="center" vertical="center"/>
    </xf>
    <xf numFmtId="0" fontId="71" fillId="6" borderId="20" xfId="0" applyFont="1" applyFill="1" applyBorder="1" applyAlignment="1">
      <alignment horizontal="center" vertical="center"/>
    </xf>
    <xf numFmtId="0" fontId="71" fillId="6" borderId="0" xfId="0" applyFont="1" applyFill="1" applyBorder="1" applyAlignment="1">
      <alignment horizontal="center" vertical="center"/>
    </xf>
    <xf numFmtId="0" fontId="1" fillId="5" borderId="20" xfId="0" applyFont="1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1" fillId="22" borderId="20" xfId="0" applyFont="1" applyFill="1" applyBorder="1" applyAlignment="1">
      <alignment horizontal="center" vertical="center" textRotation="90"/>
    </xf>
    <xf numFmtId="0" fontId="1" fillId="22" borderId="0" xfId="0" applyFont="1" applyFill="1" applyBorder="1" applyAlignment="1">
      <alignment horizontal="center" vertical="center" textRotation="90" wrapText="1"/>
    </xf>
    <xf numFmtId="0" fontId="1" fillId="22" borderId="0" xfId="0" applyFont="1" applyFill="1" applyBorder="1" applyAlignment="1">
      <alignment horizontal="center" vertical="center" textRotation="90"/>
    </xf>
    <xf numFmtId="0" fontId="72" fillId="24" borderId="1" xfId="0" applyFont="1" applyFill="1" applyBorder="1" applyAlignment="1">
      <alignment horizontal="center" vertical="center" textRotation="90"/>
    </xf>
    <xf numFmtId="0" fontId="2" fillId="33" borderId="1" xfId="0" applyFont="1" applyFill="1" applyBorder="1" applyAlignment="1">
      <alignment horizontal="center" vertical="center" wrapText="1"/>
    </xf>
    <xf numFmtId="0" fontId="0" fillId="19" borderId="1" xfId="0" applyFill="1" applyBorder="1" applyAlignment="1">
      <alignment horizontal="center" vertical="center"/>
    </xf>
    <xf numFmtId="0" fontId="1" fillId="22" borderId="1" xfId="0" applyFont="1" applyFill="1" applyBorder="1" applyAlignment="1">
      <alignment horizontal="center" vertical="center" textRotation="90" wrapText="1"/>
    </xf>
    <xf numFmtId="0" fontId="1" fillId="22" borderId="1" xfId="0" applyFont="1" applyFill="1" applyBorder="1" applyAlignment="1">
      <alignment horizontal="center" vertical="center" textRotation="90"/>
    </xf>
    <xf numFmtId="0" fontId="2" fillId="25" borderId="1" xfId="0" applyFont="1" applyFill="1" applyBorder="1" applyAlignment="1" applyProtection="1">
      <alignment horizontal="center" vertical="center"/>
      <protection hidden="1"/>
    </xf>
    <xf numFmtId="0" fontId="18" fillId="25" borderId="1" xfId="0" applyFont="1" applyFill="1" applyBorder="1" applyAlignment="1" applyProtection="1">
      <alignment horizontal="center" textRotation="90" wrapText="1"/>
      <protection hidden="1"/>
    </xf>
    <xf numFmtId="16" fontId="18" fillId="25" borderId="1" xfId="0" applyNumberFormat="1" applyFont="1" applyFill="1" applyBorder="1" applyAlignment="1" applyProtection="1">
      <alignment horizontal="center" textRotation="90" wrapText="1"/>
      <protection hidden="1"/>
    </xf>
    <xf numFmtId="0" fontId="18" fillId="32" borderId="1" xfId="0" applyFont="1" applyFill="1" applyBorder="1" applyAlignment="1" applyProtection="1">
      <alignment horizontal="center" textRotation="90" wrapText="1"/>
      <protection hidden="1"/>
    </xf>
    <xf numFmtId="0" fontId="72" fillId="23" borderId="12" xfId="0" applyFont="1" applyFill="1" applyBorder="1" applyAlignment="1">
      <alignment horizontal="center" vertical="center" textRotation="90"/>
    </xf>
    <xf numFmtId="0" fontId="0" fillId="23" borderId="12" xfId="0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1" xfId="0" applyFont="1" applyFill="1" applyBorder="1" applyAlignment="1" applyProtection="1">
      <alignment horizontal="center" vertical="center" wrapText="1"/>
      <protection hidden="1"/>
    </xf>
    <xf numFmtId="0" fontId="1" fillId="27" borderId="11" xfId="0" applyFont="1" applyFill="1" applyBorder="1" applyAlignment="1">
      <alignment horizontal="center" vertical="center"/>
    </xf>
    <xf numFmtId="0" fontId="1" fillId="27" borderId="27" xfId="0" applyFont="1" applyFill="1" applyBorder="1" applyAlignment="1">
      <alignment horizontal="center" vertical="center"/>
    </xf>
    <xf numFmtId="0" fontId="1" fillId="27" borderId="28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83" fillId="25" borderId="1" xfId="0" applyFont="1" applyFill="1" applyBorder="1" applyAlignment="1">
      <alignment horizontal="center"/>
    </xf>
    <xf numFmtId="0" fontId="82" fillId="25" borderId="1" xfId="0" applyFont="1" applyFill="1" applyBorder="1" applyAlignment="1">
      <alignment horizontal="center"/>
    </xf>
    <xf numFmtId="0" fontId="77" fillId="25" borderId="11" xfId="0" applyFont="1" applyFill="1" applyBorder="1" applyAlignment="1">
      <alignment horizontal="center" vertical="center"/>
    </xf>
    <xf numFmtId="0" fontId="77" fillId="25" borderId="28" xfId="0" applyFont="1" applyFill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0" fontId="7" fillId="40" borderId="56" xfId="0" applyFont="1" applyFill="1" applyBorder="1" applyAlignment="1">
      <alignment horizontal="center" vertical="center" textRotation="90" wrapText="1"/>
    </xf>
    <xf numFmtId="0" fontId="7" fillId="40" borderId="29" xfId="0" applyFont="1" applyFill="1" applyBorder="1" applyAlignment="1">
      <alignment horizontal="center" vertical="center" textRotation="90" wrapText="1"/>
    </xf>
    <xf numFmtId="0" fontId="7" fillId="19" borderId="56" xfId="0" applyFont="1" applyFill="1" applyBorder="1" applyAlignment="1">
      <alignment horizontal="center" vertical="center" textRotation="90" wrapText="1"/>
    </xf>
    <xf numFmtId="0" fontId="7" fillId="19" borderId="29" xfId="0" applyFont="1" applyFill="1" applyBorder="1" applyAlignment="1">
      <alignment horizontal="center" vertical="center" textRotation="90" wrapText="1"/>
    </xf>
    <xf numFmtId="0" fontId="7" fillId="19" borderId="24" xfId="0" applyFont="1" applyFill="1" applyBorder="1" applyAlignment="1">
      <alignment horizontal="center" vertical="center" textRotation="90" wrapText="1"/>
    </xf>
    <xf numFmtId="0" fontId="7" fillId="19" borderId="31" xfId="0" applyFont="1" applyFill="1" applyBorder="1" applyAlignment="1">
      <alignment horizontal="center" vertical="center" textRotation="90" wrapText="1"/>
    </xf>
    <xf numFmtId="0" fontId="7" fillId="19" borderId="56" xfId="0" applyFont="1" applyFill="1" applyBorder="1" applyAlignment="1">
      <alignment horizontal="center" vertical="center" wrapText="1"/>
    </xf>
    <xf numFmtId="0" fontId="7" fillId="6" borderId="56" xfId="0" applyFont="1" applyFill="1" applyBorder="1" applyAlignment="1">
      <alignment horizontal="center" vertical="center"/>
    </xf>
    <xf numFmtId="165" fontId="7" fillId="19" borderId="56" xfId="5" applyFont="1" applyFill="1" applyBorder="1" applyAlignment="1">
      <alignment horizontal="center" vertical="center" wrapText="1"/>
    </xf>
    <xf numFmtId="0" fontId="7" fillId="19" borderId="56" xfId="0" applyFont="1" applyFill="1" applyBorder="1" applyAlignment="1">
      <alignment horizontal="center" vertical="center"/>
    </xf>
    <xf numFmtId="165" fontId="7" fillId="42" borderId="56" xfId="5" applyFont="1" applyFill="1" applyBorder="1" applyAlignment="1">
      <alignment horizontal="center" vertical="center" wrapText="1"/>
    </xf>
    <xf numFmtId="0" fontId="7" fillId="42" borderId="56" xfId="0" applyFont="1" applyFill="1" applyBorder="1" applyAlignment="1">
      <alignment horizontal="center" vertical="center"/>
    </xf>
    <xf numFmtId="0" fontId="7" fillId="40" borderId="56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83" fillId="0" borderId="54" xfId="0" applyFont="1" applyBorder="1" applyAlignment="1">
      <alignment horizontal="right"/>
    </xf>
    <xf numFmtId="0" fontId="83" fillId="0" borderId="55" xfId="0" applyFont="1" applyBorder="1" applyAlignment="1">
      <alignment horizontal="right"/>
    </xf>
    <xf numFmtId="0" fontId="7" fillId="12" borderId="56" xfId="0" applyFont="1" applyFill="1" applyBorder="1" applyAlignment="1">
      <alignment horizontal="center" vertical="center"/>
    </xf>
    <xf numFmtId="0" fontId="7" fillId="41" borderId="56" xfId="0" applyFont="1" applyFill="1" applyBorder="1" applyAlignment="1">
      <alignment horizontal="center" vertical="center"/>
    </xf>
    <xf numFmtId="0" fontId="7" fillId="41" borderId="56" xfId="0" applyFont="1" applyFill="1" applyBorder="1" applyAlignment="1">
      <alignment horizontal="center" vertical="center" textRotation="90" wrapText="1"/>
    </xf>
    <xf numFmtId="0" fontId="7" fillId="41" borderId="29" xfId="0" applyFont="1" applyFill="1" applyBorder="1" applyAlignment="1">
      <alignment horizontal="center" vertical="center" textRotation="90" wrapText="1"/>
    </xf>
    <xf numFmtId="0" fontId="71" fillId="0" borderId="1" xfId="0" applyFont="1" applyBorder="1" applyAlignment="1">
      <alignment horizontal="center" vertical="center"/>
    </xf>
    <xf numFmtId="0" fontId="57" fillId="0" borderId="1" xfId="0" applyFont="1" applyBorder="1" applyAlignment="1">
      <alignment horizontal="right"/>
    </xf>
    <xf numFmtId="0" fontId="7" fillId="0" borderId="1" xfId="0" applyFont="1" applyBorder="1" applyAlignment="1">
      <alignment horizontal="center" vertical="center" textRotation="90" wrapText="1"/>
    </xf>
    <xf numFmtId="0" fontId="7" fillId="0" borderId="1" xfId="0" applyFont="1" applyBorder="1" applyAlignment="1">
      <alignment horizontal="center" vertical="center" wrapText="1"/>
    </xf>
    <xf numFmtId="0" fontId="71" fillId="0" borderId="1" xfId="0" applyFont="1" applyBorder="1" applyAlignment="1">
      <alignment horizontal="right"/>
    </xf>
    <xf numFmtId="0" fontId="71" fillId="0" borderId="1" xfId="0" applyFont="1" applyBorder="1" applyAlignment="1">
      <alignment horizontal="center"/>
    </xf>
    <xf numFmtId="0" fontId="83" fillId="0" borderId="18" xfId="0" applyFont="1" applyBorder="1" applyAlignment="1">
      <alignment horizontal="right"/>
    </xf>
    <xf numFmtId="0" fontId="83" fillId="0" borderId="12" xfId="0" applyFont="1" applyBorder="1" applyAlignment="1">
      <alignment horizontal="right"/>
    </xf>
    <xf numFmtId="0" fontId="83" fillId="0" borderId="19" xfId="0" applyFont="1" applyBorder="1" applyAlignment="1">
      <alignment horizontal="right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textRotation="90"/>
    </xf>
    <xf numFmtId="166" fontId="71" fillId="0" borderId="0" xfId="0" applyNumberFormat="1" applyFont="1" applyBorder="1" applyAlignment="1">
      <alignment horizontal="right" vertical="center"/>
    </xf>
    <xf numFmtId="0" fontId="0" fillId="0" borderId="1" xfId="0" applyBorder="1" applyAlignment="1">
      <alignment horizontal="center"/>
    </xf>
    <xf numFmtId="0" fontId="1" fillId="0" borderId="62" xfId="0" applyFont="1" applyBorder="1" applyAlignment="1">
      <alignment horizontal="center" vertical="center"/>
    </xf>
    <xf numFmtId="0" fontId="1" fillId="0" borderId="63" xfId="0" applyFont="1" applyBorder="1" applyAlignment="1">
      <alignment horizontal="center" vertical="center"/>
    </xf>
    <xf numFmtId="0" fontId="1" fillId="0" borderId="64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57" fillId="0" borderId="0" xfId="0" applyFont="1" applyAlignment="1">
      <alignment horizontal="right"/>
    </xf>
    <xf numFmtId="0" fontId="71" fillId="0" borderId="0" xfId="0" applyFont="1" applyBorder="1" applyAlignment="1">
      <alignment horizontal="right"/>
    </xf>
    <xf numFmtId="0" fontId="71" fillId="0" borderId="0" xfId="0" applyFont="1" applyBorder="1" applyAlignment="1">
      <alignment horizontal="center"/>
    </xf>
    <xf numFmtId="0" fontId="57" fillId="0" borderId="0" xfId="0" applyFont="1" applyAlignment="1">
      <alignment horizontal="center"/>
    </xf>
    <xf numFmtId="0" fontId="7" fillId="0" borderId="56" xfId="0" applyFont="1" applyBorder="1" applyAlignment="1">
      <alignment horizontal="center" vertical="center" textRotation="90" wrapText="1"/>
    </xf>
    <xf numFmtId="0" fontId="7" fillId="0" borderId="29" xfId="0" applyFont="1" applyBorder="1" applyAlignment="1">
      <alignment horizontal="center" vertical="center" textRotation="90" wrapText="1"/>
    </xf>
    <xf numFmtId="0" fontId="7" fillId="0" borderId="24" xfId="0" applyFont="1" applyBorder="1" applyAlignment="1">
      <alignment horizontal="center" vertical="center" textRotation="90" wrapText="1"/>
    </xf>
    <xf numFmtId="0" fontId="7" fillId="0" borderId="31" xfId="0" applyFont="1" applyBorder="1" applyAlignment="1">
      <alignment horizontal="center" vertical="center" textRotation="90" wrapText="1"/>
    </xf>
    <xf numFmtId="0" fontId="7" fillId="0" borderId="56" xfId="0" applyFont="1" applyBorder="1" applyAlignment="1">
      <alignment horizontal="center" vertical="center" wrapText="1"/>
    </xf>
    <xf numFmtId="0" fontId="7" fillId="0" borderId="56" xfId="0" applyFont="1" applyBorder="1" applyAlignment="1">
      <alignment horizontal="center" vertical="center"/>
    </xf>
    <xf numFmtId="165" fontId="7" fillId="0" borderId="56" xfId="5" applyFont="1" applyBorder="1" applyAlignment="1">
      <alignment horizontal="center" vertical="center"/>
    </xf>
    <xf numFmtId="165" fontId="7" fillId="0" borderId="56" xfId="5" applyFont="1" applyBorder="1" applyAlignment="1">
      <alignment horizontal="center" vertical="center" wrapText="1"/>
    </xf>
    <xf numFmtId="0" fontId="7" fillId="0" borderId="56" xfId="0" applyFont="1" applyBorder="1" applyAlignment="1">
      <alignment horizontal="center" vertical="center" textRotation="90"/>
    </xf>
    <xf numFmtId="0" fontId="57" fillId="0" borderId="11" xfId="0" applyFont="1" applyBorder="1" applyAlignment="1">
      <alignment horizontal="left"/>
    </xf>
    <xf numFmtId="0" fontId="57" fillId="0" borderId="27" xfId="0" applyFont="1" applyBorder="1" applyAlignment="1">
      <alignment horizontal="left"/>
    </xf>
    <xf numFmtId="0" fontId="57" fillId="0" borderId="28" xfId="0" applyFont="1" applyBorder="1" applyAlignment="1">
      <alignment horizontal="left"/>
    </xf>
    <xf numFmtId="0" fontId="71" fillId="0" borderId="11" xfId="0" applyFont="1" applyBorder="1" applyAlignment="1">
      <alignment horizontal="left"/>
    </xf>
    <xf numFmtId="0" fontId="71" fillId="0" borderId="27" xfId="0" applyFont="1" applyBorder="1" applyAlignment="1">
      <alignment horizontal="left"/>
    </xf>
    <xf numFmtId="0" fontId="71" fillId="0" borderId="28" xfId="0" applyFont="1" applyBorder="1" applyAlignment="1">
      <alignment horizontal="left"/>
    </xf>
    <xf numFmtId="165" fontId="7" fillId="27" borderId="43" xfId="5" applyFont="1" applyFill="1" applyBorder="1" applyAlignment="1">
      <alignment horizontal="center" vertical="center"/>
    </xf>
    <xf numFmtId="165" fontId="7" fillId="27" borderId="39" xfId="5" applyFont="1" applyFill="1" applyBorder="1" applyAlignment="1">
      <alignment horizontal="center" vertical="center"/>
    </xf>
    <xf numFmtId="165" fontId="7" fillId="27" borderId="40" xfId="5" applyFont="1" applyFill="1" applyBorder="1" applyAlignment="1">
      <alignment horizontal="center" vertical="center"/>
    </xf>
    <xf numFmtId="0" fontId="57" fillId="0" borderId="0" xfId="0" applyFont="1" applyAlignment="1">
      <alignment horizontal="left"/>
    </xf>
    <xf numFmtId="0" fontId="71" fillId="0" borderId="0" xfId="0" applyFont="1" applyBorder="1" applyAlignment="1">
      <alignment horizontal="left"/>
    </xf>
    <xf numFmtId="166" fontId="71" fillId="0" borderId="43" xfId="0" applyNumberFormat="1" applyFont="1" applyBorder="1" applyAlignment="1">
      <alignment horizontal="center" vertical="center"/>
    </xf>
    <xf numFmtId="166" fontId="71" fillId="0" borderId="40" xfId="0" applyNumberFormat="1" applyFont="1" applyBorder="1" applyAlignment="1">
      <alignment horizontal="center" vertical="center"/>
    </xf>
    <xf numFmtId="0" fontId="71" fillId="0" borderId="43" xfId="0" applyFont="1" applyBorder="1" applyAlignment="1">
      <alignment horizontal="center" vertical="center"/>
    </xf>
    <xf numFmtId="0" fontId="71" fillId="0" borderId="39" xfId="0" applyFont="1" applyBorder="1" applyAlignment="1">
      <alignment horizontal="center" vertical="center"/>
    </xf>
    <xf numFmtId="0" fontId="71" fillId="0" borderId="40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" fillId="0" borderId="33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37" xfId="0" applyFont="1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0" fontId="71" fillId="0" borderId="43" xfId="0" applyFont="1" applyBorder="1" applyAlignment="1">
      <alignment horizontal="center"/>
    </xf>
    <xf numFmtId="0" fontId="71" fillId="0" borderId="39" xfId="0" applyFont="1" applyBorder="1" applyAlignment="1">
      <alignment horizontal="center"/>
    </xf>
    <xf numFmtId="0" fontId="71" fillId="0" borderId="40" xfId="0" applyFont="1" applyBorder="1" applyAlignment="1">
      <alignment horizontal="center"/>
    </xf>
    <xf numFmtId="0" fontId="71" fillId="0" borderId="0" xfId="0" applyFont="1" applyAlignment="1">
      <alignment horizontal="center"/>
    </xf>
    <xf numFmtId="0" fontId="71" fillId="0" borderId="0" xfId="0" applyFont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166" fontId="2" fillId="0" borderId="0" xfId="0" applyNumberFormat="1" applyFont="1" applyBorder="1" applyAlignment="1">
      <alignment horizontal="center" vertical="center"/>
    </xf>
    <xf numFmtId="0" fontId="1" fillId="0" borderId="65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8" fillId="38" borderId="1" xfId="0" applyFont="1" applyFill="1" applyBorder="1" applyAlignment="1" applyProtection="1">
      <alignment horizontal="center" vertical="center" wrapText="1"/>
      <protection hidden="1"/>
    </xf>
    <xf numFmtId="0" fontId="18" fillId="38" borderId="1" xfId="0" applyFont="1" applyFill="1" applyBorder="1" applyAlignment="1" applyProtection="1">
      <alignment horizontal="center" vertical="center"/>
      <protection hidden="1"/>
    </xf>
    <xf numFmtId="0" fontId="18" fillId="38" borderId="10" xfId="0" applyFont="1" applyFill="1" applyBorder="1" applyAlignment="1" applyProtection="1">
      <alignment horizontal="center" vertical="center" wrapText="1"/>
      <protection hidden="1"/>
    </xf>
    <xf numFmtId="0" fontId="18" fillId="38" borderId="6" xfId="0" applyFont="1" applyFill="1" applyBorder="1" applyAlignment="1" applyProtection="1">
      <alignment horizontal="center" vertical="center" wrapText="1"/>
      <protection hidden="1"/>
    </xf>
    <xf numFmtId="0" fontId="18" fillId="38" borderId="37" xfId="0" applyFont="1" applyFill="1" applyBorder="1" applyAlignment="1" applyProtection="1">
      <alignment horizontal="center" vertical="center" wrapText="1"/>
      <protection hidden="1"/>
    </xf>
    <xf numFmtId="0" fontId="24" fillId="38" borderId="11" xfId="0" applyFont="1" applyFill="1" applyBorder="1" applyAlignment="1" applyProtection="1">
      <alignment horizontal="center" vertical="center" wrapText="1"/>
      <protection hidden="1"/>
    </xf>
    <xf numFmtId="0" fontId="24" fillId="38" borderId="27" xfId="0" applyFont="1" applyFill="1" applyBorder="1" applyAlignment="1" applyProtection="1">
      <alignment horizontal="center" vertical="center" wrapText="1"/>
      <protection hidden="1"/>
    </xf>
    <xf numFmtId="0" fontId="28" fillId="38" borderId="20" xfId="0" applyFont="1" applyFill="1" applyBorder="1" applyAlignment="1" applyProtection="1">
      <alignment horizontal="center" vertical="center"/>
      <protection hidden="1"/>
    </xf>
    <xf numFmtId="0" fontId="28" fillId="38" borderId="0" xfId="0" applyFont="1" applyFill="1" applyBorder="1" applyAlignment="1" applyProtection="1">
      <alignment horizontal="center" vertical="center"/>
      <protection hidden="1"/>
    </xf>
    <xf numFmtId="0" fontId="19" fillId="38" borderId="1" xfId="0" applyFont="1" applyFill="1" applyBorder="1" applyAlignment="1" applyProtection="1">
      <alignment horizontal="center" vertical="center" wrapText="1"/>
      <protection hidden="1"/>
    </xf>
    <xf numFmtId="0" fontId="25" fillId="38" borderId="1" xfId="0" applyFont="1" applyFill="1" applyBorder="1" applyAlignment="1" applyProtection="1">
      <alignment horizontal="center" vertical="center" textRotation="90"/>
      <protection hidden="1"/>
    </xf>
    <xf numFmtId="0" fontId="86" fillId="8" borderId="1" xfId="0" applyFont="1" applyFill="1" applyBorder="1" applyAlignment="1" applyProtection="1">
      <alignment horizontal="center" vertical="center" wrapText="1"/>
      <protection hidden="1"/>
    </xf>
    <xf numFmtId="0" fontId="41" fillId="8" borderId="7" xfId="0" applyFont="1" applyFill="1" applyBorder="1" applyAlignment="1" applyProtection="1">
      <alignment horizontal="center"/>
      <protection hidden="1"/>
    </xf>
    <xf numFmtId="0" fontId="91" fillId="38" borderId="1" xfId="0" applyFont="1" applyFill="1" applyBorder="1" applyAlignment="1" applyProtection="1">
      <alignment horizontal="left" vertical="center" wrapText="1"/>
      <protection locked="0" hidden="1"/>
    </xf>
    <xf numFmtId="0" fontId="23" fillId="0" borderId="10" xfId="0" applyFont="1" applyBorder="1" applyAlignment="1">
      <alignment horizontal="center" vertical="center" wrapText="1"/>
    </xf>
    <xf numFmtId="0" fontId="23" fillId="0" borderId="37" xfId="0" applyFont="1" applyBorder="1" applyAlignment="1">
      <alignment horizontal="center" vertical="center" wrapText="1"/>
    </xf>
    <xf numFmtId="0" fontId="25" fillId="38" borderId="1" xfId="0" applyFont="1" applyFill="1" applyBorder="1" applyAlignment="1" applyProtection="1">
      <alignment horizontal="center" vertical="center" textRotation="90"/>
      <protection locked="0" hidden="1"/>
    </xf>
    <xf numFmtId="0" fontId="73" fillId="38" borderId="1" xfId="0" applyFont="1" applyFill="1" applyBorder="1" applyAlignment="1" applyProtection="1">
      <alignment horizontal="center" vertical="center" wrapText="1"/>
      <protection locked="0" hidden="1"/>
    </xf>
    <xf numFmtId="0" fontId="24" fillId="38" borderId="1" xfId="0" applyFont="1" applyFill="1" applyBorder="1" applyAlignment="1" applyProtection="1">
      <alignment horizontal="center" vertical="center" wrapText="1"/>
      <protection hidden="1"/>
    </xf>
    <xf numFmtId="0" fontId="40" fillId="7" borderId="10" xfId="0" applyFont="1" applyFill="1" applyBorder="1" applyAlignment="1" applyProtection="1">
      <alignment horizontal="center" vertical="center" textRotation="90" wrapText="1"/>
      <protection hidden="1"/>
    </xf>
    <xf numFmtId="0" fontId="40" fillId="7" borderId="6" xfId="0" applyFont="1" applyFill="1" applyBorder="1" applyAlignment="1" applyProtection="1">
      <alignment horizontal="center" vertical="center" textRotation="90" wrapText="1"/>
      <protection hidden="1"/>
    </xf>
    <xf numFmtId="0" fontId="40" fillId="7" borderId="37" xfId="0" applyFont="1" applyFill="1" applyBorder="1" applyAlignment="1" applyProtection="1">
      <alignment horizontal="center" vertical="center" textRotation="90" wrapText="1"/>
      <protection hidden="1"/>
    </xf>
    <xf numFmtId="0" fontId="41" fillId="39" borderId="7" xfId="0" applyFont="1" applyFill="1" applyBorder="1" applyAlignment="1" applyProtection="1">
      <alignment horizontal="center"/>
      <protection hidden="1"/>
    </xf>
    <xf numFmtId="0" fontId="18" fillId="38" borderId="1" xfId="0" applyFont="1" applyFill="1" applyBorder="1" applyAlignment="1" applyProtection="1">
      <alignment horizontal="left" vertical="center" wrapText="1"/>
      <protection hidden="1"/>
    </xf>
    <xf numFmtId="0" fontId="92" fillId="7" borderId="1" xfId="0" applyFont="1" applyFill="1" applyBorder="1" applyAlignment="1" applyProtection="1">
      <alignment horizontal="center" vertical="center" wrapText="1"/>
      <protection hidden="1"/>
    </xf>
    <xf numFmtId="0" fontId="39" fillId="39" borderId="7" xfId="3" applyFont="1" applyFill="1" applyBorder="1" applyAlignment="1" applyProtection="1">
      <alignment horizontal="center"/>
      <protection hidden="1"/>
    </xf>
    <xf numFmtId="0" fontId="23" fillId="38" borderId="18" xfId="0" applyFont="1" applyFill="1" applyBorder="1" applyAlignment="1" applyProtection="1">
      <alignment horizontal="center" vertical="center" wrapText="1"/>
      <protection hidden="1"/>
    </xf>
    <xf numFmtId="0" fontId="23" fillId="38" borderId="19" xfId="0" applyFont="1" applyFill="1" applyBorder="1" applyAlignment="1" applyProtection="1">
      <alignment horizontal="center" vertical="center" wrapText="1"/>
      <protection hidden="1"/>
    </xf>
    <xf numFmtId="0" fontId="23" fillId="38" borderId="20" xfId="0" applyFont="1" applyFill="1" applyBorder="1" applyAlignment="1" applyProtection="1">
      <alignment horizontal="center" vertical="center" wrapText="1"/>
      <protection hidden="1"/>
    </xf>
    <xf numFmtId="0" fontId="23" fillId="38" borderId="5" xfId="0" applyFont="1" applyFill="1" applyBorder="1" applyAlignment="1" applyProtection="1">
      <alignment horizontal="center" vertical="center" wrapText="1"/>
      <protection hidden="1"/>
    </xf>
    <xf numFmtId="0" fontId="23" fillId="38" borderId="21" xfId="0" applyFont="1" applyFill="1" applyBorder="1" applyAlignment="1" applyProtection="1">
      <alignment horizontal="center" vertical="center" wrapText="1"/>
      <protection hidden="1"/>
    </xf>
    <xf numFmtId="0" fontId="23" fillId="38" borderId="8" xfId="0" applyFont="1" applyFill="1" applyBorder="1" applyAlignment="1" applyProtection="1">
      <alignment horizontal="center" vertical="center" wrapText="1"/>
      <protection hidden="1"/>
    </xf>
    <xf numFmtId="0" fontId="100" fillId="0" borderId="1" xfId="4" applyFont="1" applyBorder="1" applyAlignment="1" applyProtection="1">
      <alignment horizontal="left" vertical="center" wrapText="1"/>
      <protection locked="0" hidden="1"/>
    </xf>
    <xf numFmtId="0" fontId="86" fillId="9" borderId="1" xfId="0" applyFont="1" applyFill="1" applyBorder="1" applyAlignment="1" applyProtection="1">
      <alignment horizontal="center" vertical="center" wrapText="1"/>
      <protection hidden="1"/>
    </xf>
    <xf numFmtId="0" fontId="28" fillId="38" borderId="1" xfId="0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98" fillId="38" borderId="1" xfId="0" applyFont="1" applyFill="1" applyBorder="1" applyAlignment="1" applyProtection="1">
      <alignment horizontal="center" wrapText="1"/>
      <protection hidden="1"/>
    </xf>
    <xf numFmtId="0" fontId="19" fillId="38" borderId="11" xfId="0" applyFont="1" applyFill="1" applyBorder="1" applyAlignment="1" applyProtection="1">
      <alignment horizontal="center" vertical="center" wrapText="1"/>
      <protection hidden="1"/>
    </xf>
    <xf numFmtId="0" fontId="41" fillId="9" borderId="7" xfId="0" applyFont="1" applyFill="1" applyBorder="1" applyAlignment="1" applyProtection="1">
      <alignment horizontal="center"/>
      <protection hidden="1"/>
    </xf>
    <xf numFmtId="0" fontId="18" fillId="38" borderId="1" xfId="0" applyFont="1" applyFill="1" applyBorder="1" applyAlignment="1" applyProtection="1">
      <alignment horizontal="left" vertical="center"/>
      <protection hidden="1"/>
    </xf>
    <xf numFmtId="0" fontId="28" fillId="38" borderId="11" xfId="0" applyFont="1" applyFill="1" applyBorder="1" applyAlignment="1" applyProtection="1">
      <alignment horizontal="center" vertical="center"/>
      <protection hidden="1"/>
    </xf>
    <xf numFmtId="0" fontId="28" fillId="38" borderId="27" xfId="0" applyFont="1" applyFill="1" applyBorder="1" applyAlignment="1" applyProtection="1">
      <alignment horizontal="center" vertical="center"/>
      <protection hidden="1"/>
    </xf>
    <xf numFmtId="0" fontId="111" fillId="7" borderId="7" xfId="0" applyFont="1" applyFill="1" applyBorder="1" applyAlignment="1" applyProtection="1">
      <alignment horizontal="center"/>
      <protection hidden="1"/>
    </xf>
    <xf numFmtId="0" fontId="0" fillId="0" borderId="0" xfId="0"/>
    <xf numFmtId="0" fontId="1" fillId="0" borderId="11" xfId="0" applyFont="1" applyFill="1" applyBorder="1" applyAlignment="1">
      <alignment horizontal="left" vertical="center"/>
    </xf>
    <xf numFmtId="0" fontId="0" fillId="0" borderId="28" xfId="0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57" fillId="21" borderId="51" xfId="0" applyFont="1" applyFill="1" applyBorder="1" applyAlignment="1">
      <alignment horizontal="left"/>
    </xf>
    <xf numFmtId="0" fontId="57" fillId="21" borderId="53" xfId="0" applyFont="1" applyFill="1" applyBorder="1" applyAlignment="1">
      <alignment horizontal="left"/>
    </xf>
    <xf numFmtId="0" fontId="57" fillId="21" borderId="52" xfId="0" applyFont="1" applyFill="1" applyBorder="1" applyAlignment="1">
      <alignment horizontal="left"/>
    </xf>
    <xf numFmtId="0" fontId="57" fillId="21" borderId="51" xfId="0" applyFont="1" applyFill="1" applyBorder="1" applyAlignment="1">
      <alignment horizontal="center"/>
    </xf>
    <xf numFmtId="0" fontId="57" fillId="21" borderId="53" xfId="0" applyFont="1" applyFill="1" applyBorder="1" applyAlignment="1">
      <alignment horizontal="center"/>
    </xf>
    <xf numFmtId="0" fontId="57" fillId="21" borderId="52" xfId="0" applyFont="1" applyFill="1" applyBorder="1" applyAlignment="1">
      <alignment horizontal="center"/>
    </xf>
    <xf numFmtId="0" fontId="84" fillId="21" borderId="0" xfId="0" applyFont="1" applyFill="1" applyAlignment="1">
      <alignment horizontal="center" vertical="center" textRotation="90"/>
    </xf>
    <xf numFmtId="0" fontId="1" fillId="0" borderId="11" xfId="0" applyFont="1" applyFill="1" applyBorder="1" applyAlignment="1">
      <alignment horizontal="left" vertical="center" wrapText="1"/>
    </xf>
    <xf numFmtId="0" fontId="0" fillId="0" borderId="28" xfId="0" applyFill="1" applyBorder="1" applyAlignment="1">
      <alignment horizontal="left" vertical="center" wrapText="1"/>
    </xf>
    <xf numFmtId="0" fontId="2" fillId="21" borderId="0" xfId="0" applyFont="1" applyFill="1" applyAlignment="1">
      <alignment horizontal="center"/>
    </xf>
    <xf numFmtId="1" fontId="2" fillId="21" borderId="0" xfId="0" applyNumberFormat="1" applyFont="1" applyFill="1" applyAlignment="1">
      <alignment horizontal="center"/>
    </xf>
    <xf numFmtId="0" fontId="2" fillId="21" borderId="0" xfId="0" applyFont="1" applyFill="1" applyAlignment="1">
      <alignment horizontal="left"/>
    </xf>
    <xf numFmtId="0" fontId="0" fillId="21" borderId="0" xfId="0" applyFill="1" applyAlignment="1">
      <alignment horizontal="left"/>
    </xf>
    <xf numFmtId="0" fontId="2" fillId="21" borderId="44" xfId="0" applyFont="1" applyFill="1" applyBorder="1" applyAlignment="1">
      <alignment horizontal="center"/>
    </xf>
    <xf numFmtId="0" fontId="0" fillId="21" borderId="44" xfId="0" applyFill="1" applyBorder="1" applyAlignment="1">
      <alignment horizontal="left"/>
    </xf>
    <xf numFmtId="0" fontId="2" fillId="21" borderId="44" xfId="0" applyFont="1" applyFill="1" applyBorder="1" applyAlignment="1">
      <alignment horizontal="right"/>
    </xf>
    <xf numFmtId="0" fontId="77" fillId="21" borderId="0" xfId="0" applyFont="1" applyFill="1" applyAlignment="1">
      <alignment horizontal="right" vertical="center"/>
    </xf>
    <xf numFmtId="0" fontId="77" fillId="21" borderId="0" xfId="0" applyFont="1" applyFill="1" applyAlignment="1">
      <alignment horizontal="left" vertical="center"/>
    </xf>
    <xf numFmtId="0" fontId="57" fillId="21" borderId="0" xfId="0" applyFont="1" applyFill="1" applyAlignment="1">
      <alignment horizontal="center" vertical="center"/>
    </xf>
    <xf numFmtId="0" fontId="57" fillId="21" borderId="0" xfId="0" applyFont="1" applyFill="1" applyAlignment="1">
      <alignment horizontal="center" vertical="top"/>
    </xf>
    <xf numFmtId="0" fontId="7" fillId="21" borderId="0" xfId="0" applyFont="1" applyFill="1" applyAlignment="1">
      <alignment horizontal="center" vertical="center" wrapText="1"/>
    </xf>
    <xf numFmtId="0" fontId="2" fillId="21" borderId="0" xfId="0" applyFont="1" applyFill="1" applyAlignment="1">
      <alignment horizontal="left" vertical="top"/>
    </xf>
    <xf numFmtId="14" fontId="2" fillId="21" borderId="0" xfId="0" applyNumberFormat="1" applyFont="1" applyFill="1" applyAlignment="1">
      <alignment horizontal="left" vertical="top"/>
    </xf>
    <xf numFmtId="0" fontId="58" fillId="21" borderId="43" xfId="0" applyFont="1" applyFill="1" applyBorder="1" applyAlignment="1">
      <alignment horizontal="center"/>
    </xf>
    <xf numFmtId="0" fontId="58" fillId="21" borderId="39" xfId="0" applyFont="1" applyFill="1" applyBorder="1" applyAlignment="1">
      <alignment horizontal="center"/>
    </xf>
    <xf numFmtId="0" fontId="58" fillId="21" borderId="40" xfId="0" applyFont="1" applyFill="1" applyBorder="1" applyAlignment="1">
      <alignment horizontal="center"/>
    </xf>
    <xf numFmtId="0" fontId="2" fillId="27" borderId="10" xfId="0" applyFont="1" applyFill="1" applyBorder="1" applyAlignment="1">
      <alignment horizontal="center" vertical="center"/>
    </xf>
    <xf numFmtId="0" fontId="2" fillId="27" borderId="37" xfId="0" applyFont="1" applyFill="1" applyBorder="1" applyAlignment="1">
      <alignment horizontal="center" vertical="center"/>
    </xf>
    <xf numFmtId="0" fontId="2" fillId="27" borderId="11" xfId="0" applyFont="1" applyFill="1" applyBorder="1" applyAlignment="1">
      <alignment horizontal="center" vertical="center"/>
    </xf>
    <xf numFmtId="0" fontId="2" fillId="27" borderId="27" xfId="0" applyFont="1" applyFill="1" applyBorder="1" applyAlignment="1">
      <alignment horizontal="center" vertical="center"/>
    </xf>
    <xf numFmtId="0" fontId="2" fillId="27" borderId="28" xfId="0" applyFont="1" applyFill="1" applyBorder="1" applyAlignment="1">
      <alignment horizontal="center" vertical="center"/>
    </xf>
    <xf numFmtId="0" fontId="2" fillId="27" borderId="1" xfId="0" applyFont="1" applyFill="1" applyBorder="1" applyAlignment="1">
      <alignment horizontal="center" vertical="center" wrapText="1"/>
    </xf>
    <xf numFmtId="0" fontId="2" fillId="27" borderId="1" xfId="0" applyFont="1" applyFill="1" applyBorder="1" applyAlignment="1">
      <alignment horizontal="center" vertical="center"/>
    </xf>
    <xf numFmtId="0" fontId="0" fillId="27" borderId="1" xfId="0" applyFill="1" applyBorder="1" applyAlignment="1">
      <alignment horizontal="left" vertical="center"/>
    </xf>
    <xf numFmtId="0" fontId="60" fillId="21" borderId="0" xfId="0" applyFont="1" applyFill="1" applyAlignment="1">
      <alignment horizontal="left" vertical="center"/>
    </xf>
    <xf numFmtId="0" fontId="60" fillId="21" borderId="0" xfId="0" applyFont="1" applyFill="1" applyAlignment="1">
      <alignment horizontal="left" vertical="center" wrapText="1"/>
    </xf>
    <xf numFmtId="0" fontId="56" fillId="27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 wrapText="1"/>
    </xf>
    <xf numFmtId="0" fontId="0" fillId="21" borderId="0" xfId="0" applyFill="1" applyAlignment="1">
      <alignment horizontal="left" vertical="top"/>
    </xf>
    <xf numFmtId="0" fontId="57" fillId="21" borderId="51" xfId="0" applyFont="1" applyFill="1" applyBorder="1" applyAlignment="1">
      <alignment horizontal="center" shrinkToFit="1"/>
    </xf>
    <xf numFmtId="0" fontId="57" fillId="21" borderId="53" xfId="0" applyFont="1" applyFill="1" applyBorder="1" applyAlignment="1">
      <alignment horizontal="center" shrinkToFit="1"/>
    </xf>
    <xf numFmtId="1" fontId="2" fillId="21" borderId="0" xfId="0" applyNumberFormat="1" applyFont="1" applyFill="1" applyAlignment="1">
      <alignment horizontal="left"/>
    </xf>
    <xf numFmtId="0" fontId="2" fillId="21" borderId="0" xfId="0" applyFont="1" applyFill="1" applyAlignment="1">
      <alignment horizontal="left" wrapText="1"/>
    </xf>
    <xf numFmtId="0" fontId="84" fillId="21" borderId="0" xfId="0" applyFont="1" applyFill="1" applyBorder="1" applyAlignment="1">
      <alignment horizontal="center" vertical="center" textRotation="90"/>
    </xf>
    <xf numFmtId="0" fontId="5" fillId="21" borderId="0" xfId="0" applyFont="1" applyFill="1" applyAlignment="1">
      <alignment horizontal="left" wrapText="1"/>
    </xf>
    <xf numFmtId="0" fontId="7" fillId="21" borderId="0" xfId="0" applyFont="1" applyFill="1" applyAlignment="1">
      <alignment horizontal="left" wrapText="1"/>
    </xf>
    <xf numFmtId="0" fontId="113" fillId="35" borderId="1" xfId="0" applyFont="1" applyFill="1" applyBorder="1" applyAlignment="1" applyProtection="1">
      <alignment horizontal="center"/>
      <protection hidden="1"/>
    </xf>
    <xf numFmtId="0" fontId="103" fillId="7" borderId="0" xfId="0" applyFont="1" applyFill="1" applyAlignment="1" applyProtection="1">
      <alignment horizontal="center"/>
      <protection hidden="1"/>
    </xf>
    <xf numFmtId="0" fontId="113" fillId="35" borderId="1" xfId="0" applyFont="1" applyFill="1" applyBorder="1" applyAlignment="1" applyProtection="1">
      <alignment horizontal="center" vertical="center" wrapText="1"/>
      <protection hidden="1"/>
    </xf>
    <xf numFmtId="0" fontId="113" fillId="35" borderId="10" xfId="0" applyFont="1" applyFill="1" applyBorder="1" applyAlignment="1" applyProtection="1">
      <alignment horizontal="center" vertical="center" wrapText="1"/>
      <protection hidden="1"/>
    </xf>
    <xf numFmtId="0" fontId="113" fillId="35" borderId="6" xfId="0" applyFont="1" applyFill="1" applyBorder="1" applyAlignment="1" applyProtection="1">
      <alignment horizontal="center" vertical="center" wrapText="1"/>
      <protection hidden="1"/>
    </xf>
    <xf numFmtId="0" fontId="113" fillId="35" borderId="37" xfId="0" applyFont="1" applyFill="1" applyBorder="1" applyAlignment="1" applyProtection="1">
      <alignment horizontal="center" vertical="center" wrapText="1"/>
      <protection hidden="1"/>
    </xf>
    <xf numFmtId="0" fontId="113" fillId="35" borderId="1" xfId="0" applyFont="1" applyFill="1" applyBorder="1" applyAlignment="1" applyProtection="1">
      <alignment horizontal="left" vertical="center"/>
      <protection hidden="1"/>
    </xf>
    <xf numFmtId="0" fontId="115" fillId="35" borderId="1" xfId="0" applyFont="1" applyFill="1" applyBorder="1" applyAlignment="1" applyProtection="1">
      <alignment horizontal="center" wrapText="1"/>
      <protection hidden="1"/>
    </xf>
    <xf numFmtId="0" fontId="114" fillId="35" borderId="1" xfId="0" applyFont="1" applyFill="1" applyBorder="1" applyAlignment="1" applyProtection="1">
      <alignment horizontal="center"/>
      <protection hidden="1"/>
    </xf>
    <xf numFmtId="0" fontId="112" fillId="7" borderId="7" xfId="3" applyFont="1" applyFill="1" applyBorder="1" applyAlignment="1" applyProtection="1">
      <alignment horizontal="center"/>
      <protection hidden="1"/>
    </xf>
    <xf numFmtId="0" fontId="111" fillId="7" borderId="7" xfId="0" applyFont="1" applyFill="1" applyBorder="1" applyAlignment="1" applyProtection="1">
      <alignment horizontal="left"/>
      <protection hidden="1"/>
    </xf>
    <xf numFmtId="0" fontId="18" fillId="17" borderId="1" xfId="0" applyFont="1" applyFill="1" applyBorder="1" applyAlignment="1" applyProtection="1">
      <alignment horizontal="center" vertical="center" wrapText="1"/>
      <protection hidden="1"/>
    </xf>
    <xf numFmtId="0" fontId="18" fillId="17" borderId="1" xfId="0" applyFont="1" applyFill="1" applyBorder="1" applyAlignment="1" applyProtection="1">
      <alignment horizontal="left" vertical="center"/>
      <protection hidden="1"/>
    </xf>
    <xf numFmtId="0" fontId="18" fillId="17" borderId="10" xfId="0" applyFont="1" applyFill="1" applyBorder="1" applyAlignment="1" applyProtection="1">
      <alignment horizontal="center" vertical="center" wrapText="1"/>
      <protection hidden="1"/>
    </xf>
    <xf numFmtId="0" fontId="18" fillId="17" borderId="6" xfId="0" applyFont="1" applyFill="1" applyBorder="1" applyAlignment="1" applyProtection="1">
      <alignment horizontal="center" vertical="center" wrapText="1"/>
      <protection hidden="1"/>
    </xf>
    <xf numFmtId="0" fontId="18" fillId="17" borderId="37" xfId="0" applyFont="1" applyFill="1" applyBorder="1" applyAlignment="1" applyProtection="1">
      <alignment horizontal="center" vertical="center" wrapText="1"/>
      <protection hidden="1"/>
    </xf>
    <xf numFmtId="0" fontId="18" fillId="17" borderId="11" xfId="0" applyFont="1" applyFill="1" applyBorder="1" applyAlignment="1" applyProtection="1">
      <alignment horizontal="center"/>
      <protection hidden="1"/>
    </xf>
    <xf numFmtId="0" fontId="18" fillId="17" borderId="27" xfId="0" applyFont="1" applyFill="1" applyBorder="1" applyAlignment="1" applyProtection="1">
      <alignment horizontal="center"/>
      <protection hidden="1"/>
    </xf>
    <xf numFmtId="0" fontId="18" fillId="17" borderId="28" xfId="0" applyFont="1" applyFill="1" applyBorder="1" applyAlignment="1" applyProtection="1">
      <alignment horizontal="center"/>
      <protection hidden="1"/>
    </xf>
    <xf numFmtId="0" fontId="28" fillId="17" borderId="11" xfId="0" applyFont="1" applyFill="1" applyBorder="1" applyAlignment="1" applyProtection="1">
      <alignment horizontal="center"/>
      <protection hidden="1"/>
    </xf>
    <xf numFmtId="0" fontId="28" fillId="17" borderId="27" xfId="0" applyFont="1" applyFill="1" applyBorder="1" applyAlignment="1" applyProtection="1">
      <alignment horizontal="center"/>
      <protection hidden="1"/>
    </xf>
    <xf numFmtId="0" fontId="28" fillId="17" borderId="28" xfId="0" applyFont="1" applyFill="1" applyBorder="1" applyAlignment="1" applyProtection="1">
      <alignment horizontal="center"/>
      <protection hidden="1"/>
    </xf>
    <xf numFmtId="0" fontId="41" fillId="18" borderId="7" xfId="0" applyFont="1" applyFill="1" applyBorder="1" applyAlignment="1" applyProtection="1">
      <alignment horizontal="center"/>
      <protection hidden="1"/>
    </xf>
  </cellXfs>
  <cellStyles count="6">
    <cellStyle name="Accent3" xfId="1" builtinId="37"/>
    <cellStyle name="Currency_Class X th Proformas" xfId="5"/>
    <cellStyle name="Excel Built-in Normal" xfId="2"/>
    <cellStyle name="Hyperlink" xfId="3" builtinId="8"/>
    <cellStyle name="Normal" xfId="0" builtinId="0"/>
    <cellStyle name="Normal 2" xfId="4"/>
  </cellStyles>
  <dxfs count="235">
    <dxf>
      <font>
        <color theme="0"/>
      </font>
      <fill>
        <patternFill>
          <bgColor theme="0"/>
        </patternFill>
      </fill>
    </dxf>
    <dxf>
      <font>
        <color theme="8" tint="0.59996337778862885"/>
      </font>
    </dxf>
    <dxf>
      <font>
        <color theme="0"/>
      </font>
      <fill>
        <patternFill>
          <bgColor theme="0"/>
        </patternFill>
      </fill>
    </dxf>
    <dxf>
      <font>
        <color theme="8" tint="0.59996337778862885"/>
      </font>
    </dxf>
    <dxf>
      <font>
        <color theme="0"/>
      </font>
      <fill>
        <patternFill>
          <bgColor theme="0"/>
        </patternFill>
      </fill>
    </dxf>
    <dxf>
      <font>
        <color theme="8" tint="0.59996337778862885"/>
      </font>
    </dxf>
    <dxf>
      <font>
        <color theme="0"/>
      </font>
      <fill>
        <patternFill>
          <bgColor theme="0"/>
        </patternFill>
      </fill>
    </dxf>
    <dxf>
      <font>
        <color theme="8" tint="0.59996337778862885"/>
      </font>
    </dxf>
    <dxf>
      <font>
        <color theme="0"/>
      </font>
      <fill>
        <patternFill>
          <bgColor theme="0"/>
        </patternFill>
      </fill>
    </dxf>
    <dxf>
      <font>
        <color theme="8" tint="0.59996337778862885"/>
      </font>
    </dxf>
    <dxf>
      <font>
        <color theme="0"/>
      </font>
      <fill>
        <patternFill>
          <bgColor theme="0"/>
        </patternFill>
      </fill>
    </dxf>
    <dxf>
      <font>
        <color theme="8" tint="0.59996337778862885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00B050"/>
      </font>
    </dxf>
    <dxf>
      <font>
        <color rgb="FFFF000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rgb="FF92D050"/>
      </font>
    </dxf>
    <dxf>
      <font>
        <color rgb="FF92D05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4" tint="-0.24994659260841701"/>
      </font>
      <fill>
        <patternFill>
          <bgColor theme="4" tint="-0.24994659260841701"/>
        </patternFill>
      </fill>
    </dxf>
    <dxf>
      <font>
        <color theme="1" tint="0.499984740745262"/>
      </font>
      <fill>
        <patternFill>
          <bgColor theme="1" tint="0.499984740745262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ont>
        <color theme="3" tint="0.39994506668294322"/>
      </font>
      <fill>
        <patternFill>
          <bgColor theme="3" tint="0.39994506668294322"/>
        </patternFill>
      </fill>
    </dxf>
    <dxf>
      <font>
        <color theme="7" tint="-0.24994659260841701"/>
      </font>
      <fill>
        <patternFill>
          <bgColor theme="7" tint="-0.24994659260841701"/>
        </patternFill>
      </fill>
    </dxf>
    <dxf>
      <font>
        <color theme="6" tint="-0.24994659260841701"/>
      </font>
      <fill>
        <patternFill>
          <bgColor theme="6" tint="-0.24994659260841701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6" tint="-0.499984740745262"/>
      </font>
      <fill>
        <patternFill>
          <bgColor theme="6" tint="-0.499984740745262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4" tint="0.59996337778862885"/>
      </font>
    </dxf>
    <dxf>
      <font>
        <color theme="4" tint="0.79998168889431442"/>
      </font>
    </dxf>
    <dxf>
      <font>
        <color theme="6" tint="0.39994506668294322"/>
        <name val="Cambria"/>
        <scheme val="none"/>
      </font>
    </dxf>
    <dxf>
      <font>
        <color theme="6" tint="0.39994506668294322"/>
        <name val="Cambria"/>
        <scheme val="none"/>
      </font>
    </dxf>
    <dxf>
      <font>
        <color theme="6" tint="0.39994506668294322"/>
        <name val="Cambria"/>
        <scheme val="none"/>
      </font>
    </dxf>
    <dxf>
      <font>
        <color theme="6" tint="0.39994506668294322"/>
        <name val="Cambria"/>
        <scheme val="none"/>
      </font>
    </dxf>
    <dxf>
      <font>
        <color theme="6" tint="0.39994506668294322"/>
        <name val="Cambria"/>
        <scheme val="none"/>
      </font>
    </dxf>
    <dxf>
      <font>
        <color theme="6" tint="0.39994506668294322"/>
        <name val="Cambria"/>
        <scheme val="none"/>
      </font>
    </dxf>
    <dxf>
      <font>
        <color theme="6" tint="0.39994506668294322"/>
        <name val="Cambria"/>
        <scheme val="none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4" tint="0.59996337778862885"/>
      </font>
    </dxf>
    <dxf>
      <font>
        <color theme="8" tint="0.59996337778862885"/>
      </font>
    </dxf>
    <dxf>
      <font>
        <color theme="8" tint="0.59996337778862885"/>
      </font>
    </dxf>
    <dxf>
      <font>
        <color theme="4" tint="0.79998168889431442"/>
      </font>
    </dxf>
    <dxf>
      <font>
        <color theme="8" tint="0.59996337778862885"/>
      </font>
    </dxf>
    <dxf>
      <font>
        <color theme="7" tint="0.39994506668294322"/>
        <name val="Cambria"/>
        <scheme val="none"/>
      </font>
    </dxf>
    <dxf>
      <font>
        <color theme="7" tint="0.39994506668294322"/>
        <name val="Cambria"/>
        <scheme val="none"/>
      </font>
    </dxf>
    <dxf>
      <font>
        <color theme="7" tint="0.39994506668294322"/>
        <name val="Cambria"/>
        <scheme val="none"/>
      </font>
    </dxf>
    <dxf>
      <font>
        <color theme="7" tint="0.39994506668294322"/>
        <name val="Cambria"/>
        <scheme val="none"/>
      </font>
    </dxf>
    <dxf>
      <font>
        <color theme="7" tint="0.39994506668294322"/>
        <name val="Cambria"/>
        <scheme val="none"/>
      </font>
    </dxf>
    <dxf>
      <font>
        <color theme="7" tint="0.39994506668294322"/>
        <name val="Cambria"/>
        <scheme val="none"/>
      </font>
    </dxf>
    <dxf>
      <font>
        <color theme="7" tint="0.39994506668294322"/>
        <name val="Cambria"/>
        <scheme val="none"/>
      </font>
    </dxf>
    <dxf>
      <font>
        <color theme="7" tint="0.39994506668294322"/>
        <name val="Cambria"/>
        <scheme val="none"/>
      </font>
    </dxf>
    <dxf>
      <font>
        <color theme="7" tint="0.39994506668294322"/>
        <name val="Cambria"/>
        <scheme val="none"/>
      </font>
    </dxf>
    <dxf>
      <font>
        <color theme="8" tint="0.59996337778862885"/>
      </font>
    </dxf>
    <dxf>
      <font>
        <color theme="7" tint="0.39994506668294322"/>
        <name val="Cambria"/>
        <scheme val="none"/>
      </font>
    </dxf>
    <dxf>
      <font>
        <color theme="7" tint="0.39994506668294322"/>
        <name val="Cambria"/>
        <scheme val="none"/>
      </font>
    </dxf>
    <dxf>
      <font>
        <color theme="7" tint="0.39994506668294322"/>
        <name val="Cambria"/>
        <scheme val="none"/>
      </font>
    </dxf>
    <dxf>
      <font>
        <color theme="8" tint="0.59996337778862885"/>
      </font>
    </dxf>
    <dxf>
      <font>
        <color theme="7" tint="0.39994506668294322"/>
        <name val="Cambria"/>
        <scheme val="none"/>
      </font>
    </dxf>
    <dxf>
      <font>
        <color theme="7" tint="0.39994506668294322"/>
        <name val="Cambria"/>
        <scheme val="none"/>
      </font>
    </dxf>
    <dxf>
      <font>
        <color theme="7" tint="0.39994506668294322"/>
        <name val="Cambria"/>
        <scheme val="none"/>
      </font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  <dxf>
      <fill>
        <patternFill patternType="none">
          <bgColor auto="1"/>
        </patternFill>
      </fill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  <dxf>
      <font>
        <color theme="7" tint="0.39994506668294322"/>
        <name val="Cambria"/>
        <scheme val="none"/>
      </font>
    </dxf>
    <dxf>
      <font>
        <color theme="3" tint="0.59996337778862885"/>
      </font>
    </dxf>
    <dxf>
      <font>
        <color theme="3" tint="0.39994506668294322"/>
        <name val="Cambria"/>
        <scheme val="none"/>
      </font>
    </dxf>
    <dxf>
      <font>
        <color theme="8" tint="0.59996337778862885"/>
      </font>
    </dxf>
    <dxf>
      <font>
        <color theme="7" tint="0.39994506668294322"/>
        <name val="Cambria"/>
        <scheme val="none"/>
      </font>
    </dxf>
    <dxf>
      <font>
        <color theme="3" tint="0.59996337778862885"/>
      </font>
    </dxf>
    <dxf>
      <font>
        <color theme="3" tint="0.39994506668294322"/>
        <name val="Cambria"/>
        <scheme val="none"/>
      </font>
    </dxf>
    <dxf>
      <font>
        <color theme="8" tint="0.59996337778862885"/>
      </font>
    </dxf>
    <dxf>
      <font>
        <color theme="7" tint="0.39994506668294322"/>
        <name val="Cambria"/>
        <scheme val="none"/>
      </font>
    </dxf>
    <dxf>
      <font>
        <color theme="3" tint="0.59996337778862885"/>
      </font>
    </dxf>
    <dxf>
      <font>
        <color theme="3" tint="0.39994506668294322"/>
        <name val="Cambria"/>
        <scheme val="none"/>
      </font>
    </dxf>
    <dxf>
      <font>
        <color theme="8" tint="0.59996337778862885"/>
      </font>
    </dxf>
    <dxf>
      <font>
        <color theme="7" tint="0.39994506668294322"/>
        <name val="Cambria"/>
        <scheme val="none"/>
      </font>
    </dxf>
    <dxf>
      <font>
        <color theme="3" tint="0.59996337778862885"/>
      </font>
    </dxf>
    <dxf>
      <font>
        <color theme="3" tint="0.39994506668294322"/>
        <name val="Cambria"/>
        <scheme val="none"/>
      </font>
    </dxf>
    <dxf>
      <font>
        <color theme="8" tint="0.59996337778862885"/>
      </font>
    </dxf>
    <dxf>
      <font>
        <color theme="7" tint="0.39994506668294322"/>
        <name val="Cambria"/>
        <scheme val="none"/>
      </font>
    </dxf>
    <dxf>
      <font>
        <color theme="3" tint="0.59996337778862885"/>
      </font>
    </dxf>
    <dxf>
      <font>
        <color theme="3" tint="0.39994506668294322"/>
        <name val="Cambria"/>
        <scheme val="none"/>
      </font>
    </dxf>
    <dxf>
      <font>
        <color theme="8" tint="0.59996337778862885"/>
      </font>
    </dxf>
    <dxf>
      <font>
        <color theme="4" tint="0.39994506668294322"/>
      </font>
    </dxf>
    <dxf>
      <font>
        <color theme="8" tint="0.59996337778862885"/>
      </font>
    </dxf>
    <dxf>
      <font>
        <color theme="8" tint="0.59996337778862885"/>
      </font>
    </dxf>
    <dxf>
      <font>
        <color theme="4" tint="0.39994506668294322"/>
      </font>
    </dxf>
    <dxf>
      <font>
        <color theme="8" tint="0.59996337778862885"/>
      </font>
    </dxf>
    <dxf>
      <font>
        <color theme="8" tint="0.59996337778862885"/>
      </font>
    </dxf>
    <dxf>
      <font>
        <color theme="4" tint="0.39994506668294322"/>
      </font>
    </dxf>
    <dxf>
      <font>
        <color theme="8" tint="0.59996337778862885"/>
      </font>
    </dxf>
    <dxf>
      <font>
        <color theme="8" tint="0.59996337778862885"/>
      </font>
    </dxf>
    <dxf>
      <font>
        <color theme="4" tint="0.39994506668294322"/>
      </font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  <dxf>
      <font>
        <color theme="4" tint="0.39994506668294322"/>
      </font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  <dxf>
      <font>
        <color theme="8" tint="0.59996337778862885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ont>
        <color theme="6" tint="0.39994506668294322"/>
        <name val="Cambria"/>
        <scheme val="none"/>
      </font>
    </dxf>
    <dxf>
      <font>
        <color theme="8" tint="0.59996337778862885"/>
      </font>
    </dxf>
    <dxf>
      <font>
        <color theme="8" tint="0.59996337778862885"/>
      </font>
    </dxf>
    <dxf>
      <fill>
        <patternFill patternType="none">
          <bgColor auto="1"/>
        </patternFill>
      </fill>
    </dxf>
    <dxf>
      <font>
        <color theme="8" tint="0.59996337778862885"/>
      </font>
    </dxf>
    <dxf>
      <font>
        <color theme="3" tint="0.59996337778862885"/>
      </font>
    </dxf>
    <dxf>
      <font>
        <color theme="8" tint="0.39994506668294322"/>
      </font>
    </dxf>
    <dxf>
      <font>
        <color theme="8" tint="0.59996337778862885"/>
      </font>
    </dxf>
    <dxf>
      <font>
        <color theme="7" tint="0.39994506668294322"/>
        <name val="Cambria"/>
        <scheme val="none"/>
      </font>
    </dxf>
    <dxf>
      <font>
        <color theme="3" tint="0.39994506668294322"/>
        <name val="Cambria"/>
        <scheme val="none"/>
      </font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tx>
            <c:v>MARKS</c:v>
          </c:tx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 1</c:v>
              </c:pt>
              <c:pt idx="1">
                <c:v> FA 2</c:v>
              </c:pt>
              <c:pt idx="2">
                <c:v> SA 1</c:v>
              </c:pt>
              <c:pt idx="3">
                <c:v> FA 3</c:v>
              </c:pt>
              <c:pt idx="4">
                <c:v> FA 4</c:v>
              </c:pt>
              <c:pt idx="5">
                <c:v> SA 1</c:v>
              </c:pt>
              <c:pt idx="6">
                <c:v> CONSO.</c:v>
              </c:pt>
            </c:strLit>
          </c:cat>
          <c:val>
            <c:numRef>
              <c:f>'BACKUP SHEET'!$BC$3:$BI$3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95</c:v>
                </c:pt>
                <c:pt idx="6">
                  <c:v>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4967696"/>
        <c:axId val="334965344"/>
        <c:axId val="186900248"/>
      </c:bar3DChart>
      <c:catAx>
        <c:axId val="33496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4965344"/>
        <c:crosses val="autoZero"/>
        <c:auto val="0"/>
        <c:lblAlgn val="ctr"/>
        <c:lblOffset val="100"/>
        <c:noMultiLvlLbl val="0"/>
      </c:catAx>
      <c:valAx>
        <c:axId val="3349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4967696"/>
        <c:crosses val="autoZero"/>
        <c:crossBetween val="between"/>
      </c:valAx>
      <c:serAx>
        <c:axId val="1869002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496534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SHEET'!$BX$4:$CD$4</c:f>
              <c:numCache>
                <c:formatCode>General</c:formatCode>
                <c:ptCount val="7"/>
                <c:pt idx="0">
                  <c:v>80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95</c:v>
                </c:pt>
                <c:pt idx="6">
                  <c:v>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7622720"/>
        <c:axId val="347623896"/>
        <c:axId val="346553632"/>
      </c:bar3DChart>
      <c:catAx>
        <c:axId val="34762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623896"/>
        <c:crosses val="autoZero"/>
        <c:auto val="0"/>
        <c:lblAlgn val="ctr"/>
        <c:lblOffset val="100"/>
        <c:noMultiLvlLbl val="0"/>
      </c:catAx>
      <c:valAx>
        <c:axId val="347623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622720"/>
        <c:crosses val="autoZero"/>
        <c:crossBetween val="between"/>
      </c:valAx>
      <c:serAx>
        <c:axId val="3465536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62389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SHEET'!$BX$19:$CD$19</c:f>
              <c:numCache>
                <c:formatCode>General</c:formatCode>
                <c:ptCount val="7"/>
                <c:pt idx="0">
                  <c:v>53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70</c:v>
                </c:pt>
                <c:pt idx="6">
                  <c:v>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976968"/>
        <c:axId val="351974224"/>
        <c:axId val="352386688"/>
      </c:bar3DChart>
      <c:catAx>
        <c:axId val="351976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74224"/>
        <c:crosses val="autoZero"/>
        <c:auto val="0"/>
        <c:lblAlgn val="ctr"/>
        <c:lblOffset val="100"/>
        <c:noMultiLvlLbl val="0"/>
      </c:catAx>
      <c:valAx>
        <c:axId val="35197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76968"/>
        <c:crosses val="autoZero"/>
        <c:crossBetween val="between"/>
      </c:valAx>
      <c:serAx>
        <c:axId val="352386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7422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SHEET'!$CE$19:$CK$19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88</c:v>
                </c:pt>
                <c:pt idx="6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976184"/>
        <c:axId val="351975792"/>
        <c:axId val="353951248"/>
      </c:bar3DChart>
      <c:catAx>
        <c:axId val="35197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75792"/>
        <c:crosses val="autoZero"/>
        <c:auto val="0"/>
        <c:lblAlgn val="ctr"/>
        <c:lblOffset val="100"/>
        <c:noMultiLvlLbl val="0"/>
      </c:catAx>
      <c:valAx>
        <c:axId val="35197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76184"/>
        <c:crosses val="autoZero"/>
        <c:crossBetween val="between"/>
      </c:valAx>
      <c:serAx>
        <c:axId val="3539512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7579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SHEET'!$CL$19:$CR$19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70</c:v>
                </c:pt>
                <c:pt idx="6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930680"/>
        <c:axId val="352932248"/>
        <c:axId val="353951672"/>
      </c:bar3DChart>
      <c:catAx>
        <c:axId val="352930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32248"/>
        <c:crosses val="autoZero"/>
        <c:auto val="0"/>
        <c:lblAlgn val="ctr"/>
        <c:lblOffset val="100"/>
        <c:noMultiLvlLbl val="0"/>
      </c:catAx>
      <c:valAx>
        <c:axId val="352932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30680"/>
        <c:crosses val="autoZero"/>
        <c:crossBetween val="between"/>
      </c:valAx>
      <c:serAx>
        <c:axId val="3539516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3224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SHEET'!$BC$20:$BI$20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70</c:v>
                </c:pt>
                <c:pt idx="6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934600"/>
        <c:axId val="352933816"/>
        <c:axId val="353955064"/>
      </c:bar3DChart>
      <c:catAx>
        <c:axId val="35293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33816"/>
        <c:crosses val="autoZero"/>
        <c:auto val="0"/>
        <c:lblAlgn val="ctr"/>
        <c:lblOffset val="100"/>
        <c:noMultiLvlLbl val="0"/>
      </c:catAx>
      <c:valAx>
        <c:axId val="352933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34600"/>
        <c:crosses val="autoZero"/>
        <c:crossBetween val="between"/>
      </c:valAx>
      <c:serAx>
        <c:axId val="3539550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3381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SHEET'!$BJ$20:$BP$20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88</c:v>
                </c:pt>
                <c:pt idx="6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932640"/>
        <c:axId val="352929504"/>
        <c:axId val="353946584"/>
      </c:bar3DChart>
      <c:catAx>
        <c:axId val="35293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29504"/>
        <c:crosses val="autoZero"/>
        <c:auto val="0"/>
        <c:lblAlgn val="ctr"/>
        <c:lblOffset val="100"/>
        <c:noMultiLvlLbl val="0"/>
      </c:catAx>
      <c:valAx>
        <c:axId val="35292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32640"/>
        <c:crosses val="autoZero"/>
        <c:crossBetween val="between"/>
      </c:valAx>
      <c:serAx>
        <c:axId val="353946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2950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SHEET'!$BQ$20:$BW$20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78</c:v>
                </c:pt>
                <c:pt idx="6">
                  <c:v>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934992"/>
        <c:axId val="352931856"/>
        <c:axId val="353944464"/>
      </c:bar3DChart>
      <c:catAx>
        <c:axId val="35293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31856"/>
        <c:crosses val="autoZero"/>
        <c:auto val="0"/>
        <c:lblAlgn val="ctr"/>
        <c:lblOffset val="100"/>
        <c:noMultiLvlLbl val="0"/>
      </c:catAx>
      <c:valAx>
        <c:axId val="35293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34992"/>
        <c:crosses val="autoZero"/>
        <c:crossBetween val="between"/>
      </c:valAx>
      <c:serAx>
        <c:axId val="353944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3185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SHEET'!$BX$20:$CD$20</c:f>
              <c:numCache>
                <c:formatCode>General</c:formatCode>
                <c:ptCount val="7"/>
                <c:pt idx="0">
                  <c:v>53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70</c:v>
                </c:pt>
                <c:pt idx="6">
                  <c:v>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915000"/>
        <c:axId val="352903240"/>
        <c:axId val="353954640"/>
      </c:bar3DChart>
      <c:catAx>
        <c:axId val="352915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03240"/>
        <c:crosses val="autoZero"/>
        <c:auto val="0"/>
        <c:lblAlgn val="ctr"/>
        <c:lblOffset val="100"/>
        <c:noMultiLvlLbl val="0"/>
      </c:catAx>
      <c:valAx>
        <c:axId val="352903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15000"/>
        <c:crosses val="autoZero"/>
        <c:crossBetween val="between"/>
      </c:valAx>
      <c:serAx>
        <c:axId val="353954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0324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SHEET'!$CE$20:$CK$20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88</c:v>
                </c:pt>
                <c:pt idx="6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907552"/>
        <c:axId val="352909120"/>
        <c:axId val="353945312"/>
      </c:bar3DChart>
      <c:catAx>
        <c:axId val="3529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09120"/>
        <c:crosses val="autoZero"/>
        <c:auto val="0"/>
        <c:lblAlgn val="ctr"/>
        <c:lblOffset val="100"/>
        <c:noMultiLvlLbl val="0"/>
      </c:catAx>
      <c:valAx>
        <c:axId val="352909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07552"/>
        <c:crosses val="autoZero"/>
        <c:crossBetween val="between"/>
      </c:valAx>
      <c:serAx>
        <c:axId val="3539453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0912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SHEET'!$CL$20:$CR$20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70</c:v>
                </c:pt>
                <c:pt idx="6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931072"/>
        <c:axId val="352905984"/>
        <c:axId val="353949128"/>
      </c:bar3DChart>
      <c:catAx>
        <c:axId val="35293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05984"/>
        <c:crosses val="autoZero"/>
        <c:auto val="0"/>
        <c:lblAlgn val="ctr"/>
        <c:lblOffset val="100"/>
        <c:noMultiLvlLbl val="0"/>
      </c:catAx>
      <c:valAx>
        <c:axId val="35290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31072"/>
        <c:crosses val="autoZero"/>
        <c:crossBetween val="between"/>
      </c:valAx>
      <c:serAx>
        <c:axId val="353949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0598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SHEET'!$BC$21:$BI$21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70</c:v>
                </c:pt>
                <c:pt idx="6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911864"/>
        <c:axId val="352910296"/>
        <c:axId val="353944888"/>
      </c:bar3DChart>
      <c:catAx>
        <c:axId val="352911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10296"/>
        <c:crosses val="autoZero"/>
        <c:auto val="0"/>
        <c:lblAlgn val="ctr"/>
        <c:lblOffset val="100"/>
        <c:noMultiLvlLbl val="0"/>
      </c:catAx>
      <c:valAx>
        <c:axId val="35291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11864"/>
        <c:crosses val="autoZero"/>
        <c:crossBetween val="between"/>
      </c:valAx>
      <c:serAx>
        <c:axId val="3539448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1029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SHEET'!$CE$4:$CK$4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119</c:v>
                </c:pt>
                <c:pt idx="6">
                  <c:v>105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7625072"/>
        <c:axId val="347622328"/>
        <c:axId val="347700592"/>
      </c:bar3DChart>
      <c:catAx>
        <c:axId val="34762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622328"/>
        <c:crosses val="autoZero"/>
        <c:auto val="0"/>
        <c:lblAlgn val="ctr"/>
        <c:lblOffset val="100"/>
        <c:noMultiLvlLbl val="0"/>
      </c:catAx>
      <c:valAx>
        <c:axId val="34762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625072"/>
        <c:crosses val="autoZero"/>
        <c:crossBetween val="between"/>
      </c:valAx>
      <c:serAx>
        <c:axId val="3477005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62232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SHEET'!$BJ$21:$BP$21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88</c:v>
                </c:pt>
                <c:pt idx="6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906376"/>
        <c:axId val="352913432"/>
        <c:axId val="353947432"/>
      </c:bar3DChart>
      <c:catAx>
        <c:axId val="352906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13432"/>
        <c:crosses val="autoZero"/>
        <c:auto val="0"/>
        <c:lblAlgn val="ctr"/>
        <c:lblOffset val="100"/>
        <c:noMultiLvlLbl val="0"/>
      </c:catAx>
      <c:valAx>
        <c:axId val="35291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06376"/>
        <c:crosses val="autoZero"/>
        <c:crossBetween val="between"/>
      </c:valAx>
      <c:serAx>
        <c:axId val="3539474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1343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SHEET'!$BQ$21:$BW$21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78</c:v>
                </c:pt>
                <c:pt idx="6">
                  <c:v>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910688"/>
        <c:axId val="352912256"/>
        <c:axId val="353956760"/>
      </c:bar3DChart>
      <c:catAx>
        <c:axId val="35291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12256"/>
        <c:crosses val="autoZero"/>
        <c:auto val="0"/>
        <c:lblAlgn val="ctr"/>
        <c:lblOffset val="100"/>
        <c:noMultiLvlLbl val="0"/>
      </c:catAx>
      <c:valAx>
        <c:axId val="35291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10688"/>
        <c:crosses val="autoZero"/>
        <c:crossBetween val="between"/>
      </c:valAx>
      <c:serAx>
        <c:axId val="353956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1225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SHEET'!$BX$21:$CD$21</c:f>
              <c:numCache>
                <c:formatCode>General</c:formatCode>
                <c:ptCount val="7"/>
                <c:pt idx="0">
                  <c:v>53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70</c:v>
                </c:pt>
                <c:pt idx="6">
                  <c:v>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909904"/>
        <c:axId val="352905592"/>
        <c:axId val="353954216"/>
      </c:bar3DChart>
      <c:catAx>
        <c:axId val="35290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05592"/>
        <c:crosses val="autoZero"/>
        <c:auto val="0"/>
        <c:lblAlgn val="ctr"/>
        <c:lblOffset val="100"/>
        <c:noMultiLvlLbl val="0"/>
      </c:catAx>
      <c:valAx>
        <c:axId val="352905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09904"/>
        <c:crosses val="autoZero"/>
        <c:crossBetween val="between"/>
      </c:valAx>
      <c:serAx>
        <c:axId val="3539542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0559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SHEET'!$CE$21:$CK$21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88</c:v>
                </c:pt>
                <c:pt idx="6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914216"/>
        <c:axId val="352914608"/>
        <c:axId val="353943616"/>
      </c:bar3DChart>
      <c:catAx>
        <c:axId val="352914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14608"/>
        <c:crosses val="autoZero"/>
        <c:auto val="0"/>
        <c:lblAlgn val="ctr"/>
        <c:lblOffset val="100"/>
        <c:noMultiLvlLbl val="0"/>
      </c:catAx>
      <c:valAx>
        <c:axId val="35291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14216"/>
        <c:crosses val="autoZero"/>
        <c:crossBetween val="between"/>
      </c:valAx>
      <c:serAx>
        <c:axId val="353943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1460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SHEET'!$CL$21:$CR$21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70</c:v>
                </c:pt>
                <c:pt idx="6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906768"/>
        <c:axId val="352919312"/>
        <c:axId val="353949552"/>
      </c:bar3DChart>
      <c:catAx>
        <c:axId val="35290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19312"/>
        <c:crosses val="autoZero"/>
        <c:auto val="0"/>
        <c:lblAlgn val="ctr"/>
        <c:lblOffset val="100"/>
        <c:noMultiLvlLbl val="0"/>
      </c:catAx>
      <c:valAx>
        <c:axId val="35291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06768"/>
        <c:crosses val="autoZero"/>
        <c:crossBetween val="between"/>
      </c:valAx>
      <c:serAx>
        <c:axId val="3539495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1931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SHEET'!$BC$22:$BI$22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70</c:v>
                </c:pt>
                <c:pt idx="6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924408"/>
        <c:axId val="352925192"/>
        <c:axId val="353948704"/>
      </c:bar3DChart>
      <c:catAx>
        <c:axId val="352924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25192"/>
        <c:crosses val="autoZero"/>
        <c:auto val="0"/>
        <c:lblAlgn val="ctr"/>
        <c:lblOffset val="100"/>
        <c:noMultiLvlLbl val="0"/>
      </c:catAx>
      <c:valAx>
        <c:axId val="352925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24408"/>
        <c:crosses val="autoZero"/>
        <c:crossBetween val="between"/>
      </c:valAx>
      <c:serAx>
        <c:axId val="3539487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2519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SHEET'!$BJ$22:$BP$22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88</c:v>
                </c:pt>
                <c:pt idx="6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920488"/>
        <c:axId val="352920096"/>
        <c:axId val="353950400"/>
      </c:bar3DChart>
      <c:catAx>
        <c:axId val="352920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20096"/>
        <c:crosses val="autoZero"/>
        <c:auto val="0"/>
        <c:lblAlgn val="ctr"/>
        <c:lblOffset val="100"/>
        <c:noMultiLvlLbl val="0"/>
      </c:catAx>
      <c:valAx>
        <c:axId val="35292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20488"/>
        <c:crosses val="autoZero"/>
        <c:crossBetween val="between"/>
      </c:valAx>
      <c:serAx>
        <c:axId val="3539504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2009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SHEET'!$BQ$22:$BW$22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78</c:v>
                </c:pt>
                <c:pt idx="6">
                  <c:v>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921664"/>
        <c:axId val="352918136"/>
        <c:axId val="353958032"/>
      </c:bar3DChart>
      <c:catAx>
        <c:axId val="35292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18136"/>
        <c:crosses val="autoZero"/>
        <c:auto val="0"/>
        <c:lblAlgn val="ctr"/>
        <c:lblOffset val="100"/>
        <c:noMultiLvlLbl val="0"/>
      </c:catAx>
      <c:valAx>
        <c:axId val="352918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21664"/>
        <c:crosses val="autoZero"/>
        <c:crossBetween val="between"/>
      </c:valAx>
      <c:serAx>
        <c:axId val="353958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1813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SHEET'!$BX$22:$CD$22</c:f>
              <c:numCache>
                <c:formatCode>General</c:formatCode>
                <c:ptCount val="7"/>
                <c:pt idx="0">
                  <c:v>53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70</c:v>
                </c:pt>
                <c:pt idx="6">
                  <c:v>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920880"/>
        <c:axId val="352925584"/>
        <c:axId val="353957608"/>
      </c:bar3DChart>
      <c:catAx>
        <c:axId val="35292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25584"/>
        <c:crosses val="autoZero"/>
        <c:auto val="0"/>
        <c:lblAlgn val="ctr"/>
        <c:lblOffset val="100"/>
        <c:noMultiLvlLbl val="0"/>
      </c:catAx>
      <c:valAx>
        <c:axId val="35292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20880"/>
        <c:crosses val="autoZero"/>
        <c:crossBetween val="between"/>
      </c:valAx>
      <c:serAx>
        <c:axId val="353957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2558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SHEET'!$CE$22:$CK$22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88</c:v>
                </c:pt>
                <c:pt idx="6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918528"/>
        <c:axId val="352922448"/>
        <c:axId val="353958880"/>
      </c:bar3DChart>
      <c:catAx>
        <c:axId val="35291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22448"/>
        <c:crosses val="autoZero"/>
        <c:auto val="0"/>
        <c:lblAlgn val="ctr"/>
        <c:lblOffset val="100"/>
        <c:noMultiLvlLbl val="0"/>
      </c:catAx>
      <c:valAx>
        <c:axId val="35292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18528"/>
        <c:crosses val="autoZero"/>
        <c:crossBetween val="between"/>
      </c:valAx>
      <c:serAx>
        <c:axId val="353958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2244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SHEET'!$CL$4:$CR$4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95</c:v>
                </c:pt>
                <c:pt idx="6">
                  <c:v>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7626248"/>
        <c:axId val="347621936"/>
        <c:axId val="347699744"/>
      </c:bar3DChart>
      <c:catAx>
        <c:axId val="34762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621936"/>
        <c:crosses val="autoZero"/>
        <c:auto val="0"/>
        <c:lblAlgn val="ctr"/>
        <c:lblOffset val="100"/>
        <c:noMultiLvlLbl val="0"/>
      </c:catAx>
      <c:valAx>
        <c:axId val="347621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626248"/>
        <c:crosses val="autoZero"/>
        <c:crossBetween val="between"/>
      </c:valAx>
      <c:serAx>
        <c:axId val="347699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62193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SHEET'!$CL$22:$CR$22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70</c:v>
                </c:pt>
                <c:pt idx="6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927152"/>
        <c:axId val="352922840"/>
        <c:axId val="353628864"/>
      </c:bar3DChart>
      <c:catAx>
        <c:axId val="35292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22840"/>
        <c:crosses val="autoZero"/>
        <c:auto val="0"/>
        <c:lblAlgn val="ctr"/>
        <c:lblOffset val="100"/>
        <c:noMultiLvlLbl val="0"/>
      </c:catAx>
      <c:valAx>
        <c:axId val="352922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27152"/>
        <c:crosses val="autoZero"/>
        <c:crossBetween val="between"/>
      </c:valAx>
      <c:serAx>
        <c:axId val="353628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2284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 1</c:v>
              </c:pt>
              <c:pt idx="1">
                <c:v> FA 2</c:v>
              </c:pt>
              <c:pt idx="2">
                <c:v> SA 1</c:v>
              </c:pt>
              <c:pt idx="3">
                <c:v> FA 3</c:v>
              </c:pt>
              <c:pt idx="4">
                <c:v> FA 4</c:v>
              </c:pt>
              <c:pt idx="5">
                <c:v> SA 2</c:v>
              </c:pt>
              <c:pt idx="6">
                <c:v> CONSO</c:v>
              </c:pt>
            </c:strLit>
          </c:cat>
          <c:val>
            <c:numRef>
              <c:f>'BACKUP SHEET'!$BC$23:$BI$23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916568"/>
        <c:axId val="352926368"/>
        <c:axId val="353632256"/>
      </c:bar3DChart>
      <c:catAx>
        <c:axId val="352916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26368"/>
        <c:crosses val="autoZero"/>
        <c:auto val="0"/>
        <c:lblAlgn val="ctr"/>
        <c:lblOffset val="100"/>
        <c:noMultiLvlLbl val="0"/>
      </c:catAx>
      <c:valAx>
        <c:axId val="35292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16568"/>
        <c:crosses val="autoZero"/>
        <c:crossBetween val="between"/>
      </c:valAx>
      <c:serAx>
        <c:axId val="3536322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2636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 1</c:v>
              </c:pt>
              <c:pt idx="1">
                <c:v> FA 2</c:v>
              </c:pt>
              <c:pt idx="2">
                <c:v> SA 1</c:v>
              </c:pt>
              <c:pt idx="3">
                <c:v> FA 3</c:v>
              </c:pt>
              <c:pt idx="4">
                <c:v> FA 4</c:v>
              </c:pt>
              <c:pt idx="5">
                <c:v> SA 2</c:v>
              </c:pt>
              <c:pt idx="6">
                <c:v> CONSO</c:v>
              </c:pt>
            </c:strLit>
          </c:cat>
          <c:val>
            <c:numRef>
              <c:f>'BACKUP SHEET'!$BJ$23:$BP$23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75</c:v>
                </c:pt>
                <c:pt idx="6">
                  <c:v>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916960"/>
        <c:axId val="355152680"/>
        <c:axId val="353626744"/>
      </c:bar3DChart>
      <c:catAx>
        <c:axId val="35291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52680"/>
        <c:crosses val="autoZero"/>
        <c:auto val="0"/>
        <c:lblAlgn val="ctr"/>
        <c:lblOffset val="100"/>
        <c:noMultiLvlLbl val="0"/>
      </c:catAx>
      <c:valAx>
        <c:axId val="355152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916960"/>
        <c:crosses val="autoZero"/>
        <c:crossBetween val="between"/>
      </c:valAx>
      <c:serAx>
        <c:axId val="353626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5268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val>
            <c:numRef>
              <c:f>'BACKUP SHEET'!$BQ$23:$BW$23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67</c:v>
                </c:pt>
                <c:pt idx="6">
                  <c:v>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153072"/>
        <c:axId val="355153464"/>
        <c:axId val="353634376"/>
      </c:bar3DChart>
      <c:catAx>
        <c:axId val="35515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53464"/>
        <c:crosses val="autoZero"/>
        <c:auto val="0"/>
        <c:lblAlgn val="ctr"/>
        <c:lblOffset val="100"/>
        <c:noMultiLvlLbl val="0"/>
      </c:catAx>
      <c:valAx>
        <c:axId val="355153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53072"/>
        <c:crosses val="autoZero"/>
        <c:crossBetween val="between"/>
      </c:valAx>
      <c:serAx>
        <c:axId val="3536343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5346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val>
            <c:numRef>
              <c:f>'BACKUP SHEET'!$BX$23:$CD$23</c:f>
              <c:numCache>
                <c:formatCode>General</c:formatCode>
                <c:ptCount val="7"/>
                <c:pt idx="0">
                  <c:v>48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149152"/>
        <c:axId val="355150328"/>
        <c:axId val="353630984"/>
      </c:bar3DChart>
      <c:catAx>
        <c:axId val="35514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50328"/>
        <c:crosses val="autoZero"/>
        <c:auto val="0"/>
        <c:lblAlgn val="ctr"/>
        <c:lblOffset val="100"/>
        <c:noMultiLvlLbl val="0"/>
      </c:catAx>
      <c:valAx>
        <c:axId val="355150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49152"/>
        <c:crosses val="autoZero"/>
        <c:crossBetween val="between"/>
      </c:valAx>
      <c:serAx>
        <c:axId val="353630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5032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val>
            <c:numRef>
              <c:f>'BACKUP SHEET'!$CE$23:$CK$23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75</c:v>
                </c:pt>
                <c:pt idx="6">
                  <c:v>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148368"/>
        <c:axId val="355149544"/>
        <c:axId val="353627168"/>
      </c:bar3DChart>
      <c:catAx>
        <c:axId val="35514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49544"/>
        <c:crosses val="autoZero"/>
        <c:auto val="0"/>
        <c:lblAlgn val="ctr"/>
        <c:lblOffset val="100"/>
        <c:noMultiLvlLbl val="0"/>
      </c:catAx>
      <c:valAx>
        <c:axId val="355149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48368"/>
        <c:crosses val="autoZero"/>
        <c:crossBetween val="between"/>
      </c:valAx>
      <c:serAx>
        <c:axId val="353627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4954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 1</c:v>
              </c:pt>
              <c:pt idx="1">
                <c:v> FA 2</c:v>
              </c:pt>
              <c:pt idx="2">
                <c:v> SA 1</c:v>
              </c:pt>
              <c:pt idx="3">
                <c:v> FA 3</c:v>
              </c:pt>
              <c:pt idx="4">
                <c:v> FA 4</c:v>
              </c:pt>
              <c:pt idx="5">
                <c:v> SA 2</c:v>
              </c:pt>
              <c:pt idx="6">
                <c:v> CONSO</c:v>
              </c:pt>
            </c:strLit>
          </c:cat>
          <c:val>
            <c:numRef>
              <c:f>'BACKUP SHEET'!$CL$23:$CR$23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154640"/>
        <c:axId val="355151896"/>
        <c:axId val="353630136"/>
      </c:bar3DChart>
      <c:catAx>
        <c:axId val="35515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51896"/>
        <c:crosses val="autoZero"/>
        <c:auto val="0"/>
        <c:lblAlgn val="ctr"/>
        <c:lblOffset val="100"/>
        <c:noMultiLvlLbl val="0"/>
      </c:catAx>
      <c:valAx>
        <c:axId val="35515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54640"/>
        <c:crosses val="autoZero"/>
        <c:crossBetween val="between"/>
      </c:valAx>
      <c:serAx>
        <c:axId val="3536301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5189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SHEET'!$BC$24:$BI$24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134648"/>
        <c:axId val="355133472"/>
        <c:axId val="353635648"/>
      </c:bar3DChart>
      <c:catAx>
        <c:axId val="35513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3472"/>
        <c:crosses val="autoZero"/>
        <c:auto val="0"/>
        <c:lblAlgn val="ctr"/>
        <c:lblOffset val="100"/>
        <c:noMultiLvlLbl val="0"/>
      </c:catAx>
      <c:valAx>
        <c:axId val="35513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4648"/>
        <c:crosses val="autoZero"/>
        <c:crossBetween val="between"/>
      </c:valAx>
      <c:serAx>
        <c:axId val="353635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347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SHEET'!$BJ$24:$BP$24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75</c:v>
                </c:pt>
                <c:pt idx="6">
                  <c:v>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125240"/>
        <c:axId val="355123280"/>
        <c:axId val="353632680"/>
      </c:bar3DChart>
      <c:catAx>
        <c:axId val="355125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23280"/>
        <c:crosses val="autoZero"/>
        <c:auto val="0"/>
        <c:lblAlgn val="ctr"/>
        <c:lblOffset val="100"/>
        <c:noMultiLvlLbl val="0"/>
      </c:catAx>
      <c:valAx>
        <c:axId val="35512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25240"/>
        <c:crosses val="autoZero"/>
        <c:crossBetween val="between"/>
      </c:valAx>
      <c:serAx>
        <c:axId val="3536326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2328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SHEET'!$BQ$24:$BW$24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67</c:v>
                </c:pt>
                <c:pt idx="6">
                  <c:v>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129552"/>
        <c:axId val="355124064"/>
        <c:axId val="353629712"/>
      </c:bar3DChart>
      <c:catAx>
        <c:axId val="35512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24064"/>
        <c:crosses val="autoZero"/>
        <c:auto val="0"/>
        <c:lblAlgn val="ctr"/>
        <c:lblOffset val="100"/>
        <c:noMultiLvlLbl val="0"/>
      </c:catAx>
      <c:valAx>
        <c:axId val="35512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29552"/>
        <c:crosses val="autoZero"/>
        <c:crossBetween val="between"/>
      </c:valAx>
      <c:serAx>
        <c:axId val="353629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2406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SHEET'!$BC$5:$BI$5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95</c:v>
                </c:pt>
                <c:pt idx="6">
                  <c:v>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7619584"/>
        <c:axId val="347620760"/>
        <c:axId val="347695928"/>
      </c:bar3DChart>
      <c:catAx>
        <c:axId val="34761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620760"/>
        <c:crosses val="autoZero"/>
        <c:auto val="0"/>
        <c:lblAlgn val="ctr"/>
        <c:lblOffset val="100"/>
        <c:noMultiLvlLbl val="0"/>
      </c:catAx>
      <c:valAx>
        <c:axId val="347620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619584"/>
        <c:crosses val="autoZero"/>
        <c:crossBetween val="between"/>
      </c:valAx>
      <c:serAx>
        <c:axId val="3476959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62076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SHEET'!$BX$24:$CD$24</c:f>
              <c:numCache>
                <c:formatCode>General</c:formatCode>
                <c:ptCount val="7"/>
                <c:pt idx="0">
                  <c:v>48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123672"/>
        <c:axId val="355131512"/>
        <c:axId val="353631832"/>
      </c:bar3DChart>
      <c:catAx>
        <c:axId val="355123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1512"/>
        <c:crosses val="autoZero"/>
        <c:auto val="0"/>
        <c:lblAlgn val="ctr"/>
        <c:lblOffset val="100"/>
        <c:noMultiLvlLbl val="0"/>
      </c:catAx>
      <c:valAx>
        <c:axId val="355131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23672"/>
        <c:crosses val="autoZero"/>
        <c:crossBetween val="between"/>
      </c:valAx>
      <c:serAx>
        <c:axId val="353631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151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SHEET'!$CE$24:$CK$24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75</c:v>
                </c:pt>
                <c:pt idx="6">
                  <c:v>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133864"/>
        <c:axId val="355130728"/>
        <c:axId val="353633952"/>
      </c:bar3DChart>
      <c:catAx>
        <c:axId val="355133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0728"/>
        <c:crosses val="autoZero"/>
        <c:auto val="0"/>
        <c:lblAlgn val="ctr"/>
        <c:lblOffset val="100"/>
        <c:noMultiLvlLbl val="0"/>
      </c:catAx>
      <c:valAx>
        <c:axId val="355130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3864"/>
        <c:crosses val="autoZero"/>
        <c:crossBetween val="between"/>
      </c:valAx>
      <c:serAx>
        <c:axId val="353633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072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SHEET'!$CL$24:$CR$24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134256"/>
        <c:axId val="355135040"/>
        <c:axId val="353626320"/>
      </c:bar3DChart>
      <c:catAx>
        <c:axId val="35513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5040"/>
        <c:crosses val="autoZero"/>
        <c:auto val="0"/>
        <c:lblAlgn val="ctr"/>
        <c:lblOffset val="100"/>
        <c:noMultiLvlLbl val="0"/>
      </c:catAx>
      <c:valAx>
        <c:axId val="35513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4256"/>
        <c:crosses val="autoZero"/>
        <c:crossBetween val="between"/>
      </c:valAx>
      <c:serAx>
        <c:axId val="3536263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504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SHEET'!$BC$25:$BI$25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132688"/>
        <c:axId val="355133080"/>
        <c:axId val="353636496"/>
      </c:bar3DChart>
      <c:catAx>
        <c:axId val="35513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3080"/>
        <c:crosses val="autoZero"/>
        <c:auto val="0"/>
        <c:lblAlgn val="ctr"/>
        <c:lblOffset val="100"/>
        <c:noMultiLvlLbl val="0"/>
      </c:catAx>
      <c:valAx>
        <c:axId val="35513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2688"/>
        <c:crosses val="autoZero"/>
        <c:crossBetween val="between"/>
      </c:valAx>
      <c:serAx>
        <c:axId val="3536364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308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SHEET'!$BJ$25:$BP$25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75</c:v>
                </c:pt>
                <c:pt idx="6">
                  <c:v>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135432"/>
        <c:axId val="355131904"/>
        <c:axId val="353627592"/>
      </c:bar3DChart>
      <c:catAx>
        <c:axId val="355135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1904"/>
        <c:crosses val="autoZero"/>
        <c:auto val="0"/>
        <c:lblAlgn val="ctr"/>
        <c:lblOffset val="100"/>
        <c:noMultiLvlLbl val="0"/>
      </c:catAx>
      <c:valAx>
        <c:axId val="35513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5432"/>
        <c:crosses val="autoZero"/>
        <c:crossBetween val="between"/>
      </c:valAx>
      <c:serAx>
        <c:axId val="3536275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190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SHEET'!$BQ$25:$BW$25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67</c:v>
                </c:pt>
                <c:pt idx="6">
                  <c:v>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142880"/>
        <c:axId val="355144056"/>
        <c:axId val="353628016"/>
      </c:bar3DChart>
      <c:catAx>
        <c:axId val="35514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44056"/>
        <c:crosses val="autoZero"/>
        <c:auto val="0"/>
        <c:lblAlgn val="ctr"/>
        <c:lblOffset val="100"/>
        <c:noMultiLvlLbl val="0"/>
      </c:catAx>
      <c:valAx>
        <c:axId val="355144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42880"/>
        <c:crosses val="autoZero"/>
        <c:crossBetween val="between"/>
      </c:valAx>
      <c:serAx>
        <c:axId val="353628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4405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SHEET'!$BX$25:$CD$25</c:f>
              <c:numCache>
                <c:formatCode>General</c:formatCode>
                <c:ptCount val="7"/>
                <c:pt idx="0">
                  <c:v>48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147976"/>
        <c:axId val="355143272"/>
        <c:axId val="353638192"/>
      </c:bar3DChart>
      <c:catAx>
        <c:axId val="355147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43272"/>
        <c:crosses val="autoZero"/>
        <c:auto val="0"/>
        <c:lblAlgn val="ctr"/>
        <c:lblOffset val="100"/>
        <c:noMultiLvlLbl val="0"/>
      </c:catAx>
      <c:valAx>
        <c:axId val="355143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47976"/>
        <c:crosses val="autoZero"/>
        <c:crossBetween val="between"/>
      </c:valAx>
      <c:serAx>
        <c:axId val="353638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4327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SHEET'!$CE$25:$CK$25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75</c:v>
                </c:pt>
                <c:pt idx="6">
                  <c:v>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135824"/>
        <c:axId val="355140528"/>
        <c:axId val="353637768"/>
      </c:bar3DChart>
      <c:catAx>
        <c:axId val="35513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40528"/>
        <c:crosses val="autoZero"/>
        <c:auto val="0"/>
        <c:lblAlgn val="ctr"/>
        <c:lblOffset val="100"/>
        <c:noMultiLvlLbl val="0"/>
      </c:catAx>
      <c:valAx>
        <c:axId val="355140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5824"/>
        <c:crosses val="autoZero"/>
        <c:crossBetween val="between"/>
      </c:valAx>
      <c:serAx>
        <c:axId val="3536377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4052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SHEET'!$CL$25:$CR$25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144840"/>
        <c:axId val="355145232"/>
        <c:axId val="353639464"/>
      </c:bar3DChart>
      <c:catAx>
        <c:axId val="355144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45232"/>
        <c:crosses val="autoZero"/>
        <c:auto val="0"/>
        <c:lblAlgn val="ctr"/>
        <c:lblOffset val="100"/>
        <c:noMultiLvlLbl val="0"/>
      </c:catAx>
      <c:valAx>
        <c:axId val="35514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44840"/>
        <c:crosses val="autoZero"/>
        <c:crossBetween val="between"/>
      </c:valAx>
      <c:serAx>
        <c:axId val="353639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4523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SHEET'!$BC$26:$BI$26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146016"/>
        <c:axId val="355139744"/>
        <c:axId val="355312880"/>
      </c:bar3DChart>
      <c:catAx>
        <c:axId val="35514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9744"/>
        <c:crosses val="autoZero"/>
        <c:auto val="0"/>
        <c:lblAlgn val="ctr"/>
        <c:lblOffset val="100"/>
        <c:noMultiLvlLbl val="0"/>
      </c:catAx>
      <c:valAx>
        <c:axId val="35513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46016"/>
        <c:crosses val="autoZero"/>
        <c:crossBetween val="between"/>
      </c:valAx>
      <c:serAx>
        <c:axId val="355312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974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SHEET'!$BJ$5:$BP$5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119</c:v>
                </c:pt>
                <c:pt idx="6">
                  <c:v>105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7620368"/>
        <c:axId val="347497904"/>
        <c:axId val="347693384"/>
      </c:bar3DChart>
      <c:catAx>
        <c:axId val="34762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497904"/>
        <c:crosses val="autoZero"/>
        <c:auto val="0"/>
        <c:lblAlgn val="ctr"/>
        <c:lblOffset val="100"/>
        <c:noMultiLvlLbl val="0"/>
      </c:catAx>
      <c:valAx>
        <c:axId val="34749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620368"/>
        <c:crosses val="autoZero"/>
        <c:crossBetween val="between"/>
      </c:valAx>
      <c:serAx>
        <c:axId val="347693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49790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SHEET'!$BJ$26:$BP$26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75</c:v>
                </c:pt>
                <c:pt idx="6">
                  <c:v>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147192"/>
        <c:axId val="355137000"/>
        <c:axId val="355310760"/>
      </c:bar3DChart>
      <c:catAx>
        <c:axId val="355147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7000"/>
        <c:crosses val="autoZero"/>
        <c:auto val="0"/>
        <c:lblAlgn val="ctr"/>
        <c:lblOffset val="100"/>
        <c:noMultiLvlLbl val="0"/>
      </c:catAx>
      <c:valAx>
        <c:axId val="355137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47192"/>
        <c:crosses val="autoZero"/>
        <c:crossBetween val="between"/>
      </c:valAx>
      <c:serAx>
        <c:axId val="355310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700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SHEET'!$BQ$26:$BW$26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67</c:v>
                </c:pt>
                <c:pt idx="6">
                  <c:v>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140920"/>
        <c:axId val="355141312"/>
        <c:axId val="355315424"/>
      </c:bar3DChart>
      <c:catAx>
        <c:axId val="355140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41312"/>
        <c:crosses val="autoZero"/>
        <c:auto val="0"/>
        <c:lblAlgn val="ctr"/>
        <c:lblOffset val="100"/>
        <c:noMultiLvlLbl val="0"/>
      </c:catAx>
      <c:valAx>
        <c:axId val="35514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40920"/>
        <c:crosses val="autoZero"/>
        <c:crossBetween val="between"/>
      </c:valAx>
      <c:serAx>
        <c:axId val="3553154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4131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SHEET'!$BX$26:$CD$26</c:f>
              <c:numCache>
                <c:formatCode>General</c:formatCode>
                <c:ptCount val="7"/>
                <c:pt idx="0">
                  <c:v>48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137784"/>
        <c:axId val="355138176"/>
        <c:axId val="355311184"/>
      </c:bar3DChart>
      <c:catAx>
        <c:axId val="355137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8176"/>
        <c:crosses val="autoZero"/>
        <c:auto val="0"/>
        <c:lblAlgn val="ctr"/>
        <c:lblOffset val="100"/>
        <c:noMultiLvlLbl val="0"/>
      </c:catAx>
      <c:valAx>
        <c:axId val="355138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7784"/>
        <c:crosses val="autoZero"/>
        <c:crossBetween val="between"/>
      </c:valAx>
      <c:serAx>
        <c:axId val="355311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3817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SHEET'!$CE$26:$CK$26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75</c:v>
                </c:pt>
                <c:pt idx="6">
                  <c:v>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922704"/>
        <c:axId val="355924664"/>
        <c:axId val="355315848"/>
      </c:bar3DChart>
      <c:catAx>
        <c:axId val="35592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24664"/>
        <c:crosses val="autoZero"/>
        <c:auto val="0"/>
        <c:lblAlgn val="ctr"/>
        <c:lblOffset val="100"/>
        <c:noMultiLvlLbl val="0"/>
      </c:catAx>
      <c:valAx>
        <c:axId val="355924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22704"/>
        <c:crosses val="autoZero"/>
        <c:crossBetween val="between"/>
      </c:valAx>
      <c:serAx>
        <c:axId val="355315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2466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SHEET'!$CL$26:$CR$26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925056"/>
        <c:axId val="355923488"/>
        <c:axId val="355314152"/>
      </c:bar3DChart>
      <c:catAx>
        <c:axId val="35592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23488"/>
        <c:crosses val="autoZero"/>
        <c:auto val="0"/>
        <c:lblAlgn val="ctr"/>
        <c:lblOffset val="100"/>
        <c:noMultiLvlLbl val="0"/>
      </c:catAx>
      <c:valAx>
        <c:axId val="35592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25056"/>
        <c:crosses val="autoZero"/>
        <c:crossBetween val="between"/>
      </c:valAx>
      <c:serAx>
        <c:axId val="3553141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2348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SHEET'!$BC$27:$BI$27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919568"/>
        <c:axId val="355923880"/>
        <c:axId val="355312032"/>
      </c:bar3DChart>
      <c:catAx>
        <c:axId val="35591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23880"/>
        <c:crosses val="autoZero"/>
        <c:auto val="0"/>
        <c:lblAlgn val="ctr"/>
        <c:lblOffset val="100"/>
        <c:noMultiLvlLbl val="0"/>
      </c:catAx>
      <c:valAx>
        <c:axId val="355923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19568"/>
        <c:crosses val="autoZero"/>
        <c:crossBetween val="between"/>
      </c:valAx>
      <c:serAx>
        <c:axId val="355312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2388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SHEET'!$BJ$27:$BP$27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75</c:v>
                </c:pt>
                <c:pt idx="6">
                  <c:v>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919960"/>
        <c:axId val="355918392"/>
        <c:axId val="355303976"/>
      </c:bar3DChart>
      <c:catAx>
        <c:axId val="355919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18392"/>
        <c:crosses val="autoZero"/>
        <c:auto val="0"/>
        <c:lblAlgn val="ctr"/>
        <c:lblOffset val="100"/>
        <c:noMultiLvlLbl val="0"/>
      </c:catAx>
      <c:valAx>
        <c:axId val="35591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19960"/>
        <c:crosses val="autoZero"/>
        <c:crossBetween val="between"/>
      </c:valAx>
      <c:serAx>
        <c:axId val="355303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1839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SHEET'!$BQ$27:$BW$27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67</c:v>
                </c:pt>
                <c:pt idx="6">
                  <c:v>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921528"/>
        <c:axId val="355921920"/>
        <c:axId val="355306944"/>
      </c:bar3DChart>
      <c:catAx>
        <c:axId val="355921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21920"/>
        <c:crosses val="autoZero"/>
        <c:auto val="0"/>
        <c:lblAlgn val="ctr"/>
        <c:lblOffset val="100"/>
        <c:noMultiLvlLbl val="0"/>
      </c:catAx>
      <c:valAx>
        <c:axId val="35592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21528"/>
        <c:crosses val="autoZero"/>
        <c:crossBetween val="between"/>
      </c:valAx>
      <c:serAx>
        <c:axId val="35530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2192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SHEET'!$BX$27:$CD$27</c:f>
              <c:numCache>
                <c:formatCode>General</c:formatCode>
                <c:ptCount val="7"/>
                <c:pt idx="0">
                  <c:v>48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894480"/>
        <c:axId val="355901928"/>
        <c:axId val="355304824"/>
      </c:bar3DChart>
      <c:catAx>
        <c:axId val="35589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01928"/>
        <c:crosses val="autoZero"/>
        <c:auto val="0"/>
        <c:lblAlgn val="ctr"/>
        <c:lblOffset val="100"/>
        <c:noMultiLvlLbl val="0"/>
      </c:catAx>
      <c:valAx>
        <c:axId val="355901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894480"/>
        <c:crosses val="autoZero"/>
        <c:crossBetween val="between"/>
      </c:valAx>
      <c:serAx>
        <c:axId val="355304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0192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SHEET'!$CE$27:$CK$27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75</c:v>
                </c:pt>
                <c:pt idx="6">
                  <c:v>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904280"/>
        <c:axId val="355896832"/>
        <c:axId val="355309064"/>
      </c:bar3DChart>
      <c:catAx>
        <c:axId val="35590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896832"/>
        <c:crosses val="autoZero"/>
        <c:auto val="0"/>
        <c:lblAlgn val="ctr"/>
        <c:lblOffset val="100"/>
        <c:noMultiLvlLbl val="0"/>
      </c:catAx>
      <c:valAx>
        <c:axId val="35589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04280"/>
        <c:crosses val="autoZero"/>
        <c:crossBetween val="between"/>
      </c:valAx>
      <c:serAx>
        <c:axId val="3553090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89683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SHEET'!$BQ$5:$BW$5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106</c:v>
                </c:pt>
                <c:pt idx="6">
                  <c:v>101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7499864"/>
        <c:axId val="347498296"/>
        <c:axId val="347695080"/>
      </c:bar3DChart>
      <c:catAx>
        <c:axId val="34749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498296"/>
        <c:crosses val="autoZero"/>
        <c:auto val="0"/>
        <c:lblAlgn val="ctr"/>
        <c:lblOffset val="100"/>
        <c:noMultiLvlLbl val="0"/>
      </c:catAx>
      <c:valAx>
        <c:axId val="347498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499864"/>
        <c:crosses val="autoZero"/>
        <c:crossBetween val="between"/>
      </c:valAx>
      <c:serAx>
        <c:axId val="3476950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49829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SHEET'!$CL$27:$CR$27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893696"/>
        <c:axId val="355894088"/>
        <c:axId val="355313728"/>
      </c:bar3DChart>
      <c:catAx>
        <c:axId val="35589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894088"/>
        <c:crosses val="autoZero"/>
        <c:auto val="0"/>
        <c:lblAlgn val="ctr"/>
        <c:lblOffset val="100"/>
        <c:noMultiLvlLbl val="0"/>
      </c:catAx>
      <c:valAx>
        <c:axId val="355894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893696"/>
        <c:crosses val="autoZero"/>
        <c:crossBetween val="between"/>
      </c:valAx>
      <c:serAx>
        <c:axId val="3553137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89408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SHEET'!$BC$28:$BI$28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921136"/>
        <c:axId val="355899968"/>
        <c:axId val="355313304"/>
      </c:bar3DChart>
      <c:catAx>
        <c:axId val="35592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899968"/>
        <c:crosses val="autoZero"/>
        <c:auto val="0"/>
        <c:lblAlgn val="ctr"/>
        <c:lblOffset val="100"/>
        <c:noMultiLvlLbl val="0"/>
      </c:catAx>
      <c:valAx>
        <c:axId val="35589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21136"/>
        <c:crosses val="autoZero"/>
        <c:crossBetween val="between"/>
      </c:valAx>
      <c:serAx>
        <c:axId val="355313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89996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SHEET'!$BJ$28:$BP$28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63</c:v>
                </c:pt>
                <c:pt idx="6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894872"/>
        <c:axId val="355896440"/>
        <c:axId val="355316272"/>
      </c:bar3DChart>
      <c:catAx>
        <c:axId val="355894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896440"/>
        <c:crosses val="autoZero"/>
        <c:auto val="0"/>
        <c:lblAlgn val="ctr"/>
        <c:lblOffset val="100"/>
        <c:noMultiLvlLbl val="0"/>
      </c:catAx>
      <c:valAx>
        <c:axId val="355896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894872"/>
        <c:crosses val="autoZero"/>
        <c:crossBetween val="between"/>
      </c:valAx>
      <c:serAx>
        <c:axId val="355316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89644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SHEET'!$BQ$28:$BW$28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56</c:v>
                </c:pt>
                <c:pt idx="6">
                  <c:v>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900360"/>
        <c:axId val="355898400"/>
        <c:axId val="355305672"/>
      </c:bar3DChart>
      <c:catAx>
        <c:axId val="355900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898400"/>
        <c:crosses val="autoZero"/>
        <c:auto val="0"/>
        <c:lblAlgn val="ctr"/>
        <c:lblOffset val="100"/>
        <c:noMultiLvlLbl val="0"/>
      </c:catAx>
      <c:valAx>
        <c:axId val="35589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00360"/>
        <c:crosses val="autoZero"/>
        <c:crossBetween val="between"/>
      </c:valAx>
      <c:serAx>
        <c:axId val="3553056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89840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SHEET'!$BX$28:$CD$28</c:f>
              <c:numCache>
                <c:formatCode>General</c:formatCode>
                <c:ptCount val="7"/>
                <c:pt idx="0">
                  <c:v>40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899576"/>
        <c:axId val="355900752"/>
        <c:axId val="355306520"/>
      </c:bar3DChart>
      <c:catAx>
        <c:axId val="355899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00752"/>
        <c:crosses val="autoZero"/>
        <c:auto val="0"/>
        <c:lblAlgn val="ctr"/>
        <c:lblOffset val="100"/>
        <c:noMultiLvlLbl val="0"/>
      </c:catAx>
      <c:valAx>
        <c:axId val="35590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899576"/>
        <c:crosses val="autoZero"/>
        <c:crossBetween val="between"/>
      </c:valAx>
      <c:serAx>
        <c:axId val="355306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0075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SHEET'!$CE$28:$CK$28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63</c:v>
                </c:pt>
                <c:pt idx="6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903888"/>
        <c:axId val="355915648"/>
        <c:axId val="355317120"/>
      </c:bar3DChart>
      <c:catAx>
        <c:axId val="35590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15648"/>
        <c:crosses val="autoZero"/>
        <c:auto val="0"/>
        <c:lblAlgn val="ctr"/>
        <c:lblOffset val="100"/>
        <c:noMultiLvlLbl val="0"/>
      </c:catAx>
      <c:valAx>
        <c:axId val="35591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03888"/>
        <c:crosses val="autoZero"/>
        <c:crossBetween val="between"/>
      </c:valAx>
      <c:serAx>
        <c:axId val="355317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1564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SHEET'!$CL$28:$CR$28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902320"/>
        <c:axId val="355910944"/>
        <c:axId val="355317544"/>
      </c:bar3DChart>
      <c:catAx>
        <c:axId val="35590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10944"/>
        <c:crosses val="autoZero"/>
        <c:auto val="0"/>
        <c:lblAlgn val="ctr"/>
        <c:lblOffset val="100"/>
        <c:noMultiLvlLbl val="0"/>
      </c:catAx>
      <c:valAx>
        <c:axId val="35591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02320"/>
        <c:crosses val="autoZero"/>
        <c:crossBetween val="between"/>
      </c:valAx>
      <c:serAx>
        <c:axId val="355317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1094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SHEET'!$BC$29:$BI$29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911336"/>
        <c:axId val="355913688"/>
        <c:axId val="355318816"/>
      </c:bar3DChart>
      <c:catAx>
        <c:axId val="355911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13688"/>
        <c:crosses val="autoZero"/>
        <c:auto val="0"/>
        <c:lblAlgn val="ctr"/>
        <c:lblOffset val="100"/>
        <c:noMultiLvlLbl val="0"/>
      </c:catAx>
      <c:valAx>
        <c:axId val="355913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11336"/>
        <c:crosses val="autoZero"/>
        <c:crossBetween val="between"/>
      </c:valAx>
      <c:serAx>
        <c:axId val="355318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1368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SHEET'!$BJ$29:$BP$29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63</c:v>
                </c:pt>
                <c:pt idx="6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908984"/>
        <c:axId val="355912120"/>
        <c:axId val="356562384"/>
      </c:bar3DChart>
      <c:catAx>
        <c:axId val="355908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12120"/>
        <c:crosses val="autoZero"/>
        <c:auto val="0"/>
        <c:lblAlgn val="ctr"/>
        <c:lblOffset val="100"/>
        <c:noMultiLvlLbl val="0"/>
      </c:catAx>
      <c:valAx>
        <c:axId val="355912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08984"/>
        <c:crosses val="autoZero"/>
        <c:crossBetween val="between"/>
      </c:valAx>
      <c:serAx>
        <c:axId val="356562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1212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SHEET'!$BQ$29:$BW$29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56</c:v>
                </c:pt>
                <c:pt idx="6">
                  <c:v>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912512"/>
        <c:axId val="355906632"/>
        <c:axId val="356561960"/>
      </c:bar3DChart>
      <c:catAx>
        <c:axId val="35591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06632"/>
        <c:crosses val="autoZero"/>
        <c:auto val="0"/>
        <c:lblAlgn val="ctr"/>
        <c:lblOffset val="100"/>
        <c:noMultiLvlLbl val="0"/>
      </c:catAx>
      <c:valAx>
        <c:axId val="355906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12512"/>
        <c:crosses val="autoZero"/>
        <c:crossBetween val="between"/>
      </c:valAx>
      <c:serAx>
        <c:axId val="356561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0663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SHEET'!$BX$5:$CD$5</c:f>
              <c:numCache>
                <c:formatCode>General</c:formatCode>
                <c:ptCount val="7"/>
                <c:pt idx="0">
                  <c:v>80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95</c:v>
                </c:pt>
                <c:pt idx="6">
                  <c:v>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7502216"/>
        <c:axId val="347499080"/>
        <c:axId val="347697624"/>
      </c:bar3DChart>
      <c:catAx>
        <c:axId val="347502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499080"/>
        <c:crosses val="autoZero"/>
        <c:auto val="0"/>
        <c:lblAlgn val="ctr"/>
        <c:lblOffset val="100"/>
        <c:noMultiLvlLbl val="0"/>
      </c:catAx>
      <c:valAx>
        <c:axId val="347499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502216"/>
        <c:crosses val="autoZero"/>
        <c:crossBetween val="between"/>
      </c:valAx>
      <c:serAx>
        <c:axId val="347697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49908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SHEET'!$BX$29:$CD$29</c:f>
              <c:numCache>
                <c:formatCode>General</c:formatCode>
                <c:ptCount val="7"/>
                <c:pt idx="0">
                  <c:v>40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909376"/>
        <c:axId val="355908200"/>
        <c:axId val="356558568"/>
      </c:bar3DChart>
      <c:catAx>
        <c:axId val="35590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08200"/>
        <c:crosses val="autoZero"/>
        <c:auto val="0"/>
        <c:lblAlgn val="ctr"/>
        <c:lblOffset val="100"/>
        <c:noMultiLvlLbl val="0"/>
      </c:catAx>
      <c:valAx>
        <c:axId val="355908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09376"/>
        <c:crosses val="autoZero"/>
        <c:crossBetween val="between"/>
      </c:valAx>
      <c:serAx>
        <c:axId val="3565585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0820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SHEET'!$CE$29:$CK$29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63</c:v>
                </c:pt>
                <c:pt idx="6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910552"/>
        <c:axId val="355916040"/>
        <c:axId val="356568320"/>
      </c:bar3DChart>
      <c:catAx>
        <c:axId val="355910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16040"/>
        <c:crosses val="autoZero"/>
        <c:auto val="0"/>
        <c:lblAlgn val="ctr"/>
        <c:lblOffset val="100"/>
        <c:noMultiLvlLbl val="0"/>
      </c:catAx>
      <c:valAx>
        <c:axId val="355916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10552"/>
        <c:crosses val="autoZero"/>
        <c:crossBetween val="between"/>
      </c:valAx>
      <c:serAx>
        <c:axId val="3565683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1604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SHEET'!$CL$29:$CR$29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916824"/>
        <c:axId val="355917216"/>
        <c:axId val="356558992"/>
      </c:bar3DChart>
      <c:catAx>
        <c:axId val="355916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17216"/>
        <c:crosses val="autoZero"/>
        <c:auto val="0"/>
        <c:lblAlgn val="ctr"/>
        <c:lblOffset val="100"/>
        <c:noMultiLvlLbl val="0"/>
      </c:catAx>
      <c:valAx>
        <c:axId val="35591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16824"/>
        <c:crosses val="autoZero"/>
        <c:crossBetween val="between"/>
      </c:valAx>
      <c:serAx>
        <c:axId val="3565589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1721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SHEET'!$BC$30:$BI$30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905848"/>
        <c:axId val="355906240"/>
        <c:axId val="356563232"/>
      </c:bar3DChart>
      <c:catAx>
        <c:axId val="355905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06240"/>
        <c:crosses val="autoZero"/>
        <c:auto val="0"/>
        <c:lblAlgn val="ctr"/>
        <c:lblOffset val="100"/>
        <c:noMultiLvlLbl val="0"/>
      </c:catAx>
      <c:valAx>
        <c:axId val="35590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05848"/>
        <c:crosses val="autoZero"/>
        <c:crossBetween val="between"/>
      </c:valAx>
      <c:serAx>
        <c:axId val="3565632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90624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SHEET'!$BJ$30:$BP$30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63</c:v>
                </c:pt>
                <c:pt idx="6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46984"/>
        <c:axId val="357047376"/>
        <c:axId val="356569168"/>
      </c:bar3DChart>
      <c:catAx>
        <c:axId val="357046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7376"/>
        <c:crosses val="autoZero"/>
        <c:auto val="0"/>
        <c:lblAlgn val="ctr"/>
        <c:lblOffset val="100"/>
        <c:noMultiLvlLbl val="0"/>
      </c:catAx>
      <c:valAx>
        <c:axId val="35704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6984"/>
        <c:crosses val="autoZero"/>
        <c:crossBetween val="between"/>
      </c:valAx>
      <c:serAx>
        <c:axId val="35656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737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SHEET'!$BQ$30:$BW$30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56</c:v>
                </c:pt>
                <c:pt idx="6">
                  <c:v>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52472"/>
        <c:axId val="357045024"/>
        <c:axId val="356563656"/>
      </c:bar3DChart>
      <c:catAx>
        <c:axId val="357052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5024"/>
        <c:crosses val="autoZero"/>
        <c:auto val="0"/>
        <c:lblAlgn val="ctr"/>
        <c:lblOffset val="100"/>
        <c:noMultiLvlLbl val="0"/>
      </c:catAx>
      <c:valAx>
        <c:axId val="35704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52472"/>
        <c:crosses val="autoZero"/>
        <c:crossBetween val="between"/>
      </c:valAx>
      <c:serAx>
        <c:axId val="356563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502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SHEET'!$BX$30:$CD$30</c:f>
              <c:numCache>
                <c:formatCode>General</c:formatCode>
                <c:ptCount val="7"/>
                <c:pt idx="0">
                  <c:v>40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45416"/>
        <c:axId val="357048552"/>
        <c:axId val="356562808"/>
      </c:bar3DChart>
      <c:catAx>
        <c:axId val="357045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8552"/>
        <c:crosses val="autoZero"/>
        <c:auto val="0"/>
        <c:lblAlgn val="ctr"/>
        <c:lblOffset val="100"/>
        <c:noMultiLvlLbl val="0"/>
      </c:catAx>
      <c:valAx>
        <c:axId val="35704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5416"/>
        <c:crosses val="autoZero"/>
        <c:crossBetween val="between"/>
      </c:valAx>
      <c:serAx>
        <c:axId val="356562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855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SHEET'!$CE$30:$CK$30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63</c:v>
                </c:pt>
                <c:pt idx="6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53648"/>
        <c:axId val="357047768"/>
        <c:axId val="356564504"/>
      </c:bar3DChart>
      <c:catAx>
        <c:axId val="35705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7768"/>
        <c:crosses val="autoZero"/>
        <c:auto val="0"/>
        <c:lblAlgn val="ctr"/>
        <c:lblOffset val="100"/>
        <c:noMultiLvlLbl val="0"/>
      </c:catAx>
      <c:valAx>
        <c:axId val="357047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53648"/>
        <c:crosses val="autoZero"/>
        <c:crossBetween val="between"/>
      </c:valAx>
      <c:serAx>
        <c:axId val="3565645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776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SHEET'!$CL$30:$CR$30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55608"/>
        <c:axId val="357048944"/>
        <c:axId val="356564928"/>
      </c:bar3DChart>
      <c:catAx>
        <c:axId val="357055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8944"/>
        <c:crosses val="autoZero"/>
        <c:auto val="0"/>
        <c:lblAlgn val="ctr"/>
        <c:lblOffset val="100"/>
        <c:noMultiLvlLbl val="0"/>
      </c:catAx>
      <c:valAx>
        <c:axId val="35704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55608"/>
        <c:crosses val="autoZero"/>
        <c:crossBetween val="between"/>
      </c:valAx>
      <c:serAx>
        <c:axId val="3565649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894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SHEET'!$BC$31:$BI$31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55216"/>
        <c:axId val="357051688"/>
        <c:axId val="356569592"/>
      </c:bar3DChart>
      <c:catAx>
        <c:axId val="35705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51688"/>
        <c:crosses val="autoZero"/>
        <c:auto val="0"/>
        <c:lblAlgn val="ctr"/>
        <c:lblOffset val="100"/>
        <c:noMultiLvlLbl val="0"/>
      </c:catAx>
      <c:valAx>
        <c:axId val="357051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55216"/>
        <c:crosses val="autoZero"/>
        <c:crossBetween val="between"/>
      </c:valAx>
      <c:serAx>
        <c:axId val="3565695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5168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SHEET'!$CE$5:$CK$5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119</c:v>
                </c:pt>
                <c:pt idx="6">
                  <c:v>105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7503392"/>
        <c:axId val="347498688"/>
        <c:axId val="347694656"/>
      </c:bar3DChart>
      <c:catAx>
        <c:axId val="34750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498688"/>
        <c:crosses val="autoZero"/>
        <c:auto val="0"/>
        <c:lblAlgn val="ctr"/>
        <c:lblOffset val="100"/>
        <c:noMultiLvlLbl val="0"/>
      </c:catAx>
      <c:valAx>
        <c:axId val="34749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503392"/>
        <c:crosses val="autoZero"/>
        <c:crossBetween val="between"/>
      </c:valAx>
      <c:serAx>
        <c:axId val="347694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49868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SHEET'!$BJ$31:$BP$31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63</c:v>
                </c:pt>
                <c:pt idx="6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50120"/>
        <c:axId val="357056392"/>
        <c:axId val="356558144"/>
      </c:bar3DChart>
      <c:catAx>
        <c:axId val="357050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56392"/>
        <c:crosses val="autoZero"/>
        <c:auto val="0"/>
        <c:lblAlgn val="ctr"/>
        <c:lblOffset val="100"/>
        <c:noMultiLvlLbl val="0"/>
      </c:catAx>
      <c:valAx>
        <c:axId val="357056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50120"/>
        <c:crosses val="autoZero"/>
        <c:crossBetween val="between"/>
      </c:valAx>
      <c:serAx>
        <c:axId val="3565581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5639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SHEET'!$BQ$31:$BW$31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56</c:v>
                </c:pt>
                <c:pt idx="6">
                  <c:v>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52080"/>
        <c:axId val="357066192"/>
        <c:axId val="356565776"/>
      </c:bar3DChart>
      <c:catAx>
        <c:axId val="35705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66192"/>
        <c:crosses val="autoZero"/>
        <c:auto val="0"/>
        <c:lblAlgn val="ctr"/>
        <c:lblOffset val="100"/>
        <c:noMultiLvlLbl val="0"/>
      </c:catAx>
      <c:valAx>
        <c:axId val="357066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52080"/>
        <c:crosses val="autoZero"/>
        <c:crossBetween val="between"/>
      </c:valAx>
      <c:serAx>
        <c:axId val="3565657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6619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SHEET'!$BX$31:$CD$31</c:f>
              <c:numCache>
                <c:formatCode>General</c:formatCode>
                <c:ptCount val="7"/>
                <c:pt idx="0">
                  <c:v>40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46200"/>
        <c:axId val="357060704"/>
        <c:axId val="356566624"/>
      </c:bar3DChart>
      <c:catAx>
        <c:axId val="357046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60704"/>
        <c:crosses val="autoZero"/>
        <c:auto val="0"/>
        <c:lblAlgn val="ctr"/>
        <c:lblOffset val="100"/>
        <c:noMultiLvlLbl val="0"/>
      </c:catAx>
      <c:valAx>
        <c:axId val="35706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6200"/>
        <c:crosses val="autoZero"/>
        <c:crossBetween val="between"/>
      </c:valAx>
      <c:serAx>
        <c:axId val="356566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6070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SHEET'!$CE$31:$CK$31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63</c:v>
                </c:pt>
                <c:pt idx="6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57960"/>
        <c:axId val="357066584"/>
        <c:axId val="356560688"/>
      </c:bar3DChart>
      <c:catAx>
        <c:axId val="35705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66584"/>
        <c:crosses val="autoZero"/>
        <c:auto val="0"/>
        <c:lblAlgn val="ctr"/>
        <c:lblOffset val="100"/>
        <c:noMultiLvlLbl val="0"/>
      </c:catAx>
      <c:valAx>
        <c:axId val="357066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57960"/>
        <c:crosses val="autoZero"/>
        <c:crossBetween val="between"/>
      </c:valAx>
      <c:serAx>
        <c:axId val="356560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6658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SHEET'!$CL$31:$CR$31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58744"/>
        <c:axId val="357061880"/>
        <c:axId val="356573832"/>
      </c:bar3DChart>
      <c:catAx>
        <c:axId val="357058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61880"/>
        <c:crosses val="autoZero"/>
        <c:auto val="0"/>
        <c:lblAlgn val="ctr"/>
        <c:lblOffset val="100"/>
        <c:noMultiLvlLbl val="0"/>
      </c:catAx>
      <c:valAx>
        <c:axId val="357061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58744"/>
        <c:crosses val="autoZero"/>
        <c:crossBetween val="between"/>
      </c:valAx>
      <c:serAx>
        <c:axId val="356573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6188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SHEET'!$BC$32:$BI$32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66976"/>
        <c:axId val="357063448"/>
        <c:axId val="356571712"/>
      </c:bar3DChart>
      <c:catAx>
        <c:axId val="35706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63448"/>
        <c:crosses val="autoZero"/>
        <c:auto val="0"/>
        <c:lblAlgn val="ctr"/>
        <c:lblOffset val="100"/>
        <c:noMultiLvlLbl val="0"/>
      </c:catAx>
      <c:valAx>
        <c:axId val="357063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66976"/>
        <c:crosses val="autoZero"/>
        <c:crossBetween val="between"/>
      </c:valAx>
      <c:serAx>
        <c:axId val="356571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6344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SHEET'!$BJ$32:$BP$32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63</c:v>
                </c:pt>
                <c:pt idx="6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59920"/>
        <c:axId val="357067368"/>
        <c:axId val="356578072"/>
      </c:bar3DChart>
      <c:catAx>
        <c:axId val="35705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67368"/>
        <c:crosses val="autoZero"/>
        <c:auto val="0"/>
        <c:lblAlgn val="ctr"/>
        <c:lblOffset val="100"/>
        <c:noMultiLvlLbl val="0"/>
      </c:catAx>
      <c:valAx>
        <c:axId val="35706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59920"/>
        <c:crosses val="autoZero"/>
        <c:crossBetween val="between"/>
      </c:valAx>
      <c:serAx>
        <c:axId val="356578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6736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SHEET'!$BQ$32:$BW$32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56</c:v>
                </c:pt>
                <c:pt idx="6">
                  <c:v>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65408"/>
        <c:axId val="357059136"/>
        <c:axId val="356570864"/>
      </c:bar3DChart>
      <c:catAx>
        <c:axId val="3570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59136"/>
        <c:crosses val="autoZero"/>
        <c:auto val="0"/>
        <c:lblAlgn val="ctr"/>
        <c:lblOffset val="100"/>
        <c:noMultiLvlLbl val="0"/>
      </c:catAx>
      <c:valAx>
        <c:axId val="35705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65408"/>
        <c:crosses val="autoZero"/>
        <c:crossBetween val="between"/>
      </c:valAx>
      <c:serAx>
        <c:axId val="356570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5913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SHEET'!$BX$32:$CD$32</c:f>
              <c:numCache>
                <c:formatCode>General</c:formatCode>
                <c:ptCount val="7"/>
                <c:pt idx="0">
                  <c:v>40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61096"/>
        <c:axId val="357067760"/>
        <c:axId val="356574680"/>
      </c:bar3DChart>
      <c:catAx>
        <c:axId val="357061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67760"/>
        <c:crosses val="autoZero"/>
        <c:auto val="0"/>
        <c:lblAlgn val="ctr"/>
        <c:lblOffset val="100"/>
        <c:noMultiLvlLbl val="0"/>
      </c:catAx>
      <c:valAx>
        <c:axId val="35706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61096"/>
        <c:crosses val="autoZero"/>
        <c:crossBetween val="between"/>
      </c:valAx>
      <c:serAx>
        <c:axId val="3565746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6776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SHEET'!$CE$32:$CK$32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63</c:v>
                </c:pt>
                <c:pt idx="6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60312"/>
        <c:axId val="357080304"/>
        <c:axId val="356580192"/>
      </c:bar3DChart>
      <c:catAx>
        <c:axId val="357060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80304"/>
        <c:crosses val="autoZero"/>
        <c:auto val="0"/>
        <c:lblAlgn val="ctr"/>
        <c:lblOffset val="100"/>
        <c:noMultiLvlLbl val="0"/>
      </c:catAx>
      <c:valAx>
        <c:axId val="35708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60312"/>
        <c:crosses val="autoZero"/>
        <c:crossBetween val="between"/>
      </c:valAx>
      <c:serAx>
        <c:axId val="356580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8030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SHEET'!$CL$5:$CR$5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95</c:v>
                </c:pt>
                <c:pt idx="6">
                  <c:v>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7502608"/>
        <c:axId val="347497120"/>
        <c:axId val="347698048"/>
      </c:bar3DChart>
      <c:catAx>
        <c:axId val="3475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497120"/>
        <c:crosses val="autoZero"/>
        <c:auto val="0"/>
        <c:lblAlgn val="ctr"/>
        <c:lblOffset val="100"/>
        <c:noMultiLvlLbl val="0"/>
      </c:catAx>
      <c:valAx>
        <c:axId val="34749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502608"/>
        <c:crosses val="autoZero"/>
        <c:crossBetween val="between"/>
      </c:valAx>
      <c:serAx>
        <c:axId val="3476980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49712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SHEET'!$CL$32:$CR$32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79912"/>
        <c:axId val="357077560"/>
        <c:axId val="356576376"/>
      </c:bar3DChart>
      <c:catAx>
        <c:axId val="357079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77560"/>
        <c:crosses val="autoZero"/>
        <c:auto val="0"/>
        <c:lblAlgn val="ctr"/>
        <c:lblOffset val="100"/>
        <c:noMultiLvlLbl val="0"/>
      </c:catAx>
      <c:valAx>
        <c:axId val="357077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79912"/>
        <c:crosses val="autoZero"/>
        <c:crossBetween val="between"/>
      </c:valAx>
      <c:serAx>
        <c:axId val="3565763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7756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SHEET'!$BC$33:$BI$33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75600"/>
        <c:axId val="357077952"/>
        <c:axId val="356576800"/>
      </c:bar3DChart>
      <c:catAx>
        <c:axId val="35707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77952"/>
        <c:crosses val="autoZero"/>
        <c:auto val="0"/>
        <c:lblAlgn val="ctr"/>
        <c:lblOffset val="100"/>
        <c:noMultiLvlLbl val="0"/>
      </c:catAx>
      <c:valAx>
        <c:axId val="35707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75600"/>
        <c:crosses val="autoZero"/>
        <c:crossBetween val="between"/>
      </c:valAx>
      <c:serAx>
        <c:axId val="356576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7795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SHEET'!$BJ$33:$BP$33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50</c:v>
                </c:pt>
                <c:pt idx="6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72464"/>
        <c:axId val="357076776"/>
        <c:axId val="356572560"/>
      </c:bar3DChart>
      <c:catAx>
        <c:axId val="35707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76776"/>
        <c:crosses val="autoZero"/>
        <c:auto val="0"/>
        <c:lblAlgn val="ctr"/>
        <c:lblOffset val="100"/>
        <c:noMultiLvlLbl val="0"/>
      </c:catAx>
      <c:valAx>
        <c:axId val="35707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72464"/>
        <c:crosses val="autoZero"/>
        <c:crossBetween val="between"/>
      </c:valAx>
      <c:serAx>
        <c:axId val="3565725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7677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SHEET'!$BQ$33:$BW$33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44</c:v>
                </c:pt>
                <c:pt idx="6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78736"/>
        <c:axId val="357081480"/>
        <c:axId val="356575528"/>
      </c:bar3DChart>
      <c:catAx>
        <c:axId val="35707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81480"/>
        <c:crosses val="autoZero"/>
        <c:auto val="0"/>
        <c:lblAlgn val="ctr"/>
        <c:lblOffset val="100"/>
        <c:noMultiLvlLbl val="0"/>
      </c:catAx>
      <c:valAx>
        <c:axId val="357081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78736"/>
        <c:crosses val="autoZero"/>
        <c:crossBetween val="between"/>
      </c:valAx>
      <c:serAx>
        <c:axId val="3565755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8148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SHEET'!$BX$33:$CD$33</c:f>
              <c:numCache>
                <c:formatCode>General</c:formatCode>
                <c:ptCount val="7"/>
                <c:pt idx="0">
                  <c:v>30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69720"/>
        <c:axId val="357074816"/>
        <c:axId val="356572984"/>
      </c:bar3DChart>
      <c:catAx>
        <c:axId val="357069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74816"/>
        <c:crosses val="autoZero"/>
        <c:auto val="0"/>
        <c:lblAlgn val="ctr"/>
        <c:lblOffset val="100"/>
        <c:noMultiLvlLbl val="0"/>
      </c:catAx>
      <c:valAx>
        <c:axId val="35707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69720"/>
        <c:crosses val="autoZero"/>
        <c:crossBetween val="between"/>
      </c:valAx>
      <c:serAx>
        <c:axId val="356572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7481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SHEET'!$CE$33:$CK$33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50</c:v>
                </c:pt>
                <c:pt idx="6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70504"/>
        <c:axId val="357070896"/>
        <c:axId val="356573408"/>
      </c:bar3DChart>
      <c:catAx>
        <c:axId val="357070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70896"/>
        <c:crosses val="autoZero"/>
        <c:auto val="0"/>
        <c:lblAlgn val="ctr"/>
        <c:lblOffset val="100"/>
        <c:noMultiLvlLbl val="0"/>
      </c:catAx>
      <c:valAx>
        <c:axId val="35707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70504"/>
        <c:crosses val="autoZero"/>
        <c:crossBetween val="between"/>
      </c:valAx>
      <c:serAx>
        <c:axId val="356573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7089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SHEET'!$CL$33:$CR$33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71288"/>
        <c:axId val="357071680"/>
        <c:axId val="356579344"/>
      </c:bar3DChart>
      <c:catAx>
        <c:axId val="357071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71680"/>
        <c:crosses val="autoZero"/>
        <c:auto val="0"/>
        <c:lblAlgn val="ctr"/>
        <c:lblOffset val="100"/>
        <c:noMultiLvlLbl val="0"/>
      </c:catAx>
      <c:valAx>
        <c:axId val="3570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71288"/>
        <c:crosses val="autoZero"/>
        <c:crossBetween val="between"/>
      </c:valAx>
      <c:serAx>
        <c:axId val="356579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7168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SHEET'!$BC$34:$BI$34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76384"/>
        <c:axId val="357090496"/>
        <c:axId val="356578920"/>
      </c:bar3DChart>
      <c:catAx>
        <c:axId val="35707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90496"/>
        <c:crosses val="autoZero"/>
        <c:auto val="0"/>
        <c:lblAlgn val="ctr"/>
        <c:lblOffset val="100"/>
        <c:noMultiLvlLbl val="0"/>
      </c:catAx>
      <c:valAx>
        <c:axId val="35709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76384"/>
        <c:crosses val="autoZero"/>
        <c:crossBetween val="between"/>
      </c:valAx>
      <c:serAx>
        <c:axId val="356578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9049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SHEET'!$BJ$34:$BP$34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50</c:v>
                </c:pt>
                <c:pt idx="6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93632"/>
        <c:axId val="357073640"/>
        <c:axId val="356580616"/>
      </c:bar3DChart>
      <c:catAx>
        <c:axId val="35709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73640"/>
        <c:crosses val="autoZero"/>
        <c:auto val="0"/>
        <c:lblAlgn val="ctr"/>
        <c:lblOffset val="100"/>
        <c:noMultiLvlLbl val="0"/>
      </c:catAx>
      <c:valAx>
        <c:axId val="357073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93632"/>
        <c:crosses val="autoZero"/>
        <c:crossBetween val="between"/>
      </c:valAx>
      <c:serAx>
        <c:axId val="356580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7364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SHEET'!$BQ$34:$BW$34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44</c:v>
                </c:pt>
                <c:pt idx="6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87360"/>
        <c:axId val="357090888"/>
        <c:axId val="356582736"/>
      </c:bar3DChart>
      <c:catAx>
        <c:axId val="35708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90888"/>
        <c:crosses val="autoZero"/>
        <c:auto val="0"/>
        <c:lblAlgn val="ctr"/>
        <c:lblOffset val="100"/>
        <c:noMultiLvlLbl val="0"/>
      </c:catAx>
      <c:valAx>
        <c:axId val="357090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87360"/>
        <c:crosses val="autoZero"/>
        <c:crossBetween val="between"/>
      </c:valAx>
      <c:serAx>
        <c:axId val="356582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9088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SHEET'!$BC$6:$BI$6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95</c:v>
                </c:pt>
                <c:pt idx="6">
                  <c:v>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7496728"/>
        <c:axId val="347625464"/>
        <c:axId val="347698896"/>
      </c:bar3DChart>
      <c:catAx>
        <c:axId val="347496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625464"/>
        <c:crosses val="autoZero"/>
        <c:auto val="0"/>
        <c:lblAlgn val="ctr"/>
        <c:lblOffset val="100"/>
        <c:noMultiLvlLbl val="0"/>
      </c:catAx>
      <c:valAx>
        <c:axId val="347625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496728"/>
        <c:crosses val="autoZero"/>
        <c:crossBetween val="between"/>
      </c:valAx>
      <c:serAx>
        <c:axId val="3476988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62546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SHEET'!$BX$34:$CD$34</c:f>
              <c:numCache>
                <c:formatCode>General</c:formatCode>
                <c:ptCount val="7"/>
                <c:pt idx="0">
                  <c:v>30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91280"/>
        <c:axId val="357085008"/>
        <c:axId val="356587824"/>
      </c:bar3DChart>
      <c:catAx>
        <c:axId val="35709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85008"/>
        <c:crosses val="autoZero"/>
        <c:auto val="0"/>
        <c:lblAlgn val="ctr"/>
        <c:lblOffset val="100"/>
        <c:noMultiLvlLbl val="0"/>
      </c:catAx>
      <c:valAx>
        <c:axId val="35708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91280"/>
        <c:crosses val="autoZero"/>
        <c:crossBetween val="between"/>
      </c:valAx>
      <c:serAx>
        <c:axId val="356587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8500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CONSOfa</c:v>
              </c:pt>
            </c:strLit>
          </c:cat>
          <c:val>
            <c:numRef>
              <c:f>'BACKUP SHEET'!$CE$34:$CK$34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50</c:v>
                </c:pt>
                <c:pt idx="6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85792"/>
        <c:axId val="357085400"/>
        <c:axId val="356586552"/>
      </c:bar3DChart>
      <c:catAx>
        <c:axId val="35708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85400"/>
        <c:crosses val="autoZero"/>
        <c:auto val="0"/>
        <c:lblAlgn val="ctr"/>
        <c:lblOffset val="100"/>
        <c:noMultiLvlLbl val="0"/>
      </c:catAx>
      <c:valAx>
        <c:axId val="357085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85792"/>
        <c:crosses val="autoZero"/>
        <c:crossBetween val="between"/>
      </c:valAx>
      <c:serAx>
        <c:axId val="3565865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8540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SHEET'!$CL$34:$CR$34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83048"/>
        <c:axId val="357082264"/>
        <c:axId val="356584856"/>
      </c:bar3DChart>
      <c:catAx>
        <c:axId val="357083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82264"/>
        <c:crosses val="autoZero"/>
        <c:auto val="0"/>
        <c:lblAlgn val="ctr"/>
        <c:lblOffset val="100"/>
        <c:noMultiLvlLbl val="0"/>
      </c:catAx>
      <c:valAx>
        <c:axId val="357082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83048"/>
        <c:crosses val="autoZero"/>
        <c:crossBetween val="between"/>
      </c:valAx>
      <c:serAx>
        <c:axId val="356584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8226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SHEET'!$BC$35:$BI$35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86968"/>
        <c:axId val="357087752"/>
        <c:axId val="356585280"/>
      </c:bar3DChart>
      <c:catAx>
        <c:axId val="357086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87752"/>
        <c:crosses val="autoZero"/>
        <c:auto val="0"/>
        <c:lblAlgn val="ctr"/>
        <c:lblOffset val="100"/>
        <c:noMultiLvlLbl val="0"/>
      </c:catAx>
      <c:valAx>
        <c:axId val="357087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86968"/>
        <c:crosses val="autoZero"/>
        <c:crossBetween val="between"/>
      </c:valAx>
      <c:serAx>
        <c:axId val="356585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8775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SHEET'!$BJ$35:$BP$35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50</c:v>
                </c:pt>
                <c:pt idx="6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89320"/>
        <c:axId val="357092064"/>
        <c:axId val="356586128"/>
      </c:bar3DChart>
      <c:catAx>
        <c:axId val="357089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92064"/>
        <c:crosses val="autoZero"/>
        <c:auto val="0"/>
        <c:lblAlgn val="ctr"/>
        <c:lblOffset val="100"/>
        <c:noMultiLvlLbl val="0"/>
      </c:catAx>
      <c:valAx>
        <c:axId val="35709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89320"/>
        <c:crosses val="autoZero"/>
        <c:crossBetween val="between"/>
      </c:valAx>
      <c:serAx>
        <c:axId val="356586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9206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SHEET'!$BQ$35:$BW$35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44</c:v>
                </c:pt>
                <c:pt idx="6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93240"/>
        <c:axId val="357089712"/>
        <c:axId val="356588672"/>
      </c:bar3DChart>
      <c:catAx>
        <c:axId val="35709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89712"/>
        <c:crosses val="autoZero"/>
        <c:auto val="0"/>
        <c:lblAlgn val="ctr"/>
        <c:lblOffset val="100"/>
        <c:noMultiLvlLbl val="0"/>
      </c:catAx>
      <c:valAx>
        <c:axId val="35708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93240"/>
        <c:crosses val="autoZero"/>
        <c:crossBetween val="between"/>
      </c:valAx>
      <c:serAx>
        <c:axId val="3565886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8971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SHEET'!$BX$35:$CD$35</c:f>
              <c:numCache>
                <c:formatCode>General</c:formatCode>
                <c:ptCount val="7"/>
                <c:pt idx="0">
                  <c:v>30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95592"/>
        <c:axId val="357095984"/>
        <c:axId val="356585704"/>
      </c:bar3DChart>
      <c:catAx>
        <c:axId val="357095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95984"/>
        <c:crosses val="autoZero"/>
        <c:auto val="0"/>
        <c:lblAlgn val="ctr"/>
        <c:lblOffset val="100"/>
        <c:noMultiLvlLbl val="0"/>
      </c:catAx>
      <c:valAx>
        <c:axId val="35709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95592"/>
        <c:crosses val="autoZero"/>
        <c:crossBetween val="between"/>
      </c:valAx>
      <c:serAx>
        <c:axId val="3565857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9598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SHEET'!$CE$35:$CK$35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50</c:v>
                </c:pt>
                <c:pt idx="6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97160"/>
        <c:axId val="357034832"/>
        <c:axId val="360999488"/>
      </c:bar3DChart>
      <c:catAx>
        <c:axId val="35709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34832"/>
        <c:crosses val="autoZero"/>
        <c:auto val="0"/>
        <c:lblAlgn val="ctr"/>
        <c:lblOffset val="100"/>
        <c:noMultiLvlLbl val="0"/>
      </c:catAx>
      <c:valAx>
        <c:axId val="35703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97160"/>
        <c:crosses val="autoZero"/>
        <c:crossBetween val="between"/>
      </c:valAx>
      <c:serAx>
        <c:axId val="360999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3483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SHEET'!$CL$35:$CR$35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33656"/>
        <c:axId val="357044240"/>
        <c:axId val="361004576"/>
      </c:bar3DChart>
      <c:catAx>
        <c:axId val="357033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4240"/>
        <c:crosses val="autoZero"/>
        <c:auto val="0"/>
        <c:lblAlgn val="ctr"/>
        <c:lblOffset val="100"/>
        <c:noMultiLvlLbl val="0"/>
      </c:catAx>
      <c:valAx>
        <c:axId val="35704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33656"/>
        <c:crosses val="autoZero"/>
        <c:crossBetween val="between"/>
      </c:valAx>
      <c:serAx>
        <c:axId val="361004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424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SHEET'!$BC$36:$BI$36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33264"/>
        <c:axId val="357043456"/>
        <c:axId val="361000760"/>
      </c:bar3DChart>
      <c:catAx>
        <c:axId val="35703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3456"/>
        <c:crosses val="autoZero"/>
        <c:auto val="0"/>
        <c:lblAlgn val="ctr"/>
        <c:lblOffset val="100"/>
        <c:noMultiLvlLbl val="0"/>
      </c:catAx>
      <c:valAx>
        <c:axId val="35704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33264"/>
        <c:crosses val="autoZero"/>
        <c:crossBetween val="between"/>
      </c:valAx>
      <c:serAx>
        <c:axId val="361000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345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 1</c:v>
              </c:pt>
              <c:pt idx="1">
                <c:v> FA 2</c:v>
              </c:pt>
              <c:pt idx="2">
                <c:v> SA 1</c:v>
              </c:pt>
              <c:pt idx="3">
                <c:v> FA 3</c:v>
              </c:pt>
              <c:pt idx="4">
                <c:v> FA 4</c:v>
              </c:pt>
              <c:pt idx="5">
                <c:v> SA 2</c:v>
              </c:pt>
              <c:pt idx="6">
                <c:v> CONSO</c:v>
              </c:pt>
            </c:strLit>
          </c:cat>
          <c:val>
            <c:numRef>
              <c:f>'BACKUP SHEET'!$BJ$3:$BP$3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119</c:v>
                </c:pt>
                <c:pt idx="6">
                  <c:v>105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4962208"/>
        <c:axId val="334968872"/>
        <c:axId val="346555328"/>
      </c:bar3DChart>
      <c:catAx>
        <c:axId val="33496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4968872"/>
        <c:crosses val="autoZero"/>
        <c:auto val="0"/>
        <c:lblAlgn val="ctr"/>
        <c:lblOffset val="100"/>
        <c:noMultiLvlLbl val="0"/>
      </c:catAx>
      <c:valAx>
        <c:axId val="334968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4962208"/>
        <c:crosses val="autoZero"/>
        <c:crossBetween val="between"/>
      </c:valAx>
      <c:serAx>
        <c:axId val="346555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496887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SHEET'!$BJ$6:$BP$6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119</c:v>
                </c:pt>
                <c:pt idx="6">
                  <c:v>105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7526424"/>
        <c:axId val="347523288"/>
        <c:axId val="347699320"/>
      </c:bar3DChart>
      <c:catAx>
        <c:axId val="34752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523288"/>
        <c:crosses val="autoZero"/>
        <c:auto val="0"/>
        <c:lblAlgn val="ctr"/>
        <c:lblOffset val="100"/>
        <c:noMultiLvlLbl val="0"/>
      </c:catAx>
      <c:valAx>
        <c:axId val="34752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526424"/>
        <c:crosses val="autoZero"/>
        <c:crossBetween val="between"/>
      </c:valAx>
      <c:serAx>
        <c:axId val="3476993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52328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SHEET'!$BJ$36:$BP$36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50</c:v>
                </c:pt>
                <c:pt idx="6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32088"/>
        <c:axId val="357043848"/>
        <c:axId val="361003728"/>
      </c:bar3DChart>
      <c:catAx>
        <c:axId val="357032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3848"/>
        <c:crosses val="autoZero"/>
        <c:auto val="0"/>
        <c:lblAlgn val="ctr"/>
        <c:lblOffset val="100"/>
        <c:noMultiLvlLbl val="0"/>
      </c:catAx>
      <c:valAx>
        <c:axId val="357043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32088"/>
        <c:crosses val="autoZero"/>
        <c:crossBetween val="between"/>
      </c:valAx>
      <c:serAx>
        <c:axId val="3610037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384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SHEET'!$BQ$36:$BW$36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44</c:v>
                </c:pt>
                <c:pt idx="6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37968"/>
        <c:axId val="357036008"/>
        <c:axId val="361003304"/>
      </c:bar3DChart>
      <c:catAx>
        <c:axId val="35703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36008"/>
        <c:crosses val="autoZero"/>
        <c:auto val="0"/>
        <c:lblAlgn val="ctr"/>
        <c:lblOffset val="100"/>
        <c:noMultiLvlLbl val="0"/>
      </c:catAx>
      <c:valAx>
        <c:axId val="357036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37968"/>
        <c:crosses val="autoZero"/>
        <c:crossBetween val="between"/>
      </c:valAx>
      <c:serAx>
        <c:axId val="361003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3600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SHEET'!$BX$36:$CD$36</c:f>
              <c:numCache>
                <c:formatCode>General</c:formatCode>
                <c:ptCount val="7"/>
                <c:pt idx="0">
                  <c:v>30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35224"/>
        <c:axId val="357036792"/>
        <c:axId val="361001184"/>
      </c:bar3DChart>
      <c:catAx>
        <c:axId val="357035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36792"/>
        <c:crosses val="autoZero"/>
        <c:auto val="0"/>
        <c:lblAlgn val="ctr"/>
        <c:lblOffset val="100"/>
        <c:noMultiLvlLbl val="0"/>
      </c:catAx>
      <c:valAx>
        <c:axId val="357036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35224"/>
        <c:crosses val="autoZero"/>
        <c:crossBetween val="between"/>
      </c:valAx>
      <c:serAx>
        <c:axId val="361001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3679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SHEET'!$CE$36:$CK$36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50</c:v>
                </c:pt>
                <c:pt idx="6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37576"/>
        <c:axId val="357038360"/>
        <c:axId val="360980408"/>
      </c:bar3DChart>
      <c:catAx>
        <c:axId val="357037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38360"/>
        <c:crosses val="autoZero"/>
        <c:auto val="0"/>
        <c:lblAlgn val="ctr"/>
        <c:lblOffset val="100"/>
        <c:noMultiLvlLbl val="0"/>
      </c:catAx>
      <c:valAx>
        <c:axId val="357038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37576"/>
        <c:crosses val="autoZero"/>
        <c:crossBetween val="between"/>
      </c:valAx>
      <c:serAx>
        <c:axId val="360980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3836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SHEET'!$CL$36:$CR$36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40320"/>
        <c:axId val="357042280"/>
        <c:axId val="360972776"/>
      </c:bar3DChart>
      <c:catAx>
        <c:axId val="35704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2280"/>
        <c:crosses val="autoZero"/>
        <c:auto val="0"/>
        <c:lblAlgn val="ctr"/>
        <c:lblOffset val="100"/>
        <c:noMultiLvlLbl val="0"/>
      </c:catAx>
      <c:valAx>
        <c:axId val="357042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0320"/>
        <c:crosses val="autoZero"/>
        <c:crossBetween val="between"/>
      </c:valAx>
      <c:serAx>
        <c:axId val="3609727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228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SHEET'!$BC$37:$BI$37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7042672"/>
        <c:axId val="360375904"/>
        <c:axId val="360974472"/>
      </c:bar3DChart>
      <c:catAx>
        <c:axId val="35704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75904"/>
        <c:crosses val="autoZero"/>
        <c:auto val="0"/>
        <c:lblAlgn val="ctr"/>
        <c:lblOffset val="100"/>
        <c:noMultiLvlLbl val="0"/>
      </c:catAx>
      <c:valAx>
        <c:axId val="36037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042672"/>
        <c:crosses val="autoZero"/>
        <c:crossBetween val="between"/>
      </c:valAx>
      <c:serAx>
        <c:axId val="360974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7590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SHEET'!$BJ$37:$BP$37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50</c:v>
                </c:pt>
                <c:pt idx="6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386488"/>
        <c:axId val="360380608"/>
        <c:axId val="360979984"/>
      </c:bar3DChart>
      <c:catAx>
        <c:axId val="360386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80608"/>
        <c:crosses val="autoZero"/>
        <c:auto val="0"/>
        <c:lblAlgn val="ctr"/>
        <c:lblOffset val="100"/>
        <c:noMultiLvlLbl val="0"/>
      </c:catAx>
      <c:valAx>
        <c:axId val="36038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86488"/>
        <c:crosses val="autoZero"/>
        <c:crossBetween val="between"/>
      </c:valAx>
      <c:serAx>
        <c:axId val="360979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8060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SHEET'!$BQ$37:$BW$37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44</c:v>
                </c:pt>
                <c:pt idx="6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381784"/>
        <c:axId val="360374336"/>
        <c:axId val="360977864"/>
      </c:bar3DChart>
      <c:catAx>
        <c:axId val="360381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74336"/>
        <c:crosses val="autoZero"/>
        <c:auto val="0"/>
        <c:lblAlgn val="ctr"/>
        <c:lblOffset val="100"/>
        <c:noMultiLvlLbl val="0"/>
      </c:catAx>
      <c:valAx>
        <c:axId val="36037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81784"/>
        <c:crosses val="autoZero"/>
        <c:crossBetween val="between"/>
      </c:valAx>
      <c:serAx>
        <c:axId val="360977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7433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SHEET'!$BX$37:$CD$37</c:f>
              <c:numCache>
                <c:formatCode>General</c:formatCode>
                <c:ptCount val="7"/>
                <c:pt idx="0">
                  <c:v>30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381392"/>
        <c:axId val="360378256"/>
        <c:axId val="360974896"/>
      </c:bar3DChart>
      <c:catAx>
        <c:axId val="36038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78256"/>
        <c:crosses val="autoZero"/>
        <c:auto val="0"/>
        <c:lblAlgn val="ctr"/>
        <c:lblOffset val="100"/>
        <c:noMultiLvlLbl val="0"/>
      </c:catAx>
      <c:valAx>
        <c:axId val="36037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81392"/>
        <c:crosses val="autoZero"/>
        <c:crossBetween val="between"/>
      </c:valAx>
      <c:serAx>
        <c:axId val="3609748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7825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SHEET'!$CE$37:$CK$37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50</c:v>
                </c:pt>
                <c:pt idx="6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379040"/>
        <c:axId val="360378648"/>
        <c:axId val="360980832"/>
      </c:bar3DChart>
      <c:catAx>
        <c:axId val="36037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78648"/>
        <c:crosses val="autoZero"/>
        <c:auto val="0"/>
        <c:lblAlgn val="ctr"/>
        <c:lblOffset val="100"/>
        <c:noMultiLvlLbl val="0"/>
      </c:catAx>
      <c:valAx>
        <c:axId val="360378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79040"/>
        <c:crosses val="autoZero"/>
        <c:crossBetween val="between"/>
      </c:valAx>
      <c:serAx>
        <c:axId val="360980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7864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SHEET'!$BQ$6:$BW$6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106</c:v>
                </c:pt>
                <c:pt idx="6">
                  <c:v>101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7523680"/>
        <c:axId val="347521720"/>
        <c:axId val="348493600"/>
      </c:bar3DChart>
      <c:catAx>
        <c:axId val="34752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521720"/>
        <c:crosses val="autoZero"/>
        <c:auto val="0"/>
        <c:lblAlgn val="ctr"/>
        <c:lblOffset val="100"/>
        <c:noMultiLvlLbl val="0"/>
      </c:catAx>
      <c:valAx>
        <c:axId val="34752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523680"/>
        <c:crosses val="autoZero"/>
        <c:crossBetween val="between"/>
      </c:valAx>
      <c:serAx>
        <c:axId val="348493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52172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SHEET'!$CL$37:$CR$37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38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375120"/>
        <c:axId val="360382960"/>
        <c:axId val="360983376"/>
      </c:bar3DChart>
      <c:catAx>
        <c:axId val="36037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82960"/>
        <c:crosses val="autoZero"/>
        <c:auto val="0"/>
        <c:lblAlgn val="ctr"/>
        <c:lblOffset val="100"/>
        <c:noMultiLvlLbl val="0"/>
      </c:catAx>
      <c:valAx>
        <c:axId val="36038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75120"/>
        <c:crosses val="autoZero"/>
        <c:crossBetween val="between"/>
      </c:valAx>
      <c:serAx>
        <c:axId val="3609833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8296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SHEET'!$BC$38:$BI$38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384528"/>
        <c:axId val="360376296"/>
        <c:axId val="360981256"/>
      </c:bar3DChart>
      <c:catAx>
        <c:axId val="36038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76296"/>
        <c:crosses val="autoZero"/>
        <c:auto val="0"/>
        <c:lblAlgn val="ctr"/>
        <c:lblOffset val="100"/>
        <c:noMultiLvlLbl val="0"/>
      </c:catAx>
      <c:valAx>
        <c:axId val="360376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84528"/>
        <c:crosses val="autoZero"/>
        <c:crossBetween val="between"/>
      </c:valAx>
      <c:serAx>
        <c:axId val="3609812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7629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SHEET'!$BJ$38:$BP$38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40</c:v>
                </c:pt>
                <c:pt idx="6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377080"/>
        <c:axId val="360385704"/>
        <c:axId val="360974048"/>
      </c:bar3DChart>
      <c:catAx>
        <c:axId val="36037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85704"/>
        <c:crosses val="autoZero"/>
        <c:auto val="0"/>
        <c:lblAlgn val="ctr"/>
        <c:lblOffset val="100"/>
        <c:noMultiLvlLbl val="0"/>
      </c:catAx>
      <c:valAx>
        <c:axId val="360385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77080"/>
        <c:crosses val="autoZero"/>
        <c:crossBetween val="between"/>
      </c:valAx>
      <c:serAx>
        <c:axId val="3609740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8570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SHEET'!$BQ$38:$BW$38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36</c:v>
                </c:pt>
                <c:pt idx="6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390016"/>
        <c:axId val="360396680"/>
        <c:axId val="360976592"/>
      </c:bar3DChart>
      <c:catAx>
        <c:axId val="36039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96680"/>
        <c:crosses val="autoZero"/>
        <c:auto val="0"/>
        <c:lblAlgn val="ctr"/>
        <c:lblOffset val="100"/>
        <c:noMultiLvlLbl val="0"/>
      </c:catAx>
      <c:valAx>
        <c:axId val="360396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90016"/>
        <c:crosses val="autoZero"/>
        <c:crossBetween val="between"/>
      </c:valAx>
      <c:serAx>
        <c:axId val="3609765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9668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SHEET'!$BX$38:$CD$38</c:f>
              <c:numCache>
                <c:formatCode>General</c:formatCode>
                <c:ptCount val="7"/>
                <c:pt idx="0">
                  <c:v>24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388056"/>
        <c:axId val="360387664"/>
        <c:axId val="360983800"/>
      </c:bar3DChart>
      <c:catAx>
        <c:axId val="360388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87664"/>
        <c:crosses val="autoZero"/>
        <c:auto val="0"/>
        <c:lblAlgn val="ctr"/>
        <c:lblOffset val="100"/>
        <c:noMultiLvlLbl val="0"/>
      </c:catAx>
      <c:valAx>
        <c:axId val="36038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88056"/>
        <c:crosses val="autoZero"/>
        <c:crossBetween val="between"/>
      </c:valAx>
      <c:serAx>
        <c:axId val="360983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8766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SHEET'!$CE$38:$CK$38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40</c:v>
                </c:pt>
                <c:pt idx="6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386880"/>
        <c:axId val="360397464"/>
        <c:axId val="360984648"/>
      </c:bar3DChart>
      <c:catAx>
        <c:axId val="36038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97464"/>
        <c:crosses val="autoZero"/>
        <c:auto val="0"/>
        <c:lblAlgn val="ctr"/>
        <c:lblOffset val="100"/>
        <c:noMultiLvlLbl val="0"/>
      </c:catAx>
      <c:valAx>
        <c:axId val="360397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86880"/>
        <c:crosses val="autoZero"/>
        <c:crossBetween val="between"/>
      </c:valAx>
      <c:serAx>
        <c:axId val="360984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9746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SHEET'!$CL$38:$CR$38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394720"/>
        <c:axId val="360399032"/>
        <c:axId val="360975320"/>
      </c:bar3DChart>
      <c:catAx>
        <c:axId val="36039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99032"/>
        <c:crosses val="autoZero"/>
        <c:auto val="0"/>
        <c:lblAlgn val="ctr"/>
        <c:lblOffset val="100"/>
        <c:noMultiLvlLbl val="0"/>
      </c:catAx>
      <c:valAx>
        <c:axId val="360399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94720"/>
        <c:crosses val="autoZero"/>
        <c:crossBetween val="between"/>
      </c:valAx>
      <c:serAx>
        <c:axId val="3609753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9903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SHEET'!$BC$39:$BI$39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398640"/>
        <c:axId val="360389624"/>
        <c:axId val="360978288"/>
      </c:bar3DChart>
      <c:catAx>
        <c:axId val="36039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89624"/>
        <c:crosses val="autoZero"/>
        <c:auto val="0"/>
        <c:lblAlgn val="ctr"/>
        <c:lblOffset val="100"/>
        <c:noMultiLvlLbl val="0"/>
      </c:catAx>
      <c:valAx>
        <c:axId val="360389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98640"/>
        <c:crosses val="autoZero"/>
        <c:crossBetween val="between"/>
      </c:valAx>
      <c:serAx>
        <c:axId val="360978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8962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SHEET'!$BJ$39:$BP$39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40</c:v>
                </c:pt>
                <c:pt idx="6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393544"/>
        <c:axId val="360391192"/>
        <c:axId val="360975744"/>
      </c:bar3DChart>
      <c:catAx>
        <c:axId val="360393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91192"/>
        <c:crosses val="autoZero"/>
        <c:auto val="0"/>
        <c:lblAlgn val="ctr"/>
        <c:lblOffset val="100"/>
        <c:noMultiLvlLbl val="0"/>
      </c:catAx>
      <c:valAx>
        <c:axId val="360391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93544"/>
        <c:crosses val="autoZero"/>
        <c:crossBetween val="between"/>
      </c:valAx>
      <c:serAx>
        <c:axId val="360975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9119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SHEET'!$BQ$39:$BW$39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36</c:v>
                </c:pt>
                <c:pt idx="6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395896"/>
        <c:axId val="360397856"/>
        <c:axId val="360992280"/>
      </c:bar3DChart>
      <c:catAx>
        <c:axId val="360395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97856"/>
        <c:crosses val="autoZero"/>
        <c:auto val="0"/>
        <c:lblAlgn val="ctr"/>
        <c:lblOffset val="100"/>
        <c:noMultiLvlLbl val="0"/>
      </c:catAx>
      <c:valAx>
        <c:axId val="36039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95896"/>
        <c:crosses val="autoZero"/>
        <c:crossBetween val="between"/>
      </c:valAx>
      <c:serAx>
        <c:axId val="360992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9785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SHEET'!$BX$6:$CD$6</c:f>
              <c:numCache>
                <c:formatCode>General</c:formatCode>
                <c:ptCount val="7"/>
                <c:pt idx="0">
                  <c:v>80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95</c:v>
                </c:pt>
                <c:pt idx="6">
                  <c:v>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7525640"/>
        <c:axId val="347524464"/>
        <c:axId val="348489784"/>
      </c:bar3DChart>
      <c:catAx>
        <c:axId val="347525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524464"/>
        <c:crosses val="autoZero"/>
        <c:auto val="0"/>
        <c:lblAlgn val="ctr"/>
        <c:lblOffset val="100"/>
        <c:noMultiLvlLbl val="0"/>
      </c:catAx>
      <c:valAx>
        <c:axId val="34752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525640"/>
        <c:crosses val="autoZero"/>
        <c:crossBetween val="between"/>
      </c:valAx>
      <c:serAx>
        <c:axId val="348489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52446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SHEET'!$BX$39:$CD$39</c:f>
              <c:numCache>
                <c:formatCode>General</c:formatCode>
                <c:ptCount val="7"/>
                <c:pt idx="0">
                  <c:v>24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398248"/>
        <c:axId val="360391976"/>
        <c:axId val="360998640"/>
      </c:bar3DChart>
      <c:catAx>
        <c:axId val="360398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91976"/>
        <c:crosses val="autoZero"/>
        <c:auto val="0"/>
        <c:lblAlgn val="ctr"/>
        <c:lblOffset val="100"/>
        <c:noMultiLvlLbl val="0"/>
      </c:catAx>
      <c:valAx>
        <c:axId val="360391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98248"/>
        <c:crosses val="autoZero"/>
        <c:crossBetween val="between"/>
      </c:valAx>
      <c:serAx>
        <c:axId val="360998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9197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SHEET'!$CE$39:$CK$39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40</c:v>
                </c:pt>
                <c:pt idx="6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400208"/>
        <c:axId val="360404128"/>
        <c:axId val="360990584"/>
      </c:bar3DChart>
      <c:catAx>
        <c:axId val="36040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404128"/>
        <c:crosses val="autoZero"/>
        <c:auto val="0"/>
        <c:lblAlgn val="ctr"/>
        <c:lblOffset val="100"/>
        <c:noMultiLvlLbl val="0"/>
      </c:catAx>
      <c:valAx>
        <c:axId val="36040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400208"/>
        <c:crosses val="autoZero"/>
        <c:crossBetween val="between"/>
      </c:valAx>
      <c:serAx>
        <c:axId val="360990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40412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SHEET'!$CL$39:$CR$39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401776"/>
        <c:axId val="360400600"/>
        <c:axId val="356078472"/>
      </c:bar3DChart>
      <c:catAx>
        <c:axId val="36040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400600"/>
        <c:crosses val="autoZero"/>
        <c:auto val="0"/>
        <c:lblAlgn val="ctr"/>
        <c:lblOffset val="100"/>
        <c:noMultiLvlLbl val="0"/>
      </c:catAx>
      <c:valAx>
        <c:axId val="36040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401776"/>
        <c:crosses val="autoZero"/>
        <c:crossBetween val="between"/>
      </c:valAx>
      <c:serAx>
        <c:axId val="356078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40060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SHEET'!$BC$40:$BI$40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403344"/>
        <c:axId val="360404520"/>
        <c:axId val="356079320"/>
      </c:bar3DChart>
      <c:catAx>
        <c:axId val="36040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404520"/>
        <c:crosses val="autoZero"/>
        <c:auto val="0"/>
        <c:lblAlgn val="ctr"/>
        <c:lblOffset val="100"/>
        <c:noMultiLvlLbl val="0"/>
      </c:catAx>
      <c:valAx>
        <c:axId val="36040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403344"/>
        <c:crosses val="autoZero"/>
        <c:crossBetween val="between"/>
      </c:valAx>
      <c:serAx>
        <c:axId val="3560793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40452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SHEET'!$BJ$40:$BP$40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40</c:v>
                </c:pt>
                <c:pt idx="6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406088"/>
        <c:axId val="360406480"/>
        <c:axId val="360989736"/>
      </c:bar3DChart>
      <c:catAx>
        <c:axId val="360406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406480"/>
        <c:crosses val="autoZero"/>
        <c:auto val="0"/>
        <c:lblAlgn val="ctr"/>
        <c:lblOffset val="100"/>
        <c:noMultiLvlLbl val="0"/>
      </c:catAx>
      <c:valAx>
        <c:axId val="360406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406088"/>
        <c:crosses val="autoZero"/>
        <c:crossBetween val="between"/>
      </c:valAx>
      <c:serAx>
        <c:axId val="360989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40648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SHEET'!$BQ$40:$BW$40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36</c:v>
                </c:pt>
                <c:pt idx="6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403736"/>
        <c:axId val="360399816"/>
        <c:axId val="356076952"/>
      </c:bar3DChart>
      <c:catAx>
        <c:axId val="360403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99816"/>
        <c:crosses val="autoZero"/>
        <c:auto val="0"/>
        <c:lblAlgn val="ctr"/>
        <c:lblOffset val="100"/>
        <c:noMultiLvlLbl val="0"/>
      </c:catAx>
      <c:valAx>
        <c:axId val="36039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403736"/>
        <c:crosses val="autoZero"/>
        <c:crossBetween val="between"/>
      </c:valAx>
      <c:serAx>
        <c:axId val="356076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39981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SHEET'!$BX$40:$CD$40</c:f>
              <c:numCache>
                <c:formatCode>General</c:formatCode>
                <c:ptCount val="7"/>
                <c:pt idx="0">
                  <c:v>24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608152"/>
        <c:axId val="360606976"/>
        <c:axId val="356076528"/>
      </c:bar3DChart>
      <c:catAx>
        <c:axId val="360608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06976"/>
        <c:crosses val="autoZero"/>
        <c:auto val="0"/>
        <c:lblAlgn val="ctr"/>
        <c:lblOffset val="100"/>
        <c:noMultiLvlLbl val="0"/>
      </c:catAx>
      <c:valAx>
        <c:axId val="360606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08152"/>
        <c:crosses val="autoZero"/>
        <c:crossBetween val="between"/>
      </c:valAx>
      <c:serAx>
        <c:axId val="3560765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0697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SHEET'!$CE$40:$CK$40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40</c:v>
                </c:pt>
                <c:pt idx="6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605016"/>
        <c:axId val="360608936"/>
        <c:axId val="356075256"/>
      </c:bar3DChart>
      <c:catAx>
        <c:axId val="360605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08936"/>
        <c:crosses val="autoZero"/>
        <c:auto val="0"/>
        <c:lblAlgn val="ctr"/>
        <c:lblOffset val="100"/>
        <c:noMultiLvlLbl val="0"/>
      </c:catAx>
      <c:valAx>
        <c:axId val="360608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05016"/>
        <c:crosses val="autoZero"/>
        <c:crossBetween val="between"/>
      </c:valAx>
      <c:serAx>
        <c:axId val="3560752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0893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SHEET'!$CL$40:$CR$40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607368"/>
        <c:axId val="360607760"/>
        <c:axId val="360993976"/>
      </c:bar3DChart>
      <c:catAx>
        <c:axId val="360607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07760"/>
        <c:crosses val="autoZero"/>
        <c:auto val="0"/>
        <c:lblAlgn val="ctr"/>
        <c:lblOffset val="100"/>
        <c:noMultiLvlLbl val="0"/>
      </c:catAx>
      <c:valAx>
        <c:axId val="36060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07368"/>
        <c:crosses val="autoZero"/>
        <c:crossBetween val="between"/>
      </c:valAx>
      <c:serAx>
        <c:axId val="360993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0776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SHEET'!$BC$41:$BI$41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605408"/>
        <c:axId val="360610112"/>
        <c:axId val="356076104"/>
      </c:bar3DChart>
      <c:catAx>
        <c:axId val="36060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10112"/>
        <c:crosses val="autoZero"/>
        <c:auto val="0"/>
        <c:lblAlgn val="ctr"/>
        <c:lblOffset val="100"/>
        <c:noMultiLvlLbl val="0"/>
      </c:catAx>
      <c:valAx>
        <c:axId val="36061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05408"/>
        <c:crosses val="autoZero"/>
        <c:crossBetween val="between"/>
      </c:valAx>
      <c:serAx>
        <c:axId val="3560761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1011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SHEET'!$CE$6:$CK$6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119</c:v>
                </c:pt>
                <c:pt idx="6">
                  <c:v>105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7526032"/>
        <c:axId val="347527992"/>
        <c:axId val="348492328"/>
      </c:bar3DChart>
      <c:catAx>
        <c:axId val="34752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527992"/>
        <c:crosses val="autoZero"/>
        <c:auto val="0"/>
        <c:lblAlgn val="ctr"/>
        <c:lblOffset val="100"/>
        <c:noMultiLvlLbl val="0"/>
      </c:catAx>
      <c:valAx>
        <c:axId val="347527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526032"/>
        <c:crosses val="autoZero"/>
        <c:crossBetween val="between"/>
      </c:valAx>
      <c:serAx>
        <c:axId val="348492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52799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SHEET'!$BJ$41:$BP$41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40</c:v>
                </c:pt>
                <c:pt idx="6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611288"/>
        <c:axId val="360604232"/>
        <c:axId val="353652880"/>
      </c:bar3DChart>
      <c:catAx>
        <c:axId val="360611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04232"/>
        <c:crosses val="autoZero"/>
        <c:auto val="0"/>
        <c:lblAlgn val="ctr"/>
        <c:lblOffset val="100"/>
        <c:noMultiLvlLbl val="0"/>
      </c:catAx>
      <c:valAx>
        <c:axId val="360604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11288"/>
        <c:crosses val="autoZero"/>
        <c:crossBetween val="between"/>
      </c:valAx>
      <c:serAx>
        <c:axId val="353652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0423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SHEET'!$BQ$41:$BW$41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36</c:v>
                </c:pt>
                <c:pt idx="6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590120"/>
        <c:axId val="360589728"/>
        <c:axId val="353652456"/>
      </c:bar3DChart>
      <c:catAx>
        <c:axId val="360590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9728"/>
        <c:crosses val="autoZero"/>
        <c:auto val="0"/>
        <c:lblAlgn val="ctr"/>
        <c:lblOffset val="100"/>
        <c:noMultiLvlLbl val="0"/>
      </c:catAx>
      <c:valAx>
        <c:axId val="36058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90120"/>
        <c:crosses val="autoZero"/>
        <c:crossBetween val="between"/>
      </c:valAx>
      <c:serAx>
        <c:axId val="3536524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972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SHEET'!$BX$41:$CD$41</c:f>
              <c:numCache>
                <c:formatCode>General</c:formatCode>
                <c:ptCount val="7"/>
                <c:pt idx="0">
                  <c:v>24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581888"/>
        <c:axId val="360579144"/>
        <c:axId val="353649912"/>
      </c:bar3DChart>
      <c:catAx>
        <c:axId val="36058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79144"/>
        <c:crosses val="autoZero"/>
        <c:auto val="0"/>
        <c:lblAlgn val="ctr"/>
        <c:lblOffset val="100"/>
        <c:noMultiLvlLbl val="0"/>
      </c:catAx>
      <c:valAx>
        <c:axId val="36057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1888"/>
        <c:crosses val="autoZero"/>
        <c:crossBetween val="between"/>
      </c:valAx>
      <c:serAx>
        <c:axId val="353649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7914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SHEET'!$CE$41:$CK$41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40</c:v>
                </c:pt>
                <c:pt idx="6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579536"/>
        <c:axId val="360589336"/>
        <c:axId val="353652032"/>
      </c:bar3DChart>
      <c:catAx>
        <c:axId val="36057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9336"/>
        <c:crosses val="autoZero"/>
        <c:auto val="0"/>
        <c:lblAlgn val="ctr"/>
        <c:lblOffset val="100"/>
        <c:noMultiLvlLbl val="0"/>
      </c:catAx>
      <c:valAx>
        <c:axId val="360589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79536"/>
        <c:crosses val="autoZero"/>
        <c:crossBetween val="between"/>
      </c:valAx>
      <c:serAx>
        <c:axId val="353652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933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SHEET'!$CL$41:$CR$41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588160"/>
        <c:axId val="360585416"/>
        <c:axId val="357131656"/>
      </c:bar3DChart>
      <c:catAx>
        <c:axId val="36058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5416"/>
        <c:crosses val="autoZero"/>
        <c:auto val="0"/>
        <c:lblAlgn val="ctr"/>
        <c:lblOffset val="100"/>
        <c:noMultiLvlLbl val="0"/>
      </c:catAx>
      <c:valAx>
        <c:axId val="360585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8160"/>
        <c:crosses val="autoZero"/>
        <c:crossBetween val="between"/>
      </c:valAx>
      <c:serAx>
        <c:axId val="357131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541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SHEET'!$BC$42:$BI$42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582280"/>
        <c:axId val="360580320"/>
        <c:axId val="360996944"/>
      </c:bar3DChart>
      <c:catAx>
        <c:axId val="360582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0320"/>
        <c:crosses val="autoZero"/>
        <c:auto val="0"/>
        <c:lblAlgn val="ctr"/>
        <c:lblOffset val="100"/>
        <c:noMultiLvlLbl val="0"/>
      </c:catAx>
      <c:valAx>
        <c:axId val="36058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2280"/>
        <c:crosses val="autoZero"/>
        <c:crossBetween val="between"/>
      </c:valAx>
      <c:serAx>
        <c:axId val="36099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032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SHEET'!$BJ$42:$BP$42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40</c:v>
                </c:pt>
                <c:pt idx="6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585024"/>
        <c:axId val="360580712"/>
        <c:axId val="360985920"/>
      </c:bar3DChart>
      <c:catAx>
        <c:axId val="36058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0712"/>
        <c:crosses val="autoZero"/>
        <c:auto val="0"/>
        <c:lblAlgn val="ctr"/>
        <c:lblOffset val="100"/>
        <c:noMultiLvlLbl val="0"/>
      </c:catAx>
      <c:valAx>
        <c:axId val="360580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5024"/>
        <c:crosses val="autoZero"/>
        <c:crossBetween val="between"/>
      </c:valAx>
      <c:serAx>
        <c:axId val="360985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071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SHEET'!$BQ$42:$BW$42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36</c:v>
                </c:pt>
                <c:pt idx="6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584632"/>
        <c:axId val="360587768"/>
        <c:axId val="360996520"/>
      </c:bar3DChart>
      <c:catAx>
        <c:axId val="36058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7768"/>
        <c:crosses val="autoZero"/>
        <c:auto val="0"/>
        <c:lblAlgn val="ctr"/>
        <c:lblOffset val="100"/>
        <c:noMultiLvlLbl val="0"/>
      </c:catAx>
      <c:valAx>
        <c:axId val="360587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4632"/>
        <c:crosses val="autoZero"/>
        <c:crossBetween val="between"/>
      </c:valAx>
      <c:serAx>
        <c:axId val="360996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776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SHEET'!$BX$42:$CD$42</c:f>
              <c:numCache>
                <c:formatCode>General</c:formatCode>
                <c:ptCount val="7"/>
                <c:pt idx="0">
                  <c:v>24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588552"/>
        <c:axId val="360587376"/>
        <c:axId val="357133776"/>
      </c:bar3DChart>
      <c:catAx>
        <c:axId val="36058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7376"/>
        <c:crosses val="autoZero"/>
        <c:auto val="0"/>
        <c:lblAlgn val="ctr"/>
        <c:lblOffset val="100"/>
        <c:noMultiLvlLbl val="0"/>
      </c:catAx>
      <c:valAx>
        <c:axId val="36058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8552"/>
        <c:crosses val="autoZero"/>
        <c:crossBetween val="between"/>
      </c:valAx>
      <c:serAx>
        <c:axId val="3571337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8737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SHEET'!$CE$42:$CK$42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40</c:v>
                </c:pt>
                <c:pt idx="6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602272"/>
        <c:axId val="360596000"/>
        <c:axId val="357133352"/>
      </c:bar3DChart>
      <c:catAx>
        <c:axId val="36060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96000"/>
        <c:crosses val="autoZero"/>
        <c:auto val="0"/>
        <c:lblAlgn val="ctr"/>
        <c:lblOffset val="100"/>
        <c:noMultiLvlLbl val="0"/>
      </c:catAx>
      <c:valAx>
        <c:axId val="36059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02272"/>
        <c:crosses val="autoZero"/>
        <c:crossBetween val="between"/>
      </c:valAx>
      <c:serAx>
        <c:axId val="357133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9600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SHEET'!$CL$6:$CR$6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95</c:v>
                </c:pt>
                <c:pt idx="6">
                  <c:v>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7527600"/>
        <c:axId val="347520936"/>
        <c:axId val="348492752"/>
      </c:bar3DChart>
      <c:catAx>
        <c:axId val="34752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520936"/>
        <c:crosses val="autoZero"/>
        <c:auto val="0"/>
        <c:lblAlgn val="ctr"/>
        <c:lblOffset val="100"/>
        <c:noMultiLvlLbl val="0"/>
      </c:catAx>
      <c:valAx>
        <c:axId val="347520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527600"/>
        <c:crosses val="autoZero"/>
        <c:crossBetween val="between"/>
      </c:valAx>
      <c:serAx>
        <c:axId val="348492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752093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SHEET'!$CL$42:$CR$42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591688"/>
        <c:axId val="360595216"/>
        <c:axId val="357130808"/>
      </c:bar3DChart>
      <c:catAx>
        <c:axId val="360591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95216"/>
        <c:crosses val="autoZero"/>
        <c:auto val="0"/>
        <c:lblAlgn val="ctr"/>
        <c:lblOffset val="100"/>
        <c:noMultiLvlLbl val="0"/>
      </c:catAx>
      <c:valAx>
        <c:axId val="36059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91688"/>
        <c:crosses val="autoZero"/>
        <c:crossBetween val="between"/>
      </c:valAx>
      <c:serAx>
        <c:axId val="357130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9521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SHEET'!$BC$43:$BI$43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594432"/>
        <c:axId val="360598744"/>
        <c:axId val="357132928"/>
      </c:bar3DChart>
      <c:catAx>
        <c:axId val="36059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98744"/>
        <c:crosses val="autoZero"/>
        <c:auto val="0"/>
        <c:lblAlgn val="ctr"/>
        <c:lblOffset val="100"/>
        <c:noMultiLvlLbl val="0"/>
      </c:catAx>
      <c:valAx>
        <c:axId val="360598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94432"/>
        <c:crosses val="autoZero"/>
        <c:crossBetween val="between"/>
      </c:valAx>
      <c:serAx>
        <c:axId val="3571329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9874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SHEET'!$BJ$43:$BP$43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25</c:v>
                </c:pt>
                <c:pt idx="6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600312"/>
        <c:axId val="360602664"/>
        <c:axId val="351211840"/>
      </c:bar3DChart>
      <c:catAx>
        <c:axId val="360600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02664"/>
        <c:crosses val="autoZero"/>
        <c:auto val="0"/>
        <c:lblAlgn val="ctr"/>
        <c:lblOffset val="100"/>
        <c:noMultiLvlLbl val="0"/>
      </c:catAx>
      <c:valAx>
        <c:axId val="360602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00312"/>
        <c:crosses val="autoZero"/>
        <c:crossBetween val="between"/>
      </c:valAx>
      <c:serAx>
        <c:axId val="351211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02664"/>
        <c:crosses val="autoZero"/>
      </c:ser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SHEET'!$BQ$43:$BW$43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599528"/>
        <c:axId val="360600704"/>
        <c:axId val="360991008"/>
      </c:bar3DChart>
      <c:catAx>
        <c:axId val="360599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00704"/>
        <c:crosses val="autoZero"/>
        <c:auto val="0"/>
        <c:lblAlgn val="ctr"/>
        <c:lblOffset val="100"/>
        <c:noMultiLvlLbl val="0"/>
      </c:catAx>
      <c:valAx>
        <c:axId val="36060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99528"/>
        <c:crosses val="autoZero"/>
        <c:crossBetween val="between"/>
      </c:valAx>
      <c:serAx>
        <c:axId val="360991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0070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SHEET'!$BX$43:$CD$43</c:f>
              <c:numCache>
                <c:formatCode>General</c:formatCode>
                <c:ptCount val="7"/>
                <c:pt idx="0">
                  <c:v>16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601488"/>
        <c:axId val="360596784"/>
        <c:axId val="360997792"/>
      </c:bar3DChart>
      <c:catAx>
        <c:axId val="36060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96784"/>
        <c:crosses val="autoZero"/>
        <c:auto val="0"/>
        <c:lblAlgn val="ctr"/>
        <c:lblOffset val="100"/>
        <c:noMultiLvlLbl val="0"/>
      </c:catAx>
      <c:valAx>
        <c:axId val="36059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601488"/>
        <c:crosses val="autoZero"/>
        <c:crossBetween val="between"/>
      </c:valAx>
      <c:serAx>
        <c:axId val="360997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9678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SHEET'!$CE$43:$CK$43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25</c:v>
                </c:pt>
                <c:pt idx="6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592080"/>
        <c:axId val="360597568"/>
        <c:axId val="360986344"/>
      </c:bar3DChart>
      <c:catAx>
        <c:axId val="36059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97568"/>
        <c:crosses val="autoZero"/>
        <c:auto val="0"/>
        <c:lblAlgn val="ctr"/>
        <c:lblOffset val="100"/>
        <c:noMultiLvlLbl val="0"/>
      </c:catAx>
      <c:valAx>
        <c:axId val="36059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92080"/>
        <c:crosses val="autoZero"/>
        <c:crossBetween val="between"/>
      </c:valAx>
      <c:serAx>
        <c:axId val="360986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9756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SHEET'!$CL$43:$CR$43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405696"/>
        <c:axId val="363626680"/>
        <c:axId val="360994400"/>
      </c:bar3DChart>
      <c:catAx>
        <c:axId val="36040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26680"/>
        <c:crosses val="autoZero"/>
        <c:auto val="0"/>
        <c:lblAlgn val="ctr"/>
        <c:lblOffset val="100"/>
        <c:noMultiLvlLbl val="0"/>
      </c:catAx>
      <c:valAx>
        <c:axId val="363626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405696"/>
        <c:crosses val="autoZero"/>
        <c:crossBetween val="between"/>
      </c:valAx>
      <c:serAx>
        <c:axId val="3609944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2668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SHEET'!$BC$44:$BI$44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34912"/>
        <c:axId val="363633344"/>
        <c:axId val="351212264"/>
      </c:bar3DChart>
      <c:catAx>
        <c:axId val="36363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33344"/>
        <c:crosses val="autoZero"/>
        <c:auto val="0"/>
        <c:lblAlgn val="ctr"/>
        <c:lblOffset val="100"/>
        <c:noMultiLvlLbl val="0"/>
      </c:catAx>
      <c:valAx>
        <c:axId val="36363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34912"/>
        <c:crosses val="autoZero"/>
        <c:crossBetween val="between"/>
      </c:valAx>
      <c:serAx>
        <c:axId val="351212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3334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SHEET'!$BJ$44:$BP$44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25</c:v>
                </c:pt>
                <c:pt idx="6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31776"/>
        <c:axId val="363624328"/>
        <c:axId val="351213960"/>
      </c:bar3DChart>
      <c:catAx>
        <c:axId val="36363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24328"/>
        <c:crosses val="autoZero"/>
        <c:auto val="0"/>
        <c:lblAlgn val="ctr"/>
        <c:lblOffset val="100"/>
        <c:noMultiLvlLbl val="0"/>
      </c:catAx>
      <c:valAx>
        <c:axId val="363624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31776"/>
        <c:crosses val="autoZero"/>
        <c:crossBetween val="between"/>
      </c:valAx>
      <c:serAx>
        <c:axId val="351213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2432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SHEET'!$BQ$44:$BW$44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29816"/>
        <c:axId val="363630600"/>
        <c:axId val="351210568"/>
      </c:bar3DChart>
      <c:catAx>
        <c:axId val="363629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30600"/>
        <c:crosses val="autoZero"/>
        <c:auto val="0"/>
        <c:lblAlgn val="ctr"/>
        <c:lblOffset val="100"/>
        <c:noMultiLvlLbl val="0"/>
      </c:catAx>
      <c:valAx>
        <c:axId val="36363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29816"/>
        <c:crosses val="autoZero"/>
        <c:crossBetween val="between"/>
      </c:valAx>
      <c:serAx>
        <c:axId val="3512105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3060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SHEET'!$BC$7:$BI$7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95</c:v>
                </c:pt>
                <c:pt idx="6">
                  <c:v>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8590728"/>
        <c:axId val="348593472"/>
        <c:axId val="348490632"/>
      </c:bar3DChart>
      <c:catAx>
        <c:axId val="348590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593472"/>
        <c:crosses val="autoZero"/>
        <c:auto val="0"/>
        <c:lblAlgn val="ctr"/>
        <c:lblOffset val="100"/>
        <c:noMultiLvlLbl val="0"/>
      </c:catAx>
      <c:valAx>
        <c:axId val="34859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590728"/>
        <c:crosses val="autoZero"/>
        <c:crossBetween val="between"/>
      </c:valAx>
      <c:serAx>
        <c:axId val="3484906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59347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SHEET'!$BX$44:$CD$44</c:f>
              <c:numCache>
                <c:formatCode>General</c:formatCode>
                <c:ptCount val="7"/>
                <c:pt idx="0">
                  <c:v>16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24720"/>
        <c:axId val="363635696"/>
        <c:axId val="360992704"/>
      </c:bar3DChart>
      <c:catAx>
        <c:axId val="36362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35696"/>
        <c:crosses val="autoZero"/>
        <c:auto val="0"/>
        <c:lblAlgn val="ctr"/>
        <c:lblOffset val="100"/>
        <c:noMultiLvlLbl val="0"/>
      </c:catAx>
      <c:valAx>
        <c:axId val="36363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24720"/>
        <c:crosses val="autoZero"/>
        <c:crossBetween val="between"/>
      </c:valAx>
      <c:serAx>
        <c:axId val="3609927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3569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SHEET'!$CE$44:$CK$44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25</c:v>
                </c:pt>
                <c:pt idx="6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27856"/>
        <c:axId val="363625112"/>
        <c:axId val="360991856"/>
      </c:bar3DChart>
      <c:catAx>
        <c:axId val="36362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25112"/>
        <c:crosses val="autoZero"/>
        <c:auto val="0"/>
        <c:lblAlgn val="ctr"/>
        <c:lblOffset val="100"/>
        <c:noMultiLvlLbl val="0"/>
      </c:catAx>
      <c:valAx>
        <c:axId val="363625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27856"/>
        <c:crosses val="autoZero"/>
        <c:crossBetween val="between"/>
      </c:valAx>
      <c:serAx>
        <c:axId val="360991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2511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SHEET'!$CL$44:$CR$44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32952"/>
        <c:axId val="363628248"/>
        <c:axId val="356073984"/>
      </c:bar3DChart>
      <c:catAx>
        <c:axId val="36363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28248"/>
        <c:crosses val="autoZero"/>
        <c:auto val="0"/>
        <c:lblAlgn val="ctr"/>
        <c:lblOffset val="100"/>
        <c:noMultiLvlLbl val="0"/>
      </c:catAx>
      <c:valAx>
        <c:axId val="363628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32952"/>
        <c:crosses val="autoZero"/>
        <c:crossBetween val="between"/>
      </c:valAx>
      <c:serAx>
        <c:axId val="356073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2824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SHEET'!$BC$45:$BI$45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30208"/>
        <c:axId val="363629032"/>
        <c:axId val="350936056"/>
      </c:bar3DChart>
      <c:catAx>
        <c:axId val="36363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29032"/>
        <c:crosses val="autoZero"/>
        <c:auto val="0"/>
        <c:lblAlgn val="ctr"/>
        <c:lblOffset val="100"/>
        <c:noMultiLvlLbl val="0"/>
      </c:catAx>
      <c:valAx>
        <c:axId val="363629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30208"/>
        <c:crosses val="autoZero"/>
        <c:crossBetween val="between"/>
      </c:valAx>
      <c:serAx>
        <c:axId val="350936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2903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SHEET'!$BJ$45:$BP$45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25</c:v>
                </c:pt>
                <c:pt idx="6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25896"/>
        <c:axId val="363636872"/>
        <c:axId val="350935208"/>
      </c:bar3DChart>
      <c:catAx>
        <c:axId val="363625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36872"/>
        <c:crosses val="autoZero"/>
        <c:auto val="0"/>
        <c:lblAlgn val="ctr"/>
        <c:lblOffset val="100"/>
        <c:noMultiLvlLbl val="0"/>
      </c:catAx>
      <c:valAx>
        <c:axId val="363636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25896"/>
        <c:crosses val="autoZero"/>
        <c:crossBetween val="between"/>
      </c:valAx>
      <c:serAx>
        <c:axId val="350935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3687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SHEET'!$BQ$45:$BW$45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37656"/>
        <c:axId val="363638048"/>
        <c:axId val="350934360"/>
      </c:bar3DChart>
      <c:catAx>
        <c:axId val="363637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38048"/>
        <c:crosses val="autoZero"/>
        <c:auto val="0"/>
        <c:lblAlgn val="ctr"/>
        <c:lblOffset val="100"/>
        <c:noMultiLvlLbl val="0"/>
      </c:catAx>
      <c:valAx>
        <c:axId val="36363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37656"/>
        <c:crosses val="autoZero"/>
        <c:crossBetween val="between"/>
      </c:valAx>
      <c:serAx>
        <c:axId val="350934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3804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SHEET'!$BX$45:$CD$45</c:f>
              <c:numCache>
                <c:formatCode>General</c:formatCode>
                <c:ptCount val="7"/>
                <c:pt idx="0">
                  <c:v>16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577680"/>
        <c:axId val="363578072"/>
        <c:axId val="350934784"/>
      </c:bar3DChart>
      <c:catAx>
        <c:axId val="36357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78072"/>
        <c:crosses val="autoZero"/>
        <c:auto val="0"/>
        <c:lblAlgn val="ctr"/>
        <c:lblOffset val="100"/>
        <c:noMultiLvlLbl val="0"/>
      </c:catAx>
      <c:valAx>
        <c:axId val="363578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77680"/>
        <c:crosses val="autoZero"/>
        <c:crossBetween val="between"/>
      </c:valAx>
      <c:serAx>
        <c:axId val="350934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7807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SHEET'!$CE$45:$CK$45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25</c:v>
                </c:pt>
                <c:pt idx="6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583560"/>
        <c:axId val="363580032"/>
        <c:axId val="358574704"/>
      </c:bar3DChart>
      <c:catAx>
        <c:axId val="363583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80032"/>
        <c:crosses val="autoZero"/>
        <c:auto val="0"/>
        <c:lblAlgn val="ctr"/>
        <c:lblOffset val="100"/>
        <c:noMultiLvlLbl val="0"/>
      </c:catAx>
      <c:valAx>
        <c:axId val="36358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83560"/>
        <c:crosses val="autoZero"/>
        <c:crossBetween val="between"/>
      </c:valAx>
      <c:serAx>
        <c:axId val="3585747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8003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SHEET'!$CL$45:$CR$45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578856"/>
        <c:axId val="363581208"/>
        <c:axId val="360987616"/>
      </c:bar3DChart>
      <c:catAx>
        <c:axId val="363578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81208"/>
        <c:crosses val="autoZero"/>
        <c:auto val="0"/>
        <c:lblAlgn val="ctr"/>
        <c:lblOffset val="100"/>
        <c:noMultiLvlLbl val="0"/>
      </c:catAx>
      <c:valAx>
        <c:axId val="363581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78856"/>
        <c:crosses val="autoZero"/>
        <c:crossBetween val="between"/>
      </c:valAx>
      <c:serAx>
        <c:axId val="360987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8120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SHEET'!$BC$46:$BI$46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580424"/>
        <c:axId val="363580816"/>
        <c:axId val="360993552"/>
      </c:bar3DChart>
      <c:catAx>
        <c:axId val="36358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80816"/>
        <c:crosses val="autoZero"/>
        <c:auto val="0"/>
        <c:lblAlgn val="ctr"/>
        <c:lblOffset val="100"/>
        <c:noMultiLvlLbl val="0"/>
      </c:catAx>
      <c:valAx>
        <c:axId val="36358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80424"/>
        <c:crosses val="autoZero"/>
        <c:crossBetween val="between"/>
      </c:valAx>
      <c:serAx>
        <c:axId val="3609935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8081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SHEET'!$BJ$7:$BP$7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119</c:v>
                </c:pt>
                <c:pt idx="6">
                  <c:v>105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8592296"/>
        <c:axId val="348592688"/>
        <c:axId val="348490208"/>
      </c:bar3DChart>
      <c:catAx>
        <c:axId val="348592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592688"/>
        <c:crosses val="autoZero"/>
        <c:auto val="0"/>
        <c:lblAlgn val="ctr"/>
        <c:lblOffset val="100"/>
        <c:noMultiLvlLbl val="0"/>
      </c:catAx>
      <c:valAx>
        <c:axId val="34859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592296"/>
        <c:crosses val="autoZero"/>
        <c:crossBetween val="between"/>
      </c:valAx>
      <c:serAx>
        <c:axId val="34849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59268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SHEET'!$BJ$46:$BP$46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25</c:v>
                </c:pt>
                <c:pt idx="6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584344"/>
        <c:axId val="363579248"/>
        <c:axId val="364868224"/>
      </c:bar3DChart>
      <c:catAx>
        <c:axId val="363584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79248"/>
        <c:crosses val="autoZero"/>
        <c:auto val="0"/>
        <c:lblAlgn val="ctr"/>
        <c:lblOffset val="100"/>
        <c:noMultiLvlLbl val="0"/>
      </c:catAx>
      <c:valAx>
        <c:axId val="36357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84344"/>
        <c:crosses val="autoZero"/>
        <c:crossBetween val="between"/>
      </c:valAx>
      <c:serAx>
        <c:axId val="3648682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7924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SHEET'!$BQ$46:$BW$46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582776"/>
        <c:axId val="363575328"/>
        <c:axId val="364865680"/>
      </c:bar3DChart>
      <c:catAx>
        <c:axId val="36358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75328"/>
        <c:crosses val="autoZero"/>
        <c:auto val="0"/>
        <c:lblAlgn val="ctr"/>
        <c:lblOffset val="100"/>
        <c:noMultiLvlLbl val="0"/>
      </c:catAx>
      <c:valAx>
        <c:axId val="36357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82776"/>
        <c:crosses val="autoZero"/>
        <c:crossBetween val="between"/>
      </c:valAx>
      <c:serAx>
        <c:axId val="3648656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7532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SHEET'!$BX$46:$CD$46</c:f>
              <c:numCache>
                <c:formatCode>General</c:formatCode>
                <c:ptCount val="7"/>
                <c:pt idx="0">
                  <c:v>16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583168"/>
        <c:axId val="363575720"/>
        <c:axId val="364871616"/>
      </c:bar3DChart>
      <c:catAx>
        <c:axId val="36358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75720"/>
        <c:crosses val="autoZero"/>
        <c:auto val="0"/>
        <c:lblAlgn val="ctr"/>
        <c:lblOffset val="100"/>
        <c:noMultiLvlLbl val="0"/>
      </c:catAx>
      <c:valAx>
        <c:axId val="36357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83168"/>
        <c:crosses val="autoZero"/>
        <c:crossBetween val="between"/>
      </c:valAx>
      <c:serAx>
        <c:axId val="364871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7572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SHEET'!$CE$46:$CK$46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25</c:v>
                </c:pt>
                <c:pt idx="6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585128"/>
        <c:axId val="363577288"/>
        <c:axId val="364868648"/>
      </c:bar3DChart>
      <c:catAx>
        <c:axId val="363585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77288"/>
        <c:crosses val="autoZero"/>
        <c:auto val="0"/>
        <c:lblAlgn val="ctr"/>
        <c:lblOffset val="100"/>
        <c:noMultiLvlLbl val="0"/>
      </c:catAx>
      <c:valAx>
        <c:axId val="363577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85128"/>
        <c:crosses val="autoZero"/>
        <c:crossBetween val="between"/>
      </c:valAx>
      <c:serAx>
        <c:axId val="364868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7728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SHEET'!$CL$46:$CR$46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592184"/>
        <c:axId val="363593360"/>
        <c:axId val="364877128"/>
      </c:bar3DChart>
      <c:catAx>
        <c:axId val="363592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93360"/>
        <c:crosses val="autoZero"/>
        <c:auto val="0"/>
        <c:lblAlgn val="ctr"/>
        <c:lblOffset val="100"/>
        <c:noMultiLvlLbl val="0"/>
      </c:catAx>
      <c:valAx>
        <c:axId val="363593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92184"/>
        <c:crosses val="autoZero"/>
        <c:crossBetween val="between"/>
      </c:valAx>
      <c:serAx>
        <c:axId val="364877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9336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SHEET'!$BC$47:$BI$47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597672"/>
        <c:axId val="363596888"/>
        <c:axId val="364872040"/>
      </c:bar3DChart>
      <c:catAx>
        <c:axId val="363597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96888"/>
        <c:crosses val="autoZero"/>
        <c:auto val="0"/>
        <c:lblAlgn val="ctr"/>
        <c:lblOffset val="100"/>
        <c:noMultiLvlLbl val="0"/>
      </c:catAx>
      <c:valAx>
        <c:axId val="363596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97672"/>
        <c:crosses val="autoZero"/>
        <c:crossBetween val="between"/>
      </c:valAx>
      <c:serAx>
        <c:axId val="3648720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9688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SHEET'!$BJ$47:$BP$47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25</c:v>
                </c:pt>
                <c:pt idx="6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586304"/>
        <c:axId val="363587088"/>
        <c:axId val="364875856"/>
      </c:bar3DChart>
      <c:catAx>
        <c:axId val="36358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87088"/>
        <c:crosses val="autoZero"/>
        <c:auto val="0"/>
        <c:lblAlgn val="ctr"/>
        <c:lblOffset val="100"/>
        <c:noMultiLvlLbl val="0"/>
      </c:catAx>
      <c:valAx>
        <c:axId val="36358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86304"/>
        <c:crosses val="autoZero"/>
        <c:crossBetween val="between"/>
      </c:valAx>
      <c:serAx>
        <c:axId val="364875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8708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SHEET'!$BQ$47:$BW$47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22</c:v>
                </c:pt>
                <c:pt idx="6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589832"/>
        <c:axId val="363587872"/>
        <c:axId val="364877552"/>
      </c:bar3DChart>
      <c:catAx>
        <c:axId val="363589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87872"/>
        <c:crosses val="autoZero"/>
        <c:auto val="0"/>
        <c:lblAlgn val="ctr"/>
        <c:lblOffset val="100"/>
        <c:noMultiLvlLbl val="0"/>
      </c:catAx>
      <c:valAx>
        <c:axId val="36358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89832"/>
        <c:crosses val="autoZero"/>
        <c:crossBetween val="between"/>
      </c:valAx>
      <c:serAx>
        <c:axId val="3648775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8787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SHEET'!$BX$47:$CD$47</c:f>
              <c:numCache>
                <c:formatCode>General</c:formatCode>
                <c:ptCount val="7"/>
                <c:pt idx="0">
                  <c:v>11</c:v>
                </c:pt>
                <c:pt idx="1">
                  <c:v>14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591008"/>
        <c:axId val="363589048"/>
        <c:axId val="364872888"/>
      </c:bar3DChart>
      <c:catAx>
        <c:axId val="36359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89048"/>
        <c:crosses val="autoZero"/>
        <c:auto val="0"/>
        <c:lblAlgn val="ctr"/>
        <c:lblOffset val="100"/>
        <c:noMultiLvlLbl val="0"/>
      </c:catAx>
      <c:valAx>
        <c:axId val="363589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91008"/>
        <c:crosses val="autoZero"/>
        <c:crossBetween val="between"/>
      </c:valAx>
      <c:serAx>
        <c:axId val="3648728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8904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SHEET'!$CE$47:$CK$47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25</c:v>
                </c:pt>
                <c:pt idx="6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593752"/>
        <c:axId val="363588656"/>
        <c:axId val="364864832"/>
      </c:bar3DChart>
      <c:catAx>
        <c:axId val="363593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88656"/>
        <c:crosses val="autoZero"/>
        <c:auto val="0"/>
        <c:lblAlgn val="ctr"/>
        <c:lblOffset val="100"/>
        <c:noMultiLvlLbl val="0"/>
      </c:catAx>
      <c:valAx>
        <c:axId val="36358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93752"/>
        <c:crosses val="autoZero"/>
        <c:crossBetween val="between"/>
      </c:valAx>
      <c:serAx>
        <c:axId val="364864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8865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SHEET'!$BQ$7:$BW$7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106</c:v>
                </c:pt>
                <c:pt idx="6">
                  <c:v>101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8586024"/>
        <c:axId val="348589160"/>
        <c:axId val="348495296"/>
      </c:bar3DChart>
      <c:catAx>
        <c:axId val="34858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589160"/>
        <c:crosses val="autoZero"/>
        <c:auto val="0"/>
        <c:lblAlgn val="ctr"/>
        <c:lblOffset val="100"/>
        <c:noMultiLvlLbl val="0"/>
      </c:catAx>
      <c:valAx>
        <c:axId val="348589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586024"/>
        <c:crosses val="autoZero"/>
        <c:crossBetween val="between"/>
      </c:valAx>
      <c:serAx>
        <c:axId val="3484952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58916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SHEET'!$CL$47:$CR$47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590224"/>
        <c:axId val="363591792"/>
        <c:axId val="364866952"/>
      </c:bar3DChart>
      <c:catAx>
        <c:axId val="36359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91792"/>
        <c:crosses val="autoZero"/>
        <c:auto val="0"/>
        <c:lblAlgn val="ctr"/>
        <c:lblOffset val="100"/>
        <c:noMultiLvlLbl val="0"/>
      </c:catAx>
      <c:valAx>
        <c:axId val="36359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90224"/>
        <c:crosses val="autoZero"/>
        <c:crossBetween val="between"/>
      </c:valAx>
      <c:serAx>
        <c:axId val="364866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9179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SHEET'!$BC$48:$BI$48</c:f>
              <c:numCache>
                <c:formatCode>General</c:formatCode>
                <c:ptCount val="7"/>
                <c:pt idx="0">
                  <c:v>0</c:v>
                </c:pt>
                <c:pt idx="1">
                  <c:v>14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20</c:v>
                </c:pt>
                <c:pt idx="6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594928"/>
        <c:axId val="363595712"/>
        <c:axId val="364873736"/>
      </c:bar3DChart>
      <c:catAx>
        <c:axId val="36359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95712"/>
        <c:crosses val="autoZero"/>
        <c:auto val="0"/>
        <c:lblAlgn val="ctr"/>
        <c:lblOffset val="100"/>
        <c:noMultiLvlLbl val="0"/>
      </c:catAx>
      <c:valAx>
        <c:axId val="36359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94928"/>
        <c:crosses val="autoZero"/>
        <c:crossBetween val="between"/>
      </c:valAx>
      <c:serAx>
        <c:axId val="364873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9571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SHEET'!$BJ$48:$BP$48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25</c:v>
                </c:pt>
                <c:pt idx="6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02768"/>
        <c:axId val="363600024"/>
        <c:axId val="358575552"/>
      </c:bar3DChart>
      <c:catAx>
        <c:axId val="36360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00024"/>
        <c:crosses val="autoZero"/>
        <c:auto val="0"/>
        <c:lblAlgn val="ctr"/>
        <c:lblOffset val="100"/>
        <c:noMultiLvlLbl val="0"/>
      </c:catAx>
      <c:valAx>
        <c:axId val="363600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02768"/>
        <c:crosses val="autoZero"/>
        <c:crossBetween val="between"/>
      </c:valAx>
      <c:serAx>
        <c:axId val="3585755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0002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SHEET'!$BQ$48:$BW$48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22</c:v>
                </c:pt>
                <c:pt idx="6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09040"/>
        <c:axId val="363603552"/>
        <c:axId val="364867800"/>
      </c:bar3DChart>
      <c:catAx>
        <c:axId val="36360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03552"/>
        <c:crosses val="autoZero"/>
        <c:auto val="0"/>
        <c:lblAlgn val="ctr"/>
        <c:lblOffset val="100"/>
        <c:noMultiLvlLbl val="0"/>
      </c:catAx>
      <c:valAx>
        <c:axId val="36360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09040"/>
        <c:crosses val="autoZero"/>
        <c:crossBetween val="between"/>
      </c:valAx>
      <c:serAx>
        <c:axId val="364867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0355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SHEET'!$BX$48:$CD$48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20</c:v>
                </c:pt>
                <c:pt idx="6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02376"/>
        <c:axId val="363608256"/>
        <c:axId val="364874584"/>
      </c:bar3DChart>
      <c:catAx>
        <c:axId val="363602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08256"/>
        <c:crosses val="autoZero"/>
        <c:auto val="0"/>
        <c:lblAlgn val="ctr"/>
        <c:lblOffset val="100"/>
        <c:noMultiLvlLbl val="0"/>
      </c:catAx>
      <c:valAx>
        <c:axId val="36360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02376"/>
        <c:crosses val="autoZero"/>
        <c:crossBetween val="between"/>
      </c:valAx>
      <c:serAx>
        <c:axId val="364874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0825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SHEET'!$CE$48:$CK$48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25</c:v>
                </c:pt>
                <c:pt idx="6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08648"/>
        <c:axId val="363609432"/>
        <c:axId val="364869496"/>
      </c:bar3DChart>
      <c:catAx>
        <c:axId val="363608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09432"/>
        <c:crosses val="autoZero"/>
        <c:auto val="0"/>
        <c:lblAlgn val="ctr"/>
        <c:lblOffset val="100"/>
        <c:noMultiLvlLbl val="0"/>
      </c:catAx>
      <c:valAx>
        <c:axId val="363609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08648"/>
        <c:crosses val="autoZero"/>
        <c:crossBetween val="between"/>
      </c:valAx>
      <c:serAx>
        <c:axId val="3648694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0943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 1</c:v>
              </c:pt>
              <c:pt idx="1">
                <c:v> FA 2</c:v>
              </c:pt>
              <c:pt idx="2">
                <c:v> SA 1</c:v>
              </c:pt>
              <c:pt idx="3">
                <c:v> FA 3</c:v>
              </c:pt>
              <c:pt idx="4">
                <c:v> FA 4</c:v>
              </c:pt>
              <c:pt idx="5">
                <c:v> SA 2</c:v>
              </c:pt>
              <c:pt idx="6">
                <c:v> CONSO</c:v>
              </c:pt>
            </c:strLit>
          </c:cat>
          <c:val>
            <c:numRef>
              <c:f>'BACKUP SHEET'!$CL$48:$CR$48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20</c:v>
                </c:pt>
                <c:pt idx="6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07080"/>
        <c:axId val="363604728"/>
        <c:axId val="364870344"/>
      </c:bar3DChart>
      <c:catAx>
        <c:axId val="363607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04728"/>
        <c:crosses val="autoZero"/>
        <c:auto val="0"/>
        <c:lblAlgn val="ctr"/>
        <c:lblOffset val="100"/>
        <c:noMultiLvlLbl val="0"/>
      </c:catAx>
      <c:valAx>
        <c:axId val="36360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07080"/>
        <c:crosses val="autoZero"/>
        <c:crossBetween val="between"/>
      </c:valAx>
      <c:serAx>
        <c:axId val="364870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0472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SHEET'!$BC$49:$BI$49</c:f>
              <c:numCache>
                <c:formatCode>General</c:formatCode>
                <c:ptCount val="7"/>
                <c:pt idx="0">
                  <c:v>0</c:v>
                </c:pt>
                <c:pt idx="1">
                  <c:v>14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20</c:v>
                </c:pt>
                <c:pt idx="6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598456"/>
        <c:axId val="363598848"/>
        <c:axId val="364883064"/>
      </c:bar3DChart>
      <c:catAx>
        <c:axId val="363598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98848"/>
        <c:crosses val="autoZero"/>
        <c:auto val="0"/>
        <c:lblAlgn val="ctr"/>
        <c:lblOffset val="100"/>
        <c:noMultiLvlLbl val="0"/>
      </c:catAx>
      <c:valAx>
        <c:axId val="36359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98456"/>
        <c:crosses val="autoZero"/>
        <c:crossBetween val="between"/>
      </c:valAx>
      <c:serAx>
        <c:axId val="3648830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59884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SHEET'!$BJ$49:$BP$49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25</c:v>
                </c:pt>
                <c:pt idx="6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05512"/>
        <c:axId val="363607864"/>
        <c:axId val="364881792"/>
      </c:bar3DChart>
      <c:catAx>
        <c:axId val="36360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07864"/>
        <c:crosses val="autoZero"/>
        <c:auto val="0"/>
        <c:lblAlgn val="ctr"/>
        <c:lblOffset val="100"/>
        <c:noMultiLvlLbl val="0"/>
      </c:catAx>
      <c:valAx>
        <c:axId val="363607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05512"/>
        <c:crosses val="autoZero"/>
        <c:crossBetween val="between"/>
      </c:valAx>
      <c:serAx>
        <c:axId val="364881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0786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SHEET'!$BQ$49:$BW$49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22</c:v>
                </c:pt>
                <c:pt idx="6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00416"/>
        <c:axId val="363600808"/>
        <c:axId val="358572584"/>
      </c:bar3DChart>
      <c:catAx>
        <c:axId val="36360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00808"/>
        <c:crosses val="autoZero"/>
        <c:auto val="0"/>
        <c:lblAlgn val="ctr"/>
        <c:lblOffset val="100"/>
        <c:noMultiLvlLbl val="0"/>
      </c:catAx>
      <c:valAx>
        <c:axId val="36360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00416"/>
        <c:crosses val="autoZero"/>
        <c:crossBetween val="between"/>
      </c:valAx>
      <c:serAx>
        <c:axId val="358572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0080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SHEET'!$BX$7:$CD$7</c:f>
              <c:numCache>
                <c:formatCode>General</c:formatCode>
                <c:ptCount val="7"/>
                <c:pt idx="0">
                  <c:v>80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95</c:v>
                </c:pt>
                <c:pt idx="6">
                  <c:v>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8587592"/>
        <c:axId val="348587984"/>
        <c:axId val="348491904"/>
      </c:bar3DChart>
      <c:catAx>
        <c:axId val="348587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587984"/>
        <c:crosses val="autoZero"/>
        <c:auto val="0"/>
        <c:lblAlgn val="ctr"/>
        <c:lblOffset val="100"/>
        <c:noMultiLvlLbl val="0"/>
      </c:catAx>
      <c:valAx>
        <c:axId val="34858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587592"/>
        <c:crosses val="autoZero"/>
        <c:crossBetween val="between"/>
      </c:valAx>
      <c:serAx>
        <c:axId val="348491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58798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SHEET'!$BX$49:$CD$49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20</c:v>
                </c:pt>
                <c:pt idx="6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11000"/>
        <c:axId val="363616096"/>
        <c:axId val="364880520"/>
      </c:bar3DChart>
      <c:catAx>
        <c:axId val="363611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16096"/>
        <c:crosses val="autoZero"/>
        <c:auto val="0"/>
        <c:lblAlgn val="ctr"/>
        <c:lblOffset val="100"/>
        <c:noMultiLvlLbl val="0"/>
      </c:catAx>
      <c:valAx>
        <c:axId val="36361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11000"/>
        <c:crosses val="autoZero"/>
        <c:crossBetween val="between"/>
      </c:valAx>
      <c:serAx>
        <c:axId val="364880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1609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SHEET'!$CE$49:$CK$49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25</c:v>
                </c:pt>
                <c:pt idx="6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20800"/>
        <c:axId val="363612568"/>
        <c:axId val="364878824"/>
      </c:bar3DChart>
      <c:catAx>
        <c:axId val="36362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12568"/>
        <c:crosses val="autoZero"/>
        <c:auto val="0"/>
        <c:lblAlgn val="ctr"/>
        <c:lblOffset val="100"/>
        <c:noMultiLvlLbl val="0"/>
      </c:catAx>
      <c:valAx>
        <c:axId val="36361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20800"/>
        <c:crosses val="autoZero"/>
        <c:crossBetween val="between"/>
      </c:valAx>
      <c:serAx>
        <c:axId val="364878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1256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SHEET'!$CL$49:$CR$49</c:f>
              <c:numCache>
                <c:formatCode>General</c:formatCode>
                <c:ptCount val="7"/>
                <c:pt idx="0">
                  <c:v>23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21976"/>
        <c:axId val="363614528"/>
        <c:axId val="364882640"/>
      </c:bar3DChart>
      <c:catAx>
        <c:axId val="363621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14528"/>
        <c:crosses val="autoZero"/>
        <c:auto val="0"/>
        <c:lblAlgn val="ctr"/>
        <c:lblOffset val="100"/>
        <c:noMultiLvlLbl val="0"/>
      </c:catAx>
      <c:valAx>
        <c:axId val="36361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21976"/>
        <c:crosses val="autoZero"/>
        <c:crossBetween val="between"/>
      </c:valAx>
      <c:serAx>
        <c:axId val="364882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1452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SHEET'!$BC$50:$BI$50</c:f>
              <c:numCache>
                <c:formatCode>General</c:formatCode>
                <c:ptCount val="7"/>
                <c:pt idx="0">
                  <c:v>0</c:v>
                </c:pt>
                <c:pt idx="1">
                  <c:v>14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20</c:v>
                </c:pt>
                <c:pt idx="6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14920"/>
        <c:axId val="363612960"/>
        <c:axId val="364878400"/>
      </c:bar3DChart>
      <c:catAx>
        <c:axId val="363614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12960"/>
        <c:crosses val="autoZero"/>
        <c:auto val="0"/>
        <c:lblAlgn val="ctr"/>
        <c:lblOffset val="100"/>
        <c:noMultiLvlLbl val="0"/>
      </c:catAx>
      <c:valAx>
        <c:axId val="36361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14920"/>
        <c:crosses val="autoZero"/>
        <c:crossBetween val="between"/>
      </c:valAx>
      <c:serAx>
        <c:axId val="3648784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1296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SHEET'!$BJ$50:$BP$50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25</c:v>
                </c:pt>
                <c:pt idx="6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19624"/>
        <c:axId val="363615312"/>
        <c:axId val="364879672"/>
      </c:bar3DChart>
      <c:catAx>
        <c:axId val="363619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15312"/>
        <c:crosses val="autoZero"/>
        <c:auto val="0"/>
        <c:lblAlgn val="ctr"/>
        <c:lblOffset val="100"/>
        <c:noMultiLvlLbl val="0"/>
      </c:catAx>
      <c:valAx>
        <c:axId val="36361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19624"/>
        <c:crosses val="autoZero"/>
        <c:crossBetween val="between"/>
      </c:valAx>
      <c:serAx>
        <c:axId val="3648796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1531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SHEET'!$BQ$50:$BW$50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22</c:v>
                </c:pt>
                <c:pt idx="6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23152"/>
        <c:axId val="363622368"/>
        <c:axId val="364861440"/>
      </c:bar3DChart>
      <c:catAx>
        <c:axId val="36362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22368"/>
        <c:crosses val="autoZero"/>
        <c:auto val="0"/>
        <c:lblAlgn val="ctr"/>
        <c:lblOffset val="100"/>
        <c:noMultiLvlLbl val="0"/>
      </c:catAx>
      <c:valAx>
        <c:axId val="36362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23152"/>
        <c:crosses val="autoZero"/>
        <c:crossBetween val="between"/>
      </c:valAx>
      <c:serAx>
        <c:axId val="364861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2236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SHEET'!$BX$50:$CD$50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20</c:v>
                </c:pt>
                <c:pt idx="6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21192"/>
        <c:axId val="363618056"/>
        <c:axId val="364863984"/>
      </c:bar3DChart>
      <c:catAx>
        <c:axId val="363621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18056"/>
        <c:crosses val="autoZero"/>
        <c:auto val="0"/>
        <c:lblAlgn val="ctr"/>
        <c:lblOffset val="100"/>
        <c:noMultiLvlLbl val="0"/>
      </c:catAx>
      <c:valAx>
        <c:axId val="363618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21192"/>
        <c:crosses val="autoZero"/>
        <c:crossBetween val="between"/>
      </c:valAx>
      <c:serAx>
        <c:axId val="364863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1805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SHEET'!$CE$50:$CK$50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25</c:v>
                </c:pt>
                <c:pt idx="6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618840"/>
        <c:axId val="363618448"/>
        <c:axId val="364861864"/>
      </c:bar3DChart>
      <c:catAx>
        <c:axId val="363618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18448"/>
        <c:crosses val="autoZero"/>
        <c:auto val="0"/>
        <c:lblAlgn val="ctr"/>
        <c:lblOffset val="100"/>
        <c:noMultiLvlLbl val="0"/>
      </c:catAx>
      <c:valAx>
        <c:axId val="36361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18840"/>
        <c:crosses val="autoZero"/>
        <c:crossBetween val="between"/>
      </c:valAx>
      <c:serAx>
        <c:axId val="364861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1844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SHEET'!$CL$50:$CR$50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20</c:v>
                </c:pt>
                <c:pt idx="6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597176"/>
        <c:axId val="363969736"/>
        <c:axId val="358575128"/>
      </c:bar3DChart>
      <c:catAx>
        <c:axId val="360597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69736"/>
        <c:crosses val="autoZero"/>
        <c:auto val="0"/>
        <c:lblAlgn val="ctr"/>
        <c:lblOffset val="100"/>
        <c:noMultiLvlLbl val="0"/>
      </c:catAx>
      <c:valAx>
        <c:axId val="363969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597176"/>
        <c:crosses val="autoZero"/>
        <c:crossBetween val="between"/>
      </c:valAx>
      <c:serAx>
        <c:axId val="358575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6973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SHEET'!$BC$51:$BI$51</c:f>
              <c:numCache>
                <c:formatCode>General</c:formatCode>
                <c:ptCount val="7"/>
                <c:pt idx="0">
                  <c:v>0</c:v>
                </c:pt>
                <c:pt idx="1">
                  <c:v>14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20</c:v>
                </c:pt>
                <c:pt idx="6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966992"/>
        <c:axId val="363967384"/>
        <c:axId val="358573856"/>
      </c:bar3DChart>
      <c:catAx>
        <c:axId val="36396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67384"/>
        <c:crosses val="autoZero"/>
        <c:auto val="0"/>
        <c:lblAlgn val="ctr"/>
        <c:lblOffset val="100"/>
        <c:noMultiLvlLbl val="0"/>
      </c:catAx>
      <c:valAx>
        <c:axId val="36396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66992"/>
        <c:crosses val="autoZero"/>
        <c:crossBetween val="between"/>
      </c:valAx>
      <c:serAx>
        <c:axId val="358573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6738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 SA1</c:v>
              </c:pt>
              <c:pt idx="3">
                <c:v> FA3</c:v>
              </c:pt>
              <c:pt idx="4">
                <c:v> FA4</c:v>
              </c:pt>
              <c:pt idx="5">
                <c:v>SA2</c:v>
              </c:pt>
              <c:pt idx="6">
                <c:v> CONSO</c:v>
              </c:pt>
            </c:strLit>
          </c:cat>
          <c:val>
            <c:numRef>
              <c:f>'BACKUP SHEET'!$CE$7:$CK$7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119</c:v>
                </c:pt>
                <c:pt idx="6">
                  <c:v>105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8589552"/>
        <c:axId val="348589944"/>
        <c:axId val="348487664"/>
      </c:bar3DChart>
      <c:catAx>
        <c:axId val="34858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589944"/>
        <c:crosses val="autoZero"/>
        <c:auto val="0"/>
        <c:lblAlgn val="ctr"/>
        <c:lblOffset val="100"/>
        <c:noMultiLvlLbl val="0"/>
      </c:catAx>
      <c:valAx>
        <c:axId val="348589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589552"/>
        <c:crosses val="autoZero"/>
        <c:crossBetween val="between"/>
      </c:valAx>
      <c:serAx>
        <c:axId val="3484876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58994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SHEET'!$BJ$51:$BP$51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25</c:v>
                </c:pt>
                <c:pt idx="6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974440"/>
        <c:axId val="363972480"/>
        <c:axId val="362797488"/>
      </c:bar3DChart>
      <c:catAx>
        <c:axId val="363974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72480"/>
        <c:crosses val="autoZero"/>
        <c:auto val="0"/>
        <c:lblAlgn val="ctr"/>
        <c:lblOffset val="100"/>
        <c:noMultiLvlLbl val="0"/>
      </c:catAx>
      <c:valAx>
        <c:axId val="36397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74440"/>
        <c:crosses val="autoZero"/>
        <c:crossBetween val="between"/>
      </c:valAx>
      <c:serAx>
        <c:axId val="362797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7248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SHEET'!$BQ$51:$BW$51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22</c:v>
                </c:pt>
                <c:pt idx="6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976792"/>
        <c:axId val="363970520"/>
        <c:axId val="364863136"/>
      </c:bar3DChart>
      <c:catAx>
        <c:axId val="363976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70520"/>
        <c:crosses val="autoZero"/>
        <c:auto val="0"/>
        <c:lblAlgn val="ctr"/>
        <c:lblOffset val="100"/>
        <c:noMultiLvlLbl val="0"/>
      </c:catAx>
      <c:valAx>
        <c:axId val="36397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76792"/>
        <c:crosses val="autoZero"/>
        <c:crossBetween val="between"/>
      </c:valAx>
      <c:serAx>
        <c:axId val="3648631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7052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val>
            <c:numRef>
              <c:f>'BACKUP SHEET'!$BX$51:$CD$51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20</c:v>
                </c:pt>
                <c:pt idx="6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974832"/>
        <c:axId val="363970912"/>
        <c:axId val="364855504"/>
      </c:bar3DChart>
      <c:catAx>
        <c:axId val="36397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70912"/>
        <c:crosses val="autoZero"/>
        <c:auto val="0"/>
        <c:lblAlgn val="ctr"/>
        <c:lblOffset val="100"/>
        <c:noMultiLvlLbl val="0"/>
      </c:catAx>
      <c:valAx>
        <c:axId val="36397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74832"/>
        <c:crosses val="autoZero"/>
        <c:crossBetween val="between"/>
      </c:valAx>
      <c:serAx>
        <c:axId val="3648555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7091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val>
            <c:numRef>
              <c:f>'BACKUP SHEET'!$CE$51:$CK$51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25</c:v>
                </c:pt>
                <c:pt idx="6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973264"/>
        <c:axId val="363968168"/>
        <c:axId val="362798336"/>
      </c:bar3DChart>
      <c:catAx>
        <c:axId val="36397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68168"/>
        <c:crosses val="autoZero"/>
        <c:auto val="0"/>
        <c:lblAlgn val="ctr"/>
        <c:lblOffset val="100"/>
        <c:noMultiLvlLbl val="0"/>
      </c:catAx>
      <c:valAx>
        <c:axId val="36396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73264"/>
        <c:crosses val="autoZero"/>
        <c:crossBetween val="between"/>
      </c:valAx>
      <c:serAx>
        <c:axId val="362798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6816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val>
            <c:numRef>
              <c:f>'BACKUP SHEET'!$CL$51:$CR$51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20</c:v>
                </c:pt>
                <c:pt idx="6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978752"/>
        <c:axId val="363966600"/>
        <c:axId val="362795792"/>
      </c:bar3DChart>
      <c:catAx>
        <c:axId val="36397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66600"/>
        <c:crosses val="autoZero"/>
        <c:auto val="0"/>
        <c:lblAlgn val="ctr"/>
        <c:lblOffset val="100"/>
        <c:noMultiLvlLbl val="0"/>
      </c:catAx>
      <c:valAx>
        <c:axId val="363966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78752"/>
        <c:crosses val="autoZero"/>
        <c:crossBetween val="between"/>
      </c:valAx>
      <c:serAx>
        <c:axId val="362795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6660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SHEET'!$BC$52:$BI$52</c:f>
              <c:numCache>
                <c:formatCode>General</c:formatCode>
                <c:ptCount val="7"/>
                <c:pt idx="0">
                  <c:v>0</c:v>
                </c:pt>
                <c:pt idx="1">
                  <c:v>14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20</c:v>
                </c:pt>
                <c:pt idx="6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971696"/>
        <c:axId val="363972872"/>
        <c:axId val="362796216"/>
      </c:bar3DChart>
      <c:catAx>
        <c:axId val="36397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72872"/>
        <c:crosses val="autoZero"/>
        <c:auto val="0"/>
        <c:lblAlgn val="ctr"/>
        <c:lblOffset val="100"/>
        <c:noMultiLvlLbl val="0"/>
      </c:catAx>
      <c:valAx>
        <c:axId val="363972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71696"/>
        <c:crosses val="autoZero"/>
        <c:crossBetween val="between"/>
      </c:valAx>
      <c:serAx>
        <c:axId val="3627962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7287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SHEET'!$BJ$52:$BP$52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25</c:v>
                </c:pt>
                <c:pt idx="6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982672"/>
        <c:axId val="363985808"/>
        <c:axId val="351815480"/>
      </c:bar3DChart>
      <c:catAx>
        <c:axId val="36398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85808"/>
        <c:crosses val="autoZero"/>
        <c:auto val="0"/>
        <c:lblAlgn val="ctr"/>
        <c:lblOffset val="100"/>
        <c:noMultiLvlLbl val="0"/>
      </c:catAx>
      <c:valAx>
        <c:axId val="36398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82672"/>
        <c:crosses val="autoZero"/>
        <c:crossBetween val="between"/>
      </c:valAx>
      <c:serAx>
        <c:axId val="351815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8580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SHEET'!$BQ$52:$BW$52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22</c:v>
                </c:pt>
                <c:pt idx="6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986200"/>
        <c:axId val="363983456"/>
        <c:axId val="364857624"/>
      </c:bar3DChart>
      <c:catAx>
        <c:axId val="363986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83456"/>
        <c:crosses val="autoZero"/>
        <c:auto val="0"/>
        <c:lblAlgn val="ctr"/>
        <c:lblOffset val="100"/>
        <c:noMultiLvlLbl val="0"/>
      </c:catAx>
      <c:valAx>
        <c:axId val="36398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86200"/>
        <c:crosses val="autoZero"/>
        <c:crossBetween val="between"/>
      </c:valAx>
      <c:serAx>
        <c:axId val="364857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8345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SHEET'!$BX$52:$CD$52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20</c:v>
                </c:pt>
                <c:pt idx="6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983848"/>
        <c:axId val="363989336"/>
        <c:axId val="364852112"/>
      </c:bar3DChart>
      <c:catAx>
        <c:axId val="363983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89336"/>
        <c:crosses val="autoZero"/>
        <c:auto val="0"/>
        <c:lblAlgn val="ctr"/>
        <c:lblOffset val="100"/>
        <c:noMultiLvlLbl val="0"/>
      </c:catAx>
      <c:valAx>
        <c:axId val="363989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83848"/>
        <c:crosses val="autoZero"/>
        <c:crossBetween val="between"/>
      </c:valAx>
      <c:serAx>
        <c:axId val="364852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8933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SHEET'!$CE$52:$CK$52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25</c:v>
                </c:pt>
                <c:pt idx="6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975224"/>
        <c:axId val="363981496"/>
        <c:axId val="364854656"/>
      </c:bar3DChart>
      <c:catAx>
        <c:axId val="363975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81496"/>
        <c:crosses val="autoZero"/>
        <c:auto val="0"/>
        <c:lblAlgn val="ctr"/>
        <c:lblOffset val="100"/>
        <c:noMultiLvlLbl val="0"/>
      </c:catAx>
      <c:valAx>
        <c:axId val="36398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75224"/>
        <c:crosses val="autoZero"/>
        <c:crossBetween val="between"/>
      </c:valAx>
      <c:serAx>
        <c:axId val="364854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8149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tx>
            <c:v>GRAPHICAL REP.</c:v>
          </c:tx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 1</c:v>
              </c:pt>
              <c:pt idx="1">
                <c:v> FA 2</c:v>
              </c:pt>
              <c:pt idx="2">
                <c:v> SA 1</c:v>
              </c:pt>
              <c:pt idx="3">
                <c:v> FA 3</c:v>
              </c:pt>
              <c:pt idx="4">
                <c:v> FA 4</c:v>
              </c:pt>
              <c:pt idx="5">
                <c:v> SA 2</c:v>
              </c:pt>
              <c:pt idx="6">
                <c:v> CONSO</c:v>
              </c:pt>
            </c:strLit>
          </c:cat>
          <c:val>
            <c:numRef>
              <c:f>'BACKUP SHEET'!$BQ$3:$BW$3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119</c:v>
                </c:pt>
                <c:pt idx="6">
                  <c:v>105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4965736"/>
        <c:axId val="334963384"/>
        <c:axId val="346555752"/>
      </c:bar3DChart>
      <c:catAx>
        <c:axId val="334965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4963384"/>
        <c:crosses val="autoZero"/>
        <c:auto val="0"/>
        <c:lblAlgn val="ctr"/>
        <c:lblOffset val="100"/>
        <c:noMultiLvlLbl val="0"/>
      </c:catAx>
      <c:valAx>
        <c:axId val="334963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4965736"/>
        <c:crosses val="autoZero"/>
        <c:crossBetween val="between"/>
      </c:valAx>
      <c:serAx>
        <c:axId val="346555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496338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SHEET'!$CL$7:$CR$7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95</c:v>
                </c:pt>
                <c:pt idx="6">
                  <c:v>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8345712"/>
        <c:axId val="348344144"/>
        <c:axId val="348357032"/>
      </c:bar3DChart>
      <c:catAx>
        <c:axId val="34834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44144"/>
        <c:crosses val="autoZero"/>
        <c:auto val="0"/>
        <c:lblAlgn val="ctr"/>
        <c:lblOffset val="100"/>
        <c:noMultiLvlLbl val="0"/>
      </c:catAx>
      <c:valAx>
        <c:axId val="348344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45712"/>
        <c:crosses val="autoZero"/>
        <c:crossBetween val="between"/>
      </c:valAx>
      <c:serAx>
        <c:axId val="348357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4414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SHEET'!$CL$52:$CR$52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14</c:v>
                </c:pt>
                <c:pt idx="4">
                  <c:v>14</c:v>
                </c:pt>
                <c:pt idx="5">
                  <c:v>20</c:v>
                </c:pt>
                <c:pt idx="6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3979928"/>
        <c:axId val="363989728"/>
        <c:axId val="351815056"/>
      </c:bar3DChart>
      <c:catAx>
        <c:axId val="36397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89728"/>
        <c:crosses val="autoZero"/>
        <c:auto val="0"/>
        <c:lblAlgn val="ctr"/>
        <c:lblOffset val="100"/>
        <c:noMultiLvlLbl val="0"/>
      </c:catAx>
      <c:valAx>
        <c:axId val="36398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79928"/>
        <c:crosses val="autoZero"/>
        <c:crossBetween val="between"/>
      </c:valAx>
      <c:serAx>
        <c:axId val="351815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98972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tx>
            <c:v>GRAPHICAL REP.</c:v>
          </c:tx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8"/>
              <c:pt idx="0">
                <c:v>FA 1</c:v>
              </c:pt>
              <c:pt idx="1">
                <c:v> FA 2</c:v>
              </c:pt>
              <c:pt idx="2">
                <c:v> FA 3</c:v>
              </c:pt>
              <c:pt idx="3">
                <c:v> SA 1</c:v>
              </c:pt>
              <c:pt idx="4">
                <c:v> FA 3</c:v>
              </c:pt>
              <c:pt idx="5">
                <c:v> FA 4</c:v>
              </c:pt>
              <c:pt idx="6">
                <c:v> SA 2</c:v>
              </c:pt>
              <c:pt idx="7">
                <c:v> CONSO.</c:v>
              </c:pt>
            </c:strLit>
          </c:cat>
          <c:val>
            <c:numRef>
              <c:f>'BACKUP SHEET'!$BC$8:$BI$8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90</c:v>
                </c:pt>
                <c:pt idx="6">
                  <c:v>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8349632"/>
        <c:axId val="348341008"/>
        <c:axId val="348362544"/>
      </c:bar3DChart>
      <c:catAx>
        <c:axId val="3483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41008"/>
        <c:crosses val="autoZero"/>
        <c:auto val="0"/>
        <c:lblAlgn val="ctr"/>
        <c:lblOffset val="100"/>
        <c:noMultiLvlLbl val="0"/>
      </c:catAx>
      <c:valAx>
        <c:axId val="34834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49632"/>
        <c:crosses val="autoZero"/>
        <c:crossBetween val="between"/>
      </c:valAx>
      <c:serAx>
        <c:axId val="348362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4100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tx>
            <c:v>GRAPHICAL REP.</c:v>
          </c:tx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 1</c:v>
              </c:pt>
              <c:pt idx="1">
                <c:v> FA 2</c:v>
              </c:pt>
              <c:pt idx="2">
                <c:v> SA 1</c:v>
              </c:pt>
              <c:pt idx="3">
                <c:v> FA 3</c:v>
              </c:pt>
              <c:pt idx="4">
                <c:v> FA 4</c:v>
              </c:pt>
              <c:pt idx="5">
                <c:v> SA 2</c:v>
              </c:pt>
              <c:pt idx="6">
                <c:v> CONSO</c:v>
              </c:pt>
            </c:strLit>
          </c:cat>
          <c:val>
            <c:numRef>
              <c:f>'BACKUP SHEET'!$BK$8:$BP$8</c:f>
              <c:numCache>
                <c:formatCode>General</c:formatCode>
                <c:ptCount val="6"/>
                <c:pt idx="0">
                  <c:v>87</c:v>
                </c:pt>
                <c:pt idx="1">
                  <c:v>90</c:v>
                </c:pt>
                <c:pt idx="2">
                  <c:v>87</c:v>
                </c:pt>
                <c:pt idx="3">
                  <c:v>87</c:v>
                </c:pt>
                <c:pt idx="4">
                  <c:v>113</c:v>
                </c:pt>
                <c:pt idx="5">
                  <c:v>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8350024"/>
        <c:axId val="348350416"/>
        <c:axId val="348362968"/>
      </c:bar3DChart>
      <c:dateAx>
        <c:axId val="348350024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50416"/>
        <c:crosses val="autoZero"/>
        <c:auto val="0"/>
        <c:lblOffset val="100"/>
        <c:baseTimeUnit val="days"/>
      </c:dateAx>
      <c:valAx>
        <c:axId val="34835041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MARKS</a:t>
                </a:r>
              </a:p>
            </c:rich>
          </c:tx>
          <c:layout>
            <c:manualLayout>
              <c:xMode val="edge"/>
              <c:yMode val="edge"/>
              <c:x val="6.4760490079772082E-2"/>
              <c:y val="0.327400001737715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50024"/>
        <c:crosses val="autoZero"/>
        <c:crossBetween val="between"/>
        <c:majorUnit val="20"/>
      </c:valAx>
      <c:serAx>
        <c:axId val="348362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5041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SHEET'!$BQ$8:$BW$8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100</c:v>
                </c:pt>
                <c:pt idx="6">
                  <c:v>92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48342576"/>
        <c:axId val="348340224"/>
        <c:axId val="348360000"/>
      </c:bar3DChart>
      <c:catAx>
        <c:axId val="3483425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48340224"/>
        <c:crossesAt val="0"/>
        <c:auto val="0"/>
        <c:lblAlgn val="ctr"/>
        <c:lblOffset val="100"/>
        <c:noMultiLvlLbl val="0"/>
      </c:catAx>
      <c:valAx>
        <c:axId val="348340224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42576"/>
        <c:crosses val="autoZero"/>
        <c:crossBetween val="between"/>
        <c:majorUnit val="20"/>
      </c:valAx>
      <c:serAx>
        <c:axId val="348360000"/>
        <c:scaling>
          <c:orientation val="minMax"/>
        </c:scaling>
        <c:delete val="0"/>
        <c:axPos val="b"/>
        <c:numFmt formatCode="#,##0" sourceLinked="0"/>
        <c:majorTickMark val="in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40224"/>
        <c:crossesAt val="0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SHEET'!$BX$8:$CD$8</c:f>
              <c:numCache>
                <c:formatCode>General</c:formatCode>
                <c:ptCount val="7"/>
                <c:pt idx="0">
                  <c:v>69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90</c:v>
                </c:pt>
                <c:pt idx="6">
                  <c:v>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8342184"/>
        <c:axId val="348344536"/>
        <c:axId val="348360848"/>
      </c:bar3DChart>
      <c:catAx>
        <c:axId val="348342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44536"/>
        <c:crosses val="autoZero"/>
        <c:auto val="0"/>
        <c:lblAlgn val="ctr"/>
        <c:lblOffset val="100"/>
        <c:noMultiLvlLbl val="0"/>
      </c:catAx>
      <c:valAx>
        <c:axId val="3483445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42184"/>
        <c:crosses val="autoZero"/>
        <c:crossBetween val="between"/>
        <c:majorUnit val="20"/>
      </c:valAx>
      <c:serAx>
        <c:axId val="348360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4453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SHEET'!$CE$8:$CK$8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113</c:v>
                </c:pt>
                <c:pt idx="6">
                  <c:v>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8343752"/>
        <c:axId val="348342968"/>
        <c:axId val="348363392"/>
      </c:bar3DChart>
      <c:catAx>
        <c:axId val="348343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42968"/>
        <c:crosses val="autoZero"/>
        <c:auto val="0"/>
        <c:lblAlgn val="ctr"/>
        <c:lblOffset val="100"/>
        <c:noMultiLvlLbl val="0"/>
      </c:catAx>
      <c:valAx>
        <c:axId val="348342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43752"/>
        <c:crosses val="autoZero"/>
        <c:crossBetween val="between"/>
      </c:valAx>
      <c:serAx>
        <c:axId val="348363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4296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SHEET'!$CL$8:$CR$8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90</c:v>
                </c:pt>
                <c:pt idx="6">
                  <c:v>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8346888"/>
        <c:axId val="348343360"/>
        <c:axId val="348361272"/>
      </c:bar3DChart>
      <c:catAx>
        <c:axId val="348346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43360"/>
        <c:crosses val="autoZero"/>
        <c:auto val="0"/>
        <c:lblAlgn val="ctr"/>
        <c:lblOffset val="100"/>
        <c:noMultiLvlLbl val="0"/>
      </c:catAx>
      <c:valAx>
        <c:axId val="348343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46888"/>
        <c:crosses val="autoZero"/>
        <c:crossBetween val="between"/>
      </c:valAx>
      <c:serAx>
        <c:axId val="348361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4336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SHEET'!$BC$9:$BI$9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90</c:v>
                </c:pt>
                <c:pt idx="6">
                  <c:v>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8349240"/>
        <c:axId val="348352376"/>
        <c:axId val="348358304"/>
      </c:bar3DChart>
      <c:catAx>
        <c:axId val="348349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52376"/>
        <c:crosses val="autoZero"/>
        <c:auto val="0"/>
        <c:lblAlgn val="ctr"/>
        <c:lblOffset val="100"/>
        <c:noMultiLvlLbl val="0"/>
      </c:catAx>
      <c:valAx>
        <c:axId val="34835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49240"/>
        <c:crosses val="autoZero"/>
        <c:crossBetween val="between"/>
      </c:valAx>
      <c:serAx>
        <c:axId val="348358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5237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SHEET'!$BJ$9:$BP$9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113</c:v>
                </c:pt>
                <c:pt idx="6">
                  <c:v>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8355120"/>
        <c:axId val="348352768"/>
        <c:axId val="348361696"/>
      </c:bar3DChart>
      <c:catAx>
        <c:axId val="34835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52768"/>
        <c:crosses val="autoZero"/>
        <c:auto val="0"/>
        <c:lblAlgn val="ctr"/>
        <c:lblOffset val="100"/>
        <c:noMultiLvlLbl val="0"/>
      </c:catAx>
      <c:valAx>
        <c:axId val="34835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55120"/>
        <c:crosses val="autoZero"/>
        <c:crossBetween val="between"/>
      </c:valAx>
      <c:serAx>
        <c:axId val="3483616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5276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SHEET'!$BQ$9:$BW$9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100</c:v>
                </c:pt>
                <c:pt idx="6">
                  <c:v>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8354336"/>
        <c:axId val="348353160"/>
        <c:axId val="349790480"/>
      </c:bar3DChart>
      <c:catAx>
        <c:axId val="3483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53160"/>
        <c:crosses val="autoZero"/>
        <c:auto val="0"/>
        <c:lblAlgn val="ctr"/>
        <c:lblOffset val="100"/>
        <c:noMultiLvlLbl val="0"/>
      </c:catAx>
      <c:valAx>
        <c:axId val="348353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54336"/>
        <c:crosses val="autoZero"/>
        <c:crossBetween val="between"/>
      </c:valAx>
      <c:serAx>
        <c:axId val="349790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835316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tx>
            <c:v>GRAPHICAL REP.</c:v>
          </c:tx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 1</c:v>
              </c:pt>
              <c:pt idx="1">
                <c:v> FA 2</c:v>
              </c:pt>
              <c:pt idx="2">
                <c:v> SA 1</c:v>
              </c:pt>
              <c:pt idx="3">
                <c:v> FA 3</c:v>
              </c:pt>
              <c:pt idx="4">
                <c:v> FA 4</c:v>
              </c:pt>
              <c:pt idx="5">
                <c:v> SA 2</c:v>
              </c:pt>
              <c:pt idx="6">
                <c:v> CONSO</c:v>
              </c:pt>
            </c:strLit>
          </c:cat>
          <c:val>
            <c:numRef>
              <c:f>'BACKUP SHEET'!$BX$3:$CD$3</c:f>
              <c:numCache>
                <c:formatCode>General</c:formatCode>
                <c:ptCount val="7"/>
                <c:pt idx="0">
                  <c:v>80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95</c:v>
                </c:pt>
                <c:pt idx="6">
                  <c:v>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4964560"/>
        <c:axId val="346703048"/>
        <c:axId val="346556176"/>
      </c:bar3DChart>
      <c:catAx>
        <c:axId val="33496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6703048"/>
        <c:crosses val="autoZero"/>
        <c:auto val="0"/>
        <c:lblAlgn val="ctr"/>
        <c:lblOffset val="100"/>
        <c:noMultiLvlLbl val="0"/>
      </c:catAx>
      <c:valAx>
        <c:axId val="346703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4964560"/>
        <c:crosses val="autoZero"/>
        <c:crossBetween val="between"/>
      </c:valAx>
      <c:serAx>
        <c:axId val="3465561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670304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SHEET'!$BX$9:$CD$9</c:f>
              <c:numCache>
                <c:formatCode>General</c:formatCode>
                <c:ptCount val="7"/>
                <c:pt idx="0">
                  <c:v>69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90</c:v>
                </c:pt>
                <c:pt idx="6">
                  <c:v>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9230904"/>
        <c:axId val="349234432"/>
        <c:axId val="349786664"/>
      </c:bar3DChart>
      <c:catAx>
        <c:axId val="349230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34432"/>
        <c:crosses val="autoZero"/>
        <c:auto val="0"/>
        <c:lblAlgn val="ctr"/>
        <c:lblOffset val="100"/>
        <c:noMultiLvlLbl val="0"/>
      </c:catAx>
      <c:valAx>
        <c:axId val="34923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30904"/>
        <c:crosses val="autoZero"/>
        <c:crossBetween val="between"/>
      </c:valAx>
      <c:serAx>
        <c:axId val="3497866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3443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SHEET'!$CE$9:$CK$9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113</c:v>
                </c:pt>
                <c:pt idx="6">
                  <c:v>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9231296"/>
        <c:axId val="349243056"/>
        <c:axId val="349786240"/>
      </c:bar3DChart>
      <c:catAx>
        <c:axId val="34923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43056"/>
        <c:crosses val="autoZero"/>
        <c:auto val="0"/>
        <c:lblAlgn val="ctr"/>
        <c:lblOffset val="100"/>
        <c:noMultiLvlLbl val="0"/>
      </c:catAx>
      <c:valAx>
        <c:axId val="34924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31296"/>
        <c:crosses val="autoZero"/>
        <c:crossBetween val="between"/>
      </c:valAx>
      <c:serAx>
        <c:axId val="3497862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4305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FA2</c:v>
              </c:pt>
              <c:pt idx="2">
                <c:v>SA1</c:v>
              </c:pt>
              <c:pt idx="3">
                <c:v>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SHEET'!$CL$9:$CR$9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90</c:v>
                </c:pt>
                <c:pt idx="6">
                  <c:v>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9235216"/>
        <c:axId val="349240312"/>
        <c:axId val="349785392"/>
      </c:bar3DChart>
      <c:catAx>
        <c:axId val="34923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40312"/>
        <c:crosses val="autoZero"/>
        <c:auto val="0"/>
        <c:lblAlgn val="ctr"/>
        <c:lblOffset val="100"/>
        <c:noMultiLvlLbl val="0"/>
      </c:catAx>
      <c:valAx>
        <c:axId val="34924031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35216"/>
        <c:crosses val="autoZero"/>
        <c:crossBetween val="between"/>
        <c:majorUnit val="20"/>
      </c:valAx>
      <c:serAx>
        <c:axId val="349785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4031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SHEET'!$BC$10:$BI$10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90</c:v>
                </c:pt>
                <c:pt idx="6">
                  <c:v>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9232080"/>
        <c:axId val="349238352"/>
        <c:axId val="349787936"/>
      </c:bar3DChart>
      <c:catAx>
        <c:axId val="34923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38352"/>
        <c:crosses val="autoZero"/>
        <c:auto val="0"/>
        <c:lblAlgn val="ctr"/>
        <c:lblOffset val="100"/>
        <c:noMultiLvlLbl val="0"/>
      </c:catAx>
      <c:valAx>
        <c:axId val="34923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32080"/>
        <c:crosses val="autoZero"/>
        <c:crossBetween val="between"/>
      </c:valAx>
      <c:serAx>
        <c:axId val="349787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3835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SHEET'!$BJ$10:$BP$10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113</c:v>
                </c:pt>
                <c:pt idx="6">
                  <c:v>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9240704"/>
        <c:axId val="349231688"/>
        <c:axId val="349788360"/>
      </c:bar3DChart>
      <c:catAx>
        <c:axId val="34924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31688"/>
        <c:crosses val="autoZero"/>
        <c:auto val="0"/>
        <c:lblAlgn val="ctr"/>
        <c:lblOffset val="100"/>
        <c:noMultiLvlLbl val="0"/>
      </c:catAx>
      <c:valAx>
        <c:axId val="349231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40704"/>
        <c:crosses val="autoZero"/>
        <c:crossBetween val="between"/>
      </c:valAx>
      <c:serAx>
        <c:axId val="349788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3168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SHEET'!$BQ$10:$BW$10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100</c:v>
                </c:pt>
                <c:pt idx="6">
                  <c:v>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9232864"/>
        <c:axId val="349233256"/>
        <c:axId val="349787512"/>
      </c:bar3DChart>
      <c:catAx>
        <c:axId val="34923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33256"/>
        <c:crosses val="autoZero"/>
        <c:auto val="0"/>
        <c:lblAlgn val="ctr"/>
        <c:lblOffset val="100"/>
        <c:noMultiLvlLbl val="0"/>
      </c:catAx>
      <c:valAx>
        <c:axId val="349233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32864"/>
        <c:crosses val="autoZero"/>
        <c:crossBetween val="between"/>
      </c:valAx>
      <c:serAx>
        <c:axId val="349787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3325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SHEET'!$BX$10:$CD$10</c:f>
              <c:numCache>
                <c:formatCode>General</c:formatCode>
                <c:ptCount val="7"/>
                <c:pt idx="0">
                  <c:v>69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90</c:v>
                </c:pt>
                <c:pt idx="6">
                  <c:v>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9234040"/>
        <c:axId val="349241880"/>
        <c:axId val="349790056"/>
      </c:bar3DChart>
      <c:catAx>
        <c:axId val="349234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41880"/>
        <c:crosses val="autoZero"/>
        <c:auto val="0"/>
        <c:lblAlgn val="ctr"/>
        <c:lblOffset val="100"/>
        <c:noMultiLvlLbl val="0"/>
      </c:catAx>
      <c:valAx>
        <c:axId val="349241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34040"/>
        <c:crosses val="autoZero"/>
        <c:crossBetween val="between"/>
      </c:valAx>
      <c:serAx>
        <c:axId val="349790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4188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SHEET'!$CE$10:$CK$10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113</c:v>
                </c:pt>
                <c:pt idx="6">
                  <c:v>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9239136"/>
        <c:axId val="349242272"/>
        <c:axId val="349791328"/>
      </c:bar3DChart>
      <c:catAx>
        <c:axId val="34923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42272"/>
        <c:crosses val="autoZero"/>
        <c:auto val="0"/>
        <c:lblAlgn val="ctr"/>
        <c:lblOffset val="100"/>
        <c:noMultiLvlLbl val="0"/>
      </c:catAx>
      <c:valAx>
        <c:axId val="34924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39136"/>
        <c:crosses val="autoZero"/>
        <c:crossBetween val="between"/>
      </c:valAx>
      <c:serAx>
        <c:axId val="349791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4227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SHEET'!$CL$10:$CR$10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90</c:v>
                </c:pt>
                <c:pt idx="6">
                  <c:v>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9244232"/>
        <c:axId val="349245016"/>
        <c:axId val="349784968"/>
      </c:bar3DChart>
      <c:catAx>
        <c:axId val="349244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45016"/>
        <c:crosses val="autoZero"/>
        <c:auto val="0"/>
        <c:lblAlgn val="ctr"/>
        <c:lblOffset val="100"/>
        <c:noMultiLvlLbl val="0"/>
      </c:catAx>
      <c:valAx>
        <c:axId val="349245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44232"/>
        <c:crosses val="autoZero"/>
        <c:crossBetween val="between"/>
      </c:valAx>
      <c:serAx>
        <c:axId val="349784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4501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SHEET'!$BC$11:$BI$11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90</c:v>
                </c:pt>
                <c:pt idx="6">
                  <c:v>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9245408"/>
        <c:axId val="349243448"/>
        <c:axId val="349580288"/>
      </c:bar3DChart>
      <c:catAx>
        <c:axId val="34924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43448"/>
        <c:crosses val="autoZero"/>
        <c:auto val="0"/>
        <c:lblAlgn val="ctr"/>
        <c:lblOffset val="100"/>
        <c:noMultiLvlLbl val="0"/>
      </c:catAx>
      <c:valAx>
        <c:axId val="349243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45408"/>
        <c:crosses val="autoZero"/>
        <c:crossBetween val="between"/>
      </c:valAx>
      <c:serAx>
        <c:axId val="349580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4344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tx>
            <c:v>GRAPHICAL REP.</c:v>
          </c:tx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 1</c:v>
              </c:pt>
              <c:pt idx="1">
                <c:v> FA 2</c:v>
              </c:pt>
              <c:pt idx="2">
                <c:v> SA 1</c:v>
              </c:pt>
              <c:pt idx="3">
                <c:v> FA 3</c:v>
              </c:pt>
              <c:pt idx="4">
                <c:v> FA 4</c:v>
              </c:pt>
              <c:pt idx="5">
                <c:v> SA 2</c:v>
              </c:pt>
              <c:pt idx="6">
                <c:v> CONSO</c:v>
              </c:pt>
            </c:strLit>
          </c:cat>
          <c:val>
            <c:numRef>
              <c:f>'BACKUP SHEET'!$CE$3:$CK$3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119</c:v>
                </c:pt>
                <c:pt idx="6">
                  <c:v>105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6705792"/>
        <c:axId val="346706184"/>
        <c:axId val="346554904"/>
      </c:bar3DChart>
      <c:catAx>
        <c:axId val="34670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6706184"/>
        <c:crosses val="autoZero"/>
        <c:auto val="0"/>
        <c:lblAlgn val="ctr"/>
        <c:lblOffset val="100"/>
        <c:noMultiLvlLbl val="0"/>
      </c:catAx>
      <c:valAx>
        <c:axId val="346706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6705792"/>
        <c:crosses val="autoZero"/>
        <c:crossBetween val="between"/>
      </c:valAx>
      <c:serAx>
        <c:axId val="346554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670618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SHEET'!$BJ$11:$BP$11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113</c:v>
                </c:pt>
                <c:pt idx="6">
                  <c:v>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9246584"/>
        <c:axId val="350438512"/>
        <c:axId val="349577744"/>
      </c:bar3DChart>
      <c:catAx>
        <c:axId val="349246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38512"/>
        <c:crosses val="autoZero"/>
        <c:auto val="0"/>
        <c:lblAlgn val="ctr"/>
        <c:lblOffset val="100"/>
        <c:noMultiLvlLbl val="0"/>
      </c:catAx>
      <c:valAx>
        <c:axId val="35043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9246584"/>
        <c:crosses val="autoZero"/>
        <c:crossBetween val="between"/>
      </c:valAx>
      <c:serAx>
        <c:axId val="349577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3851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SHEET'!$BQ$11:$BW$11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100</c:v>
                </c:pt>
                <c:pt idx="6">
                  <c:v>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0438120"/>
        <c:axId val="350439296"/>
        <c:axId val="349582408"/>
      </c:bar3DChart>
      <c:catAx>
        <c:axId val="350438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39296"/>
        <c:crosses val="autoZero"/>
        <c:auto val="0"/>
        <c:lblAlgn val="ctr"/>
        <c:lblOffset val="100"/>
        <c:noMultiLvlLbl val="0"/>
      </c:catAx>
      <c:valAx>
        <c:axId val="350439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38120"/>
        <c:crosses val="autoZero"/>
        <c:crossBetween val="between"/>
      </c:valAx>
      <c:serAx>
        <c:axId val="349582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3929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SHEET'!$BX$11:$CD$11</c:f>
              <c:numCache>
                <c:formatCode>General</c:formatCode>
                <c:ptCount val="7"/>
                <c:pt idx="0">
                  <c:v>69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90</c:v>
                </c:pt>
                <c:pt idx="6">
                  <c:v>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0444392"/>
        <c:axId val="350434984"/>
        <c:axId val="349581560"/>
      </c:bar3DChart>
      <c:catAx>
        <c:axId val="350444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34984"/>
        <c:crosses val="autoZero"/>
        <c:auto val="0"/>
        <c:lblAlgn val="ctr"/>
        <c:lblOffset val="100"/>
        <c:noMultiLvlLbl val="0"/>
      </c:catAx>
      <c:valAx>
        <c:axId val="350434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44392"/>
        <c:crosses val="autoZero"/>
        <c:crossBetween val="between"/>
      </c:valAx>
      <c:serAx>
        <c:axId val="3495815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3498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SHEET'!$CE$11:$CK$11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113</c:v>
                </c:pt>
                <c:pt idx="6">
                  <c:v>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0434592"/>
        <c:axId val="350441256"/>
        <c:axId val="349584104"/>
      </c:bar3DChart>
      <c:catAx>
        <c:axId val="3504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41256"/>
        <c:crosses val="autoZero"/>
        <c:auto val="0"/>
        <c:lblAlgn val="ctr"/>
        <c:lblOffset val="100"/>
        <c:noMultiLvlLbl val="0"/>
      </c:catAx>
      <c:valAx>
        <c:axId val="350441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34592"/>
        <c:crosses val="autoZero"/>
        <c:crossBetween val="between"/>
      </c:valAx>
      <c:serAx>
        <c:axId val="3495841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4125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SHEET'!$CL$11:$CR$11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90</c:v>
                </c:pt>
                <c:pt idx="6">
                  <c:v>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0432240"/>
        <c:axId val="350440080"/>
        <c:axId val="349583256"/>
      </c:bar3DChart>
      <c:catAx>
        <c:axId val="35043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40080"/>
        <c:crosses val="autoZero"/>
        <c:auto val="0"/>
        <c:lblAlgn val="ctr"/>
        <c:lblOffset val="100"/>
        <c:noMultiLvlLbl val="0"/>
      </c:catAx>
      <c:valAx>
        <c:axId val="35044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32240"/>
        <c:crosses val="autoZero"/>
        <c:crossBetween val="between"/>
      </c:valAx>
      <c:serAx>
        <c:axId val="3495832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4008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SHEET'!$BC$12:$BI$12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90</c:v>
                </c:pt>
                <c:pt idx="6">
                  <c:v>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0443216"/>
        <c:axId val="350442040"/>
        <c:axId val="349579864"/>
      </c:bar3DChart>
      <c:catAx>
        <c:axId val="35044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42040"/>
        <c:crosses val="autoZero"/>
        <c:auto val="0"/>
        <c:lblAlgn val="ctr"/>
        <c:lblOffset val="100"/>
        <c:noMultiLvlLbl val="0"/>
      </c:catAx>
      <c:valAx>
        <c:axId val="350442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43216"/>
        <c:crosses val="autoZero"/>
        <c:crossBetween val="between"/>
      </c:valAx>
      <c:serAx>
        <c:axId val="349579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4204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SHEET'!$BJ$12:$BP$12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113</c:v>
                </c:pt>
                <c:pt idx="6">
                  <c:v>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0444000"/>
        <c:axId val="350432632"/>
        <c:axId val="349584528"/>
      </c:bar3DChart>
      <c:catAx>
        <c:axId val="3504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32632"/>
        <c:crosses val="autoZero"/>
        <c:auto val="0"/>
        <c:lblAlgn val="ctr"/>
        <c:lblOffset val="100"/>
        <c:noMultiLvlLbl val="0"/>
      </c:catAx>
      <c:valAx>
        <c:axId val="350432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44000"/>
        <c:crosses val="autoZero"/>
        <c:crossBetween val="between"/>
      </c:valAx>
      <c:serAx>
        <c:axId val="3495845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3263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SHEET'!$BQ$12:$BW$12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100</c:v>
                </c:pt>
                <c:pt idx="6">
                  <c:v>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0436160"/>
        <c:axId val="350436552"/>
        <c:axId val="349577320"/>
      </c:bar3DChart>
      <c:catAx>
        <c:axId val="3504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36552"/>
        <c:crosses val="autoZero"/>
        <c:auto val="0"/>
        <c:lblAlgn val="ctr"/>
        <c:lblOffset val="100"/>
        <c:noMultiLvlLbl val="0"/>
      </c:catAx>
      <c:valAx>
        <c:axId val="350436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36160"/>
        <c:crosses val="autoZero"/>
        <c:crossBetween val="between"/>
      </c:valAx>
      <c:serAx>
        <c:axId val="3495773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3655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SHEET'!$BX$12:$CD$12</c:f>
              <c:numCache>
                <c:formatCode>General</c:formatCode>
                <c:ptCount val="7"/>
                <c:pt idx="0">
                  <c:v>69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90</c:v>
                </c:pt>
                <c:pt idx="6">
                  <c:v>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0436944"/>
        <c:axId val="350446352"/>
        <c:axId val="349578168"/>
      </c:bar3DChart>
      <c:catAx>
        <c:axId val="35043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46352"/>
        <c:crosses val="autoZero"/>
        <c:auto val="0"/>
        <c:lblAlgn val="ctr"/>
        <c:lblOffset val="100"/>
        <c:noMultiLvlLbl val="0"/>
      </c:catAx>
      <c:valAx>
        <c:axId val="35044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36944"/>
        <c:crosses val="autoZero"/>
        <c:crossBetween val="between"/>
      </c:valAx>
      <c:serAx>
        <c:axId val="349578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4635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SHEET'!$CE$12:$CK$12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113</c:v>
                </c:pt>
                <c:pt idx="6">
                  <c:v>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0446744"/>
        <c:axId val="350445960"/>
        <c:axId val="347458344"/>
      </c:bar3DChart>
      <c:catAx>
        <c:axId val="350446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45960"/>
        <c:crosses val="autoZero"/>
        <c:auto val="0"/>
        <c:lblAlgn val="ctr"/>
        <c:lblOffset val="100"/>
        <c:noMultiLvlLbl val="0"/>
      </c:catAx>
      <c:valAx>
        <c:axId val="35044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46744"/>
        <c:crosses val="autoZero"/>
        <c:crossBetween val="between"/>
      </c:valAx>
      <c:serAx>
        <c:axId val="34745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4596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tx>
            <c:v>GRAPHICAL REP.</c:v>
          </c:tx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 1</c:v>
              </c:pt>
              <c:pt idx="1">
                <c:v> FA 2</c:v>
              </c:pt>
              <c:pt idx="2">
                <c:v> SA 1</c:v>
              </c:pt>
              <c:pt idx="3">
                <c:v> FA 3</c:v>
              </c:pt>
              <c:pt idx="4">
                <c:v> FA 4</c:v>
              </c:pt>
              <c:pt idx="5">
                <c:v> SA 2</c:v>
              </c:pt>
              <c:pt idx="6">
                <c:v> CONSO</c:v>
              </c:pt>
            </c:strLit>
          </c:cat>
          <c:val>
            <c:numRef>
              <c:f>'BACKUP SHEET'!$CL$3:$CR$3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0</c:v>
                </c:pt>
                <c:pt idx="5">
                  <c:v>95</c:v>
                </c:pt>
                <c:pt idx="6">
                  <c:v>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6708536"/>
        <c:axId val="346701872"/>
        <c:axId val="346551512"/>
      </c:bar3DChart>
      <c:catAx>
        <c:axId val="34670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6701872"/>
        <c:crosses val="autoZero"/>
        <c:auto val="0"/>
        <c:lblAlgn val="ctr"/>
        <c:lblOffset val="100"/>
        <c:noMultiLvlLbl val="0"/>
      </c:catAx>
      <c:valAx>
        <c:axId val="34670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6708536"/>
        <c:crosses val="autoZero"/>
        <c:crossBetween val="between"/>
      </c:valAx>
      <c:serAx>
        <c:axId val="346551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670187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SHEET'!$CL$12:$CR$12</c:f>
              <c:numCache>
                <c:formatCode>General</c:formatCode>
                <c:ptCount val="7"/>
                <c:pt idx="0">
                  <c:v>87</c:v>
                </c:pt>
                <c:pt idx="1">
                  <c:v>87</c:v>
                </c:pt>
                <c:pt idx="2">
                  <c:v>90</c:v>
                </c:pt>
                <c:pt idx="3">
                  <c:v>87</c:v>
                </c:pt>
                <c:pt idx="4">
                  <c:v>87</c:v>
                </c:pt>
                <c:pt idx="5">
                  <c:v>90</c:v>
                </c:pt>
                <c:pt idx="6">
                  <c:v>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0444784"/>
        <c:axId val="350447528"/>
        <c:axId val="347455376"/>
      </c:bar3DChart>
      <c:catAx>
        <c:axId val="35044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47528"/>
        <c:crosses val="autoZero"/>
        <c:auto val="0"/>
        <c:lblAlgn val="ctr"/>
        <c:lblOffset val="100"/>
        <c:noMultiLvlLbl val="0"/>
      </c:catAx>
      <c:valAx>
        <c:axId val="350447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44784"/>
        <c:crosses val="autoZero"/>
        <c:crossBetween val="between"/>
      </c:valAx>
      <c:serAx>
        <c:axId val="3474553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44752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SHEET'!$BC$13:$BI$13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0708152"/>
        <c:axId val="350709328"/>
        <c:axId val="347456648"/>
      </c:bar3DChart>
      <c:catAx>
        <c:axId val="350708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9328"/>
        <c:crosses val="autoZero"/>
        <c:auto val="0"/>
        <c:lblAlgn val="ctr"/>
        <c:lblOffset val="100"/>
        <c:noMultiLvlLbl val="0"/>
      </c:catAx>
      <c:valAx>
        <c:axId val="35070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8152"/>
        <c:crosses val="autoZero"/>
        <c:crossBetween val="between"/>
      </c:valAx>
      <c:serAx>
        <c:axId val="347456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932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SHEET'!$BJ$13:$BP$13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100</c:v>
                </c:pt>
                <c:pt idx="6">
                  <c:v>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0706976"/>
        <c:axId val="350710112"/>
        <c:axId val="347457920"/>
      </c:bar3DChart>
      <c:catAx>
        <c:axId val="35070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10112"/>
        <c:crosses val="autoZero"/>
        <c:auto val="0"/>
        <c:lblAlgn val="ctr"/>
        <c:lblOffset val="100"/>
        <c:noMultiLvlLbl val="0"/>
      </c:catAx>
      <c:valAx>
        <c:axId val="35071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6976"/>
        <c:crosses val="autoZero"/>
        <c:crossBetween val="between"/>
      </c:valAx>
      <c:serAx>
        <c:axId val="347457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1011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SHEET'!$BQ$13:$BW$13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89</c:v>
                </c:pt>
                <c:pt idx="6">
                  <c:v>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0699920"/>
        <c:axId val="350697568"/>
        <c:axId val="336987144"/>
      </c:bar3DChart>
      <c:catAx>
        <c:axId val="35069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97568"/>
        <c:crosses val="autoZero"/>
        <c:auto val="0"/>
        <c:lblAlgn val="ctr"/>
        <c:lblOffset val="100"/>
        <c:noMultiLvlLbl val="0"/>
      </c:catAx>
      <c:valAx>
        <c:axId val="35069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99920"/>
        <c:crosses val="autoZero"/>
        <c:crossBetween val="between"/>
      </c:valAx>
      <c:serAx>
        <c:axId val="3369871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9756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SHEET'!$BX$13:$CD$13</c:f>
              <c:numCache>
                <c:formatCode>General</c:formatCode>
                <c:ptCount val="7"/>
                <c:pt idx="0">
                  <c:v>64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0701880"/>
        <c:axId val="350704232"/>
        <c:axId val="336988840"/>
      </c:bar3DChart>
      <c:catAx>
        <c:axId val="350701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4232"/>
        <c:crosses val="autoZero"/>
        <c:auto val="0"/>
        <c:lblAlgn val="ctr"/>
        <c:lblOffset val="100"/>
        <c:noMultiLvlLbl val="0"/>
      </c:catAx>
      <c:valAx>
        <c:axId val="350704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1880"/>
        <c:crosses val="autoZero"/>
        <c:crossBetween val="between"/>
      </c:valAx>
      <c:serAx>
        <c:axId val="336988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423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SHEET'!$CE$13:$CK$13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100</c:v>
                </c:pt>
                <c:pt idx="6">
                  <c:v>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0700704"/>
        <c:axId val="350694432"/>
        <c:axId val="336990112"/>
      </c:bar3DChart>
      <c:catAx>
        <c:axId val="35070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94432"/>
        <c:crosses val="autoZero"/>
        <c:auto val="0"/>
        <c:lblAlgn val="ctr"/>
        <c:lblOffset val="100"/>
        <c:noMultiLvlLbl val="0"/>
      </c:catAx>
      <c:valAx>
        <c:axId val="35069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0704"/>
        <c:crosses val="autoZero"/>
        <c:crossBetween val="between"/>
      </c:valAx>
      <c:serAx>
        <c:axId val="336990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9443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SHEET'!$CL$13:$CR$13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0697176"/>
        <c:axId val="350704624"/>
        <c:axId val="336987568"/>
      </c:bar3DChart>
      <c:catAx>
        <c:axId val="350697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4624"/>
        <c:crosses val="autoZero"/>
        <c:auto val="0"/>
        <c:lblAlgn val="ctr"/>
        <c:lblOffset val="100"/>
        <c:noMultiLvlLbl val="0"/>
      </c:catAx>
      <c:valAx>
        <c:axId val="35070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97176"/>
        <c:crosses val="autoZero"/>
        <c:crossBetween val="between"/>
      </c:valAx>
      <c:serAx>
        <c:axId val="3369875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462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SHEET'!$BC$14:$BI$14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0703056"/>
        <c:axId val="350706584"/>
        <c:axId val="336990536"/>
      </c:bar3DChart>
      <c:catAx>
        <c:axId val="35070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6584"/>
        <c:crosses val="autoZero"/>
        <c:auto val="0"/>
        <c:lblAlgn val="ctr"/>
        <c:lblOffset val="100"/>
        <c:noMultiLvlLbl val="0"/>
      </c:catAx>
      <c:valAx>
        <c:axId val="350706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3056"/>
        <c:crosses val="autoZero"/>
        <c:crossBetween val="between"/>
      </c:valAx>
      <c:serAx>
        <c:axId val="336990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658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SHEET'!$BJ$14:$BP$14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100</c:v>
                </c:pt>
                <c:pt idx="6">
                  <c:v>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0702664"/>
        <c:axId val="350705408"/>
        <c:axId val="336985872"/>
      </c:bar3DChart>
      <c:catAx>
        <c:axId val="350702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5408"/>
        <c:crosses val="autoZero"/>
        <c:auto val="0"/>
        <c:lblAlgn val="ctr"/>
        <c:lblOffset val="100"/>
        <c:noMultiLvlLbl val="0"/>
      </c:catAx>
      <c:valAx>
        <c:axId val="350705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2664"/>
        <c:crosses val="autoZero"/>
        <c:crossBetween val="between"/>
      </c:valAx>
      <c:serAx>
        <c:axId val="3369858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540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SHEET'!$BQ$14:$BW$14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89</c:v>
                </c:pt>
                <c:pt idx="6">
                  <c:v>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0706192"/>
        <c:axId val="350695216"/>
        <c:axId val="336983328"/>
      </c:bar3DChart>
      <c:catAx>
        <c:axId val="35070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95216"/>
        <c:crosses val="autoZero"/>
        <c:auto val="0"/>
        <c:lblAlgn val="ctr"/>
        <c:lblOffset val="100"/>
        <c:noMultiLvlLbl val="0"/>
      </c:catAx>
      <c:valAx>
        <c:axId val="35069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706192"/>
        <c:crosses val="autoZero"/>
        <c:crossBetween val="between"/>
      </c:valAx>
      <c:serAx>
        <c:axId val="336983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9521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SHEET'!$BC$4:$BI$4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95</c:v>
                </c:pt>
                <c:pt idx="6">
                  <c:v>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6709320"/>
        <c:axId val="346703440"/>
        <c:axId val="346549816"/>
      </c:bar3DChart>
      <c:catAx>
        <c:axId val="346709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6703440"/>
        <c:crosses val="autoZero"/>
        <c:auto val="0"/>
        <c:lblAlgn val="ctr"/>
        <c:lblOffset val="100"/>
        <c:noMultiLvlLbl val="0"/>
      </c:catAx>
      <c:valAx>
        <c:axId val="34670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6709320"/>
        <c:crosses val="autoZero"/>
        <c:crossBetween val="between"/>
      </c:valAx>
      <c:serAx>
        <c:axId val="346549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670344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SHEET'!$BX$14:$CD$14</c:f>
              <c:numCache>
                <c:formatCode>General</c:formatCode>
                <c:ptCount val="7"/>
                <c:pt idx="0">
                  <c:v>64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0696000"/>
        <c:axId val="350696784"/>
        <c:axId val="336983752"/>
      </c:bar3DChart>
      <c:catAx>
        <c:axId val="35069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96784"/>
        <c:crosses val="autoZero"/>
        <c:auto val="0"/>
        <c:lblAlgn val="ctr"/>
        <c:lblOffset val="100"/>
        <c:noMultiLvlLbl val="0"/>
      </c:catAx>
      <c:valAx>
        <c:axId val="35069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96000"/>
        <c:crosses val="autoZero"/>
        <c:crossBetween val="between"/>
      </c:valAx>
      <c:serAx>
        <c:axId val="336983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9678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SHEET'!$CE$14:$CK$14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100</c:v>
                </c:pt>
                <c:pt idx="6">
                  <c:v>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772776"/>
        <c:axId val="351777872"/>
        <c:axId val="336985448"/>
      </c:bar3DChart>
      <c:catAx>
        <c:axId val="35177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872"/>
        <c:crosses val="autoZero"/>
        <c:auto val="0"/>
        <c:lblAlgn val="ctr"/>
        <c:lblOffset val="100"/>
        <c:noMultiLvlLbl val="0"/>
      </c:catAx>
      <c:valAx>
        <c:axId val="35177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2776"/>
        <c:crosses val="autoZero"/>
        <c:crossBetween val="between"/>
      </c:valAx>
      <c:serAx>
        <c:axId val="336985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87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SHEET'!$CL$14:$CR$14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773168"/>
        <c:axId val="351768856"/>
        <c:axId val="336986720"/>
      </c:bar3DChart>
      <c:catAx>
        <c:axId val="35177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68856"/>
        <c:crosses val="autoZero"/>
        <c:auto val="0"/>
        <c:lblAlgn val="ctr"/>
        <c:lblOffset val="100"/>
        <c:noMultiLvlLbl val="0"/>
      </c:catAx>
      <c:valAx>
        <c:axId val="351768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3168"/>
        <c:crosses val="autoZero"/>
        <c:crossBetween val="between"/>
      </c:valAx>
      <c:serAx>
        <c:axId val="3369867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6885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SHEET'!$BC$15:$BI$15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770424"/>
        <c:axId val="351779048"/>
        <c:axId val="350928104"/>
      </c:bar3DChart>
      <c:catAx>
        <c:axId val="351770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9048"/>
        <c:crosses val="autoZero"/>
        <c:auto val="0"/>
        <c:lblAlgn val="ctr"/>
        <c:lblOffset val="100"/>
        <c:noMultiLvlLbl val="0"/>
      </c:catAx>
      <c:valAx>
        <c:axId val="351779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0424"/>
        <c:crosses val="autoZero"/>
        <c:crossBetween val="between"/>
      </c:valAx>
      <c:serAx>
        <c:axId val="3509281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904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SHEET'!$BJ$15:$BP$15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100</c:v>
                </c:pt>
                <c:pt idx="6">
                  <c:v>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776696"/>
        <c:axId val="351771208"/>
        <c:axId val="350930224"/>
      </c:bar3DChart>
      <c:catAx>
        <c:axId val="351776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1208"/>
        <c:crosses val="autoZero"/>
        <c:auto val="0"/>
        <c:lblAlgn val="ctr"/>
        <c:lblOffset val="100"/>
        <c:noMultiLvlLbl val="0"/>
      </c:catAx>
      <c:valAx>
        <c:axId val="351771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6696"/>
        <c:crosses val="autoZero"/>
        <c:crossBetween val="between"/>
      </c:valAx>
      <c:serAx>
        <c:axId val="3509302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1208"/>
        <c:crosses val="autoZero"/>
      </c:ser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SHEET'!$BQ$15:$BW$15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89</c:v>
                </c:pt>
                <c:pt idx="6">
                  <c:v>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772384"/>
        <c:axId val="351777480"/>
        <c:axId val="350924288"/>
      </c:bar3DChart>
      <c:catAx>
        <c:axId val="35177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480"/>
        <c:crosses val="autoZero"/>
        <c:auto val="0"/>
        <c:lblAlgn val="ctr"/>
        <c:lblOffset val="100"/>
        <c:noMultiLvlLbl val="0"/>
      </c:catAx>
      <c:valAx>
        <c:axId val="35177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2384"/>
        <c:crosses val="autoZero"/>
        <c:crossBetween val="between"/>
      </c:valAx>
      <c:serAx>
        <c:axId val="350924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748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SHEET'!$BX$20:$CD$20</c:f>
              <c:numCache>
                <c:formatCode>General</c:formatCode>
                <c:ptCount val="7"/>
                <c:pt idx="0">
                  <c:v>53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70</c:v>
                </c:pt>
                <c:pt idx="6">
                  <c:v>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769248"/>
        <c:axId val="351778264"/>
        <c:axId val="350923864"/>
      </c:bar3DChart>
      <c:catAx>
        <c:axId val="35176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8264"/>
        <c:crosses val="autoZero"/>
        <c:auto val="0"/>
        <c:lblAlgn val="ctr"/>
        <c:lblOffset val="100"/>
        <c:noMultiLvlLbl val="0"/>
      </c:catAx>
      <c:valAx>
        <c:axId val="351778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69248"/>
        <c:crosses val="autoZero"/>
        <c:crossBetween val="between"/>
      </c:valAx>
      <c:serAx>
        <c:axId val="350923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826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SHEET'!$CE$20:$CK$20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88</c:v>
                </c:pt>
                <c:pt idx="6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775128"/>
        <c:axId val="351779832"/>
        <c:axId val="350929376"/>
      </c:bar3DChart>
      <c:catAx>
        <c:axId val="351775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9832"/>
        <c:crosses val="autoZero"/>
        <c:auto val="0"/>
        <c:lblAlgn val="ctr"/>
        <c:lblOffset val="100"/>
        <c:noMultiLvlLbl val="0"/>
      </c:catAx>
      <c:valAx>
        <c:axId val="351779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5128"/>
        <c:crosses val="autoZero"/>
        <c:crossBetween val="between"/>
      </c:valAx>
      <c:serAx>
        <c:axId val="3509293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983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SHEET'!$CL$20:$CR$20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70</c:v>
                </c:pt>
                <c:pt idx="6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769640"/>
        <c:axId val="351770032"/>
        <c:axId val="350931072"/>
      </c:bar3DChart>
      <c:catAx>
        <c:axId val="35176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0032"/>
        <c:crosses val="autoZero"/>
        <c:auto val="0"/>
        <c:lblAlgn val="ctr"/>
        <c:lblOffset val="100"/>
        <c:noMultiLvlLbl val="0"/>
      </c:catAx>
      <c:valAx>
        <c:axId val="35177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69640"/>
        <c:crosses val="autoZero"/>
        <c:crossBetween val="between"/>
      </c:valAx>
      <c:serAx>
        <c:axId val="350931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7003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SHEET'!$BC$16:$BI$16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781792"/>
        <c:axId val="351781400"/>
        <c:axId val="350925984"/>
      </c:bar3DChart>
      <c:catAx>
        <c:axId val="35178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81400"/>
        <c:crosses val="autoZero"/>
        <c:auto val="0"/>
        <c:lblAlgn val="ctr"/>
        <c:lblOffset val="100"/>
        <c:noMultiLvlLbl val="0"/>
      </c:catAx>
      <c:valAx>
        <c:axId val="351781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81792"/>
        <c:crosses val="autoZero"/>
        <c:crossBetween val="between"/>
      </c:valAx>
      <c:serAx>
        <c:axId val="350925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8140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SHEET'!$BJ$4:$BP$4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119</c:v>
                </c:pt>
                <c:pt idx="6">
                  <c:v>105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6705400"/>
        <c:axId val="346706576"/>
        <c:axId val="346554056"/>
      </c:bar3DChart>
      <c:catAx>
        <c:axId val="346705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6706576"/>
        <c:crosses val="autoZero"/>
        <c:auto val="0"/>
        <c:lblAlgn val="ctr"/>
        <c:lblOffset val="100"/>
        <c:noMultiLvlLbl val="0"/>
      </c:catAx>
      <c:valAx>
        <c:axId val="34670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6705400"/>
        <c:crosses val="autoZero"/>
        <c:crossBetween val="between"/>
      </c:valAx>
      <c:serAx>
        <c:axId val="346554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670657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SHEET'!$BJ$16:$BP$16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100</c:v>
                </c:pt>
                <c:pt idx="6">
                  <c:v>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780224"/>
        <c:axId val="351783360"/>
        <c:axId val="350926408"/>
      </c:bar3DChart>
      <c:catAx>
        <c:axId val="35178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83360"/>
        <c:crosses val="autoZero"/>
        <c:auto val="0"/>
        <c:lblAlgn val="ctr"/>
        <c:lblOffset val="100"/>
        <c:noMultiLvlLbl val="0"/>
      </c:catAx>
      <c:valAx>
        <c:axId val="351783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80224"/>
        <c:crosses val="autoZero"/>
        <c:crossBetween val="between"/>
      </c:valAx>
      <c:serAx>
        <c:axId val="350926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78336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SHEET'!$BQ$16:$BW$16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89</c:v>
                </c:pt>
                <c:pt idx="6">
                  <c:v>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949920"/>
        <c:axId val="351950312"/>
        <c:axId val="350928528"/>
      </c:bar3DChart>
      <c:catAx>
        <c:axId val="35194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50312"/>
        <c:crosses val="autoZero"/>
        <c:auto val="0"/>
        <c:lblAlgn val="ctr"/>
        <c:lblOffset val="100"/>
        <c:noMultiLvlLbl val="0"/>
      </c:catAx>
      <c:valAx>
        <c:axId val="351950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49920"/>
        <c:crosses val="autoZero"/>
        <c:crossBetween val="between"/>
      </c:valAx>
      <c:serAx>
        <c:axId val="3509285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5031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SHEET'!$BX$16:$CD$16</c:f>
              <c:numCache>
                <c:formatCode>General</c:formatCode>
                <c:ptCount val="7"/>
                <c:pt idx="0">
                  <c:v>64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959328"/>
        <c:axId val="351953448"/>
        <c:axId val="352387536"/>
      </c:bar3DChart>
      <c:catAx>
        <c:axId val="35195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53448"/>
        <c:crosses val="autoZero"/>
        <c:auto val="0"/>
        <c:lblAlgn val="ctr"/>
        <c:lblOffset val="100"/>
        <c:noMultiLvlLbl val="0"/>
      </c:catAx>
      <c:valAx>
        <c:axId val="351953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59328"/>
        <c:crosses val="autoZero"/>
        <c:crossBetween val="between"/>
      </c:valAx>
      <c:serAx>
        <c:axId val="352387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5344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SHEET'!$CE$16:$CK$16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100</c:v>
                </c:pt>
                <c:pt idx="6">
                  <c:v>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956584"/>
        <c:axId val="351955408"/>
        <c:axId val="352387960"/>
      </c:bar3DChart>
      <c:catAx>
        <c:axId val="351956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55408"/>
        <c:crosses val="autoZero"/>
        <c:auto val="0"/>
        <c:lblAlgn val="ctr"/>
        <c:lblOffset val="100"/>
        <c:noMultiLvlLbl val="0"/>
      </c:catAx>
      <c:valAx>
        <c:axId val="351955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56584"/>
        <c:crosses val="autoZero"/>
        <c:crossBetween val="between"/>
      </c:valAx>
      <c:serAx>
        <c:axId val="352387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5540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SHEET'!$CL$16:$CR$16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951488"/>
        <c:axId val="351958544"/>
        <c:axId val="352388808"/>
      </c:bar3DChart>
      <c:catAx>
        <c:axId val="35195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58544"/>
        <c:crosses val="autoZero"/>
        <c:auto val="0"/>
        <c:lblAlgn val="ctr"/>
        <c:lblOffset val="100"/>
        <c:noMultiLvlLbl val="0"/>
      </c:catAx>
      <c:valAx>
        <c:axId val="35195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51488"/>
        <c:crosses val="autoZero"/>
        <c:crossBetween val="between"/>
      </c:valAx>
      <c:serAx>
        <c:axId val="352388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5854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SHEET'!$BC$17:$BI$17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958152"/>
        <c:axId val="351958936"/>
        <c:axId val="352373968"/>
      </c:bar3DChart>
      <c:catAx>
        <c:axId val="351958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58936"/>
        <c:crosses val="autoZero"/>
        <c:auto val="0"/>
        <c:lblAlgn val="ctr"/>
        <c:lblOffset val="100"/>
        <c:noMultiLvlLbl val="0"/>
      </c:catAx>
      <c:valAx>
        <c:axId val="351958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58152"/>
        <c:crosses val="autoZero"/>
        <c:crossBetween val="between"/>
      </c:valAx>
      <c:serAx>
        <c:axId val="352373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5893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SHEET'!$BJ$17:$BP$17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100</c:v>
                </c:pt>
                <c:pt idx="6">
                  <c:v>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955016"/>
        <c:axId val="351959720"/>
        <c:axId val="352387112"/>
      </c:bar3DChart>
      <c:catAx>
        <c:axId val="351955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59720"/>
        <c:crosses val="autoZero"/>
        <c:auto val="0"/>
        <c:lblAlgn val="ctr"/>
        <c:lblOffset val="100"/>
        <c:noMultiLvlLbl val="0"/>
      </c:catAx>
      <c:valAx>
        <c:axId val="351959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55016"/>
        <c:crosses val="autoZero"/>
        <c:crossBetween val="between"/>
      </c:valAx>
      <c:serAx>
        <c:axId val="352387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5972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SHEET'!$BQ$17:$BW$17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89</c:v>
                </c:pt>
                <c:pt idx="6">
                  <c:v>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953056"/>
        <c:axId val="351948352"/>
        <c:axId val="352383296"/>
      </c:bar3DChart>
      <c:catAx>
        <c:axId val="35195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48352"/>
        <c:crosses val="autoZero"/>
        <c:auto val="0"/>
        <c:lblAlgn val="ctr"/>
        <c:lblOffset val="100"/>
        <c:noMultiLvlLbl val="0"/>
      </c:catAx>
      <c:valAx>
        <c:axId val="35194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53056"/>
        <c:crosses val="autoZero"/>
        <c:crossBetween val="between"/>
      </c:valAx>
      <c:serAx>
        <c:axId val="3523832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4835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SHEET'!$BX$17:$CD$17</c:f>
              <c:numCache>
                <c:formatCode>General</c:formatCode>
                <c:ptCount val="7"/>
                <c:pt idx="0">
                  <c:v>64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949136"/>
        <c:axId val="351949528"/>
        <c:axId val="352374392"/>
      </c:bar3DChart>
      <c:catAx>
        <c:axId val="35194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49528"/>
        <c:crosses val="autoZero"/>
        <c:auto val="0"/>
        <c:lblAlgn val="ctr"/>
        <c:lblOffset val="100"/>
        <c:noMultiLvlLbl val="0"/>
      </c:catAx>
      <c:valAx>
        <c:axId val="351949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49136"/>
        <c:crosses val="autoZero"/>
        <c:crossBetween val="between"/>
      </c:valAx>
      <c:serAx>
        <c:axId val="352374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4952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SHEET'!$CE$17:$CK$17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100</c:v>
                </c:pt>
                <c:pt idx="6">
                  <c:v>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962856"/>
        <c:axId val="351961288"/>
        <c:axId val="352383720"/>
      </c:bar3DChart>
      <c:catAx>
        <c:axId val="351962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1288"/>
        <c:crosses val="autoZero"/>
        <c:auto val="0"/>
        <c:lblAlgn val="ctr"/>
        <c:lblOffset val="100"/>
        <c:noMultiLvlLbl val="0"/>
      </c:catAx>
      <c:valAx>
        <c:axId val="351961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2856"/>
        <c:crosses val="autoZero"/>
        <c:crossBetween val="between"/>
      </c:valAx>
      <c:serAx>
        <c:axId val="3523837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128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SHEET'!$BQ$4:$BW$4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95</c:v>
                </c:pt>
                <c:pt idx="3">
                  <c:v>100</c:v>
                </c:pt>
                <c:pt idx="4">
                  <c:v>100</c:v>
                </c:pt>
                <c:pt idx="5">
                  <c:v>106</c:v>
                </c:pt>
                <c:pt idx="6">
                  <c:v>101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6704616"/>
        <c:axId val="334964168"/>
        <c:axId val="346552784"/>
      </c:bar3DChart>
      <c:catAx>
        <c:axId val="346704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4964168"/>
        <c:crosses val="autoZero"/>
        <c:auto val="0"/>
        <c:lblAlgn val="ctr"/>
        <c:lblOffset val="100"/>
        <c:noMultiLvlLbl val="0"/>
      </c:catAx>
      <c:valAx>
        <c:axId val="334964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6704616"/>
        <c:crosses val="autoZero"/>
        <c:crossBetween val="between"/>
      </c:valAx>
      <c:serAx>
        <c:axId val="346552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496416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SHEET'!$CL$17:$CR$17</c:f>
              <c:numCache>
                <c:formatCode>General</c:formatCode>
                <c:ptCount val="7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967560"/>
        <c:axId val="351960896"/>
        <c:axId val="352385416"/>
      </c:bar3DChart>
      <c:catAx>
        <c:axId val="351967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0896"/>
        <c:crosses val="autoZero"/>
        <c:auto val="0"/>
        <c:lblAlgn val="ctr"/>
        <c:lblOffset val="100"/>
        <c:noMultiLvlLbl val="0"/>
      </c:catAx>
      <c:valAx>
        <c:axId val="35196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7560"/>
        <c:crosses val="autoZero"/>
        <c:crossBetween val="between"/>
      </c:valAx>
      <c:serAx>
        <c:axId val="3523854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089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SHEET'!$BC$18:$BI$18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70</c:v>
                </c:pt>
                <c:pt idx="6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962464"/>
        <c:axId val="351965992"/>
        <c:axId val="352382024"/>
      </c:bar3DChart>
      <c:catAx>
        <c:axId val="35196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5992"/>
        <c:crosses val="autoZero"/>
        <c:auto val="0"/>
        <c:lblAlgn val="ctr"/>
        <c:lblOffset val="100"/>
        <c:noMultiLvlLbl val="0"/>
      </c:catAx>
      <c:valAx>
        <c:axId val="35196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2464"/>
        <c:crosses val="autoZero"/>
        <c:crossBetween val="between"/>
      </c:valAx>
      <c:serAx>
        <c:axId val="3523820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599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SHEET'!$BJ$18:$BP$18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88</c:v>
                </c:pt>
                <c:pt idx="6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964032"/>
        <c:axId val="351968736"/>
        <c:axId val="352376088"/>
      </c:bar3DChart>
      <c:catAx>
        <c:axId val="35196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8736"/>
        <c:crosses val="autoZero"/>
        <c:auto val="0"/>
        <c:lblAlgn val="ctr"/>
        <c:lblOffset val="100"/>
        <c:noMultiLvlLbl val="0"/>
      </c:catAx>
      <c:valAx>
        <c:axId val="35196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4032"/>
        <c:crosses val="autoZero"/>
        <c:crossBetween val="between"/>
      </c:valAx>
      <c:serAx>
        <c:axId val="352376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873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SHEET'!$BQ$18:$BW$18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78</c:v>
                </c:pt>
                <c:pt idx="6">
                  <c:v>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961680"/>
        <c:axId val="351965600"/>
        <c:axId val="352376512"/>
      </c:bar3DChart>
      <c:catAx>
        <c:axId val="35196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5600"/>
        <c:crosses val="autoZero"/>
        <c:auto val="0"/>
        <c:lblAlgn val="ctr"/>
        <c:lblOffset val="100"/>
        <c:noMultiLvlLbl val="0"/>
      </c:catAx>
      <c:valAx>
        <c:axId val="35196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1680"/>
        <c:crosses val="autoZero"/>
        <c:crossBetween val="between"/>
      </c:valAx>
      <c:serAx>
        <c:axId val="352376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560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SHEET'!$BX$18:$CD$18</c:f>
              <c:numCache>
                <c:formatCode>General</c:formatCode>
                <c:ptCount val="7"/>
                <c:pt idx="0">
                  <c:v>53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70</c:v>
                </c:pt>
                <c:pt idx="6">
                  <c:v>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969912"/>
        <c:axId val="351966776"/>
        <c:axId val="352380752"/>
      </c:bar3DChart>
      <c:catAx>
        <c:axId val="351969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6776"/>
        <c:crosses val="autoZero"/>
        <c:auto val="0"/>
        <c:lblAlgn val="ctr"/>
        <c:lblOffset val="100"/>
        <c:noMultiLvlLbl val="0"/>
      </c:catAx>
      <c:valAx>
        <c:axId val="35196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9912"/>
        <c:crosses val="autoZero"/>
        <c:crossBetween val="between"/>
      </c:valAx>
      <c:serAx>
        <c:axId val="352380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677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SHEET'!$CE$18:$CK$18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88</c:v>
                </c:pt>
                <c:pt idx="6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971088"/>
        <c:axId val="351960504"/>
        <c:axId val="352377360"/>
      </c:bar3DChart>
      <c:catAx>
        <c:axId val="35197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0504"/>
        <c:crosses val="autoZero"/>
        <c:auto val="0"/>
        <c:lblAlgn val="ctr"/>
        <c:lblOffset val="100"/>
        <c:noMultiLvlLbl val="0"/>
      </c:catAx>
      <c:valAx>
        <c:axId val="351960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71088"/>
        <c:crosses val="autoZero"/>
        <c:crossBetween val="between"/>
      </c:valAx>
      <c:serAx>
        <c:axId val="352377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050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48786566550221"/>
          <c:y val="3.7080311526711589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SHEET'!$CL$18:$CR$18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70</c:v>
                </c:pt>
                <c:pt idx="6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962072"/>
        <c:axId val="351964816"/>
        <c:axId val="352381600"/>
      </c:bar3DChart>
      <c:catAx>
        <c:axId val="351962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4816"/>
        <c:crosses val="autoZero"/>
        <c:auto val="0"/>
        <c:lblAlgn val="ctr"/>
        <c:lblOffset val="100"/>
        <c:noMultiLvlLbl val="0"/>
      </c:catAx>
      <c:valAx>
        <c:axId val="35196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2072"/>
        <c:crosses val="autoZero"/>
        <c:crossBetween val="between"/>
      </c:valAx>
      <c:serAx>
        <c:axId val="352381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6481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SHEET'!$BC$19:$BI$19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70</c:v>
                </c:pt>
                <c:pt idx="6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975008"/>
        <c:axId val="351978144"/>
        <c:axId val="352384992"/>
      </c:bar3DChart>
      <c:catAx>
        <c:axId val="35197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78144"/>
        <c:crosses val="autoZero"/>
        <c:auto val="0"/>
        <c:lblAlgn val="ctr"/>
        <c:lblOffset val="100"/>
        <c:noMultiLvlLbl val="0"/>
      </c:catAx>
      <c:valAx>
        <c:axId val="35197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75008"/>
        <c:crosses val="autoZero"/>
        <c:crossBetween val="between"/>
      </c:valAx>
      <c:serAx>
        <c:axId val="3523849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7814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SHEET'!$BJ$19:$BP$19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88</c:v>
                </c:pt>
                <c:pt idx="6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979320"/>
        <c:axId val="351978928"/>
        <c:axId val="352378632"/>
      </c:bar3DChart>
      <c:catAx>
        <c:axId val="351979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78928"/>
        <c:crosses val="autoZero"/>
        <c:auto val="0"/>
        <c:lblAlgn val="ctr"/>
        <c:lblOffset val="100"/>
        <c:noMultiLvlLbl val="0"/>
      </c:catAx>
      <c:valAx>
        <c:axId val="35197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79320"/>
        <c:crosses val="autoZero"/>
        <c:crossBetween val="between"/>
      </c:valAx>
      <c:serAx>
        <c:axId val="3523786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7892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4700962440932"/>
          <c:y val="3.5507184408296734E-2"/>
          <c:w val="0.84651213433449779"/>
          <c:h val="0.76306061698155081"/>
        </c:manualLayout>
      </c:layout>
      <c:bar3DChart>
        <c:barDir val="col"/>
        <c:grouping val="standar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cat>
            <c:strLit>
              <c:ptCount val="7"/>
              <c:pt idx="0">
                <c:v>FA1</c:v>
              </c:pt>
              <c:pt idx="1">
                <c:v> FA2</c:v>
              </c:pt>
              <c:pt idx="2">
                <c:v>SA1</c:v>
              </c:pt>
              <c:pt idx="3">
                <c:v> FA3</c:v>
              </c:pt>
              <c:pt idx="4">
                <c:v>FA4</c:v>
              </c:pt>
              <c:pt idx="5">
                <c:v>SA2</c:v>
              </c:pt>
              <c:pt idx="6">
                <c:v>CONSO</c:v>
              </c:pt>
            </c:strLit>
          </c:cat>
          <c:val>
            <c:numRef>
              <c:f>'BACKUP SHEET'!$BQ$19:$BW$19</c:f>
              <c:numCache>
                <c:formatCode>General</c:formatCode>
                <c:ptCount val="7"/>
                <c:pt idx="0">
                  <c:v>67</c:v>
                </c:pt>
                <c:pt idx="1">
                  <c:v>67</c:v>
                </c:pt>
                <c:pt idx="2">
                  <c:v>70</c:v>
                </c:pt>
                <c:pt idx="3">
                  <c:v>67</c:v>
                </c:pt>
                <c:pt idx="4">
                  <c:v>67</c:v>
                </c:pt>
                <c:pt idx="5">
                  <c:v>78</c:v>
                </c:pt>
                <c:pt idx="6">
                  <c:v>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973048"/>
        <c:axId val="351973832"/>
        <c:axId val="352379480"/>
      </c:bar3DChart>
      <c:catAx>
        <c:axId val="351973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73832"/>
        <c:crosses val="autoZero"/>
        <c:auto val="0"/>
        <c:lblAlgn val="ctr"/>
        <c:lblOffset val="100"/>
        <c:noMultiLvlLbl val="0"/>
      </c:catAx>
      <c:valAx>
        <c:axId val="351973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73048"/>
        <c:crosses val="autoZero"/>
        <c:crossBetween val="between"/>
      </c:valAx>
      <c:serAx>
        <c:axId val="352379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197383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2.xml><?xml version="1.0" encoding="utf-8"?>
<cs:chartStyle xmlns:cs="http://schemas.microsoft.com/office/drawing/2012/chartStyle" xmlns:a="http://schemas.openxmlformats.org/drawingml/2006/main" id="29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5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5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5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5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5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5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5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5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5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5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7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7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7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7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7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7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7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7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7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7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8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8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8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8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8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8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8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8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8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8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9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9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9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9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9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9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9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9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9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9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0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9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99" Type="http://schemas.openxmlformats.org/officeDocument/2006/relationships/chart" Target="../charts/chart296.xml"/><Relationship Id="rId303" Type="http://schemas.openxmlformats.org/officeDocument/2006/relationships/chart" Target="../charts/chart300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26" Type="http://schemas.openxmlformats.org/officeDocument/2006/relationships/chart" Target="../charts/chart223.xml"/><Relationship Id="rId247" Type="http://schemas.openxmlformats.org/officeDocument/2006/relationships/chart" Target="../charts/chart244.xml"/><Relationship Id="rId107" Type="http://schemas.openxmlformats.org/officeDocument/2006/relationships/chart" Target="../charts/chart104.xml"/><Relationship Id="rId268" Type="http://schemas.openxmlformats.org/officeDocument/2006/relationships/chart" Target="../charts/chart265.xml"/><Relationship Id="rId289" Type="http://schemas.openxmlformats.org/officeDocument/2006/relationships/chart" Target="../charts/chart286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chart" Target="../charts/chart146.xml"/><Relationship Id="rId5" Type="http://schemas.openxmlformats.org/officeDocument/2006/relationships/chart" Target="../charts/chart3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181" Type="http://schemas.openxmlformats.org/officeDocument/2006/relationships/chart" Target="../charts/chart178.xml"/><Relationship Id="rId216" Type="http://schemas.openxmlformats.org/officeDocument/2006/relationships/chart" Target="../charts/chart213.xml"/><Relationship Id="rId237" Type="http://schemas.openxmlformats.org/officeDocument/2006/relationships/chart" Target="../charts/chart234.xml"/><Relationship Id="rId258" Type="http://schemas.openxmlformats.org/officeDocument/2006/relationships/chart" Target="../charts/chart255.xml"/><Relationship Id="rId279" Type="http://schemas.openxmlformats.org/officeDocument/2006/relationships/chart" Target="../charts/chart276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71" Type="http://schemas.openxmlformats.org/officeDocument/2006/relationships/chart" Target="../charts/chart168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27" Type="http://schemas.openxmlformats.org/officeDocument/2006/relationships/chart" Target="../charts/chart224.xml"/><Relationship Id="rId248" Type="http://schemas.openxmlformats.org/officeDocument/2006/relationships/chart" Target="../charts/chart245.xml"/><Relationship Id="rId269" Type="http://schemas.openxmlformats.org/officeDocument/2006/relationships/chart" Target="../charts/chart266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182" Type="http://schemas.openxmlformats.org/officeDocument/2006/relationships/chart" Target="../charts/chart179.xml"/><Relationship Id="rId217" Type="http://schemas.openxmlformats.org/officeDocument/2006/relationships/chart" Target="../charts/chart214.xml"/><Relationship Id="rId6" Type="http://schemas.openxmlformats.org/officeDocument/2006/relationships/chart" Target="../charts/chart4.xml"/><Relationship Id="rId238" Type="http://schemas.openxmlformats.org/officeDocument/2006/relationships/chart" Target="../charts/chart235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291" Type="http://schemas.openxmlformats.org/officeDocument/2006/relationships/chart" Target="../charts/chart288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28" Type="http://schemas.openxmlformats.org/officeDocument/2006/relationships/chart" Target="../charts/chart225.xml"/><Relationship Id="rId249" Type="http://schemas.openxmlformats.org/officeDocument/2006/relationships/chart" Target="../charts/chart246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281" Type="http://schemas.openxmlformats.org/officeDocument/2006/relationships/chart" Target="../charts/chart278.xml"/><Relationship Id="rId34" Type="http://schemas.openxmlformats.org/officeDocument/2006/relationships/chart" Target="../charts/chart31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41" Type="http://schemas.openxmlformats.org/officeDocument/2006/relationships/chart" Target="../charts/chart138.xml"/><Relationship Id="rId7" Type="http://schemas.openxmlformats.org/officeDocument/2006/relationships/chart" Target="../charts/chart5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18" Type="http://schemas.openxmlformats.org/officeDocument/2006/relationships/chart" Target="../charts/chart215.xml"/><Relationship Id="rId239" Type="http://schemas.openxmlformats.org/officeDocument/2006/relationships/chart" Target="../charts/chart236.xml"/><Relationship Id="rId2" Type="http://schemas.openxmlformats.org/officeDocument/2006/relationships/image" Target="../media/image5.jpeg"/><Relationship Id="rId29" Type="http://schemas.openxmlformats.org/officeDocument/2006/relationships/chart" Target="../charts/chart26.xml"/><Relationship Id="rId250" Type="http://schemas.openxmlformats.org/officeDocument/2006/relationships/chart" Target="../charts/chart247.xml"/><Relationship Id="rId255" Type="http://schemas.openxmlformats.org/officeDocument/2006/relationships/chart" Target="../charts/chart252.xml"/><Relationship Id="rId271" Type="http://schemas.openxmlformats.org/officeDocument/2006/relationships/chart" Target="../charts/chart268.xml"/><Relationship Id="rId276" Type="http://schemas.openxmlformats.org/officeDocument/2006/relationships/chart" Target="../charts/chart273.xml"/><Relationship Id="rId292" Type="http://schemas.openxmlformats.org/officeDocument/2006/relationships/chart" Target="../charts/chart289.xml"/><Relationship Id="rId297" Type="http://schemas.openxmlformats.org/officeDocument/2006/relationships/chart" Target="../charts/chart294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15" Type="http://schemas.openxmlformats.org/officeDocument/2006/relationships/chart" Target="../charts/chart112.xml"/><Relationship Id="rId131" Type="http://schemas.openxmlformats.org/officeDocument/2006/relationships/chart" Target="../charts/chart128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208" Type="http://schemas.openxmlformats.org/officeDocument/2006/relationships/chart" Target="../charts/chart205.xml"/><Relationship Id="rId229" Type="http://schemas.openxmlformats.org/officeDocument/2006/relationships/chart" Target="../charts/chart226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0" Type="http://schemas.openxmlformats.org/officeDocument/2006/relationships/chart" Target="../charts/chart237.xml"/><Relationship Id="rId245" Type="http://schemas.openxmlformats.org/officeDocument/2006/relationships/chart" Target="../charts/chart242.xml"/><Relationship Id="rId261" Type="http://schemas.openxmlformats.org/officeDocument/2006/relationships/chart" Target="../charts/chart258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14" Type="http://schemas.openxmlformats.org/officeDocument/2006/relationships/chart" Target="../charts/chart11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282" Type="http://schemas.openxmlformats.org/officeDocument/2006/relationships/chart" Target="../charts/chart279.xml"/><Relationship Id="rId8" Type="http://schemas.openxmlformats.org/officeDocument/2006/relationships/chart" Target="../charts/chart6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189" Type="http://schemas.openxmlformats.org/officeDocument/2006/relationships/chart" Target="../charts/chart186.xml"/><Relationship Id="rId219" Type="http://schemas.openxmlformats.org/officeDocument/2006/relationships/chart" Target="../charts/chart216.xml"/><Relationship Id="rId3" Type="http://schemas.openxmlformats.org/officeDocument/2006/relationships/chart" Target="../charts/chart1.xml"/><Relationship Id="rId214" Type="http://schemas.openxmlformats.org/officeDocument/2006/relationships/chart" Target="../charts/chart211.xml"/><Relationship Id="rId230" Type="http://schemas.openxmlformats.org/officeDocument/2006/relationships/chart" Target="../charts/chart227.xml"/><Relationship Id="rId235" Type="http://schemas.openxmlformats.org/officeDocument/2006/relationships/chart" Target="../charts/chart232.xml"/><Relationship Id="rId251" Type="http://schemas.openxmlformats.org/officeDocument/2006/relationships/chart" Target="../charts/chart248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298" Type="http://schemas.openxmlformats.org/officeDocument/2006/relationships/chart" Target="../charts/chart295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72" Type="http://schemas.openxmlformats.org/officeDocument/2006/relationships/chart" Target="../charts/chart269.xml"/><Relationship Id="rId293" Type="http://schemas.openxmlformats.org/officeDocument/2006/relationships/chart" Target="../charts/chart290.xml"/><Relationship Id="rId302" Type="http://schemas.openxmlformats.org/officeDocument/2006/relationships/chart" Target="../charts/chart299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79" Type="http://schemas.openxmlformats.org/officeDocument/2006/relationships/chart" Target="../charts/chart176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0" Type="http://schemas.openxmlformats.org/officeDocument/2006/relationships/chart" Target="../charts/chart217.xml"/><Relationship Id="rId225" Type="http://schemas.openxmlformats.org/officeDocument/2006/relationships/chart" Target="../charts/chart222.xml"/><Relationship Id="rId241" Type="http://schemas.openxmlformats.org/officeDocument/2006/relationships/chart" Target="../charts/chart238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262" Type="http://schemas.openxmlformats.org/officeDocument/2006/relationships/chart" Target="../charts/chart259.xml"/><Relationship Id="rId283" Type="http://schemas.openxmlformats.org/officeDocument/2006/relationships/chart" Target="../charts/chart280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48" Type="http://schemas.openxmlformats.org/officeDocument/2006/relationships/chart" Target="../charts/chart145.xml"/><Relationship Id="rId164" Type="http://schemas.openxmlformats.org/officeDocument/2006/relationships/chart" Target="../charts/chart161.xml"/><Relationship Id="rId169" Type="http://schemas.openxmlformats.org/officeDocument/2006/relationships/chart" Target="../charts/chart166.xml"/><Relationship Id="rId185" Type="http://schemas.openxmlformats.org/officeDocument/2006/relationships/chart" Target="../charts/chart182.xml"/><Relationship Id="rId4" Type="http://schemas.openxmlformats.org/officeDocument/2006/relationships/chart" Target="../charts/chart2.xml"/><Relationship Id="rId9" Type="http://schemas.openxmlformats.org/officeDocument/2006/relationships/image" Target="../media/image6.jpeg"/><Relationship Id="rId180" Type="http://schemas.openxmlformats.org/officeDocument/2006/relationships/chart" Target="../charts/chart177.xml"/><Relationship Id="rId210" Type="http://schemas.openxmlformats.org/officeDocument/2006/relationships/chart" Target="../charts/chart20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273" Type="http://schemas.openxmlformats.org/officeDocument/2006/relationships/chart" Target="../charts/chart270.xml"/><Relationship Id="rId294" Type="http://schemas.openxmlformats.org/officeDocument/2006/relationships/chart" Target="../charts/chart291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263" Type="http://schemas.openxmlformats.org/officeDocument/2006/relationships/chart" Target="../charts/chart260.xml"/><Relationship Id="rId284" Type="http://schemas.openxmlformats.org/officeDocument/2006/relationships/chart" Target="../charts/chart281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1.xml"/><Relationship Id="rId295" Type="http://schemas.openxmlformats.org/officeDocument/2006/relationships/chart" Target="../charts/chart292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264" Type="http://schemas.openxmlformats.org/officeDocument/2006/relationships/chart" Target="../charts/chart261.xml"/><Relationship Id="rId285" Type="http://schemas.openxmlformats.org/officeDocument/2006/relationships/chart" Target="../charts/chart282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4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296" Type="http://schemas.openxmlformats.org/officeDocument/2006/relationships/chart" Target="../charts/chart293.xml"/><Relationship Id="rId300" Type="http://schemas.openxmlformats.org/officeDocument/2006/relationships/chart" Target="../charts/chart297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286" Type="http://schemas.openxmlformats.org/officeDocument/2006/relationships/chart" Target="../charts/chart283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219075</xdr:colOff>
      <xdr:row>27</xdr:row>
      <xdr:rowOff>117206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095750" cy="4651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35720</xdr:colOff>
      <xdr:row>2</xdr:row>
      <xdr:rowOff>35717</xdr:rowOff>
    </xdr:from>
    <xdr:to>
      <xdr:col>1</xdr:col>
      <xdr:colOff>833438</xdr:colOff>
      <xdr:row>2</xdr:row>
      <xdr:rowOff>702468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833436"/>
          <a:ext cx="797718" cy="666751"/>
        </a:xfrm>
        <a:prstGeom prst="rect">
          <a:avLst/>
        </a:prstGeom>
      </xdr:spPr>
    </xdr:pic>
    <xdr:clientData/>
  </xdr:twoCellAnchor>
  <xdr:twoCellAnchor editAs="oneCell">
    <xdr:from>
      <xdr:col>9</xdr:col>
      <xdr:colOff>559564</xdr:colOff>
      <xdr:row>2</xdr:row>
      <xdr:rowOff>35718</xdr:rowOff>
    </xdr:from>
    <xdr:to>
      <xdr:col>10</xdr:col>
      <xdr:colOff>666719</xdr:colOff>
      <xdr:row>2</xdr:row>
      <xdr:rowOff>714375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0970" y="833437"/>
          <a:ext cx="797718" cy="678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</xdr:row>
      <xdr:rowOff>34636</xdr:rowOff>
    </xdr:from>
    <xdr:to>
      <xdr:col>2</xdr:col>
      <xdr:colOff>936625</xdr:colOff>
      <xdr:row>5</xdr:row>
      <xdr:rowOff>2886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136" y="363681"/>
          <a:ext cx="1066512" cy="1063625"/>
        </a:xfrm>
        <a:prstGeom prst="rect">
          <a:avLst/>
        </a:prstGeom>
      </xdr:spPr>
    </xdr:pic>
    <xdr:clientData/>
  </xdr:twoCellAnchor>
  <xdr:twoCellAnchor editAs="oneCell">
    <xdr:from>
      <xdr:col>11</xdr:col>
      <xdr:colOff>174318</xdr:colOff>
      <xdr:row>2</xdr:row>
      <xdr:rowOff>38619</xdr:rowOff>
    </xdr:from>
    <xdr:to>
      <xdr:col>13</xdr:col>
      <xdr:colOff>73963</xdr:colOff>
      <xdr:row>5</xdr:row>
      <xdr:rowOff>34633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3341" y="367664"/>
          <a:ext cx="1061046" cy="1095719"/>
        </a:xfrm>
        <a:prstGeom prst="rect">
          <a:avLst/>
        </a:prstGeom>
      </xdr:spPr>
    </xdr:pic>
    <xdr:clientData/>
  </xdr:twoCellAnchor>
  <xdr:twoCellAnchor>
    <xdr:from>
      <xdr:col>2</xdr:col>
      <xdr:colOff>750092</xdr:colOff>
      <xdr:row>52</xdr:row>
      <xdr:rowOff>11907</xdr:rowOff>
    </xdr:from>
    <xdr:to>
      <xdr:col>12</xdr:col>
      <xdr:colOff>250030</xdr:colOff>
      <xdr:row>62</xdr:row>
      <xdr:rowOff>23812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750094</xdr:colOff>
      <xdr:row>63</xdr:row>
      <xdr:rowOff>11907</xdr:rowOff>
    </xdr:from>
    <xdr:to>
      <xdr:col>12</xdr:col>
      <xdr:colOff>250032</xdr:colOff>
      <xdr:row>73</xdr:row>
      <xdr:rowOff>23812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750094</xdr:colOff>
      <xdr:row>74</xdr:row>
      <xdr:rowOff>1</xdr:rowOff>
    </xdr:from>
    <xdr:to>
      <xdr:col>12</xdr:col>
      <xdr:colOff>250032</xdr:colOff>
      <xdr:row>83</xdr:row>
      <xdr:rowOff>119062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750094</xdr:colOff>
      <xdr:row>84</xdr:row>
      <xdr:rowOff>166688</xdr:rowOff>
    </xdr:from>
    <xdr:to>
      <xdr:col>12</xdr:col>
      <xdr:colOff>250032</xdr:colOff>
      <xdr:row>94</xdr:row>
      <xdr:rowOff>11906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762000</xdr:colOff>
      <xdr:row>95</xdr:row>
      <xdr:rowOff>0</xdr:rowOff>
    </xdr:from>
    <xdr:to>
      <xdr:col>12</xdr:col>
      <xdr:colOff>261938</xdr:colOff>
      <xdr:row>104</xdr:row>
      <xdr:rowOff>142875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714374</xdr:colOff>
      <xdr:row>105</xdr:row>
      <xdr:rowOff>130969</xdr:rowOff>
    </xdr:from>
    <xdr:to>
      <xdr:col>12</xdr:col>
      <xdr:colOff>214312</xdr:colOff>
      <xdr:row>113</xdr:row>
      <xdr:rowOff>95250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1</xdr:col>
      <xdr:colOff>95250</xdr:colOff>
      <xdr:row>117</xdr:row>
      <xdr:rowOff>34636</xdr:rowOff>
    </xdr:from>
    <xdr:ext cx="1067594" cy="1063625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368011"/>
          <a:ext cx="1067594" cy="1063625"/>
        </a:xfrm>
        <a:prstGeom prst="rect">
          <a:avLst/>
        </a:prstGeom>
      </xdr:spPr>
    </xdr:pic>
    <xdr:clientData/>
  </xdr:oneCellAnchor>
  <xdr:oneCellAnchor>
    <xdr:from>
      <xdr:col>11</xdr:col>
      <xdr:colOff>174318</xdr:colOff>
      <xdr:row>117</xdr:row>
      <xdr:rowOff>38619</xdr:rowOff>
    </xdr:from>
    <xdr:ext cx="1066458" cy="1091389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193" y="371994"/>
          <a:ext cx="1066458" cy="1091389"/>
        </a:xfrm>
        <a:prstGeom prst="rect">
          <a:avLst/>
        </a:prstGeom>
      </xdr:spPr>
    </xdr:pic>
    <xdr:clientData/>
  </xdr:oneCellAnchor>
  <xdr:twoCellAnchor>
    <xdr:from>
      <xdr:col>2</xdr:col>
      <xdr:colOff>750092</xdr:colOff>
      <xdr:row>167</xdr:row>
      <xdr:rowOff>11907</xdr:rowOff>
    </xdr:from>
    <xdr:to>
      <xdr:col>12</xdr:col>
      <xdr:colOff>250030</xdr:colOff>
      <xdr:row>177</xdr:row>
      <xdr:rowOff>23812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750094</xdr:colOff>
      <xdr:row>178</xdr:row>
      <xdr:rowOff>11907</xdr:rowOff>
    </xdr:from>
    <xdr:to>
      <xdr:col>12</xdr:col>
      <xdr:colOff>250032</xdr:colOff>
      <xdr:row>188</xdr:row>
      <xdr:rowOff>23812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750094</xdr:colOff>
      <xdr:row>189</xdr:row>
      <xdr:rowOff>1</xdr:rowOff>
    </xdr:from>
    <xdr:to>
      <xdr:col>12</xdr:col>
      <xdr:colOff>250032</xdr:colOff>
      <xdr:row>198</xdr:row>
      <xdr:rowOff>119062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750094</xdr:colOff>
      <xdr:row>199</xdr:row>
      <xdr:rowOff>166688</xdr:rowOff>
    </xdr:from>
    <xdr:to>
      <xdr:col>12</xdr:col>
      <xdr:colOff>250032</xdr:colOff>
      <xdr:row>209</xdr:row>
      <xdr:rowOff>11906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762000</xdr:colOff>
      <xdr:row>210</xdr:row>
      <xdr:rowOff>0</xdr:rowOff>
    </xdr:from>
    <xdr:to>
      <xdr:col>12</xdr:col>
      <xdr:colOff>261938</xdr:colOff>
      <xdr:row>219</xdr:row>
      <xdr:rowOff>142875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714374</xdr:colOff>
      <xdr:row>220</xdr:row>
      <xdr:rowOff>130969</xdr:rowOff>
    </xdr:from>
    <xdr:to>
      <xdr:col>12</xdr:col>
      <xdr:colOff>214312</xdr:colOff>
      <xdr:row>228</xdr:row>
      <xdr:rowOff>95250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oneCellAnchor>
    <xdr:from>
      <xdr:col>1</xdr:col>
      <xdr:colOff>95250</xdr:colOff>
      <xdr:row>232</xdr:row>
      <xdr:rowOff>34636</xdr:rowOff>
    </xdr:from>
    <xdr:ext cx="1067594" cy="1063625"/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368011"/>
          <a:ext cx="1067594" cy="1063625"/>
        </a:xfrm>
        <a:prstGeom prst="rect">
          <a:avLst/>
        </a:prstGeom>
      </xdr:spPr>
    </xdr:pic>
    <xdr:clientData/>
  </xdr:oneCellAnchor>
  <xdr:oneCellAnchor>
    <xdr:from>
      <xdr:col>11</xdr:col>
      <xdr:colOff>174318</xdr:colOff>
      <xdr:row>232</xdr:row>
      <xdr:rowOff>38619</xdr:rowOff>
    </xdr:from>
    <xdr:ext cx="1066458" cy="1091389"/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193" y="371994"/>
          <a:ext cx="1066458" cy="1091389"/>
        </a:xfrm>
        <a:prstGeom prst="rect">
          <a:avLst/>
        </a:prstGeom>
      </xdr:spPr>
    </xdr:pic>
    <xdr:clientData/>
  </xdr:oneCellAnchor>
  <xdr:twoCellAnchor>
    <xdr:from>
      <xdr:col>2</xdr:col>
      <xdr:colOff>750092</xdr:colOff>
      <xdr:row>282</xdr:row>
      <xdr:rowOff>11907</xdr:rowOff>
    </xdr:from>
    <xdr:to>
      <xdr:col>12</xdr:col>
      <xdr:colOff>250030</xdr:colOff>
      <xdr:row>292</xdr:row>
      <xdr:rowOff>23812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750094</xdr:colOff>
      <xdr:row>293</xdr:row>
      <xdr:rowOff>11907</xdr:rowOff>
    </xdr:from>
    <xdr:to>
      <xdr:col>12</xdr:col>
      <xdr:colOff>250032</xdr:colOff>
      <xdr:row>303</xdr:row>
      <xdr:rowOff>23812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750094</xdr:colOff>
      <xdr:row>304</xdr:row>
      <xdr:rowOff>1</xdr:rowOff>
    </xdr:from>
    <xdr:to>
      <xdr:col>12</xdr:col>
      <xdr:colOff>250032</xdr:colOff>
      <xdr:row>313</xdr:row>
      <xdr:rowOff>119062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750094</xdr:colOff>
      <xdr:row>314</xdr:row>
      <xdr:rowOff>166688</xdr:rowOff>
    </xdr:from>
    <xdr:to>
      <xdr:col>12</xdr:col>
      <xdr:colOff>250032</xdr:colOff>
      <xdr:row>324</xdr:row>
      <xdr:rowOff>11906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762000</xdr:colOff>
      <xdr:row>325</xdr:row>
      <xdr:rowOff>0</xdr:rowOff>
    </xdr:from>
    <xdr:to>
      <xdr:col>12</xdr:col>
      <xdr:colOff>261938</xdr:colOff>
      <xdr:row>334</xdr:row>
      <xdr:rowOff>142875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714374</xdr:colOff>
      <xdr:row>335</xdr:row>
      <xdr:rowOff>130969</xdr:rowOff>
    </xdr:from>
    <xdr:to>
      <xdr:col>12</xdr:col>
      <xdr:colOff>214312</xdr:colOff>
      <xdr:row>343</xdr:row>
      <xdr:rowOff>95250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1</xdr:col>
      <xdr:colOff>95250</xdr:colOff>
      <xdr:row>347</xdr:row>
      <xdr:rowOff>34636</xdr:rowOff>
    </xdr:from>
    <xdr:ext cx="1067594" cy="1063625"/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368011"/>
          <a:ext cx="1067594" cy="1063625"/>
        </a:xfrm>
        <a:prstGeom prst="rect">
          <a:avLst/>
        </a:prstGeom>
      </xdr:spPr>
    </xdr:pic>
    <xdr:clientData/>
  </xdr:oneCellAnchor>
  <xdr:oneCellAnchor>
    <xdr:from>
      <xdr:col>11</xdr:col>
      <xdr:colOff>174318</xdr:colOff>
      <xdr:row>347</xdr:row>
      <xdr:rowOff>38619</xdr:rowOff>
    </xdr:from>
    <xdr:ext cx="1066458" cy="1091389"/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193" y="371994"/>
          <a:ext cx="1066458" cy="1091389"/>
        </a:xfrm>
        <a:prstGeom prst="rect">
          <a:avLst/>
        </a:prstGeom>
      </xdr:spPr>
    </xdr:pic>
    <xdr:clientData/>
  </xdr:oneCellAnchor>
  <xdr:twoCellAnchor>
    <xdr:from>
      <xdr:col>2</xdr:col>
      <xdr:colOff>750092</xdr:colOff>
      <xdr:row>397</xdr:row>
      <xdr:rowOff>11907</xdr:rowOff>
    </xdr:from>
    <xdr:to>
      <xdr:col>12</xdr:col>
      <xdr:colOff>250030</xdr:colOff>
      <xdr:row>407</xdr:row>
      <xdr:rowOff>23812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750094</xdr:colOff>
      <xdr:row>408</xdr:row>
      <xdr:rowOff>11907</xdr:rowOff>
    </xdr:from>
    <xdr:to>
      <xdr:col>12</xdr:col>
      <xdr:colOff>250032</xdr:colOff>
      <xdr:row>418</xdr:row>
      <xdr:rowOff>23812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750094</xdr:colOff>
      <xdr:row>419</xdr:row>
      <xdr:rowOff>1</xdr:rowOff>
    </xdr:from>
    <xdr:to>
      <xdr:col>12</xdr:col>
      <xdr:colOff>250032</xdr:colOff>
      <xdr:row>428</xdr:row>
      <xdr:rowOff>119062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750094</xdr:colOff>
      <xdr:row>429</xdr:row>
      <xdr:rowOff>166688</xdr:rowOff>
    </xdr:from>
    <xdr:to>
      <xdr:col>12</xdr:col>
      <xdr:colOff>250032</xdr:colOff>
      <xdr:row>439</xdr:row>
      <xdr:rowOff>11906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762000</xdr:colOff>
      <xdr:row>440</xdr:row>
      <xdr:rowOff>0</xdr:rowOff>
    </xdr:from>
    <xdr:to>
      <xdr:col>12</xdr:col>
      <xdr:colOff>261938</xdr:colOff>
      <xdr:row>449</xdr:row>
      <xdr:rowOff>142875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714374</xdr:colOff>
      <xdr:row>450</xdr:row>
      <xdr:rowOff>130969</xdr:rowOff>
    </xdr:from>
    <xdr:to>
      <xdr:col>12</xdr:col>
      <xdr:colOff>214312</xdr:colOff>
      <xdr:row>458</xdr:row>
      <xdr:rowOff>95250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1</xdr:col>
      <xdr:colOff>95250</xdr:colOff>
      <xdr:row>462</xdr:row>
      <xdr:rowOff>34636</xdr:rowOff>
    </xdr:from>
    <xdr:ext cx="1067594" cy="1063625"/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368011"/>
          <a:ext cx="1067594" cy="1063625"/>
        </a:xfrm>
        <a:prstGeom prst="rect">
          <a:avLst/>
        </a:prstGeom>
      </xdr:spPr>
    </xdr:pic>
    <xdr:clientData/>
  </xdr:oneCellAnchor>
  <xdr:oneCellAnchor>
    <xdr:from>
      <xdr:col>11</xdr:col>
      <xdr:colOff>174318</xdr:colOff>
      <xdr:row>462</xdr:row>
      <xdr:rowOff>38619</xdr:rowOff>
    </xdr:from>
    <xdr:ext cx="1066458" cy="1091389"/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193" y="371994"/>
          <a:ext cx="1066458" cy="1091389"/>
        </a:xfrm>
        <a:prstGeom prst="rect">
          <a:avLst/>
        </a:prstGeom>
      </xdr:spPr>
    </xdr:pic>
    <xdr:clientData/>
  </xdr:oneCellAnchor>
  <xdr:twoCellAnchor>
    <xdr:from>
      <xdr:col>2</xdr:col>
      <xdr:colOff>750092</xdr:colOff>
      <xdr:row>512</xdr:row>
      <xdr:rowOff>11907</xdr:rowOff>
    </xdr:from>
    <xdr:to>
      <xdr:col>12</xdr:col>
      <xdr:colOff>250030</xdr:colOff>
      <xdr:row>522</xdr:row>
      <xdr:rowOff>23812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</xdr:col>
      <xdr:colOff>750094</xdr:colOff>
      <xdr:row>523</xdr:row>
      <xdr:rowOff>11907</xdr:rowOff>
    </xdr:from>
    <xdr:to>
      <xdr:col>12</xdr:col>
      <xdr:colOff>250032</xdr:colOff>
      <xdr:row>533</xdr:row>
      <xdr:rowOff>23812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750094</xdr:colOff>
      <xdr:row>534</xdr:row>
      <xdr:rowOff>1</xdr:rowOff>
    </xdr:from>
    <xdr:to>
      <xdr:col>12</xdr:col>
      <xdr:colOff>250032</xdr:colOff>
      <xdr:row>543</xdr:row>
      <xdr:rowOff>119062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750094</xdr:colOff>
      <xdr:row>544</xdr:row>
      <xdr:rowOff>166688</xdr:rowOff>
    </xdr:from>
    <xdr:to>
      <xdr:col>12</xdr:col>
      <xdr:colOff>250032</xdr:colOff>
      <xdr:row>554</xdr:row>
      <xdr:rowOff>11906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762000</xdr:colOff>
      <xdr:row>555</xdr:row>
      <xdr:rowOff>0</xdr:rowOff>
    </xdr:from>
    <xdr:to>
      <xdr:col>12</xdr:col>
      <xdr:colOff>261938</xdr:colOff>
      <xdr:row>564</xdr:row>
      <xdr:rowOff>142875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</xdr:col>
      <xdr:colOff>714374</xdr:colOff>
      <xdr:row>565</xdr:row>
      <xdr:rowOff>130969</xdr:rowOff>
    </xdr:from>
    <xdr:to>
      <xdr:col>12</xdr:col>
      <xdr:colOff>214312</xdr:colOff>
      <xdr:row>573</xdr:row>
      <xdr:rowOff>95250</xdr:rowOff>
    </xdr:to>
    <xdr:graphicFrame macro="">
      <xdr:nvGraphicFramePr>
        <xdr:cNvPr id="43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16</xdr:col>
      <xdr:colOff>95250</xdr:colOff>
      <xdr:row>2</xdr:row>
      <xdr:rowOff>34636</xdr:rowOff>
    </xdr:from>
    <xdr:ext cx="1067594" cy="1063625"/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368011"/>
          <a:ext cx="1067594" cy="1063625"/>
        </a:xfrm>
        <a:prstGeom prst="rect">
          <a:avLst/>
        </a:prstGeom>
      </xdr:spPr>
    </xdr:pic>
    <xdr:clientData/>
  </xdr:oneCellAnchor>
  <xdr:oneCellAnchor>
    <xdr:from>
      <xdr:col>26</xdr:col>
      <xdr:colOff>174318</xdr:colOff>
      <xdr:row>2</xdr:row>
      <xdr:rowOff>38619</xdr:rowOff>
    </xdr:from>
    <xdr:ext cx="1066458" cy="1091389"/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193" y="371994"/>
          <a:ext cx="1066458" cy="1091389"/>
        </a:xfrm>
        <a:prstGeom prst="rect">
          <a:avLst/>
        </a:prstGeom>
      </xdr:spPr>
    </xdr:pic>
    <xdr:clientData/>
  </xdr:oneCellAnchor>
  <xdr:twoCellAnchor>
    <xdr:from>
      <xdr:col>17</xdr:col>
      <xdr:colOff>750092</xdr:colOff>
      <xdr:row>52</xdr:row>
      <xdr:rowOff>11908</xdr:rowOff>
    </xdr:from>
    <xdr:to>
      <xdr:col>27</xdr:col>
      <xdr:colOff>250030</xdr:colOff>
      <xdr:row>61</xdr:row>
      <xdr:rowOff>161926</xdr:rowOff>
    </xdr:to>
    <xdr:graphicFrame macro="">
      <xdr:nvGraphicFramePr>
        <xdr:cNvPr id="46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750094</xdr:colOff>
      <xdr:row>63</xdr:row>
      <xdr:rowOff>11907</xdr:rowOff>
    </xdr:from>
    <xdr:to>
      <xdr:col>27</xdr:col>
      <xdr:colOff>250032</xdr:colOff>
      <xdr:row>73</xdr:row>
      <xdr:rowOff>23812</xdr:rowOff>
    </xdr:to>
    <xdr:graphicFrame macro="">
      <xdr:nvGraphicFramePr>
        <xdr:cNvPr id="47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17</xdr:col>
      <xdr:colOff>750094</xdr:colOff>
      <xdr:row>74</xdr:row>
      <xdr:rowOff>1</xdr:rowOff>
    </xdr:from>
    <xdr:to>
      <xdr:col>27</xdr:col>
      <xdr:colOff>250032</xdr:colOff>
      <xdr:row>83</xdr:row>
      <xdr:rowOff>119062</xdr:rowOff>
    </xdr:to>
    <xdr:graphicFrame macro="">
      <xdr:nvGraphicFramePr>
        <xdr:cNvPr id="48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17</xdr:col>
      <xdr:colOff>750094</xdr:colOff>
      <xdr:row>84</xdr:row>
      <xdr:rowOff>166688</xdr:rowOff>
    </xdr:from>
    <xdr:to>
      <xdr:col>27</xdr:col>
      <xdr:colOff>250032</xdr:colOff>
      <xdr:row>94</xdr:row>
      <xdr:rowOff>11906</xdr:rowOff>
    </xdr:to>
    <xdr:graphicFrame macro="">
      <xdr:nvGraphicFramePr>
        <xdr:cNvPr id="49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17</xdr:col>
      <xdr:colOff>762000</xdr:colOff>
      <xdr:row>95</xdr:row>
      <xdr:rowOff>0</xdr:rowOff>
    </xdr:from>
    <xdr:to>
      <xdr:col>27</xdr:col>
      <xdr:colOff>261938</xdr:colOff>
      <xdr:row>104</xdr:row>
      <xdr:rowOff>142875</xdr:rowOff>
    </xdr:to>
    <xdr:graphicFrame macro="">
      <xdr:nvGraphicFramePr>
        <xdr:cNvPr id="50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17</xdr:col>
      <xdr:colOff>714374</xdr:colOff>
      <xdr:row>105</xdr:row>
      <xdr:rowOff>130969</xdr:rowOff>
    </xdr:from>
    <xdr:to>
      <xdr:col>27</xdr:col>
      <xdr:colOff>214312</xdr:colOff>
      <xdr:row>113</xdr:row>
      <xdr:rowOff>95250</xdr:rowOff>
    </xdr:to>
    <xdr:graphicFrame macro="">
      <xdr:nvGraphicFramePr>
        <xdr:cNvPr id="51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oneCellAnchor>
    <xdr:from>
      <xdr:col>16</xdr:col>
      <xdr:colOff>95250</xdr:colOff>
      <xdr:row>117</xdr:row>
      <xdr:rowOff>34636</xdr:rowOff>
    </xdr:from>
    <xdr:ext cx="1067594" cy="1063625"/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23347074"/>
          <a:ext cx="1067594" cy="1063625"/>
        </a:xfrm>
        <a:prstGeom prst="rect">
          <a:avLst/>
        </a:prstGeom>
      </xdr:spPr>
    </xdr:pic>
    <xdr:clientData/>
  </xdr:oneCellAnchor>
  <xdr:oneCellAnchor>
    <xdr:from>
      <xdr:col>26</xdr:col>
      <xdr:colOff>174318</xdr:colOff>
      <xdr:row>117</xdr:row>
      <xdr:rowOff>38619</xdr:rowOff>
    </xdr:from>
    <xdr:ext cx="1066458" cy="1091389"/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193" y="23351057"/>
          <a:ext cx="1066458" cy="1091389"/>
        </a:xfrm>
        <a:prstGeom prst="rect">
          <a:avLst/>
        </a:prstGeom>
      </xdr:spPr>
    </xdr:pic>
    <xdr:clientData/>
  </xdr:oneCellAnchor>
  <xdr:twoCellAnchor>
    <xdr:from>
      <xdr:col>17</xdr:col>
      <xdr:colOff>750092</xdr:colOff>
      <xdr:row>167</xdr:row>
      <xdr:rowOff>11907</xdr:rowOff>
    </xdr:from>
    <xdr:to>
      <xdr:col>27</xdr:col>
      <xdr:colOff>250030</xdr:colOff>
      <xdr:row>177</xdr:row>
      <xdr:rowOff>23812</xdr:rowOff>
    </xdr:to>
    <xdr:graphicFrame macro="">
      <xdr:nvGraphicFramePr>
        <xdr:cNvPr id="54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17</xdr:col>
      <xdr:colOff>750094</xdr:colOff>
      <xdr:row>178</xdr:row>
      <xdr:rowOff>11907</xdr:rowOff>
    </xdr:from>
    <xdr:to>
      <xdr:col>27</xdr:col>
      <xdr:colOff>250032</xdr:colOff>
      <xdr:row>188</xdr:row>
      <xdr:rowOff>23812</xdr:rowOff>
    </xdr:to>
    <xdr:graphicFrame macro="">
      <xdr:nvGraphicFramePr>
        <xdr:cNvPr id="55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17</xdr:col>
      <xdr:colOff>750094</xdr:colOff>
      <xdr:row>189</xdr:row>
      <xdr:rowOff>1</xdr:rowOff>
    </xdr:from>
    <xdr:to>
      <xdr:col>27</xdr:col>
      <xdr:colOff>250032</xdr:colOff>
      <xdr:row>198</xdr:row>
      <xdr:rowOff>119062</xdr:rowOff>
    </xdr:to>
    <xdr:graphicFrame macro="">
      <xdr:nvGraphicFramePr>
        <xdr:cNvPr id="56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750094</xdr:colOff>
      <xdr:row>199</xdr:row>
      <xdr:rowOff>166688</xdr:rowOff>
    </xdr:from>
    <xdr:to>
      <xdr:col>27</xdr:col>
      <xdr:colOff>250032</xdr:colOff>
      <xdr:row>209</xdr:row>
      <xdr:rowOff>11906</xdr:rowOff>
    </xdr:to>
    <xdr:graphicFrame macro="">
      <xdr:nvGraphicFramePr>
        <xdr:cNvPr id="57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17</xdr:col>
      <xdr:colOff>762000</xdr:colOff>
      <xdr:row>210</xdr:row>
      <xdr:rowOff>0</xdr:rowOff>
    </xdr:from>
    <xdr:to>
      <xdr:col>27</xdr:col>
      <xdr:colOff>261938</xdr:colOff>
      <xdr:row>219</xdr:row>
      <xdr:rowOff>142875</xdr:rowOff>
    </xdr:to>
    <xdr:graphicFrame macro="">
      <xdr:nvGraphicFramePr>
        <xdr:cNvPr id="58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17</xdr:col>
      <xdr:colOff>714374</xdr:colOff>
      <xdr:row>220</xdr:row>
      <xdr:rowOff>130969</xdr:rowOff>
    </xdr:from>
    <xdr:to>
      <xdr:col>27</xdr:col>
      <xdr:colOff>214312</xdr:colOff>
      <xdr:row>228</xdr:row>
      <xdr:rowOff>95250</xdr:rowOff>
    </xdr:to>
    <xdr:graphicFrame macro="">
      <xdr:nvGraphicFramePr>
        <xdr:cNvPr id="59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oneCellAnchor>
    <xdr:from>
      <xdr:col>16</xdr:col>
      <xdr:colOff>95250</xdr:colOff>
      <xdr:row>232</xdr:row>
      <xdr:rowOff>34636</xdr:rowOff>
    </xdr:from>
    <xdr:ext cx="1067594" cy="1063625"/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46421386"/>
          <a:ext cx="1067594" cy="1063625"/>
        </a:xfrm>
        <a:prstGeom prst="rect">
          <a:avLst/>
        </a:prstGeom>
      </xdr:spPr>
    </xdr:pic>
    <xdr:clientData/>
  </xdr:oneCellAnchor>
  <xdr:oneCellAnchor>
    <xdr:from>
      <xdr:col>26</xdr:col>
      <xdr:colOff>174318</xdr:colOff>
      <xdr:row>232</xdr:row>
      <xdr:rowOff>38619</xdr:rowOff>
    </xdr:from>
    <xdr:ext cx="1066458" cy="1091389"/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193" y="46425369"/>
          <a:ext cx="1066458" cy="1091389"/>
        </a:xfrm>
        <a:prstGeom prst="rect">
          <a:avLst/>
        </a:prstGeom>
      </xdr:spPr>
    </xdr:pic>
    <xdr:clientData/>
  </xdr:oneCellAnchor>
  <xdr:twoCellAnchor>
    <xdr:from>
      <xdr:col>17</xdr:col>
      <xdr:colOff>750092</xdr:colOff>
      <xdr:row>282</xdr:row>
      <xdr:rowOff>11907</xdr:rowOff>
    </xdr:from>
    <xdr:to>
      <xdr:col>27</xdr:col>
      <xdr:colOff>250030</xdr:colOff>
      <xdr:row>292</xdr:row>
      <xdr:rowOff>23812</xdr:rowOff>
    </xdr:to>
    <xdr:graphicFrame macro="">
      <xdr:nvGraphicFramePr>
        <xdr:cNvPr id="62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750094</xdr:colOff>
      <xdr:row>293</xdr:row>
      <xdr:rowOff>11907</xdr:rowOff>
    </xdr:from>
    <xdr:to>
      <xdr:col>27</xdr:col>
      <xdr:colOff>250032</xdr:colOff>
      <xdr:row>303</xdr:row>
      <xdr:rowOff>23812</xdr:rowOff>
    </xdr:to>
    <xdr:graphicFrame macro="">
      <xdr:nvGraphicFramePr>
        <xdr:cNvPr id="63" name="Chart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17</xdr:col>
      <xdr:colOff>750094</xdr:colOff>
      <xdr:row>304</xdr:row>
      <xdr:rowOff>1</xdr:rowOff>
    </xdr:from>
    <xdr:to>
      <xdr:col>27</xdr:col>
      <xdr:colOff>250032</xdr:colOff>
      <xdr:row>313</xdr:row>
      <xdr:rowOff>119062</xdr:rowOff>
    </xdr:to>
    <xdr:graphicFrame macro="">
      <xdr:nvGraphicFramePr>
        <xdr:cNvPr id="64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17</xdr:col>
      <xdr:colOff>750094</xdr:colOff>
      <xdr:row>314</xdr:row>
      <xdr:rowOff>166688</xdr:rowOff>
    </xdr:from>
    <xdr:to>
      <xdr:col>27</xdr:col>
      <xdr:colOff>250032</xdr:colOff>
      <xdr:row>324</xdr:row>
      <xdr:rowOff>11906</xdr:rowOff>
    </xdr:to>
    <xdr:graphicFrame macro="">
      <xdr:nvGraphicFramePr>
        <xdr:cNvPr id="65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17</xdr:col>
      <xdr:colOff>762000</xdr:colOff>
      <xdr:row>325</xdr:row>
      <xdr:rowOff>0</xdr:rowOff>
    </xdr:from>
    <xdr:to>
      <xdr:col>27</xdr:col>
      <xdr:colOff>261938</xdr:colOff>
      <xdr:row>334</xdr:row>
      <xdr:rowOff>142875</xdr:rowOff>
    </xdr:to>
    <xdr:graphicFrame macro="">
      <xdr:nvGraphicFramePr>
        <xdr:cNvPr id="66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17</xdr:col>
      <xdr:colOff>714374</xdr:colOff>
      <xdr:row>335</xdr:row>
      <xdr:rowOff>130969</xdr:rowOff>
    </xdr:from>
    <xdr:to>
      <xdr:col>27</xdr:col>
      <xdr:colOff>214312</xdr:colOff>
      <xdr:row>343</xdr:row>
      <xdr:rowOff>95250</xdr:rowOff>
    </xdr:to>
    <xdr:graphicFrame macro="">
      <xdr:nvGraphicFramePr>
        <xdr:cNvPr id="67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oneCellAnchor>
    <xdr:from>
      <xdr:col>16</xdr:col>
      <xdr:colOff>95250</xdr:colOff>
      <xdr:row>347</xdr:row>
      <xdr:rowOff>34636</xdr:rowOff>
    </xdr:from>
    <xdr:ext cx="1067594" cy="1063625"/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69459980"/>
          <a:ext cx="1067594" cy="1063625"/>
        </a:xfrm>
        <a:prstGeom prst="rect">
          <a:avLst/>
        </a:prstGeom>
      </xdr:spPr>
    </xdr:pic>
    <xdr:clientData/>
  </xdr:oneCellAnchor>
  <xdr:oneCellAnchor>
    <xdr:from>
      <xdr:col>26</xdr:col>
      <xdr:colOff>174318</xdr:colOff>
      <xdr:row>347</xdr:row>
      <xdr:rowOff>38619</xdr:rowOff>
    </xdr:from>
    <xdr:ext cx="1066458" cy="1091389"/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193" y="69463963"/>
          <a:ext cx="1066458" cy="1091389"/>
        </a:xfrm>
        <a:prstGeom prst="rect">
          <a:avLst/>
        </a:prstGeom>
      </xdr:spPr>
    </xdr:pic>
    <xdr:clientData/>
  </xdr:oneCellAnchor>
  <xdr:twoCellAnchor>
    <xdr:from>
      <xdr:col>17</xdr:col>
      <xdr:colOff>750092</xdr:colOff>
      <xdr:row>397</xdr:row>
      <xdr:rowOff>11907</xdr:rowOff>
    </xdr:from>
    <xdr:to>
      <xdr:col>27</xdr:col>
      <xdr:colOff>250030</xdr:colOff>
      <xdr:row>407</xdr:row>
      <xdr:rowOff>23812</xdr:rowOff>
    </xdr:to>
    <xdr:graphicFrame macro="">
      <xdr:nvGraphicFramePr>
        <xdr:cNvPr id="70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17</xdr:col>
      <xdr:colOff>750094</xdr:colOff>
      <xdr:row>408</xdr:row>
      <xdr:rowOff>11907</xdr:rowOff>
    </xdr:from>
    <xdr:to>
      <xdr:col>27</xdr:col>
      <xdr:colOff>250032</xdr:colOff>
      <xdr:row>418</xdr:row>
      <xdr:rowOff>23812</xdr:rowOff>
    </xdr:to>
    <xdr:graphicFrame macro="">
      <xdr:nvGraphicFramePr>
        <xdr:cNvPr id="71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17</xdr:col>
      <xdr:colOff>750094</xdr:colOff>
      <xdr:row>419</xdr:row>
      <xdr:rowOff>1</xdr:rowOff>
    </xdr:from>
    <xdr:to>
      <xdr:col>27</xdr:col>
      <xdr:colOff>250032</xdr:colOff>
      <xdr:row>428</xdr:row>
      <xdr:rowOff>119062</xdr:rowOff>
    </xdr:to>
    <xdr:graphicFrame macro="">
      <xdr:nvGraphicFramePr>
        <xdr:cNvPr id="72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17</xdr:col>
      <xdr:colOff>750094</xdr:colOff>
      <xdr:row>429</xdr:row>
      <xdr:rowOff>166688</xdr:rowOff>
    </xdr:from>
    <xdr:to>
      <xdr:col>27</xdr:col>
      <xdr:colOff>250032</xdr:colOff>
      <xdr:row>439</xdr:row>
      <xdr:rowOff>11906</xdr:rowOff>
    </xdr:to>
    <xdr:graphicFrame macro="">
      <xdr:nvGraphicFramePr>
        <xdr:cNvPr id="73" name="Chart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17</xdr:col>
      <xdr:colOff>762000</xdr:colOff>
      <xdr:row>440</xdr:row>
      <xdr:rowOff>0</xdr:rowOff>
    </xdr:from>
    <xdr:to>
      <xdr:col>27</xdr:col>
      <xdr:colOff>261938</xdr:colOff>
      <xdr:row>449</xdr:row>
      <xdr:rowOff>142875</xdr:rowOff>
    </xdr:to>
    <xdr:graphicFrame macro="">
      <xdr:nvGraphicFramePr>
        <xdr:cNvPr id="74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17</xdr:col>
      <xdr:colOff>714374</xdr:colOff>
      <xdr:row>450</xdr:row>
      <xdr:rowOff>130969</xdr:rowOff>
    </xdr:from>
    <xdr:to>
      <xdr:col>27</xdr:col>
      <xdr:colOff>214312</xdr:colOff>
      <xdr:row>458</xdr:row>
      <xdr:rowOff>95250</xdr:rowOff>
    </xdr:to>
    <xdr:graphicFrame macro="">
      <xdr:nvGraphicFramePr>
        <xdr:cNvPr id="75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oneCellAnchor>
    <xdr:from>
      <xdr:col>16</xdr:col>
      <xdr:colOff>95250</xdr:colOff>
      <xdr:row>462</xdr:row>
      <xdr:rowOff>34636</xdr:rowOff>
    </xdr:from>
    <xdr:ext cx="1067594" cy="1063625"/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92498574"/>
          <a:ext cx="1067594" cy="1063625"/>
        </a:xfrm>
        <a:prstGeom prst="rect">
          <a:avLst/>
        </a:prstGeom>
      </xdr:spPr>
    </xdr:pic>
    <xdr:clientData/>
  </xdr:oneCellAnchor>
  <xdr:oneCellAnchor>
    <xdr:from>
      <xdr:col>26</xdr:col>
      <xdr:colOff>174318</xdr:colOff>
      <xdr:row>462</xdr:row>
      <xdr:rowOff>38619</xdr:rowOff>
    </xdr:from>
    <xdr:ext cx="1066458" cy="1091389"/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193" y="92502557"/>
          <a:ext cx="1066458" cy="1091389"/>
        </a:xfrm>
        <a:prstGeom prst="rect">
          <a:avLst/>
        </a:prstGeom>
      </xdr:spPr>
    </xdr:pic>
    <xdr:clientData/>
  </xdr:oneCellAnchor>
  <xdr:twoCellAnchor>
    <xdr:from>
      <xdr:col>17</xdr:col>
      <xdr:colOff>750092</xdr:colOff>
      <xdr:row>512</xdr:row>
      <xdr:rowOff>11907</xdr:rowOff>
    </xdr:from>
    <xdr:to>
      <xdr:col>27</xdr:col>
      <xdr:colOff>250030</xdr:colOff>
      <xdr:row>522</xdr:row>
      <xdr:rowOff>23812</xdr:rowOff>
    </xdr:to>
    <xdr:graphicFrame macro="">
      <xdr:nvGraphicFramePr>
        <xdr:cNvPr id="78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17</xdr:col>
      <xdr:colOff>750094</xdr:colOff>
      <xdr:row>523</xdr:row>
      <xdr:rowOff>11907</xdr:rowOff>
    </xdr:from>
    <xdr:to>
      <xdr:col>27</xdr:col>
      <xdr:colOff>250032</xdr:colOff>
      <xdr:row>533</xdr:row>
      <xdr:rowOff>23812</xdr:rowOff>
    </xdr:to>
    <xdr:graphicFrame macro="">
      <xdr:nvGraphicFramePr>
        <xdr:cNvPr id="79" name="Chart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17</xdr:col>
      <xdr:colOff>750094</xdr:colOff>
      <xdr:row>534</xdr:row>
      <xdr:rowOff>1</xdr:rowOff>
    </xdr:from>
    <xdr:to>
      <xdr:col>27</xdr:col>
      <xdr:colOff>250032</xdr:colOff>
      <xdr:row>543</xdr:row>
      <xdr:rowOff>119062</xdr:rowOff>
    </xdr:to>
    <xdr:graphicFrame macro="">
      <xdr:nvGraphicFramePr>
        <xdr:cNvPr id="80" name="Chart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17</xdr:col>
      <xdr:colOff>750094</xdr:colOff>
      <xdr:row>544</xdr:row>
      <xdr:rowOff>166688</xdr:rowOff>
    </xdr:from>
    <xdr:to>
      <xdr:col>27</xdr:col>
      <xdr:colOff>250032</xdr:colOff>
      <xdr:row>554</xdr:row>
      <xdr:rowOff>11906</xdr:rowOff>
    </xdr:to>
    <xdr:graphicFrame macro="">
      <xdr:nvGraphicFramePr>
        <xdr:cNvPr id="81" name="Chart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17</xdr:col>
      <xdr:colOff>762000</xdr:colOff>
      <xdr:row>555</xdr:row>
      <xdr:rowOff>0</xdr:rowOff>
    </xdr:from>
    <xdr:to>
      <xdr:col>27</xdr:col>
      <xdr:colOff>261938</xdr:colOff>
      <xdr:row>564</xdr:row>
      <xdr:rowOff>142875</xdr:rowOff>
    </xdr:to>
    <xdr:graphicFrame macro="">
      <xdr:nvGraphicFramePr>
        <xdr:cNvPr id="82" name="Chart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17</xdr:col>
      <xdr:colOff>714374</xdr:colOff>
      <xdr:row>565</xdr:row>
      <xdr:rowOff>130969</xdr:rowOff>
    </xdr:from>
    <xdr:to>
      <xdr:col>27</xdr:col>
      <xdr:colOff>214312</xdr:colOff>
      <xdr:row>573</xdr:row>
      <xdr:rowOff>95250</xdr:rowOff>
    </xdr:to>
    <xdr:graphicFrame macro="">
      <xdr:nvGraphicFramePr>
        <xdr:cNvPr id="83" name="Chart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oneCellAnchor>
    <xdr:from>
      <xdr:col>31</xdr:col>
      <xdr:colOff>95250</xdr:colOff>
      <xdr:row>2</xdr:row>
      <xdr:rowOff>34636</xdr:rowOff>
    </xdr:from>
    <xdr:ext cx="1067594" cy="1063625"/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368011"/>
          <a:ext cx="1067594" cy="1063625"/>
        </a:xfrm>
        <a:prstGeom prst="rect">
          <a:avLst/>
        </a:prstGeom>
      </xdr:spPr>
    </xdr:pic>
    <xdr:clientData/>
  </xdr:oneCellAnchor>
  <xdr:oneCellAnchor>
    <xdr:from>
      <xdr:col>41</xdr:col>
      <xdr:colOff>174318</xdr:colOff>
      <xdr:row>2</xdr:row>
      <xdr:rowOff>38619</xdr:rowOff>
    </xdr:from>
    <xdr:ext cx="1066458" cy="1091389"/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193" y="371994"/>
          <a:ext cx="1066458" cy="1091389"/>
        </a:xfrm>
        <a:prstGeom prst="rect">
          <a:avLst/>
        </a:prstGeom>
      </xdr:spPr>
    </xdr:pic>
    <xdr:clientData/>
  </xdr:oneCellAnchor>
  <xdr:twoCellAnchor>
    <xdr:from>
      <xdr:col>32</xdr:col>
      <xdr:colOff>750092</xdr:colOff>
      <xdr:row>52</xdr:row>
      <xdr:rowOff>11907</xdr:rowOff>
    </xdr:from>
    <xdr:to>
      <xdr:col>42</xdr:col>
      <xdr:colOff>250030</xdr:colOff>
      <xdr:row>62</xdr:row>
      <xdr:rowOff>23812</xdr:rowOff>
    </xdr:to>
    <xdr:graphicFrame macro="">
      <xdr:nvGraphicFramePr>
        <xdr:cNvPr id="86" name="Chart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32</xdr:col>
      <xdr:colOff>750094</xdr:colOff>
      <xdr:row>63</xdr:row>
      <xdr:rowOff>11907</xdr:rowOff>
    </xdr:from>
    <xdr:to>
      <xdr:col>42</xdr:col>
      <xdr:colOff>250032</xdr:colOff>
      <xdr:row>73</xdr:row>
      <xdr:rowOff>23812</xdr:rowOff>
    </xdr:to>
    <xdr:graphicFrame macro="">
      <xdr:nvGraphicFramePr>
        <xdr:cNvPr id="87" name="Chart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32</xdr:col>
      <xdr:colOff>750094</xdr:colOff>
      <xdr:row>74</xdr:row>
      <xdr:rowOff>1</xdr:rowOff>
    </xdr:from>
    <xdr:to>
      <xdr:col>42</xdr:col>
      <xdr:colOff>250032</xdr:colOff>
      <xdr:row>83</xdr:row>
      <xdr:rowOff>119062</xdr:rowOff>
    </xdr:to>
    <xdr:graphicFrame macro="">
      <xdr:nvGraphicFramePr>
        <xdr:cNvPr id="88" name="Chart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32</xdr:col>
      <xdr:colOff>750094</xdr:colOff>
      <xdr:row>84</xdr:row>
      <xdr:rowOff>166688</xdr:rowOff>
    </xdr:from>
    <xdr:to>
      <xdr:col>42</xdr:col>
      <xdr:colOff>250032</xdr:colOff>
      <xdr:row>94</xdr:row>
      <xdr:rowOff>11906</xdr:rowOff>
    </xdr:to>
    <xdr:graphicFrame macro="">
      <xdr:nvGraphicFramePr>
        <xdr:cNvPr id="89" name="Chart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32</xdr:col>
      <xdr:colOff>762000</xdr:colOff>
      <xdr:row>95</xdr:row>
      <xdr:rowOff>0</xdr:rowOff>
    </xdr:from>
    <xdr:to>
      <xdr:col>42</xdr:col>
      <xdr:colOff>261938</xdr:colOff>
      <xdr:row>104</xdr:row>
      <xdr:rowOff>142875</xdr:rowOff>
    </xdr:to>
    <xdr:graphicFrame macro="">
      <xdr:nvGraphicFramePr>
        <xdr:cNvPr id="90" name="Chart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32</xdr:col>
      <xdr:colOff>714374</xdr:colOff>
      <xdr:row>105</xdr:row>
      <xdr:rowOff>130969</xdr:rowOff>
    </xdr:from>
    <xdr:to>
      <xdr:col>42</xdr:col>
      <xdr:colOff>214312</xdr:colOff>
      <xdr:row>113</xdr:row>
      <xdr:rowOff>95250</xdr:rowOff>
    </xdr:to>
    <xdr:graphicFrame macro="">
      <xdr:nvGraphicFramePr>
        <xdr:cNvPr id="91" name="Chart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oneCellAnchor>
    <xdr:from>
      <xdr:col>31</xdr:col>
      <xdr:colOff>95250</xdr:colOff>
      <xdr:row>117</xdr:row>
      <xdr:rowOff>34636</xdr:rowOff>
    </xdr:from>
    <xdr:ext cx="1067594" cy="1063625"/>
    <xdr:pic>
      <xdr:nvPicPr>
        <xdr:cNvPr id="92" name="Picture 9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23347074"/>
          <a:ext cx="1067594" cy="1063625"/>
        </a:xfrm>
        <a:prstGeom prst="rect">
          <a:avLst/>
        </a:prstGeom>
      </xdr:spPr>
    </xdr:pic>
    <xdr:clientData/>
  </xdr:oneCellAnchor>
  <xdr:oneCellAnchor>
    <xdr:from>
      <xdr:col>41</xdr:col>
      <xdr:colOff>174318</xdr:colOff>
      <xdr:row>117</xdr:row>
      <xdr:rowOff>38619</xdr:rowOff>
    </xdr:from>
    <xdr:ext cx="1066458" cy="1091389"/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193" y="23351057"/>
          <a:ext cx="1066458" cy="1091389"/>
        </a:xfrm>
        <a:prstGeom prst="rect">
          <a:avLst/>
        </a:prstGeom>
      </xdr:spPr>
    </xdr:pic>
    <xdr:clientData/>
  </xdr:oneCellAnchor>
  <xdr:twoCellAnchor>
    <xdr:from>
      <xdr:col>32</xdr:col>
      <xdr:colOff>750092</xdr:colOff>
      <xdr:row>167</xdr:row>
      <xdr:rowOff>11907</xdr:rowOff>
    </xdr:from>
    <xdr:to>
      <xdr:col>42</xdr:col>
      <xdr:colOff>250030</xdr:colOff>
      <xdr:row>177</xdr:row>
      <xdr:rowOff>23812</xdr:rowOff>
    </xdr:to>
    <xdr:graphicFrame macro="">
      <xdr:nvGraphicFramePr>
        <xdr:cNvPr id="94" name="Chart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32</xdr:col>
      <xdr:colOff>750094</xdr:colOff>
      <xdr:row>178</xdr:row>
      <xdr:rowOff>11907</xdr:rowOff>
    </xdr:from>
    <xdr:to>
      <xdr:col>42</xdr:col>
      <xdr:colOff>250032</xdr:colOff>
      <xdr:row>188</xdr:row>
      <xdr:rowOff>23812</xdr:rowOff>
    </xdr:to>
    <xdr:graphicFrame macro="">
      <xdr:nvGraphicFramePr>
        <xdr:cNvPr id="95" name="Chart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32</xdr:col>
      <xdr:colOff>750094</xdr:colOff>
      <xdr:row>189</xdr:row>
      <xdr:rowOff>1</xdr:rowOff>
    </xdr:from>
    <xdr:to>
      <xdr:col>42</xdr:col>
      <xdr:colOff>250032</xdr:colOff>
      <xdr:row>198</xdr:row>
      <xdr:rowOff>119062</xdr:rowOff>
    </xdr:to>
    <xdr:graphicFrame macro="">
      <xdr:nvGraphicFramePr>
        <xdr:cNvPr id="96" name="Chart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32</xdr:col>
      <xdr:colOff>750094</xdr:colOff>
      <xdr:row>199</xdr:row>
      <xdr:rowOff>166688</xdr:rowOff>
    </xdr:from>
    <xdr:to>
      <xdr:col>42</xdr:col>
      <xdr:colOff>250032</xdr:colOff>
      <xdr:row>209</xdr:row>
      <xdr:rowOff>11906</xdr:rowOff>
    </xdr:to>
    <xdr:graphicFrame macro="">
      <xdr:nvGraphicFramePr>
        <xdr:cNvPr id="97" name="Chart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32</xdr:col>
      <xdr:colOff>762000</xdr:colOff>
      <xdr:row>210</xdr:row>
      <xdr:rowOff>0</xdr:rowOff>
    </xdr:from>
    <xdr:to>
      <xdr:col>42</xdr:col>
      <xdr:colOff>261938</xdr:colOff>
      <xdr:row>219</xdr:row>
      <xdr:rowOff>142875</xdr:rowOff>
    </xdr:to>
    <xdr:graphicFrame macro="">
      <xdr:nvGraphicFramePr>
        <xdr:cNvPr id="98" name="Chart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32</xdr:col>
      <xdr:colOff>714374</xdr:colOff>
      <xdr:row>220</xdr:row>
      <xdr:rowOff>130969</xdr:rowOff>
    </xdr:from>
    <xdr:to>
      <xdr:col>42</xdr:col>
      <xdr:colOff>214312</xdr:colOff>
      <xdr:row>228</xdr:row>
      <xdr:rowOff>95250</xdr:rowOff>
    </xdr:to>
    <xdr:graphicFrame macro="">
      <xdr:nvGraphicFramePr>
        <xdr:cNvPr id="99" name="Chart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oneCellAnchor>
    <xdr:from>
      <xdr:col>31</xdr:col>
      <xdr:colOff>95250</xdr:colOff>
      <xdr:row>232</xdr:row>
      <xdr:rowOff>34636</xdr:rowOff>
    </xdr:from>
    <xdr:ext cx="1067594" cy="1063625"/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46421386"/>
          <a:ext cx="1067594" cy="1063625"/>
        </a:xfrm>
        <a:prstGeom prst="rect">
          <a:avLst/>
        </a:prstGeom>
      </xdr:spPr>
    </xdr:pic>
    <xdr:clientData/>
  </xdr:oneCellAnchor>
  <xdr:oneCellAnchor>
    <xdr:from>
      <xdr:col>41</xdr:col>
      <xdr:colOff>174318</xdr:colOff>
      <xdr:row>232</xdr:row>
      <xdr:rowOff>38619</xdr:rowOff>
    </xdr:from>
    <xdr:ext cx="1066458" cy="1091389"/>
    <xdr:pic>
      <xdr:nvPicPr>
        <xdr:cNvPr id="101" name="Picture 10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193" y="46425369"/>
          <a:ext cx="1066458" cy="1091389"/>
        </a:xfrm>
        <a:prstGeom prst="rect">
          <a:avLst/>
        </a:prstGeom>
      </xdr:spPr>
    </xdr:pic>
    <xdr:clientData/>
  </xdr:oneCellAnchor>
  <xdr:twoCellAnchor>
    <xdr:from>
      <xdr:col>32</xdr:col>
      <xdr:colOff>750092</xdr:colOff>
      <xdr:row>282</xdr:row>
      <xdr:rowOff>11907</xdr:rowOff>
    </xdr:from>
    <xdr:to>
      <xdr:col>42</xdr:col>
      <xdr:colOff>250030</xdr:colOff>
      <xdr:row>292</xdr:row>
      <xdr:rowOff>23812</xdr:rowOff>
    </xdr:to>
    <xdr:graphicFrame macro="">
      <xdr:nvGraphicFramePr>
        <xdr:cNvPr id="102" name="Chart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32</xdr:col>
      <xdr:colOff>750094</xdr:colOff>
      <xdr:row>293</xdr:row>
      <xdr:rowOff>11907</xdr:rowOff>
    </xdr:from>
    <xdr:to>
      <xdr:col>42</xdr:col>
      <xdr:colOff>250032</xdr:colOff>
      <xdr:row>303</xdr:row>
      <xdr:rowOff>23812</xdr:rowOff>
    </xdr:to>
    <xdr:graphicFrame macro="">
      <xdr:nvGraphicFramePr>
        <xdr:cNvPr id="103" name="Chart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32</xdr:col>
      <xdr:colOff>750094</xdr:colOff>
      <xdr:row>304</xdr:row>
      <xdr:rowOff>1</xdr:rowOff>
    </xdr:from>
    <xdr:to>
      <xdr:col>42</xdr:col>
      <xdr:colOff>250032</xdr:colOff>
      <xdr:row>313</xdr:row>
      <xdr:rowOff>119062</xdr:rowOff>
    </xdr:to>
    <xdr:graphicFrame macro="">
      <xdr:nvGraphicFramePr>
        <xdr:cNvPr id="104" name="Chart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32</xdr:col>
      <xdr:colOff>750094</xdr:colOff>
      <xdr:row>314</xdr:row>
      <xdr:rowOff>166688</xdr:rowOff>
    </xdr:from>
    <xdr:to>
      <xdr:col>42</xdr:col>
      <xdr:colOff>250032</xdr:colOff>
      <xdr:row>324</xdr:row>
      <xdr:rowOff>11906</xdr:rowOff>
    </xdr:to>
    <xdr:graphicFrame macro="">
      <xdr:nvGraphicFramePr>
        <xdr:cNvPr id="105" name="Chart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32</xdr:col>
      <xdr:colOff>762000</xdr:colOff>
      <xdr:row>325</xdr:row>
      <xdr:rowOff>0</xdr:rowOff>
    </xdr:from>
    <xdr:to>
      <xdr:col>42</xdr:col>
      <xdr:colOff>261938</xdr:colOff>
      <xdr:row>334</xdr:row>
      <xdr:rowOff>142875</xdr:rowOff>
    </xdr:to>
    <xdr:graphicFrame macro="">
      <xdr:nvGraphicFramePr>
        <xdr:cNvPr id="106" name="Chart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32</xdr:col>
      <xdr:colOff>714374</xdr:colOff>
      <xdr:row>335</xdr:row>
      <xdr:rowOff>130969</xdr:rowOff>
    </xdr:from>
    <xdr:to>
      <xdr:col>42</xdr:col>
      <xdr:colOff>214312</xdr:colOff>
      <xdr:row>343</xdr:row>
      <xdr:rowOff>95250</xdr:rowOff>
    </xdr:to>
    <xdr:graphicFrame macro="">
      <xdr:nvGraphicFramePr>
        <xdr:cNvPr id="107" name="Chart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oneCellAnchor>
    <xdr:from>
      <xdr:col>31</xdr:col>
      <xdr:colOff>95250</xdr:colOff>
      <xdr:row>347</xdr:row>
      <xdr:rowOff>34636</xdr:rowOff>
    </xdr:from>
    <xdr:ext cx="1067594" cy="1063625"/>
    <xdr:pic>
      <xdr:nvPicPr>
        <xdr:cNvPr id="108" name="Picture 10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69459980"/>
          <a:ext cx="1067594" cy="1063625"/>
        </a:xfrm>
        <a:prstGeom prst="rect">
          <a:avLst/>
        </a:prstGeom>
      </xdr:spPr>
    </xdr:pic>
    <xdr:clientData/>
  </xdr:oneCellAnchor>
  <xdr:oneCellAnchor>
    <xdr:from>
      <xdr:col>41</xdr:col>
      <xdr:colOff>174318</xdr:colOff>
      <xdr:row>347</xdr:row>
      <xdr:rowOff>38619</xdr:rowOff>
    </xdr:from>
    <xdr:ext cx="1066458" cy="1091389"/>
    <xdr:pic>
      <xdr:nvPicPr>
        <xdr:cNvPr id="109" name="Picture 10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193" y="69463963"/>
          <a:ext cx="1066458" cy="1091389"/>
        </a:xfrm>
        <a:prstGeom prst="rect">
          <a:avLst/>
        </a:prstGeom>
      </xdr:spPr>
    </xdr:pic>
    <xdr:clientData/>
  </xdr:oneCellAnchor>
  <xdr:twoCellAnchor>
    <xdr:from>
      <xdr:col>32</xdr:col>
      <xdr:colOff>750092</xdr:colOff>
      <xdr:row>397</xdr:row>
      <xdr:rowOff>11907</xdr:rowOff>
    </xdr:from>
    <xdr:to>
      <xdr:col>42</xdr:col>
      <xdr:colOff>250030</xdr:colOff>
      <xdr:row>407</xdr:row>
      <xdr:rowOff>23812</xdr:rowOff>
    </xdr:to>
    <xdr:graphicFrame macro="">
      <xdr:nvGraphicFramePr>
        <xdr:cNvPr id="110" name="Chart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32</xdr:col>
      <xdr:colOff>750094</xdr:colOff>
      <xdr:row>408</xdr:row>
      <xdr:rowOff>11907</xdr:rowOff>
    </xdr:from>
    <xdr:to>
      <xdr:col>42</xdr:col>
      <xdr:colOff>250032</xdr:colOff>
      <xdr:row>418</xdr:row>
      <xdr:rowOff>23812</xdr:rowOff>
    </xdr:to>
    <xdr:graphicFrame macro="">
      <xdr:nvGraphicFramePr>
        <xdr:cNvPr id="111" name="Chart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32</xdr:col>
      <xdr:colOff>750094</xdr:colOff>
      <xdr:row>419</xdr:row>
      <xdr:rowOff>1</xdr:rowOff>
    </xdr:from>
    <xdr:to>
      <xdr:col>42</xdr:col>
      <xdr:colOff>250032</xdr:colOff>
      <xdr:row>428</xdr:row>
      <xdr:rowOff>119062</xdr:rowOff>
    </xdr:to>
    <xdr:graphicFrame macro="">
      <xdr:nvGraphicFramePr>
        <xdr:cNvPr id="112" name="Chart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32</xdr:col>
      <xdr:colOff>750094</xdr:colOff>
      <xdr:row>429</xdr:row>
      <xdr:rowOff>166688</xdr:rowOff>
    </xdr:from>
    <xdr:to>
      <xdr:col>42</xdr:col>
      <xdr:colOff>250032</xdr:colOff>
      <xdr:row>439</xdr:row>
      <xdr:rowOff>11906</xdr:rowOff>
    </xdr:to>
    <xdr:graphicFrame macro="">
      <xdr:nvGraphicFramePr>
        <xdr:cNvPr id="113" name="Chart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32</xdr:col>
      <xdr:colOff>762000</xdr:colOff>
      <xdr:row>440</xdr:row>
      <xdr:rowOff>0</xdr:rowOff>
    </xdr:from>
    <xdr:to>
      <xdr:col>42</xdr:col>
      <xdr:colOff>261938</xdr:colOff>
      <xdr:row>449</xdr:row>
      <xdr:rowOff>142875</xdr:rowOff>
    </xdr:to>
    <xdr:graphicFrame macro="">
      <xdr:nvGraphicFramePr>
        <xdr:cNvPr id="114" name="Chart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32</xdr:col>
      <xdr:colOff>714374</xdr:colOff>
      <xdr:row>450</xdr:row>
      <xdr:rowOff>130969</xdr:rowOff>
    </xdr:from>
    <xdr:to>
      <xdr:col>42</xdr:col>
      <xdr:colOff>214312</xdr:colOff>
      <xdr:row>458</xdr:row>
      <xdr:rowOff>95250</xdr:rowOff>
    </xdr:to>
    <xdr:graphicFrame macro="">
      <xdr:nvGraphicFramePr>
        <xdr:cNvPr id="115" name="Chart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oneCellAnchor>
    <xdr:from>
      <xdr:col>31</xdr:col>
      <xdr:colOff>95250</xdr:colOff>
      <xdr:row>462</xdr:row>
      <xdr:rowOff>34636</xdr:rowOff>
    </xdr:from>
    <xdr:ext cx="1067594" cy="1063625"/>
    <xdr:pic>
      <xdr:nvPicPr>
        <xdr:cNvPr id="116" name="Picture 11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92498574"/>
          <a:ext cx="1067594" cy="1063625"/>
        </a:xfrm>
        <a:prstGeom prst="rect">
          <a:avLst/>
        </a:prstGeom>
      </xdr:spPr>
    </xdr:pic>
    <xdr:clientData/>
  </xdr:oneCellAnchor>
  <xdr:oneCellAnchor>
    <xdr:from>
      <xdr:col>41</xdr:col>
      <xdr:colOff>174318</xdr:colOff>
      <xdr:row>462</xdr:row>
      <xdr:rowOff>38619</xdr:rowOff>
    </xdr:from>
    <xdr:ext cx="1066458" cy="1091389"/>
    <xdr:pic>
      <xdr:nvPicPr>
        <xdr:cNvPr id="117" name="Picture 1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193" y="92502557"/>
          <a:ext cx="1066458" cy="1091389"/>
        </a:xfrm>
        <a:prstGeom prst="rect">
          <a:avLst/>
        </a:prstGeom>
      </xdr:spPr>
    </xdr:pic>
    <xdr:clientData/>
  </xdr:oneCellAnchor>
  <xdr:twoCellAnchor>
    <xdr:from>
      <xdr:col>32</xdr:col>
      <xdr:colOff>750092</xdr:colOff>
      <xdr:row>512</xdr:row>
      <xdr:rowOff>11907</xdr:rowOff>
    </xdr:from>
    <xdr:to>
      <xdr:col>42</xdr:col>
      <xdr:colOff>250030</xdr:colOff>
      <xdr:row>522</xdr:row>
      <xdr:rowOff>23812</xdr:rowOff>
    </xdr:to>
    <xdr:graphicFrame macro="">
      <xdr:nvGraphicFramePr>
        <xdr:cNvPr id="118" name="Chart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32</xdr:col>
      <xdr:colOff>750094</xdr:colOff>
      <xdr:row>523</xdr:row>
      <xdr:rowOff>11907</xdr:rowOff>
    </xdr:from>
    <xdr:to>
      <xdr:col>42</xdr:col>
      <xdr:colOff>250032</xdr:colOff>
      <xdr:row>533</xdr:row>
      <xdr:rowOff>23812</xdr:rowOff>
    </xdr:to>
    <xdr:graphicFrame macro="">
      <xdr:nvGraphicFramePr>
        <xdr:cNvPr id="119" name="Chart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32</xdr:col>
      <xdr:colOff>750094</xdr:colOff>
      <xdr:row>534</xdr:row>
      <xdr:rowOff>1</xdr:rowOff>
    </xdr:from>
    <xdr:to>
      <xdr:col>42</xdr:col>
      <xdr:colOff>250032</xdr:colOff>
      <xdr:row>543</xdr:row>
      <xdr:rowOff>119062</xdr:rowOff>
    </xdr:to>
    <xdr:graphicFrame macro="">
      <xdr:nvGraphicFramePr>
        <xdr:cNvPr id="120" name="Chart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32</xdr:col>
      <xdr:colOff>750094</xdr:colOff>
      <xdr:row>544</xdr:row>
      <xdr:rowOff>166688</xdr:rowOff>
    </xdr:from>
    <xdr:to>
      <xdr:col>42</xdr:col>
      <xdr:colOff>250032</xdr:colOff>
      <xdr:row>554</xdr:row>
      <xdr:rowOff>11906</xdr:rowOff>
    </xdr:to>
    <xdr:graphicFrame macro="">
      <xdr:nvGraphicFramePr>
        <xdr:cNvPr id="121" name="Chart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32</xdr:col>
      <xdr:colOff>762000</xdr:colOff>
      <xdr:row>555</xdr:row>
      <xdr:rowOff>0</xdr:rowOff>
    </xdr:from>
    <xdr:to>
      <xdr:col>42</xdr:col>
      <xdr:colOff>261938</xdr:colOff>
      <xdr:row>564</xdr:row>
      <xdr:rowOff>142875</xdr:rowOff>
    </xdr:to>
    <xdr:graphicFrame macro="">
      <xdr:nvGraphicFramePr>
        <xdr:cNvPr id="122" name="Chart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32</xdr:col>
      <xdr:colOff>714374</xdr:colOff>
      <xdr:row>565</xdr:row>
      <xdr:rowOff>130969</xdr:rowOff>
    </xdr:from>
    <xdr:to>
      <xdr:col>42</xdr:col>
      <xdr:colOff>214312</xdr:colOff>
      <xdr:row>573</xdr:row>
      <xdr:rowOff>95250</xdr:rowOff>
    </xdr:to>
    <xdr:graphicFrame macro="">
      <xdr:nvGraphicFramePr>
        <xdr:cNvPr id="123" name="Chart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oneCellAnchor>
    <xdr:from>
      <xdr:col>46</xdr:col>
      <xdr:colOff>95250</xdr:colOff>
      <xdr:row>2</xdr:row>
      <xdr:rowOff>34636</xdr:rowOff>
    </xdr:from>
    <xdr:ext cx="1067594" cy="1063625"/>
    <xdr:pic>
      <xdr:nvPicPr>
        <xdr:cNvPr id="124" name="Picture 12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368011"/>
          <a:ext cx="1067594" cy="1063625"/>
        </a:xfrm>
        <a:prstGeom prst="rect">
          <a:avLst/>
        </a:prstGeom>
      </xdr:spPr>
    </xdr:pic>
    <xdr:clientData/>
  </xdr:oneCellAnchor>
  <xdr:oneCellAnchor>
    <xdr:from>
      <xdr:col>56</xdr:col>
      <xdr:colOff>174318</xdr:colOff>
      <xdr:row>2</xdr:row>
      <xdr:rowOff>38619</xdr:rowOff>
    </xdr:from>
    <xdr:ext cx="1066458" cy="1091389"/>
    <xdr:pic>
      <xdr:nvPicPr>
        <xdr:cNvPr id="125" name="Picture 1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371994"/>
          <a:ext cx="1066458" cy="1091389"/>
        </a:xfrm>
        <a:prstGeom prst="rect">
          <a:avLst/>
        </a:prstGeom>
      </xdr:spPr>
    </xdr:pic>
    <xdr:clientData/>
  </xdr:oneCellAnchor>
  <xdr:twoCellAnchor>
    <xdr:from>
      <xdr:col>47</xdr:col>
      <xdr:colOff>750092</xdr:colOff>
      <xdr:row>52</xdr:row>
      <xdr:rowOff>11907</xdr:rowOff>
    </xdr:from>
    <xdr:to>
      <xdr:col>57</xdr:col>
      <xdr:colOff>250030</xdr:colOff>
      <xdr:row>62</xdr:row>
      <xdr:rowOff>23812</xdr:rowOff>
    </xdr:to>
    <xdr:graphicFrame macro="">
      <xdr:nvGraphicFramePr>
        <xdr:cNvPr id="126" name="Chart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47</xdr:col>
      <xdr:colOff>750094</xdr:colOff>
      <xdr:row>63</xdr:row>
      <xdr:rowOff>11907</xdr:rowOff>
    </xdr:from>
    <xdr:to>
      <xdr:col>57</xdr:col>
      <xdr:colOff>250032</xdr:colOff>
      <xdr:row>73</xdr:row>
      <xdr:rowOff>23812</xdr:rowOff>
    </xdr:to>
    <xdr:graphicFrame macro="">
      <xdr:nvGraphicFramePr>
        <xdr:cNvPr id="127" name="Chart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47</xdr:col>
      <xdr:colOff>750094</xdr:colOff>
      <xdr:row>74</xdr:row>
      <xdr:rowOff>1</xdr:rowOff>
    </xdr:from>
    <xdr:to>
      <xdr:col>57</xdr:col>
      <xdr:colOff>250032</xdr:colOff>
      <xdr:row>83</xdr:row>
      <xdr:rowOff>119062</xdr:rowOff>
    </xdr:to>
    <xdr:graphicFrame macro="">
      <xdr:nvGraphicFramePr>
        <xdr:cNvPr id="128" name="Chart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47</xdr:col>
      <xdr:colOff>750094</xdr:colOff>
      <xdr:row>84</xdr:row>
      <xdr:rowOff>166688</xdr:rowOff>
    </xdr:from>
    <xdr:to>
      <xdr:col>57</xdr:col>
      <xdr:colOff>250032</xdr:colOff>
      <xdr:row>94</xdr:row>
      <xdr:rowOff>11906</xdr:rowOff>
    </xdr:to>
    <xdr:graphicFrame macro="">
      <xdr:nvGraphicFramePr>
        <xdr:cNvPr id="129" name="Chart 1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47</xdr:col>
      <xdr:colOff>762000</xdr:colOff>
      <xdr:row>95</xdr:row>
      <xdr:rowOff>0</xdr:rowOff>
    </xdr:from>
    <xdr:to>
      <xdr:col>57</xdr:col>
      <xdr:colOff>261938</xdr:colOff>
      <xdr:row>104</xdr:row>
      <xdr:rowOff>142875</xdr:rowOff>
    </xdr:to>
    <xdr:graphicFrame macro="">
      <xdr:nvGraphicFramePr>
        <xdr:cNvPr id="130" name="Chart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47</xdr:col>
      <xdr:colOff>714374</xdr:colOff>
      <xdr:row>105</xdr:row>
      <xdr:rowOff>130969</xdr:rowOff>
    </xdr:from>
    <xdr:to>
      <xdr:col>57</xdr:col>
      <xdr:colOff>214312</xdr:colOff>
      <xdr:row>113</xdr:row>
      <xdr:rowOff>95250</xdr:rowOff>
    </xdr:to>
    <xdr:graphicFrame macro="">
      <xdr:nvGraphicFramePr>
        <xdr:cNvPr id="131" name="Chart 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oneCellAnchor>
    <xdr:from>
      <xdr:col>46</xdr:col>
      <xdr:colOff>95250</xdr:colOff>
      <xdr:row>117</xdr:row>
      <xdr:rowOff>34636</xdr:rowOff>
    </xdr:from>
    <xdr:ext cx="1067594" cy="1063625"/>
    <xdr:pic>
      <xdr:nvPicPr>
        <xdr:cNvPr id="132" name="Picture 13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23347074"/>
          <a:ext cx="1067594" cy="1063625"/>
        </a:xfrm>
        <a:prstGeom prst="rect">
          <a:avLst/>
        </a:prstGeom>
      </xdr:spPr>
    </xdr:pic>
    <xdr:clientData/>
  </xdr:oneCellAnchor>
  <xdr:oneCellAnchor>
    <xdr:from>
      <xdr:col>56</xdr:col>
      <xdr:colOff>174318</xdr:colOff>
      <xdr:row>117</xdr:row>
      <xdr:rowOff>38619</xdr:rowOff>
    </xdr:from>
    <xdr:ext cx="1066458" cy="1091389"/>
    <xdr:pic>
      <xdr:nvPicPr>
        <xdr:cNvPr id="133" name="Picture 13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23351057"/>
          <a:ext cx="1066458" cy="1091389"/>
        </a:xfrm>
        <a:prstGeom prst="rect">
          <a:avLst/>
        </a:prstGeom>
      </xdr:spPr>
    </xdr:pic>
    <xdr:clientData/>
  </xdr:oneCellAnchor>
  <xdr:twoCellAnchor>
    <xdr:from>
      <xdr:col>47</xdr:col>
      <xdr:colOff>750092</xdr:colOff>
      <xdr:row>167</xdr:row>
      <xdr:rowOff>11907</xdr:rowOff>
    </xdr:from>
    <xdr:to>
      <xdr:col>57</xdr:col>
      <xdr:colOff>250030</xdr:colOff>
      <xdr:row>177</xdr:row>
      <xdr:rowOff>23812</xdr:rowOff>
    </xdr:to>
    <xdr:graphicFrame macro="">
      <xdr:nvGraphicFramePr>
        <xdr:cNvPr id="134" name="Chart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47</xdr:col>
      <xdr:colOff>750094</xdr:colOff>
      <xdr:row>178</xdr:row>
      <xdr:rowOff>11907</xdr:rowOff>
    </xdr:from>
    <xdr:to>
      <xdr:col>57</xdr:col>
      <xdr:colOff>250032</xdr:colOff>
      <xdr:row>188</xdr:row>
      <xdr:rowOff>23812</xdr:rowOff>
    </xdr:to>
    <xdr:graphicFrame macro="">
      <xdr:nvGraphicFramePr>
        <xdr:cNvPr id="135" name="Chart 1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47</xdr:col>
      <xdr:colOff>750094</xdr:colOff>
      <xdr:row>189</xdr:row>
      <xdr:rowOff>1</xdr:rowOff>
    </xdr:from>
    <xdr:to>
      <xdr:col>57</xdr:col>
      <xdr:colOff>250032</xdr:colOff>
      <xdr:row>198</xdr:row>
      <xdr:rowOff>119062</xdr:rowOff>
    </xdr:to>
    <xdr:graphicFrame macro="">
      <xdr:nvGraphicFramePr>
        <xdr:cNvPr id="136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47</xdr:col>
      <xdr:colOff>750094</xdr:colOff>
      <xdr:row>199</xdr:row>
      <xdr:rowOff>166688</xdr:rowOff>
    </xdr:from>
    <xdr:to>
      <xdr:col>57</xdr:col>
      <xdr:colOff>250032</xdr:colOff>
      <xdr:row>209</xdr:row>
      <xdr:rowOff>11906</xdr:rowOff>
    </xdr:to>
    <xdr:graphicFrame macro="">
      <xdr:nvGraphicFramePr>
        <xdr:cNvPr id="13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47</xdr:col>
      <xdr:colOff>762000</xdr:colOff>
      <xdr:row>210</xdr:row>
      <xdr:rowOff>0</xdr:rowOff>
    </xdr:from>
    <xdr:to>
      <xdr:col>57</xdr:col>
      <xdr:colOff>261938</xdr:colOff>
      <xdr:row>219</xdr:row>
      <xdr:rowOff>142875</xdr:rowOff>
    </xdr:to>
    <xdr:graphicFrame macro="">
      <xdr:nvGraphicFramePr>
        <xdr:cNvPr id="13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47</xdr:col>
      <xdr:colOff>714374</xdr:colOff>
      <xdr:row>220</xdr:row>
      <xdr:rowOff>130969</xdr:rowOff>
    </xdr:from>
    <xdr:to>
      <xdr:col>57</xdr:col>
      <xdr:colOff>214312</xdr:colOff>
      <xdr:row>228</xdr:row>
      <xdr:rowOff>95250</xdr:rowOff>
    </xdr:to>
    <xdr:graphicFrame macro="">
      <xdr:nvGraphicFramePr>
        <xdr:cNvPr id="13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oneCellAnchor>
    <xdr:from>
      <xdr:col>46</xdr:col>
      <xdr:colOff>95250</xdr:colOff>
      <xdr:row>232</xdr:row>
      <xdr:rowOff>34636</xdr:rowOff>
    </xdr:from>
    <xdr:ext cx="1067594" cy="1063625"/>
    <xdr:pic>
      <xdr:nvPicPr>
        <xdr:cNvPr id="140" name="Picture 13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46421386"/>
          <a:ext cx="1067594" cy="1063625"/>
        </a:xfrm>
        <a:prstGeom prst="rect">
          <a:avLst/>
        </a:prstGeom>
      </xdr:spPr>
    </xdr:pic>
    <xdr:clientData/>
  </xdr:oneCellAnchor>
  <xdr:oneCellAnchor>
    <xdr:from>
      <xdr:col>56</xdr:col>
      <xdr:colOff>174318</xdr:colOff>
      <xdr:row>232</xdr:row>
      <xdr:rowOff>38619</xdr:rowOff>
    </xdr:from>
    <xdr:ext cx="1066458" cy="1091389"/>
    <xdr:pic>
      <xdr:nvPicPr>
        <xdr:cNvPr id="141" name="Picture 14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46425369"/>
          <a:ext cx="1066458" cy="1091389"/>
        </a:xfrm>
        <a:prstGeom prst="rect">
          <a:avLst/>
        </a:prstGeom>
      </xdr:spPr>
    </xdr:pic>
    <xdr:clientData/>
  </xdr:oneCellAnchor>
  <xdr:twoCellAnchor>
    <xdr:from>
      <xdr:col>47</xdr:col>
      <xdr:colOff>750092</xdr:colOff>
      <xdr:row>282</xdr:row>
      <xdr:rowOff>11907</xdr:rowOff>
    </xdr:from>
    <xdr:to>
      <xdr:col>57</xdr:col>
      <xdr:colOff>250030</xdr:colOff>
      <xdr:row>292</xdr:row>
      <xdr:rowOff>23812</xdr:rowOff>
    </xdr:to>
    <xdr:graphicFrame macro="">
      <xdr:nvGraphicFramePr>
        <xdr:cNvPr id="142" name="Chart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47</xdr:col>
      <xdr:colOff>750094</xdr:colOff>
      <xdr:row>293</xdr:row>
      <xdr:rowOff>11907</xdr:rowOff>
    </xdr:from>
    <xdr:to>
      <xdr:col>57</xdr:col>
      <xdr:colOff>250032</xdr:colOff>
      <xdr:row>303</xdr:row>
      <xdr:rowOff>23812</xdr:rowOff>
    </xdr:to>
    <xdr:graphicFrame macro="">
      <xdr:nvGraphicFramePr>
        <xdr:cNvPr id="143" name="Chart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47</xdr:col>
      <xdr:colOff>750094</xdr:colOff>
      <xdr:row>304</xdr:row>
      <xdr:rowOff>1</xdr:rowOff>
    </xdr:from>
    <xdr:to>
      <xdr:col>57</xdr:col>
      <xdr:colOff>250032</xdr:colOff>
      <xdr:row>313</xdr:row>
      <xdr:rowOff>119062</xdr:rowOff>
    </xdr:to>
    <xdr:graphicFrame macro="">
      <xdr:nvGraphicFramePr>
        <xdr:cNvPr id="144" name="Chart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47</xdr:col>
      <xdr:colOff>750094</xdr:colOff>
      <xdr:row>314</xdr:row>
      <xdr:rowOff>166688</xdr:rowOff>
    </xdr:from>
    <xdr:to>
      <xdr:col>57</xdr:col>
      <xdr:colOff>250032</xdr:colOff>
      <xdr:row>324</xdr:row>
      <xdr:rowOff>11906</xdr:rowOff>
    </xdr:to>
    <xdr:graphicFrame macro="">
      <xdr:nvGraphicFramePr>
        <xdr:cNvPr id="145" name="Chart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47</xdr:col>
      <xdr:colOff>762000</xdr:colOff>
      <xdr:row>325</xdr:row>
      <xdr:rowOff>0</xdr:rowOff>
    </xdr:from>
    <xdr:to>
      <xdr:col>57</xdr:col>
      <xdr:colOff>261938</xdr:colOff>
      <xdr:row>334</xdr:row>
      <xdr:rowOff>142875</xdr:rowOff>
    </xdr:to>
    <xdr:graphicFrame macro="">
      <xdr:nvGraphicFramePr>
        <xdr:cNvPr id="146" name="Chart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47</xdr:col>
      <xdr:colOff>714374</xdr:colOff>
      <xdr:row>335</xdr:row>
      <xdr:rowOff>130969</xdr:rowOff>
    </xdr:from>
    <xdr:to>
      <xdr:col>57</xdr:col>
      <xdr:colOff>214312</xdr:colOff>
      <xdr:row>343</xdr:row>
      <xdr:rowOff>95250</xdr:rowOff>
    </xdr:to>
    <xdr:graphicFrame macro="">
      <xdr:nvGraphicFramePr>
        <xdr:cNvPr id="147" name="Chart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46</xdr:col>
      <xdr:colOff>95250</xdr:colOff>
      <xdr:row>347</xdr:row>
      <xdr:rowOff>34636</xdr:rowOff>
    </xdr:from>
    <xdr:ext cx="1067594" cy="1063625"/>
    <xdr:pic>
      <xdr:nvPicPr>
        <xdr:cNvPr id="148" name="Picture 14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69459980"/>
          <a:ext cx="1067594" cy="1063625"/>
        </a:xfrm>
        <a:prstGeom prst="rect">
          <a:avLst/>
        </a:prstGeom>
      </xdr:spPr>
    </xdr:pic>
    <xdr:clientData/>
  </xdr:oneCellAnchor>
  <xdr:oneCellAnchor>
    <xdr:from>
      <xdr:col>56</xdr:col>
      <xdr:colOff>174318</xdr:colOff>
      <xdr:row>347</xdr:row>
      <xdr:rowOff>38619</xdr:rowOff>
    </xdr:from>
    <xdr:ext cx="1066458" cy="1091389"/>
    <xdr:pic>
      <xdr:nvPicPr>
        <xdr:cNvPr id="149" name="Picture 14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69463963"/>
          <a:ext cx="1066458" cy="1091389"/>
        </a:xfrm>
        <a:prstGeom prst="rect">
          <a:avLst/>
        </a:prstGeom>
      </xdr:spPr>
    </xdr:pic>
    <xdr:clientData/>
  </xdr:oneCellAnchor>
  <xdr:twoCellAnchor>
    <xdr:from>
      <xdr:col>47</xdr:col>
      <xdr:colOff>750092</xdr:colOff>
      <xdr:row>397</xdr:row>
      <xdr:rowOff>11907</xdr:rowOff>
    </xdr:from>
    <xdr:to>
      <xdr:col>57</xdr:col>
      <xdr:colOff>250030</xdr:colOff>
      <xdr:row>407</xdr:row>
      <xdr:rowOff>23812</xdr:rowOff>
    </xdr:to>
    <xdr:graphicFrame macro="">
      <xdr:nvGraphicFramePr>
        <xdr:cNvPr id="150" name="Chart 1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47</xdr:col>
      <xdr:colOff>750094</xdr:colOff>
      <xdr:row>408</xdr:row>
      <xdr:rowOff>11907</xdr:rowOff>
    </xdr:from>
    <xdr:to>
      <xdr:col>57</xdr:col>
      <xdr:colOff>250032</xdr:colOff>
      <xdr:row>418</xdr:row>
      <xdr:rowOff>23812</xdr:rowOff>
    </xdr:to>
    <xdr:graphicFrame macro="">
      <xdr:nvGraphicFramePr>
        <xdr:cNvPr id="151" name="Chart 1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47</xdr:col>
      <xdr:colOff>750094</xdr:colOff>
      <xdr:row>419</xdr:row>
      <xdr:rowOff>1</xdr:rowOff>
    </xdr:from>
    <xdr:to>
      <xdr:col>57</xdr:col>
      <xdr:colOff>250032</xdr:colOff>
      <xdr:row>428</xdr:row>
      <xdr:rowOff>119062</xdr:rowOff>
    </xdr:to>
    <xdr:graphicFrame macro="">
      <xdr:nvGraphicFramePr>
        <xdr:cNvPr id="152" name="Chart 1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47</xdr:col>
      <xdr:colOff>750094</xdr:colOff>
      <xdr:row>429</xdr:row>
      <xdr:rowOff>166688</xdr:rowOff>
    </xdr:from>
    <xdr:to>
      <xdr:col>57</xdr:col>
      <xdr:colOff>250032</xdr:colOff>
      <xdr:row>439</xdr:row>
      <xdr:rowOff>11906</xdr:rowOff>
    </xdr:to>
    <xdr:graphicFrame macro="">
      <xdr:nvGraphicFramePr>
        <xdr:cNvPr id="153" name="Chart 1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47</xdr:col>
      <xdr:colOff>762000</xdr:colOff>
      <xdr:row>440</xdr:row>
      <xdr:rowOff>0</xdr:rowOff>
    </xdr:from>
    <xdr:to>
      <xdr:col>57</xdr:col>
      <xdr:colOff>261938</xdr:colOff>
      <xdr:row>449</xdr:row>
      <xdr:rowOff>142875</xdr:rowOff>
    </xdr:to>
    <xdr:graphicFrame macro="">
      <xdr:nvGraphicFramePr>
        <xdr:cNvPr id="154" name="Chart 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47</xdr:col>
      <xdr:colOff>714374</xdr:colOff>
      <xdr:row>450</xdr:row>
      <xdr:rowOff>130969</xdr:rowOff>
    </xdr:from>
    <xdr:to>
      <xdr:col>57</xdr:col>
      <xdr:colOff>214312</xdr:colOff>
      <xdr:row>458</xdr:row>
      <xdr:rowOff>95250</xdr:rowOff>
    </xdr:to>
    <xdr:graphicFrame macro="">
      <xdr:nvGraphicFramePr>
        <xdr:cNvPr id="155" name="Chart 1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oneCellAnchor>
    <xdr:from>
      <xdr:col>46</xdr:col>
      <xdr:colOff>95250</xdr:colOff>
      <xdr:row>462</xdr:row>
      <xdr:rowOff>34636</xdr:rowOff>
    </xdr:from>
    <xdr:ext cx="1067594" cy="1063625"/>
    <xdr:pic>
      <xdr:nvPicPr>
        <xdr:cNvPr id="156" name="Picture 15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92498574"/>
          <a:ext cx="1067594" cy="1063625"/>
        </a:xfrm>
        <a:prstGeom prst="rect">
          <a:avLst/>
        </a:prstGeom>
      </xdr:spPr>
    </xdr:pic>
    <xdr:clientData/>
  </xdr:oneCellAnchor>
  <xdr:oneCellAnchor>
    <xdr:from>
      <xdr:col>56</xdr:col>
      <xdr:colOff>174318</xdr:colOff>
      <xdr:row>462</xdr:row>
      <xdr:rowOff>38619</xdr:rowOff>
    </xdr:from>
    <xdr:ext cx="1066458" cy="1091389"/>
    <xdr:pic>
      <xdr:nvPicPr>
        <xdr:cNvPr id="157" name="Picture 15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92502557"/>
          <a:ext cx="1066458" cy="1091389"/>
        </a:xfrm>
        <a:prstGeom prst="rect">
          <a:avLst/>
        </a:prstGeom>
      </xdr:spPr>
    </xdr:pic>
    <xdr:clientData/>
  </xdr:oneCellAnchor>
  <xdr:twoCellAnchor>
    <xdr:from>
      <xdr:col>47</xdr:col>
      <xdr:colOff>750092</xdr:colOff>
      <xdr:row>512</xdr:row>
      <xdr:rowOff>11907</xdr:rowOff>
    </xdr:from>
    <xdr:to>
      <xdr:col>57</xdr:col>
      <xdr:colOff>250030</xdr:colOff>
      <xdr:row>522</xdr:row>
      <xdr:rowOff>23812</xdr:rowOff>
    </xdr:to>
    <xdr:graphicFrame macro="">
      <xdr:nvGraphicFramePr>
        <xdr:cNvPr id="158" name="Chart 1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47</xdr:col>
      <xdr:colOff>750094</xdr:colOff>
      <xdr:row>523</xdr:row>
      <xdr:rowOff>11907</xdr:rowOff>
    </xdr:from>
    <xdr:to>
      <xdr:col>57</xdr:col>
      <xdr:colOff>250032</xdr:colOff>
      <xdr:row>533</xdr:row>
      <xdr:rowOff>23812</xdr:rowOff>
    </xdr:to>
    <xdr:graphicFrame macro="">
      <xdr:nvGraphicFramePr>
        <xdr:cNvPr id="159" name="Chart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47</xdr:col>
      <xdr:colOff>750094</xdr:colOff>
      <xdr:row>534</xdr:row>
      <xdr:rowOff>1</xdr:rowOff>
    </xdr:from>
    <xdr:to>
      <xdr:col>57</xdr:col>
      <xdr:colOff>250032</xdr:colOff>
      <xdr:row>543</xdr:row>
      <xdr:rowOff>119062</xdr:rowOff>
    </xdr:to>
    <xdr:graphicFrame macro="">
      <xdr:nvGraphicFramePr>
        <xdr:cNvPr id="160" name="Chart 1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47</xdr:col>
      <xdr:colOff>750094</xdr:colOff>
      <xdr:row>544</xdr:row>
      <xdr:rowOff>166688</xdr:rowOff>
    </xdr:from>
    <xdr:to>
      <xdr:col>57</xdr:col>
      <xdr:colOff>250032</xdr:colOff>
      <xdr:row>554</xdr:row>
      <xdr:rowOff>11906</xdr:rowOff>
    </xdr:to>
    <xdr:graphicFrame macro="">
      <xdr:nvGraphicFramePr>
        <xdr:cNvPr id="161" name="Chart 1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47</xdr:col>
      <xdr:colOff>762000</xdr:colOff>
      <xdr:row>555</xdr:row>
      <xdr:rowOff>0</xdr:rowOff>
    </xdr:from>
    <xdr:to>
      <xdr:col>57</xdr:col>
      <xdr:colOff>261938</xdr:colOff>
      <xdr:row>564</xdr:row>
      <xdr:rowOff>142875</xdr:rowOff>
    </xdr:to>
    <xdr:graphicFrame macro="">
      <xdr:nvGraphicFramePr>
        <xdr:cNvPr id="162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47</xdr:col>
      <xdr:colOff>714374</xdr:colOff>
      <xdr:row>565</xdr:row>
      <xdr:rowOff>130969</xdr:rowOff>
    </xdr:from>
    <xdr:to>
      <xdr:col>57</xdr:col>
      <xdr:colOff>214312</xdr:colOff>
      <xdr:row>573</xdr:row>
      <xdr:rowOff>95250</xdr:rowOff>
    </xdr:to>
    <xdr:graphicFrame macro="">
      <xdr:nvGraphicFramePr>
        <xdr:cNvPr id="163" name="Chart 1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oneCellAnchor>
    <xdr:from>
      <xdr:col>61</xdr:col>
      <xdr:colOff>95250</xdr:colOff>
      <xdr:row>2</xdr:row>
      <xdr:rowOff>34636</xdr:rowOff>
    </xdr:from>
    <xdr:ext cx="1067594" cy="1063625"/>
    <xdr:pic>
      <xdr:nvPicPr>
        <xdr:cNvPr id="164" name="Picture 16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368011"/>
          <a:ext cx="1067594" cy="1063625"/>
        </a:xfrm>
        <a:prstGeom prst="rect">
          <a:avLst/>
        </a:prstGeom>
      </xdr:spPr>
    </xdr:pic>
    <xdr:clientData/>
  </xdr:oneCellAnchor>
  <xdr:oneCellAnchor>
    <xdr:from>
      <xdr:col>71</xdr:col>
      <xdr:colOff>174318</xdr:colOff>
      <xdr:row>2</xdr:row>
      <xdr:rowOff>38619</xdr:rowOff>
    </xdr:from>
    <xdr:ext cx="1066458" cy="1091389"/>
    <xdr:pic>
      <xdr:nvPicPr>
        <xdr:cNvPr id="165" name="Picture 16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371994"/>
          <a:ext cx="1066458" cy="1091389"/>
        </a:xfrm>
        <a:prstGeom prst="rect">
          <a:avLst/>
        </a:prstGeom>
      </xdr:spPr>
    </xdr:pic>
    <xdr:clientData/>
  </xdr:oneCellAnchor>
  <xdr:twoCellAnchor>
    <xdr:from>
      <xdr:col>62</xdr:col>
      <xdr:colOff>750092</xdr:colOff>
      <xdr:row>52</xdr:row>
      <xdr:rowOff>11907</xdr:rowOff>
    </xdr:from>
    <xdr:to>
      <xdr:col>72</xdr:col>
      <xdr:colOff>250030</xdr:colOff>
      <xdr:row>62</xdr:row>
      <xdr:rowOff>23812</xdr:rowOff>
    </xdr:to>
    <xdr:graphicFrame macro="">
      <xdr:nvGraphicFramePr>
        <xdr:cNvPr id="166" name="Chart 1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62</xdr:col>
      <xdr:colOff>750094</xdr:colOff>
      <xdr:row>63</xdr:row>
      <xdr:rowOff>11907</xdr:rowOff>
    </xdr:from>
    <xdr:to>
      <xdr:col>72</xdr:col>
      <xdr:colOff>250032</xdr:colOff>
      <xdr:row>73</xdr:row>
      <xdr:rowOff>23812</xdr:rowOff>
    </xdr:to>
    <xdr:graphicFrame macro="">
      <xdr:nvGraphicFramePr>
        <xdr:cNvPr id="167" name="Chart 1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62</xdr:col>
      <xdr:colOff>750094</xdr:colOff>
      <xdr:row>74</xdr:row>
      <xdr:rowOff>1</xdr:rowOff>
    </xdr:from>
    <xdr:to>
      <xdr:col>72</xdr:col>
      <xdr:colOff>250032</xdr:colOff>
      <xdr:row>83</xdr:row>
      <xdr:rowOff>119062</xdr:rowOff>
    </xdr:to>
    <xdr:graphicFrame macro="">
      <xdr:nvGraphicFramePr>
        <xdr:cNvPr id="168" name="Chart 1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62</xdr:col>
      <xdr:colOff>750094</xdr:colOff>
      <xdr:row>84</xdr:row>
      <xdr:rowOff>166688</xdr:rowOff>
    </xdr:from>
    <xdr:to>
      <xdr:col>72</xdr:col>
      <xdr:colOff>250032</xdr:colOff>
      <xdr:row>94</xdr:row>
      <xdr:rowOff>11906</xdr:rowOff>
    </xdr:to>
    <xdr:graphicFrame macro="">
      <xdr:nvGraphicFramePr>
        <xdr:cNvPr id="169" name="Chart 1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62</xdr:col>
      <xdr:colOff>762000</xdr:colOff>
      <xdr:row>95</xdr:row>
      <xdr:rowOff>0</xdr:rowOff>
    </xdr:from>
    <xdr:to>
      <xdr:col>72</xdr:col>
      <xdr:colOff>261938</xdr:colOff>
      <xdr:row>104</xdr:row>
      <xdr:rowOff>142875</xdr:rowOff>
    </xdr:to>
    <xdr:graphicFrame macro="">
      <xdr:nvGraphicFramePr>
        <xdr:cNvPr id="170" name="Chart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62</xdr:col>
      <xdr:colOff>714374</xdr:colOff>
      <xdr:row>105</xdr:row>
      <xdr:rowOff>130969</xdr:rowOff>
    </xdr:from>
    <xdr:to>
      <xdr:col>72</xdr:col>
      <xdr:colOff>214312</xdr:colOff>
      <xdr:row>113</xdr:row>
      <xdr:rowOff>95250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oneCellAnchor>
    <xdr:from>
      <xdr:col>61</xdr:col>
      <xdr:colOff>95250</xdr:colOff>
      <xdr:row>117</xdr:row>
      <xdr:rowOff>34636</xdr:rowOff>
    </xdr:from>
    <xdr:ext cx="1067594" cy="1063625"/>
    <xdr:pic>
      <xdr:nvPicPr>
        <xdr:cNvPr id="172" name="Picture 17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23347074"/>
          <a:ext cx="1067594" cy="1063625"/>
        </a:xfrm>
        <a:prstGeom prst="rect">
          <a:avLst/>
        </a:prstGeom>
      </xdr:spPr>
    </xdr:pic>
    <xdr:clientData/>
  </xdr:oneCellAnchor>
  <xdr:oneCellAnchor>
    <xdr:from>
      <xdr:col>71</xdr:col>
      <xdr:colOff>174318</xdr:colOff>
      <xdr:row>117</xdr:row>
      <xdr:rowOff>38619</xdr:rowOff>
    </xdr:from>
    <xdr:ext cx="1066458" cy="1091389"/>
    <xdr:pic>
      <xdr:nvPicPr>
        <xdr:cNvPr id="173" name="Picture 17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23351057"/>
          <a:ext cx="1066458" cy="1091389"/>
        </a:xfrm>
        <a:prstGeom prst="rect">
          <a:avLst/>
        </a:prstGeom>
      </xdr:spPr>
    </xdr:pic>
    <xdr:clientData/>
  </xdr:oneCellAnchor>
  <xdr:twoCellAnchor>
    <xdr:from>
      <xdr:col>62</xdr:col>
      <xdr:colOff>750092</xdr:colOff>
      <xdr:row>167</xdr:row>
      <xdr:rowOff>11907</xdr:rowOff>
    </xdr:from>
    <xdr:to>
      <xdr:col>72</xdr:col>
      <xdr:colOff>250030</xdr:colOff>
      <xdr:row>177</xdr:row>
      <xdr:rowOff>23812</xdr:rowOff>
    </xdr:to>
    <xdr:graphicFrame macro="">
      <xdr:nvGraphicFramePr>
        <xdr:cNvPr id="174" name="Chart 1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62</xdr:col>
      <xdr:colOff>750094</xdr:colOff>
      <xdr:row>178</xdr:row>
      <xdr:rowOff>11907</xdr:rowOff>
    </xdr:from>
    <xdr:to>
      <xdr:col>72</xdr:col>
      <xdr:colOff>250032</xdr:colOff>
      <xdr:row>188</xdr:row>
      <xdr:rowOff>23812</xdr:rowOff>
    </xdr:to>
    <xdr:graphicFrame macro="">
      <xdr:nvGraphicFramePr>
        <xdr:cNvPr id="175" name="Chart 1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62</xdr:col>
      <xdr:colOff>750094</xdr:colOff>
      <xdr:row>189</xdr:row>
      <xdr:rowOff>1</xdr:rowOff>
    </xdr:from>
    <xdr:to>
      <xdr:col>72</xdr:col>
      <xdr:colOff>250032</xdr:colOff>
      <xdr:row>198</xdr:row>
      <xdr:rowOff>119062</xdr:rowOff>
    </xdr:to>
    <xdr:graphicFrame macro="">
      <xdr:nvGraphicFramePr>
        <xdr:cNvPr id="176" name="Chart 1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62</xdr:col>
      <xdr:colOff>750094</xdr:colOff>
      <xdr:row>199</xdr:row>
      <xdr:rowOff>166688</xdr:rowOff>
    </xdr:from>
    <xdr:to>
      <xdr:col>72</xdr:col>
      <xdr:colOff>250032</xdr:colOff>
      <xdr:row>209</xdr:row>
      <xdr:rowOff>11906</xdr:rowOff>
    </xdr:to>
    <xdr:graphicFrame macro="">
      <xdr:nvGraphicFramePr>
        <xdr:cNvPr id="177" name="Chart 1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62</xdr:col>
      <xdr:colOff>762000</xdr:colOff>
      <xdr:row>210</xdr:row>
      <xdr:rowOff>0</xdr:rowOff>
    </xdr:from>
    <xdr:to>
      <xdr:col>72</xdr:col>
      <xdr:colOff>261938</xdr:colOff>
      <xdr:row>219</xdr:row>
      <xdr:rowOff>142875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62</xdr:col>
      <xdr:colOff>714374</xdr:colOff>
      <xdr:row>220</xdr:row>
      <xdr:rowOff>130969</xdr:rowOff>
    </xdr:from>
    <xdr:to>
      <xdr:col>72</xdr:col>
      <xdr:colOff>214312</xdr:colOff>
      <xdr:row>228</xdr:row>
      <xdr:rowOff>95250</xdr:rowOff>
    </xdr:to>
    <xdr:graphicFrame macro="">
      <xdr:nvGraphicFramePr>
        <xdr:cNvPr id="179" name="Chart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oneCellAnchor>
    <xdr:from>
      <xdr:col>61</xdr:col>
      <xdr:colOff>95250</xdr:colOff>
      <xdr:row>232</xdr:row>
      <xdr:rowOff>34636</xdr:rowOff>
    </xdr:from>
    <xdr:ext cx="1067594" cy="1063625"/>
    <xdr:pic>
      <xdr:nvPicPr>
        <xdr:cNvPr id="180" name="Picture 17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46421386"/>
          <a:ext cx="1067594" cy="1063625"/>
        </a:xfrm>
        <a:prstGeom prst="rect">
          <a:avLst/>
        </a:prstGeom>
      </xdr:spPr>
    </xdr:pic>
    <xdr:clientData/>
  </xdr:oneCellAnchor>
  <xdr:oneCellAnchor>
    <xdr:from>
      <xdr:col>71</xdr:col>
      <xdr:colOff>174318</xdr:colOff>
      <xdr:row>232</xdr:row>
      <xdr:rowOff>38619</xdr:rowOff>
    </xdr:from>
    <xdr:ext cx="1066458" cy="1091389"/>
    <xdr:pic>
      <xdr:nvPicPr>
        <xdr:cNvPr id="181" name="Picture 18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46425369"/>
          <a:ext cx="1066458" cy="1091389"/>
        </a:xfrm>
        <a:prstGeom prst="rect">
          <a:avLst/>
        </a:prstGeom>
      </xdr:spPr>
    </xdr:pic>
    <xdr:clientData/>
  </xdr:oneCellAnchor>
  <xdr:twoCellAnchor>
    <xdr:from>
      <xdr:col>62</xdr:col>
      <xdr:colOff>750092</xdr:colOff>
      <xdr:row>282</xdr:row>
      <xdr:rowOff>11907</xdr:rowOff>
    </xdr:from>
    <xdr:to>
      <xdr:col>72</xdr:col>
      <xdr:colOff>250030</xdr:colOff>
      <xdr:row>292</xdr:row>
      <xdr:rowOff>23812</xdr:rowOff>
    </xdr:to>
    <xdr:graphicFrame macro="">
      <xdr:nvGraphicFramePr>
        <xdr:cNvPr id="182" name="Chart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62</xdr:col>
      <xdr:colOff>750094</xdr:colOff>
      <xdr:row>293</xdr:row>
      <xdr:rowOff>11907</xdr:rowOff>
    </xdr:from>
    <xdr:to>
      <xdr:col>72</xdr:col>
      <xdr:colOff>250032</xdr:colOff>
      <xdr:row>303</xdr:row>
      <xdr:rowOff>23812</xdr:rowOff>
    </xdr:to>
    <xdr:graphicFrame macro="">
      <xdr:nvGraphicFramePr>
        <xdr:cNvPr id="183" name="Chart 1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62</xdr:col>
      <xdr:colOff>750094</xdr:colOff>
      <xdr:row>304</xdr:row>
      <xdr:rowOff>1</xdr:rowOff>
    </xdr:from>
    <xdr:to>
      <xdr:col>72</xdr:col>
      <xdr:colOff>250032</xdr:colOff>
      <xdr:row>313</xdr:row>
      <xdr:rowOff>119062</xdr:rowOff>
    </xdr:to>
    <xdr:graphicFrame macro="">
      <xdr:nvGraphicFramePr>
        <xdr:cNvPr id="184" name="Chart 1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62</xdr:col>
      <xdr:colOff>750094</xdr:colOff>
      <xdr:row>314</xdr:row>
      <xdr:rowOff>166688</xdr:rowOff>
    </xdr:from>
    <xdr:to>
      <xdr:col>72</xdr:col>
      <xdr:colOff>250032</xdr:colOff>
      <xdr:row>324</xdr:row>
      <xdr:rowOff>11906</xdr:rowOff>
    </xdr:to>
    <xdr:graphicFrame macro="">
      <xdr:nvGraphicFramePr>
        <xdr:cNvPr id="185" name="Chart 1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62</xdr:col>
      <xdr:colOff>762000</xdr:colOff>
      <xdr:row>325</xdr:row>
      <xdr:rowOff>0</xdr:rowOff>
    </xdr:from>
    <xdr:to>
      <xdr:col>72</xdr:col>
      <xdr:colOff>261938</xdr:colOff>
      <xdr:row>334</xdr:row>
      <xdr:rowOff>142875</xdr:rowOff>
    </xdr:to>
    <xdr:graphicFrame macro="">
      <xdr:nvGraphicFramePr>
        <xdr:cNvPr id="186" name="Chart 1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62</xdr:col>
      <xdr:colOff>714374</xdr:colOff>
      <xdr:row>335</xdr:row>
      <xdr:rowOff>130969</xdr:rowOff>
    </xdr:from>
    <xdr:to>
      <xdr:col>72</xdr:col>
      <xdr:colOff>214312</xdr:colOff>
      <xdr:row>343</xdr:row>
      <xdr:rowOff>95250</xdr:rowOff>
    </xdr:to>
    <xdr:graphicFrame macro="">
      <xdr:nvGraphicFramePr>
        <xdr:cNvPr id="187" name="Chart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oneCellAnchor>
    <xdr:from>
      <xdr:col>61</xdr:col>
      <xdr:colOff>95250</xdr:colOff>
      <xdr:row>347</xdr:row>
      <xdr:rowOff>34636</xdr:rowOff>
    </xdr:from>
    <xdr:ext cx="1067594" cy="1063625"/>
    <xdr:pic>
      <xdr:nvPicPr>
        <xdr:cNvPr id="188" name="Picture 18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69459980"/>
          <a:ext cx="1067594" cy="1063625"/>
        </a:xfrm>
        <a:prstGeom prst="rect">
          <a:avLst/>
        </a:prstGeom>
      </xdr:spPr>
    </xdr:pic>
    <xdr:clientData/>
  </xdr:oneCellAnchor>
  <xdr:oneCellAnchor>
    <xdr:from>
      <xdr:col>71</xdr:col>
      <xdr:colOff>174318</xdr:colOff>
      <xdr:row>347</xdr:row>
      <xdr:rowOff>38619</xdr:rowOff>
    </xdr:from>
    <xdr:ext cx="1066458" cy="1091389"/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69463963"/>
          <a:ext cx="1066458" cy="1091389"/>
        </a:xfrm>
        <a:prstGeom prst="rect">
          <a:avLst/>
        </a:prstGeom>
      </xdr:spPr>
    </xdr:pic>
    <xdr:clientData/>
  </xdr:oneCellAnchor>
  <xdr:twoCellAnchor>
    <xdr:from>
      <xdr:col>62</xdr:col>
      <xdr:colOff>750092</xdr:colOff>
      <xdr:row>397</xdr:row>
      <xdr:rowOff>11907</xdr:rowOff>
    </xdr:from>
    <xdr:to>
      <xdr:col>72</xdr:col>
      <xdr:colOff>250030</xdr:colOff>
      <xdr:row>407</xdr:row>
      <xdr:rowOff>23812</xdr:rowOff>
    </xdr:to>
    <xdr:graphicFrame macro="">
      <xdr:nvGraphicFramePr>
        <xdr:cNvPr id="190" name="Chart 1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62</xdr:col>
      <xdr:colOff>750094</xdr:colOff>
      <xdr:row>408</xdr:row>
      <xdr:rowOff>11907</xdr:rowOff>
    </xdr:from>
    <xdr:to>
      <xdr:col>72</xdr:col>
      <xdr:colOff>250032</xdr:colOff>
      <xdr:row>418</xdr:row>
      <xdr:rowOff>23812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62</xdr:col>
      <xdr:colOff>750094</xdr:colOff>
      <xdr:row>419</xdr:row>
      <xdr:rowOff>1</xdr:rowOff>
    </xdr:from>
    <xdr:to>
      <xdr:col>72</xdr:col>
      <xdr:colOff>250032</xdr:colOff>
      <xdr:row>428</xdr:row>
      <xdr:rowOff>119062</xdr:rowOff>
    </xdr:to>
    <xdr:graphicFrame macro="">
      <xdr:nvGraphicFramePr>
        <xdr:cNvPr id="192" name="Chart 1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62</xdr:col>
      <xdr:colOff>750094</xdr:colOff>
      <xdr:row>429</xdr:row>
      <xdr:rowOff>166688</xdr:rowOff>
    </xdr:from>
    <xdr:to>
      <xdr:col>72</xdr:col>
      <xdr:colOff>250032</xdr:colOff>
      <xdr:row>439</xdr:row>
      <xdr:rowOff>11906</xdr:rowOff>
    </xdr:to>
    <xdr:graphicFrame macro="">
      <xdr:nvGraphicFramePr>
        <xdr:cNvPr id="193" name="Chart 1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62</xdr:col>
      <xdr:colOff>762000</xdr:colOff>
      <xdr:row>440</xdr:row>
      <xdr:rowOff>0</xdr:rowOff>
    </xdr:from>
    <xdr:to>
      <xdr:col>72</xdr:col>
      <xdr:colOff>261938</xdr:colOff>
      <xdr:row>449</xdr:row>
      <xdr:rowOff>142875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62</xdr:col>
      <xdr:colOff>714374</xdr:colOff>
      <xdr:row>450</xdr:row>
      <xdr:rowOff>130969</xdr:rowOff>
    </xdr:from>
    <xdr:to>
      <xdr:col>72</xdr:col>
      <xdr:colOff>214312</xdr:colOff>
      <xdr:row>458</xdr:row>
      <xdr:rowOff>95250</xdr:rowOff>
    </xdr:to>
    <xdr:graphicFrame macro="">
      <xdr:nvGraphicFramePr>
        <xdr:cNvPr id="195" name="Chart 1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oneCellAnchor>
    <xdr:from>
      <xdr:col>61</xdr:col>
      <xdr:colOff>95250</xdr:colOff>
      <xdr:row>462</xdr:row>
      <xdr:rowOff>34636</xdr:rowOff>
    </xdr:from>
    <xdr:ext cx="1067594" cy="1063625"/>
    <xdr:pic>
      <xdr:nvPicPr>
        <xdr:cNvPr id="196" name="Picture 19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92498574"/>
          <a:ext cx="1067594" cy="1063625"/>
        </a:xfrm>
        <a:prstGeom prst="rect">
          <a:avLst/>
        </a:prstGeom>
      </xdr:spPr>
    </xdr:pic>
    <xdr:clientData/>
  </xdr:oneCellAnchor>
  <xdr:oneCellAnchor>
    <xdr:from>
      <xdr:col>71</xdr:col>
      <xdr:colOff>174318</xdr:colOff>
      <xdr:row>462</xdr:row>
      <xdr:rowOff>38619</xdr:rowOff>
    </xdr:from>
    <xdr:ext cx="1066458" cy="1091389"/>
    <xdr:pic>
      <xdr:nvPicPr>
        <xdr:cNvPr id="197" name="Picture 19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92502557"/>
          <a:ext cx="1066458" cy="1091389"/>
        </a:xfrm>
        <a:prstGeom prst="rect">
          <a:avLst/>
        </a:prstGeom>
      </xdr:spPr>
    </xdr:pic>
    <xdr:clientData/>
  </xdr:oneCellAnchor>
  <xdr:twoCellAnchor>
    <xdr:from>
      <xdr:col>62</xdr:col>
      <xdr:colOff>750092</xdr:colOff>
      <xdr:row>512</xdr:row>
      <xdr:rowOff>11907</xdr:rowOff>
    </xdr:from>
    <xdr:to>
      <xdr:col>72</xdr:col>
      <xdr:colOff>250030</xdr:colOff>
      <xdr:row>522</xdr:row>
      <xdr:rowOff>23812</xdr:rowOff>
    </xdr:to>
    <xdr:graphicFrame macro="">
      <xdr:nvGraphicFramePr>
        <xdr:cNvPr id="198" name="Chart 1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62</xdr:col>
      <xdr:colOff>750094</xdr:colOff>
      <xdr:row>523</xdr:row>
      <xdr:rowOff>11907</xdr:rowOff>
    </xdr:from>
    <xdr:to>
      <xdr:col>72</xdr:col>
      <xdr:colOff>250032</xdr:colOff>
      <xdr:row>533</xdr:row>
      <xdr:rowOff>23812</xdr:rowOff>
    </xdr:to>
    <xdr:graphicFrame macro="">
      <xdr:nvGraphicFramePr>
        <xdr:cNvPr id="199" name="Chart 1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62</xdr:col>
      <xdr:colOff>750094</xdr:colOff>
      <xdr:row>534</xdr:row>
      <xdr:rowOff>1</xdr:rowOff>
    </xdr:from>
    <xdr:to>
      <xdr:col>72</xdr:col>
      <xdr:colOff>250032</xdr:colOff>
      <xdr:row>543</xdr:row>
      <xdr:rowOff>119062</xdr:rowOff>
    </xdr:to>
    <xdr:graphicFrame macro="">
      <xdr:nvGraphicFramePr>
        <xdr:cNvPr id="200" name="Chart 1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62</xdr:col>
      <xdr:colOff>750094</xdr:colOff>
      <xdr:row>544</xdr:row>
      <xdr:rowOff>166688</xdr:rowOff>
    </xdr:from>
    <xdr:to>
      <xdr:col>72</xdr:col>
      <xdr:colOff>250032</xdr:colOff>
      <xdr:row>554</xdr:row>
      <xdr:rowOff>11906</xdr:rowOff>
    </xdr:to>
    <xdr:graphicFrame macro="">
      <xdr:nvGraphicFramePr>
        <xdr:cNvPr id="201" name="Chart 2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62</xdr:col>
      <xdr:colOff>762000</xdr:colOff>
      <xdr:row>555</xdr:row>
      <xdr:rowOff>0</xdr:rowOff>
    </xdr:from>
    <xdr:to>
      <xdr:col>72</xdr:col>
      <xdr:colOff>261938</xdr:colOff>
      <xdr:row>564</xdr:row>
      <xdr:rowOff>142875</xdr:rowOff>
    </xdr:to>
    <xdr:graphicFrame macro="">
      <xdr:nvGraphicFramePr>
        <xdr:cNvPr id="202" name="Chart 2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62</xdr:col>
      <xdr:colOff>714374</xdr:colOff>
      <xdr:row>565</xdr:row>
      <xdr:rowOff>130969</xdr:rowOff>
    </xdr:from>
    <xdr:to>
      <xdr:col>72</xdr:col>
      <xdr:colOff>214312</xdr:colOff>
      <xdr:row>573</xdr:row>
      <xdr:rowOff>95250</xdr:rowOff>
    </xdr:to>
    <xdr:graphicFrame macro="">
      <xdr:nvGraphicFramePr>
        <xdr:cNvPr id="203" name="Chart 2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oneCellAnchor>
    <xdr:from>
      <xdr:col>76</xdr:col>
      <xdr:colOff>95250</xdr:colOff>
      <xdr:row>2</xdr:row>
      <xdr:rowOff>34636</xdr:rowOff>
    </xdr:from>
    <xdr:ext cx="1067594" cy="1063625"/>
    <xdr:pic>
      <xdr:nvPicPr>
        <xdr:cNvPr id="204" name="Picture 20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368011"/>
          <a:ext cx="1067594" cy="1063625"/>
        </a:xfrm>
        <a:prstGeom prst="rect">
          <a:avLst/>
        </a:prstGeom>
      </xdr:spPr>
    </xdr:pic>
    <xdr:clientData/>
  </xdr:oneCellAnchor>
  <xdr:oneCellAnchor>
    <xdr:from>
      <xdr:col>86</xdr:col>
      <xdr:colOff>174318</xdr:colOff>
      <xdr:row>2</xdr:row>
      <xdr:rowOff>38619</xdr:rowOff>
    </xdr:from>
    <xdr:ext cx="1066458" cy="1091389"/>
    <xdr:pic>
      <xdr:nvPicPr>
        <xdr:cNvPr id="205" name="Picture 20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371994"/>
          <a:ext cx="1066458" cy="1091389"/>
        </a:xfrm>
        <a:prstGeom prst="rect">
          <a:avLst/>
        </a:prstGeom>
      </xdr:spPr>
    </xdr:pic>
    <xdr:clientData/>
  </xdr:oneCellAnchor>
  <xdr:twoCellAnchor>
    <xdr:from>
      <xdr:col>77</xdr:col>
      <xdr:colOff>750092</xdr:colOff>
      <xdr:row>52</xdr:row>
      <xdr:rowOff>11907</xdr:rowOff>
    </xdr:from>
    <xdr:to>
      <xdr:col>87</xdr:col>
      <xdr:colOff>250030</xdr:colOff>
      <xdr:row>62</xdr:row>
      <xdr:rowOff>23812</xdr:rowOff>
    </xdr:to>
    <xdr:graphicFrame macro="">
      <xdr:nvGraphicFramePr>
        <xdr:cNvPr id="206" name="Chart 2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77</xdr:col>
      <xdr:colOff>750094</xdr:colOff>
      <xdr:row>63</xdr:row>
      <xdr:rowOff>11907</xdr:rowOff>
    </xdr:from>
    <xdr:to>
      <xdr:col>87</xdr:col>
      <xdr:colOff>250032</xdr:colOff>
      <xdr:row>73</xdr:row>
      <xdr:rowOff>23812</xdr:rowOff>
    </xdr:to>
    <xdr:graphicFrame macro="">
      <xdr:nvGraphicFramePr>
        <xdr:cNvPr id="207" name="Chart 2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77</xdr:col>
      <xdr:colOff>750094</xdr:colOff>
      <xdr:row>74</xdr:row>
      <xdr:rowOff>1</xdr:rowOff>
    </xdr:from>
    <xdr:to>
      <xdr:col>87</xdr:col>
      <xdr:colOff>250032</xdr:colOff>
      <xdr:row>83</xdr:row>
      <xdr:rowOff>119062</xdr:rowOff>
    </xdr:to>
    <xdr:graphicFrame macro="">
      <xdr:nvGraphicFramePr>
        <xdr:cNvPr id="208" name="Chart 2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77</xdr:col>
      <xdr:colOff>750094</xdr:colOff>
      <xdr:row>84</xdr:row>
      <xdr:rowOff>166688</xdr:rowOff>
    </xdr:from>
    <xdr:to>
      <xdr:col>87</xdr:col>
      <xdr:colOff>250032</xdr:colOff>
      <xdr:row>94</xdr:row>
      <xdr:rowOff>11906</xdr:rowOff>
    </xdr:to>
    <xdr:graphicFrame macro="">
      <xdr:nvGraphicFramePr>
        <xdr:cNvPr id="209" name="Chart 2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77</xdr:col>
      <xdr:colOff>762000</xdr:colOff>
      <xdr:row>95</xdr:row>
      <xdr:rowOff>0</xdr:rowOff>
    </xdr:from>
    <xdr:to>
      <xdr:col>87</xdr:col>
      <xdr:colOff>261938</xdr:colOff>
      <xdr:row>104</xdr:row>
      <xdr:rowOff>142875</xdr:rowOff>
    </xdr:to>
    <xdr:graphicFrame macro="">
      <xdr:nvGraphicFramePr>
        <xdr:cNvPr id="210" name="Chart 2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77</xdr:col>
      <xdr:colOff>714374</xdr:colOff>
      <xdr:row>105</xdr:row>
      <xdr:rowOff>130969</xdr:rowOff>
    </xdr:from>
    <xdr:to>
      <xdr:col>87</xdr:col>
      <xdr:colOff>214312</xdr:colOff>
      <xdr:row>113</xdr:row>
      <xdr:rowOff>95250</xdr:rowOff>
    </xdr:to>
    <xdr:graphicFrame macro="">
      <xdr:nvGraphicFramePr>
        <xdr:cNvPr id="211" name="Chart 2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oneCellAnchor>
    <xdr:from>
      <xdr:col>76</xdr:col>
      <xdr:colOff>95250</xdr:colOff>
      <xdr:row>117</xdr:row>
      <xdr:rowOff>34636</xdr:rowOff>
    </xdr:from>
    <xdr:ext cx="1067594" cy="1063625"/>
    <xdr:pic>
      <xdr:nvPicPr>
        <xdr:cNvPr id="212" name="Picture 2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23347074"/>
          <a:ext cx="1067594" cy="1063625"/>
        </a:xfrm>
        <a:prstGeom prst="rect">
          <a:avLst/>
        </a:prstGeom>
      </xdr:spPr>
    </xdr:pic>
    <xdr:clientData/>
  </xdr:oneCellAnchor>
  <xdr:oneCellAnchor>
    <xdr:from>
      <xdr:col>86</xdr:col>
      <xdr:colOff>174318</xdr:colOff>
      <xdr:row>117</xdr:row>
      <xdr:rowOff>38619</xdr:rowOff>
    </xdr:from>
    <xdr:ext cx="1066458" cy="1091389"/>
    <xdr:pic>
      <xdr:nvPicPr>
        <xdr:cNvPr id="213" name="Picture 2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23351057"/>
          <a:ext cx="1066458" cy="1091389"/>
        </a:xfrm>
        <a:prstGeom prst="rect">
          <a:avLst/>
        </a:prstGeom>
      </xdr:spPr>
    </xdr:pic>
    <xdr:clientData/>
  </xdr:oneCellAnchor>
  <xdr:twoCellAnchor>
    <xdr:from>
      <xdr:col>77</xdr:col>
      <xdr:colOff>750092</xdr:colOff>
      <xdr:row>167</xdr:row>
      <xdr:rowOff>11907</xdr:rowOff>
    </xdr:from>
    <xdr:to>
      <xdr:col>87</xdr:col>
      <xdr:colOff>250030</xdr:colOff>
      <xdr:row>177</xdr:row>
      <xdr:rowOff>23812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77</xdr:col>
      <xdr:colOff>750094</xdr:colOff>
      <xdr:row>178</xdr:row>
      <xdr:rowOff>11907</xdr:rowOff>
    </xdr:from>
    <xdr:to>
      <xdr:col>87</xdr:col>
      <xdr:colOff>250032</xdr:colOff>
      <xdr:row>188</xdr:row>
      <xdr:rowOff>23812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77</xdr:col>
      <xdr:colOff>750094</xdr:colOff>
      <xdr:row>189</xdr:row>
      <xdr:rowOff>1</xdr:rowOff>
    </xdr:from>
    <xdr:to>
      <xdr:col>87</xdr:col>
      <xdr:colOff>250032</xdr:colOff>
      <xdr:row>198</xdr:row>
      <xdr:rowOff>119062</xdr:rowOff>
    </xdr:to>
    <xdr:graphicFrame macro="">
      <xdr:nvGraphicFramePr>
        <xdr:cNvPr id="216" name="Chart 2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77</xdr:col>
      <xdr:colOff>750094</xdr:colOff>
      <xdr:row>199</xdr:row>
      <xdr:rowOff>166688</xdr:rowOff>
    </xdr:from>
    <xdr:to>
      <xdr:col>87</xdr:col>
      <xdr:colOff>250032</xdr:colOff>
      <xdr:row>209</xdr:row>
      <xdr:rowOff>11906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77</xdr:col>
      <xdr:colOff>762000</xdr:colOff>
      <xdr:row>210</xdr:row>
      <xdr:rowOff>0</xdr:rowOff>
    </xdr:from>
    <xdr:to>
      <xdr:col>87</xdr:col>
      <xdr:colOff>261938</xdr:colOff>
      <xdr:row>219</xdr:row>
      <xdr:rowOff>142875</xdr:rowOff>
    </xdr:to>
    <xdr:graphicFrame macro="">
      <xdr:nvGraphicFramePr>
        <xdr:cNvPr id="218" name="Chart 2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77</xdr:col>
      <xdr:colOff>714374</xdr:colOff>
      <xdr:row>220</xdr:row>
      <xdr:rowOff>130969</xdr:rowOff>
    </xdr:from>
    <xdr:to>
      <xdr:col>87</xdr:col>
      <xdr:colOff>214312</xdr:colOff>
      <xdr:row>228</xdr:row>
      <xdr:rowOff>95250</xdr:rowOff>
    </xdr:to>
    <xdr:graphicFrame macro="">
      <xdr:nvGraphicFramePr>
        <xdr:cNvPr id="219" name="Chart 2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oneCellAnchor>
    <xdr:from>
      <xdr:col>76</xdr:col>
      <xdr:colOff>95250</xdr:colOff>
      <xdr:row>232</xdr:row>
      <xdr:rowOff>34636</xdr:rowOff>
    </xdr:from>
    <xdr:ext cx="1067594" cy="1063625"/>
    <xdr:pic>
      <xdr:nvPicPr>
        <xdr:cNvPr id="220" name="Picture 21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46421386"/>
          <a:ext cx="1067594" cy="1063625"/>
        </a:xfrm>
        <a:prstGeom prst="rect">
          <a:avLst/>
        </a:prstGeom>
      </xdr:spPr>
    </xdr:pic>
    <xdr:clientData/>
  </xdr:oneCellAnchor>
  <xdr:oneCellAnchor>
    <xdr:from>
      <xdr:col>86</xdr:col>
      <xdr:colOff>174318</xdr:colOff>
      <xdr:row>232</xdr:row>
      <xdr:rowOff>38619</xdr:rowOff>
    </xdr:from>
    <xdr:ext cx="1066458" cy="1091389"/>
    <xdr:pic>
      <xdr:nvPicPr>
        <xdr:cNvPr id="221" name="Picture 2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46425369"/>
          <a:ext cx="1066458" cy="1091389"/>
        </a:xfrm>
        <a:prstGeom prst="rect">
          <a:avLst/>
        </a:prstGeom>
      </xdr:spPr>
    </xdr:pic>
    <xdr:clientData/>
  </xdr:oneCellAnchor>
  <xdr:twoCellAnchor>
    <xdr:from>
      <xdr:col>77</xdr:col>
      <xdr:colOff>750092</xdr:colOff>
      <xdr:row>282</xdr:row>
      <xdr:rowOff>11907</xdr:rowOff>
    </xdr:from>
    <xdr:to>
      <xdr:col>87</xdr:col>
      <xdr:colOff>250030</xdr:colOff>
      <xdr:row>292</xdr:row>
      <xdr:rowOff>23812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77</xdr:col>
      <xdr:colOff>750094</xdr:colOff>
      <xdr:row>293</xdr:row>
      <xdr:rowOff>11907</xdr:rowOff>
    </xdr:from>
    <xdr:to>
      <xdr:col>87</xdr:col>
      <xdr:colOff>250032</xdr:colOff>
      <xdr:row>303</xdr:row>
      <xdr:rowOff>23812</xdr:rowOff>
    </xdr:to>
    <xdr:graphicFrame macro="">
      <xdr:nvGraphicFramePr>
        <xdr:cNvPr id="223" name="Chart 2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77</xdr:col>
      <xdr:colOff>750094</xdr:colOff>
      <xdr:row>304</xdr:row>
      <xdr:rowOff>1</xdr:rowOff>
    </xdr:from>
    <xdr:to>
      <xdr:col>87</xdr:col>
      <xdr:colOff>250032</xdr:colOff>
      <xdr:row>313</xdr:row>
      <xdr:rowOff>119062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77</xdr:col>
      <xdr:colOff>750094</xdr:colOff>
      <xdr:row>314</xdr:row>
      <xdr:rowOff>166688</xdr:rowOff>
    </xdr:from>
    <xdr:to>
      <xdr:col>87</xdr:col>
      <xdr:colOff>250032</xdr:colOff>
      <xdr:row>324</xdr:row>
      <xdr:rowOff>11906</xdr:rowOff>
    </xdr:to>
    <xdr:graphicFrame macro="">
      <xdr:nvGraphicFramePr>
        <xdr:cNvPr id="225" name="Chart 2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77</xdr:col>
      <xdr:colOff>762000</xdr:colOff>
      <xdr:row>325</xdr:row>
      <xdr:rowOff>0</xdr:rowOff>
    </xdr:from>
    <xdr:to>
      <xdr:col>87</xdr:col>
      <xdr:colOff>261938</xdr:colOff>
      <xdr:row>334</xdr:row>
      <xdr:rowOff>142875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77</xdr:col>
      <xdr:colOff>714374</xdr:colOff>
      <xdr:row>335</xdr:row>
      <xdr:rowOff>130969</xdr:rowOff>
    </xdr:from>
    <xdr:to>
      <xdr:col>87</xdr:col>
      <xdr:colOff>214312</xdr:colOff>
      <xdr:row>343</xdr:row>
      <xdr:rowOff>95250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oneCellAnchor>
    <xdr:from>
      <xdr:col>76</xdr:col>
      <xdr:colOff>95250</xdr:colOff>
      <xdr:row>347</xdr:row>
      <xdr:rowOff>34636</xdr:rowOff>
    </xdr:from>
    <xdr:ext cx="1067594" cy="1063625"/>
    <xdr:pic>
      <xdr:nvPicPr>
        <xdr:cNvPr id="228" name="Picture 22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69459980"/>
          <a:ext cx="1067594" cy="1063625"/>
        </a:xfrm>
        <a:prstGeom prst="rect">
          <a:avLst/>
        </a:prstGeom>
      </xdr:spPr>
    </xdr:pic>
    <xdr:clientData/>
  </xdr:oneCellAnchor>
  <xdr:oneCellAnchor>
    <xdr:from>
      <xdr:col>86</xdr:col>
      <xdr:colOff>174318</xdr:colOff>
      <xdr:row>347</xdr:row>
      <xdr:rowOff>38619</xdr:rowOff>
    </xdr:from>
    <xdr:ext cx="1066458" cy="1091389"/>
    <xdr:pic>
      <xdr:nvPicPr>
        <xdr:cNvPr id="229" name="Picture 22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69463963"/>
          <a:ext cx="1066458" cy="1091389"/>
        </a:xfrm>
        <a:prstGeom prst="rect">
          <a:avLst/>
        </a:prstGeom>
      </xdr:spPr>
    </xdr:pic>
    <xdr:clientData/>
  </xdr:oneCellAnchor>
  <xdr:twoCellAnchor>
    <xdr:from>
      <xdr:col>77</xdr:col>
      <xdr:colOff>750092</xdr:colOff>
      <xdr:row>397</xdr:row>
      <xdr:rowOff>11907</xdr:rowOff>
    </xdr:from>
    <xdr:to>
      <xdr:col>87</xdr:col>
      <xdr:colOff>250030</xdr:colOff>
      <xdr:row>407</xdr:row>
      <xdr:rowOff>23812</xdr:rowOff>
    </xdr:to>
    <xdr:graphicFrame macro="">
      <xdr:nvGraphicFramePr>
        <xdr:cNvPr id="230" name="Chart 2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77</xdr:col>
      <xdr:colOff>750094</xdr:colOff>
      <xdr:row>408</xdr:row>
      <xdr:rowOff>11907</xdr:rowOff>
    </xdr:from>
    <xdr:to>
      <xdr:col>87</xdr:col>
      <xdr:colOff>250032</xdr:colOff>
      <xdr:row>418</xdr:row>
      <xdr:rowOff>23812</xdr:rowOff>
    </xdr:to>
    <xdr:graphicFrame macro="">
      <xdr:nvGraphicFramePr>
        <xdr:cNvPr id="231" name="Chart 2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77</xdr:col>
      <xdr:colOff>750094</xdr:colOff>
      <xdr:row>419</xdr:row>
      <xdr:rowOff>1</xdr:rowOff>
    </xdr:from>
    <xdr:to>
      <xdr:col>87</xdr:col>
      <xdr:colOff>250032</xdr:colOff>
      <xdr:row>428</xdr:row>
      <xdr:rowOff>119062</xdr:rowOff>
    </xdr:to>
    <xdr:graphicFrame macro="">
      <xdr:nvGraphicFramePr>
        <xdr:cNvPr id="232" name="Chart 2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77</xdr:col>
      <xdr:colOff>750094</xdr:colOff>
      <xdr:row>429</xdr:row>
      <xdr:rowOff>166688</xdr:rowOff>
    </xdr:from>
    <xdr:to>
      <xdr:col>87</xdr:col>
      <xdr:colOff>250032</xdr:colOff>
      <xdr:row>439</xdr:row>
      <xdr:rowOff>11906</xdr:rowOff>
    </xdr:to>
    <xdr:graphicFrame macro="">
      <xdr:nvGraphicFramePr>
        <xdr:cNvPr id="233" name="Chart 2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77</xdr:col>
      <xdr:colOff>762000</xdr:colOff>
      <xdr:row>440</xdr:row>
      <xdr:rowOff>0</xdr:rowOff>
    </xdr:from>
    <xdr:to>
      <xdr:col>87</xdr:col>
      <xdr:colOff>261938</xdr:colOff>
      <xdr:row>449</xdr:row>
      <xdr:rowOff>142875</xdr:rowOff>
    </xdr:to>
    <xdr:graphicFrame macro="">
      <xdr:nvGraphicFramePr>
        <xdr:cNvPr id="234" name="Chart 2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77</xdr:col>
      <xdr:colOff>714374</xdr:colOff>
      <xdr:row>450</xdr:row>
      <xdr:rowOff>130969</xdr:rowOff>
    </xdr:from>
    <xdr:to>
      <xdr:col>87</xdr:col>
      <xdr:colOff>214312</xdr:colOff>
      <xdr:row>458</xdr:row>
      <xdr:rowOff>95250</xdr:rowOff>
    </xdr:to>
    <xdr:graphicFrame macro="">
      <xdr:nvGraphicFramePr>
        <xdr:cNvPr id="235" name="Chart 2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oneCellAnchor>
    <xdr:from>
      <xdr:col>76</xdr:col>
      <xdr:colOff>95250</xdr:colOff>
      <xdr:row>462</xdr:row>
      <xdr:rowOff>34636</xdr:rowOff>
    </xdr:from>
    <xdr:ext cx="1067594" cy="1063625"/>
    <xdr:pic>
      <xdr:nvPicPr>
        <xdr:cNvPr id="236" name="Picture 23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92498574"/>
          <a:ext cx="1067594" cy="1063625"/>
        </a:xfrm>
        <a:prstGeom prst="rect">
          <a:avLst/>
        </a:prstGeom>
      </xdr:spPr>
    </xdr:pic>
    <xdr:clientData/>
  </xdr:oneCellAnchor>
  <xdr:oneCellAnchor>
    <xdr:from>
      <xdr:col>86</xdr:col>
      <xdr:colOff>174318</xdr:colOff>
      <xdr:row>462</xdr:row>
      <xdr:rowOff>38619</xdr:rowOff>
    </xdr:from>
    <xdr:ext cx="1066458" cy="1091389"/>
    <xdr:pic>
      <xdr:nvPicPr>
        <xdr:cNvPr id="237" name="Picture 23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92502557"/>
          <a:ext cx="1066458" cy="1091389"/>
        </a:xfrm>
        <a:prstGeom prst="rect">
          <a:avLst/>
        </a:prstGeom>
      </xdr:spPr>
    </xdr:pic>
    <xdr:clientData/>
  </xdr:oneCellAnchor>
  <xdr:twoCellAnchor>
    <xdr:from>
      <xdr:col>77</xdr:col>
      <xdr:colOff>750092</xdr:colOff>
      <xdr:row>512</xdr:row>
      <xdr:rowOff>11907</xdr:rowOff>
    </xdr:from>
    <xdr:to>
      <xdr:col>87</xdr:col>
      <xdr:colOff>250030</xdr:colOff>
      <xdr:row>522</xdr:row>
      <xdr:rowOff>23812</xdr:rowOff>
    </xdr:to>
    <xdr:graphicFrame macro="">
      <xdr:nvGraphicFramePr>
        <xdr:cNvPr id="238" name="Chart 2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77</xdr:col>
      <xdr:colOff>750094</xdr:colOff>
      <xdr:row>523</xdr:row>
      <xdr:rowOff>11907</xdr:rowOff>
    </xdr:from>
    <xdr:to>
      <xdr:col>87</xdr:col>
      <xdr:colOff>250032</xdr:colOff>
      <xdr:row>533</xdr:row>
      <xdr:rowOff>23812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77</xdr:col>
      <xdr:colOff>750094</xdr:colOff>
      <xdr:row>534</xdr:row>
      <xdr:rowOff>1</xdr:rowOff>
    </xdr:from>
    <xdr:to>
      <xdr:col>87</xdr:col>
      <xdr:colOff>250032</xdr:colOff>
      <xdr:row>543</xdr:row>
      <xdr:rowOff>119062</xdr:rowOff>
    </xdr:to>
    <xdr:graphicFrame macro="">
      <xdr:nvGraphicFramePr>
        <xdr:cNvPr id="240" name="Chart 2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77</xdr:col>
      <xdr:colOff>750094</xdr:colOff>
      <xdr:row>544</xdr:row>
      <xdr:rowOff>166688</xdr:rowOff>
    </xdr:from>
    <xdr:to>
      <xdr:col>87</xdr:col>
      <xdr:colOff>250032</xdr:colOff>
      <xdr:row>554</xdr:row>
      <xdr:rowOff>11906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77</xdr:col>
      <xdr:colOff>762000</xdr:colOff>
      <xdr:row>555</xdr:row>
      <xdr:rowOff>0</xdr:rowOff>
    </xdr:from>
    <xdr:to>
      <xdr:col>87</xdr:col>
      <xdr:colOff>261938</xdr:colOff>
      <xdr:row>564</xdr:row>
      <xdr:rowOff>142875</xdr:rowOff>
    </xdr:to>
    <xdr:graphicFrame macro="">
      <xdr:nvGraphicFramePr>
        <xdr:cNvPr id="242" name="Chart 2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77</xdr:col>
      <xdr:colOff>714374</xdr:colOff>
      <xdr:row>565</xdr:row>
      <xdr:rowOff>130969</xdr:rowOff>
    </xdr:from>
    <xdr:to>
      <xdr:col>87</xdr:col>
      <xdr:colOff>214312</xdr:colOff>
      <xdr:row>573</xdr:row>
      <xdr:rowOff>95250</xdr:rowOff>
    </xdr:to>
    <xdr:graphicFrame macro="">
      <xdr:nvGraphicFramePr>
        <xdr:cNvPr id="243" name="Chart 2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oneCellAnchor>
    <xdr:from>
      <xdr:col>91</xdr:col>
      <xdr:colOff>95250</xdr:colOff>
      <xdr:row>2</xdr:row>
      <xdr:rowOff>34636</xdr:rowOff>
    </xdr:from>
    <xdr:ext cx="1067594" cy="1063625"/>
    <xdr:pic>
      <xdr:nvPicPr>
        <xdr:cNvPr id="244" name="Picture 24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368011"/>
          <a:ext cx="1067594" cy="1063625"/>
        </a:xfrm>
        <a:prstGeom prst="rect">
          <a:avLst/>
        </a:prstGeom>
      </xdr:spPr>
    </xdr:pic>
    <xdr:clientData/>
  </xdr:oneCellAnchor>
  <xdr:oneCellAnchor>
    <xdr:from>
      <xdr:col>101</xdr:col>
      <xdr:colOff>174318</xdr:colOff>
      <xdr:row>2</xdr:row>
      <xdr:rowOff>38619</xdr:rowOff>
    </xdr:from>
    <xdr:ext cx="1066458" cy="1091389"/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371994"/>
          <a:ext cx="1066458" cy="1091389"/>
        </a:xfrm>
        <a:prstGeom prst="rect">
          <a:avLst/>
        </a:prstGeom>
      </xdr:spPr>
    </xdr:pic>
    <xdr:clientData/>
  </xdr:oneCellAnchor>
  <xdr:twoCellAnchor>
    <xdr:from>
      <xdr:col>92</xdr:col>
      <xdr:colOff>750092</xdr:colOff>
      <xdr:row>52</xdr:row>
      <xdr:rowOff>11907</xdr:rowOff>
    </xdr:from>
    <xdr:to>
      <xdr:col>102</xdr:col>
      <xdr:colOff>250030</xdr:colOff>
      <xdr:row>62</xdr:row>
      <xdr:rowOff>23812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92</xdr:col>
      <xdr:colOff>750094</xdr:colOff>
      <xdr:row>63</xdr:row>
      <xdr:rowOff>11907</xdr:rowOff>
    </xdr:from>
    <xdr:to>
      <xdr:col>102</xdr:col>
      <xdr:colOff>250032</xdr:colOff>
      <xdr:row>73</xdr:row>
      <xdr:rowOff>23812</xdr:rowOff>
    </xdr:to>
    <xdr:graphicFrame macro="">
      <xdr:nvGraphicFramePr>
        <xdr:cNvPr id="247" name="Chart 2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92</xdr:col>
      <xdr:colOff>750094</xdr:colOff>
      <xdr:row>74</xdr:row>
      <xdr:rowOff>1</xdr:rowOff>
    </xdr:from>
    <xdr:to>
      <xdr:col>102</xdr:col>
      <xdr:colOff>250032</xdr:colOff>
      <xdr:row>83</xdr:row>
      <xdr:rowOff>119062</xdr:rowOff>
    </xdr:to>
    <xdr:graphicFrame macro="">
      <xdr:nvGraphicFramePr>
        <xdr:cNvPr id="248" name="Chart 2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92</xdr:col>
      <xdr:colOff>750094</xdr:colOff>
      <xdr:row>84</xdr:row>
      <xdr:rowOff>166688</xdr:rowOff>
    </xdr:from>
    <xdr:to>
      <xdr:col>102</xdr:col>
      <xdr:colOff>250032</xdr:colOff>
      <xdr:row>94</xdr:row>
      <xdr:rowOff>11906</xdr:rowOff>
    </xdr:to>
    <xdr:graphicFrame macro="">
      <xdr:nvGraphicFramePr>
        <xdr:cNvPr id="249" name="Chart 2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92</xdr:col>
      <xdr:colOff>762000</xdr:colOff>
      <xdr:row>95</xdr:row>
      <xdr:rowOff>0</xdr:rowOff>
    </xdr:from>
    <xdr:to>
      <xdr:col>102</xdr:col>
      <xdr:colOff>261938</xdr:colOff>
      <xdr:row>104</xdr:row>
      <xdr:rowOff>142875</xdr:rowOff>
    </xdr:to>
    <xdr:graphicFrame macro="">
      <xdr:nvGraphicFramePr>
        <xdr:cNvPr id="250" name="Chart 2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92</xdr:col>
      <xdr:colOff>714374</xdr:colOff>
      <xdr:row>105</xdr:row>
      <xdr:rowOff>130969</xdr:rowOff>
    </xdr:from>
    <xdr:to>
      <xdr:col>102</xdr:col>
      <xdr:colOff>214312</xdr:colOff>
      <xdr:row>113</xdr:row>
      <xdr:rowOff>95250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oneCellAnchor>
    <xdr:from>
      <xdr:col>91</xdr:col>
      <xdr:colOff>95250</xdr:colOff>
      <xdr:row>117</xdr:row>
      <xdr:rowOff>34636</xdr:rowOff>
    </xdr:from>
    <xdr:ext cx="1067594" cy="1063625"/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23347074"/>
          <a:ext cx="1067594" cy="1063625"/>
        </a:xfrm>
        <a:prstGeom prst="rect">
          <a:avLst/>
        </a:prstGeom>
      </xdr:spPr>
    </xdr:pic>
    <xdr:clientData/>
  </xdr:oneCellAnchor>
  <xdr:oneCellAnchor>
    <xdr:from>
      <xdr:col>101</xdr:col>
      <xdr:colOff>174318</xdr:colOff>
      <xdr:row>117</xdr:row>
      <xdr:rowOff>38619</xdr:rowOff>
    </xdr:from>
    <xdr:ext cx="1066458" cy="1091389"/>
    <xdr:pic>
      <xdr:nvPicPr>
        <xdr:cNvPr id="253" name="Picture 25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23351057"/>
          <a:ext cx="1066458" cy="1091389"/>
        </a:xfrm>
        <a:prstGeom prst="rect">
          <a:avLst/>
        </a:prstGeom>
      </xdr:spPr>
    </xdr:pic>
    <xdr:clientData/>
  </xdr:oneCellAnchor>
  <xdr:twoCellAnchor>
    <xdr:from>
      <xdr:col>92</xdr:col>
      <xdr:colOff>750092</xdr:colOff>
      <xdr:row>167</xdr:row>
      <xdr:rowOff>11907</xdr:rowOff>
    </xdr:from>
    <xdr:to>
      <xdr:col>102</xdr:col>
      <xdr:colOff>250030</xdr:colOff>
      <xdr:row>177</xdr:row>
      <xdr:rowOff>23812</xdr:rowOff>
    </xdr:to>
    <xdr:graphicFrame macro="">
      <xdr:nvGraphicFramePr>
        <xdr:cNvPr id="254" name="Chart 2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92</xdr:col>
      <xdr:colOff>750094</xdr:colOff>
      <xdr:row>178</xdr:row>
      <xdr:rowOff>11907</xdr:rowOff>
    </xdr:from>
    <xdr:to>
      <xdr:col>102</xdr:col>
      <xdr:colOff>250032</xdr:colOff>
      <xdr:row>188</xdr:row>
      <xdr:rowOff>23812</xdr:rowOff>
    </xdr:to>
    <xdr:graphicFrame macro="">
      <xdr:nvGraphicFramePr>
        <xdr:cNvPr id="255" name="Chart 2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92</xdr:col>
      <xdr:colOff>750094</xdr:colOff>
      <xdr:row>189</xdr:row>
      <xdr:rowOff>1</xdr:rowOff>
    </xdr:from>
    <xdr:to>
      <xdr:col>102</xdr:col>
      <xdr:colOff>250032</xdr:colOff>
      <xdr:row>198</xdr:row>
      <xdr:rowOff>119062</xdr:rowOff>
    </xdr:to>
    <xdr:graphicFrame macro="">
      <xdr:nvGraphicFramePr>
        <xdr:cNvPr id="256" name="Chart 2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92</xdr:col>
      <xdr:colOff>750094</xdr:colOff>
      <xdr:row>199</xdr:row>
      <xdr:rowOff>166688</xdr:rowOff>
    </xdr:from>
    <xdr:to>
      <xdr:col>102</xdr:col>
      <xdr:colOff>250032</xdr:colOff>
      <xdr:row>209</xdr:row>
      <xdr:rowOff>11906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92</xdr:col>
      <xdr:colOff>762000</xdr:colOff>
      <xdr:row>210</xdr:row>
      <xdr:rowOff>0</xdr:rowOff>
    </xdr:from>
    <xdr:to>
      <xdr:col>102</xdr:col>
      <xdr:colOff>261938</xdr:colOff>
      <xdr:row>219</xdr:row>
      <xdr:rowOff>142875</xdr:rowOff>
    </xdr:to>
    <xdr:graphicFrame macro="">
      <xdr:nvGraphicFramePr>
        <xdr:cNvPr id="258" name="Chart 2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92</xdr:col>
      <xdr:colOff>714374</xdr:colOff>
      <xdr:row>220</xdr:row>
      <xdr:rowOff>130969</xdr:rowOff>
    </xdr:from>
    <xdr:to>
      <xdr:col>102</xdr:col>
      <xdr:colOff>214312</xdr:colOff>
      <xdr:row>228</xdr:row>
      <xdr:rowOff>95250</xdr:rowOff>
    </xdr:to>
    <xdr:graphicFrame macro="">
      <xdr:nvGraphicFramePr>
        <xdr:cNvPr id="259" name="Chart 2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oneCellAnchor>
    <xdr:from>
      <xdr:col>91</xdr:col>
      <xdr:colOff>95250</xdr:colOff>
      <xdr:row>232</xdr:row>
      <xdr:rowOff>34636</xdr:rowOff>
    </xdr:from>
    <xdr:ext cx="1067594" cy="1063625"/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46421386"/>
          <a:ext cx="1067594" cy="1063625"/>
        </a:xfrm>
        <a:prstGeom prst="rect">
          <a:avLst/>
        </a:prstGeom>
      </xdr:spPr>
    </xdr:pic>
    <xdr:clientData/>
  </xdr:oneCellAnchor>
  <xdr:oneCellAnchor>
    <xdr:from>
      <xdr:col>101</xdr:col>
      <xdr:colOff>174318</xdr:colOff>
      <xdr:row>232</xdr:row>
      <xdr:rowOff>38619</xdr:rowOff>
    </xdr:from>
    <xdr:ext cx="1066458" cy="1091389"/>
    <xdr:pic>
      <xdr:nvPicPr>
        <xdr:cNvPr id="261" name="Picture 26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46425369"/>
          <a:ext cx="1066458" cy="1091389"/>
        </a:xfrm>
        <a:prstGeom prst="rect">
          <a:avLst/>
        </a:prstGeom>
      </xdr:spPr>
    </xdr:pic>
    <xdr:clientData/>
  </xdr:oneCellAnchor>
  <xdr:twoCellAnchor>
    <xdr:from>
      <xdr:col>92</xdr:col>
      <xdr:colOff>750092</xdr:colOff>
      <xdr:row>282</xdr:row>
      <xdr:rowOff>11907</xdr:rowOff>
    </xdr:from>
    <xdr:to>
      <xdr:col>102</xdr:col>
      <xdr:colOff>250030</xdr:colOff>
      <xdr:row>292</xdr:row>
      <xdr:rowOff>23812</xdr:rowOff>
    </xdr:to>
    <xdr:graphicFrame macro="">
      <xdr:nvGraphicFramePr>
        <xdr:cNvPr id="262" name="Chart 2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92</xdr:col>
      <xdr:colOff>750094</xdr:colOff>
      <xdr:row>293</xdr:row>
      <xdr:rowOff>11907</xdr:rowOff>
    </xdr:from>
    <xdr:to>
      <xdr:col>102</xdr:col>
      <xdr:colOff>250032</xdr:colOff>
      <xdr:row>303</xdr:row>
      <xdr:rowOff>23812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92</xdr:col>
      <xdr:colOff>750094</xdr:colOff>
      <xdr:row>304</xdr:row>
      <xdr:rowOff>1</xdr:rowOff>
    </xdr:from>
    <xdr:to>
      <xdr:col>102</xdr:col>
      <xdr:colOff>250032</xdr:colOff>
      <xdr:row>313</xdr:row>
      <xdr:rowOff>119062</xdr:rowOff>
    </xdr:to>
    <xdr:graphicFrame macro="">
      <xdr:nvGraphicFramePr>
        <xdr:cNvPr id="264" name="Chart 2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92</xdr:col>
      <xdr:colOff>750094</xdr:colOff>
      <xdr:row>314</xdr:row>
      <xdr:rowOff>166688</xdr:rowOff>
    </xdr:from>
    <xdr:to>
      <xdr:col>102</xdr:col>
      <xdr:colOff>250032</xdr:colOff>
      <xdr:row>324</xdr:row>
      <xdr:rowOff>11906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92</xdr:col>
      <xdr:colOff>762000</xdr:colOff>
      <xdr:row>325</xdr:row>
      <xdr:rowOff>0</xdr:rowOff>
    </xdr:from>
    <xdr:to>
      <xdr:col>102</xdr:col>
      <xdr:colOff>261938</xdr:colOff>
      <xdr:row>334</xdr:row>
      <xdr:rowOff>142875</xdr:rowOff>
    </xdr:to>
    <xdr:graphicFrame macro="">
      <xdr:nvGraphicFramePr>
        <xdr:cNvPr id="266" name="Chart 2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92</xdr:col>
      <xdr:colOff>714374</xdr:colOff>
      <xdr:row>335</xdr:row>
      <xdr:rowOff>130969</xdr:rowOff>
    </xdr:from>
    <xdr:to>
      <xdr:col>102</xdr:col>
      <xdr:colOff>214312</xdr:colOff>
      <xdr:row>343</xdr:row>
      <xdr:rowOff>95250</xdr:rowOff>
    </xdr:to>
    <xdr:graphicFrame macro="">
      <xdr:nvGraphicFramePr>
        <xdr:cNvPr id="267" name="Chart 2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oneCellAnchor>
    <xdr:from>
      <xdr:col>91</xdr:col>
      <xdr:colOff>95250</xdr:colOff>
      <xdr:row>347</xdr:row>
      <xdr:rowOff>34636</xdr:rowOff>
    </xdr:from>
    <xdr:ext cx="1067594" cy="1063625"/>
    <xdr:pic>
      <xdr:nvPicPr>
        <xdr:cNvPr id="268" name="Picture 26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69459980"/>
          <a:ext cx="1067594" cy="1063625"/>
        </a:xfrm>
        <a:prstGeom prst="rect">
          <a:avLst/>
        </a:prstGeom>
      </xdr:spPr>
    </xdr:pic>
    <xdr:clientData/>
  </xdr:oneCellAnchor>
  <xdr:oneCellAnchor>
    <xdr:from>
      <xdr:col>101</xdr:col>
      <xdr:colOff>174318</xdr:colOff>
      <xdr:row>347</xdr:row>
      <xdr:rowOff>38619</xdr:rowOff>
    </xdr:from>
    <xdr:ext cx="1066458" cy="1091389"/>
    <xdr:pic>
      <xdr:nvPicPr>
        <xdr:cNvPr id="269" name="Picture 26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69463963"/>
          <a:ext cx="1066458" cy="1091389"/>
        </a:xfrm>
        <a:prstGeom prst="rect">
          <a:avLst/>
        </a:prstGeom>
      </xdr:spPr>
    </xdr:pic>
    <xdr:clientData/>
  </xdr:oneCellAnchor>
  <xdr:twoCellAnchor>
    <xdr:from>
      <xdr:col>92</xdr:col>
      <xdr:colOff>750092</xdr:colOff>
      <xdr:row>397</xdr:row>
      <xdr:rowOff>11907</xdr:rowOff>
    </xdr:from>
    <xdr:to>
      <xdr:col>102</xdr:col>
      <xdr:colOff>250030</xdr:colOff>
      <xdr:row>407</xdr:row>
      <xdr:rowOff>23812</xdr:rowOff>
    </xdr:to>
    <xdr:graphicFrame macro="">
      <xdr:nvGraphicFramePr>
        <xdr:cNvPr id="270" name="Chart 2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92</xdr:col>
      <xdr:colOff>750094</xdr:colOff>
      <xdr:row>408</xdr:row>
      <xdr:rowOff>11907</xdr:rowOff>
    </xdr:from>
    <xdr:to>
      <xdr:col>102</xdr:col>
      <xdr:colOff>250032</xdr:colOff>
      <xdr:row>418</xdr:row>
      <xdr:rowOff>23812</xdr:rowOff>
    </xdr:to>
    <xdr:graphicFrame macro="">
      <xdr:nvGraphicFramePr>
        <xdr:cNvPr id="271" name="Chart 2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92</xdr:col>
      <xdr:colOff>750094</xdr:colOff>
      <xdr:row>419</xdr:row>
      <xdr:rowOff>1</xdr:rowOff>
    </xdr:from>
    <xdr:to>
      <xdr:col>102</xdr:col>
      <xdr:colOff>250032</xdr:colOff>
      <xdr:row>428</xdr:row>
      <xdr:rowOff>119062</xdr:rowOff>
    </xdr:to>
    <xdr:graphicFrame macro="">
      <xdr:nvGraphicFramePr>
        <xdr:cNvPr id="272" name="Chart 2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92</xdr:col>
      <xdr:colOff>750094</xdr:colOff>
      <xdr:row>429</xdr:row>
      <xdr:rowOff>166688</xdr:rowOff>
    </xdr:from>
    <xdr:to>
      <xdr:col>102</xdr:col>
      <xdr:colOff>250032</xdr:colOff>
      <xdr:row>439</xdr:row>
      <xdr:rowOff>11906</xdr:rowOff>
    </xdr:to>
    <xdr:graphicFrame macro="">
      <xdr:nvGraphicFramePr>
        <xdr:cNvPr id="273" name="Chart 2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92</xdr:col>
      <xdr:colOff>762000</xdr:colOff>
      <xdr:row>440</xdr:row>
      <xdr:rowOff>0</xdr:rowOff>
    </xdr:from>
    <xdr:to>
      <xdr:col>102</xdr:col>
      <xdr:colOff>261938</xdr:colOff>
      <xdr:row>449</xdr:row>
      <xdr:rowOff>142875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92</xdr:col>
      <xdr:colOff>714374</xdr:colOff>
      <xdr:row>450</xdr:row>
      <xdr:rowOff>130969</xdr:rowOff>
    </xdr:from>
    <xdr:to>
      <xdr:col>102</xdr:col>
      <xdr:colOff>214312</xdr:colOff>
      <xdr:row>458</xdr:row>
      <xdr:rowOff>95250</xdr:rowOff>
    </xdr:to>
    <xdr:graphicFrame macro="">
      <xdr:nvGraphicFramePr>
        <xdr:cNvPr id="275" name="Chart 2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oneCellAnchor>
    <xdr:from>
      <xdr:col>91</xdr:col>
      <xdr:colOff>95250</xdr:colOff>
      <xdr:row>462</xdr:row>
      <xdr:rowOff>34636</xdr:rowOff>
    </xdr:from>
    <xdr:ext cx="1067594" cy="1063625"/>
    <xdr:pic>
      <xdr:nvPicPr>
        <xdr:cNvPr id="276" name="Picture 27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92498574"/>
          <a:ext cx="1067594" cy="1063625"/>
        </a:xfrm>
        <a:prstGeom prst="rect">
          <a:avLst/>
        </a:prstGeom>
      </xdr:spPr>
    </xdr:pic>
    <xdr:clientData/>
  </xdr:oneCellAnchor>
  <xdr:oneCellAnchor>
    <xdr:from>
      <xdr:col>101</xdr:col>
      <xdr:colOff>174318</xdr:colOff>
      <xdr:row>462</xdr:row>
      <xdr:rowOff>38619</xdr:rowOff>
    </xdr:from>
    <xdr:ext cx="1066458" cy="1091389"/>
    <xdr:pic>
      <xdr:nvPicPr>
        <xdr:cNvPr id="277" name="Picture 27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92502557"/>
          <a:ext cx="1066458" cy="1091389"/>
        </a:xfrm>
        <a:prstGeom prst="rect">
          <a:avLst/>
        </a:prstGeom>
      </xdr:spPr>
    </xdr:pic>
    <xdr:clientData/>
  </xdr:oneCellAnchor>
  <xdr:twoCellAnchor>
    <xdr:from>
      <xdr:col>92</xdr:col>
      <xdr:colOff>750092</xdr:colOff>
      <xdr:row>512</xdr:row>
      <xdr:rowOff>11907</xdr:rowOff>
    </xdr:from>
    <xdr:to>
      <xdr:col>102</xdr:col>
      <xdr:colOff>250030</xdr:colOff>
      <xdr:row>522</xdr:row>
      <xdr:rowOff>23812</xdr:rowOff>
    </xdr:to>
    <xdr:graphicFrame macro="">
      <xdr:nvGraphicFramePr>
        <xdr:cNvPr id="278" name="Chart 2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92</xdr:col>
      <xdr:colOff>750094</xdr:colOff>
      <xdr:row>523</xdr:row>
      <xdr:rowOff>11907</xdr:rowOff>
    </xdr:from>
    <xdr:to>
      <xdr:col>102</xdr:col>
      <xdr:colOff>250032</xdr:colOff>
      <xdr:row>533</xdr:row>
      <xdr:rowOff>23812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92</xdr:col>
      <xdr:colOff>750094</xdr:colOff>
      <xdr:row>534</xdr:row>
      <xdr:rowOff>1</xdr:rowOff>
    </xdr:from>
    <xdr:to>
      <xdr:col>102</xdr:col>
      <xdr:colOff>250032</xdr:colOff>
      <xdr:row>543</xdr:row>
      <xdr:rowOff>119062</xdr:rowOff>
    </xdr:to>
    <xdr:graphicFrame macro="">
      <xdr:nvGraphicFramePr>
        <xdr:cNvPr id="280" name="Chart 2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92</xdr:col>
      <xdr:colOff>750094</xdr:colOff>
      <xdr:row>544</xdr:row>
      <xdr:rowOff>166688</xdr:rowOff>
    </xdr:from>
    <xdr:to>
      <xdr:col>102</xdr:col>
      <xdr:colOff>250032</xdr:colOff>
      <xdr:row>554</xdr:row>
      <xdr:rowOff>11906</xdr:rowOff>
    </xdr:to>
    <xdr:graphicFrame macro="">
      <xdr:nvGraphicFramePr>
        <xdr:cNvPr id="281" name="Chart 2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92</xdr:col>
      <xdr:colOff>762000</xdr:colOff>
      <xdr:row>555</xdr:row>
      <xdr:rowOff>0</xdr:rowOff>
    </xdr:from>
    <xdr:to>
      <xdr:col>102</xdr:col>
      <xdr:colOff>261938</xdr:colOff>
      <xdr:row>564</xdr:row>
      <xdr:rowOff>142875</xdr:rowOff>
    </xdr:to>
    <xdr:graphicFrame macro="">
      <xdr:nvGraphicFramePr>
        <xdr:cNvPr id="282" name="Chart 2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92</xdr:col>
      <xdr:colOff>714374</xdr:colOff>
      <xdr:row>565</xdr:row>
      <xdr:rowOff>130969</xdr:rowOff>
    </xdr:from>
    <xdr:to>
      <xdr:col>102</xdr:col>
      <xdr:colOff>214312</xdr:colOff>
      <xdr:row>573</xdr:row>
      <xdr:rowOff>95250</xdr:rowOff>
    </xdr:to>
    <xdr:graphicFrame macro="">
      <xdr:nvGraphicFramePr>
        <xdr:cNvPr id="283" name="Chart 2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oneCellAnchor>
    <xdr:from>
      <xdr:col>106</xdr:col>
      <xdr:colOff>95250</xdr:colOff>
      <xdr:row>2</xdr:row>
      <xdr:rowOff>34636</xdr:rowOff>
    </xdr:from>
    <xdr:ext cx="1067594" cy="1063625"/>
    <xdr:pic>
      <xdr:nvPicPr>
        <xdr:cNvPr id="284" name="Picture 28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368011"/>
          <a:ext cx="1067594" cy="1063625"/>
        </a:xfrm>
        <a:prstGeom prst="rect">
          <a:avLst/>
        </a:prstGeom>
      </xdr:spPr>
    </xdr:pic>
    <xdr:clientData/>
  </xdr:oneCellAnchor>
  <xdr:oneCellAnchor>
    <xdr:from>
      <xdr:col>116</xdr:col>
      <xdr:colOff>174318</xdr:colOff>
      <xdr:row>2</xdr:row>
      <xdr:rowOff>38619</xdr:rowOff>
    </xdr:from>
    <xdr:ext cx="1066458" cy="1091389"/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371994"/>
          <a:ext cx="1066458" cy="1091389"/>
        </a:xfrm>
        <a:prstGeom prst="rect">
          <a:avLst/>
        </a:prstGeom>
      </xdr:spPr>
    </xdr:pic>
    <xdr:clientData/>
  </xdr:oneCellAnchor>
  <xdr:twoCellAnchor>
    <xdr:from>
      <xdr:col>107</xdr:col>
      <xdr:colOff>750092</xdr:colOff>
      <xdr:row>52</xdr:row>
      <xdr:rowOff>11907</xdr:rowOff>
    </xdr:from>
    <xdr:to>
      <xdr:col>117</xdr:col>
      <xdr:colOff>250030</xdr:colOff>
      <xdr:row>62</xdr:row>
      <xdr:rowOff>23812</xdr:rowOff>
    </xdr:to>
    <xdr:graphicFrame macro="">
      <xdr:nvGraphicFramePr>
        <xdr:cNvPr id="286" name="Chart 2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107</xdr:col>
      <xdr:colOff>750094</xdr:colOff>
      <xdr:row>63</xdr:row>
      <xdr:rowOff>11907</xdr:rowOff>
    </xdr:from>
    <xdr:to>
      <xdr:col>117</xdr:col>
      <xdr:colOff>250032</xdr:colOff>
      <xdr:row>73</xdr:row>
      <xdr:rowOff>23812</xdr:rowOff>
    </xdr:to>
    <xdr:graphicFrame macro="">
      <xdr:nvGraphicFramePr>
        <xdr:cNvPr id="287" name="Chart 2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107</xdr:col>
      <xdr:colOff>750094</xdr:colOff>
      <xdr:row>74</xdr:row>
      <xdr:rowOff>1</xdr:rowOff>
    </xdr:from>
    <xdr:to>
      <xdr:col>117</xdr:col>
      <xdr:colOff>250032</xdr:colOff>
      <xdr:row>83</xdr:row>
      <xdr:rowOff>119062</xdr:rowOff>
    </xdr:to>
    <xdr:graphicFrame macro="">
      <xdr:nvGraphicFramePr>
        <xdr:cNvPr id="288" name="Chart 2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107</xdr:col>
      <xdr:colOff>750094</xdr:colOff>
      <xdr:row>84</xdr:row>
      <xdr:rowOff>166688</xdr:rowOff>
    </xdr:from>
    <xdr:to>
      <xdr:col>117</xdr:col>
      <xdr:colOff>250032</xdr:colOff>
      <xdr:row>94</xdr:row>
      <xdr:rowOff>11906</xdr:rowOff>
    </xdr:to>
    <xdr:graphicFrame macro="">
      <xdr:nvGraphicFramePr>
        <xdr:cNvPr id="289" name="Chart 2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107</xdr:col>
      <xdr:colOff>762000</xdr:colOff>
      <xdr:row>95</xdr:row>
      <xdr:rowOff>0</xdr:rowOff>
    </xdr:from>
    <xdr:to>
      <xdr:col>117</xdr:col>
      <xdr:colOff>261938</xdr:colOff>
      <xdr:row>104</xdr:row>
      <xdr:rowOff>142875</xdr:rowOff>
    </xdr:to>
    <xdr:graphicFrame macro="">
      <xdr:nvGraphicFramePr>
        <xdr:cNvPr id="290" name="Chart 2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107</xdr:col>
      <xdr:colOff>714374</xdr:colOff>
      <xdr:row>105</xdr:row>
      <xdr:rowOff>130969</xdr:rowOff>
    </xdr:from>
    <xdr:to>
      <xdr:col>117</xdr:col>
      <xdr:colOff>214312</xdr:colOff>
      <xdr:row>113</xdr:row>
      <xdr:rowOff>95250</xdr:rowOff>
    </xdr:to>
    <xdr:graphicFrame macro="">
      <xdr:nvGraphicFramePr>
        <xdr:cNvPr id="291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oneCellAnchor>
    <xdr:from>
      <xdr:col>106</xdr:col>
      <xdr:colOff>95250</xdr:colOff>
      <xdr:row>117</xdr:row>
      <xdr:rowOff>34636</xdr:rowOff>
    </xdr:from>
    <xdr:ext cx="1067594" cy="1063625"/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23347074"/>
          <a:ext cx="1067594" cy="1063625"/>
        </a:xfrm>
        <a:prstGeom prst="rect">
          <a:avLst/>
        </a:prstGeom>
      </xdr:spPr>
    </xdr:pic>
    <xdr:clientData/>
  </xdr:oneCellAnchor>
  <xdr:oneCellAnchor>
    <xdr:from>
      <xdr:col>116</xdr:col>
      <xdr:colOff>174318</xdr:colOff>
      <xdr:row>117</xdr:row>
      <xdr:rowOff>38619</xdr:rowOff>
    </xdr:from>
    <xdr:ext cx="1066458" cy="1091389"/>
    <xdr:pic>
      <xdr:nvPicPr>
        <xdr:cNvPr id="293" name="Picture 29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23351057"/>
          <a:ext cx="1066458" cy="1091389"/>
        </a:xfrm>
        <a:prstGeom prst="rect">
          <a:avLst/>
        </a:prstGeom>
      </xdr:spPr>
    </xdr:pic>
    <xdr:clientData/>
  </xdr:oneCellAnchor>
  <xdr:twoCellAnchor>
    <xdr:from>
      <xdr:col>107</xdr:col>
      <xdr:colOff>750092</xdr:colOff>
      <xdr:row>167</xdr:row>
      <xdr:rowOff>11907</xdr:rowOff>
    </xdr:from>
    <xdr:to>
      <xdr:col>117</xdr:col>
      <xdr:colOff>250030</xdr:colOff>
      <xdr:row>177</xdr:row>
      <xdr:rowOff>23812</xdr:rowOff>
    </xdr:to>
    <xdr:graphicFrame macro="">
      <xdr:nvGraphicFramePr>
        <xdr:cNvPr id="294" name="Chart 2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107</xdr:col>
      <xdr:colOff>750094</xdr:colOff>
      <xdr:row>178</xdr:row>
      <xdr:rowOff>11907</xdr:rowOff>
    </xdr:from>
    <xdr:to>
      <xdr:col>117</xdr:col>
      <xdr:colOff>250032</xdr:colOff>
      <xdr:row>188</xdr:row>
      <xdr:rowOff>23812</xdr:rowOff>
    </xdr:to>
    <xdr:graphicFrame macro="">
      <xdr:nvGraphicFramePr>
        <xdr:cNvPr id="295" name="Chart 2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107</xdr:col>
      <xdr:colOff>750094</xdr:colOff>
      <xdr:row>189</xdr:row>
      <xdr:rowOff>1</xdr:rowOff>
    </xdr:from>
    <xdr:to>
      <xdr:col>117</xdr:col>
      <xdr:colOff>250032</xdr:colOff>
      <xdr:row>198</xdr:row>
      <xdr:rowOff>119062</xdr:rowOff>
    </xdr:to>
    <xdr:graphicFrame macro="">
      <xdr:nvGraphicFramePr>
        <xdr:cNvPr id="296" name="Chart 2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107</xdr:col>
      <xdr:colOff>750094</xdr:colOff>
      <xdr:row>199</xdr:row>
      <xdr:rowOff>166688</xdr:rowOff>
    </xdr:from>
    <xdr:to>
      <xdr:col>117</xdr:col>
      <xdr:colOff>250032</xdr:colOff>
      <xdr:row>209</xdr:row>
      <xdr:rowOff>11906</xdr:rowOff>
    </xdr:to>
    <xdr:graphicFrame macro="">
      <xdr:nvGraphicFramePr>
        <xdr:cNvPr id="297" name="Chart 2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107</xdr:col>
      <xdr:colOff>762000</xdr:colOff>
      <xdr:row>210</xdr:row>
      <xdr:rowOff>0</xdr:rowOff>
    </xdr:from>
    <xdr:to>
      <xdr:col>117</xdr:col>
      <xdr:colOff>261938</xdr:colOff>
      <xdr:row>219</xdr:row>
      <xdr:rowOff>142875</xdr:rowOff>
    </xdr:to>
    <xdr:graphicFrame macro="">
      <xdr:nvGraphicFramePr>
        <xdr:cNvPr id="298" name="Chart 2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107</xdr:col>
      <xdr:colOff>714374</xdr:colOff>
      <xdr:row>220</xdr:row>
      <xdr:rowOff>130969</xdr:rowOff>
    </xdr:from>
    <xdr:to>
      <xdr:col>117</xdr:col>
      <xdr:colOff>214312</xdr:colOff>
      <xdr:row>228</xdr:row>
      <xdr:rowOff>95250</xdr:rowOff>
    </xdr:to>
    <xdr:graphicFrame macro="">
      <xdr:nvGraphicFramePr>
        <xdr:cNvPr id="299" name="Chart 2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oneCellAnchor>
    <xdr:from>
      <xdr:col>106</xdr:col>
      <xdr:colOff>95250</xdr:colOff>
      <xdr:row>232</xdr:row>
      <xdr:rowOff>34636</xdr:rowOff>
    </xdr:from>
    <xdr:ext cx="1067594" cy="1063625"/>
    <xdr:pic>
      <xdr:nvPicPr>
        <xdr:cNvPr id="300" name="Picture 29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46421386"/>
          <a:ext cx="1067594" cy="1063625"/>
        </a:xfrm>
        <a:prstGeom prst="rect">
          <a:avLst/>
        </a:prstGeom>
      </xdr:spPr>
    </xdr:pic>
    <xdr:clientData/>
  </xdr:oneCellAnchor>
  <xdr:oneCellAnchor>
    <xdr:from>
      <xdr:col>116</xdr:col>
      <xdr:colOff>174318</xdr:colOff>
      <xdr:row>232</xdr:row>
      <xdr:rowOff>38619</xdr:rowOff>
    </xdr:from>
    <xdr:ext cx="1066458" cy="1091389"/>
    <xdr:pic>
      <xdr:nvPicPr>
        <xdr:cNvPr id="301" name="Picture 30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46425369"/>
          <a:ext cx="1066458" cy="1091389"/>
        </a:xfrm>
        <a:prstGeom prst="rect">
          <a:avLst/>
        </a:prstGeom>
      </xdr:spPr>
    </xdr:pic>
    <xdr:clientData/>
  </xdr:oneCellAnchor>
  <xdr:twoCellAnchor>
    <xdr:from>
      <xdr:col>107</xdr:col>
      <xdr:colOff>750092</xdr:colOff>
      <xdr:row>282</xdr:row>
      <xdr:rowOff>11907</xdr:rowOff>
    </xdr:from>
    <xdr:to>
      <xdr:col>117</xdr:col>
      <xdr:colOff>250030</xdr:colOff>
      <xdr:row>292</xdr:row>
      <xdr:rowOff>23812</xdr:rowOff>
    </xdr:to>
    <xdr:graphicFrame macro="">
      <xdr:nvGraphicFramePr>
        <xdr:cNvPr id="302" name="Chart 3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107</xdr:col>
      <xdr:colOff>750094</xdr:colOff>
      <xdr:row>293</xdr:row>
      <xdr:rowOff>11907</xdr:rowOff>
    </xdr:from>
    <xdr:to>
      <xdr:col>117</xdr:col>
      <xdr:colOff>250032</xdr:colOff>
      <xdr:row>303</xdr:row>
      <xdr:rowOff>23812</xdr:rowOff>
    </xdr:to>
    <xdr:graphicFrame macro="">
      <xdr:nvGraphicFramePr>
        <xdr:cNvPr id="303" name="Chart 3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107</xdr:col>
      <xdr:colOff>750094</xdr:colOff>
      <xdr:row>304</xdr:row>
      <xdr:rowOff>1</xdr:rowOff>
    </xdr:from>
    <xdr:to>
      <xdr:col>117</xdr:col>
      <xdr:colOff>250032</xdr:colOff>
      <xdr:row>313</xdr:row>
      <xdr:rowOff>119062</xdr:rowOff>
    </xdr:to>
    <xdr:graphicFrame macro="">
      <xdr:nvGraphicFramePr>
        <xdr:cNvPr id="304" name="Chart 3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107</xdr:col>
      <xdr:colOff>750094</xdr:colOff>
      <xdr:row>314</xdr:row>
      <xdr:rowOff>166688</xdr:rowOff>
    </xdr:from>
    <xdr:to>
      <xdr:col>117</xdr:col>
      <xdr:colOff>250032</xdr:colOff>
      <xdr:row>324</xdr:row>
      <xdr:rowOff>11906</xdr:rowOff>
    </xdr:to>
    <xdr:graphicFrame macro="">
      <xdr:nvGraphicFramePr>
        <xdr:cNvPr id="305" name="Chart 3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107</xdr:col>
      <xdr:colOff>762000</xdr:colOff>
      <xdr:row>325</xdr:row>
      <xdr:rowOff>0</xdr:rowOff>
    </xdr:from>
    <xdr:to>
      <xdr:col>117</xdr:col>
      <xdr:colOff>261938</xdr:colOff>
      <xdr:row>334</xdr:row>
      <xdr:rowOff>142875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107</xdr:col>
      <xdr:colOff>714374</xdr:colOff>
      <xdr:row>335</xdr:row>
      <xdr:rowOff>130969</xdr:rowOff>
    </xdr:from>
    <xdr:to>
      <xdr:col>117</xdr:col>
      <xdr:colOff>214312</xdr:colOff>
      <xdr:row>343</xdr:row>
      <xdr:rowOff>95250</xdr:rowOff>
    </xdr:to>
    <xdr:graphicFrame macro="">
      <xdr:nvGraphicFramePr>
        <xdr:cNvPr id="307" name="Chart 3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oneCellAnchor>
    <xdr:from>
      <xdr:col>106</xdr:col>
      <xdr:colOff>95250</xdr:colOff>
      <xdr:row>347</xdr:row>
      <xdr:rowOff>34636</xdr:rowOff>
    </xdr:from>
    <xdr:ext cx="1067594" cy="1063625"/>
    <xdr:pic>
      <xdr:nvPicPr>
        <xdr:cNvPr id="308" name="Picture 30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69459980"/>
          <a:ext cx="1067594" cy="1063625"/>
        </a:xfrm>
        <a:prstGeom prst="rect">
          <a:avLst/>
        </a:prstGeom>
      </xdr:spPr>
    </xdr:pic>
    <xdr:clientData/>
  </xdr:oneCellAnchor>
  <xdr:oneCellAnchor>
    <xdr:from>
      <xdr:col>116</xdr:col>
      <xdr:colOff>174318</xdr:colOff>
      <xdr:row>347</xdr:row>
      <xdr:rowOff>38619</xdr:rowOff>
    </xdr:from>
    <xdr:ext cx="1066458" cy="1091389"/>
    <xdr:pic>
      <xdr:nvPicPr>
        <xdr:cNvPr id="309" name="Picture 30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69463963"/>
          <a:ext cx="1066458" cy="1091389"/>
        </a:xfrm>
        <a:prstGeom prst="rect">
          <a:avLst/>
        </a:prstGeom>
      </xdr:spPr>
    </xdr:pic>
    <xdr:clientData/>
  </xdr:oneCellAnchor>
  <xdr:twoCellAnchor>
    <xdr:from>
      <xdr:col>107</xdr:col>
      <xdr:colOff>750092</xdr:colOff>
      <xdr:row>397</xdr:row>
      <xdr:rowOff>11907</xdr:rowOff>
    </xdr:from>
    <xdr:to>
      <xdr:col>117</xdr:col>
      <xdr:colOff>250030</xdr:colOff>
      <xdr:row>407</xdr:row>
      <xdr:rowOff>23812</xdr:rowOff>
    </xdr:to>
    <xdr:graphicFrame macro="">
      <xdr:nvGraphicFramePr>
        <xdr:cNvPr id="310" name="Chart 3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107</xdr:col>
      <xdr:colOff>750094</xdr:colOff>
      <xdr:row>408</xdr:row>
      <xdr:rowOff>11907</xdr:rowOff>
    </xdr:from>
    <xdr:to>
      <xdr:col>117</xdr:col>
      <xdr:colOff>250032</xdr:colOff>
      <xdr:row>418</xdr:row>
      <xdr:rowOff>23812</xdr:rowOff>
    </xdr:to>
    <xdr:graphicFrame macro="">
      <xdr:nvGraphicFramePr>
        <xdr:cNvPr id="311" name="Chart 3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107</xdr:col>
      <xdr:colOff>750094</xdr:colOff>
      <xdr:row>419</xdr:row>
      <xdr:rowOff>1</xdr:rowOff>
    </xdr:from>
    <xdr:to>
      <xdr:col>117</xdr:col>
      <xdr:colOff>250032</xdr:colOff>
      <xdr:row>428</xdr:row>
      <xdr:rowOff>119062</xdr:rowOff>
    </xdr:to>
    <xdr:graphicFrame macro="">
      <xdr:nvGraphicFramePr>
        <xdr:cNvPr id="312" name="Chart 3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107</xdr:col>
      <xdr:colOff>750094</xdr:colOff>
      <xdr:row>429</xdr:row>
      <xdr:rowOff>166688</xdr:rowOff>
    </xdr:from>
    <xdr:to>
      <xdr:col>117</xdr:col>
      <xdr:colOff>250032</xdr:colOff>
      <xdr:row>439</xdr:row>
      <xdr:rowOff>11906</xdr:rowOff>
    </xdr:to>
    <xdr:graphicFrame macro="">
      <xdr:nvGraphicFramePr>
        <xdr:cNvPr id="313" name="Chart 3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107</xdr:col>
      <xdr:colOff>762000</xdr:colOff>
      <xdr:row>440</xdr:row>
      <xdr:rowOff>0</xdr:rowOff>
    </xdr:from>
    <xdr:to>
      <xdr:col>117</xdr:col>
      <xdr:colOff>261938</xdr:colOff>
      <xdr:row>449</xdr:row>
      <xdr:rowOff>142875</xdr:rowOff>
    </xdr:to>
    <xdr:graphicFrame macro="">
      <xdr:nvGraphicFramePr>
        <xdr:cNvPr id="314" name="Chart 3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107</xdr:col>
      <xdr:colOff>714374</xdr:colOff>
      <xdr:row>450</xdr:row>
      <xdr:rowOff>130969</xdr:rowOff>
    </xdr:from>
    <xdr:to>
      <xdr:col>117</xdr:col>
      <xdr:colOff>214312</xdr:colOff>
      <xdr:row>458</xdr:row>
      <xdr:rowOff>95250</xdr:rowOff>
    </xdr:to>
    <xdr:graphicFrame macro="">
      <xdr:nvGraphicFramePr>
        <xdr:cNvPr id="315" name="Chart 3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oneCellAnchor>
    <xdr:from>
      <xdr:col>106</xdr:col>
      <xdr:colOff>95250</xdr:colOff>
      <xdr:row>462</xdr:row>
      <xdr:rowOff>34636</xdr:rowOff>
    </xdr:from>
    <xdr:ext cx="1067594" cy="1063625"/>
    <xdr:pic>
      <xdr:nvPicPr>
        <xdr:cNvPr id="316" name="Picture 31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92498574"/>
          <a:ext cx="1067594" cy="1063625"/>
        </a:xfrm>
        <a:prstGeom prst="rect">
          <a:avLst/>
        </a:prstGeom>
      </xdr:spPr>
    </xdr:pic>
    <xdr:clientData/>
  </xdr:oneCellAnchor>
  <xdr:oneCellAnchor>
    <xdr:from>
      <xdr:col>116</xdr:col>
      <xdr:colOff>174318</xdr:colOff>
      <xdr:row>462</xdr:row>
      <xdr:rowOff>38619</xdr:rowOff>
    </xdr:from>
    <xdr:ext cx="1066458" cy="1091389"/>
    <xdr:pic>
      <xdr:nvPicPr>
        <xdr:cNvPr id="317" name="Picture 3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92502557"/>
          <a:ext cx="1066458" cy="1091389"/>
        </a:xfrm>
        <a:prstGeom prst="rect">
          <a:avLst/>
        </a:prstGeom>
      </xdr:spPr>
    </xdr:pic>
    <xdr:clientData/>
  </xdr:oneCellAnchor>
  <xdr:twoCellAnchor>
    <xdr:from>
      <xdr:col>107</xdr:col>
      <xdr:colOff>750092</xdr:colOff>
      <xdr:row>512</xdr:row>
      <xdr:rowOff>11907</xdr:rowOff>
    </xdr:from>
    <xdr:to>
      <xdr:col>117</xdr:col>
      <xdr:colOff>250030</xdr:colOff>
      <xdr:row>522</xdr:row>
      <xdr:rowOff>23812</xdr:rowOff>
    </xdr:to>
    <xdr:graphicFrame macro="">
      <xdr:nvGraphicFramePr>
        <xdr:cNvPr id="318" name="Chart 3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107</xdr:col>
      <xdr:colOff>750094</xdr:colOff>
      <xdr:row>523</xdr:row>
      <xdr:rowOff>11907</xdr:rowOff>
    </xdr:from>
    <xdr:to>
      <xdr:col>117</xdr:col>
      <xdr:colOff>250032</xdr:colOff>
      <xdr:row>533</xdr:row>
      <xdr:rowOff>23812</xdr:rowOff>
    </xdr:to>
    <xdr:graphicFrame macro="">
      <xdr:nvGraphicFramePr>
        <xdr:cNvPr id="319" name="Chart 3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107</xdr:col>
      <xdr:colOff>750094</xdr:colOff>
      <xdr:row>534</xdr:row>
      <xdr:rowOff>1</xdr:rowOff>
    </xdr:from>
    <xdr:to>
      <xdr:col>117</xdr:col>
      <xdr:colOff>250032</xdr:colOff>
      <xdr:row>543</xdr:row>
      <xdr:rowOff>119062</xdr:rowOff>
    </xdr:to>
    <xdr:graphicFrame macro="">
      <xdr:nvGraphicFramePr>
        <xdr:cNvPr id="320" name="Chart 3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107</xdr:col>
      <xdr:colOff>750094</xdr:colOff>
      <xdr:row>544</xdr:row>
      <xdr:rowOff>166688</xdr:rowOff>
    </xdr:from>
    <xdr:to>
      <xdr:col>117</xdr:col>
      <xdr:colOff>250032</xdr:colOff>
      <xdr:row>554</xdr:row>
      <xdr:rowOff>11906</xdr:rowOff>
    </xdr:to>
    <xdr:graphicFrame macro="">
      <xdr:nvGraphicFramePr>
        <xdr:cNvPr id="321" name="Chart 3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107</xdr:col>
      <xdr:colOff>762000</xdr:colOff>
      <xdr:row>555</xdr:row>
      <xdr:rowOff>0</xdr:rowOff>
    </xdr:from>
    <xdr:to>
      <xdr:col>117</xdr:col>
      <xdr:colOff>261938</xdr:colOff>
      <xdr:row>564</xdr:row>
      <xdr:rowOff>142875</xdr:rowOff>
    </xdr:to>
    <xdr:graphicFrame macro="">
      <xdr:nvGraphicFramePr>
        <xdr:cNvPr id="322" name="Chart 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107</xdr:col>
      <xdr:colOff>714374</xdr:colOff>
      <xdr:row>565</xdr:row>
      <xdr:rowOff>130969</xdr:rowOff>
    </xdr:from>
    <xdr:to>
      <xdr:col>117</xdr:col>
      <xdr:colOff>214312</xdr:colOff>
      <xdr:row>573</xdr:row>
      <xdr:rowOff>95250</xdr:rowOff>
    </xdr:to>
    <xdr:graphicFrame macro="">
      <xdr:nvGraphicFramePr>
        <xdr:cNvPr id="323" name="Chart 3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oneCellAnchor>
    <xdr:from>
      <xdr:col>121</xdr:col>
      <xdr:colOff>95250</xdr:colOff>
      <xdr:row>2</xdr:row>
      <xdr:rowOff>34636</xdr:rowOff>
    </xdr:from>
    <xdr:ext cx="1067594" cy="1063625"/>
    <xdr:pic>
      <xdr:nvPicPr>
        <xdr:cNvPr id="324" name="Picture 32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368011"/>
          <a:ext cx="1067594" cy="1063625"/>
        </a:xfrm>
        <a:prstGeom prst="rect">
          <a:avLst/>
        </a:prstGeom>
      </xdr:spPr>
    </xdr:pic>
    <xdr:clientData/>
  </xdr:oneCellAnchor>
  <xdr:oneCellAnchor>
    <xdr:from>
      <xdr:col>131</xdr:col>
      <xdr:colOff>174318</xdr:colOff>
      <xdr:row>2</xdr:row>
      <xdr:rowOff>38619</xdr:rowOff>
    </xdr:from>
    <xdr:ext cx="1066458" cy="1091389"/>
    <xdr:pic>
      <xdr:nvPicPr>
        <xdr:cNvPr id="325" name="Picture 3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371994"/>
          <a:ext cx="1066458" cy="1091389"/>
        </a:xfrm>
        <a:prstGeom prst="rect">
          <a:avLst/>
        </a:prstGeom>
      </xdr:spPr>
    </xdr:pic>
    <xdr:clientData/>
  </xdr:oneCellAnchor>
  <xdr:twoCellAnchor>
    <xdr:from>
      <xdr:col>122</xdr:col>
      <xdr:colOff>750092</xdr:colOff>
      <xdr:row>52</xdr:row>
      <xdr:rowOff>11907</xdr:rowOff>
    </xdr:from>
    <xdr:to>
      <xdr:col>132</xdr:col>
      <xdr:colOff>250030</xdr:colOff>
      <xdr:row>62</xdr:row>
      <xdr:rowOff>23812</xdr:rowOff>
    </xdr:to>
    <xdr:graphicFrame macro="">
      <xdr:nvGraphicFramePr>
        <xdr:cNvPr id="326" name="Chart 3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122</xdr:col>
      <xdr:colOff>750094</xdr:colOff>
      <xdr:row>63</xdr:row>
      <xdr:rowOff>11907</xdr:rowOff>
    </xdr:from>
    <xdr:to>
      <xdr:col>132</xdr:col>
      <xdr:colOff>250032</xdr:colOff>
      <xdr:row>73</xdr:row>
      <xdr:rowOff>23812</xdr:rowOff>
    </xdr:to>
    <xdr:graphicFrame macro="">
      <xdr:nvGraphicFramePr>
        <xdr:cNvPr id="327" name="Chart 3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122</xdr:col>
      <xdr:colOff>750094</xdr:colOff>
      <xdr:row>74</xdr:row>
      <xdr:rowOff>1</xdr:rowOff>
    </xdr:from>
    <xdr:to>
      <xdr:col>132</xdr:col>
      <xdr:colOff>250032</xdr:colOff>
      <xdr:row>83</xdr:row>
      <xdr:rowOff>119062</xdr:rowOff>
    </xdr:to>
    <xdr:graphicFrame macro="">
      <xdr:nvGraphicFramePr>
        <xdr:cNvPr id="328" name="Chart 3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122</xdr:col>
      <xdr:colOff>750094</xdr:colOff>
      <xdr:row>84</xdr:row>
      <xdr:rowOff>166688</xdr:rowOff>
    </xdr:from>
    <xdr:to>
      <xdr:col>132</xdr:col>
      <xdr:colOff>250032</xdr:colOff>
      <xdr:row>94</xdr:row>
      <xdr:rowOff>11906</xdr:rowOff>
    </xdr:to>
    <xdr:graphicFrame macro="">
      <xdr:nvGraphicFramePr>
        <xdr:cNvPr id="329" name="Chart 3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122</xdr:col>
      <xdr:colOff>762000</xdr:colOff>
      <xdr:row>95</xdr:row>
      <xdr:rowOff>0</xdr:rowOff>
    </xdr:from>
    <xdr:to>
      <xdr:col>132</xdr:col>
      <xdr:colOff>261938</xdr:colOff>
      <xdr:row>104</xdr:row>
      <xdr:rowOff>142875</xdr:rowOff>
    </xdr:to>
    <xdr:graphicFrame macro="">
      <xdr:nvGraphicFramePr>
        <xdr:cNvPr id="330" name="Chart 3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122</xdr:col>
      <xdr:colOff>714374</xdr:colOff>
      <xdr:row>105</xdr:row>
      <xdr:rowOff>130969</xdr:rowOff>
    </xdr:from>
    <xdr:to>
      <xdr:col>132</xdr:col>
      <xdr:colOff>214312</xdr:colOff>
      <xdr:row>113</xdr:row>
      <xdr:rowOff>95250</xdr:rowOff>
    </xdr:to>
    <xdr:graphicFrame macro="">
      <xdr:nvGraphicFramePr>
        <xdr:cNvPr id="331" name="Chart 3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oneCellAnchor>
    <xdr:from>
      <xdr:col>121</xdr:col>
      <xdr:colOff>95250</xdr:colOff>
      <xdr:row>117</xdr:row>
      <xdr:rowOff>34636</xdr:rowOff>
    </xdr:from>
    <xdr:ext cx="1067594" cy="1063625"/>
    <xdr:pic>
      <xdr:nvPicPr>
        <xdr:cNvPr id="332" name="Picture 33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23347074"/>
          <a:ext cx="1067594" cy="1063625"/>
        </a:xfrm>
        <a:prstGeom prst="rect">
          <a:avLst/>
        </a:prstGeom>
      </xdr:spPr>
    </xdr:pic>
    <xdr:clientData/>
  </xdr:oneCellAnchor>
  <xdr:oneCellAnchor>
    <xdr:from>
      <xdr:col>131</xdr:col>
      <xdr:colOff>174318</xdr:colOff>
      <xdr:row>117</xdr:row>
      <xdr:rowOff>38619</xdr:rowOff>
    </xdr:from>
    <xdr:ext cx="1066458" cy="1091389"/>
    <xdr:pic>
      <xdr:nvPicPr>
        <xdr:cNvPr id="333" name="Picture 33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23351057"/>
          <a:ext cx="1066458" cy="1091389"/>
        </a:xfrm>
        <a:prstGeom prst="rect">
          <a:avLst/>
        </a:prstGeom>
      </xdr:spPr>
    </xdr:pic>
    <xdr:clientData/>
  </xdr:oneCellAnchor>
  <xdr:twoCellAnchor>
    <xdr:from>
      <xdr:col>122</xdr:col>
      <xdr:colOff>750092</xdr:colOff>
      <xdr:row>167</xdr:row>
      <xdr:rowOff>11907</xdr:rowOff>
    </xdr:from>
    <xdr:to>
      <xdr:col>132</xdr:col>
      <xdr:colOff>250030</xdr:colOff>
      <xdr:row>177</xdr:row>
      <xdr:rowOff>23812</xdr:rowOff>
    </xdr:to>
    <xdr:graphicFrame macro="">
      <xdr:nvGraphicFramePr>
        <xdr:cNvPr id="334" name="Chart 3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122</xdr:col>
      <xdr:colOff>750094</xdr:colOff>
      <xdr:row>178</xdr:row>
      <xdr:rowOff>11907</xdr:rowOff>
    </xdr:from>
    <xdr:to>
      <xdr:col>132</xdr:col>
      <xdr:colOff>250032</xdr:colOff>
      <xdr:row>188</xdr:row>
      <xdr:rowOff>23812</xdr:rowOff>
    </xdr:to>
    <xdr:graphicFrame macro="">
      <xdr:nvGraphicFramePr>
        <xdr:cNvPr id="335" name="Chart 3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122</xdr:col>
      <xdr:colOff>750094</xdr:colOff>
      <xdr:row>189</xdr:row>
      <xdr:rowOff>1</xdr:rowOff>
    </xdr:from>
    <xdr:to>
      <xdr:col>132</xdr:col>
      <xdr:colOff>250032</xdr:colOff>
      <xdr:row>198</xdr:row>
      <xdr:rowOff>119062</xdr:rowOff>
    </xdr:to>
    <xdr:graphicFrame macro="">
      <xdr:nvGraphicFramePr>
        <xdr:cNvPr id="336" name="Chart 3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122</xdr:col>
      <xdr:colOff>750094</xdr:colOff>
      <xdr:row>199</xdr:row>
      <xdr:rowOff>166688</xdr:rowOff>
    </xdr:from>
    <xdr:to>
      <xdr:col>132</xdr:col>
      <xdr:colOff>250032</xdr:colOff>
      <xdr:row>209</xdr:row>
      <xdr:rowOff>11906</xdr:rowOff>
    </xdr:to>
    <xdr:graphicFrame macro="">
      <xdr:nvGraphicFramePr>
        <xdr:cNvPr id="337" name="Chart 3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122</xdr:col>
      <xdr:colOff>762000</xdr:colOff>
      <xdr:row>210</xdr:row>
      <xdr:rowOff>0</xdr:rowOff>
    </xdr:from>
    <xdr:to>
      <xdr:col>132</xdr:col>
      <xdr:colOff>261938</xdr:colOff>
      <xdr:row>219</xdr:row>
      <xdr:rowOff>142875</xdr:rowOff>
    </xdr:to>
    <xdr:graphicFrame macro="">
      <xdr:nvGraphicFramePr>
        <xdr:cNvPr id="338" name="Chart 3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122</xdr:col>
      <xdr:colOff>714374</xdr:colOff>
      <xdr:row>220</xdr:row>
      <xdr:rowOff>130969</xdr:rowOff>
    </xdr:from>
    <xdr:to>
      <xdr:col>132</xdr:col>
      <xdr:colOff>214312</xdr:colOff>
      <xdr:row>228</xdr:row>
      <xdr:rowOff>95250</xdr:rowOff>
    </xdr:to>
    <xdr:graphicFrame macro="">
      <xdr:nvGraphicFramePr>
        <xdr:cNvPr id="339" name="Chart 3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oneCellAnchor>
    <xdr:from>
      <xdr:col>121</xdr:col>
      <xdr:colOff>95250</xdr:colOff>
      <xdr:row>232</xdr:row>
      <xdr:rowOff>34636</xdr:rowOff>
    </xdr:from>
    <xdr:ext cx="1067594" cy="1063625"/>
    <xdr:pic>
      <xdr:nvPicPr>
        <xdr:cNvPr id="340" name="Picture 33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46421386"/>
          <a:ext cx="1067594" cy="1063625"/>
        </a:xfrm>
        <a:prstGeom prst="rect">
          <a:avLst/>
        </a:prstGeom>
      </xdr:spPr>
    </xdr:pic>
    <xdr:clientData/>
  </xdr:oneCellAnchor>
  <xdr:oneCellAnchor>
    <xdr:from>
      <xdr:col>131</xdr:col>
      <xdr:colOff>174318</xdr:colOff>
      <xdr:row>232</xdr:row>
      <xdr:rowOff>38619</xdr:rowOff>
    </xdr:from>
    <xdr:ext cx="1066458" cy="1091389"/>
    <xdr:pic>
      <xdr:nvPicPr>
        <xdr:cNvPr id="341" name="Picture 34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46425369"/>
          <a:ext cx="1066458" cy="1091389"/>
        </a:xfrm>
        <a:prstGeom prst="rect">
          <a:avLst/>
        </a:prstGeom>
      </xdr:spPr>
    </xdr:pic>
    <xdr:clientData/>
  </xdr:oneCellAnchor>
  <xdr:twoCellAnchor>
    <xdr:from>
      <xdr:col>122</xdr:col>
      <xdr:colOff>750092</xdr:colOff>
      <xdr:row>282</xdr:row>
      <xdr:rowOff>11907</xdr:rowOff>
    </xdr:from>
    <xdr:to>
      <xdr:col>132</xdr:col>
      <xdr:colOff>250030</xdr:colOff>
      <xdr:row>292</xdr:row>
      <xdr:rowOff>23812</xdr:rowOff>
    </xdr:to>
    <xdr:graphicFrame macro="">
      <xdr:nvGraphicFramePr>
        <xdr:cNvPr id="342" name="Chart 3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122</xdr:col>
      <xdr:colOff>750094</xdr:colOff>
      <xdr:row>293</xdr:row>
      <xdr:rowOff>11907</xdr:rowOff>
    </xdr:from>
    <xdr:to>
      <xdr:col>132</xdr:col>
      <xdr:colOff>250032</xdr:colOff>
      <xdr:row>303</xdr:row>
      <xdr:rowOff>23812</xdr:rowOff>
    </xdr:to>
    <xdr:graphicFrame macro="">
      <xdr:nvGraphicFramePr>
        <xdr:cNvPr id="343" name="Chart 3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122</xdr:col>
      <xdr:colOff>750094</xdr:colOff>
      <xdr:row>304</xdr:row>
      <xdr:rowOff>1</xdr:rowOff>
    </xdr:from>
    <xdr:to>
      <xdr:col>132</xdr:col>
      <xdr:colOff>250032</xdr:colOff>
      <xdr:row>313</xdr:row>
      <xdr:rowOff>119062</xdr:rowOff>
    </xdr:to>
    <xdr:graphicFrame macro="">
      <xdr:nvGraphicFramePr>
        <xdr:cNvPr id="344" name="Chart 3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122</xdr:col>
      <xdr:colOff>750094</xdr:colOff>
      <xdr:row>314</xdr:row>
      <xdr:rowOff>166688</xdr:rowOff>
    </xdr:from>
    <xdr:to>
      <xdr:col>132</xdr:col>
      <xdr:colOff>250032</xdr:colOff>
      <xdr:row>324</xdr:row>
      <xdr:rowOff>11906</xdr:rowOff>
    </xdr:to>
    <xdr:graphicFrame macro="">
      <xdr:nvGraphicFramePr>
        <xdr:cNvPr id="345" name="Chart 3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122</xdr:col>
      <xdr:colOff>762000</xdr:colOff>
      <xdr:row>325</xdr:row>
      <xdr:rowOff>0</xdr:rowOff>
    </xdr:from>
    <xdr:to>
      <xdr:col>132</xdr:col>
      <xdr:colOff>261938</xdr:colOff>
      <xdr:row>334</xdr:row>
      <xdr:rowOff>142875</xdr:rowOff>
    </xdr:to>
    <xdr:graphicFrame macro="">
      <xdr:nvGraphicFramePr>
        <xdr:cNvPr id="346" name="Chart 3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122</xdr:col>
      <xdr:colOff>714374</xdr:colOff>
      <xdr:row>335</xdr:row>
      <xdr:rowOff>130969</xdr:rowOff>
    </xdr:from>
    <xdr:to>
      <xdr:col>132</xdr:col>
      <xdr:colOff>214312</xdr:colOff>
      <xdr:row>343</xdr:row>
      <xdr:rowOff>95250</xdr:rowOff>
    </xdr:to>
    <xdr:graphicFrame macro="">
      <xdr:nvGraphicFramePr>
        <xdr:cNvPr id="347" name="Chart 3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oneCellAnchor>
    <xdr:from>
      <xdr:col>121</xdr:col>
      <xdr:colOff>95250</xdr:colOff>
      <xdr:row>347</xdr:row>
      <xdr:rowOff>34636</xdr:rowOff>
    </xdr:from>
    <xdr:ext cx="1067594" cy="1063625"/>
    <xdr:pic>
      <xdr:nvPicPr>
        <xdr:cNvPr id="348" name="Picture 34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69459980"/>
          <a:ext cx="1067594" cy="1063625"/>
        </a:xfrm>
        <a:prstGeom prst="rect">
          <a:avLst/>
        </a:prstGeom>
      </xdr:spPr>
    </xdr:pic>
    <xdr:clientData/>
  </xdr:oneCellAnchor>
  <xdr:oneCellAnchor>
    <xdr:from>
      <xdr:col>131</xdr:col>
      <xdr:colOff>174318</xdr:colOff>
      <xdr:row>347</xdr:row>
      <xdr:rowOff>38619</xdr:rowOff>
    </xdr:from>
    <xdr:ext cx="1066458" cy="1091389"/>
    <xdr:pic>
      <xdr:nvPicPr>
        <xdr:cNvPr id="349" name="Picture 34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69463963"/>
          <a:ext cx="1066458" cy="1091389"/>
        </a:xfrm>
        <a:prstGeom prst="rect">
          <a:avLst/>
        </a:prstGeom>
      </xdr:spPr>
    </xdr:pic>
    <xdr:clientData/>
  </xdr:oneCellAnchor>
  <xdr:twoCellAnchor>
    <xdr:from>
      <xdr:col>122</xdr:col>
      <xdr:colOff>750092</xdr:colOff>
      <xdr:row>397</xdr:row>
      <xdr:rowOff>11907</xdr:rowOff>
    </xdr:from>
    <xdr:to>
      <xdr:col>132</xdr:col>
      <xdr:colOff>250030</xdr:colOff>
      <xdr:row>407</xdr:row>
      <xdr:rowOff>23812</xdr:rowOff>
    </xdr:to>
    <xdr:graphicFrame macro="">
      <xdr:nvGraphicFramePr>
        <xdr:cNvPr id="350" name="Chart 3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122</xdr:col>
      <xdr:colOff>750094</xdr:colOff>
      <xdr:row>408</xdr:row>
      <xdr:rowOff>11907</xdr:rowOff>
    </xdr:from>
    <xdr:to>
      <xdr:col>132</xdr:col>
      <xdr:colOff>250032</xdr:colOff>
      <xdr:row>418</xdr:row>
      <xdr:rowOff>23812</xdr:rowOff>
    </xdr:to>
    <xdr:graphicFrame macro="">
      <xdr:nvGraphicFramePr>
        <xdr:cNvPr id="351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122</xdr:col>
      <xdr:colOff>750094</xdr:colOff>
      <xdr:row>419</xdr:row>
      <xdr:rowOff>1</xdr:rowOff>
    </xdr:from>
    <xdr:to>
      <xdr:col>132</xdr:col>
      <xdr:colOff>250032</xdr:colOff>
      <xdr:row>428</xdr:row>
      <xdr:rowOff>119062</xdr:rowOff>
    </xdr:to>
    <xdr:graphicFrame macro="">
      <xdr:nvGraphicFramePr>
        <xdr:cNvPr id="352" name="Chart 3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122</xdr:col>
      <xdr:colOff>750094</xdr:colOff>
      <xdr:row>429</xdr:row>
      <xdr:rowOff>166688</xdr:rowOff>
    </xdr:from>
    <xdr:to>
      <xdr:col>132</xdr:col>
      <xdr:colOff>250032</xdr:colOff>
      <xdr:row>439</xdr:row>
      <xdr:rowOff>11906</xdr:rowOff>
    </xdr:to>
    <xdr:graphicFrame macro="">
      <xdr:nvGraphicFramePr>
        <xdr:cNvPr id="353" name="Chart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122</xdr:col>
      <xdr:colOff>762000</xdr:colOff>
      <xdr:row>440</xdr:row>
      <xdr:rowOff>0</xdr:rowOff>
    </xdr:from>
    <xdr:to>
      <xdr:col>132</xdr:col>
      <xdr:colOff>261938</xdr:colOff>
      <xdr:row>449</xdr:row>
      <xdr:rowOff>142875</xdr:rowOff>
    </xdr:to>
    <xdr:graphicFrame macro="">
      <xdr:nvGraphicFramePr>
        <xdr:cNvPr id="354" name="Chart 3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122</xdr:col>
      <xdr:colOff>714374</xdr:colOff>
      <xdr:row>450</xdr:row>
      <xdr:rowOff>130969</xdr:rowOff>
    </xdr:from>
    <xdr:to>
      <xdr:col>132</xdr:col>
      <xdr:colOff>214312</xdr:colOff>
      <xdr:row>458</xdr:row>
      <xdr:rowOff>95250</xdr:rowOff>
    </xdr:to>
    <xdr:graphicFrame macro="">
      <xdr:nvGraphicFramePr>
        <xdr:cNvPr id="355" name="Chart 3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oneCellAnchor>
    <xdr:from>
      <xdr:col>121</xdr:col>
      <xdr:colOff>95250</xdr:colOff>
      <xdr:row>462</xdr:row>
      <xdr:rowOff>34636</xdr:rowOff>
    </xdr:from>
    <xdr:ext cx="1067594" cy="1063625"/>
    <xdr:pic>
      <xdr:nvPicPr>
        <xdr:cNvPr id="356" name="Picture 35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92498574"/>
          <a:ext cx="1067594" cy="1063625"/>
        </a:xfrm>
        <a:prstGeom prst="rect">
          <a:avLst/>
        </a:prstGeom>
      </xdr:spPr>
    </xdr:pic>
    <xdr:clientData/>
  </xdr:oneCellAnchor>
  <xdr:oneCellAnchor>
    <xdr:from>
      <xdr:col>131</xdr:col>
      <xdr:colOff>174318</xdr:colOff>
      <xdr:row>462</xdr:row>
      <xdr:rowOff>38619</xdr:rowOff>
    </xdr:from>
    <xdr:ext cx="1066458" cy="1091389"/>
    <xdr:pic>
      <xdr:nvPicPr>
        <xdr:cNvPr id="357" name="Picture 35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92502557"/>
          <a:ext cx="1066458" cy="1091389"/>
        </a:xfrm>
        <a:prstGeom prst="rect">
          <a:avLst/>
        </a:prstGeom>
      </xdr:spPr>
    </xdr:pic>
    <xdr:clientData/>
  </xdr:oneCellAnchor>
  <xdr:twoCellAnchor>
    <xdr:from>
      <xdr:col>122</xdr:col>
      <xdr:colOff>750092</xdr:colOff>
      <xdr:row>512</xdr:row>
      <xdr:rowOff>11907</xdr:rowOff>
    </xdr:from>
    <xdr:to>
      <xdr:col>132</xdr:col>
      <xdr:colOff>250030</xdr:colOff>
      <xdr:row>522</xdr:row>
      <xdr:rowOff>23812</xdr:rowOff>
    </xdr:to>
    <xdr:graphicFrame macro="">
      <xdr:nvGraphicFramePr>
        <xdr:cNvPr id="358" name="Chart 3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122</xdr:col>
      <xdr:colOff>750094</xdr:colOff>
      <xdr:row>523</xdr:row>
      <xdr:rowOff>11907</xdr:rowOff>
    </xdr:from>
    <xdr:to>
      <xdr:col>132</xdr:col>
      <xdr:colOff>250032</xdr:colOff>
      <xdr:row>533</xdr:row>
      <xdr:rowOff>23812</xdr:rowOff>
    </xdr:to>
    <xdr:graphicFrame macro="">
      <xdr:nvGraphicFramePr>
        <xdr:cNvPr id="359" name="Chart 3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122</xdr:col>
      <xdr:colOff>750094</xdr:colOff>
      <xdr:row>534</xdr:row>
      <xdr:rowOff>1</xdr:rowOff>
    </xdr:from>
    <xdr:to>
      <xdr:col>132</xdr:col>
      <xdr:colOff>250032</xdr:colOff>
      <xdr:row>543</xdr:row>
      <xdr:rowOff>119062</xdr:rowOff>
    </xdr:to>
    <xdr:graphicFrame macro="">
      <xdr:nvGraphicFramePr>
        <xdr:cNvPr id="360" name="Chart 3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122</xdr:col>
      <xdr:colOff>750094</xdr:colOff>
      <xdr:row>544</xdr:row>
      <xdr:rowOff>166688</xdr:rowOff>
    </xdr:from>
    <xdr:to>
      <xdr:col>132</xdr:col>
      <xdr:colOff>250032</xdr:colOff>
      <xdr:row>554</xdr:row>
      <xdr:rowOff>11906</xdr:rowOff>
    </xdr:to>
    <xdr:graphicFrame macro="">
      <xdr:nvGraphicFramePr>
        <xdr:cNvPr id="361" name="Chart 3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122</xdr:col>
      <xdr:colOff>762000</xdr:colOff>
      <xdr:row>555</xdr:row>
      <xdr:rowOff>0</xdr:rowOff>
    </xdr:from>
    <xdr:to>
      <xdr:col>132</xdr:col>
      <xdr:colOff>261938</xdr:colOff>
      <xdr:row>564</xdr:row>
      <xdr:rowOff>142875</xdr:rowOff>
    </xdr:to>
    <xdr:graphicFrame macro="">
      <xdr:nvGraphicFramePr>
        <xdr:cNvPr id="362" name="Chart 3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122</xdr:col>
      <xdr:colOff>714374</xdr:colOff>
      <xdr:row>565</xdr:row>
      <xdr:rowOff>130969</xdr:rowOff>
    </xdr:from>
    <xdr:to>
      <xdr:col>132</xdr:col>
      <xdr:colOff>214312</xdr:colOff>
      <xdr:row>573</xdr:row>
      <xdr:rowOff>95250</xdr:rowOff>
    </xdr:to>
    <xdr:graphicFrame macro="">
      <xdr:nvGraphicFramePr>
        <xdr:cNvPr id="363" name="Chart 3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oneCellAnchor>
    <xdr:from>
      <xdr:col>136</xdr:col>
      <xdr:colOff>95250</xdr:colOff>
      <xdr:row>2</xdr:row>
      <xdr:rowOff>34636</xdr:rowOff>
    </xdr:from>
    <xdr:ext cx="1067594" cy="1063625"/>
    <xdr:pic>
      <xdr:nvPicPr>
        <xdr:cNvPr id="364" name="Picture 36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368011"/>
          <a:ext cx="1067594" cy="1063625"/>
        </a:xfrm>
        <a:prstGeom prst="rect">
          <a:avLst/>
        </a:prstGeom>
      </xdr:spPr>
    </xdr:pic>
    <xdr:clientData/>
  </xdr:oneCellAnchor>
  <xdr:oneCellAnchor>
    <xdr:from>
      <xdr:col>146</xdr:col>
      <xdr:colOff>174318</xdr:colOff>
      <xdr:row>2</xdr:row>
      <xdr:rowOff>38619</xdr:rowOff>
    </xdr:from>
    <xdr:ext cx="1066458" cy="1091389"/>
    <xdr:pic>
      <xdr:nvPicPr>
        <xdr:cNvPr id="365" name="Picture 36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371994"/>
          <a:ext cx="1066458" cy="1091389"/>
        </a:xfrm>
        <a:prstGeom prst="rect">
          <a:avLst/>
        </a:prstGeom>
      </xdr:spPr>
    </xdr:pic>
    <xdr:clientData/>
  </xdr:oneCellAnchor>
  <xdr:twoCellAnchor>
    <xdr:from>
      <xdr:col>137</xdr:col>
      <xdr:colOff>750092</xdr:colOff>
      <xdr:row>52</xdr:row>
      <xdr:rowOff>11907</xdr:rowOff>
    </xdr:from>
    <xdr:to>
      <xdr:col>147</xdr:col>
      <xdr:colOff>250030</xdr:colOff>
      <xdr:row>62</xdr:row>
      <xdr:rowOff>23812</xdr:rowOff>
    </xdr:to>
    <xdr:graphicFrame macro="">
      <xdr:nvGraphicFramePr>
        <xdr:cNvPr id="366" name="Chart 3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137</xdr:col>
      <xdr:colOff>750094</xdr:colOff>
      <xdr:row>63</xdr:row>
      <xdr:rowOff>11907</xdr:rowOff>
    </xdr:from>
    <xdr:to>
      <xdr:col>147</xdr:col>
      <xdr:colOff>250032</xdr:colOff>
      <xdr:row>73</xdr:row>
      <xdr:rowOff>23812</xdr:rowOff>
    </xdr:to>
    <xdr:graphicFrame macro="">
      <xdr:nvGraphicFramePr>
        <xdr:cNvPr id="367" name="Chart 3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137</xdr:col>
      <xdr:colOff>750094</xdr:colOff>
      <xdr:row>74</xdr:row>
      <xdr:rowOff>1</xdr:rowOff>
    </xdr:from>
    <xdr:to>
      <xdr:col>147</xdr:col>
      <xdr:colOff>250032</xdr:colOff>
      <xdr:row>83</xdr:row>
      <xdr:rowOff>119062</xdr:rowOff>
    </xdr:to>
    <xdr:graphicFrame macro="">
      <xdr:nvGraphicFramePr>
        <xdr:cNvPr id="368" name="Chart 3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137</xdr:col>
      <xdr:colOff>750094</xdr:colOff>
      <xdr:row>84</xdr:row>
      <xdr:rowOff>166688</xdr:rowOff>
    </xdr:from>
    <xdr:to>
      <xdr:col>147</xdr:col>
      <xdr:colOff>250032</xdr:colOff>
      <xdr:row>94</xdr:row>
      <xdr:rowOff>11906</xdr:rowOff>
    </xdr:to>
    <xdr:graphicFrame macro="">
      <xdr:nvGraphicFramePr>
        <xdr:cNvPr id="369" name="Chart 3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137</xdr:col>
      <xdr:colOff>762000</xdr:colOff>
      <xdr:row>95</xdr:row>
      <xdr:rowOff>0</xdr:rowOff>
    </xdr:from>
    <xdr:to>
      <xdr:col>147</xdr:col>
      <xdr:colOff>261938</xdr:colOff>
      <xdr:row>104</xdr:row>
      <xdr:rowOff>142875</xdr:rowOff>
    </xdr:to>
    <xdr:graphicFrame macro="">
      <xdr:nvGraphicFramePr>
        <xdr:cNvPr id="370" name="Chart 3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137</xdr:col>
      <xdr:colOff>714374</xdr:colOff>
      <xdr:row>105</xdr:row>
      <xdr:rowOff>130969</xdr:rowOff>
    </xdr:from>
    <xdr:to>
      <xdr:col>147</xdr:col>
      <xdr:colOff>214312</xdr:colOff>
      <xdr:row>113</xdr:row>
      <xdr:rowOff>95250</xdr:rowOff>
    </xdr:to>
    <xdr:graphicFrame macro="">
      <xdr:nvGraphicFramePr>
        <xdr:cNvPr id="371" name="Chart 3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oneCellAnchor>
    <xdr:from>
      <xdr:col>136</xdr:col>
      <xdr:colOff>95250</xdr:colOff>
      <xdr:row>117</xdr:row>
      <xdr:rowOff>34636</xdr:rowOff>
    </xdr:from>
    <xdr:ext cx="1067594" cy="1063625"/>
    <xdr:pic>
      <xdr:nvPicPr>
        <xdr:cNvPr id="372" name="Picture 37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23347074"/>
          <a:ext cx="1067594" cy="1063625"/>
        </a:xfrm>
        <a:prstGeom prst="rect">
          <a:avLst/>
        </a:prstGeom>
      </xdr:spPr>
    </xdr:pic>
    <xdr:clientData/>
  </xdr:oneCellAnchor>
  <xdr:oneCellAnchor>
    <xdr:from>
      <xdr:col>146</xdr:col>
      <xdr:colOff>174318</xdr:colOff>
      <xdr:row>117</xdr:row>
      <xdr:rowOff>38619</xdr:rowOff>
    </xdr:from>
    <xdr:ext cx="1066458" cy="1091389"/>
    <xdr:pic>
      <xdr:nvPicPr>
        <xdr:cNvPr id="373" name="Picture 37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23351057"/>
          <a:ext cx="1066458" cy="1091389"/>
        </a:xfrm>
        <a:prstGeom prst="rect">
          <a:avLst/>
        </a:prstGeom>
      </xdr:spPr>
    </xdr:pic>
    <xdr:clientData/>
  </xdr:oneCellAnchor>
  <xdr:twoCellAnchor>
    <xdr:from>
      <xdr:col>137</xdr:col>
      <xdr:colOff>750092</xdr:colOff>
      <xdr:row>167</xdr:row>
      <xdr:rowOff>11907</xdr:rowOff>
    </xdr:from>
    <xdr:to>
      <xdr:col>147</xdr:col>
      <xdr:colOff>250030</xdr:colOff>
      <xdr:row>177</xdr:row>
      <xdr:rowOff>23812</xdr:rowOff>
    </xdr:to>
    <xdr:graphicFrame macro="">
      <xdr:nvGraphicFramePr>
        <xdr:cNvPr id="374" name="Chart 3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137</xdr:col>
      <xdr:colOff>750094</xdr:colOff>
      <xdr:row>178</xdr:row>
      <xdr:rowOff>11907</xdr:rowOff>
    </xdr:from>
    <xdr:to>
      <xdr:col>147</xdr:col>
      <xdr:colOff>250032</xdr:colOff>
      <xdr:row>188</xdr:row>
      <xdr:rowOff>23812</xdr:rowOff>
    </xdr:to>
    <xdr:graphicFrame macro="">
      <xdr:nvGraphicFramePr>
        <xdr:cNvPr id="375" name="Chart 3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137</xdr:col>
      <xdr:colOff>750094</xdr:colOff>
      <xdr:row>189</xdr:row>
      <xdr:rowOff>1</xdr:rowOff>
    </xdr:from>
    <xdr:to>
      <xdr:col>147</xdr:col>
      <xdr:colOff>250032</xdr:colOff>
      <xdr:row>198</xdr:row>
      <xdr:rowOff>119062</xdr:rowOff>
    </xdr:to>
    <xdr:graphicFrame macro="">
      <xdr:nvGraphicFramePr>
        <xdr:cNvPr id="376" name="Chart 3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137</xdr:col>
      <xdr:colOff>750094</xdr:colOff>
      <xdr:row>199</xdr:row>
      <xdr:rowOff>166688</xdr:rowOff>
    </xdr:from>
    <xdr:to>
      <xdr:col>147</xdr:col>
      <xdr:colOff>250032</xdr:colOff>
      <xdr:row>209</xdr:row>
      <xdr:rowOff>11906</xdr:rowOff>
    </xdr:to>
    <xdr:graphicFrame macro="">
      <xdr:nvGraphicFramePr>
        <xdr:cNvPr id="377" name="Chart 3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137</xdr:col>
      <xdr:colOff>762000</xdr:colOff>
      <xdr:row>210</xdr:row>
      <xdr:rowOff>0</xdr:rowOff>
    </xdr:from>
    <xdr:to>
      <xdr:col>147</xdr:col>
      <xdr:colOff>261938</xdr:colOff>
      <xdr:row>219</xdr:row>
      <xdr:rowOff>142875</xdr:rowOff>
    </xdr:to>
    <xdr:graphicFrame macro="">
      <xdr:nvGraphicFramePr>
        <xdr:cNvPr id="378" name="Chart 3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137</xdr:col>
      <xdr:colOff>714374</xdr:colOff>
      <xdr:row>220</xdr:row>
      <xdr:rowOff>130969</xdr:rowOff>
    </xdr:from>
    <xdr:to>
      <xdr:col>147</xdr:col>
      <xdr:colOff>214312</xdr:colOff>
      <xdr:row>228</xdr:row>
      <xdr:rowOff>95250</xdr:rowOff>
    </xdr:to>
    <xdr:graphicFrame macro="">
      <xdr:nvGraphicFramePr>
        <xdr:cNvPr id="379" name="Chart 3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oneCellAnchor>
    <xdr:from>
      <xdr:col>136</xdr:col>
      <xdr:colOff>95250</xdr:colOff>
      <xdr:row>232</xdr:row>
      <xdr:rowOff>34636</xdr:rowOff>
    </xdr:from>
    <xdr:ext cx="1067594" cy="1063625"/>
    <xdr:pic>
      <xdr:nvPicPr>
        <xdr:cNvPr id="380" name="Picture 37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46421386"/>
          <a:ext cx="1067594" cy="1063625"/>
        </a:xfrm>
        <a:prstGeom prst="rect">
          <a:avLst/>
        </a:prstGeom>
      </xdr:spPr>
    </xdr:pic>
    <xdr:clientData/>
  </xdr:oneCellAnchor>
  <xdr:oneCellAnchor>
    <xdr:from>
      <xdr:col>146</xdr:col>
      <xdr:colOff>174318</xdr:colOff>
      <xdr:row>232</xdr:row>
      <xdr:rowOff>38619</xdr:rowOff>
    </xdr:from>
    <xdr:ext cx="1066458" cy="1091389"/>
    <xdr:pic>
      <xdr:nvPicPr>
        <xdr:cNvPr id="381" name="Picture 38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46425369"/>
          <a:ext cx="1066458" cy="1091389"/>
        </a:xfrm>
        <a:prstGeom prst="rect">
          <a:avLst/>
        </a:prstGeom>
      </xdr:spPr>
    </xdr:pic>
    <xdr:clientData/>
  </xdr:oneCellAnchor>
  <xdr:twoCellAnchor>
    <xdr:from>
      <xdr:col>137</xdr:col>
      <xdr:colOff>750092</xdr:colOff>
      <xdr:row>282</xdr:row>
      <xdr:rowOff>11907</xdr:rowOff>
    </xdr:from>
    <xdr:to>
      <xdr:col>147</xdr:col>
      <xdr:colOff>250030</xdr:colOff>
      <xdr:row>292</xdr:row>
      <xdr:rowOff>23812</xdr:rowOff>
    </xdr:to>
    <xdr:graphicFrame macro="">
      <xdr:nvGraphicFramePr>
        <xdr:cNvPr id="382" name="Chart 3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137</xdr:col>
      <xdr:colOff>750094</xdr:colOff>
      <xdr:row>293</xdr:row>
      <xdr:rowOff>11907</xdr:rowOff>
    </xdr:from>
    <xdr:to>
      <xdr:col>147</xdr:col>
      <xdr:colOff>250032</xdr:colOff>
      <xdr:row>303</xdr:row>
      <xdr:rowOff>23812</xdr:rowOff>
    </xdr:to>
    <xdr:graphicFrame macro="">
      <xdr:nvGraphicFramePr>
        <xdr:cNvPr id="383" name="Chart 3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137</xdr:col>
      <xdr:colOff>750094</xdr:colOff>
      <xdr:row>304</xdr:row>
      <xdr:rowOff>1</xdr:rowOff>
    </xdr:from>
    <xdr:to>
      <xdr:col>147</xdr:col>
      <xdr:colOff>250032</xdr:colOff>
      <xdr:row>313</xdr:row>
      <xdr:rowOff>119062</xdr:rowOff>
    </xdr:to>
    <xdr:graphicFrame macro="">
      <xdr:nvGraphicFramePr>
        <xdr:cNvPr id="384" name="Chart 3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137</xdr:col>
      <xdr:colOff>750094</xdr:colOff>
      <xdr:row>314</xdr:row>
      <xdr:rowOff>166688</xdr:rowOff>
    </xdr:from>
    <xdr:to>
      <xdr:col>147</xdr:col>
      <xdr:colOff>250032</xdr:colOff>
      <xdr:row>324</xdr:row>
      <xdr:rowOff>11906</xdr:rowOff>
    </xdr:to>
    <xdr:graphicFrame macro="">
      <xdr:nvGraphicFramePr>
        <xdr:cNvPr id="385" name="Chart 3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137</xdr:col>
      <xdr:colOff>762000</xdr:colOff>
      <xdr:row>325</xdr:row>
      <xdr:rowOff>0</xdr:rowOff>
    </xdr:from>
    <xdr:to>
      <xdr:col>147</xdr:col>
      <xdr:colOff>261938</xdr:colOff>
      <xdr:row>334</xdr:row>
      <xdr:rowOff>142875</xdr:rowOff>
    </xdr:to>
    <xdr:graphicFrame macro="">
      <xdr:nvGraphicFramePr>
        <xdr:cNvPr id="386" name="Chart 3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137</xdr:col>
      <xdr:colOff>714373</xdr:colOff>
      <xdr:row>335</xdr:row>
      <xdr:rowOff>114301</xdr:rowOff>
    </xdr:from>
    <xdr:to>
      <xdr:col>147</xdr:col>
      <xdr:colOff>238124</xdr:colOff>
      <xdr:row>343</xdr:row>
      <xdr:rowOff>95251</xdr:rowOff>
    </xdr:to>
    <xdr:graphicFrame macro="">
      <xdr:nvGraphicFramePr>
        <xdr:cNvPr id="387" name="Chart 3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oneCellAnchor>
    <xdr:from>
      <xdr:col>136</xdr:col>
      <xdr:colOff>95250</xdr:colOff>
      <xdr:row>347</xdr:row>
      <xdr:rowOff>34636</xdr:rowOff>
    </xdr:from>
    <xdr:ext cx="1067594" cy="1063625"/>
    <xdr:pic>
      <xdr:nvPicPr>
        <xdr:cNvPr id="388" name="Picture 38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69459980"/>
          <a:ext cx="1067594" cy="1063625"/>
        </a:xfrm>
        <a:prstGeom prst="rect">
          <a:avLst/>
        </a:prstGeom>
      </xdr:spPr>
    </xdr:pic>
    <xdr:clientData/>
  </xdr:oneCellAnchor>
  <xdr:oneCellAnchor>
    <xdr:from>
      <xdr:col>146</xdr:col>
      <xdr:colOff>174318</xdr:colOff>
      <xdr:row>347</xdr:row>
      <xdr:rowOff>38619</xdr:rowOff>
    </xdr:from>
    <xdr:ext cx="1066458" cy="1091389"/>
    <xdr:pic>
      <xdr:nvPicPr>
        <xdr:cNvPr id="389" name="Picture 38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69463963"/>
          <a:ext cx="1066458" cy="1091389"/>
        </a:xfrm>
        <a:prstGeom prst="rect">
          <a:avLst/>
        </a:prstGeom>
      </xdr:spPr>
    </xdr:pic>
    <xdr:clientData/>
  </xdr:oneCellAnchor>
  <xdr:twoCellAnchor>
    <xdr:from>
      <xdr:col>137</xdr:col>
      <xdr:colOff>750092</xdr:colOff>
      <xdr:row>397</xdr:row>
      <xdr:rowOff>11907</xdr:rowOff>
    </xdr:from>
    <xdr:to>
      <xdr:col>147</xdr:col>
      <xdr:colOff>250030</xdr:colOff>
      <xdr:row>407</xdr:row>
      <xdr:rowOff>23812</xdr:rowOff>
    </xdr:to>
    <xdr:graphicFrame macro="">
      <xdr:nvGraphicFramePr>
        <xdr:cNvPr id="390" name="Chart 3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137</xdr:col>
      <xdr:colOff>750094</xdr:colOff>
      <xdr:row>408</xdr:row>
      <xdr:rowOff>11907</xdr:rowOff>
    </xdr:from>
    <xdr:to>
      <xdr:col>147</xdr:col>
      <xdr:colOff>250032</xdr:colOff>
      <xdr:row>418</xdr:row>
      <xdr:rowOff>23812</xdr:rowOff>
    </xdr:to>
    <xdr:graphicFrame macro="">
      <xdr:nvGraphicFramePr>
        <xdr:cNvPr id="391" name="Chart 3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137</xdr:col>
      <xdr:colOff>750094</xdr:colOff>
      <xdr:row>419</xdr:row>
      <xdr:rowOff>1</xdr:rowOff>
    </xdr:from>
    <xdr:to>
      <xdr:col>147</xdr:col>
      <xdr:colOff>250032</xdr:colOff>
      <xdr:row>428</xdr:row>
      <xdr:rowOff>119062</xdr:rowOff>
    </xdr:to>
    <xdr:graphicFrame macro="">
      <xdr:nvGraphicFramePr>
        <xdr:cNvPr id="392" name="Chart 3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137</xdr:col>
      <xdr:colOff>750094</xdr:colOff>
      <xdr:row>429</xdr:row>
      <xdr:rowOff>166688</xdr:rowOff>
    </xdr:from>
    <xdr:to>
      <xdr:col>147</xdr:col>
      <xdr:colOff>250032</xdr:colOff>
      <xdr:row>439</xdr:row>
      <xdr:rowOff>11906</xdr:rowOff>
    </xdr:to>
    <xdr:graphicFrame macro="">
      <xdr:nvGraphicFramePr>
        <xdr:cNvPr id="393" name="Chart 3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137</xdr:col>
      <xdr:colOff>762000</xdr:colOff>
      <xdr:row>440</xdr:row>
      <xdr:rowOff>0</xdr:rowOff>
    </xdr:from>
    <xdr:to>
      <xdr:col>147</xdr:col>
      <xdr:colOff>261938</xdr:colOff>
      <xdr:row>449</xdr:row>
      <xdr:rowOff>142875</xdr:rowOff>
    </xdr:to>
    <xdr:graphicFrame macro="">
      <xdr:nvGraphicFramePr>
        <xdr:cNvPr id="394" name="Chart 3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137</xdr:col>
      <xdr:colOff>714374</xdr:colOff>
      <xdr:row>450</xdr:row>
      <xdr:rowOff>130969</xdr:rowOff>
    </xdr:from>
    <xdr:to>
      <xdr:col>147</xdr:col>
      <xdr:colOff>214312</xdr:colOff>
      <xdr:row>458</xdr:row>
      <xdr:rowOff>95250</xdr:rowOff>
    </xdr:to>
    <xdr:graphicFrame macro="">
      <xdr:nvGraphicFramePr>
        <xdr:cNvPr id="395" name="Chart 3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oneCellAnchor>
    <xdr:from>
      <xdr:col>136</xdr:col>
      <xdr:colOff>95250</xdr:colOff>
      <xdr:row>462</xdr:row>
      <xdr:rowOff>34636</xdr:rowOff>
    </xdr:from>
    <xdr:ext cx="1067594" cy="1063625"/>
    <xdr:pic>
      <xdr:nvPicPr>
        <xdr:cNvPr id="396" name="Picture 39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219" y="92498574"/>
          <a:ext cx="1067594" cy="1063625"/>
        </a:xfrm>
        <a:prstGeom prst="rect">
          <a:avLst/>
        </a:prstGeom>
      </xdr:spPr>
    </xdr:pic>
    <xdr:clientData/>
  </xdr:oneCellAnchor>
  <xdr:oneCellAnchor>
    <xdr:from>
      <xdr:col>146</xdr:col>
      <xdr:colOff>174318</xdr:colOff>
      <xdr:row>462</xdr:row>
      <xdr:rowOff>38619</xdr:rowOff>
    </xdr:from>
    <xdr:ext cx="1066458" cy="1091389"/>
    <xdr:pic>
      <xdr:nvPicPr>
        <xdr:cNvPr id="397" name="Picture 39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193" y="92502557"/>
          <a:ext cx="1066458" cy="1091389"/>
        </a:xfrm>
        <a:prstGeom prst="rect">
          <a:avLst/>
        </a:prstGeom>
      </xdr:spPr>
    </xdr:pic>
    <xdr:clientData/>
  </xdr:oneCellAnchor>
  <xdr:twoCellAnchor>
    <xdr:from>
      <xdr:col>137</xdr:col>
      <xdr:colOff>750092</xdr:colOff>
      <xdr:row>512</xdr:row>
      <xdr:rowOff>11907</xdr:rowOff>
    </xdr:from>
    <xdr:to>
      <xdr:col>147</xdr:col>
      <xdr:colOff>250030</xdr:colOff>
      <xdr:row>522</xdr:row>
      <xdr:rowOff>23812</xdr:rowOff>
    </xdr:to>
    <xdr:graphicFrame macro="">
      <xdr:nvGraphicFramePr>
        <xdr:cNvPr id="398" name="Chart 3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137</xdr:col>
      <xdr:colOff>750094</xdr:colOff>
      <xdr:row>523</xdr:row>
      <xdr:rowOff>11907</xdr:rowOff>
    </xdr:from>
    <xdr:to>
      <xdr:col>147</xdr:col>
      <xdr:colOff>250032</xdr:colOff>
      <xdr:row>533</xdr:row>
      <xdr:rowOff>23812</xdr:rowOff>
    </xdr:to>
    <xdr:graphicFrame macro="">
      <xdr:nvGraphicFramePr>
        <xdr:cNvPr id="399" name="Chart 3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137</xdr:col>
      <xdr:colOff>750094</xdr:colOff>
      <xdr:row>534</xdr:row>
      <xdr:rowOff>1</xdr:rowOff>
    </xdr:from>
    <xdr:to>
      <xdr:col>147</xdr:col>
      <xdr:colOff>250032</xdr:colOff>
      <xdr:row>543</xdr:row>
      <xdr:rowOff>119062</xdr:rowOff>
    </xdr:to>
    <xdr:graphicFrame macro="">
      <xdr:nvGraphicFramePr>
        <xdr:cNvPr id="400" name="Chart 3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137</xdr:col>
      <xdr:colOff>750094</xdr:colOff>
      <xdr:row>544</xdr:row>
      <xdr:rowOff>166688</xdr:rowOff>
    </xdr:from>
    <xdr:to>
      <xdr:col>147</xdr:col>
      <xdr:colOff>250032</xdr:colOff>
      <xdr:row>554</xdr:row>
      <xdr:rowOff>11906</xdr:rowOff>
    </xdr:to>
    <xdr:graphicFrame macro="">
      <xdr:nvGraphicFramePr>
        <xdr:cNvPr id="401" name="Chart 4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137</xdr:col>
      <xdr:colOff>762000</xdr:colOff>
      <xdr:row>555</xdr:row>
      <xdr:rowOff>0</xdr:rowOff>
    </xdr:from>
    <xdr:to>
      <xdr:col>147</xdr:col>
      <xdr:colOff>261938</xdr:colOff>
      <xdr:row>564</xdr:row>
      <xdr:rowOff>142875</xdr:rowOff>
    </xdr:to>
    <xdr:graphicFrame macro="">
      <xdr:nvGraphicFramePr>
        <xdr:cNvPr id="402" name="Chart 4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137</xdr:col>
      <xdr:colOff>714374</xdr:colOff>
      <xdr:row>565</xdr:row>
      <xdr:rowOff>130969</xdr:rowOff>
    </xdr:from>
    <xdr:to>
      <xdr:col>147</xdr:col>
      <xdr:colOff>214312</xdr:colOff>
      <xdr:row>573</xdr:row>
      <xdr:rowOff>95250</xdr:rowOff>
    </xdr:to>
    <xdr:graphicFrame macro="">
      <xdr:nvGraphicFramePr>
        <xdr:cNvPr id="403" name="Chart 4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CE%20Resul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HOME"/>
      <sheetName val="BACKUP SHEET"/>
      <sheetName val="PAGE INDEX"/>
      <sheetName val="INDEX"/>
      <sheetName val="REPORT BOOK"/>
      <sheetName val="RESULT REGISTER"/>
      <sheetName val="STUDENT GRAPH"/>
      <sheetName val="SUBJECT GRAPH"/>
      <sheetName val="STUDENT PROFILE"/>
      <sheetName val="MARK LIST"/>
      <sheetName val="Sheet1"/>
      <sheetName val="CCE MARKS"/>
      <sheetName val="CCE GRADES"/>
      <sheetName val="2(A)1 TS"/>
      <sheetName val="2(A)2 SS"/>
      <sheetName val="2(A)3 ES"/>
      <sheetName val="2(B) WE  "/>
      <sheetName val="2(C) V&amp;PA"/>
      <sheetName val="2(D)1 TEACHERS"/>
      <sheetName val="2(D)2 S.MATES"/>
      <sheetName val="2(D)3 S.PROG"/>
      <sheetName val="2(D)4 VALUES"/>
      <sheetName val="3(A) CO_SCHO"/>
      <sheetName val="3(B) HPE"/>
      <sheetName val="UPGRADATION"/>
      <sheetName val=" INDICA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D1" t="str">
            <v>JAWHAR NAVODAYA VIDYALAY</v>
          </cell>
        </row>
        <row r="5">
          <cell r="A5" t="str">
            <v>SL.NO</v>
          </cell>
          <cell r="C5" t="str">
            <v>NAME OF THE STUDENT</v>
          </cell>
          <cell r="D5" t="str">
            <v>Adm. No</v>
          </cell>
        </row>
        <row r="7">
          <cell r="A7">
            <v>1</v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">
          <cell r="B2" t="str">
            <v>Displays innate talent</v>
          </cell>
          <cell r="D2" t="str">
            <v>Shows Inclination</v>
          </cell>
          <cell r="E2" t="str">
            <v xml:space="preserve"> Inclination to serve people less fortunate</v>
          </cell>
          <cell r="F2" t="str">
            <v>Has Undergonee training</v>
          </cell>
          <cell r="G2" t="str">
            <v>Has Undergone training</v>
          </cell>
          <cell r="H2" t="str">
            <v>Shows keenness and interest</v>
          </cell>
          <cell r="I2" t="str">
            <v>Undergone basic level training</v>
          </cell>
          <cell r="J2" t="str">
            <v>Shows keeness and intersted</v>
          </cell>
        </row>
        <row r="3">
          <cell r="B3" t="str">
            <v xml:space="preserve">Demonstrates Endurance </v>
          </cell>
          <cell r="D3" t="str">
            <v>Shows a keen involvement</v>
          </cell>
          <cell r="E3" t="str">
            <v>Involvement in the activity undertaken</v>
          </cell>
          <cell r="F3" t="str">
            <v>Has represented school</v>
          </cell>
          <cell r="G3" t="str">
            <v>Has represented house</v>
          </cell>
          <cell r="H3" t="str">
            <v>Able to relax completely during excercises</v>
          </cell>
          <cell r="I3" t="str">
            <v>Shows an interest and an apptitude</v>
          </cell>
          <cell r="J3" t="str">
            <v>Is aware of types of plants and the time</v>
          </cell>
        </row>
        <row r="4">
          <cell r="B4" t="str">
            <v>Displays Strength</v>
          </cell>
          <cell r="D4" t="str">
            <v>Discharges tasks assigned effectively</v>
          </cell>
          <cell r="E4" t="str">
            <v>Discharges tasks assigned effectively</v>
          </cell>
          <cell r="F4" t="str">
            <v>Enjoys swimming</v>
          </cell>
          <cell r="G4" t="str">
            <v>Is familier with high level of skills</v>
          </cell>
          <cell r="H4" t="str">
            <v>Sits comfortably in the correct steady, straight posture</v>
          </cell>
          <cell r="I4" t="str">
            <v>Shows patience and the tenacity</v>
          </cell>
          <cell r="J4" t="str">
            <v>Look after plants well</v>
          </cell>
        </row>
        <row r="5">
          <cell r="B5" t="str">
            <v xml:space="preserve">Is able to move quickly </v>
          </cell>
          <cell r="D5" t="str">
            <v>Shows initiative</v>
          </cell>
          <cell r="E5" t="str">
            <v>Shows initiative in trying new ways</v>
          </cell>
          <cell r="F5" t="str">
            <v>Is a Skilled driver</v>
          </cell>
          <cell r="G5" t="str">
            <v>Is undergoing training</v>
          </cell>
          <cell r="H5" t="str">
            <v>Is able to breathe correctly</v>
          </cell>
          <cell r="I5" t="str">
            <v xml:space="preserve"> Commitment to work</v>
          </cell>
          <cell r="J5" t="str">
            <v>Understands the use of fertilizers/other chemicals</v>
          </cell>
        </row>
        <row r="6">
          <cell r="B6" t="str">
            <v xml:space="preserve">IS agile and able to change direction quickly </v>
          </cell>
          <cell r="D6" t="str">
            <v>Leadership skills</v>
          </cell>
          <cell r="E6" t="str">
            <v>Leadership skills</v>
          </cell>
          <cell r="F6" t="str">
            <v>Follows safety norms</v>
          </cell>
          <cell r="G6" t="str">
            <v>Has represented school</v>
          </cell>
          <cell r="H6" t="str">
            <v>In meditative Yoga (is able to let go of stream of thoughts)</v>
          </cell>
          <cell r="I6" t="str">
            <v>Worked for a hospital as volunteer</v>
          </cell>
          <cell r="J6" t="str">
            <v>Enjoys the activity</v>
          </cell>
        </row>
        <row r="7">
          <cell r="B7" t="str">
            <v>Shows flexiblility</v>
          </cell>
          <cell r="D7" t="str">
            <v>Displays a high level of responsibility</v>
          </cell>
          <cell r="E7" t="str">
            <v>Responsible</v>
          </cell>
          <cell r="F7" t="str">
            <v>Is familiar with back style</v>
          </cell>
          <cell r="G7" t="str">
            <v>Has represented state</v>
          </cell>
          <cell r="H7" t="str">
            <v>Able to remain undisturbed for a while</v>
          </cell>
          <cell r="I7" t="str">
            <v>Undergone higher level training</v>
          </cell>
          <cell r="J7" t="str">
            <v xml:space="preserve">Is able to inspire others </v>
          </cell>
        </row>
        <row r="8">
          <cell r="B8" t="str">
            <v>Displays durability</v>
          </cell>
          <cell r="D8" t="str">
            <v>Is an Inspiration</v>
          </cell>
          <cell r="E8" t="str">
            <v>Inspired</v>
          </cell>
          <cell r="F8" t="str">
            <v>Is undergoing training</v>
          </cell>
          <cell r="G8" t="str">
            <v>Has represented nation</v>
          </cell>
          <cell r="H8" t="str">
            <v>Allows all Yoga skills to work together</v>
          </cell>
          <cell r="I8">
            <v>0</v>
          </cell>
          <cell r="J8" t="str">
            <v>Appreciates a good garden</v>
          </cell>
        </row>
        <row r="9">
          <cell r="B9" t="str">
            <v>Demonstrates an analytic aptitude</v>
          </cell>
          <cell r="D9" t="str">
            <v>Works well &amp; effectively in group</v>
          </cell>
          <cell r="E9" t="str">
            <v>Works well and effectively in group</v>
          </cell>
          <cell r="F9" t="str">
            <v>Has represented house/school/state/nation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B10" t="str">
            <v>Demonstrates sportsmanship</v>
          </cell>
          <cell r="D10" t="str">
            <v>Demonstrates Independence in thoughts</v>
          </cell>
          <cell r="E10" t="str">
            <v xml:space="preserve"> Independence in thoughts and action</v>
          </cell>
          <cell r="F10" t="str">
            <v>Has represented house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B11" t="str">
            <v>Shows good hand-eye coordination</v>
          </cell>
          <cell r="D11" t="str">
            <v>Good rapport with peers</v>
          </cell>
          <cell r="E11" t="str">
            <v>Good rapport with peers</v>
          </cell>
          <cell r="F11" t="str">
            <v>Is familiar with butterfly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B12" t="str">
            <v>Discipline on and off the field</v>
          </cell>
          <cell r="D12" t="str">
            <v xml:space="preserve">Good rapport with supervisors </v>
          </cell>
          <cell r="E12" t="str">
            <v>Isnspire others</v>
          </cell>
          <cell r="F12" t="str">
            <v>Is familiar with free style/ back/ butterfly/ breast strokes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 t="str">
            <v>Puncuality and regularity for practice etc.</v>
          </cell>
          <cell r="D13" t="str">
            <v>Good rapport with adults</v>
          </cell>
          <cell r="E13" t="str">
            <v xml:space="preserve">Good rapport with supervisors </v>
          </cell>
          <cell r="F13" t="str">
            <v>Is familiar with free style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Is able to use power to advantage</v>
          </cell>
          <cell r="D14" t="str">
            <v>Has represented school</v>
          </cell>
          <cell r="E14" t="str">
            <v>Good rapport with adults</v>
          </cell>
          <cell r="F14" t="str">
            <v>Has represented school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B15" t="str">
            <v xml:space="preserve">Demonstrates Nerve and is able to overcome fear </v>
          </cell>
          <cell r="D15" t="str">
            <v>Has represented state</v>
          </cell>
          <cell r="E15" t="str">
            <v>Has represented school</v>
          </cell>
          <cell r="F15" t="str">
            <v>Has represented state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>Has represented school</v>
          </cell>
          <cell r="D16" t="str">
            <v>Has represented nation</v>
          </cell>
          <cell r="E16" t="str">
            <v>Has represented state</v>
          </cell>
          <cell r="F16" t="str">
            <v>Has represented nation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B17" t="str">
            <v>Has represented state</v>
          </cell>
          <cell r="D17">
            <v>0</v>
          </cell>
          <cell r="E17" t="str">
            <v>Has represented nation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>Has represented nation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B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5">
          <cell r="B3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nvkareera2006@gmail.co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G27"/>
  <sheetViews>
    <sheetView tabSelected="1" workbookViewId="0">
      <selection activeCell="E3" sqref="E3"/>
    </sheetView>
  </sheetViews>
  <sheetFormatPr defaultRowHeight="12.75"/>
  <cols>
    <col min="1" max="1" width="49" customWidth="1"/>
    <col min="4" max="4" width="5.28515625" customWidth="1"/>
    <col min="5" max="5" width="57.140625" customWidth="1"/>
    <col min="6" max="6" width="10.85546875" customWidth="1"/>
    <col min="7" max="7" width="15.5703125" customWidth="1"/>
  </cols>
  <sheetData>
    <row r="1" spans="1:7">
      <c r="A1" s="36" t="s">
        <v>215</v>
      </c>
    </row>
    <row r="6" spans="1:7">
      <c r="D6" s="558" t="s">
        <v>1429</v>
      </c>
      <c r="E6" s="558"/>
      <c r="F6" s="558"/>
      <c r="G6" s="558"/>
    </row>
    <row r="7" spans="1:7">
      <c r="D7" s="558" t="s">
        <v>1430</v>
      </c>
      <c r="E7" s="558"/>
      <c r="F7" s="558"/>
      <c r="G7" s="558"/>
    </row>
    <row r="8" spans="1:7">
      <c r="D8" s="558" t="s">
        <v>1431</v>
      </c>
      <c r="E8" s="558"/>
      <c r="F8" s="558"/>
      <c r="G8" s="558"/>
    </row>
    <row r="9" spans="1:7">
      <c r="D9" s="229" t="s">
        <v>1432</v>
      </c>
      <c r="E9" s="125" t="s">
        <v>1433</v>
      </c>
      <c r="F9" s="199" t="s">
        <v>1434</v>
      </c>
      <c r="G9" s="199" t="s">
        <v>74</v>
      </c>
    </row>
    <row r="10" spans="1:7">
      <c r="D10" s="199">
        <v>1</v>
      </c>
      <c r="E10" s="125" t="s">
        <v>1437</v>
      </c>
      <c r="F10" s="199">
        <v>50</v>
      </c>
      <c r="G10" s="558" t="s">
        <v>1435</v>
      </c>
    </row>
    <row r="11" spans="1:7">
      <c r="D11" s="199">
        <v>2</v>
      </c>
      <c r="E11" s="125" t="s">
        <v>1436</v>
      </c>
      <c r="F11" s="199">
        <v>10</v>
      </c>
      <c r="G11" s="558"/>
    </row>
    <row r="12" spans="1:7">
      <c r="D12" s="199">
        <v>3</v>
      </c>
      <c r="E12" s="125" t="s">
        <v>1438</v>
      </c>
      <c r="F12" s="199">
        <v>10</v>
      </c>
      <c r="G12" s="558"/>
    </row>
    <row r="13" spans="1:7" ht="25.5">
      <c r="D13" s="199">
        <v>4</v>
      </c>
      <c r="E13" s="230" t="s">
        <v>1439</v>
      </c>
      <c r="F13" s="199">
        <v>10</v>
      </c>
      <c r="G13" s="558"/>
    </row>
    <row r="14" spans="1:7">
      <c r="D14" s="199"/>
      <c r="E14" s="125" t="s">
        <v>1440</v>
      </c>
      <c r="F14" s="199">
        <v>80</v>
      </c>
      <c r="G14" s="199"/>
    </row>
    <row r="16" spans="1:7">
      <c r="D16" s="200"/>
    </row>
    <row r="17" spans="4:7">
      <c r="D17" s="200"/>
    </row>
    <row r="18" spans="4:7">
      <c r="D18" s="200"/>
    </row>
    <row r="19" spans="4:7">
      <c r="D19" s="558" t="s">
        <v>1429</v>
      </c>
      <c r="E19" s="558"/>
      <c r="F19" s="558"/>
      <c r="G19" s="558"/>
    </row>
    <row r="20" spans="4:7">
      <c r="D20" s="558" t="s">
        <v>1430</v>
      </c>
      <c r="E20" s="558"/>
      <c r="F20" s="558"/>
      <c r="G20" s="558"/>
    </row>
    <row r="21" spans="4:7">
      <c r="D21" s="558" t="s">
        <v>1431</v>
      </c>
      <c r="E21" s="558"/>
      <c r="F21" s="558"/>
      <c r="G21" s="558"/>
    </row>
    <row r="22" spans="4:7">
      <c r="D22" s="229" t="s">
        <v>1432</v>
      </c>
      <c r="E22" s="125" t="s">
        <v>1433</v>
      </c>
      <c r="F22" s="199" t="s">
        <v>1434</v>
      </c>
      <c r="G22" s="199" t="s">
        <v>74</v>
      </c>
    </row>
    <row r="23" spans="4:7">
      <c r="D23" s="199">
        <v>1</v>
      </c>
      <c r="E23" s="125" t="s">
        <v>1437</v>
      </c>
      <c r="F23" s="199">
        <v>50</v>
      </c>
      <c r="G23" s="558" t="s">
        <v>1435</v>
      </c>
    </row>
    <row r="24" spans="4:7">
      <c r="D24" s="199">
        <v>2</v>
      </c>
      <c r="E24" s="125" t="s">
        <v>1441</v>
      </c>
      <c r="F24" s="199">
        <v>10</v>
      </c>
      <c r="G24" s="558"/>
    </row>
    <row r="25" spans="4:7">
      <c r="D25" s="199">
        <v>3</v>
      </c>
      <c r="E25" s="125" t="s">
        <v>1442</v>
      </c>
      <c r="F25" s="199">
        <v>10</v>
      </c>
      <c r="G25" s="558"/>
    </row>
    <row r="26" spans="4:7">
      <c r="D26" s="199">
        <v>4</v>
      </c>
      <c r="E26" s="230" t="s">
        <v>1443</v>
      </c>
      <c r="F26" s="199">
        <v>10</v>
      </c>
      <c r="G26" s="558"/>
    </row>
    <row r="27" spans="4:7">
      <c r="D27" s="199"/>
      <c r="E27" s="125" t="s">
        <v>1440</v>
      </c>
      <c r="F27" s="199">
        <v>80</v>
      </c>
      <c r="G27" s="199"/>
    </row>
  </sheetData>
  <mergeCells count="8">
    <mergeCell ref="D21:G21"/>
    <mergeCell ref="G23:G26"/>
    <mergeCell ref="D6:G6"/>
    <mergeCell ref="D7:G7"/>
    <mergeCell ref="D8:G8"/>
    <mergeCell ref="G10:G13"/>
    <mergeCell ref="D19:G19"/>
    <mergeCell ref="D20:G2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K263"/>
  <sheetViews>
    <sheetView zoomScale="85" zoomScaleNormal="85" workbookViewId="0">
      <selection activeCell="H7" sqref="H7"/>
    </sheetView>
  </sheetViews>
  <sheetFormatPr defaultRowHeight="12.75"/>
  <cols>
    <col min="1" max="2" width="5.85546875" style="163" customWidth="1"/>
    <col min="3" max="3" width="19.42578125" style="44" customWidth="1"/>
    <col min="4" max="4" width="7.7109375" style="163" bestFit="1" customWidth="1"/>
    <col min="5" max="5" width="13.5703125" style="163" customWidth="1"/>
    <col min="6" max="6" width="13.85546875" style="163" customWidth="1"/>
    <col min="7" max="14" width="4.7109375" style="163" customWidth="1"/>
    <col min="15" max="19" width="30.7109375" style="163" customWidth="1"/>
    <col min="20" max="24" width="15.7109375" style="163" customWidth="1"/>
    <col min="25" max="25" width="14.5703125" style="163" customWidth="1"/>
    <col min="26" max="26" width="11.7109375" style="163" customWidth="1"/>
    <col min="27" max="27" width="13.85546875" style="163" customWidth="1"/>
    <col min="28" max="28" width="13" style="163" customWidth="1"/>
    <col min="29" max="29" width="12.85546875" style="163" customWidth="1"/>
    <col min="30" max="30" width="8" style="163" customWidth="1"/>
    <col min="31" max="31" width="8.5703125" style="163" customWidth="1"/>
    <col min="32" max="32" width="8.140625" style="163" customWidth="1"/>
    <col min="33" max="37" width="30.7109375" style="163" customWidth="1"/>
    <col min="38" max="47" width="12.7109375" style="163" customWidth="1"/>
    <col min="48" max="48" width="6.85546875" style="163" customWidth="1"/>
    <col min="49" max="49" width="6.5703125" style="163" customWidth="1"/>
    <col min="50" max="50" width="7.28515625" style="163" customWidth="1"/>
    <col min="51" max="55" width="30.7109375" style="163" customWidth="1"/>
    <col min="56" max="65" width="12.7109375" style="163" customWidth="1"/>
    <col min="66" max="66" width="8" style="163" customWidth="1"/>
    <col min="67" max="67" width="9.42578125" style="163" customWidth="1"/>
    <col min="68" max="68" width="8.28515625" style="163" customWidth="1"/>
    <col min="69" max="73" width="30.7109375" style="163" customWidth="1"/>
    <col min="74" max="83" width="12.7109375" style="163" customWidth="1"/>
    <col min="84" max="84" width="6.5703125" style="163" customWidth="1"/>
    <col min="85" max="85" width="7.140625" style="163" customWidth="1"/>
    <col min="86" max="86" width="6.85546875" style="163" customWidth="1"/>
    <col min="87" max="91" width="30.7109375" style="163" customWidth="1"/>
    <col min="92" max="101" width="12.7109375" style="163" customWidth="1"/>
    <col min="102" max="102" width="7.85546875" style="163" customWidth="1"/>
    <col min="103" max="103" width="8.5703125" style="163" customWidth="1"/>
    <col min="104" max="104" width="8.42578125" style="163" customWidth="1"/>
    <col min="105" max="109" width="30.7109375" style="163" customWidth="1"/>
    <col min="110" max="119" width="12.7109375" style="163" customWidth="1"/>
    <col min="120" max="120" width="7.140625" style="163" customWidth="1"/>
    <col min="121" max="121" width="6.7109375" style="163" customWidth="1"/>
    <col min="122" max="122" width="7.5703125" style="163" customWidth="1"/>
    <col min="123" max="127" width="30.7109375" style="163" customWidth="1"/>
    <col min="128" max="137" width="12.7109375" style="163" customWidth="1"/>
    <col min="138" max="138" width="9" style="163" customWidth="1"/>
    <col min="139" max="139" width="9.42578125" style="163" customWidth="1"/>
    <col min="140" max="140" width="8.5703125" style="163" customWidth="1"/>
    <col min="141" max="145" width="30.7109375" style="191" customWidth="1"/>
    <col min="146" max="155" width="12.7109375" style="191" customWidth="1"/>
    <col min="156" max="156" width="7.7109375" style="191" customWidth="1"/>
    <col min="157" max="157" width="8.85546875" style="191" customWidth="1"/>
    <col min="158" max="158" width="8.42578125" style="191" customWidth="1"/>
    <col min="159" max="16384" width="9.140625" style="1"/>
  </cols>
  <sheetData>
    <row r="1" spans="1:188" ht="18">
      <c r="A1" s="1028" t="s">
        <v>56</v>
      </c>
      <c r="B1" s="1028"/>
      <c r="C1" s="1028"/>
      <c r="D1" s="201"/>
      <c r="E1" s="201"/>
      <c r="F1" s="202" t="s">
        <v>56</v>
      </c>
      <c r="G1" s="202"/>
      <c r="H1" s="202"/>
      <c r="I1" s="202"/>
      <c r="J1" s="202"/>
      <c r="K1" s="202"/>
      <c r="L1" s="202"/>
      <c r="M1" s="202"/>
      <c r="N1" s="202"/>
      <c r="O1" s="1025" t="str">
        <f>'[1]STUDENT PROFILE'!$D$1</f>
        <v>JAWHAR NAVODAYA VIDYALAY</v>
      </c>
      <c r="P1" s="1025"/>
      <c r="Q1" s="1025"/>
      <c r="R1" s="1025"/>
      <c r="S1" s="1025"/>
      <c r="T1" s="203"/>
      <c r="U1" s="203"/>
      <c r="V1" s="203"/>
      <c r="W1" s="203"/>
      <c r="X1" s="203"/>
      <c r="Y1" s="203"/>
      <c r="Z1" s="203"/>
      <c r="AA1" s="203"/>
      <c r="AB1" s="203"/>
      <c r="AC1" s="203"/>
      <c r="AD1" s="202" t="s">
        <v>56</v>
      </c>
      <c r="AE1" s="202" t="s">
        <v>56</v>
      </c>
      <c r="AF1" s="202" t="s">
        <v>56</v>
      </c>
      <c r="AG1" s="1025" t="str">
        <f>'[1]STUDENT PROFILE'!$D$1</f>
        <v>JAWHAR NAVODAYA VIDYALAY</v>
      </c>
      <c r="AH1" s="1025"/>
      <c r="AI1" s="1025"/>
      <c r="AJ1" s="1025"/>
      <c r="AK1" s="1025"/>
      <c r="AL1" s="203"/>
      <c r="AM1" s="203"/>
      <c r="AN1" s="203"/>
      <c r="AO1" s="203"/>
      <c r="AP1" s="203"/>
      <c r="AQ1" s="203"/>
      <c r="AR1" s="203"/>
      <c r="AS1" s="203"/>
      <c r="AT1" s="203"/>
      <c r="AU1" s="203"/>
      <c r="AV1" s="202" t="s">
        <v>56</v>
      </c>
      <c r="AW1" s="202" t="s">
        <v>56</v>
      </c>
      <c r="AX1" s="202" t="s">
        <v>56</v>
      </c>
      <c r="AY1" s="1025" t="str">
        <f>'[1]STUDENT PROFILE'!$D$1</f>
        <v>JAWHAR NAVODAYA VIDYALAY</v>
      </c>
      <c r="AZ1" s="1025"/>
      <c r="BA1" s="1025"/>
      <c r="BB1" s="1025"/>
      <c r="BC1" s="1025"/>
      <c r="BD1" s="203"/>
      <c r="BE1" s="203"/>
      <c r="BF1" s="203"/>
      <c r="BG1" s="203"/>
      <c r="BH1" s="203"/>
      <c r="BI1" s="203"/>
      <c r="BJ1" s="203"/>
      <c r="BK1" s="203"/>
      <c r="BL1" s="203"/>
      <c r="BM1" s="203"/>
      <c r="BN1" s="202" t="s">
        <v>56</v>
      </c>
      <c r="BO1" s="202" t="s">
        <v>56</v>
      </c>
      <c r="BP1" s="202" t="s">
        <v>56</v>
      </c>
      <c r="BQ1" s="1025" t="str">
        <f>'[1]STUDENT PROFILE'!$D$1</f>
        <v>JAWHAR NAVODAYA VIDYALAY</v>
      </c>
      <c r="BR1" s="1025"/>
      <c r="BS1" s="1025"/>
      <c r="BT1" s="1025"/>
      <c r="BU1" s="1025"/>
      <c r="BV1" s="203"/>
      <c r="BW1" s="203"/>
      <c r="BX1" s="203"/>
      <c r="BY1" s="203"/>
      <c r="BZ1" s="203"/>
      <c r="CA1" s="203"/>
      <c r="CB1" s="203"/>
      <c r="CC1" s="203"/>
      <c r="CD1" s="203"/>
      <c r="CE1" s="203"/>
      <c r="CF1" s="202" t="s">
        <v>56</v>
      </c>
      <c r="CG1" s="202" t="s">
        <v>56</v>
      </c>
      <c r="CH1" s="202" t="s">
        <v>56</v>
      </c>
      <c r="CI1" s="1025" t="str">
        <f>'[1]STUDENT PROFILE'!$D$1</f>
        <v>JAWHAR NAVODAYA VIDYALAY</v>
      </c>
      <c r="CJ1" s="1025"/>
      <c r="CK1" s="1025"/>
      <c r="CL1" s="1025"/>
      <c r="CM1" s="1025"/>
      <c r="CN1" s="203"/>
      <c r="CO1" s="203"/>
      <c r="CP1" s="203"/>
      <c r="CQ1" s="203"/>
      <c r="CR1" s="203"/>
      <c r="CS1" s="203"/>
      <c r="CT1" s="203"/>
      <c r="CU1" s="203"/>
      <c r="CV1" s="203"/>
      <c r="CW1" s="203"/>
      <c r="CX1" s="202" t="s">
        <v>56</v>
      </c>
      <c r="CY1" s="202" t="s">
        <v>56</v>
      </c>
      <c r="CZ1" s="202" t="s">
        <v>56</v>
      </c>
      <c r="DA1" s="1025" t="str">
        <f>'[1]STUDENT PROFILE'!$D$1</f>
        <v>JAWHAR NAVODAYA VIDYALAY</v>
      </c>
      <c r="DB1" s="1025"/>
      <c r="DC1" s="1025"/>
      <c r="DD1" s="1025"/>
      <c r="DE1" s="1025"/>
      <c r="DF1" s="203"/>
      <c r="DG1" s="203"/>
      <c r="DH1" s="203"/>
      <c r="DI1" s="203"/>
      <c r="DJ1" s="203"/>
      <c r="DK1" s="203"/>
      <c r="DL1" s="203"/>
      <c r="DM1" s="203"/>
      <c r="DN1" s="203"/>
      <c r="DO1" s="203"/>
      <c r="DP1" s="202" t="s">
        <v>56</v>
      </c>
      <c r="DQ1" s="202" t="s">
        <v>56</v>
      </c>
      <c r="DR1" s="202" t="s">
        <v>56</v>
      </c>
      <c r="DS1" s="1025" t="str">
        <f>'[1]STUDENT PROFILE'!$D$1</f>
        <v>JAWHAR NAVODAYA VIDYALAY</v>
      </c>
      <c r="DT1" s="1025"/>
      <c r="DU1" s="1025"/>
      <c r="DV1" s="1025"/>
      <c r="DW1" s="1025"/>
      <c r="DX1" s="203"/>
      <c r="DY1" s="203"/>
      <c r="DZ1" s="203"/>
      <c r="EA1" s="203"/>
      <c r="EB1" s="203"/>
      <c r="EC1" s="203"/>
      <c r="ED1" s="203"/>
      <c r="EE1" s="203"/>
      <c r="EF1" s="203"/>
      <c r="EG1" s="203"/>
      <c r="EH1" s="202" t="s">
        <v>56</v>
      </c>
      <c r="EI1" s="202" t="s">
        <v>56</v>
      </c>
      <c r="EJ1" s="202" t="s">
        <v>56</v>
      </c>
      <c r="EK1" s="1025" t="str">
        <f>'[1]STUDENT PROFILE'!$D$1</f>
        <v>JAWHAR NAVODAYA VIDYALAY</v>
      </c>
      <c r="EL1" s="1025"/>
      <c r="EM1" s="1025"/>
      <c r="EN1" s="1025"/>
      <c r="EO1" s="1025"/>
      <c r="EP1" s="203"/>
      <c r="EQ1" s="203"/>
      <c r="ER1" s="203"/>
      <c r="ES1" s="203"/>
      <c r="ET1" s="203"/>
      <c r="EU1" s="203"/>
      <c r="EV1" s="203"/>
      <c r="EW1" s="203"/>
      <c r="EX1" s="203"/>
      <c r="EY1" s="203"/>
      <c r="EZ1" s="202" t="s">
        <v>56</v>
      </c>
      <c r="FA1" s="202" t="s">
        <v>56</v>
      </c>
      <c r="FB1" s="202" t="s">
        <v>56</v>
      </c>
    </row>
    <row r="2" spans="1:188" s="3" customFormat="1" ht="16.5">
      <c r="A2" s="1003" t="str">
        <f>'[1]STUDENT PROFILE'!A5</f>
        <v>SL.NO</v>
      </c>
      <c r="B2" s="1005" t="s">
        <v>1734</v>
      </c>
      <c r="C2" s="1026" t="str">
        <f>'[1]STUDENT PROFILE'!C5</f>
        <v>NAME OF THE STUDENT</v>
      </c>
      <c r="D2" s="1005" t="str">
        <f>'[1]STUDENT PROFILE'!D5</f>
        <v>Adm. No</v>
      </c>
      <c r="E2" s="1027" t="s">
        <v>1059</v>
      </c>
      <c r="F2" s="1027"/>
      <c r="G2" s="1022" t="s">
        <v>1060</v>
      </c>
      <c r="H2" s="1022" t="s">
        <v>1061</v>
      </c>
      <c r="I2" s="1022" t="s">
        <v>1062</v>
      </c>
      <c r="J2" s="1022" t="s">
        <v>1063</v>
      </c>
      <c r="K2" s="1022" t="s">
        <v>1064</v>
      </c>
      <c r="L2" s="1022" t="s">
        <v>1065</v>
      </c>
      <c r="M2" s="1022" t="s">
        <v>1066</v>
      </c>
      <c r="N2" s="1022" t="s">
        <v>1067</v>
      </c>
      <c r="O2" s="1008" t="s">
        <v>1068</v>
      </c>
      <c r="P2" s="1009"/>
      <c r="Q2" s="1009"/>
      <c r="R2" s="1009"/>
      <c r="S2" s="1009"/>
      <c r="T2" s="1009"/>
      <c r="U2" s="1009"/>
      <c r="V2" s="1009"/>
      <c r="W2" s="1009"/>
      <c r="X2" s="1009"/>
      <c r="Y2" s="1009"/>
      <c r="Z2" s="1009"/>
      <c r="AA2" s="1009"/>
      <c r="AB2" s="1009"/>
      <c r="AC2" s="1009"/>
      <c r="AD2" s="1009"/>
      <c r="AE2" s="1009"/>
      <c r="AF2" s="1009"/>
      <c r="AG2" s="1008" t="s">
        <v>1069</v>
      </c>
      <c r="AH2" s="1009"/>
      <c r="AI2" s="1009"/>
      <c r="AJ2" s="1009"/>
      <c r="AK2" s="1009"/>
      <c r="AL2" s="1009"/>
      <c r="AM2" s="1009"/>
      <c r="AN2" s="1009"/>
      <c r="AO2" s="1009"/>
      <c r="AP2" s="1009"/>
      <c r="AQ2" s="1009"/>
      <c r="AR2" s="1009"/>
      <c r="AS2" s="1009"/>
      <c r="AT2" s="1009"/>
      <c r="AU2" s="1009"/>
      <c r="AV2" s="1009"/>
      <c r="AW2" s="1009"/>
      <c r="AX2" s="1009"/>
      <c r="AY2" s="1021" t="s">
        <v>1070</v>
      </c>
      <c r="AZ2" s="1021"/>
      <c r="BA2" s="1021"/>
      <c r="BB2" s="1021"/>
      <c r="BC2" s="1021"/>
      <c r="BD2" s="1021"/>
      <c r="BE2" s="1021"/>
      <c r="BF2" s="1021"/>
      <c r="BG2" s="1021"/>
      <c r="BH2" s="1021"/>
      <c r="BI2" s="1021"/>
      <c r="BJ2" s="1021"/>
      <c r="BK2" s="1021"/>
      <c r="BL2" s="1021"/>
      <c r="BM2" s="1021"/>
      <c r="BN2" s="1021"/>
      <c r="BO2" s="1021"/>
      <c r="BP2" s="1021"/>
      <c r="BQ2" s="1021" t="s">
        <v>1071</v>
      </c>
      <c r="BR2" s="1021"/>
      <c r="BS2" s="1021"/>
      <c r="BT2" s="1021"/>
      <c r="BU2" s="1021"/>
      <c r="BV2" s="1021"/>
      <c r="BW2" s="1021"/>
      <c r="BX2" s="1021"/>
      <c r="BY2" s="1021"/>
      <c r="BZ2" s="1021"/>
      <c r="CA2" s="1021"/>
      <c r="CB2" s="1021"/>
      <c r="CC2" s="1021"/>
      <c r="CD2" s="1021"/>
      <c r="CE2" s="1021"/>
      <c r="CF2" s="1021"/>
      <c r="CG2" s="1021"/>
      <c r="CH2" s="1021"/>
      <c r="CI2" s="1021" t="s">
        <v>1072</v>
      </c>
      <c r="CJ2" s="1021"/>
      <c r="CK2" s="1021"/>
      <c r="CL2" s="1021"/>
      <c r="CM2" s="1021"/>
      <c r="CN2" s="1021"/>
      <c r="CO2" s="1021"/>
      <c r="CP2" s="1021"/>
      <c r="CQ2" s="1021"/>
      <c r="CR2" s="1021"/>
      <c r="CS2" s="1021"/>
      <c r="CT2" s="1021"/>
      <c r="CU2" s="1021"/>
      <c r="CV2" s="1021"/>
      <c r="CW2" s="1021"/>
      <c r="CX2" s="1021"/>
      <c r="CY2" s="1021"/>
      <c r="CZ2" s="1021"/>
      <c r="DA2" s="1021" t="s">
        <v>1073</v>
      </c>
      <c r="DB2" s="1021"/>
      <c r="DC2" s="1021"/>
      <c r="DD2" s="1021"/>
      <c r="DE2" s="1021"/>
      <c r="DF2" s="1021"/>
      <c r="DG2" s="1021"/>
      <c r="DH2" s="1021"/>
      <c r="DI2" s="1021"/>
      <c r="DJ2" s="1021"/>
      <c r="DK2" s="1021"/>
      <c r="DL2" s="1021"/>
      <c r="DM2" s="1021"/>
      <c r="DN2" s="1021"/>
      <c r="DO2" s="1021"/>
      <c r="DP2" s="1021"/>
      <c r="DQ2" s="1021"/>
      <c r="DR2" s="1021"/>
      <c r="DS2" s="1021" t="s">
        <v>1074</v>
      </c>
      <c r="DT2" s="1021"/>
      <c r="DU2" s="1021"/>
      <c r="DV2" s="1021"/>
      <c r="DW2" s="1021"/>
      <c r="DX2" s="1021"/>
      <c r="DY2" s="1021"/>
      <c r="DZ2" s="1021"/>
      <c r="EA2" s="1021"/>
      <c r="EB2" s="1021"/>
      <c r="EC2" s="1021"/>
      <c r="ED2" s="1021"/>
      <c r="EE2" s="1021"/>
      <c r="EF2" s="1021"/>
      <c r="EG2" s="1021"/>
      <c r="EH2" s="1021"/>
      <c r="EI2" s="1021"/>
      <c r="EJ2" s="1021"/>
      <c r="EK2" s="1021" t="s">
        <v>1075</v>
      </c>
      <c r="EL2" s="1021"/>
      <c r="EM2" s="1021"/>
      <c r="EN2" s="1021"/>
      <c r="EO2" s="1021"/>
      <c r="EP2" s="1021"/>
      <c r="EQ2" s="1021"/>
      <c r="ER2" s="1021"/>
      <c r="ES2" s="1021"/>
      <c r="ET2" s="1021"/>
      <c r="EU2" s="1021"/>
      <c r="EV2" s="1021"/>
      <c r="EW2" s="1021"/>
      <c r="EX2" s="1021"/>
      <c r="EY2" s="1021"/>
      <c r="EZ2" s="1021"/>
      <c r="FA2" s="1021"/>
      <c r="FB2" s="1021"/>
    </row>
    <row r="3" spans="1:188" s="204" customFormat="1" ht="15" customHeight="1">
      <c r="A3" s="1003"/>
      <c r="B3" s="1006"/>
      <c r="C3" s="1026"/>
      <c r="D3" s="1006"/>
      <c r="E3" s="1029" t="s">
        <v>1076</v>
      </c>
      <c r="F3" s="1030"/>
      <c r="G3" s="1023"/>
      <c r="H3" s="1023"/>
      <c r="I3" s="1023"/>
      <c r="J3" s="1023"/>
      <c r="K3" s="1023"/>
      <c r="L3" s="1023"/>
      <c r="M3" s="1023"/>
      <c r="N3" s="1023"/>
      <c r="O3" s="1020" t="s">
        <v>1077</v>
      </c>
      <c r="P3" s="1020" t="s">
        <v>1078</v>
      </c>
      <c r="Q3" s="1020" t="s">
        <v>1079</v>
      </c>
      <c r="R3" s="1020" t="s">
        <v>1080</v>
      </c>
      <c r="S3" s="1020" t="s">
        <v>1081</v>
      </c>
      <c r="T3" s="1017" t="s">
        <v>1082</v>
      </c>
      <c r="U3" s="1017" t="s">
        <v>1083</v>
      </c>
      <c r="V3" s="1017" t="s">
        <v>1084</v>
      </c>
      <c r="W3" s="1017" t="s">
        <v>1085</v>
      </c>
      <c r="X3" s="1017" t="s">
        <v>1086</v>
      </c>
      <c r="Y3" s="1017" t="s">
        <v>1087</v>
      </c>
      <c r="Z3" s="1017" t="s">
        <v>1088</v>
      </c>
      <c r="AA3" s="1017" t="s">
        <v>1089</v>
      </c>
      <c r="AB3" s="1017" t="s">
        <v>1090</v>
      </c>
      <c r="AC3" s="1017" t="s">
        <v>1091</v>
      </c>
      <c r="AD3" s="1019" t="s">
        <v>77</v>
      </c>
      <c r="AE3" s="1019" t="s">
        <v>967</v>
      </c>
      <c r="AF3" s="1019" t="s">
        <v>83</v>
      </c>
      <c r="AG3" s="1020" t="s">
        <v>1077</v>
      </c>
      <c r="AH3" s="1020" t="s">
        <v>1078</v>
      </c>
      <c r="AI3" s="1020" t="s">
        <v>1079</v>
      </c>
      <c r="AJ3" s="1020" t="s">
        <v>1080</v>
      </c>
      <c r="AK3" s="1020" t="s">
        <v>1081</v>
      </c>
      <c r="AL3" s="1017" t="s">
        <v>1092</v>
      </c>
      <c r="AM3" s="1017" t="s">
        <v>1093</v>
      </c>
      <c r="AN3" s="1017" t="s">
        <v>1094</v>
      </c>
      <c r="AO3" s="1017" t="s">
        <v>1095</v>
      </c>
      <c r="AP3" s="1017" t="s">
        <v>1096</v>
      </c>
      <c r="AQ3" s="1017" t="s">
        <v>1097</v>
      </c>
      <c r="AR3" s="1017" t="s">
        <v>1098</v>
      </c>
      <c r="AS3" s="1017" t="s">
        <v>1099</v>
      </c>
      <c r="AT3" s="1017" t="s">
        <v>1100</v>
      </c>
      <c r="AU3" s="1017" t="s">
        <v>1101</v>
      </c>
      <c r="AV3" s="1019" t="s">
        <v>77</v>
      </c>
      <c r="AW3" s="1019" t="s">
        <v>967</v>
      </c>
      <c r="AX3" s="1019" t="s">
        <v>83</v>
      </c>
      <c r="AY3" s="1020" t="s">
        <v>1077</v>
      </c>
      <c r="AZ3" s="1020" t="s">
        <v>1078</v>
      </c>
      <c r="BA3" s="1020" t="s">
        <v>1079</v>
      </c>
      <c r="BB3" s="1020" t="s">
        <v>1080</v>
      </c>
      <c r="BC3" s="1020" t="s">
        <v>1081</v>
      </c>
      <c r="BD3" s="1017" t="s">
        <v>1092</v>
      </c>
      <c r="BE3" s="1017" t="s">
        <v>1093</v>
      </c>
      <c r="BF3" s="1017" t="s">
        <v>1094</v>
      </c>
      <c r="BG3" s="1017" t="s">
        <v>1095</v>
      </c>
      <c r="BH3" s="1017" t="s">
        <v>1096</v>
      </c>
      <c r="BI3" s="1017" t="s">
        <v>1097</v>
      </c>
      <c r="BJ3" s="1017" t="s">
        <v>1098</v>
      </c>
      <c r="BK3" s="1017" t="s">
        <v>1099</v>
      </c>
      <c r="BL3" s="1017" t="s">
        <v>1100</v>
      </c>
      <c r="BM3" s="1017" t="s">
        <v>1101</v>
      </c>
      <c r="BN3" s="1019" t="s">
        <v>77</v>
      </c>
      <c r="BO3" s="1019" t="s">
        <v>967</v>
      </c>
      <c r="BP3" s="1019" t="s">
        <v>83</v>
      </c>
      <c r="BQ3" s="1020" t="s">
        <v>1077</v>
      </c>
      <c r="BR3" s="1020" t="s">
        <v>1078</v>
      </c>
      <c r="BS3" s="1020" t="s">
        <v>1079</v>
      </c>
      <c r="BT3" s="1020" t="s">
        <v>1080</v>
      </c>
      <c r="BU3" s="1020" t="s">
        <v>1081</v>
      </c>
      <c r="BV3" s="1017" t="s">
        <v>1082</v>
      </c>
      <c r="BW3" s="1017" t="s">
        <v>1083</v>
      </c>
      <c r="BX3" s="1017" t="s">
        <v>1084</v>
      </c>
      <c r="BY3" s="1017" t="s">
        <v>1085</v>
      </c>
      <c r="BZ3" s="1017" t="s">
        <v>1086</v>
      </c>
      <c r="CA3" s="1017" t="s">
        <v>1087</v>
      </c>
      <c r="CB3" s="1017" t="s">
        <v>1088</v>
      </c>
      <c r="CC3" s="1017" t="s">
        <v>1089</v>
      </c>
      <c r="CD3" s="1017" t="s">
        <v>1090</v>
      </c>
      <c r="CE3" s="1017" t="s">
        <v>1091</v>
      </c>
      <c r="CF3" s="1019" t="s">
        <v>77</v>
      </c>
      <c r="CG3" s="1019" t="s">
        <v>967</v>
      </c>
      <c r="CH3" s="1019" t="s">
        <v>83</v>
      </c>
      <c r="CI3" s="1020" t="s">
        <v>1077</v>
      </c>
      <c r="CJ3" s="1020" t="s">
        <v>1078</v>
      </c>
      <c r="CK3" s="1020" t="s">
        <v>1079</v>
      </c>
      <c r="CL3" s="1020" t="s">
        <v>1080</v>
      </c>
      <c r="CM3" s="1020" t="s">
        <v>1081</v>
      </c>
      <c r="CN3" s="1017" t="s">
        <v>1082</v>
      </c>
      <c r="CO3" s="1017" t="s">
        <v>1083</v>
      </c>
      <c r="CP3" s="1017" t="s">
        <v>1084</v>
      </c>
      <c r="CQ3" s="1017" t="s">
        <v>1085</v>
      </c>
      <c r="CR3" s="1017" t="s">
        <v>1086</v>
      </c>
      <c r="CS3" s="1017" t="s">
        <v>1087</v>
      </c>
      <c r="CT3" s="1017" t="s">
        <v>1088</v>
      </c>
      <c r="CU3" s="1017" t="s">
        <v>1089</v>
      </c>
      <c r="CV3" s="1017" t="s">
        <v>1090</v>
      </c>
      <c r="CW3" s="1017" t="s">
        <v>1091</v>
      </c>
      <c r="CX3" s="1019" t="s">
        <v>77</v>
      </c>
      <c r="CY3" s="1019" t="s">
        <v>967</v>
      </c>
      <c r="CZ3" s="1019" t="s">
        <v>83</v>
      </c>
      <c r="DA3" s="1020" t="s">
        <v>1077</v>
      </c>
      <c r="DB3" s="1020" t="s">
        <v>1078</v>
      </c>
      <c r="DC3" s="1020" t="s">
        <v>1079</v>
      </c>
      <c r="DD3" s="1020" t="s">
        <v>1080</v>
      </c>
      <c r="DE3" s="1020" t="s">
        <v>1081</v>
      </c>
      <c r="DF3" s="1017" t="s">
        <v>1082</v>
      </c>
      <c r="DG3" s="1017" t="s">
        <v>1083</v>
      </c>
      <c r="DH3" s="1017" t="s">
        <v>1084</v>
      </c>
      <c r="DI3" s="1017" t="s">
        <v>1085</v>
      </c>
      <c r="DJ3" s="1017" t="s">
        <v>1086</v>
      </c>
      <c r="DK3" s="1017" t="s">
        <v>1087</v>
      </c>
      <c r="DL3" s="1017" t="s">
        <v>1088</v>
      </c>
      <c r="DM3" s="1017" t="s">
        <v>1089</v>
      </c>
      <c r="DN3" s="1017" t="s">
        <v>1090</v>
      </c>
      <c r="DO3" s="1017" t="s">
        <v>1091</v>
      </c>
      <c r="DP3" s="1019" t="s">
        <v>77</v>
      </c>
      <c r="DQ3" s="1019" t="s">
        <v>967</v>
      </c>
      <c r="DR3" s="1019" t="s">
        <v>83</v>
      </c>
      <c r="DS3" s="1020" t="s">
        <v>1077</v>
      </c>
      <c r="DT3" s="1020" t="s">
        <v>1078</v>
      </c>
      <c r="DU3" s="1020" t="s">
        <v>1079</v>
      </c>
      <c r="DV3" s="1020" t="s">
        <v>1080</v>
      </c>
      <c r="DW3" s="1020" t="s">
        <v>1081</v>
      </c>
      <c r="DX3" s="1017" t="s">
        <v>1092</v>
      </c>
      <c r="DY3" s="1017" t="s">
        <v>1093</v>
      </c>
      <c r="DZ3" s="1017" t="s">
        <v>1094</v>
      </c>
      <c r="EA3" s="1017" t="s">
        <v>1095</v>
      </c>
      <c r="EB3" s="1017" t="s">
        <v>1096</v>
      </c>
      <c r="EC3" s="1017" t="s">
        <v>1097</v>
      </c>
      <c r="ED3" s="1017" t="s">
        <v>1098</v>
      </c>
      <c r="EE3" s="1017" t="s">
        <v>1099</v>
      </c>
      <c r="EF3" s="1017" t="s">
        <v>1100</v>
      </c>
      <c r="EG3" s="1017" t="s">
        <v>1101</v>
      </c>
      <c r="EH3" s="1019" t="s">
        <v>77</v>
      </c>
      <c r="EI3" s="1019" t="s">
        <v>967</v>
      </c>
      <c r="EJ3" s="1019" t="s">
        <v>83</v>
      </c>
      <c r="EK3" s="1020" t="s">
        <v>1077</v>
      </c>
      <c r="EL3" s="1020" t="s">
        <v>1078</v>
      </c>
      <c r="EM3" s="1020" t="s">
        <v>1079</v>
      </c>
      <c r="EN3" s="1020" t="s">
        <v>1080</v>
      </c>
      <c r="EO3" s="1020" t="s">
        <v>1081</v>
      </c>
      <c r="EP3" s="1017" t="s">
        <v>1102</v>
      </c>
      <c r="EQ3" s="1017" t="s">
        <v>1103</v>
      </c>
      <c r="ER3" s="1017" t="s">
        <v>1104</v>
      </c>
      <c r="ES3" s="1017" t="s">
        <v>1105</v>
      </c>
      <c r="ET3" s="1017" t="s">
        <v>1106</v>
      </c>
      <c r="EU3" s="1017" t="s">
        <v>1098</v>
      </c>
      <c r="EV3" s="1017" t="s">
        <v>1107</v>
      </c>
      <c r="EW3" s="1017" t="s">
        <v>1108</v>
      </c>
      <c r="EX3" s="1017" t="s">
        <v>1109</v>
      </c>
      <c r="EY3" s="1017" t="s">
        <v>1110</v>
      </c>
      <c r="EZ3" s="1019" t="s">
        <v>77</v>
      </c>
      <c r="FA3" s="1019" t="s">
        <v>967</v>
      </c>
      <c r="FB3" s="1019" t="s">
        <v>83</v>
      </c>
    </row>
    <row r="4" spans="1:188" s="3" customFormat="1" ht="15" customHeight="1">
      <c r="A4" s="1003"/>
      <c r="B4" s="1006"/>
      <c r="C4" s="1026"/>
      <c r="D4" s="1006"/>
      <c r="E4" s="1031"/>
      <c r="F4" s="1032"/>
      <c r="G4" s="1023"/>
      <c r="H4" s="1023"/>
      <c r="I4" s="1023"/>
      <c r="J4" s="1023"/>
      <c r="K4" s="1023"/>
      <c r="L4" s="1023"/>
      <c r="M4" s="1023"/>
      <c r="N4" s="1023"/>
      <c r="O4" s="1020"/>
      <c r="P4" s="1020"/>
      <c r="Q4" s="1020"/>
      <c r="R4" s="1020"/>
      <c r="S4" s="1020"/>
      <c r="T4" s="1018"/>
      <c r="U4" s="1018" t="s">
        <v>1111</v>
      </c>
      <c r="V4" s="1018" t="s">
        <v>1112</v>
      </c>
      <c r="W4" s="1018" t="s">
        <v>1113</v>
      </c>
      <c r="X4" s="1018" t="s">
        <v>1114</v>
      </c>
      <c r="Y4" s="1018" t="s">
        <v>1115</v>
      </c>
      <c r="Z4" s="1018" t="s">
        <v>1116</v>
      </c>
      <c r="AA4" s="1018" t="s">
        <v>1117</v>
      </c>
      <c r="AB4" s="1018" t="s">
        <v>1118</v>
      </c>
      <c r="AC4" s="1018" t="s">
        <v>1119</v>
      </c>
      <c r="AD4" s="1019"/>
      <c r="AE4" s="1019"/>
      <c r="AF4" s="1019"/>
      <c r="AG4" s="1020"/>
      <c r="AH4" s="1020"/>
      <c r="AI4" s="1020"/>
      <c r="AJ4" s="1020"/>
      <c r="AK4" s="1020"/>
      <c r="AL4" s="1018"/>
      <c r="AM4" s="1018" t="s">
        <v>1120</v>
      </c>
      <c r="AN4" s="1018" t="s">
        <v>1121</v>
      </c>
      <c r="AO4" s="1018" t="s">
        <v>1122</v>
      </c>
      <c r="AP4" s="1018" t="s">
        <v>1123</v>
      </c>
      <c r="AQ4" s="1018" t="s">
        <v>1124</v>
      </c>
      <c r="AR4" s="1018" t="s">
        <v>1125</v>
      </c>
      <c r="AS4" s="1018" t="s">
        <v>1126</v>
      </c>
      <c r="AT4" s="1018" t="s">
        <v>1127</v>
      </c>
      <c r="AU4" s="1018" t="s">
        <v>1128</v>
      </c>
      <c r="AV4" s="1019"/>
      <c r="AW4" s="1019"/>
      <c r="AX4" s="1019"/>
      <c r="AY4" s="1020"/>
      <c r="AZ4" s="1020"/>
      <c r="BA4" s="1020"/>
      <c r="BB4" s="1020"/>
      <c r="BC4" s="1020"/>
      <c r="BD4" s="1018"/>
      <c r="BE4" s="1018" t="s">
        <v>1120</v>
      </c>
      <c r="BF4" s="1018" t="s">
        <v>1121</v>
      </c>
      <c r="BG4" s="1018" t="s">
        <v>1122</v>
      </c>
      <c r="BH4" s="1018" t="s">
        <v>1123</v>
      </c>
      <c r="BI4" s="1018" t="s">
        <v>1124</v>
      </c>
      <c r="BJ4" s="1018" t="s">
        <v>1125</v>
      </c>
      <c r="BK4" s="1018" t="s">
        <v>1126</v>
      </c>
      <c r="BL4" s="1018" t="s">
        <v>1127</v>
      </c>
      <c r="BM4" s="1018" t="s">
        <v>1128</v>
      </c>
      <c r="BN4" s="1019"/>
      <c r="BO4" s="1019"/>
      <c r="BP4" s="1019"/>
      <c r="BQ4" s="1020"/>
      <c r="BR4" s="1020"/>
      <c r="BS4" s="1020"/>
      <c r="BT4" s="1020"/>
      <c r="BU4" s="1020"/>
      <c r="BV4" s="1018"/>
      <c r="BW4" s="1018" t="s">
        <v>1111</v>
      </c>
      <c r="BX4" s="1018" t="s">
        <v>1112</v>
      </c>
      <c r="BY4" s="1018" t="s">
        <v>1113</v>
      </c>
      <c r="BZ4" s="1018" t="s">
        <v>1114</v>
      </c>
      <c r="CA4" s="1018" t="s">
        <v>1115</v>
      </c>
      <c r="CB4" s="1018" t="s">
        <v>1116</v>
      </c>
      <c r="CC4" s="1018" t="s">
        <v>1117</v>
      </c>
      <c r="CD4" s="1018" t="s">
        <v>1118</v>
      </c>
      <c r="CE4" s="1018" t="s">
        <v>1119</v>
      </c>
      <c r="CF4" s="1019"/>
      <c r="CG4" s="1019"/>
      <c r="CH4" s="1019"/>
      <c r="CI4" s="1020"/>
      <c r="CJ4" s="1020"/>
      <c r="CK4" s="1020"/>
      <c r="CL4" s="1020"/>
      <c r="CM4" s="1020"/>
      <c r="CN4" s="1018"/>
      <c r="CO4" s="1018" t="s">
        <v>1111</v>
      </c>
      <c r="CP4" s="1018" t="s">
        <v>1112</v>
      </c>
      <c r="CQ4" s="1018" t="s">
        <v>1113</v>
      </c>
      <c r="CR4" s="1018" t="s">
        <v>1114</v>
      </c>
      <c r="CS4" s="1018" t="s">
        <v>1115</v>
      </c>
      <c r="CT4" s="1018" t="s">
        <v>1116</v>
      </c>
      <c r="CU4" s="1018" t="s">
        <v>1117</v>
      </c>
      <c r="CV4" s="1018" t="s">
        <v>1118</v>
      </c>
      <c r="CW4" s="1018" t="s">
        <v>1119</v>
      </c>
      <c r="CX4" s="1019"/>
      <c r="CY4" s="1019"/>
      <c r="CZ4" s="1019"/>
      <c r="DA4" s="1020"/>
      <c r="DB4" s="1020"/>
      <c r="DC4" s="1020"/>
      <c r="DD4" s="1020"/>
      <c r="DE4" s="1020"/>
      <c r="DF4" s="1018"/>
      <c r="DG4" s="1018" t="s">
        <v>1111</v>
      </c>
      <c r="DH4" s="1018" t="s">
        <v>1112</v>
      </c>
      <c r="DI4" s="1018" t="s">
        <v>1113</v>
      </c>
      <c r="DJ4" s="1018" t="s">
        <v>1114</v>
      </c>
      <c r="DK4" s="1018" t="s">
        <v>1115</v>
      </c>
      <c r="DL4" s="1018" t="s">
        <v>1116</v>
      </c>
      <c r="DM4" s="1018" t="s">
        <v>1117</v>
      </c>
      <c r="DN4" s="1018" t="s">
        <v>1118</v>
      </c>
      <c r="DO4" s="1018" t="s">
        <v>1119</v>
      </c>
      <c r="DP4" s="1019"/>
      <c r="DQ4" s="1019"/>
      <c r="DR4" s="1019"/>
      <c r="DS4" s="1020"/>
      <c r="DT4" s="1020"/>
      <c r="DU4" s="1020"/>
      <c r="DV4" s="1020"/>
      <c r="DW4" s="1020"/>
      <c r="DX4" s="1018"/>
      <c r="DY4" s="1018" t="s">
        <v>1120</v>
      </c>
      <c r="DZ4" s="1018" t="s">
        <v>1121</v>
      </c>
      <c r="EA4" s="1018" t="s">
        <v>1122</v>
      </c>
      <c r="EB4" s="1018" t="s">
        <v>1123</v>
      </c>
      <c r="EC4" s="1018" t="s">
        <v>1124</v>
      </c>
      <c r="ED4" s="1018" t="s">
        <v>1125</v>
      </c>
      <c r="EE4" s="1018" t="s">
        <v>1126</v>
      </c>
      <c r="EF4" s="1018" t="s">
        <v>1127</v>
      </c>
      <c r="EG4" s="1018" t="s">
        <v>1128</v>
      </c>
      <c r="EH4" s="1019"/>
      <c r="EI4" s="1019"/>
      <c r="EJ4" s="1019"/>
      <c r="EK4" s="1020"/>
      <c r="EL4" s="1020"/>
      <c r="EM4" s="1020"/>
      <c r="EN4" s="1020"/>
      <c r="EO4" s="1020"/>
      <c r="EP4" s="1018"/>
      <c r="EQ4" s="1018"/>
      <c r="ER4" s="1018"/>
      <c r="ES4" s="1018"/>
      <c r="ET4" s="1018"/>
      <c r="EU4" s="1018"/>
      <c r="EV4" s="1018"/>
      <c r="EW4" s="1018"/>
      <c r="EX4" s="1018"/>
      <c r="EY4" s="1018"/>
      <c r="EZ4" s="1019"/>
      <c r="FA4" s="1019"/>
      <c r="FB4" s="1019"/>
    </row>
    <row r="5" spans="1:188" s="178" customFormat="1" ht="27">
      <c r="A5" s="1003"/>
      <c r="B5" s="1007"/>
      <c r="C5" s="1026"/>
      <c r="D5" s="1007"/>
      <c r="E5" s="1033"/>
      <c r="F5" s="1034"/>
      <c r="G5" s="1024"/>
      <c r="H5" s="1024"/>
      <c r="I5" s="1024"/>
      <c r="J5" s="1024"/>
      <c r="K5" s="1024"/>
      <c r="L5" s="1024"/>
      <c r="M5" s="1024"/>
      <c r="N5" s="1024"/>
      <c r="O5" s="205" t="s">
        <v>968</v>
      </c>
      <c r="P5" s="205" t="s">
        <v>968</v>
      </c>
      <c r="Q5" s="205" t="s">
        <v>968</v>
      </c>
      <c r="R5" s="205" t="s">
        <v>968</v>
      </c>
      <c r="S5" s="205" t="s">
        <v>968</v>
      </c>
      <c r="T5" s="205" t="s">
        <v>1129</v>
      </c>
      <c r="U5" s="205" t="s">
        <v>1129</v>
      </c>
      <c r="V5" s="205" t="s">
        <v>1129</v>
      </c>
      <c r="W5" s="205" t="s">
        <v>1129</v>
      </c>
      <c r="X5" s="205" t="s">
        <v>1129</v>
      </c>
      <c r="Y5" s="205" t="s">
        <v>1129</v>
      </c>
      <c r="Z5" s="205" t="s">
        <v>1129</v>
      </c>
      <c r="AA5" s="205" t="s">
        <v>1129</v>
      </c>
      <c r="AB5" s="205" t="s">
        <v>1129</v>
      </c>
      <c r="AC5" s="205" t="s">
        <v>1129</v>
      </c>
      <c r="AD5" s="1019"/>
      <c r="AE5" s="1019"/>
      <c r="AF5" s="1019"/>
      <c r="AG5" s="205" t="s">
        <v>968</v>
      </c>
      <c r="AH5" s="205" t="s">
        <v>968</v>
      </c>
      <c r="AI5" s="205" t="s">
        <v>968</v>
      </c>
      <c r="AJ5" s="205" t="s">
        <v>968</v>
      </c>
      <c r="AK5" s="205" t="s">
        <v>968</v>
      </c>
      <c r="AL5" s="205" t="s">
        <v>1129</v>
      </c>
      <c r="AM5" s="205" t="s">
        <v>1129</v>
      </c>
      <c r="AN5" s="205" t="s">
        <v>1129</v>
      </c>
      <c r="AO5" s="205" t="s">
        <v>1129</v>
      </c>
      <c r="AP5" s="205" t="s">
        <v>1129</v>
      </c>
      <c r="AQ5" s="205" t="s">
        <v>1129</v>
      </c>
      <c r="AR5" s="205" t="s">
        <v>1129</v>
      </c>
      <c r="AS5" s="205" t="s">
        <v>1129</v>
      </c>
      <c r="AT5" s="205" t="s">
        <v>1129</v>
      </c>
      <c r="AU5" s="205" t="s">
        <v>1129</v>
      </c>
      <c r="AV5" s="1019"/>
      <c r="AW5" s="1019"/>
      <c r="AX5" s="1019"/>
      <c r="AY5" s="205" t="s">
        <v>968</v>
      </c>
      <c r="AZ5" s="205" t="s">
        <v>968</v>
      </c>
      <c r="BA5" s="205" t="s">
        <v>968</v>
      </c>
      <c r="BB5" s="205" t="s">
        <v>968</v>
      </c>
      <c r="BC5" s="205" t="s">
        <v>968</v>
      </c>
      <c r="BD5" s="205" t="s">
        <v>1129</v>
      </c>
      <c r="BE5" s="205" t="s">
        <v>1129</v>
      </c>
      <c r="BF5" s="205" t="s">
        <v>1129</v>
      </c>
      <c r="BG5" s="205" t="s">
        <v>1129</v>
      </c>
      <c r="BH5" s="205" t="s">
        <v>1129</v>
      </c>
      <c r="BI5" s="205" t="s">
        <v>1129</v>
      </c>
      <c r="BJ5" s="205" t="s">
        <v>1129</v>
      </c>
      <c r="BK5" s="205" t="s">
        <v>1129</v>
      </c>
      <c r="BL5" s="205" t="s">
        <v>1129</v>
      </c>
      <c r="BM5" s="205" t="s">
        <v>1129</v>
      </c>
      <c r="BN5" s="1019"/>
      <c r="BO5" s="1019"/>
      <c r="BP5" s="1019"/>
      <c r="BQ5" s="205" t="s">
        <v>968</v>
      </c>
      <c r="BR5" s="205" t="s">
        <v>968</v>
      </c>
      <c r="BS5" s="205" t="s">
        <v>968</v>
      </c>
      <c r="BT5" s="205" t="s">
        <v>968</v>
      </c>
      <c r="BU5" s="205" t="s">
        <v>968</v>
      </c>
      <c r="BV5" s="205" t="s">
        <v>1129</v>
      </c>
      <c r="BW5" s="205" t="s">
        <v>1129</v>
      </c>
      <c r="BX5" s="205" t="s">
        <v>1129</v>
      </c>
      <c r="BY5" s="205" t="s">
        <v>1129</v>
      </c>
      <c r="BZ5" s="205" t="s">
        <v>1129</v>
      </c>
      <c r="CA5" s="205" t="s">
        <v>1129</v>
      </c>
      <c r="CB5" s="205" t="s">
        <v>1129</v>
      </c>
      <c r="CC5" s="205" t="s">
        <v>1129</v>
      </c>
      <c r="CD5" s="205" t="s">
        <v>1129</v>
      </c>
      <c r="CE5" s="205" t="s">
        <v>1129</v>
      </c>
      <c r="CF5" s="1019"/>
      <c r="CG5" s="1019"/>
      <c r="CH5" s="1019"/>
      <c r="CI5" s="205" t="s">
        <v>968</v>
      </c>
      <c r="CJ5" s="205" t="s">
        <v>968</v>
      </c>
      <c r="CK5" s="205" t="s">
        <v>968</v>
      </c>
      <c r="CL5" s="205" t="s">
        <v>968</v>
      </c>
      <c r="CM5" s="205" t="s">
        <v>968</v>
      </c>
      <c r="CN5" s="205" t="s">
        <v>1129</v>
      </c>
      <c r="CO5" s="205" t="s">
        <v>1129</v>
      </c>
      <c r="CP5" s="205" t="s">
        <v>1129</v>
      </c>
      <c r="CQ5" s="205" t="s">
        <v>1129</v>
      </c>
      <c r="CR5" s="205" t="s">
        <v>1129</v>
      </c>
      <c r="CS5" s="205" t="s">
        <v>1129</v>
      </c>
      <c r="CT5" s="205" t="s">
        <v>1129</v>
      </c>
      <c r="CU5" s="205" t="s">
        <v>1129</v>
      </c>
      <c r="CV5" s="205" t="s">
        <v>1129</v>
      </c>
      <c r="CW5" s="205" t="s">
        <v>1129</v>
      </c>
      <c r="CX5" s="1019"/>
      <c r="CY5" s="1019"/>
      <c r="CZ5" s="1019"/>
      <c r="DA5" s="205" t="s">
        <v>968</v>
      </c>
      <c r="DB5" s="205" t="s">
        <v>968</v>
      </c>
      <c r="DC5" s="205" t="s">
        <v>968</v>
      </c>
      <c r="DD5" s="205" t="s">
        <v>968</v>
      </c>
      <c r="DE5" s="205" t="s">
        <v>968</v>
      </c>
      <c r="DF5" s="205" t="s">
        <v>1129</v>
      </c>
      <c r="DG5" s="205" t="s">
        <v>1129</v>
      </c>
      <c r="DH5" s="205" t="s">
        <v>1129</v>
      </c>
      <c r="DI5" s="205" t="s">
        <v>1129</v>
      </c>
      <c r="DJ5" s="205" t="s">
        <v>1129</v>
      </c>
      <c r="DK5" s="205" t="s">
        <v>1129</v>
      </c>
      <c r="DL5" s="205" t="s">
        <v>1129</v>
      </c>
      <c r="DM5" s="205" t="s">
        <v>1129</v>
      </c>
      <c r="DN5" s="205" t="s">
        <v>1129</v>
      </c>
      <c r="DO5" s="205" t="s">
        <v>1129</v>
      </c>
      <c r="DP5" s="1019"/>
      <c r="DQ5" s="1019"/>
      <c r="DR5" s="1019"/>
      <c r="DS5" s="205" t="s">
        <v>968</v>
      </c>
      <c r="DT5" s="205" t="s">
        <v>968</v>
      </c>
      <c r="DU5" s="205" t="s">
        <v>968</v>
      </c>
      <c r="DV5" s="205" t="s">
        <v>968</v>
      </c>
      <c r="DW5" s="205" t="s">
        <v>968</v>
      </c>
      <c r="DX5" s="205" t="s">
        <v>1129</v>
      </c>
      <c r="DY5" s="205" t="s">
        <v>1129</v>
      </c>
      <c r="DZ5" s="205" t="s">
        <v>1129</v>
      </c>
      <c r="EA5" s="205" t="s">
        <v>1129</v>
      </c>
      <c r="EB5" s="205" t="s">
        <v>1129</v>
      </c>
      <c r="EC5" s="205" t="s">
        <v>1129</v>
      </c>
      <c r="ED5" s="205" t="s">
        <v>1129</v>
      </c>
      <c r="EE5" s="205" t="s">
        <v>1129</v>
      </c>
      <c r="EF5" s="205" t="s">
        <v>1129</v>
      </c>
      <c r="EG5" s="205" t="s">
        <v>1129</v>
      </c>
      <c r="EH5" s="1019"/>
      <c r="EI5" s="1019"/>
      <c r="EJ5" s="1019"/>
      <c r="EK5" s="205" t="s">
        <v>968</v>
      </c>
      <c r="EL5" s="205" t="s">
        <v>968</v>
      </c>
      <c r="EM5" s="205" t="s">
        <v>968</v>
      </c>
      <c r="EN5" s="205" t="s">
        <v>968</v>
      </c>
      <c r="EO5" s="205" t="s">
        <v>968</v>
      </c>
      <c r="EP5" s="205" t="s">
        <v>1129</v>
      </c>
      <c r="EQ5" s="205" t="s">
        <v>1129</v>
      </c>
      <c r="ER5" s="205" t="s">
        <v>1129</v>
      </c>
      <c r="ES5" s="205" t="s">
        <v>1129</v>
      </c>
      <c r="ET5" s="205" t="s">
        <v>1129</v>
      </c>
      <c r="EU5" s="205" t="s">
        <v>1129</v>
      </c>
      <c r="EV5" s="205" t="s">
        <v>1129</v>
      </c>
      <c r="EW5" s="205" t="s">
        <v>1129</v>
      </c>
      <c r="EX5" s="205" t="s">
        <v>1129</v>
      </c>
      <c r="EY5" s="205" t="s">
        <v>1129</v>
      </c>
      <c r="EZ5" s="1019"/>
      <c r="FA5" s="1019"/>
      <c r="FB5" s="1019"/>
    </row>
    <row r="6" spans="1:188" s="18" customFormat="1" ht="15">
      <c r="A6" s="206"/>
      <c r="B6" s="206"/>
      <c r="C6" s="556"/>
      <c r="D6" s="208"/>
      <c r="E6" s="207">
        <v>1</v>
      </c>
      <c r="F6" s="207">
        <v>2</v>
      </c>
      <c r="G6" s="207">
        <v>1</v>
      </c>
      <c r="H6" s="207">
        <v>2</v>
      </c>
      <c r="I6" s="207">
        <v>3</v>
      </c>
      <c r="J6" s="207">
        <v>4</v>
      </c>
      <c r="K6" s="207">
        <v>5</v>
      </c>
      <c r="L6" s="207">
        <v>6</v>
      </c>
      <c r="M6" s="207">
        <v>7</v>
      </c>
      <c r="N6" s="207">
        <v>8</v>
      </c>
      <c r="O6" s="208" t="s">
        <v>29</v>
      </c>
      <c r="P6" s="208" t="s">
        <v>30</v>
      </c>
      <c r="Q6" s="208" t="s">
        <v>31</v>
      </c>
      <c r="R6" s="208" t="s">
        <v>11</v>
      </c>
      <c r="S6" s="208" t="s">
        <v>42</v>
      </c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 t="s">
        <v>105</v>
      </c>
      <c r="AH6" s="208" t="s">
        <v>46</v>
      </c>
      <c r="AI6" s="208" t="s">
        <v>106</v>
      </c>
      <c r="AJ6" s="208" t="s">
        <v>107</v>
      </c>
      <c r="AK6" s="208" t="s">
        <v>108</v>
      </c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>
        <v>50</v>
      </c>
      <c r="AW6" s="208">
        <v>5</v>
      </c>
      <c r="AX6" s="208"/>
      <c r="AY6" s="208" t="s">
        <v>109</v>
      </c>
      <c r="AZ6" s="208" t="s">
        <v>51</v>
      </c>
      <c r="BA6" s="208" t="s">
        <v>44</v>
      </c>
      <c r="BB6" s="208" t="s">
        <v>110</v>
      </c>
      <c r="BC6" s="208" t="s">
        <v>111</v>
      </c>
      <c r="BD6" s="208"/>
      <c r="BE6" s="208"/>
      <c r="BF6" s="208"/>
      <c r="BG6" s="208"/>
      <c r="BH6" s="208"/>
      <c r="BI6" s="208"/>
      <c r="BJ6" s="208"/>
      <c r="BK6" s="208"/>
      <c r="BL6" s="208"/>
      <c r="BM6" s="208"/>
      <c r="BN6" s="208">
        <v>50</v>
      </c>
      <c r="BO6" s="208">
        <v>5</v>
      </c>
      <c r="BP6" s="208"/>
      <c r="BQ6" s="208" t="s">
        <v>112</v>
      </c>
      <c r="BR6" s="208" t="s">
        <v>1130</v>
      </c>
      <c r="BS6" s="208" t="s">
        <v>1131</v>
      </c>
      <c r="BT6" s="208" t="s">
        <v>1132</v>
      </c>
      <c r="BU6" s="208" t="s">
        <v>1133</v>
      </c>
      <c r="BV6" s="208"/>
      <c r="BW6" s="208"/>
      <c r="BX6" s="208"/>
      <c r="BY6" s="208"/>
      <c r="BZ6" s="208"/>
      <c r="CA6" s="208"/>
      <c r="CB6" s="208"/>
      <c r="CC6" s="208"/>
      <c r="CD6" s="208"/>
      <c r="CE6" s="208"/>
      <c r="CF6" s="208"/>
      <c r="CG6" s="208"/>
      <c r="CH6" s="208"/>
      <c r="CI6" s="208" t="s">
        <v>1134</v>
      </c>
      <c r="CJ6" s="208" t="s">
        <v>1135</v>
      </c>
      <c r="CK6" s="208" t="s">
        <v>1136</v>
      </c>
      <c r="CL6" s="208" t="s">
        <v>1137</v>
      </c>
      <c r="CM6" s="208" t="s">
        <v>1138</v>
      </c>
      <c r="CN6" s="208"/>
      <c r="CO6" s="208"/>
      <c r="CP6" s="208"/>
      <c r="CQ6" s="208"/>
      <c r="CR6" s="208"/>
      <c r="CS6" s="208"/>
      <c r="CT6" s="208"/>
      <c r="CU6" s="208"/>
      <c r="CV6" s="208"/>
      <c r="CW6" s="208"/>
      <c r="CX6" s="208"/>
      <c r="CY6" s="208"/>
      <c r="CZ6" s="208"/>
      <c r="DA6" s="208" t="s">
        <v>1139</v>
      </c>
      <c r="DB6" s="208" t="s">
        <v>1140</v>
      </c>
      <c r="DC6" s="208" t="s">
        <v>113</v>
      </c>
      <c r="DD6" s="208" t="s">
        <v>1141</v>
      </c>
      <c r="DE6" s="208" t="s">
        <v>1142</v>
      </c>
      <c r="DF6" s="208"/>
      <c r="DG6" s="208"/>
      <c r="DH6" s="208"/>
      <c r="DI6" s="208"/>
      <c r="DJ6" s="208"/>
      <c r="DK6" s="208"/>
      <c r="DL6" s="208"/>
      <c r="DM6" s="208"/>
      <c r="DN6" s="208"/>
      <c r="DO6" s="208"/>
      <c r="DP6" s="208"/>
      <c r="DQ6" s="208"/>
      <c r="DR6" s="208"/>
      <c r="DS6" s="208" t="s">
        <v>1143</v>
      </c>
      <c r="DT6" s="208" t="s">
        <v>1144</v>
      </c>
      <c r="DU6" s="208" t="s">
        <v>1145</v>
      </c>
      <c r="DV6" s="208" t="s">
        <v>1146</v>
      </c>
      <c r="DW6" s="208" t="s">
        <v>1147</v>
      </c>
      <c r="DX6" s="208"/>
      <c r="DY6" s="208"/>
      <c r="DZ6" s="208"/>
      <c r="EA6" s="208"/>
      <c r="EB6" s="208"/>
      <c r="EC6" s="208"/>
      <c r="ED6" s="208"/>
      <c r="EE6" s="208"/>
      <c r="EF6" s="208"/>
      <c r="EG6" s="208"/>
      <c r="EH6" s="208"/>
      <c r="EI6" s="208"/>
      <c r="EJ6" s="208"/>
      <c r="EK6" s="208" t="s">
        <v>1148</v>
      </c>
      <c r="EL6" s="208" t="s">
        <v>1149</v>
      </c>
      <c r="EM6" s="208" t="s">
        <v>1150</v>
      </c>
      <c r="EN6" s="208" t="s">
        <v>1151</v>
      </c>
      <c r="EO6" s="208" t="s">
        <v>1152</v>
      </c>
      <c r="EP6" s="208"/>
      <c r="EQ6" s="208"/>
      <c r="ER6" s="208"/>
      <c r="ES6" s="208"/>
      <c r="ET6" s="208"/>
      <c r="EU6" s="208"/>
      <c r="EV6" s="208"/>
      <c r="EW6" s="208"/>
      <c r="EX6" s="208"/>
      <c r="EY6" s="208"/>
      <c r="EZ6" s="208"/>
      <c r="FA6" s="208"/>
      <c r="FB6" s="208"/>
      <c r="FH6" s="209"/>
      <c r="FI6" s="209"/>
      <c r="FJ6" s="209"/>
      <c r="FK6" s="209"/>
      <c r="FL6" s="209"/>
      <c r="FM6" s="209"/>
      <c r="FN6" s="209"/>
      <c r="FO6" s="209"/>
      <c r="FP6" s="209"/>
      <c r="FQ6" s="209"/>
      <c r="FR6" s="209"/>
      <c r="FS6" s="209"/>
      <c r="FT6" s="209"/>
      <c r="FU6" s="209"/>
      <c r="FV6" s="209"/>
      <c r="FW6" s="209"/>
      <c r="FX6" s="209"/>
      <c r="FY6" s="209"/>
      <c r="FZ6" s="209"/>
      <c r="GA6" s="209"/>
      <c r="GB6" s="209"/>
      <c r="GC6" s="209"/>
      <c r="GD6" s="209"/>
      <c r="GE6" s="209"/>
      <c r="GF6" s="209"/>
    </row>
    <row r="7" spans="1:188" ht="24" customHeight="1">
      <c r="A7" s="210">
        <f>'STUDENT PROFILE'!A7</f>
        <v>1</v>
      </c>
      <c r="B7" s="210" t="str">
        <f>'STUDENT PROFILE'!B7</f>
        <v>A</v>
      </c>
      <c r="C7" s="376" t="str">
        <f>'STUDENT PROFILE'!C7</f>
        <v>Manish</v>
      </c>
      <c r="D7" s="210">
        <f>'STUDENT PROFILE'!D7</f>
        <v>2723</v>
      </c>
      <c r="E7" s="557" t="s">
        <v>1736</v>
      </c>
      <c r="F7" s="557"/>
      <c r="G7" s="211" t="str">
        <f>IF(OR($E7="Sports/Indegenous Sports  ",$F7="Sports"),"X","")</f>
        <v/>
      </c>
      <c r="H7" s="211" t="str">
        <f>IF(OR($E7="NCC",$F7="NCC",$E7="NSS",$F7="NSS"),"X","")</f>
        <v/>
      </c>
      <c r="I7" s="211" t="str">
        <f t="shared" ref="I7:I56" si="0">IF(OR($E7="Scouting",$F7="Scouting"),"X","")</f>
        <v/>
      </c>
      <c r="J7" s="211" t="str">
        <f t="shared" ref="J7:J56" si="1">IF(OR($E7="Swimming",$F7="Swimming"),"X","")</f>
        <v/>
      </c>
      <c r="K7" s="211" t="str">
        <f t="shared" ref="K7:K56" si="2">IF(OR($E7="Gymnastics",$F7="Gymnastics"),"X","")</f>
        <v/>
      </c>
      <c r="L7" s="211" t="str">
        <f t="shared" ref="L7:L56" si="3">IF(OR($E7="Yoga",$F7="Yoga"),"X","")</f>
        <v/>
      </c>
      <c r="M7" s="211" t="str">
        <f t="shared" ref="M7:M56" si="4">IF(OR($E7="First_Aid",$F7="First_Aid"),"X","")</f>
        <v/>
      </c>
      <c r="N7" s="211" t="str">
        <f>IF(OR($E7="Gardenning",$F7="Gardenning",$E7="Shramdaan",$F7="Shramdaan"),"X","")</f>
        <v/>
      </c>
      <c r="O7" s="212" t="s">
        <v>1153</v>
      </c>
      <c r="P7" s="212"/>
      <c r="Q7" s="212"/>
      <c r="R7" s="212"/>
      <c r="S7" s="212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4">
        <f>SUM(T7:AC7)</f>
        <v>0</v>
      </c>
      <c r="AE7" s="184">
        <f>ROUND((AD7/10),1)</f>
        <v>0</v>
      </c>
      <c r="AF7" s="185" t="str">
        <f>IF(AE7&gt;4,"A",IF(AE7&gt;3,"B",IF(AE7&gt;2,"C",IF(AE7&gt;1,"D",IF(AE7&gt;0,"E", "  ")))))</f>
        <v xml:space="preserve">  </v>
      </c>
      <c r="AG7" s="212"/>
      <c r="AH7" s="212"/>
      <c r="AI7" s="212"/>
      <c r="AJ7" s="212"/>
      <c r="AK7" s="212"/>
      <c r="AL7" s="213">
        <v>4</v>
      </c>
      <c r="AM7" s="213"/>
      <c r="AN7" s="213"/>
      <c r="AO7" s="213"/>
      <c r="AP7" s="213"/>
      <c r="AQ7" s="213"/>
      <c r="AR7" s="213"/>
      <c r="AS7" s="213"/>
      <c r="AT7" s="213"/>
      <c r="AU7" s="213"/>
      <c r="AV7" s="214">
        <f>SUM(AL7:AU7)</f>
        <v>4</v>
      </c>
      <c r="AW7" s="184">
        <f>ROUND((AV7/10),1)</f>
        <v>0.4</v>
      </c>
      <c r="AX7" s="185" t="str">
        <f>IF(AW7&gt;4,"A",IF(AW7&gt;3,"B",IF(AW7&gt;2,"C",IF(AW7&gt;1,"D",IF(AW7&gt;0,"E", "  ")))))</f>
        <v>E</v>
      </c>
      <c r="AY7" s="212"/>
      <c r="AZ7" s="212"/>
      <c r="BA7" s="212"/>
      <c r="BB7" s="212"/>
      <c r="BC7" s="212"/>
      <c r="BD7" s="213"/>
      <c r="BE7" s="213"/>
      <c r="BF7" s="213"/>
      <c r="BG7" s="213"/>
      <c r="BH7" s="213"/>
      <c r="BI7" s="213"/>
      <c r="BJ7" s="213"/>
      <c r="BK7" s="213"/>
      <c r="BL7" s="213"/>
      <c r="BM7" s="213"/>
      <c r="BN7" s="214">
        <f>SUM(BD7:BM7)</f>
        <v>0</v>
      </c>
      <c r="BO7" s="184">
        <f>ROUND((BN7/10),1)</f>
        <v>0</v>
      </c>
      <c r="BP7" s="185" t="str">
        <f>IF(BO7&gt;4,"A",IF(BO7&gt;3,"B",IF(BO7&gt;2,"C",IF(BO7&gt;1,"D",IF(BO7&gt;0,"E", "  ")))))</f>
        <v xml:space="preserve">  </v>
      </c>
      <c r="BQ7" s="212"/>
      <c r="BR7" s="212"/>
      <c r="BS7" s="212"/>
      <c r="BT7" s="212"/>
      <c r="BU7" s="212"/>
      <c r="BV7" s="213"/>
      <c r="BW7" s="213"/>
      <c r="BX7" s="213"/>
      <c r="BY7" s="213"/>
      <c r="BZ7" s="213"/>
      <c r="CA7" s="213"/>
      <c r="CB7" s="213"/>
      <c r="CC7" s="213"/>
      <c r="CD7" s="213"/>
      <c r="CE7" s="213"/>
      <c r="CF7" s="214">
        <f>SUM(BV7:CE7)</f>
        <v>0</v>
      </c>
      <c r="CG7" s="184">
        <f>ROUND((CF7/10),1)</f>
        <v>0</v>
      </c>
      <c r="CH7" s="185" t="str">
        <f>IF(CG7&gt;4,"A",IF(CG7&gt;3,"B",IF(CG7&gt;2,"C",IF(CG7&gt;1,"D",IF(CG7&gt;0,"E", "  ")))))</f>
        <v xml:space="preserve">  </v>
      </c>
      <c r="CI7" s="212"/>
      <c r="CJ7" s="212"/>
      <c r="CK7" s="212"/>
      <c r="CL7" s="212"/>
      <c r="CM7" s="212"/>
      <c r="CN7" s="213"/>
      <c r="CO7" s="213"/>
      <c r="CP7" s="213"/>
      <c r="CQ7" s="213"/>
      <c r="CR7" s="213"/>
      <c r="CS7" s="213"/>
      <c r="CT7" s="213"/>
      <c r="CU7" s="213"/>
      <c r="CV7" s="213"/>
      <c r="CW7" s="213"/>
      <c r="CX7" s="214">
        <f>SUM(CN7:CW7)</f>
        <v>0</v>
      </c>
      <c r="CY7" s="184">
        <f>ROUND((CX7/10),1)</f>
        <v>0</v>
      </c>
      <c r="CZ7" s="185" t="str">
        <f>IF(CY7&gt;4,"A",IF(CY7&gt;3,"B",IF(CY7&gt;2,"C",IF(CY7&gt;1,"D",IF(CY7&gt;0,"E", "  ")))))</f>
        <v xml:space="preserve">  </v>
      </c>
      <c r="DA7" s="212"/>
      <c r="DB7" s="212"/>
      <c r="DC7" s="212"/>
      <c r="DD7" s="212"/>
      <c r="DE7" s="212"/>
      <c r="DF7" s="213"/>
      <c r="DG7" s="213"/>
      <c r="DH7" s="213"/>
      <c r="DI7" s="213"/>
      <c r="DJ7" s="213"/>
      <c r="DK7" s="213"/>
      <c r="DL7" s="213"/>
      <c r="DM7" s="213"/>
      <c r="DN7" s="213"/>
      <c r="DO7" s="213"/>
      <c r="DP7" s="214">
        <f>SUM(DF7:DO7)</f>
        <v>0</v>
      </c>
      <c r="DQ7" s="184">
        <f>ROUND((DP7/10),1)</f>
        <v>0</v>
      </c>
      <c r="DR7" s="185" t="str">
        <f>IF(DQ7&gt;4,"A",IF(DQ7&gt;3,"B",IF(DQ7&gt;2,"C",IF(DQ7&gt;1,"D",IF(DQ7&gt;0,"E", "  ")))))</f>
        <v xml:space="preserve">  </v>
      </c>
      <c r="DS7" s="212"/>
      <c r="DT7" s="212"/>
      <c r="DU7" s="212"/>
      <c r="DV7" s="212"/>
      <c r="DW7" s="212"/>
      <c r="DX7" s="213"/>
      <c r="DY7" s="213"/>
      <c r="DZ7" s="213"/>
      <c r="EA7" s="213"/>
      <c r="EB7" s="213"/>
      <c r="EC7" s="213"/>
      <c r="ED7" s="213"/>
      <c r="EE7" s="213"/>
      <c r="EF7" s="213"/>
      <c r="EG7" s="213"/>
      <c r="EH7" s="214">
        <f>SUM(DX7:EG7)</f>
        <v>0</v>
      </c>
      <c r="EI7" s="184">
        <f>ROUND((EH7/10),1)</f>
        <v>0</v>
      </c>
      <c r="EJ7" s="185" t="str">
        <f>IF(EI7&gt;4,"A",IF(EI7&gt;3,"B",IF(EI7&gt;2,"C",IF(EI7&gt;1,"D",IF(EI7&gt;0,"E", "  ")))))</f>
        <v xml:space="preserve">  </v>
      </c>
      <c r="EK7" s="212"/>
      <c r="EL7" s="212"/>
      <c r="EM7" s="212"/>
      <c r="EN7" s="212"/>
      <c r="EO7" s="212"/>
      <c r="EP7" s="213"/>
      <c r="EQ7" s="213"/>
      <c r="ER7" s="213"/>
      <c r="ES7" s="213"/>
      <c r="ET7" s="213"/>
      <c r="EU7" s="213"/>
      <c r="EV7" s="213"/>
      <c r="EW7" s="213"/>
      <c r="EX7" s="213"/>
      <c r="EY7" s="213"/>
      <c r="EZ7" s="214">
        <f>SUM(EP7:EY7)</f>
        <v>0</v>
      </c>
      <c r="FA7" s="184">
        <f>ROUND((EZ7/10),1)</f>
        <v>0</v>
      </c>
      <c r="FB7" s="185" t="str">
        <f>IF(FA7&gt;4,"A",IF(FA7&gt;3,"B",IF(FA7&gt;2,"C",IF(FA7&gt;1,"D",IF(FA7&gt;0,"E", "  ")))))</f>
        <v xml:space="preserve">  </v>
      </c>
      <c r="FH7" s="215"/>
      <c r="FI7" s="215"/>
      <c r="FJ7" s="215"/>
      <c r="FK7" s="215"/>
      <c r="FL7" s="215"/>
      <c r="FM7" s="215"/>
      <c r="FN7" s="215"/>
      <c r="FO7" s="215"/>
      <c r="FP7" s="215"/>
      <c r="FQ7" s="215"/>
      <c r="FR7" s="215"/>
      <c r="FS7" s="215"/>
      <c r="FT7" s="215"/>
      <c r="FU7" s="215"/>
      <c r="FV7" s="215"/>
      <c r="FW7" s="215"/>
      <c r="FX7" s="215"/>
      <c r="FY7" s="215"/>
      <c r="FZ7" s="215"/>
      <c r="GA7" s="215"/>
      <c r="GB7" s="215"/>
      <c r="GC7" s="215"/>
      <c r="GD7" s="215"/>
      <c r="GE7" s="215"/>
      <c r="GF7" s="215"/>
    </row>
    <row r="8" spans="1:188" ht="24" customHeight="1">
      <c r="A8" s="210">
        <f>'STUDENT PROFILE'!A8</f>
        <v>2</v>
      </c>
      <c r="B8" s="210" t="str">
        <f>'STUDENT PROFILE'!B8</f>
        <v>C</v>
      </c>
      <c r="C8" s="376" t="str">
        <f>'STUDENT PROFILE'!C8</f>
        <v>Sunny Kumar</v>
      </c>
      <c r="D8" s="210">
        <f>'STUDENT PROFILE'!D8</f>
        <v>2726</v>
      </c>
      <c r="E8" s="557"/>
      <c r="F8" s="557"/>
      <c r="G8" s="211" t="str">
        <f t="shared" ref="G8:G56" si="5">IF(OR($E8="Sports",$F8="Sports"),"X","")</f>
        <v/>
      </c>
      <c r="H8" s="211" t="str">
        <f t="shared" ref="H8:H56" si="6">IF(OR($E8="NCC",$F8="NCC",$E8="NSS",$F8="NSS"),"X","")</f>
        <v/>
      </c>
      <c r="I8" s="211" t="str">
        <f t="shared" si="0"/>
        <v/>
      </c>
      <c r="J8" s="211" t="str">
        <f t="shared" si="1"/>
        <v/>
      </c>
      <c r="K8" s="211" t="str">
        <f t="shared" si="2"/>
        <v/>
      </c>
      <c r="L8" s="211" t="str">
        <f t="shared" si="3"/>
        <v/>
      </c>
      <c r="M8" s="211" t="str">
        <f t="shared" si="4"/>
        <v/>
      </c>
      <c r="N8" s="211" t="str">
        <f t="shared" ref="N8:N56" si="7">IF(OR($E8="Gardenning",$F8="Gardenning",$E8="Shramdaan",$F8="Shramdaan"),"X","")</f>
        <v/>
      </c>
      <c r="O8" s="212"/>
      <c r="P8" s="212"/>
      <c r="Q8" s="212"/>
      <c r="R8" s="212"/>
      <c r="S8" s="212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4">
        <f t="shared" ref="AD8:AD56" si="8">SUM(T8:AC8)</f>
        <v>0</v>
      </c>
      <c r="AE8" s="184">
        <f t="shared" ref="AE8:AE56" si="9">ROUND((AD8/10),1)</f>
        <v>0</v>
      </c>
      <c r="AF8" s="185" t="str">
        <f t="shared" ref="AF8:AF56" si="10">IF(AE8&gt;4,"A",IF(AE8&gt;3,"B",IF(AE8&gt;2,"C",IF(AE8&gt;1,"D",IF(AE8&gt;0,"E", "  ")))))</f>
        <v xml:space="preserve">  </v>
      </c>
      <c r="AG8" s="212"/>
      <c r="AH8" s="212"/>
      <c r="AI8" s="212"/>
      <c r="AJ8" s="212"/>
      <c r="AK8" s="212"/>
      <c r="AL8" s="213">
        <v>3</v>
      </c>
      <c r="AM8" s="213"/>
      <c r="AN8" s="213"/>
      <c r="AO8" s="213"/>
      <c r="AP8" s="213"/>
      <c r="AQ8" s="213"/>
      <c r="AR8" s="213"/>
      <c r="AS8" s="213"/>
      <c r="AT8" s="213"/>
      <c r="AU8" s="213"/>
      <c r="AV8" s="214">
        <f t="shared" ref="AV8:AV56" si="11">SUM(AL8:AU8)</f>
        <v>3</v>
      </c>
      <c r="AW8" s="184">
        <f t="shared" ref="AW8:AW56" si="12">ROUND((AV8/10),1)</f>
        <v>0.3</v>
      </c>
      <c r="AX8" s="185" t="str">
        <f t="shared" ref="AX8:AX56" si="13">IF(AW8&gt;4,"A",IF(AW8&gt;3,"B",IF(AW8&gt;2,"C",IF(AW8&gt;1,"D",IF(AW8&gt;0,"E", "  ")))))</f>
        <v>E</v>
      </c>
      <c r="AY8" s="212"/>
      <c r="AZ8" s="212"/>
      <c r="BA8" s="212"/>
      <c r="BB8" s="212"/>
      <c r="BC8" s="212"/>
      <c r="BD8" s="213"/>
      <c r="BE8" s="213"/>
      <c r="BF8" s="213"/>
      <c r="BG8" s="213"/>
      <c r="BH8" s="213"/>
      <c r="BI8" s="213"/>
      <c r="BJ8" s="213"/>
      <c r="BK8" s="213"/>
      <c r="BL8" s="213"/>
      <c r="BM8" s="213"/>
      <c r="BN8" s="214">
        <f t="shared" ref="BN8:BN56" si="14">SUM(BD8:BM8)</f>
        <v>0</v>
      </c>
      <c r="BO8" s="184">
        <f t="shared" ref="BO8:BO56" si="15">ROUND((BN8/10),1)</f>
        <v>0</v>
      </c>
      <c r="BP8" s="185" t="str">
        <f t="shared" ref="BP8:BP56" si="16">IF(BO8&gt;4,"A",IF(BO8&gt;3,"B",IF(BO8&gt;2,"C",IF(BO8&gt;1,"D",IF(BO8&gt;0,"E", "  ")))))</f>
        <v xml:space="preserve">  </v>
      </c>
      <c r="BQ8" s="212"/>
      <c r="BR8" s="212"/>
      <c r="BS8" s="212"/>
      <c r="BT8" s="212"/>
      <c r="BU8" s="212"/>
      <c r="BV8" s="213"/>
      <c r="BW8" s="213"/>
      <c r="BX8" s="213"/>
      <c r="BY8" s="213"/>
      <c r="BZ8" s="213"/>
      <c r="CA8" s="213"/>
      <c r="CB8" s="213"/>
      <c r="CC8" s="213"/>
      <c r="CD8" s="213"/>
      <c r="CE8" s="213"/>
      <c r="CF8" s="214">
        <f t="shared" ref="CF8:CF56" si="17">SUM(BV8:CE8)</f>
        <v>0</v>
      </c>
      <c r="CG8" s="184">
        <f t="shared" ref="CG8:CG56" si="18">ROUND((CF8/10),1)</f>
        <v>0</v>
      </c>
      <c r="CH8" s="185" t="str">
        <f t="shared" ref="CH8:CH56" si="19">IF(CG8&gt;4,"A",IF(CG8&gt;3,"B",IF(CG8&gt;2,"C",IF(CG8&gt;1,"D",IF(CG8&gt;0,"E", "  ")))))</f>
        <v xml:space="preserve">  </v>
      </c>
      <c r="CI8" s="212"/>
      <c r="CJ8" s="212"/>
      <c r="CK8" s="212"/>
      <c r="CL8" s="212"/>
      <c r="CM8" s="212"/>
      <c r="CN8" s="213"/>
      <c r="CO8" s="213"/>
      <c r="CP8" s="213"/>
      <c r="CQ8" s="213"/>
      <c r="CR8" s="213"/>
      <c r="CS8" s="213"/>
      <c r="CT8" s="213"/>
      <c r="CU8" s="213"/>
      <c r="CV8" s="213"/>
      <c r="CW8" s="213"/>
      <c r="CX8" s="214">
        <f t="shared" ref="CX8:CX56" si="20">SUM(CN8:CW8)</f>
        <v>0</v>
      </c>
      <c r="CY8" s="184">
        <f t="shared" ref="CY8:CY56" si="21">ROUND((CX8/10),1)</f>
        <v>0</v>
      </c>
      <c r="CZ8" s="185" t="str">
        <f t="shared" ref="CZ8:CZ56" si="22">IF(CY8&gt;4,"A",IF(CY8&gt;3,"B",IF(CY8&gt;2,"C",IF(CY8&gt;1,"D",IF(CY8&gt;0,"E", "  ")))))</f>
        <v xml:space="preserve">  </v>
      </c>
      <c r="DA8" s="212"/>
      <c r="DB8" s="212"/>
      <c r="DC8" s="212"/>
      <c r="DD8" s="212"/>
      <c r="DE8" s="212"/>
      <c r="DF8" s="213"/>
      <c r="DG8" s="213"/>
      <c r="DH8" s="213"/>
      <c r="DI8" s="213"/>
      <c r="DJ8" s="213"/>
      <c r="DK8" s="213"/>
      <c r="DL8" s="213"/>
      <c r="DM8" s="213"/>
      <c r="DN8" s="213"/>
      <c r="DO8" s="213"/>
      <c r="DP8" s="214">
        <f t="shared" ref="DP8:DP56" si="23">SUM(DF8:DO8)</f>
        <v>0</v>
      </c>
      <c r="DQ8" s="184">
        <f t="shared" ref="DQ8:DQ56" si="24">ROUND((DP8/10),1)</f>
        <v>0</v>
      </c>
      <c r="DR8" s="185" t="str">
        <f t="shared" ref="DR8:DR56" si="25">IF(DQ8&gt;4,"A",IF(DQ8&gt;3,"B",IF(DQ8&gt;2,"C",IF(DQ8&gt;1,"D",IF(DQ8&gt;0,"E", "  ")))))</f>
        <v xml:space="preserve">  </v>
      </c>
      <c r="DS8" s="212"/>
      <c r="DT8" s="212"/>
      <c r="DU8" s="212"/>
      <c r="DV8" s="212"/>
      <c r="DW8" s="212"/>
      <c r="DX8" s="213"/>
      <c r="DY8" s="213"/>
      <c r="DZ8" s="213"/>
      <c r="EA8" s="213"/>
      <c r="EB8" s="213"/>
      <c r="EC8" s="213"/>
      <c r="ED8" s="213"/>
      <c r="EE8" s="213"/>
      <c r="EF8" s="213"/>
      <c r="EG8" s="213"/>
      <c r="EH8" s="214">
        <f t="shared" ref="EH8:EH56" si="26">SUM(DX8:EG8)</f>
        <v>0</v>
      </c>
      <c r="EI8" s="184">
        <f t="shared" ref="EI8:EI56" si="27">ROUND((EH8/10),1)</f>
        <v>0</v>
      </c>
      <c r="EJ8" s="185" t="str">
        <f t="shared" ref="EJ8:EJ56" si="28">IF(EI8&gt;4,"A",IF(EI8&gt;3,"B",IF(EI8&gt;2,"C",IF(EI8&gt;1,"D",IF(EI8&gt;0,"E", "  ")))))</f>
        <v xml:space="preserve">  </v>
      </c>
      <c r="EK8" s="212"/>
      <c r="EL8" s="212"/>
      <c r="EM8" s="212"/>
      <c r="EN8" s="212"/>
      <c r="EO8" s="212"/>
      <c r="EP8" s="213"/>
      <c r="EQ8" s="213"/>
      <c r="ER8" s="213"/>
      <c r="ES8" s="213"/>
      <c r="ET8" s="213"/>
      <c r="EU8" s="213"/>
      <c r="EV8" s="213"/>
      <c r="EW8" s="213"/>
      <c r="EX8" s="213"/>
      <c r="EY8" s="213"/>
      <c r="EZ8" s="214">
        <f t="shared" ref="EZ8:EZ56" si="29">SUM(EP8:EY8)</f>
        <v>0</v>
      </c>
      <c r="FA8" s="184">
        <f t="shared" ref="FA8:FA56" si="30">ROUND((EZ8/10),1)</f>
        <v>0</v>
      </c>
      <c r="FB8" s="185" t="str">
        <f t="shared" ref="FB8:FB56" si="31">IF(FA8&gt;4,"A",IF(FA8&gt;3,"B",IF(FA8&gt;2,"C",IF(FA8&gt;1,"D",IF(FA8&gt;0,"E", "  ")))))</f>
        <v xml:space="preserve">  </v>
      </c>
      <c r="FH8" s="215"/>
      <c r="FI8" s="215"/>
      <c r="FJ8" s="215"/>
      <c r="FK8" s="215"/>
      <c r="FL8" s="215"/>
      <c r="FM8" s="215"/>
      <c r="FN8" s="215"/>
      <c r="FO8" s="215"/>
      <c r="FP8" s="215"/>
      <c r="FQ8" s="215"/>
      <c r="FR8" s="215"/>
      <c r="FS8" s="215"/>
      <c r="FT8" s="215"/>
      <c r="FU8" s="215"/>
      <c r="FV8" s="215"/>
      <c r="FW8" s="215"/>
      <c r="FX8" s="215"/>
      <c r="FY8" s="215"/>
      <c r="FZ8" s="215"/>
      <c r="GA8" s="215"/>
      <c r="GB8" s="215"/>
      <c r="GC8" s="215"/>
      <c r="GD8" s="215"/>
      <c r="GE8" s="215"/>
      <c r="GF8" s="215"/>
    </row>
    <row r="9" spans="1:188" ht="24" customHeight="1">
      <c r="A9" s="210">
        <f>'STUDENT PROFILE'!A9</f>
        <v>3</v>
      </c>
      <c r="B9" s="210" t="str">
        <f>'STUDENT PROFILE'!B9</f>
        <v>B</v>
      </c>
      <c r="C9" s="376" t="str">
        <f>'STUDENT PROFILE'!C9</f>
        <v>Manish</v>
      </c>
      <c r="D9" s="210">
        <f>'STUDENT PROFILE'!D9</f>
        <v>2730</v>
      </c>
      <c r="E9" s="557"/>
      <c r="F9" s="557"/>
      <c r="G9" s="211" t="str">
        <f t="shared" si="5"/>
        <v/>
      </c>
      <c r="H9" s="211" t="str">
        <f t="shared" si="6"/>
        <v/>
      </c>
      <c r="I9" s="211" t="str">
        <f t="shared" si="0"/>
        <v/>
      </c>
      <c r="J9" s="211" t="str">
        <f t="shared" si="1"/>
        <v/>
      </c>
      <c r="K9" s="211" t="str">
        <f t="shared" si="2"/>
        <v/>
      </c>
      <c r="L9" s="211" t="str">
        <f t="shared" si="3"/>
        <v/>
      </c>
      <c r="M9" s="211" t="str">
        <f t="shared" si="4"/>
        <v/>
      </c>
      <c r="N9" s="211" t="str">
        <f t="shared" si="7"/>
        <v/>
      </c>
      <c r="O9" s="212"/>
      <c r="P9" s="212"/>
      <c r="Q9" s="212"/>
      <c r="R9" s="212"/>
      <c r="S9" s="212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4">
        <f t="shared" si="8"/>
        <v>0</v>
      </c>
      <c r="AE9" s="184">
        <f t="shared" si="9"/>
        <v>0</v>
      </c>
      <c r="AF9" s="185" t="str">
        <f t="shared" si="10"/>
        <v xml:space="preserve">  </v>
      </c>
      <c r="AG9" s="212"/>
      <c r="AH9" s="212"/>
      <c r="AI9" s="212"/>
      <c r="AJ9" s="212"/>
      <c r="AK9" s="212"/>
      <c r="AL9" s="213">
        <v>2</v>
      </c>
      <c r="AM9" s="213"/>
      <c r="AN9" s="213"/>
      <c r="AO9" s="213"/>
      <c r="AP9" s="213"/>
      <c r="AQ9" s="213"/>
      <c r="AR9" s="213"/>
      <c r="AS9" s="213"/>
      <c r="AT9" s="213"/>
      <c r="AU9" s="213"/>
      <c r="AV9" s="214">
        <f t="shared" si="11"/>
        <v>2</v>
      </c>
      <c r="AW9" s="184">
        <f t="shared" si="12"/>
        <v>0.2</v>
      </c>
      <c r="AX9" s="185" t="str">
        <f t="shared" si="13"/>
        <v>E</v>
      </c>
      <c r="AY9" s="212"/>
      <c r="AZ9" s="212"/>
      <c r="BA9" s="212"/>
      <c r="BB9" s="212"/>
      <c r="BC9" s="212"/>
      <c r="BD9" s="213"/>
      <c r="BE9" s="213"/>
      <c r="BF9" s="213"/>
      <c r="BG9" s="213"/>
      <c r="BH9" s="213"/>
      <c r="BI9" s="213"/>
      <c r="BJ9" s="213"/>
      <c r="BK9" s="213"/>
      <c r="BL9" s="213"/>
      <c r="BM9" s="213"/>
      <c r="BN9" s="214">
        <f t="shared" si="14"/>
        <v>0</v>
      </c>
      <c r="BO9" s="184">
        <f t="shared" si="15"/>
        <v>0</v>
      </c>
      <c r="BP9" s="185" t="str">
        <f t="shared" si="16"/>
        <v xml:space="preserve">  </v>
      </c>
      <c r="BQ9" s="212"/>
      <c r="BR9" s="212"/>
      <c r="BS9" s="212"/>
      <c r="BT9" s="212"/>
      <c r="BU9" s="212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4">
        <f t="shared" si="17"/>
        <v>0</v>
      </c>
      <c r="CG9" s="184">
        <f t="shared" si="18"/>
        <v>0</v>
      </c>
      <c r="CH9" s="185" t="str">
        <f t="shared" si="19"/>
        <v xml:space="preserve">  </v>
      </c>
      <c r="CI9" s="212"/>
      <c r="CJ9" s="212"/>
      <c r="CK9" s="212"/>
      <c r="CL9" s="212"/>
      <c r="CM9" s="212"/>
      <c r="CN9" s="213"/>
      <c r="CO9" s="213"/>
      <c r="CP9" s="213"/>
      <c r="CQ9" s="213"/>
      <c r="CR9" s="213"/>
      <c r="CS9" s="213"/>
      <c r="CT9" s="213"/>
      <c r="CU9" s="213"/>
      <c r="CV9" s="213"/>
      <c r="CW9" s="213"/>
      <c r="CX9" s="214">
        <f t="shared" si="20"/>
        <v>0</v>
      </c>
      <c r="CY9" s="184">
        <f t="shared" si="21"/>
        <v>0</v>
      </c>
      <c r="CZ9" s="185" t="str">
        <f t="shared" si="22"/>
        <v xml:space="preserve">  </v>
      </c>
      <c r="DA9" s="212"/>
      <c r="DB9" s="212"/>
      <c r="DC9" s="212"/>
      <c r="DD9" s="212"/>
      <c r="DE9" s="212"/>
      <c r="DF9" s="213"/>
      <c r="DG9" s="213"/>
      <c r="DH9" s="213"/>
      <c r="DI9" s="213"/>
      <c r="DJ9" s="213"/>
      <c r="DK9" s="213"/>
      <c r="DL9" s="213"/>
      <c r="DM9" s="213"/>
      <c r="DN9" s="213"/>
      <c r="DO9" s="213"/>
      <c r="DP9" s="214">
        <f t="shared" si="23"/>
        <v>0</v>
      </c>
      <c r="DQ9" s="184">
        <f t="shared" si="24"/>
        <v>0</v>
      </c>
      <c r="DR9" s="185" t="str">
        <f t="shared" si="25"/>
        <v xml:space="preserve">  </v>
      </c>
      <c r="DS9" s="212"/>
      <c r="DT9" s="212"/>
      <c r="DU9" s="212"/>
      <c r="DV9" s="212"/>
      <c r="DW9" s="212"/>
      <c r="DX9" s="213"/>
      <c r="DY9" s="213"/>
      <c r="DZ9" s="213"/>
      <c r="EA9" s="213"/>
      <c r="EB9" s="213"/>
      <c r="EC9" s="213"/>
      <c r="ED9" s="213"/>
      <c r="EE9" s="213"/>
      <c r="EF9" s="213"/>
      <c r="EG9" s="213"/>
      <c r="EH9" s="214">
        <f t="shared" si="26"/>
        <v>0</v>
      </c>
      <c r="EI9" s="184">
        <f t="shared" si="27"/>
        <v>0</v>
      </c>
      <c r="EJ9" s="185" t="str">
        <f t="shared" si="28"/>
        <v xml:space="preserve">  </v>
      </c>
      <c r="EK9" s="212"/>
      <c r="EL9" s="212"/>
      <c r="EM9" s="212"/>
      <c r="EN9" s="212"/>
      <c r="EO9" s="212"/>
      <c r="EP9" s="213"/>
      <c r="EQ9" s="213"/>
      <c r="ER9" s="213"/>
      <c r="ES9" s="213"/>
      <c r="ET9" s="213"/>
      <c r="EU9" s="213"/>
      <c r="EV9" s="213"/>
      <c r="EW9" s="213"/>
      <c r="EX9" s="213"/>
      <c r="EY9" s="213"/>
      <c r="EZ9" s="214">
        <f t="shared" si="29"/>
        <v>0</v>
      </c>
      <c r="FA9" s="184">
        <f t="shared" si="30"/>
        <v>0</v>
      </c>
      <c r="FB9" s="185" t="str">
        <f t="shared" si="31"/>
        <v xml:space="preserve">  </v>
      </c>
      <c r="FH9" s="215"/>
      <c r="FI9" s="215"/>
      <c r="FJ9" s="215"/>
      <c r="FK9" s="215"/>
      <c r="FL9" s="215"/>
      <c r="FM9" s="215"/>
      <c r="FN9" s="215"/>
      <c r="FO9" s="215"/>
      <c r="FP9" s="215"/>
      <c r="FQ9" s="215"/>
      <c r="FR9" s="215"/>
      <c r="FS9" s="215"/>
      <c r="FT9" s="215"/>
      <c r="FU9" s="215"/>
      <c r="FV9" s="215"/>
      <c r="FW9" s="215"/>
      <c r="FX9" s="215"/>
      <c r="FY9" s="215"/>
      <c r="FZ9" s="215"/>
      <c r="GA9" s="215"/>
      <c r="GB9" s="215"/>
      <c r="GC9" s="215"/>
      <c r="GD9" s="215"/>
      <c r="GE9" s="215"/>
      <c r="GF9" s="215"/>
    </row>
    <row r="10" spans="1:188" ht="24" customHeight="1">
      <c r="A10" s="210">
        <f>'STUDENT PROFILE'!A10</f>
        <v>4</v>
      </c>
      <c r="B10" s="210" t="str">
        <f>'STUDENT PROFILE'!B10</f>
        <v>J</v>
      </c>
      <c r="C10" s="376" t="str">
        <f>'STUDENT PROFILE'!C10</f>
        <v>Sunil</v>
      </c>
      <c r="D10" s="210">
        <f>'STUDENT PROFILE'!D10</f>
        <v>2731</v>
      </c>
      <c r="E10" s="557"/>
      <c r="F10" s="557"/>
      <c r="G10" s="211" t="str">
        <f t="shared" si="5"/>
        <v/>
      </c>
      <c r="H10" s="211" t="str">
        <f t="shared" si="6"/>
        <v/>
      </c>
      <c r="I10" s="211" t="str">
        <f t="shared" si="0"/>
        <v/>
      </c>
      <c r="J10" s="211" t="str">
        <f t="shared" si="1"/>
        <v/>
      </c>
      <c r="K10" s="211" t="str">
        <f t="shared" si="2"/>
        <v/>
      </c>
      <c r="L10" s="211" t="str">
        <f t="shared" si="3"/>
        <v/>
      </c>
      <c r="M10" s="211" t="str">
        <f t="shared" si="4"/>
        <v/>
      </c>
      <c r="N10" s="211" t="str">
        <f t="shared" si="7"/>
        <v/>
      </c>
      <c r="O10" s="212"/>
      <c r="P10" s="212"/>
      <c r="Q10" s="212"/>
      <c r="R10" s="212"/>
      <c r="S10" s="212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4">
        <f t="shared" si="8"/>
        <v>0</v>
      </c>
      <c r="AE10" s="184">
        <f t="shared" si="9"/>
        <v>0</v>
      </c>
      <c r="AF10" s="185" t="str">
        <f t="shared" si="10"/>
        <v xml:space="preserve">  </v>
      </c>
      <c r="AG10" s="212"/>
      <c r="AH10" s="212"/>
      <c r="AI10" s="212"/>
      <c r="AJ10" s="212"/>
      <c r="AK10" s="212"/>
      <c r="AL10" s="213">
        <v>3</v>
      </c>
      <c r="AM10" s="213"/>
      <c r="AN10" s="213"/>
      <c r="AO10" s="213"/>
      <c r="AP10" s="213"/>
      <c r="AQ10" s="213"/>
      <c r="AR10" s="213"/>
      <c r="AS10" s="213"/>
      <c r="AT10" s="213"/>
      <c r="AU10" s="213"/>
      <c r="AV10" s="214">
        <f t="shared" si="11"/>
        <v>3</v>
      </c>
      <c r="AW10" s="184">
        <f t="shared" si="12"/>
        <v>0.3</v>
      </c>
      <c r="AX10" s="185" t="str">
        <f t="shared" si="13"/>
        <v>E</v>
      </c>
      <c r="AY10" s="212"/>
      <c r="AZ10" s="212"/>
      <c r="BA10" s="212"/>
      <c r="BB10" s="212"/>
      <c r="BC10" s="212"/>
      <c r="BD10" s="213"/>
      <c r="BE10" s="213"/>
      <c r="BF10" s="213"/>
      <c r="BG10" s="213"/>
      <c r="BH10" s="213"/>
      <c r="BI10" s="213"/>
      <c r="BJ10" s="213"/>
      <c r="BK10" s="213"/>
      <c r="BL10" s="213"/>
      <c r="BM10" s="213"/>
      <c r="BN10" s="214">
        <f t="shared" si="14"/>
        <v>0</v>
      </c>
      <c r="BO10" s="184">
        <f t="shared" si="15"/>
        <v>0</v>
      </c>
      <c r="BP10" s="185" t="str">
        <f t="shared" si="16"/>
        <v xml:space="preserve">  </v>
      </c>
      <c r="BQ10" s="212"/>
      <c r="BR10" s="212"/>
      <c r="BS10" s="212"/>
      <c r="BT10" s="212"/>
      <c r="BU10" s="212"/>
      <c r="BV10" s="213"/>
      <c r="BW10" s="213"/>
      <c r="BX10" s="213"/>
      <c r="BY10" s="213"/>
      <c r="BZ10" s="213"/>
      <c r="CA10" s="213"/>
      <c r="CB10" s="213"/>
      <c r="CC10" s="213"/>
      <c r="CD10" s="213"/>
      <c r="CE10" s="213"/>
      <c r="CF10" s="214">
        <f t="shared" si="17"/>
        <v>0</v>
      </c>
      <c r="CG10" s="184">
        <f t="shared" si="18"/>
        <v>0</v>
      </c>
      <c r="CH10" s="185" t="str">
        <f t="shared" si="19"/>
        <v xml:space="preserve">  </v>
      </c>
      <c r="CI10" s="212"/>
      <c r="CJ10" s="212"/>
      <c r="CK10" s="212"/>
      <c r="CL10" s="212"/>
      <c r="CM10" s="212"/>
      <c r="CN10" s="213"/>
      <c r="CO10" s="213"/>
      <c r="CP10" s="213"/>
      <c r="CQ10" s="213"/>
      <c r="CR10" s="213"/>
      <c r="CS10" s="213"/>
      <c r="CT10" s="213"/>
      <c r="CU10" s="213"/>
      <c r="CV10" s="213"/>
      <c r="CW10" s="213"/>
      <c r="CX10" s="214">
        <f t="shared" si="20"/>
        <v>0</v>
      </c>
      <c r="CY10" s="184">
        <f t="shared" si="21"/>
        <v>0</v>
      </c>
      <c r="CZ10" s="185" t="str">
        <f t="shared" si="22"/>
        <v xml:space="preserve">  </v>
      </c>
      <c r="DA10" s="212"/>
      <c r="DB10" s="212"/>
      <c r="DC10" s="212"/>
      <c r="DD10" s="212"/>
      <c r="DE10" s="212"/>
      <c r="DF10" s="213"/>
      <c r="DG10" s="213"/>
      <c r="DH10" s="213"/>
      <c r="DI10" s="213"/>
      <c r="DJ10" s="213"/>
      <c r="DK10" s="213"/>
      <c r="DL10" s="213"/>
      <c r="DM10" s="213"/>
      <c r="DN10" s="213"/>
      <c r="DO10" s="213"/>
      <c r="DP10" s="214">
        <f t="shared" si="23"/>
        <v>0</v>
      </c>
      <c r="DQ10" s="184">
        <f t="shared" si="24"/>
        <v>0</v>
      </c>
      <c r="DR10" s="185" t="str">
        <f t="shared" si="25"/>
        <v xml:space="preserve">  </v>
      </c>
      <c r="DS10" s="212"/>
      <c r="DT10" s="212"/>
      <c r="DU10" s="212"/>
      <c r="DV10" s="212"/>
      <c r="DW10" s="212"/>
      <c r="DX10" s="213"/>
      <c r="DY10" s="213"/>
      <c r="DZ10" s="213"/>
      <c r="EA10" s="213"/>
      <c r="EB10" s="213"/>
      <c r="EC10" s="213"/>
      <c r="ED10" s="213"/>
      <c r="EE10" s="213"/>
      <c r="EF10" s="213"/>
      <c r="EG10" s="213"/>
      <c r="EH10" s="214">
        <f t="shared" si="26"/>
        <v>0</v>
      </c>
      <c r="EI10" s="184">
        <f t="shared" si="27"/>
        <v>0</v>
      </c>
      <c r="EJ10" s="185" t="str">
        <f t="shared" si="28"/>
        <v xml:space="preserve">  </v>
      </c>
      <c r="EK10" s="212"/>
      <c r="EL10" s="212"/>
      <c r="EM10" s="212"/>
      <c r="EN10" s="212"/>
      <c r="EO10" s="212"/>
      <c r="EP10" s="213"/>
      <c r="EQ10" s="213"/>
      <c r="ER10" s="213"/>
      <c r="ES10" s="213"/>
      <c r="ET10" s="213"/>
      <c r="EU10" s="213"/>
      <c r="EV10" s="213"/>
      <c r="EW10" s="213"/>
      <c r="EX10" s="213"/>
      <c r="EY10" s="213"/>
      <c r="EZ10" s="214">
        <f t="shared" si="29"/>
        <v>0</v>
      </c>
      <c r="FA10" s="184">
        <f t="shared" si="30"/>
        <v>0</v>
      </c>
      <c r="FB10" s="185" t="str">
        <f t="shared" si="31"/>
        <v xml:space="preserve">  </v>
      </c>
      <c r="FH10" s="215"/>
      <c r="FI10" s="215"/>
      <c r="FJ10" s="215"/>
      <c r="FK10" s="215"/>
      <c r="FL10" s="215"/>
      <c r="FM10" s="215"/>
      <c r="FN10" s="215"/>
      <c r="FO10" s="215"/>
      <c r="FP10" s="215"/>
      <c r="FQ10" s="215"/>
      <c r="FR10" s="215"/>
      <c r="FS10" s="215"/>
      <c r="FT10" s="215"/>
      <c r="FU10" s="215"/>
      <c r="FV10" s="215"/>
      <c r="FW10" s="215"/>
      <c r="FX10" s="215"/>
      <c r="FY10" s="215"/>
      <c r="FZ10" s="215"/>
      <c r="GA10" s="215"/>
      <c r="GB10" s="215"/>
      <c r="GC10" s="215"/>
      <c r="GD10" s="215"/>
      <c r="GE10" s="215"/>
      <c r="GF10" s="215"/>
    </row>
    <row r="11" spans="1:188" ht="24" customHeight="1">
      <c r="A11" s="210">
        <f>'STUDENT PROFILE'!A11</f>
        <v>5</v>
      </c>
      <c r="B11" s="210" t="str">
        <f>'STUDENT PROFILE'!B11</f>
        <v>J</v>
      </c>
      <c r="C11" s="376" t="str">
        <f>'STUDENT PROFILE'!C11</f>
        <v>Jaibeer</v>
      </c>
      <c r="D11" s="210">
        <f>'STUDENT PROFILE'!D11</f>
        <v>2732</v>
      </c>
      <c r="E11" s="557"/>
      <c r="F11" s="557"/>
      <c r="G11" s="211" t="str">
        <f t="shared" si="5"/>
        <v/>
      </c>
      <c r="H11" s="211" t="str">
        <f t="shared" si="6"/>
        <v/>
      </c>
      <c r="I11" s="211" t="str">
        <f t="shared" si="0"/>
        <v/>
      </c>
      <c r="J11" s="211" t="str">
        <f t="shared" si="1"/>
        <v/>
      </c>
      <c r="K11" s="211" t="str">
        <f t="shared" si="2"/>
        <v/>
      </c>
      <c r="L11" s="211" t="str">
        <f t="shared" si="3"/>
        <v/>
      </c>
      <c r="M11" s="211" t="str">
        <f t="shared" si="4"/>
        <v/>
      </c>
      <c r="N11" s="211" t="str">
        <f t="shared" si="7"/>
        <v/>
      </c>
      <c r="O11" s="212"/>
      <c r="P11" s="212"/>
      <c r="Q11" s="212"/>
      <c r="R11" s="212"/>
      <c r="S11" s="212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4">
        <f t="shared" si="8"/>
        <v>0</v>
      </c>
      <c r="AE11" s="184">
        <f t="shared" si="9"/>
        <v>0</v>
      </c>
      <c r="AF11" s="185" t="str">
        <f t="shared" si="10"/>
        <v xml:space="preserve">  </v>
      </c>
      <c r="AG11" s="212"/>
      <c r="AH11" s="212"/>
      <c r="AI11" s="212"/>
      <c r="AJ11" s="212"/>
      <c r="AK11" s="212"/>
      <c r="AL11" s="213">
        <v>4</v>
      </c>
      <c r="AM11" s="213"/>
      <c r="AN11" s="213"/>
      <c r="AO11" s="213"/>
      <c r="AP11" s="213"/>
      <c r="AQ11" s="213"/>
      <c r="AR11" s="213"/>
      <c r="AS11" s="213"/>
      <c r="AT11" s="213"/>
      <c r="AU11" s="213"/>
      <c r="AV11" s="214">
        <f t="shared" si="11"/>
        <v>4</v>
      </c>
      <c r="AW11" s="184">
        <f t="shared" si="12"/>
        <v>0.4</v>
      </c>
      <c r="AX11" s="185" t="str">
        <f t="shared" si="13"/>
        <v>E</v>
      </c>
      <c r="AY11" s="212"/>
      <c r="AZ11" s="212"/>
      <c r="BA11" s="212"/>
      <c r="BB11" s="212"/>
      <c r="BC11" s="212"/>
      <c r="BD11" s="213"/>
      <c r="BE11" s="213"/>
      <c r="BF11" s="213"/>
      <c r="BG11" s="213"/>
      <c r="BH11" s="213"/>
      <c r="BI11" s="213"/>
      <c r="BJ11" s="213"/>
      <c r="BK11" s="213"/>
      <c r="BL11" s="213"/>
      <c r="BM11" s="213"/>
      <c r="BN11" s="214">
        <f t="shared" si="14"/>
        <v>0</v>
      </c>
      <c r="BO11" s="184">
        <f t="shared" si="15"/>
        <v>0</v>
      </c>
      <c r="BP11" s="185" t="str">
        <f t="shared" si="16"/>
        <v xml:space="preserve">  </v>
      </c>
      <c r="BQ11" s="212"/>
      <c r="BR11" s="212"/>
      <c r="BS11" s="212"/>
      <c r="BT11" s="212"/>
      <c r="BU11" s="212"/>
      <c r="BV11" s="213"/>
      <c r="BW11" s="213"/>
      <c r="BX11" s="213"/>
      <c r="BY11" s="213"/>
      <c r="BZ11" s="213"/>
      <c r="CA11" s="213"/>
      <c r="CB11" s="213"/>
      <c r="CC11" s="213"/>
      <c r="CD11" s="213"/>
      <c r="CE11" s="213"/>
      <c r="CF11" s="214">
        <f t="shared" si="17"/>
        <v>0</v>
      </c>
      <c r="CG11" s="184">
        <f t="shared" si="18"/>
        <v>0</v>
      </c>
      <c r="CH11" s="185" t="str">
        <f t="shared" si="19"/>
        <v xml:space="preserve">  </v>
      </c>
      <c r="CI11" s="212"/>
      <c r="CJ11" s="212"/>
      <c r="CK11" s="212"/>
      <c r="CL11" s="212"/>
      <c r="CM11" s="212"/>
      <c r="CN11" s="213"/>
      <c r="CO11" s="213"/>
      <c r="CP11" s="213"/>
      <c r="CQ11" s="213"/>
      <c r="CR11" s="213"/>
      <c r="CS11" s="213"/>
      <c r="CT11" s="213"/>
      <c r="CU11" s="213"/>
      <c r="CV11" s="213"/>
      <c r="CW11" s="213"/>
      <c r="CX11" s="214">
        <f t="shared" si="20"/>
        <v>0</v>
      </c>
      <c r="CY11" s="184">
        <f t="shared" si="21"/>
        <v>0</v>
      </c>
      <c r="CZ11" s="185" t="str">
        <f t="shared" si="22"/>
        <v xml:space="preserve">  </v>
      </c>
      <c r="DA11" s="212"/>
      <c r="DB11" s="212"/>
      <c r="DC11" s="212"/>
      <c r="DD11" s="212"/>
      <c r="DE11" s="212"/>
      <c r="DF11" s="213"/>
      <c r="DG11" s="213"/>
      <c r="DH11" s="213"/>
      <c r="DI11" s="213"/>
      <c r="DJ11" s="213"/>
      <c r="DK11" s="213"/>
      <c r="DL11" s="213"/>
      <c r="DM11" s="213"/>
      <c r="DN11" s="213"/>
      <c r="DO11" s="213"/>
      <c r="DP11" s="214">
        <f t="shared" si="23"/>
        <v>0</v>
      </c>
      <c r="DQ11" s="184">
        <f t="shared" si="24"/>
        <v>0</v>
      </c>
      <c r="DR11" s="185" t="str">
        <f t="shared" si="25"/>
        <v xml:space="preserve">  </v>
      </c>
      <c r="DS11" s="212"/>
      <c r="DT11" s="212"/>
      <c r="DU11" s="212"/>
      <c r="DV11" s="212"/>
      <c r="DW11" s="212"/>
      <c r="DX11" s="213"/>
      <c r="DY11" s="213"/>
      <c r="DZ11" s="213"/>
      <c r="EA11" s="213"/>
      <c r="EB11" s="213"/>
      <c r="EC11" s="213"/>
      <c r="ED11" s="213"/>
      <c r="EE11" s="213"/>
      <c r="EF11" s="213"/>
      <c r="EG11" s="213"/>
      <c r="EH11" s="214">
        <f t="shared" si="26"/>
        <v>0</v>
      </c>
      <c r="EI11" s="184">
        <f t="shared" si="27"/>
        <v>0</v>
      </c>
      <c r="EJ11" s="185" t="str">
        <f t="shared" si="28"/>
        <v xml:space="preserve">  </v>
      </c>
      <c r="EK11" s="212"/>
      <c r="EL11" s="212"/>
      <c r="EM11" s="212"/>
      <c r="EN11" s="212"/>
      <c r="EO11" s="212"/>
      <c r="EP11" s="213"/>
      <c r="EQ11" s="213"/>
      <c r="ER11" s="213"/>
      <c r="ES11" s="213"/>
      <c r="ET11" s="213"/>
      <c r="EU11" s="213"/>
      <c r="EV11" s="213"/>
      <c r="EW11" s="213"/>
      <c r="EX11" s="213"/>
      <c r="EY11" s="213"/>
      <c r="EZ11" s="214">
        <f t="shared" si="29"/>
        <v>0</v>
      </c>
      <c r="FA11" s="184">
        <f t="shared" si="30"/>
        <v>0</v>
      </c>
      <c r="FB11" s="185" t="str">
        <f t="shared" si="31"/>
        <v xml:space="preserve">  </v>
      </c>
      <c r="FH11" s="215"/>
      <c r="FI11" s="215"/>
      <c r="FJ11" s="215"/>
      <c r="FK11" s="215"/>
      <c r="FL11" s="215"/>
      <c r="FM11" s="215"/>
      <c r="FN11" s="215"/>
      <c r="FO11" s="215"/>
      <c r="FP11" s="215"/>
      <c r="FQ11" s="215"/>
      <c r="FR11" s="215"/>
      <c r="FS11" s="215"/>
      <c r="FT11" s="215"/>
      <c r="FU11" s="215"/>
      <c r="FV11" s="215"/>
      <c r="FW11" s="215"/>
      <c r="FX11" s="215"/>
      <c r="FY11" s="215"/>
      <c r="FZ11" s="215"/>
      <c r="GA11" s="215"/>
      <c r="GB11" s="215"/>
      <c r="GC11" s="215"/>
      <c r="GD11" s="215"/>
      <c r="GE11" s="215"/>
      <c r="GF11" s="215"/>
    </row>
    <row r="12" spans="1:188" ht="24" customHeight="1">
      <c r="A12" s="210">
        <f>'STUDENT PROFILE'!A12</f>
        <v>6</v>
      </c>
      <c r="B12" s="210" t="str">
        <f>'STUDENT PROFILE'!B12</f>
        <v>K</v>
      </c>
      <c r="C12" s="376" t="str">
        <f>'STUDENT PROFILE'!C12</f>
        <v>Nitish Kumar</v>
      </c>
      <c r="D12" s="210">
        <f>'STUDENT PROFILE'!D12</f>
        <v>2734</v>
      </c>
      <c r="E12" s="557"/>
      <c r="F12" s="557"/>
      <c r="G12" s="211" t="str">
        <f t="shared" si="5"/>
        <v/>
      </c>
      <c r="H12" s="211" t="str">
        <f t="shared" si="6"/>
        <v/>
      </c>
      <c r="I12" s="211" t="str">
        <f t="shared" si="0"/>
        <v/>
      </c>
      <c r="J12" s="211" t="str">
        <f t="shared" si="1"/>
        <v/>
      </c>
      <c r="K12" s="211" t="str">
        <f t="shared" si="2"/>
        <v/>
      </c>
      <c r="L12" s="211" t="str">
        <f t="shared" si="3"/>
        <v/>
      </c>
      <c r="M12" s="211" t="str">
        <f t="shared" si="4"/>
        <v/>
      </c>
      <c r="N12" s="211" t="str">
        <f t="shared" si="7"/>
        <v/>
      </c>
      <c r="O12" s="212"/>
      <c r="P12" s="212"/>
      <c r="Q12" s="212"/>
      <c r="R12" s="212"/>
      <c r="S12" s="212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4">
        <f t="shared" si="8"/>
        <v>0</v>
      </c>
      <c r="AE12" s="184">
        <f t="shared" si="9"/>
        <v>0</v>
      </c>
      <c r="AF12" s="185" t="str">
        <f t="shared" si="10"/>
        <v xml:space="preserve">  </v>
      </c>
      <c r="AG12" s="212"/>
      <c r="AH12" s="212"/>
      <c r="AI12" s="212"/>
      <c r="AJ12" s="212"/>
      <c r="AK12" s="212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4">
        <f t="shared" si="11"/>
        <v>0</v>
      </c>
      <c r="AW12" s="184">
        <f t="shared" si="12"/>
        <v>0</v>
      </c>
      <c r="AX12" s="185" t="str">
        <f t="shared" si="13"/>
        <v xml:space="preserve">  </v>
      </c>
      <c r="AY12" s="212"/>
      <c r="AZ12" s="212"/>
      <c r="BA12" s="212"/>
      <c r="BB12" s="212"/>
      <c r="BC12" s="212"/>
      <c r="BD12" s="213"/>
      <c r="BE12" s="213"/>
      <c r="BF12" s="213"/>
      <c r="BG12" s="213"/>
      <c r="BH12" s="213"/>
      <c r="BI12" s="213"/>
      <c r="BJ12" s="213"/>
      <c r="BK12" s="213"/>
      <c r="BL12" s="213"/>
      <c r="BM12" s="213"/>
      <c r="BN12" s="214">
        <f t="shared" si="14"/>
        <v>0</v>
      </c>
      <c r="BO12" s="184">
        <f t="shared" si="15"/>
        <v>0</v>
      </c>
      <c r="BP12" s="185" t="str">
        <f t="shared" si="16"/>
        <v xml:space="preserve">  </v>
      </c>
      <c r="BQ12" s="212"/>
      <c r="BR12" s="212"/>
      <c r="BS12" s="212"/>
      <c r="BT12" s="212"/>
      <c r="BU12" s="212"/>
      <c r="BV12" s="213"/>
      <c r="BW12" s="213"/>
      <c r="BX12" s="213"/>
      <c r="BY12" s="213"/>
      <c r="BZ12" s="213"/>
      <c r="CA12" s="213"/>
      <c r="CB12" s="213"/>
      <c r="CC12" s="213"/>
      <c r="CD12" s="213"/>
      <c r="CE12" s="213"/>
      <c r="CF12" s="214">
        <f t="shared" si="17"/>
        <v>0</v>
      </c>
      <c r="CG12" s="184">
        <f t="shared" si="18"/>
        <v>0</v>
      </c>
      <c r="CH12" s="185" t="str">
        <f t="shared" si="19"/>
        <v xml:space="preserve">  </v>
      </c>
      <c r="CI12" s="212"/>
      <c r="CJ12" s="212"/>
      <c r="CK12" s="212"/>
      <c r="CL12" s="212"/>
      <c r="CM12" s="212"/>
      <c r="CN12" s="213"/>
      <c r="CO12" s="213"/>
      <c r="CP12" s="213"/>
      <c r="CQ12" s="213"/>
      <c r="CR12" s="213"/>
      <c r="CS12" s="213"/>
      <c r="CT12" s="213"/>
      <c r="CU12" s="213"/>
      <c r="CV12" s="213"/>
      <c r="CW12" s="213"/>
      <c r="CX12" s="214">
        <f t="shared" si="20"/>
        <v>0</v>
      </c>
      <c r="CY12" s="184">
        <f t="shared" si="21"/>
        <v>0</v>
      </c>
      <c r="CZ12" s="185" t="str">
        <f t="shared" si="22"/>
        <v xml:space="preserve">  </v>
      </c>
      <c r="DA12" s="212"/>
      <c r="DB12" s="212"/>
      <c r="DC12" s="212"/>
      <c r="DD12" s="212"/>
      <c r="DE12" s="212"/>
      <c r="DF12" s="213"/>
      <c r="DG12" s="213"/>
      <c r="DH12" s="213"/>
      <c r="DI12" s="213"/>
      <c r="DJ12" s="213"/>
      <c r="DK12" s="213"/>
      <c r="DL12" s="213"/>
      <c r="DM12" s="213"/>
      <c r="DN12" s="213"/>
      <c r="DO12" s="213"/>
      <c r="DP12" s="214">
        <f t="shared" si="23"/>
        <v>0</v>
      </c>
      <c r="DQ12" s="184">
        <f t="shared" si="24"/>
        <v>0</v>
      </c>
      <c r="DR12" s="185" t="str">
        <f t="shared" si="25"/>
        <v xml:space="preserve">  </v>
      </c>
      <c r="DS12" s="212"/>
      <c r="DT12" s="212"/>
      <c r="DU12" s="212"/>
      <c r="DV12" s="212"/>
      <c r="DW12" s="212"/>
      <c r="DX12" s="213"/>
      <c r="DY12" s="213"/>
      <c r="DZ12" s="213"/>
      <c r="EA12" s="213"/>
      <c r="EB12" s="213"/>
      <c r="EC12" s="213"/>
      <c r="ED12" s="213"/>
      <c r="EE12" s="213"/>
      <c r="EF12" s="213"/>
      <c r="EG12" s="213"/>
      <c r="EH12" s="214">
        <f t="shared" si="26"/>
        <v>0</v>
      </c>
      <c r="EI12" s="184">
        <f t="shared" si="27"/>
        <v>0</v>
      </c>
      <c r="EJ12" s="185" t="str">
        <f t="shared" si="28"/>
        <v xml:space="preserve">  </v>
      </c>
      <c r="EK12" s="212"/>
      <c r="EL12" s="212"/>
      <c r="EM12" s="212"/>
      <c r="EN12" s="212"/>
      <c r="EO12" s="212"/>
      <c r="EP12" s="213"/>
      <c r="EQ12" s="213"/>
      <c r="ER12" s="213"/>
      <c r="ES12" s="213"/>
      <c r="ET12" s="213"/>
      <c r="EU12" s="213"/>
      <c r="EV12" s="213"/>
      <c r="EW12" s="213"/>
      <c r="EX12" s="213"/>
      <c r="EY12" s="213"/>
      <c r="EZ12" s="214">
        <f t="shared" si="29"/>
        <v>0</v>
      </c>
      <c r="FA12" s="184">
        <f t="shared" si="30"/>
        <v>0</v>
      </c>
      <c r="FB12" s="185" t="str">
        <f t="shared" si="31"/>
        <v xml:space="preserve">  </v>
      </c>
      <c r="FH12" s="215"/>
      <c r="FI12" s="215"/>
      <c r="FJ12" s="215"/>
      <c r="FK12" s="215"/>
      <c r="FL12" s="215"/>
      <c r="FM12" s="215"/>
      <c r="FN12" s="215"/>
      <c r="FO12" s="215"/>
      <c r="FP12" s="215"/>
      <c r="FQ12" s="215"/>
      <c r="FR12" s="215"/>
      <c r="FS12" s="215"/>
      <c r="FT12" s="215"/>
      <c r="FU12" s="215"/>
      <c r="FV12" s="215"/>
      <c r="FW12" s="215"/>
      <c r="FX12" s="215"/>
      <c r="FY12" s="215"/>
      <c r="FZ12" s="215"/>
      <c r="GA12" s="215"/>
      <c r="GB12" s="215"/>
      <c r="GC12" s="215"/>
      <c r="GD12" s="215"/>
      <c r="GE12" s="215"/>
      <c r="GF12" s="215"/>
    </row>
    <row r="13" spans="1:188" ht="24" customHeight="1">
      <c r="A13" s="210">
        <f>'STUDENT PROFILE'!A13</f>
        <v>7</v>
      </c>
      <c r="B13" s="210" t="str">
        <f>'STUDENT PROFILE'!B13</f>
        <v>K</v>
      </c>
      <c r="C13" s="376" t="str">
        <f>'STUDENT PROFILE'!C13</f>
        <v>Ramakant</v>
      </c>
      <c r="D13" s="210">
        <f>'STUDENT PROFILE'!D13</f>
        <v>2735</v>
      </c>
      <c r="E13" s="557"/>
      <c r="F13" s="557"/>
      <c r="G13" s="211" t="str">
        <f t="shared" si="5"/>
        <v/>
      </c>
      <c r="H13" s="211" t="str">
        <f t="shared" si="6"/>
        <v/>
      </c>
      <c r="I13" s="211" t="str">
        <f t="shared" si="0"/>
        <v/>
      </c>
      <c r="J13" s="211" t="str">
        <f t="shared" si="1"/>
        <v/>
      </c>
      <c r="K13" s="211" t="str">
        <f t="shared" si="2"/>
        <v/>
      </c>
      <c r="L13" s="211" t="str">
        <f t="shared" si="3"/>
        <v/>
      </c>
      <c r="M13" s="211" t="str">
        <f t="shared" si="4"/>
        <v/>
      </c>
      <c r="N13" s="211" t="str">
        <f t="shared" si="7"/>
        <v/>
      </c>
      <c r="O13" s="212"/>
      <c r="P13" s="212"/>
      <c r="Q13" s="212"/>
      <c r="R13" s="212"/>
      <c r="S13" s="212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4">
        <f t="shared" si="8"/>
        <v>0</v>
      </c>
      <c r="AE13" s="184">
        <f t="shared" si="9"/>
        <v>0</v>
      </c>
      <c r="AF13" s="185" t="str">
        <f t="shared" si="10"/>
        <v xml:space="preserve">  </v>
      </c>
      <c r="AG13" s="212"/>
      <c r="AH13" s="212"/>
      <c r="AI13" s="212"/>
      <c r="AJ13" s="212"/>
      <c r="AK13" s="212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4">
        <f t="shared" si="11"/>
        <v>0</v>
      </c>
      <c r="AW13" s="184">
        <f t="shared" si="12"/>
        <v>0</v>
      </c>
      <c r="AX13" s="185" t="str">
        <f t="shared" si="13"/>
        <v xml:space="preserve">  </v>
      </c>
      <c r="AY13" s="212"/>
      <c r="AZ13" s="212"/>
      <c r="BA13" s="212"/>
      <c r="BB13" s="212"/>
      <c r="BC13" s="212"/>
      <c r="BD13" s="213"/>
      <c r="BE13" s="213"/>
      <c r="BF13" s="213"/>
      <c r="BG13" s="213"/>
      <c r="BH13" s="213"/>
      <c r="BI13" s="213"/>
      <c r="BJ13" s="213"/>
      <c r="BK13" s="213"/>
      <c r="BL13" s="213"/>
      <c r="BM13" s="213"/>
      <c r="BN13" s="214">
        <f t="shared" si="14"/>
        <v>0</v>
      </c>
      <c r="BO13" s="184">
        <f t="shared" si="15"/>
        <v>0</v>
      </c>
      <c r="BP13" s="185" t="str">
        <f t="shared" si="16"/>
        <v xml:space="preserve">  </v>
      </c>
      <c r="BQ13" s="212"/>
      <c r="BR13" s="212"/>
      <c r="BS13" s="212"/>
      <c r="BT13" s="212"/>
      <c r="BU13" s="212"/>
      <c r="BV13" s="213"/>
      <c r="BW13" s="213"/>
      <c r="BX13" s="213"/>
      <c r="BY13" s="213"/>
      <c r="BZ13" s="213"/>
      <c r="CA13" s="213"/>
      <c r="CB13" s="213"/>
      <c r="CC13" s="213"/>
      <c r="CD13" s="213"/>
      <c r="CE13" s="213"/>
      <c r="CF13" s="214">
        <f t="shared" si="17"/>
        <v>0</v>
      </c>
      <c r="CG13" s="184">
        <f t="shared" si="18"/>
        <v>0</v>
      </c>
      <c r="CH13" s="185" t="str">
        <f t="shared" si="19"/>
        <v xml:space="preserve">  </v>
      </c>
      <c r="CI13" s="212"/>
      <c r="CJ13" s="212"/>
      <c r="CK13" s="212"/>
      <c r="CL13" s="212"/>
      <c r="CM13" s="212"/>
      <c r="CN13" s="213"/>
      <c r="CO13" s="213"/>
      <c r="CP13" s="213"/>
      <c r="CQ13" s="213"/>
      <c r="CR13" s="213"/>
      <c r="CS13" s="213"/>
      <c r="CT13" s="213"/>
      <c r="CU13" s="213"/>
      <c r="CV13" s="213"/>
      <c r="CW13" s="213"/>
      <c r="CX13" s="214">
        <f t="shared" si="20"/>
        <v>0</v>
      </c>
      <c r="CY13" s="184">
        <f t="shared" si="21"/>
        <v>0</v>
      </c>
      <c r="CZ13" s="185" t="str">
        <f t="shared" si="22"/>
        <v xml:space="preserve">  </v>
      </c>
      <c r="DA13" s="212"/>
      <c r="DB13" s="212"/>
      <c r="DC13" s="212"/>
      <c r="DD13" s="212"/>
      <c r="DE13" s="212"/>
      <c r="DF13" s="213"/>
      <c r="DG13" s="213"/>
      <c r="DH13" s="213"/>
      <c r="DI13" s="213"/>
      <c r="DJ13" s="213"/>
      <c r="DK13" s="213"/>
      <c r="DL13" s="213"/>
      <c r="DM13" s="213"/>
      <c r="DN13" s="213"/>
      <c r="DO13" s="213"/>
      <c r="DP13" s="214">
        <f t="shared" si="23"/>
        <v>0</v>
      </c>
      <c r="DQ13" s="184">
        <f t="shared" si="24"/>
        <v>0</v>
      </c>
      <c r="DR13" s="185" t="str">
        <f t="shared" si="25"/>
        <v xml:space="preserve">  </v>
      </c>
      <c r="DS13" s="212"/>
      <c r="DT13" s="212"/>
      <c r="DU13" s="212"/>
      <c r="DV13" s="212"/>
      <c r="DW13" s="212"/>
      <c r="DX13" s="213"/>
      <c r="DY13" s="213"/>
      <c r="DZ13" s="213"/>
      <c r="EA13" s="213"/>
      <c r="EB13" s="213"/>
      <c r="EC13" s="213"/>
      <c r="ED13" s="213"/>
      <c r="EE13" s="213"/>
      <c r="EF13" s="213"/>
      <c r="EG13" s="213"/>
      <c r="EH13" s="214">
        <f t="shared" si="26"/>
        <v>0</v>
      </c>
      <c r="EI13" s="184">
        <f t="shared" si="27"/>
        <v>0</v>
      </c>
      <c r="EJ13" s="185" t="str">
        <f t="shared" si="28"/>
        <v xml:space="preserve">  </v>
      </c>
      <c r="EK13" s="212"/>
      <c r="EL13" s="212"/>
      <c r="EM13" s="212"/>
      <c r="EN13" s="212"/>
      <c r="EO13" s="212"/>
      <c r="EP13" s="213"/>
      <c r="EQ13" s="213"/>
      <c r="ER13" s="213"/>
      <c r="ES13" s="213"/>
      <c r="ET13" s="213"/>
      <c r="EU13" s="213"/>
      <c r="EV13" s="213"/>
      <c r="EW13" s="213"/>
      <c r="EX13" s="213"/>
      <c r="EY13" s="213"/>
      <c r="EZ13" s="214">
        <f t="shared" si="29"/>
        <v>0</v>
      </c>
      <c r="FA13" s="184">
        <f t="shared" si="30"/>
        <v>0</v>
      </c>
      <c r="FB13" s="185" t="str">
        <f t="shared" si="31"/>
        <v xml:space="preserve">  </v>
      </c>
      <c r="FH13" s="215"/>
      <c r="FI13" s="215"/>
      <c r="FJ13" s="215"/>
      <c r="FK13" s="215"/>
      <c r="FL13" s="215"/>
      <c r="FM13" s="215"/>
      <c r="FN13" s="215"/>
      <c r="FO13" s="215"/>
      <c r="FP13" s="215"/>
      <c r="FQ13" s="215"/>
      <c r="FR13" s="215"/>
      <c r="FS13" s="215"/>
      <c r="FT13" s="215"/>
      <c r="FU13" s="215"/>
      <c r="FV13" s="215"/>
      <c r="FW13" s="215"/>
      <c r="FX13" s="215"/>
      <c r="FY13" s="215"/>
      <c r="FZ13" s="215"/>
      <c r="GA13" s="215"/>
      <c r="GB13" s="215"/>
      <c r="GC13" s="215"/>
      <c r="GD13" s="215"/>
      <c r="GE13" s="215"/>
      <c r="GF13" s="215"/>
    </row>
    <row r="14" spans="1:188" ht="24" customHeight="1">
      <c r="A14" s="210">
        <f>'STUDENT PROFILE'!A14</f>
        <v>8</v>
      </c>
      <c r="B14" s="210" t="str">
        <f>'STUDENT PROFILE'!B14</f>
        <v>K</v>
      </c>
      <c r="C14" s="376" t="str">
        <f>'STUDENT PROFILE'!C14</f>
        <v>Gourav</v>
      </c>
      <c r="D14" s="210">
        <f>'STUDENT PROFILE'!D14</f>
        <v>2736</v>
      </c>
      <c r="E14" s="557"/>
      <c r="F14" s="557"/>
      <c r="G14" s="211" t="str">
        <f t="shared" si="5"/>
        <v/>
      </c>
      <c r="H14" s="211" t="str">
        <f t="shared" si="6"/>
        <v/>
      </c>
      <c r="I14" s="211" t="str">
        <f t="shared" si="0"/>
        <v/>
      </c>
      <c r="J14" s="211" t="str">
        <f t="shared" si="1"/>
        <v/>
      </c>
      <c r="K14" s="211" t="str">
        <f t="shared" si="2"/>
        <v/>
      </c>
      <c r="L14" s="211" t="str">
        <f t="shared" si="3"/>
        <v/>
      </c>
      <c r="M14" s="211" t="str">
        <f t="shared" si="4"/>
        <v/>
      </c>
      <c r="N14" s="211" t="str">
        <f t="shared" si="7"/>
        <v/>
      </c>
      <c r="O14" s="212"/>
      <c r="P14" s="212"/>
      <c r="Q14" s="212"/>
      <c r="R14" s="212"/>
      <c r="S14" s="212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4">
        <f t="shared" si="8"/>
        <v>0</v>
      </c>
      <c r="AE14" s="184">
        <f t="shared" si="9"/>
        <v>0</v>
      </c>
      <c r="AF14" s="185" t="str">
        <f t="shared" si="10"/>
        <v xml:space="preserve">  </v>
      </c>
      <c r="AG14" s="212"/>
      <c r="AH14" s="212"/>
      <c r="AI14" s="212"/>
      <c r="AJ14" s="212"/>
      <c r="AK14" s="212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4">
        <f t="shared" si="11"/>
        <v>0</v>
      </c>
      <c r="AW14" s="184">
        <f t="shared" si="12"/>
        <v>0</v>
      </c>
      <c r="AX14" s="185" t="str">
        <f t="shared" si="13"/>
        <v xml:space="preserve">  </v>
      </c>
      <c r="AY14" s="212"/>
      <c r="AZ14" s="212"/>
      <c r="BA14" s="212"/>
      <c r="BB14" s="212"/>
      <c r="BC14" s="212"/>
      <c r="BD14" s="213"/>
      <c r="BE14" s="213"/>
      <c r="BF14" s="213"/>
      <c r="BG14" s="213"/>
      <c r="BH14" s="213"/>
      <c r="BI14" s="213"/>
      <c r="BJ14" s="213"/>
      <c r="BK14" s="213"/>
      <c r="BL14" s="213"/>
      <c r="BM14" s="213"/>
      <c r="BN14" s="214">
        <f t="shared" si="14"/>
        <v>0</v>
      </c>
      <c r="BO14" s="184">
        <f t="shared" si="15"/>
        <v>0</v>
      </c>
      <c r="BP14" s="185" t="str">
        <f t="shared" si="16"/>
        <v xml:space="preserve">  </v>
      </c>
      <c r="BQ14" s="212"/>
      <c r="BR14" s="212"/>
      <c r="BS14" s="212"/>
      <c r="BT14" s="212"/>
      <c r="BU14" s="212"/>
      <c r="BV14" s="213"/>
      <c r="BW14" s="213"/>
      <c r="BX14" s="213"/>
      <c r="BY14" s="213"/>
      <c r="BZ14" s="213"/>
      <c r="CA14" s="213"/>
      <c r="CB14" s="213"/>
      <c r="CC14" s="213"/>
      <c r="CD14" s="213"/>
      <c r="CE14" s="213"/>
      <c r="CF14" s="214">
        <f t="shared" si="17"/>
        <v>0</v>
      </c>
      <c r="CG14" s="184">
        <f t="shared" si="18"/>
        <v>0</v>
      </c>
      <c r="CH14" s="185" t="str">
        <f t="shared" si="19"/>
        <v xml:space="preserve">  </v>
      </c>
      <c r="CI14" s="212"/>
      <c r="CJ14" s="212"/>
      <c r="CK14" s="212"/>
      <c r="CL14" s="212"/>
      <c r="CM14" s="212"/>
      <c r="CN14" s="213"/>
      <c r="CO14" s="213"/>
      <c r="CP14" s="213"/>
      <c r="CQ14" s="213"/>
      <c r="CR14" s="213"/>
      <c r="CS14" s="213"/>
      <c r="CT14" s="213"/>
      <c r="CU14" s="213"/>
      <c r="CV14" s="213"/>
      <c r="CW14" s="213"/>
      <c r="CX14" s="214">
        <f t="shared" si="20"/>
        <v>0</v>
      </c>
      <c r="CY14" s="184">
        <f t="shared" si="21"/>
        <v>0</v>
      </c>
      <c r="CZ14" s="185" t="str">
        <f t="shared" si="22"/>
        <v xml:space="preserve">  </v>
      </c>
      <c r="DA14" s="212"/>
      <c r="DB14" s="212"/>
      <c r="DC14" s="212"/>
      <c r="DD14" s="212"/>
      <c r="DE14" s="212"/>
      <c r="DF14" s="213"/>
      <c r="DG14" s="213"/>
      <c r="DH14" s="213"/>
      <c r="DI14" s="213"/>
      <c r="DJ14" s="213"/>
      <c r="DK14" s="213"/>
      <c r="DL14" s="213"/>
      <c r="DM14" s="213"/>
      <c r="DN14" s="213"/>
      <c r="DO14" s="213"/>
      <c r="DP14" s="214">
        <f t="shared" si="23"/>
        <v>0</v>
      </c>
      <c r="DQ14" s="184">
        <f t="shared" si="24"/>
        <v>0</v>
      </c>
      <c r="DR14" s="185" t="str">
        <f t="shared" si="25"/>
        <v xml:space="preserve">  </v>
      </c>
      <c r="DS14" s="212"/>
      <c r="DT14" s="212"/>
      <c r="DU14" s="212"/>
      <c r="DV14" s="212"/>
      <c r="DW14" s="212"/>
      <c r="DX14" s="213"/>
      <c r="DY14" s="213"/>
      <c r="DZ14" s="213"/>
      <c r="EA14" s="213"/>
      <c r="EB14" s="213"/>
      <c r="EC14" s="213"/>
      <c r="ED14" s="213"/>
      <c r="EE14" s="213"/>
      <c r="EF14" s="213"/>
      <c r="EG14" s="213"/>
      <c r="EH14" s="214">
        <f t="shared" si="26"/>
        <v>0</v>
      </c>
      <c r="EI14" s="184">
        <f t="shared" si="27"/>
        <v>0</v>
      </c>
      <c r="EJ14" s="185" t="str">
        <f t="shared" si="28"/>
        <v xml:space="preserve">  </v>
      </c>
      <c r="EK14" s="212"/>
      <c r="EL14" s="212"/>
      <c r="EM14" s="212"/>
      <c r="EN14" s="212"/>
      <c r="EO14" s="212"/>
      <c r="EP14" s="213"/>
      <c r="EQ14" s="213"/>
      <c r="ER14" s="213"/>
      <c r="ES14" s="213"/>
      <c r="ET14" s="213"/>
      <c r="EU14" s="213"/>
      <c r="EV14" s="213"/>
      <c r="EW14" s="213"/>
      <c r="EX14" s="213"/>
      <c r="EY14" s="213"/>
      <c r="EZ14" s="214">
        <f t="shared" si="29"/>
        <v>0</v>
      </c>
      <c r="FA14" s="184">
        <f t="shared" si="30"/>
        <v>0</v>
      </c>
      <c r="FB14" s="185" t="str">
        <f t="shared" si="31"/>
        <v xml:space="preserve">  </v>
      </c>
      <c r="FH14" s="215"/>
      <c r="FI14" s="215"/>
      <c r="FJ14" s="215"/>
      <c r="FK14" s="215"/>
      <c r="FL14" s="215"/>
      <c r="FM14" s="215"/>
      <c r="FN14" s="215"/>
      <c r="FO14" s="215"/>
      <c r="FP14" s="215"/>
      <c r="FQ14" s="215"/>
      <c r="FR14" s="215"/>
      <c r="FS14" s="215"/>
      <c r="FT14" s="215"/>
      <c r="FU14" s="215"/>
      <c r="FV14" s="215"/>
      <c r="FW14" s="215"/>
      <c r="FX14" s="215"/>
      <c r="FY14" s="215"/>
      <c r="FZ14" s="215"/>
      <c r="GA14" s="215"/>
      <c r="GB14" s="215"/>
      <c r="GC14" s="215"/>
      <c r="GD14" s="215"/>
      <c r="GE14" s="215"/>
      <c r="GF14" s="215"/>
    </row>
    <row r="15" spans="1:188" ht="24" customHeight="1">
      <c r="A15" s="210">
        <f>'STUDENT PROFILE'!A15</f>
        <v>9</v>
      </c>
      <c r="B15" s="210" t="str">
        <f>'STUDENT PROFILE'!B15</f>
        <v>K</v>
      </c>
      <c r="C15" s="376" t="str">
        <f>'STUDENT PROFILE'!C15</f>
        <v>Sourav</v>
      </c>
      <c r="D15" s="210">
        <f>'STUDENT PROFILE'!D15</f>
        <v>2737</v>
      </c>
      <c r="E15" s="557"/>
      <c r="F15" s="557"/>
      <c r="G15" s="211" t="str">
        <f t="shared" si="5"/>
        <v/>
      </c>
      <c r="H15" s="211" t="str">
        <f t="shared" si="6"/>
        <v/>
      </c>
      <c r="I15" s="211" t="str">
        <f t="shared" si="0"/>
        <v/>
      </c>
      <c r="J15" s="211" t="str">
        <f t="shared" si="1"/>
        <v/>
      </c>
      <c r="K15" s="211" t="str">
        <f t="shared" si="2"/>
        <v/>
      </c>
      <c r="L15" s="211" t="str">
        <f t="shared" si="3"/>
        <v/>
      </c>
      <c r="M15" s="211" t="str">
        <f t="shared" si="4"/>
        <v/>
      </c>
      <c r="N15" s="211" t="str">
        <f t="shared" si="7"/>
        <v/>
      </c>
      <c r="O15" s="212"/>
      <c r="P15" s="212"/>
      <c r="Q15" s="212"/>
      <c r="R15" s="212"/>
      <c r="S15" s="212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4">
        <f t="shared" si="8"/>
        <v>0</v>
      </c>
      <c r="AE15" s="184">
        <f t="shared" si="9"/>
        <v>0</v>
      </c>
      <c r="AF15" s="185" t="str">
        <f t="shared" si="10"/>
        <v xml:space="preserve">  </v>
      </c>
      <c r="AG15" s="212"/>
      <c r="AH15" s="212"/>
      <c r="AI15" s="212"/>
      <c r="AJ15" s="212"/>
      <c r="AK15" s="212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4">
        <f t="shared" si="11"/>
        <v>0</v>
      </c>
      <c r="AW15" s="184">
        <f t="shared" si="12"/>
        <v>0</v>
      </c>
      <c r="AX15" s="185" t="str">
        <f t="shared" si="13"/>
        <v xml:space="preserve">  </v>
      </c>
      <c r="AY15" s="212"/>
      <c r="AZ15" s="212"/>
      <c r="BA15" s="212"/>
      <c r="BB15" s="212"/>
      <c r="BC15" s="212"/>
      <c r="BD15" s="213"/>
      <c r="BE15" s="213"/>
      <c r="BF15" s="213"/>
      <c r="BG15" s="213"/>
      <c r="BH15" s="213"/>
      <c r="BI15" s="213"/>
      <c r="BJ15" s="213"/>
      <c r="BK15" s="213"/>
      <c r="BL15" s="213"/>
      <c r="BM15" s="213"/>
      <c r="BN15" s="214">
        <f t="shared" si="14"/>
        <v>0</v>
      </c>
      <c r="BO15" s="184">
        <f t="shared" si="15"/>
        <v>0</v>
      </c>
      <c r="BP15" s="185" t="str">
        <f t="shared" si="16"/>
        <v xml:space="preserve">  </v>
      </c>
      <c r="BQ15" s="212"/>
      <c r="BR15" s="212"/>
      <c r="BS15" s="212"/>
      <c r="BT15" s="212"/>
      <c r="BU15" s="212"/>
      <c r="BV15" s="213"/>
      <c r="BW15" s="213"/>
      <c r="BX15" s="213"/>
      <c r="BY15" s="213"/>
      <c r="BZ15" s="213"/>
      <c r="CA15" s="213"/>
      <c r="CB15" s="213"/>
      <c r="CC15" s="213"/>
      <c r="CD15" s="213"/>
      <c r="CE15" s="213"/>
      <c r="CF15" s="214">
        <f t="shared" si="17"/>
        <v>0</v>
      </c>
      <c r="CG15" s="184">
        <f t="shared" si="18"/>
        <v>0</v>
      </c>
      <c r="CH15" s="185" t="str">
        <f t="shared" si="19"/>
        <v xml:space="preserve">  </v>
      </c>
      <c r="CI15" s="212"/>
      <c r="CJ15" s="212"/>
      <c r="CK15" s="212"/>
      <c r="CL15" s="212"/>
      <c r="CM15" s="212"/>
      <c r="CN15" s="213"/>
      <c r="CO15" s="213"/>
      <c r="CP15" s="213"/>
      <c r="CQ15" s="213"/>
      <c r="CR15" s="213"/>
      <c r="CS15" s="213"/>
      <c r="CT15" s="213"/>
      <c r="CU15" s="213"/>
      <c r="CV15" s="213"/>
      <c r="CW15" s="213"/>
      <c r="CX15" s="214">
        <f t="shared" si="20"/>
        <v>0</v>
      </c>
      <c r="CY15" s="184">
        <f t="shared" si="21"/>
        <v>0</v>
      </c>
      <c r="CZ15" s="185" t="str">
        <f t="shared" si="22"/>
        <v xml:space="preserve">  </v>
      </c>
      <c r="DA15" s="212"/>
      <c r="DB15" s="212"/>
      <c r="DC15" s="212"/>
      <c r="DD15" s="212"/>
      <c r="DE15" s="212"/>
      <c r="DF15" s="213"/>
      <c r="DG15" s="213"/>
      <c r="DH15" s="213"/>
      <c r="DI15" s="213"/>
      <c r="DJ15" s="213"/>
      <c r="DK15" s="213"/>
      <c r="DL15" s="213"/>
      <c r="DM15" s="213"/>
      <c r="DN15" s="213"/>
      <c r="DO15" s="213"/>
      <c r="DP15" s="214">
        <f t="shared" si="23"/>
        <v>0</v>
      </c>
      <c r="DQ15" s="184">
        <f t="shared" si="24"/>
        <v>0</v>
      </c>
      <c r="DR15" s="185" t="str">
        <f t="shared" si="25"/>
        <v xml:space="preserve">  </v>
      </c>
      <c r="DS15" s="212"/>
      <c r="DT15" s="212"/>
      <c r="DU15" s="212"/>
      <c r="DV15" s="212"/>
      <c r="DW15" s="212"/>
      <c r="DX15" s="213"/>
      <c r="DY15" s="213"/>
      <c r="DZ15" s="213"/>
      <c r="EA15" s="213"/>
      <c r="EB15" s="213"/>
      <c r="EC15" s="213"/>
      <c r="ED15" s="213"/>
      <c r="EE15" s="213"/>
      <c r="EF15" s="213"/>
      <c r="EG15" s="213"/>
      <c r="EH15" s="214">
        <f t="shared" si="26"/>
        <v>0</v>
      </c>
      <c r="EI15" s="184">
        <f t="shared" si="27"/>
        <v>0</v>
      </c>
      <c r="EJ15" s="185" t="str">
        <f t="shared" si="28"/>
        <v xml:space="preserve">  </v>
      </c>
      <c r="EK15" s="212"/>
      <c r="EL15" s="212"/>
      <c r="EM15" s="212"/>
      <c r="EN15" s="212"/>
      <c r="EO15" s="212"/>
      <c r="EP15" s="213"/>
      <c r="EQ15" s="213"/>
      <c r="ER15" s="213"/>
      <c r="ES15" s="213"/>
      <c r="ET15" s="213"/>
      <c r="EU15" s="213"/>
      <c r="EV15" s="213"/>
      <c r="EW15" s="213"/>
      <c r="EX15" s="213"/>
      <c r="EY15" s="213"/>
      <c r="EZ15" s="214">
        <f t="shared" si="29"/>
        <v>0</v>
      </c>
      <c r="FA15" s="184">
        <f t="shared" si="30"/>
        <v>0</v>
      </c>
      <c r="FB15" s="185" t="str">
        <f t="shared" si="31"/>
        <v xml:space="preserve">  </v>
      </c>
      <c r="FH15" s="215"/>
      <c r="FI15" s="215"/>
      <c r="FJ15" s="215"/>
      <c r="FK15" s="215"/>
      <c r="FL15" s="215"/>
      <c r="FM15" s="215"/>
      <c r="FN15" s="215"/>
      <c r="FO15" s="215"/>
      <c r="FP15" s="215"/>
      <c r="FQ15" s="215"/>
      <c r="FR15" s="215"/>
      <c r="FS15" s="215"/>
      <c r="FT15" s="215"/>
      <c r="FU15" s="215"/>
      <c r="FV15" s="215"/>
      <c r="FW15" s="215"/>
      <c r="FX15" s="215"/>
      <c r="FY15" s="215"/>
      <c r="FZ15" s="215"/>
      <c r="GA15" s="215"/>
      <c r="GB15" s="215"/>
      <c r="GC15" s="215"/>
      <c r="GD15" s="215"/>
      <c r="GE15" s="215"/>
      <c r="GF15" s="215"/>
    </row>
    <row r="16" spans="1:188" ht="24" customHeight="1">
      <c r="A16" s="210">
        <f>'STUDENT PROFILE'!A16</f>
        <v>10</v>
      </c>
      <c r="B16" s="210" t="str">
        <f>'STUDENT PROFILE'!B16</f>
        <v>N</v>
      </c>
      <c r="C16" s="376" t="str">
        <f>'STUDENT PROFILE'!C16</f>
        <v>Ruchika</v>
      </c>
      <c r="D16" s="210">
        <f>'STUDENT PROFILE'!D16</f>
        <v>2738</v>
      </c>
      <c r="E16" s="557"/>
      <c r="F16" s="557"/>
      <c r="G16" s="211" t="str">
        <f t="shared" si="5"/>
        <v/>
      </c>
      <c r="H16" s="211" t="str">
        <f t="shared" si="6"/>
        <v/>
      </c>
      <c r="I16" s="211" t="str">
        <f t="shared" si="0"/>
        <v/>
      </c>
      <c r="J16" s="211" t="str">
        <f t="shared" si="1"/>
        <v/>
      </c>
      <c r="K16" s="211" t="str">
        <f t="shared" si="2"/>
        <v/>
      </c>
      <c r="L16" s="211" t="str">
        <f t="shared" si="3"/>
        <v/>
      </c>
      <c r="M16" s="211" t="str">
        <f t="shared" si="4"/>
        <v/>
      </c>
      <c r="N16" s="211" t="str">
        <f t="shared" si="7"/>
        <v/>
      </c>
      <c r="O16" s="212"/>
      <c r="P16" s="212"/>
      <c r="Q16" s="212"/>
      <c r="R16" s="212"/>
      <c r="S16" s="212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4">
        <f t="shared" si="8"/>
        <v>0</v>
      </c>
      <c r="AE16" s="184">
        <f t="shared" si="9"/>
        <v>0</v>
      </c>
      <c r="AF16" s="185" t="str">
        <f t="shared" si="10"/>
        <v xml:space="preserve">  </v>
      </c>
      <c r="AG16" s="212"/>
      <c r="AH16" s="212"/>
      <c r="AI16" s="212"/>
      <c r="AJ16" s="212"/>
      <c r="AK16" s="212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4">
        <f t="shared" si="11"/>
        <v>0</v>
      </c>
      <c r="AW16" s="184">
        <f t="shared" si="12"/>
        <v>0</v>
      </c>
      <c r="AX16" s="185" t="str">
        <f t="shared" si="13"/>
        <v xml:space="preserve">  </v>
      </c>
      <c r="AY16" s="212"/>
      <c r="AZ16" s="212"/>
      <c r="BA16" s="212"/>
      <c r="BB16" s="212"/>
      <c r="BC16" s="212"/>
      <c r="BD16" s="213"/>
      <c r="BE16" s="213"/>
      <c r="BF16" s="213"/>
      <c r="BG16" s="213"/>
      <c r="BH16" s="213"/>
      <c r="BI16" s="213"/>
      <c r="BJ16" s="213"/>
      <c r="BK16" s="213"/>
      <c r="BL16" s="213"/>
      <c r="BM16" s="213"/>
      <c r="BN16" s="214">
        <f t="shared" si="14"/>
        <v>0</v>
      </c>
      <c r="BO16" s="184">
        <f t="shared" si="15"/>
        <v>0</v>
      </c>
      <c r="BP16" s="185" t="str">
        <f t="shared" si="16"/>
        <v xml:space="preserve">  </v>
      </c>
      <c r="BQ16" s="212"/>
      <c r="BR16" s="212"/>
      <c r="BS16" s="212"/>
      <c r="BT16" s="212"/>
      <c r="BU16" s="212"/>
      <c r="BV16" s="213"/>
      <c r="BW16" s="213"/>
      <c r="BX16" s="213"/>
      <c r="BY16" s="213"/>
      <c r="BZ16" s="213"/>
      <c r="CA16" s="213"/>
      <c r="CB16" s="213"/>
      <c r="CC16" s="213"/>
      <c r="CD16" s="213"/>
      <c r="CE16" s="213"/>
      <c r="CF16" s="214">
        <f t="shared" si="17"/>
        <v>0</v>
      </c>
      <c r="CG16" s="184">
        <f t="shared" si="18"/>
        <v>0</v>
      </c>
      <c r="CH16" s="185" t="str">
        <f t="shared" si="19"/>
        <v xml:space="preserve">  </v>
      </c>
      <c r="CI16" s="212"/>
      <c r="CJ16" s="212"/>
      <c r="CK16" s="212"/>
      <c r="CL16" s="212"/>
      <c r="CM16" s="212"/>
      <c r="CN16" s="213"/>
      <c r="CO16" s="213"/>
      <c r="CP16" s="213"/>
      <c r="CQ16" s="213"/>
      <c r="CR16" s="213"/>
      <c r="CS16" s="213"/>
      <c r="CT16" s="213"/>
      <c r="CU16" s="213"/>
      <c r="CV16" s="213"/>
      <c r="CW16" s="213"/>
      <c r="CX16" s="214">
        <f t="shared" si="20"/>
        <v>0</v>
      </c>
      <c r="CY16" s="184">
        <f t="shared" si="21"/>
        <v>0</v>
      </c>
      <c r="CZ16" s="185" t="str">
        <f t="shared" si="22"/>
        <v xml:space="preserve">  </v>
      </c>
      <c r="DA16" s="212"/>
      <c r="DB16" s="212"/>
      <c r="DC16" s="212"/>
      <c r="DD16" s="212"/>
      <c r="DE16" s="212"/>
      <c r="DF16" s="213"/>
      <c r="DG16" s="213"/>
      <c r="DH16" s="213"/>
      <c r="DI16" s="213"/>
      <c r="DJ16" s="213"/>
      <c r="DK16" s="213"/>
      <c r="DL16" s="213"/>
      <c r="DM16" s="213"/>
      <c r="DN16" s="213"/>
      <c r="DO16" s="213"/>
      <c r="DP16" s="214">
        <f t="shared" si="23"/>
        <v>0</v>
      </c>
      <c r="DQ16" s="184">
        <f t="shared" si="24"/>
        <v>0</v>
      </c>
      <c r="DR16" s="185" t="str">
        <f t="shared" si="25"/>
        <v xml:space="preserve">  </v>
      </c>
      <c r="DS16" s="212"/>
      <c r="DT16" s="212"/>
      <c r="DU16" s="212"/>
      <c r="DV16" s="212"/>
      <c r="DW16" s="212"/>
      <c r="DX16" s="213"/>
      <c r="DY16" s="213"/>
      <c r="DZ16" s="213"/>
      <c r="EA16" s="213"/>
      <c r="EB16" s="213"/>
      <c r="EC16" s="213"/>
      <c r="ED16" s="213"/>
      <c r="EE16" s="213"/>
      <c r="EF16" s="213"/>
      <c r="EG16" s="213"/>
      <c r="EH16" s="214">
        <f t="shared" si="26"/>
        <v>0</v>
      </c>
      <c r="EI16" s="184">
        <f t="shared" si="27"/>
        <v>0</v>
      </c>
      <c r="EJ16" s="185" t="str">
        <f t="shared" si="28"/>
        <v xml:space="preserve">  </v>
      </c>
      <c r="EK16" s="212"/>
      <c r="EL16" s="212"/>
      <c r="EM16" s="212"/>
      <c r="EN16" s="212"/>
      <c r="EO16" s="212"/>
      <c r="EP16" s="213"/>
      <c r="EQ16" s="213"/>
      <c r="ER16" s="213"/>
      <c r="ES16" s="213"/>
      <c r="ET16" s="213"/>
      <c r="EU16" s="213"/>
      <c r="EV16" s="213"/>
      <c r="EW16" s="213"/>
      <c r="EX16" s="213"/>
      <c r="EY16" s="213"/>
      <c r="EZ16" s="214">
        <f t="shared" si="29"/>
        <v>0</v>
      </c>
      <c r="FA16" s="184">
        <f t="shared" si="30"/>
        <v>0</v>
      </c>
      <c r="FB16" s="185" t="str">
        <f t="shared" si="31"/>
        <v xml:space="preserve">  </v>
      </c>
      <c r="FH16" s="215"/>
      <c r="FI16" s="215"/>
      <c r="FJ16" s="215"/>
      <c r="FK16" s="215"/>
      <c r="FL16" s="215"/>
      <c r="FM16" s="215"/>
      <c r="FN16" s="215"/>
      <c r="FO16" s="215"/>
      <c r="FP16" s="215"/>
      <c r="FQ16" s="215"/>
      <c r="FR16" s="215"/>
      <c r="FS16" s="215"/>
      <c r="FT16" s="215"/>
      <c r="FU16" s="215"/>
      <c r="FV16" s="215"/>
      <c r="FW16" s="215"/>
      <c r="FX16" s="215"/>
      <c r="FY16" s="215"/>
      <c r="FZ16" s="215"/>
      <c r="GA16" s="215"/>
      <c r="GB16" s="215"/>
      <c r="GC16" s="215"/>
      <c r="GD16" s="215"/>
      <c r="GE16" s="215"/>
      <c r="GF16" s="215"/>
    </row>
    <row r="17" spans="1:188" ht="24" customHeight="1">
      <c r="A17" s="210">
        <f>'STUDENT PROFILE'!A17</f>
        <v>11</v>
      </c>
      <c r="B17" s="210" t="str">
        <f>'STUDENT PROFILE'!B17</f>
        <v>A</v>
      </c>
      <c r="C17" s="376" t="str">
        <f>'STUDENT PROFILE'!C17</f>
        <v>Hitesh Kumar</v>
      </c>
      <c r="D17" s="210">
        <f>'STUDENT PROFILE'!D17</f>
        <v>2739</v>
      </c>
      <c r="E17" s="557"/>
      <c r="F17" s="557"/>
      <c r="G17" s="211" t="str">
        <f t="shared" si="5"/>
        <v/>
      </c>
      <c r="H17" s="211" t="str">
        <f t="shared" si="6"/>
        <v/>
      </c>
      <c r="I17" s="211" t="str">
        <f t="shared" si="0"/>
        <v/>
      </c>
      <c r="J17" s="211" t="str">
        <f t="shared" si="1"/>
        <v/>
      </c>
      <c r="K17" s="211" t="str">
        <f t="shared" si="2"/>
        <v/>
      </c>
      <c r="L17" s="211" t="str">
        <f t="shared" si="3"/>
        <v/>
      </c>
      <c r="M17" s="211" t="str">
        <f t="shared" si="4"/>
        <v/>
      </c>
      <c r="N17" s="211" t="str">
        <f t="shared" si="7"/>
        <v/>
      </c>
      <c r="O17" s="212"/>
      <c r="P17" s="212"/>
      <c r="Q17" s="212"/>
      <c r="R17" s="212"/>
      <c r="S17" s="212"/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214">
        <f t="shared" si="8"/>
        <v>0</v>
      </c>
      <c r="AE17" s="184">
        <f t="shared" si="9"/>
        <v>0</v>
      </c>
      <c r="AF17" s="185" t="str">
        <f t="shared" si="10"/>
        <v xml:space="preserve">  </v>
      </c>
      <c r="AG17" s="212"/>
      <c r="AH17" s="212"/>
      <c r="AI17" s="212"/>
      <c r="AJ17" s="212"/>
      <c r="AK17" s="212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4">
        <f t="shared" si="11"/>
        <v>0</v>
      </c>
      <c r="AW17" s="184">
        <f t="shared" si="12"/>
        <v>0</v>
      </c>
      <c r="AX17" s="185" t="str">
        <f t="shared" si="13"/>
        <v xml:space="preserve">  </v>
      </c>
      <c r="AY17" s="212"/>
      <c r="AZ17" s="212"/>
      <c r="BA17" s="212"/>
      <c r="BB17" s="212"/>
      <c r="BC17" s="212"/>
      <c r="BD17" s="213"/>
      <c r="BE17" s="213"/>
      <c r="BF17" s="213"/>
      <c r="BG17" s="213"/>
      <c r="BH17" s="213"/>
      <c r="BI17" s="213"/>
      <c r="BJ17" s="213"/>
      <c r="BK17" s="213"/>
      <c r="BL17" s="213"/>
      <c r="BM17" s="213"/>
      <c r="BN17" s="214">
        <f t="shared" si="14"/>
        <v>0</v>
      </c>
      <c r="BO17" s="184">
        <f t="shared" si="15"/>
        <v>0</v>
      </c>
      <c r="BP17" s="185" t="str">
        <f t="shared" si="16"/>
        <v xml:space="preserve">  </v>
      </c>
      <c r="BQ17" s="212"/>
      <c r="BR17" s="212"/>
      <c r="BS17" s="212"/>
      <c r="BT17" s="212"/>
      <c r="BU17" s="212"/>
      <c r="BV17" s="213"/>
      <c r="BW17" s="213"/>
      <c r="BX17" s="213"/>
      <c r="BY17" s="213"/>
      <c r="BZ17" s="213"/>
      <c r="CA17" s="213"/>
      <c r="CB17" s="213"/>
      <c r="CC17" s="213"/>
      <c r="CD17" s="213"/>
      <c r="CE17" s="213"/>
      <c r="CF17" s="214">
        <f t="shared" si="17"/>
        <v>0</v>
      </c>
      <c r="CG17" s="184">
        <f t="shared" si="18"/>
        <v>0</v>
      </c>
      <c r="CH17" s="185" t="str">
        <f t="shared" si="19"/>
        <v xml:space="preserve">  </v>
      </c>
      <c r="CI17" s="212"/>
      <c r="CJ17" s="212"/>
      <c r="CK17" s="212"/>
      <c r="CL17" s="212"/>
      <c r="CM17" s="212"/>
      <c r="CN17" s="213"/>
      <c r="CO17" s="213"/>
      <c r="CP17" s="213"/>
      <c r="CQ17" s="213"/>
      <c r="CR17" s="213"/>
      <c r="CS17" s="213"/>
      <c r="CT17" s="213"/>
      <c r="CU17" s="213"/>
      <c r="CV17" s="213"/>
      <c r="CW17" s="213"/>
      <c r="CX17" s="214">
        <f t="shared" si="20"/>
        <v>0</v>
      </c>
      <c r="CY17" s="184">
        <f t="shared" si="21"/>
        <v>0</v>
      </c>
      <c r="CZ17" s="185" t="str">
        <f t="shared" si="22"/>
        <v xml:space="preserve">  </v>
      </c>
      <c r="DA17" s="212"/>
      <c r="DB17" s="212"/>
      <c r="DC17" s="212"/>
      <c r="DD17" s="212"/>
      <c r="DE17" s="212"/>
      <c r="DF17" s="213"/>
      <c r="DG17" s="213"/>
      <c r="DH17" s="213"/>
      <c r="DI17" s="213"/>
      <c r="DJ17" s="213"/>
      <c r="DK17" s="213"/>
      <c r="DL17" s="213"/>
      <c r="DM17" s="213"/>
      <c r="DN17" s="213"/>
      <c r="DO17" s="213"/>
      <c r="DP17" s="214">
        <f t="shared" si="23"/>
        <v>0</v>
      </c>
      <c r="DQ17" s="184">
        <f t="shared" si="24"/>
        <v>0</v>
      </c>
      <c r="DR17" s="185" t="str">
        <f t="shared" si="25"/>
        <v xml:space="preserve">  </v>
      </c>
      <c r="DS17" s="212"/>
      <c r="DT17" s="212"/>
      <c r="DU17" s="212"/>
      <c r="DV17" s="212"/>
      <c r="DW17" s="212"/>
      <c r="DX17" s="213"/>
      <c r="DY17" s="213"/>
      <c r="DZ17" s="213"/>
      <c r="EA17" s="213"/>
      <c r="EB17" s="213"/>
      <c r="EC17" s="213"/>
      <c r="ED17" s="213"/>
      <c r="EE17" s="213"/>
      <c r="EF17" s="213"/>
      <c r="EG17" s="213"/>
      <c r="EH17" s="214">
        <f t="shared" si="26"/>
        <v>0</v>
      </c>
      <c r="EI17" s="184">
        <f t="shared" si="27"/>
        <v>0</v>
      </c>
      <c r="EJ17" s="185" t="str">
        <f t="shared" si="28"/>
        <v xml:space="preserve">  </v>
      </c>
      <c r="EK17" s="212"/>
      <c r="EL17" s="212"/>
      <c r="EM17" s="212"/>
      <c r="EN17" s="212"/>
      <c r="EO17" s="212"/>
      <c r="EP17" s="213"/>
      <c r="EQ17" s="213"/>
      <c r="ER17" s="213"/>
      <c r="ES17" s="213"/>
      <c r="ET17" s="213"/>
      <c r="EU17" s="213"/>
      <c r="EV17" s="213"/>
      <c r="EW17" s="213"/>
      <c r="EX17" s="213"/>
      <c r="EY17" s="213"/>
      <c r="EZ17" s="214">
        <f t="shared" si="29"/>
        <v>0</v>
      </c>
      <c r="FA17" s="184">
        <f t="shared" si="30"/>
        <v>0</v>
      </c>
      <c r="FB17" s="185" t="str">
        <f t="shared" si="31"/>
        <v xml:space="preserve">  </v>
      </c>
      <c r="FH17" s="215"/>
      <c r="FI17" s="215"/>
      <c r="FJ17" s="215"/>
      <c r="FK17" s="215"/>
      <c r="FL17" s="215"/>
      <c r="FM17" s="215"/>
      <c r="FN17" s="215"/>
      <c r="FO17" s="215"/>
      <c r="FP17" s="215"/>
      <c r="FQ17" s="215"/>
      <c r="FR17" s="215"/>
      <c r="FS17" s="215"/>
      <c r="FT17" s="215"/>
      <c r="FU17" s="215"/>
      <c r="FV17" s="215"/>
      <c r="FW17" s="215"/>
      <c r="FX17" s="215"/>
      <c r="FY17" s="215"/>
      <c r="FZ17" s="215"/>
      <c r="GA17" s="215"/>
      <c r="GB17" s="215"/>
      <c r="GC17" s="215"/>
      <c r="GD17" s="215"/>
      <c r="GE17" s="215"/>
      <c r="GF17" s="215"/>
    </row>
    <row r="18" spans="1:188" ht="24" customHeight="1">
      <c r="A18" s="210">
        <f>'STUDENT PROFILE'!A18</f>
        <v>12</v>
      </c>
      <c r="B18" s="210" t="str">
        <f>'STUDENT PROFILE'!B18</f>
        <v>B</v>
      </c>
      <c r="C18" s="376" t="str">
        <f>'STUDENT PROFILE'!C18</f>
        <v>Ankit Yadav</v>
      </c>
      <c r="D18" s="210">
        <f>'STUDENT PROFILE'!D18</f>
        <v>2740</v>
      </c>
      <c r="E18" s="557"/>
      <c r="F18" s="557"/>
      <c r="G18" s="211" t="str">
        <f t="shared" si="5"/>
        <v/>
      </c>
      <c r="H18" s="211" t="str">
        <f t="shared" si="6"/>
        <v/>
      </c>
      <c r="I18" s="211" t="str">
        <f t="shared" si="0"/>
        <v/>
      </c>
      <c r="J18" s="211" t="str">
        <f t="shared" si="1"/>
        <v/>
      </c>
      <c r="K18" s="211" t="str">
        <f t="shared" si="2"/>
        <v/>
      </c>
      <c r="L18" s="211" t="str">
        <f t="shared" si="3"/>
        <v/>
      </c>
      <c r="M18" s="211" t="str">
        <f t="shared" si="4"/>
        <v/>
      </c>
      <c r="N18" s="211" t="str">
        <f t="shared" si="7"/>
        <v/>
      </c>
      <c r="O18" s="212"/>
      <c r="P18" s="212"/>
      <c r="Q18" s="212"/>
      <c r="R18" s="212"/>
      <c r="S18" s="212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4">
        <f t="shared" si="8"/>
        <v>0</v>
      </c>
      <c r="AE18" s="184">
        <f t="shared" si="9"/>
        <v>0</v>
      </c>
      <c r="AF18" s="185" t="str">
        <f t="shared" si="10"/>
        <v xml:space="preserve">  </v>
      </c>
      <c r="AG18" s="212"/>
      <c r="AH18" s="212"/>
      <c r="AI18" s="212"/>
      <c r="AJ18" s="212"/>
      <c r="AK18" s="212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4">
        <f t="shared" si="11"/>
        <v>0</v>
      </c>
      <c r="AW18" s="184">
        <f t="shared" si="12"/>
        <v>0</v>
      </c>
      <c r="AX18" s="185" t="str">
        <f t="shared" si="13"/>
        <v xml:space="preserve">  </v>
      </c>
      <c r="AY18" s="212"/>
      <c r="AZ18" s="212"/>
      <c r="BA18" s="212"/>
      <c r="BB18" s="212"/>
      <c r="BC18" s="212"/>
      <c r="BD18" s="213"/>
      <c r="BE18" s="213"/>
      <c r="BF18" s="213"/>
      <c r="BG18" s="213"/>
      <c r="BH18" s="213"/>
      <c r="BI18" s="213"/>
      <c r="BJ18" s="213"/>
      <c r="BK18" s="213"/>
      <c r="BL18" s="213"/>
      <c r="BM18" s="213"/>
      <c r="BN18" s="214">
        <f t="shared" si="14"/>
        <v>0</v>
      </c>
      <c r="BO18" s="184">
        <f t="shared" si="15"/>
        <v>0</v>
      </c>
      <c r="BP18" s="185" t="str">
        <f t="shared" si="16"/>
        <v xml:space="preserve">  </v>
      </c>
      <c r="BQ18" s="212"/>
      <c r="BR18" s="212"/>
      <c r="BS18" s="212"/>
      <c r="BT18" s="212"/>
      <c r="BU18" s="212"/>
      <c r="BV18" s="213"/>
      <c r="BW18" s="213"/>
      <c r="BX18" s="213"/>
      <c r="BY18" s="213"/>
      <c r="BZ18" s="213"/>
      <c r="CA18" s="213"/>
      <c r="CB18" s="213"/>
      <c r="CC18" s="213"/>
      <c r="CD18" s="213"/>
      <c r="CE18" s="213"/>
      <c r="CF18" s="214">
        <f t="shared" si="17"/>
        <v>0</v>
      </c>
      <c r="CG18" s="184">
        <f t="shared" si="18"/>
        <v>0</v>
      </c>
      <c r="CH18" s="185" t="str">
        <f t="shared" si="19"/>
        <v xml:space="preserve">  </v>
      </c>
      <c r="CI18" s="212"/>
      <c r="CJ18" s="212"/>
      <c r="CK18" s="212"/>
      <c r="CL18" s="212"/>
      <c r="CM18" s="212"/>
      <c r="CN18" s="213"/>
      <c r="CO18" s="213"/>
      <c r="CP18" s="213"/>
      <c r="CQ18" s="213"/>
      <c r="CR18" s="213"/>
      <c r="CS18" s="213"/>
      <c r="CT18" s="213"/>
      <c r="CU18" s="213"/>
      <c r="CV18" s="213"/>
      <c r="CW18" s="213"/>
      <c r="CX18" s="214">
        <f t="shared" si="20"/>
        <v>0</v>
      </c>
      <c r="CY18" s="184">
        <f t="shared" si="21"/>
        <v>0</v>
      </c>
      <c r="CZ18" s="185" t="str">
        <f t="shared" si="22"/>
        <v xml:space="preserve">  </v>
      </c>
      <c r="DA18" s="212"/>
      <c r="DB18" s="212"/>
      <c r="DC18" s="212"/>
      <c r="DD18" s="212"/>
      <c r="DE18" s="212"/>
      <c r="DF18" s="213"/>
      <c r="DG18" s="213"/>
      <c r="DH18" s="213"/>
      <c r="DI18" s="213"/>
      <c r="DJ18" s="213"/>
      <c r="DK18" s="213"/>
      <c r="DL18" s="213"/>
      <c r="DM18" s="213"/>
      <c r="DN18" s="213"/>
      <c r="DO18" s="213"/>
      <c r="DP18" s="214">
        <f t="shared" si="23"/>
        <v>0</v>
      </c>
      <c r="DQ18" s="184">
        <f t="shared" si="24"/>
        <v>0</v>
      </c>
      <c r="DR18" s="185" t="str">
        <f t="shared" si="25"/>
        <v xml:space="preserve">  </v>
      </c>
      <c r="DS18" s="212"/>
      <c r="DT18" s="212"/>
      <c r="DU18" s="212"/>
      <c r="DV18" s="212"/>
      <c r="DW18" s="212"/>
      <c r="DX18" s="213"/>
      <c r="DY18" s="213"/>
      <c r="DZ18" s="213"/>
      <c r="EA18" s="213"/>
      <c r="EB18" s="213"/>
      <c r="EC18" s="213"/>
      <c r="ED18" s="213"/>
      <c r="EE18" s="213"/>
      <c r="EF18" s="213"/>
      <c r="EG18" s="213"/>
      <c r="EH18" s="214">
        <f t="shared" si="26"/>
        <v>0</v>
      </c>
      <c r="EI18" s="184">
        <f t="shared" si="27"/>
        <v>0</v>
      </c>
      <c r="EJ18" s="185" t="str">
        <f t="shared" si="28"/>
        <v xml:space="preserve">  </v>
      </c>
      <c r="EK18" s="212"/>
      <c r="EL18" s="212"/>
      <c r="EM18" s="212"/>
      <c r="EN18" s="212"/>
      <c r="EO18" s="212"/>
      <c r="EP18" s="213"/>
      <c r="EQ18" s="213"/>
      <c r="ER18" s="213"/>
      <c r="ES18" s="213"/>
      <c r="ET18" s="213"/>
      <c r="EU18" s="213"/>
      <c r="EV18" s="213"/>
      <c r="EW18" s="213"/>
      <c r="EX18" s="213"/>
      <c r="EY18" s="213"/>
      <c r="EZ18" s="214">
        <f t="shared" si="29"/>
        <v>0</v>
      </c>
      <c r="FA18" s="184">
        <f t="shared" si="30"/>
        <v>0</v>
      </c>
      <c r="FB18" s="185" t="str">
        <f t="shared" si="31"/>
        <v xml:space="preserve">  </v>
      </c>
      <c r="FH18" s="215"/>
      <c r="FI18" s="215"/>
      <c r="FJ18" s="215"/>
      <c r="FK18" s="215"/>
      <c r="FL18" s="215"/>
      <c r="FM18" s="215"/>
      <c r="FN18" s="215"/>
      <c r="FO18" s="215"/>
      <c r="FP18" s="215"/>
      <c r="FQ18" s="215"/>
      <c r="FR18" s="215"/>
      <c r="FS18" s="215"/>
      <c r="FT18" s="215"/>
      <c r="FU18" s="215"/>
      <c r="FV18" s="215"/>
      <c r="FW18" s="215"/>
      <c r="FX18" s="215"/>
      <c r="FY18" s="215"/>
      <c r="FZ18" s="215"/>
      <c r="GA18" s="215"/>
      <c r="GB18" s="215"/>
      <c r="GC18" s="215"/>
      <c r="GD18" s="215"/>
      <c r="GE18" s="215"/>
      <c r="GF18" s="215"/>
    </row>
    <row r="19" spans="1:188" ht="24" customHeight="1">
      <c r="A19" s="210">
        <f>'STUDENT PROFILE'!A19</f>
        <v>13</v>
      </c>
      <c r="B19" s="210" t="str">
        <f>'STUDENT PROFILE'!B19</f>
        <v>B</v>
      </c>
      <c r="C19" s="376" t="str">
        <f>'STUDENT PROFILE'!C19</f>
        <v>Kuldeep</v>
      </c>
      <c r="D19" s="210">
        <f>'STUDENT PROFILE'!D19</f>
        <v>2741</v>
      </c>
      <c r="E19" s="557"/>
      <c r="F19" s="557"/>
      <c r="G19" s="211" t="str">
        <f t="shared" si="5"/>
        <v/>
      </c>
      <c r="H19" s="211" t="str">
        <f t="shared" si="6"/>
        <v/>
      </c>
      <c r="I19" s="211" t="str">
        <f t="shared" si="0"/>
        <v/>
      </c>
      <c r="J19" s="211" t="str">
        <f t="shared" si="1"/>
        <v/>
      </c>
      <c r="K19" s="211" t="str">
        <f t="shared" si="2"/>
        <v/>
      </c>
      <c r="L19" s="211" t="str">
        <f t="shared" si="3"/>
        <v/>
      </c>
      <c r="M19" s="211" t="str">
        <f t="shared" si="4"/>
        <v/>
      </c>
      <c r="N19" s="211" t="str">
        <f t="shared" si="7"/>
        <v/>
      </c>
      <c r="O19" s="212"/>
      <c r="P19" s="212"/>
      <c r="Q19" s="212"/>
      <c r="R19" s="212"/>
      <c r="S19" s="212"/>
      <c r="T19" s="213"/>
      <c r="U19" s="213"/>
      <c r="V19" s="213"/>
      <c r="W19" s="213"/>
      <c r="X19" s="213"/>
      <c r="Y19" s="213"/>
      <c r="Z19" s="213"/>
      <c r="AA19" s="213"/>
      <c r="AB19" s="213"/>
      <c r="AC19" s="213"/>
      <c r="AD19" s="214">
        <f t="shared" si="8"/>
        <v>0</v>
      </c>
      <c r="AE19" s="184">
        <f t="shared" si="9"/>
        <v>0</v>
      </c>
      <c r="AF19" s="185" t="str">
        <f t="shared" si="10"/>
        <v xml:space="preserve">  </v>
      </c>
      <c r="AG19" s="212"/>
      <c r="AH19" s="212"/>
      <c r="AI19" s="212"/>
      <c r="AJ19" s="212"/>
      <c r="AK19" s="212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4">
        <f t="shared" si="11"/>
        <v>0</v>
      </c>
      <c r="AW19" s="184">
        <f t="shared" si="12"/>
        <v>0</v>
      </c>
      <c r="AX19" s="185" t="str">
        <f t="shared" si="13"/>
        <v xml:space="preserve">  </v>
      </c>
      <c r="AY19" s="212"/>
      <c r="AZ19" s="212"/>
      <c r="BA19" s="212"/>
      <c r="BB19" s="212"/>
      <c r="BC19" s="212"/>
      <c r="BD19" s="213"/>
      <c r="BE19" s="213"/>
      <c r="BF19" s="213"/>
      <c r="BG19" s="213"/>
      <c r="BH19" s="213"/>
      <c r="BI19" s="213"/>
      <c r="BJ19" s="213"/>
      <c r="BK19" s="213"/>
      <c r="BL19" s="213"/>
      <c r="BM19" s="213"/>
      <c r="BN19" s="214">
        <f t="shared" si="14"/>
        <v>0</v>
      </c>
      <c r="BO19" s="184">
        <f t="shared" si="15"/>
        <v>0</v>
      </c>
      <c r="BP19" s="185" t="str">
        <f t="shared" si="16"/>
        <v xml:space="preserve">  </v>
      </c>
      <c r="BQ19" s="212"/>
      <c r="BR19" s="212"/>
      <c r="BS19" s="212"/>
      <c r="BT19" s="212"/>
      <c r="BU19" s="212"/>
      <c r="BV19" s="213"/>
      <c r="BW19" s="213"/>
      <c r="BX19" s="213"/>
      <c r="BY19" s="213"/>
      <c r="BZ19" s="213"/>
      <c r="CA19" s="213"/>
      <c r="CB19" s="213"/>
      <c r="CC19" s="213"/>
      <c r="CD19" s="213"/>
      <c r="CE19" s="213"/>
      <c r="CF19" s="214">
        <f t="shared" si="17"/>
        <v>0</v>
      </c>
      <c r="CG19" s="184">
        <f t="shared" si="18"/>
        <v>0</v>
      </c>
      <c r="CH19" s="185" t="str">
        <f t="shared" si="19"/>
        <v xml:space="preserve">  </v>
      </c>
      <c r="CI19" s="212"/>
      <c r="CJ19" s="212"/>
      <c r="CK19" s="212"/>
      <c r="CL19" s="212"/>
      <c r="CM19" s="212"/>
      <c r="CN19" s="213"/>
      <c r="CO19" s="213"/>
      <c r="CP19" s="213"/>
      <c r="CQ19" s="213"/>
      <c r="CR19" s="213"/>
      <c r="CS19" s="213"/>
      <c r="CT19" s="213"/>
      <c r="CU19" s="213"/>
      <c r="CV19" s="213"/>
      <c r="CW19" s="213"/>
      <c r="CX19" s="214">
        <f t="shared" si="20"/>
        <v>0</v>
      </c>
      <c r="CY19" s="184">
        <f t="shared" si="21"/>
        <v>0</v>
      </c>
      <c r="CZ19" s="185" t="str">
        <f t="shared" si="22"/>
        <v xml:space="preserve">  </v>
      </c>
      <c r="DA19" s="212"/>
      <c r="DB19" s="212"/>
      <c r="DC19" s="212"/>
      <c r="DD19" s="212"/>
      <c r="DE19" s="212"/>
      <c r="DF19" s="213"/>
      <c r="DG19" s="213"/>
      <c r="DH19" s="213"/>
      <c r="DI19" s="213"/>
      <c r="DJ19" s="213"/>
      <c r="DK19" s="213"/>
      <c r="DL19" s="213"/>
      <c r="DM19" s="213"/>
      <c r="DN19" s="213"/>
      <c r="DO19" s="213"/>
      <c r="DP19" s="214">
        <f t="shared" si="23"/>
        <v>0</v>
      </c>
      <c r="DQ19" s="184">
        <f t="shared" si="24"/>
        <v>0</v>
      </c>
      <c r="DR19" s="185" t="str">
        <f t="shared" si="25"/>
        <v xml:space="preserve">  </v>
      </c>
      <c r="DS19" s="212"/>
      <c r="DT19" s="212"/>
      <c r="DU19" s="212"/>
      <c r="DV19" s="212"/>
      <c r="DW19" s="212"/>
      <c r="DX19" s="213"/>
      <c r="DY19" s="213"/>
      <c r="DZ19" s="213"/>
      <c r="EA19" s="213"/>
      <c r="EB19" s="213"/>
      <c r="EC19" s="213"/>
      <c r="ED19" s="213"/>
      <c r="EE19" s="213"/>
      <c r="EF19" s="213"/>
      <c r="EG19" s="213"/>
      <c r="EH19" s="214">
        <f t="shared" si="26"/>
        <v>0</v>
      </c>
      <c r="EI19" s="184">
        <f t="shared" si="27"/>
        <v>0</v>
      </c>
      <c r="EJ19" s="185" t="str">
        <f t="shared" si="28"/>
        <v xml:space="preserve">  </v>
      </c>
      <c r="EK19" s="212"/>
      <c r="EL19" s="212"/>
      <c r="EM19" s="212"/>
      <c r="EN19" s="212"/>
      <c r="EO19" s="212"/>
      <c r="EP19" s="213"/>
      <c r="EQ19" s="213"/>
      <c r="ER19" s="213"/>
      <c r="ES19" s="213"/>
      <c r="ET19" s="213"/>
      <c r="EU19" s="213"/>
      <c r="EV19" s="213"/>
      <c r="EW19" s="213"/>
      <c r="EX19" s="213"/>
      <c r="EY19" s="213"/>
      <c r="EZ19" s="214">
        <f t="shared" si="29"/>
        <v>0</v>
      </c>
      <c r="FA19" s="184">
        <f t="shared" si="30"/>
        <v>0</v>
      </c>
      <c r="FB19" s="185" t="str">
        <f t="shared" si="31"/>
        <v xml:space="preserve">  </v>
      </c>
      <c r="FH19" s="215"/>
      <c r="FI19" s="215"/>
      <c r="FJ19" s="215"/>
      <c r="FK19" s="215"/>
      <c r="FL19" s="215"/>
      <c r="FM19" s="215"/>
      <c r="FN19" s="215"/>
      <c r="FO19" s="215"/>
      <c r="FP19" s="215"/>
      <c r="FQ19" s="215"/>
      <c r="FR19" s="215"/>
      <c r="FS19" s="215"/>
      <c r="FT19" s="215"/>
      <c r="FU19" s="215"/>
      <c r="FV19" s="215"/>
      <c r="FW19" s="215"/>
      <c r="FX19" s="215"/>
      <c r="FY19" s="215"/>
      <c r="FZ19" s="215"/>
      <c r="GA19" s="215"/>
      <c r="GB19" s="215"/>
      <c r="GC19" s="215"/>
      <c r="GD19" s="215"/>
      <c r="GE19" s="215"/>
      <c r="GF19" s="215"/>
    </row>
    <row r="20" spans="1:188" ht="24" customHeight="1">
      <c r="A20" s="210">
        <f>'STUDENT PROFILE'!A20</f>
        <v>14</v>
      </c>
      <c r="B20" s="210" t="str">
        <f>'STUDENT PROFILE'!B20</f>
        <v>C</v>
      </c>
      <c r="C20" s="376" t="str">
        <f>'STUDENT PROFILE'!C20</f>
        <v>Tejveer</v>
      </c>
      <c r="D20" s="210">
        <f>'STUDENT PROFILE'!D20</f>
        <v>2743</v>
      </c>
      <c r="E20" s="557"/>
      <c r="F20" s="557"/>
      <c r="G20" s="211" t="str">
        <f t="shared" si="5"/>
        <v/>
      </c>
      <c r="H20" s="211" t="str">
        <f t="shared" si="6"/>
        <v/>
      </c>
      <c r="I20" s="211" t="str">
        <f t="shared" si="0"/>
        <v/>
      </c>
      <c r="J20" s="211" t="str">
        <f t="shared" si="1"/>
        <v/>
      </c>
      <c r="K20" s="211" t="str">
        <f t="shared" si="2"/>
        <v/>
      </c>
      <c r="L20" s="211" t="str">
        <f t="shared" si="3"/>
        <v/>
      </c>
      <c r="M20" s="211" t="str">
        <f t="shared" si="4"/>
        <v/>
      </c>
      <c r="N20" s="211" t="str">
        <f t="shared" si="7"/>
        <v/>
      </c>
      <c r="O20" s="212"/>
      <c r="P20" s="212"/>
      <c r="Q20" s="212"/>
      <c r="R20" s="212"/>
      <c r="S20" s="212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4">
        <f t="shared" si="8"/>
        <v>0</v>
      </c>
      <c r="AE20" s="184">
        <f t="shared" si="9"/>
        <v>0</v>
      </c>
      <c r="AF20" s="185" t="str">
        <f t="shared" si="10"/>
        <v xml:space="preserve">  </v>
      </c>
      <c r="AG20" s="212"/>
      <c r="AH20" s="212"/>
      <c r="AI20" s="212"/>
      <c r="AJ20" s="212"/>
      <c r="AK20" s="212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4">
        <f t="shared" si="11"/>
        <v>0</v>
      </c>
      <c r="AW20" s="184">
        <f t="shared" si="12"/>
        <v>0</v>
      </c>
      <c r="AX20" s="185" t="str">
        <f t="shared" si="13"/>
        <v xml:space="preserve">  </v>
      </c>
      <c r="AY20" s="212"/>
      <c r="AZ20" s="212"/>
      <c r="BA20" s="212"/>
      <c r="BB20" s="212"/>
      <c r="BC20" s="212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4">
        <f t="shared" si="14"/>
        <v>0</v>
      </c>
      <c r="BO20" s="184">
        <f t="shared" si="15"/>
        <v>0</v>
      </c>
      <c r="BP20" s="185" t="str">
        <f t="shared" si="16"/>
        <v xml:space="preserve">  </v>
      </c>
      <c r="BQ20" s="212"/>
      <c r="BR20" s="212"/>
      <c r="BS20" s="212"/>
      <c r="BT20" s="212"/>
      <c r="BU20" s="212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  <c r="CF20" s="214">
        <f t="shared" si="17"/>
        <v>0</v>
      </c>
      <c r="CG20" s="184">
        <f t="shared" si="18"/>
        <v>0</v>
      </c>
      <c r="CH20" s="185" t="str">
        <f t="shared" si="19"/>
        <v xml:space="preserve">  </v>
      </c>
      <c r="CI20" s="212"/>
      <c r="CJ20" s="212"/>
      <c r="CK20" s="212"/>
      <c r="CL20" s="212"/>
      <c r="CM20" s="212"/>
      <c r="CN20" s="213"/>
      <c r="CO20" s="213"/>
      <c r="CP20" s="213"/>
      <c r="CQ20" s="213"/>
      <c r="CR20" s="213"/>
      <c r="CS20" s="213"/>
      <c r="CT20" s="213"/>
      <c r="CU20" s="213"/>
      <c r="CV20" s="213"/>
      <c r="CW20" s="213"/>
      <c r="CX20" s="214">
        <f t="shared" si="20"/>
        <v>0</v>
      </c>
      <c r="CY20" s="184">
        <f t="shared" si="21"/>
        <v>0</v>
      </c>
      <c r="CZ20" s="185" t="str">
        <f t="shared" si="22"/>
        <v xml:space="preserve">  </v>
      </c>
      <c r="DA20" s="212"/>
      <c r="DB20" s="212"/>
      <c r="DC20" s="212"/>
      <c r="DD20" s="212"/>
      <c r="DE20" s="212"/>
      <c r="DF20" s="213"/>
      <c r="DG20" s="213"/>
      <c r="DH20" s="213"/>
      <c r="DI20" s="213"/>
      <c r="DJ20" s="213"/>
      <c r="DK20" s="213"/>
      <c r="DL20" s="213"/>
      <c r="DM20" s="213"/>
      <c r="DN20" s="213"/>
      <c r="DO20" s="213"/>
      <c r="DP20" s="214">
        <f t="shared" si="23"/>
        <v>0</v>
      </c>
      <c r="DQ20" s="184">
        <f t="shared" si="24"/>
        <v>0</v>
      </c>
      <c r="DR20" s="185" t="str">
        <f t="shared" si="25"/>
        <v xml:space="preserve">  </v>
      </c>
      <c r="DS20" s="212"/>
      <c r="DT20" s="212"/>
      <c r="DU20" s="212"/>
      <c r="DV20" s="212"/>
      <c r="DW20" s="212"/>
      <c r="DX20" s="213"/>
      <c r="DY20" s="213"/>
      <c r="DZ20" s="213"/>
      <c r="EA20" s="213"/>
      <c r="EB20" s="213"/>
      <c r="EC20" s="213"/>
      <c r="ED20" s="213"/>
      <c r="EE20" s="213"/>
      <c r="EF20" s="213"/>
      <c r="EG20" s="213"/>
      <c r="EH20" s="214">
        <f t="shared" si="26"/>
        <v>0</v>
      </c>
      <c r="EI20" s="184">
        <f t="shared" si="27"/>
        <v>0</v>
      </c>
      <c r="EJ20" s="185" t="str">
        <f t="shared" si="28"/>
        <v xml:space="preserve">  </v>
      </c>
      <c r="EK20" s="212"/>
      <c r="EL20" s="212"/>
      <c r="EM20" s="212"/>
      <c r="EN20" s="212"/>
      <c r="EO20" s="212"/>
      <c r="EP20" s="213"/>
      <c r="EQ20" s="213"/>
      <c r="ER20" s="213"/>
      <c r="ES20" s="213"/>
      <c r="ET20" s="213"/>
      <c r="EU20" s="213"/>
      <c r="EV20" s="213"/>
      <c r="EW20" s="213"/>
      <c r="EX20" s="213"/>
      <c r="EY20" s="213"/>
      <c r="EZ20" s="214">
        <f t="shared" si="29"/>
        <v>0</v>
      </c>
      <c r="FA20" s="184">
        <f t="shared" si="30"/>
        <v>0</v>
      </c>
      <c r="FB20" s="185" t="str">
        <f t="shared" si="31"/>
        <v xml:space="preserve">  </v>
      </c>
      <c r="FH20" s="215"/>
      <c r="FI20" s="215"/>
      <c r="FJ20" s="215"/>
      <c r="FK20" s="215"/>
      <c r="FL20" s="215"/>
      <c r="FM20" s="215"/>
      <c r="FN20" s="215"/>
      <c r="FO20" s="215"/>
      <c r="FP20" s="215"/>
      <c r="FQ20" s="215"/>
      <c r="FR20" s="215"/>
      <c r="FS20" s="215"/>
      <c r="FT20" s="215"/>
      <c r="FU20" s="215"/>
      <c r="FV20" s="215"/>
      <c r="FW20" s="215"/>
      <c r="FX20" s="215"/>
      <c r="FY20" s="215"/>
      <c r="FZ20" s="215"/>
      <c r="GA20" s="215"/>
      <c r="GB20" s="215"/>
      <c r="GC20" s="215"/>
      <c r="GD20" s="215"/>
      <c r="GE20" s="215"/>
      <c r="GF20" s="215"/>
    </row>
    <row r="21" spans="1:188" ht="24" customHeight="1">
      <c r="A21" s="210">
        <f>'STUDENT PROFILE'!A21</f>
        <v>15</v>
      </c>
      <c r="B21" s="210" t="str">
        <f>'STUDENT PROFILE'!B21</f>
        <v>C</v>
      </c>
      <c r="C21" s="376" t="str">
        <f>'STUDENT PROFILE'!C21</f>
        <v>Rahul</v>
      </c>
      <c r="D21" s="210">
        <f>'STUDENT PROFILE'!D21</f>
        <v>2744</v>
      </c>
      <c r="E21" s="557"/>
      <c r="F21" s="557"/>
      <c r="G21" s="211" t="str">
        <f t="shared" si="5"/>
        <v/>
      </c>
      <c r="H21" s="211" t="str">
        <f t="shared" si="6"/>
        <v/>
      </c>
      <c r="I21" s="211" t="str">
        <f t="shared" si="0"/>
        <v/>
      </c>
      <c r="J21" s="211" t="str">
        <f t="shared" si="1"/>
        <v/>
      </c>
      <c r="K21" s="211" t="str">
        <f t="shared" si="2"/>
        <v/>
      </c>
      <c r="L21" s="211" t="str">
        <f t="shared" si="3"/>
        <v/>
      </c>
      <c r="M21" s="211" t="str">
        <f t="shared" si="4"/>
        <v/>
      </c>
      <c r="N21" s="211" t="str">
        <f t="shared" si="7"/>
        <v/>
      </c>
      <c r="O21" s="212"/>
      <c r="P21" s="212"/>
      <c r="Q21" s="212"/>
      <c r="R21" s="212"/>
      <c r="S21" s="212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4">
        <f t="shared" si="8"/>
        <v>0</v>
      </c>
      <c r="AE21" s="184">
        <f t="shared" si="9"/>
        <v>0</v>
      </c>
      <c r="AF21" s="185" t="str">
        <f t="shared" si="10"/>
        <v xml:space="preserve">  </v>
      </c>
      <c r="AG21" s="212"/>
      <c r="AH21" s="212"/>
      <c r="AI21" s="212"/>
      <c r="AJ21" s="212"/>
      <c r="AK21" s="212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4">
        <f t="shared" si="11"/>
        <v>0</v>
      </c>
      <c r="AW21" s="184">
        <f t="shared" si="12"/>
        <v>0</v>
      </c>
      <c r="AX21" s="185" t="str">
        <f t="shared" si="13"/>
        <v xml:space="preserve">  </v>
      </c>
      <c r="AY21" s="212"/>
      <c r="AZ21" s="212"/>
      <c r="BA21" s="212"/>
      <c r="BB21" s="212"/>
      <c r="BC21" s="212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  <c r="BN21" s="214">
        <f t="shared" si="14"/>
        <v>0</v>
      </c>
      <c r="BO21" s="184">
        <f t="shared" si="15"/>
        <v>0</v>
      </c>
      <c r="BP21" s="185" t="str">
        <f t="shared" si="16"/>
        <v xml:space="preserve">  </v>
      </c>
      <c r="BQ21" s="212"/>
      <c r="BR21" s="212"/>
      <c r="BS21" s="212"/>
      <c r="BT21" s="212"/>
      <c r="BU21" s="212"/>
      <c r="BV21" s="213"/>
      <c r="BW21" s="213"/>
      <c r="BX21" s="213"/>
      <c r="BY21" s="213"/>
      <c r="BZ21" s="213"/>
      <c r="CA21" s="213"/>
      <c r="CB21" s="213"/>
      <c r="CC21" s="213"/>
      <c r="CD21" s="213"/>
      <c r="CE21" s="213"/>
      <c r="CF21" s="214">
        <f t="shared" si="17"/>
        <v>0</v>
      </c>
      <c r="CG21" s="184">
        <f t="shared" si="18"/>
        <v>0</v>
      </c>
      <c r="CH21" s="185" t="str">
        <f t="shared" si="19"/>
        <v xml:space="preserve">  </v>
      </c>
      <c r="CI21" s="212"/>
      <c r="CJ21" s="212"/>
      <c r="CK21" s="212"/>
      <c r="CL21" s="212"/>
      <c r="CM21" s="212"/>
      <c r="CN21" s="213"/>
      <c r="CO21" s="213"/>
      <c r="CP21" s="213"/>
      <c r="CQ21" s="213"/>
      <c r="CR21" s="213"/>
      <c r="CS21" s="213"/>
      <c r="CT21" s="213"/>
      <c r="CU21" s="213"/>
      <c r="CV21" s="213"/>
      <c r="CW21" s="213"/>
      <c r="CX21" s="214">
        <f t="shared" si="20"/>
        <v>0</v>
      </c>
      <c r="CY21" s="184">
        <f t="shared" si="21"/>
        <v>0</v>
      </c>
      <c r="CZ21" s="185" t="str">
        <f t="shared" si="22"/>
        <v xml:space="preserve">  </v>
      </c>
      <c r="DA21" s="212"/>
      <c r="DB21" s="212"/>
      <c r="DC21" s="212"/>
      <c r="DD21" s="212"/>
      <c r="DE21" s="212"/>
      <c r="DF21" s="213"/>
      <c r="DG21" s="213"/>
      <c r="DH21" s="213"/>
      <c r="DI21" s="213"/>
      <c r="DJ21" s="213"/>
      <c r="DK21" s="213"/>
      <c r="DL21" s="213"/>
      <c r="DM21" s="213"/>
      <c r="DN21" s="213"/>
      <c r="DO21" s="213"/>
      <c r="DP21" s="214">
        <f t="shared" si="23"/>
        <v>0</v>
      </c>
      <c r="DQ21" s="184">
        <f t="shared" si="24"/>
        <v>0</v>
      </c>
      <c r="DR21" s="185" t="str">
        <f t="shared" si="25"/>
        <v xml:space="preserve">  </v>
      </c>
      <c r="DS21" s="212"/>
      <c r="DT21" s="212"/>
      <c r="DU21" s="212"/>
      <c r="DV21" s="212"/>
      <c r="DW21" s="212"/>
      <c r="DX21" s="213"/>
      <c r="DY21" s="213"/>
      <c r="DZ21" s="213"/>
      <c r="EA21" s="213"/>
      <c r="EB21" s="213"/>
      <c r="EC21" s="213"/>
      <c r="ED21" s="213"/>
      <c r="EE21" s="213"/>
      <c r="EF21" s="213"/>
      <c r="EG21" s="213"/>
      <c r="EH21" s="214">
        <f t="shared" si="26"/>
        <v>0</v>
      </c>
      <c r="EI21" s="184">
        <f t="shared" si="27"/>
        <v>0</v>
      </c>
      <c r="EJ21" s="185" t="str">
        <f t="shared" si="28"/>
        <v xml:space="preserve">  </v>
      </c>
      <c r="EK21" s="212"/>
      <c r="EL21" s="212"/>
      <c r="EM21" s="212"/>
      <c r="EN21" s="212"/>
      <c r="EO21" s="212"/>
      <c r="EP21" s="213"/>
      <c r="EQ21" s="213"/>
      <c r="ER21" s="213"/>
      <c r="ES21" s="213"/>
      <c r="ET21" s="213"/>
      <c r="EU21" s="213"/>
      <c r="EV21" s="213"/>
      <c r="EW21" s="213"/>
      <c r="EX21" s="213"/>
      <c r="EY21" s="213"/>
      <c r="EZ21" s="214">
        <f t="shared" si="29"/>
        <v>0</v>
      </c>
      <c r="FA21" s="184">
        <f t="shared" si="30"/>
        <v>0</v>
      </c>
      <c r="FB21" s="185" t="str">
        <f t="shared" si="31"/>
        <v xml:space="preserve">  </v>
      </c>
      <c r="FH21" s="215"/>
      <c r="FI21" s="215"/>
      <c r="FJ21" s="215"/>
      <c r="FK21" s="215"/>
      <c r="FL21" s="215"/>
      <c r="FM21" s="215"/>
      <c r="FN21" s="215"/>
      <c r="FO21" s="215"/>
      <c r="FP21" s="215"/>
      <c r="FQ21" s="215"/>
      <c r="FR21" s="215"/>
      <c r="FS21" s="215"/>
      <c r="FT21" s="215"/>
      <c r="FU21" s="215"/>
      <c r="FV21" s="215"/>
      <c r="FW21" s="215"/>
      <c r="FX21" s="215"/>
      <c r="FY21" s="215"/>
      <c r="FZ21" s="215"/>
      <c r="GA21" s="215"/>
      <c r="GB21" s="215"/>
      <c r="GC21" s="215"/>
      <c r="GD21" s="215"/>
      <c r="GE21" s="215"/>
      <c r="GF21" s="215"/>
    </row>
    <row r="22" spans="1:188" ht="24" customHeight="1">
      <c r="A22" s="210">
        <f>'STUDENT PROFILE'!A22</f>
        <v>16</v>
      </c>
      <c r="B22" s="210" t="str">
        <f>'STUDENT PROFILE'!B22</f>
        <v>F</v>
      </c>
      <c r="C22" s="376" t="str">
        <f>'STUDENT PROFILE'!C22</f>
        <v>Ritu</v>
      </c>
      <c r="D22" s="210">
        <f>'STUDENT PROFILE'!D22</f>
        <v>2745</v>
      </c>
      <c r="E22" s="557"/>
      <c r="F22" s="557"/>
      <c r="G22" s="211" t="str">
        <f t="shared" si="5"/>
        <v/>
      </c>
      <c r="H22" s="211" t="str">
        <f t="shared" si="6"/>
        <v/>
      </c>
      <c r="I22" s="211" t="str">
        <f t="shared" si="0"/>
        <v/>
      </c>
      <c r="J22" s="211" t="str">
        <f t="shared" si="1"/>
        <v/>
      </c>
      <c r="K22" s="211" t="str">
        <f t="shared" si="2"/>
        <v/>
      </c>
      <c r="L22" s="211" t="str">
        <f t="shared" si="3"/>
        <v/>
      </c>
      <c r="M22" s="211" t="str">
        <f t="shared" si="4"/>
        <v/>
      </c>
      <c r="N22" s="211" t="str">
        <f t="shared" si="7"/>
        <v/>
      </c>
      <c r="O22" s="212"/>
      <c r="P22" s="212"/>
      <c r="Q22" s="212"/>
      <c r="R22" s="212"/>
      <c r="S22" s="212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4">
        <f t="shared" si="8"/>
        <v>0</v>
      </c>
      <c r="AE22" s="184">
        <f t="shared" si="9"/>
        <v>0</v>
      </c>
      <c r="AF22" s="185" t="str">
        <f t="shared" si="10"/>
        <v xml:space="preserve">  </v>
      </c>
      <c r="AG22" s="212"/>
      <c r="AH22" s="212"/>
      <c r="AI22" s="212"/>
      <c r="AJ22" s="212"/>
      <c r="AK22" s="212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4">
        <f t="shared" si="11"/>
        <v>0</v>
      </c>
      <c r="AW22" s="184">
        <f t="shared" si="12"/>
        <v>0</v>
      </c>
      <c r="AX22" s="185" t="str">
        <f t="shared" si="13"/>
        <v xml:space="preserve">  </v>
      </c>
      <c r="AY22" s="212"/>
      <c r="AZ22" s="212"/>
      <c r="BA22" s="212"/>
      <c r="BB22" s="212"/>
      <c r="BC22" s="212"/>
      <c r="BD22" s="213"/>
      <c r="BE22" s="213"/>
      <c r="BF22" s="213"/>
      <c r="BG22" s="213"/>
      <c r="BH22" s="213"/>
      <c r="BI22" s="213"/>
      <c r="BJ22" s="213"/>
      <c r="BK22" s="213"/>
      <c r="BL22" s="213"/>
      <c r="BM22" s="213"/>
      <c r="BN22" s="214">
        <f t="shared" si="14"/>
        <v>0</v>
      </c>
      <c r="BO22" s="184">
        <f t="shared" si="15"/>
        <v>0</v>
      </c>
      <c r="BP22" s="185" t="str">
        <f t="shared" si="16"/>
        <v xml:space="preserve">  </v>
      </c>
      <c r="BQ22" s="212"/>
      <c r="BR22" s="212"/>
      <c r="BS22" s="212"/>
      <c r="BT22" s="212"/>
      <c r="BU22" s="212"/>
      <c r="BV22" s="213"/>
      <c r="BW22" s="213"/>
      <c r="BX22" s="213"/>
      <c r="BY22" s="213"/>
      <c r="BZ22" s="213"/>
      <c r="CA22" s="213"/>
      <c r="CB22" s="213"/>
      <c r="CC22" s="213"/>
      <c r="CD22" s="213"/>
      <c r="CE22" s="213"/>
      <c r="CF22" s="214">
        <f t="shared" si="17"/>
        <v>0</v>
      </c>
      <c r="CG22" s="184">
        <f t="shared" si="18"/>
        <v>0</v>
      </c>
      <c r="CH22" s="185" t="str">
        <f t="shared" si="19"/>
        <v xml:space="preserve">  </v>
      </c>
      <c r="CI22" s="212"/>
      <c r="CJ22" s="212"/>
      <c r="CK22" s="212"/>
      <c r="CL22" s="212"/>
      <c r="CM22" s="212"/>
      <c r="CN22" s="213"/>
      <c r="CO22" s="213"/>
      <c r="CP22" s="213"/>
      <c r="CQ22" s="213"/>
      <c r="CR22" s="213"/>
      <c r="CS22" s="213"/>
      <c r="CT22" s="213"/>
      <c r="CU22" s="213"/>
      <c r="CV22" s="213"/>
      <c r="CW22" s="213"/>
      <c r="CX22" s="214">
        <f t="shared" si="20"/>
        <v>0</v>
      </c>
      <c r="CY22" s="184">
        <f t="shared" si="21"/>
        <v>0</v>
      </c>
      <c r="CZ22" s="185" t="str">
        <f t="shared" si="22"/>
        <v xml:space="preserve">  </v>
      </c>
      <c r="DA22" s="212"/>
      <c r="DB22" s="212"/>
      <c r="DC22" s="212"/>
      <c r="DD22" s="212"/>
      <c r="DE22" s="212"/>
      <c r="DF22" s="213"/>
      <c r="DG22" s="213"/>
      <c r="DH22" s="213"/>
      <c r="DI22" s="213"/>
      <c r="DJ22" s="213"/>
      <c r="DK22" s="213"/>
      <c r="DL22" s="213"/>
      <c r="DM22" s="213"/>
      <c r="DN22" s="213"/>
      <c r="DO22" s="213"/>
      <c r="DP22" s="214">
        <f t="shared" si="23"/>
        <v>0</v>
      </c>
      <c r="DQ22" s="184">
        <f t="shared" si="24"/>
        <v>0</v>
      </c>
      <c r="DR22" s="185" t="str">
        <f t="shared" si="25"/>
        <v xml:space="preserve">  </v>
      </c>
      <c r="DS22" s="212"/>
      <c r="DT22" s="212"/>
      <c r="DU22" s="212"/>
      <c r="DV22" s="212"/>
      <c r="DW22" s="212"/>
      <c r="DX22" s="213"/>
      <c r="DY22" s="213"/>
      <c r="DZ22" s="213"/>
      <c r="EA22" s="213"/>
      <c r="EB22" s="213"/>
      <c r="EC22" s="213"/>
      <c r="ED22" s="213"/>
      <c r="EE22" s="213"/>
      <c r="EF22" s="213"/>
      <c r="EG22" s="213"/>
      <c r="EH22" s="214">
        <f t="shared" si="26"/>
        <v>0</v>
      </c>
      <c r="EI22" s="184">
        <f t="shared" si="27"/>
        <v>0</v>
      </c>
      <c r="EJ22" s="185" t="str">
        <f t="shared" si="28"/>
        <v xml:space="preserve">  </v>
      </c>
      <c r="EK22" s="212"/>
      <c r="EL22" s="212"/>
      <c r="EM22" s="212"/>
      <c r="EN22" s="212"/>
      <c r="EO22" s="212"/>
      <c r="EP22" s="213"/>
      <c r="EQ22" s="213"/>
      <c r="ER22" s="213"/>
      <c r="ES22" s="213"/>
      <c r="ET22" s="213"/>
      <c r="EU22" s="213"/>
      <c r="EV22" s="213"/>
      <c r="EW22" s="213"/>
      <c r="EX22" s="213"/>
      <c r="EY22" s="213"/>
      <c r="EZ22" s="214">
        <f t="shared" si="29"/>
        <v>0</v>
      </c>
      <c r="FA22" s="184">
        <f t="shared" si="30"/>
        <v>0</v>
      </c>
      <c r="FB22" s="185" t="str">
        <f t="shared" si="31"/>
        <v xml:space="preserve">  </v>
      </c>
      <c r="FH22" s="215"/>
      <c r="FI22" s="215"/>
      <c r="FJ22" s="215"/>
      <c r="FK22" s="215"/>
      <c r="FL22" s="215"/>
      <c r="FM22" s="215"/>
      <c r="FN22" s="215"/>
      <c r="FO22" s="215"/>
      <c r="FP22" s="215"/>
      <c r="FQ22" s="215"/>
      <c r="FR22" s="215"/>
      <c r="FS22" s="215"/>
      <c r="FT22" s="215"/>
      <c r="FU22" s="215"/>
      <c r="FV22" s="215"/>
      <c r="FW22" s="215"/>
      <c r="FX22" s="215"/>
      <c r="FY22" s="215"/>
      <c r="FZ22" s="215"/>
      <c r="GA22" s="215"/>
      <c r="GB22" s="215"/>
      <c r="GC22" s="215"/>
      <c r="GD22" s="215"/>
      <c r="GE22" s="215"/>
      <c r="GF22" s="215"/>
    </row>
    <row r="23" spans="1:188" ht="24" customHeight="1">
      <c r="A23" s="210">
        <f>'STUDENT PROFILE'!A23</f>
        <v>17</v>
      </c>
      <c r="B23" s="210" t="str">
        <f>'STUDENT PROFILE'!B23</f>
        <v>F</v>
      </c>
      <c r="C23" s="376" t="str">
        <f>'STUDENT PROFILE'!C23</f>
        <v>Pooja Kumari</v>
      </c>
      <c r="D23" s="210">
        <f>'STUDENT PROFILE'!D23</f>
        <v>2746</v>
      </c>
      <c r="E23" s="557"/>
      <c r="F23" s="557"/>
      <c r="G23" s="211" t="str">
        <f t="shared" si="5"/>
        <v/>
      </c>
      <c r="H23" s="211" t="str">
        <f t="shared" si="6"/>
        <v/>
      </c>
      <c r="I23" s="211" t="str">
        <f t="shared" si="0"/>
        <v/>
      </c>
      <c r="J23" s="211" t="str">
        <f t="shared" si="1"/>
        <v/>
      </c>
      <c r="K23" s="211" t="str">
        <f t="shared" si="2"/>
        <v/>
      </c>
      <c r="L23" s="211" t="str">
        <f t="shared" si="3"/>
        <v/>
      </c>
      <c r="M23" s="211" t="str">
        <f t="shared" si="4"/>
        <v/>
      </c>
      <c r="N23" s="211" t="str">
        <f t="shared" si="7"/>
        <v/>
      </c>
      <c r="O23" s="212"/>
      <c r="P23" s="212"/>
      <c r="Q23" s="212"/>
      <c r="R23" s="212"/>
      <c r="S23" s="212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4">
        <f t="shared" si="8"/>
        <v>0</v>
      </c>
      <c r="AE23" s="184">
        <f t="shared" si="9"/>
        <v>0</v>
      </c>
      <c r="AF23" s="185" t="str">
        <f t="shared" si="10"/>
        <v xml:space="preserve">  </v>
      </c>
      <c r="AG23" s="212"/>
      <c r="AH23" s="212"/>
      <c r="AI23" s="212"/>
      <c r="AJ23" s="212"/>
      <c r="AK23" s="212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4">
        <f t="shared" si="11"/>
        <v>0</v>
      </c>
      <c r="AW23" s="184">
        <f t="shared" si="12"/>
        <v>0</v>
      </c>
      <c r="AX23" s="185" t="str">
        <f t="shared" si="13"/>
        <v xml:space="preserve">  </v>
      </c>
      <c r="AY23" s="212"/>
      <c r="AZ23" s="212"/>
      <c r="BA23" s="212"/>
      <c r="BB23" s="212"/>
      <c r="BC23" s="212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4">
        <f t="shared" si="14"/>
        <v>0</v>
      </c>
      <c r="BO23" s="184">
        <f t="shared" si="15"/>
        <v>0</v>
      </c>
      <c r="BP23" s="185" t="str">
        <f t="shared" si="16"/>
        <v xml:space="preserve">  </v>
      </c>
      <c r="BQ23" s="212"/>
      <c r="BR23" s="212"/>
      <c r="BS23" s="212"/>
      <c r="BT23" s="212"/>
      <c r="BU23" s="212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14">
        <f t="shared" si="17"/>
        <v>0</v>
      </c>
      <c r="CG23" s="184">
        <f t="shared" si="18"/>
        <v>0</v>
      </c>
      <c r="CH23" s="185" t="str">
        <f t="shared" si="19"/>
        <v xml:space="preserve">  </v>
      </c>
      <c r="CI23" s="212"/>
      <c r="CJ23" s="212"/>
      <c r="CK23" s="212"/>
      <c r="CL23" s="212"/>
      <c r="CM23" s="212"/>
      <c r="CN23" s="213"/>
      <c r="CO23" s="213"/>
      <c r="CP23" s="213"/>
      <c r="CQ23" s="213"/>
      <c r="CR23" s="213"/>
      <c r="CS23" s="213"/>
      <c r="CT23" s="213"/>
      <c r="CU23" s="213"/>
      <c r="CV23" s="213"/>
      <c r="CW23" s="213"/>
      <c r="CX23" s="214">
        <f t="shared" si="20"/>
        <v>0</v>
      </c>
      <c r="CY23" s="184">
        <f t="shared" si="21"/>
        <v>0</v>
      </c>
      <c r="CZ23" s="185" t="str">
        <f t="shared" si="22"/>
        <v xml:space="preserve">  </v>
      </c>
      <c r="DA23" s="212"/>
      <c r="DB23" s="212"/>
      <c r="DC23" s="212"/>
      <c r="DD23" s="212"/>
      <c r="DE23" s="212"/>
      <c r="DF23" s="213"/>
      <c r="DG23" s="213"/>
      <c r="DH23" s="213"/>
      <c r="DI23" s="213"/>
      <c r="DJ23" s="213"/>
      <c r="DK23" s="213"/>
      <c r="DL23" s="213"/>
      <c r="DM23" s="213"/>
      <c r="DN23" s="213"/>
      <c r="DO23" s="213"/>
      <c r="DP23" s="214">
        <f t="shared" si="23"/>
        <v>0</v>
      </c>
      <c r="DQ23" s="184">
        <f t="shared" si="24"/>
        <v>0</v>
      </c>
      <c r="DR23" s="185" t="str">
        <f t="shared" si="25"/>
        <v xml:space="preserve">  </v>
      </c>
      <c r="DS23" s="212"/>
      <c r="DT23" s="212"/>
      <c r="DU23" s="212"/>
      <c r="DV23" s="212"/>
      <c r="DW23" s="212"/>
      <c r="DX23" s="213"/>
      <c r="DY23" s="213"/>
      <c r="DZ23" s="213"/>
      <c r="EA23" s="213"/>
      <c r="EB23" s="213"/>
      <c r="EC23" s="213"/>
      <c r="ED23" s="213"/>
      <c r="EE23" s="213"/>
      <c r="EF23" s="213"/>
      <c r="EG23" s="213"/>
      <c r="EH23" s="214">
        <f t="shared" si="26"/>
        <v>0</v>
      </c>
      <c r="EI23" s="184">
        <f t="shared" si="27"/>
        <v>0</v>
      </c>
      <c r="EJ23" s="185" t="str">
        <f t="shared" si="28"/>
        <v xml:space="preserve">  </v>
      </c>
      <c r="EK23" s="212"/>
      <c r="EL23" s="212"/>
      <c r="EM23" s="212"/>
      <c r="EN23" s="212"/>
      <c r="EO23" s="212"/>
      <c r="EP23" s="213"/>
      <c r="EQ23" s="213"/>
      <c r="ER23" s="213"/>
      <c r="ES23" s="213"/>
      <c r="ET23" s="213"/>
      <c r="EU23" s="213"/>
      <c r="EV23" s="213"/>
      <c r="EW23" s="213"/>
      <c r="EX23" s="213"/>
      <c r="EY23" s="213"/>
      <c r="EZ23" s="214">
        <f t="shared" si="29"/>
        <v>0</v>
      </c>
      <c r="FA23" s="184">
        <f t="shared" si="30"/>
        <v>0</v>
      </c>
      <c r="FB23" s="185" t="str">
        <f t="shared" si="31"/>
        <v xml:space="preserve">  </v>
      </c>
      <c r="FH23" s="215"/>
      <c r="FI23" s="215"/>
      <c r="FJ23" s="215"/>
      <c r="FK23" s="215"/>
      <c r="FL23" s="215"/>
      <c r="FM23" s="215"/>
      <c r="FN23" s="215"/>
      <c r="FO23" s="215"/>
      <c r="FP23" s="215"/>
      <c r="FQ23" s="215"/>
      <c r="FR23" s="215"/>
      <c r="FS23" s="215"/>
      <c r="FT23" s="215"/>
      <c r="FU23" s="215"/>
      <c r="FV23" s="215"/>
      <c r="FW23" s="215"/>
      <c r="FX23" s="215"/>
      <c r="FY23" s="215"/>
      <c r="FZ23" s="215"/>
      <c r="GA23" s="215"/>
      <c r="GB23" s="215"/>
      <c r="GC23" s="215"/>
      <c r="GD23" s="215"/>
      <c r="GE23" s="215"/>
      <c r="GF23" s="215"/>
    </row>
    <row r="24" spans="1:188" ht="24" customHeight="1">
      <c r="A24" s="210">
        <f>'STUDENT PROFILE'!A24</f>
        <v>18</v>
      </c>
      <c r="B24" s="210" t="str">
        <f>'STUDENT PROFILE'!B24</f>
        <v>I</v>
      </c>
      <c r="C24" s="376" t="str">
        <f>'STUDENT PROFILE'!C24</f>
        <v>Dheeraj Kumar</v>
      </c>
      <c r="D24" s="210">
        <f>'STUDENT PROFILE'!D24</f>
        <v>2747</v>
      </c>
      <c r="E24" s="557"/>
      <c r="F24" s="557"/>
      <c r="G24" s="211" t="str">
        <f t="shared" si="5"/>
        <v/>
      </c>
      <c r="H24" s="211" t="str">
        <f t="shared" si="6"/>
        <v/>
      </c>
      <c r="I24" s="211" t="str">
        <f t="shared" si="0"/>
        <v/>
      </c>
      <c r="J24" s="211" t="str">
        <f t="shared" si="1"/>
        <v/>
      </c>
      <c r="K24" s="211" t="str">
        <f t="shared" si="2"/>
        <v/>
      </c>
      <c r="L24" s="211" t="str">
        <f t="shared" si="3"/>
        <v/>
      </c>
      <c r="M24" s="211" t="str">
        <f t="shared" si="4"/>
        <v/>
      </c>
      <c r="N24" s="211" t="str">
        <f t="shared" si="7"/>
        <v/>
      </c>
      <c r="O24" s="212"/>
      <c r="P24" s="212"/>
      <c r="Q24" s="212"/>
      <c r="R24" s="212"/>
      <c r="S24" s="212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4">
        <f t="shared" si="8"/>
        <v>0</v>
      </c>
      <c r="AE24" s="184">
        <f t="shared" si="9"/>
        <v>0</v>
      </c>
      <c r="AF24" s="185" t="str">
        <f t="shared" si="10"/>
        <v xml:space="preserve">  </v>
      </c>
      <c r="AG24" s="212"/>
      <c r="AH24" s="212"/>
      <c r="AI24" s="212"/>
      <c r="AJ24" s="212"/>
      <c r="AK24" s="212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4">
        <f t="shared" si="11"/>
        <v>0</v>
      </c>
      <c r="AW24" s="184">
        <f t="shared" si="12"/>
        <v>0</v>
      </c>
      <c r="AX24" s="185" t="str">
        <f t="shared" si="13"/>
        <v xml:space="preserve">  </v>
      </c>
      <c r="AY24" s="212"/>
      <c r="AZ24" s="212"/>
      <c r="BA24" s="212"/>
      <c r="BB24" s="212"/>
      <c r="BC24" s="212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4">
        <f t="shared" si="14"/>
        <v>0</v>
      </c>
      <c r="BO24" s="184">
        <f t="shared" si="15"/>
        <v>0</v>
      </c>
      <c r="BP24" s="185" t="str">
        <f t="shared" si="16"/>
        <v xml:space="preserve">  </v>
      </c>
      <c r="BQ24" s="212"/>
      <c r="BR24" s="212"/>
      <c r="BS24" s="212"/>
      <c r="BT24" s="212"/>
      <c r="BU24" s="212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14">
        <f t="shared" si="17"/>
        <v>0</v>
      </c>
      <c r="CG24" s="184">
        <f t="shared" si="18"/>
        <v>0</v>
      </c>
      <c r="CH24" s="185" t="str">
        <f t="shared" si="19"/>
        <v xml:space="preserve">  </v>
      </c>
      <c r="CI24" s="212"/>
      <c r="CJ24" s="212"/>
      <c r="CK24" s="212"/>
      <c r="CL24" s="212"/>
      <c r="CM24" s="212"/>
      <c r="CN24" s="213"/>
      <c r="CO24" s="213"/>
      <c r="CP24" s="213"/>
      <c r="CQ24" s="213"/>
      <c r="CR24" s="213"/>
      <c r="CS24" s="213"/>
      <c r="CT24" s="213"/>
      <c r="CU24" s="213"/>
      <c r="CV24" s="213"/>
      <c r="CW24" s="213"/>
      <c r="CX24" s="214">
        <f t="shared" si="20"/>
        <v>0</v>
      </c>
      <c r="CY24" s="184">
        <f t="shared" si="21"/>
        <v>0</v>
      </c>
      <c r="CZ24" s="185" t="str">
        <f t="shared" si="22"/>
        <v xml:space="preserve">  </v>
      </c>
      <c r="DA24" s="212"/>
      <c r="DB24" s="212"/>
      <c r="DC24" s="212"/>
      <c r="DD24" s="212"/>
      <c r="DE24" s="212"/>
      <c r="DF24" s="213"/>
      <c r="DG24" s="213"/>
      <c r="DH24" s="213"/>
      <c r="DI24" s="213"/>
      <c r="DJ24" s="213"/>
      <c r="DK24" s="213"/>
      <c r="DL24" s="213"/>
      <c r="DM24" s="213"/>
      <c r="DN24" s="213"/>
      <c r="DO24" s="213"/>
      <c r="DP24" s="214">
        <f t="shared" si="23"/>
        <v>0</v>
      </c>
      <c r="DQ24" s="184">
        <f t="shared" si="24"/>
        <v>0</v>
      </c>
      <c r="DR24" s="185" t="str">
        <f t="shared" si="25"/>
        <v xml:space="preserve">  </v>
      </c>
      <c r="DS24" s="212"/>
      <c r="DT24" s="212"/>
      <c r="DU24" s="212"/>
      <c r="DV24" s="212"/>
      <c r="DW24" s="212"/>
      <c r="DX24" s="213"/>
      <c r="DY24" s="213"/>
      <c r="DZ24" s="213"/>
      <c r="EA24" s="213"/>
      <c r="EB24" s="213"/>
      <c r="EC24" s="213"/>
      <c r="ED24" s="213"/>
      <c r="EE24" s="213"/>
      <c r="EF24" s="213"/>
      <c r="EG24" s="213"/>
      <c r="EH24" s="214">
        <f t="shared" si="26"/>
        <v>0</v>
      </c>
      <c r="EI24" s="184">
        <f t="shared" si="27"/>
        <v>0</v>
      </c>
      <c r="EJ24" s="185" t="str">
        <f t="shared" si="28"/>
        <v xml:space="preserve">  </v>
      </c>
      <c r="EK24" s="212"/>
      <c r="EL24" s="212"/>
      <c r="EM24" s="212"/>
      <c r="EN24" s="212"/>
      <c r="EO24" s="212"/>
      <c r="EP24" s="213"/>
      <c r="EQ24" s="213"/>
      <c r="ER24" s="213"/>
      <c r="ES24" s="213"/>
      <c r="ET24" s="213"/>
      <c r="EU24" s="213"/>
      <c r="EV24" s="213"/>
      <c r="EW24" s="213"/>
      <c r="EX24" s="213"/>
      <c r="EY24" s="213"/>
      <c r="EZ24" s="214">
        <f t="shared" si="29"/>
        <v>0</v>
      </c>
      <c r="FA24" s="184">
        <f t="shared" si="30"/>
        <v>0</v>
      </c>
      <c r="FB24" s="185" t="str">
        <f t="shared" si="31"/>
        <v xml:space="preserve">  </v>
      </c>
      <c r="FH24" s="215"/>
      <c r="FI24" s="215"/>
      <c r="FJ24" s="215"/>
      <c r="FK24" s="215"/>
      <c r="FL24" s="215"/>
      <c r="FM24" s="215"/>
      <c r="FN24" s="215"/>
      <c r="FO24" s="215"/>
      <c r="FP24" s="215"/>
      <c r="FQ24" s="215"/>
      <c r="FR24" s="215"/>
      <c r="FS24" s="215"/>
      <c r="FT24" s="215"/>
      <c r="FU24" s="215"/>
      <c r="FV24" s="215"/>
      <c r="FW24" s="215"/>
      <c r="FX24" s="215"/>
      <c r="FY24" s="215"/>
      <c r="FZ24" s="215"/>
      <c r="GA24" s="215"/>
      <c r="GB24" s="215"/>
      <c r="GC24" s="215"/>
      <c r="GD24" s="215"/>
      <c r="GE24" s="215"/>
      <c r="GF24" s="215"/>
    </row>
    <row r="25" spans="1:188" ht="24" customHeight="1">
      <c r="A25" s="210">
        <f>'STUDENT PROFILE'!A25</f>
        <v>19</v>
      </c>
      <c r="B25" s="210" t="str">
        <f>'STUDENT PROFILE'!B25</f>
        <v>J</v>
      </c>
      <c r="C25" s="376" t="str">
        <f>'STUDENT PROFILE'!C25</f>
        <v>Rohit</v>
      </c>
      <c r="D25" s="210">
        <f>'STUDENT PROFILE'!D25</f>
        <v>2748</v>
      </c>
      <c r="E25" s="557"/>
      <c r="F25" s="557"/>
      <c r="G25" s="211" t="str">
        <f t="shared" si="5"/>
        <v/>
      </c>
      <c r="H25" s="211" t="str">
        <f t="shared" si="6"/>
        <v/>
      </c>
      <c r="I25" s="211" t="str">
        <f t="shared" si="0"/>
        <v/>
      </c>
      <c r="J25" s="211" t="str">
        <f t="shared" si="1"/>
        <v/>
      </c>
      <c r="K25" s="211" t="str">
        <f t="shared" si="2"/>
        <v/>
      </c>
      <c r="L25" s="211" t="str">
        <f t="shared" si="3"/>
        <v/>
      </c>
      <c r="M25" s="211" t="str">
        <f t="shared" si="4"/>
        <v/>
      </c>
      <c r="N25" s="211" t="str">
        <f t="shared" si="7"/>
        <v/>
      </c>
      <c r="O25" s="212"/>
      <c r="P25" s="212"/>
      <c r="Q25" s="212"/>
      <c r="R25" s="212"/>
      <c r="S25" s="212"/>
      <c r="T25" s="213"/>
      <c r="U25" s="213"/>
      <c r="V25" s="213"/>
      <c r="W25" s="213"/>
      <c r="X25" s="213"/>
      <c r="Y25" s="213"/>
      <c r="Z25" s="213"/>
      <c r="AA25" s="213"/>
      <c r="AB25" s="213"/>
      <c r="AC25" s="213"/>
      <c r="AD25" s="214">
        <f t="shared" si="8"/>
        <v>0</v>
      </c>
      <c r="AE25" s="184">
        <f t="shared" si="9"/>
        <v>0</v>
      </c>
      <c r="AF25" s="185" t="str">
        <f t="shared" si="10"/>
        <v xml:space="preserve">  </v>
      </c>
      <c r="AG25" s="212"/>
      <c r="AH25" s="212"/>
      <c r="AI25" s="212"/>
      <c r="AJ25" s="212"/>
      <c r="AK25" s="212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4">
        <f t="shared" si="11"/>
        <v>0</v>
      </c>
      <c r="AW25" s="184">
        <f t="shared" si="12"/>
        <v>0</v>
      </c>
      <c r="AX25" s="185" t="str">
        <f t="shared" si="13"/>
        <v xml:space="preserve">  </v>
      </c>
      <c r="AY25" s="212"/>
      <c r="AZ25" s="212"/>
      <c r="BA25" s="212"/>
      <c r="BB25" s="212"/>
      <c r="BC25" s="212"/>
      <c r="BD25" s="213"/>
      <c r="BE25" s="213"/>
      <c r="BF25" s="213"/>
      <c r="BG25" s="213"/>
      <c r="BH25" s="213"/>
      <c r="BI25" s="213"/>
      <c r="BJ25" s="213"/>
      <c r="BK25" s="213"/>
      <c r="BL25" s="213"/>
      <c r="BM25" s="213"/>
      <c r="BN25" s="214">
        <f t="shared" si="14"/>
        <v>0</v>
      </c>
      <c r="BO25" s="184">
        <f t="shared" si="15"/>
        <v>0</v>
      </c>
      <c r="BP25" s="185" t="str">
        <f t="shared" si="16"/>
        <v xml:space="preserve">  </v>
      </c>
      <c r="BQ25" s="212"/>
      <c r="BR25" s="212"/>
      <c r="BS25" s="212"/>
      <c r="BT25" s="212"/>
      <c r="BU25" s="212"/>
      <c r="BV25" s="213"/>
      <c r="BW25" s="213"/>
      <c r="BX25" s="213"/>
      <c r="BY25" s="213"/>
      <c r="BZ25" s="213"/>
      <c r="CA25" s="213"/>
      <c r="CB25" s="213"/>
      <c r="CC25" s="213"/>
      <c r="CD25" s="213"/>
      <c r="CE25" s="213"/>
      <c r="CF25" s="214">
        <f t="shared" si="17"/>
        <v>0</v>
      </c>
      <c r="CG25" s="184">
        <f t="shared" si="18"/>
        <v>0</v>
      </c>
      <c r="CH25" s="185" t="str">
        <f t="shared" si="19"/>
        <v xml:space="preserve">  </v>
      </c>
      <c r="CI25" s="212"/>
      <c r="CJ25" s="212"/>
      <c r="CK25" s="212"/>
      <c r="CL25" s="212"/>
      <c r="CM25" s="212"/>
      <c r="CN25" s="213"/>
      <c r="CO25" s="213"/>
      <c r="CP25" s="213"/>
      <c r="CQ25" s="213"/>
      <c r="CR25" s="213"/>
      <c r="CS25" s="213"/>
      <c r="CT25" s="213"/>
      <c r="CU25" s="213"/>
      <c r="CV25" s="213"/>
      <c r="CW25" s="213"/>
      <c r="CX25" s="214">
        <f t="shared" si="20"/>
        <v>0</v>
      </c>
      <c r="CY25" s="184">
        <f t="shared" si="21"/>
        <v>0</v>
      </c>
      <c r="CZ25" s="185" t="str">
        <f t="shared" si="22"/>
        <v xml:space="preserve">  </v>
      </c>
      <c r="DA25" s="212"/>
      <c r="DB25" s="212"/>
      <c r="DC25" s="212"/>
      <c r="DD25" s="212"/>
      <c r="DE25" s="212"/>
      <c r="DF25" s="213"/>
      <c r="DG25" s="213"/>
      <c r="DH25" s="213"/>
      <c r="DI25" s="213"/>
      <c r="DJ25" s="213"/>
      <c r="DK25" s="213"/>
      <c r="DL25" s="213"/>
      <c r="DM25" s="213"/>
      <c r="DN25" s="213"/>
      <c r="DO25" s="213"/>
      <c r="DP25" s="214">
        <f t="shared" si="23"/>
        <v>0</v>
      </c>
      <c r="DQ25" s="184">
        <f t="shared" si="24"/>
        <v>0</v>
      </c>
      <c r="DR25" s="185" t="str">
        <f t="shared" si="25"/>
        <v xml:space="preserve">  </v>
      </c>
      <c r="DS25" s="212"/>
      <c r="DT25" s="212"/>
      <c r="DU25" s="212"/>
      <c r="DV25" s="212"/>
      <c r="DW25" s="212"/>
      <c r="DX25" s="213"/>
      <c r="DY25" s="213"/>
      <c r="DZ25" s="213"/>
      <c r="EA25" s="213"/>
      <c r="EB25" s="213"/>
      <c r="EC25" s="213"/>
      <c r="ED25" s="213"/>
      <c r="EE25" s="213"/>
      <c r="EF25" s="213"/>
      <c r="EG25" s="213"/>
      <c r="EH25" s="214">
        <f t="shared" si="26"/>
        <v>0</v>
      </c>
      <c r="EI25" s="184">
        <f t="shared" si="27"/>
        <v>0</v>
      </c>
      <c r="EJ25" s="185" t="str">
        <f t="shared" si="28"/>
        <v xml:space="preserve">  </v>
      </c>
      <c r="EK25" s="212"/>
      <c r="EL25" s="212"/>
      <c r="EM25" s="212"/>
      <c r="EN25" s="212"/>
      <c r="EO25" s="212"/>
      <c r="EP25" s="213"/>
      <c r="EQ25" s="213"/>
      <c r="ER25" s="213"/>
      <c r="ES25" s="213"/>
      <c r="ET25" s="213"/>
      <c r="EU25" s="213"/>
      <c r="EV25" s="213"/>
      <c r="EW25" s="213"/>
      <c r="EX25" s="213"/>
      <c r="EY25" s="213"/>
      <c r="EZ25" s="214">
        <f t="shared" si="29"/>
        <v>0</v>
      </c>
      <c r="FA25" s="184">
        <f t="shared" si="30"/>
        <v>0</v>
      </c>
      <c r="FB25" s="185" t="str">
        <f t="shared" si="31"/>
        <v xml:space="preserve">  </v>
      </c>
      <c r="FH25" s="215"/>
      <c r="FI25" s="215"/>
      <c r="FJ25" s="215"/>
      <c r="FK25" s="215"/>
      <c r="FL25" s="215"/>
      <c r="FM25" s="215"/>
      <c r="FN25" s="215"/>
      <c r="FO25" s="215"/>
      <c r="FP25" s="215"/>
      <c r="FQ25" s="215"/>
      <c r="FR25" s="215"/>
      <c r="FS25" s="215"/>
      <c r="FT25" s="215"/>
      <c r="FU25" s="215"/>
      <c r="FV25" s="215"/>
      <c r="FW25" s="215"/>
      <c r="FX25" s="215"/>
      <c r="FY25" s="215"/>
      <c r="FZ25" s="215"/>
      <c r="GA25" s="215"/>
      <c r="GB25" s="215"/>
      <c r="GC25" s="215"/>
      <c r="GD25" s="215"/>
      <c r="GE25" s="215"/>
      <c r="GF25" s="215"/>
    </row>
    <row r="26" spans="1:188" ht="24" customHeight="1">
      <c r="A26" s="210">
        <f>'STUDENT PROFILE'!A26</f>
        <v>20</v>
      </c>
      <c r="B26" s="210" t="str">
        <f>'STUDENT PROFILE'!B26</f>
        <v>J</v>
      </c>
      <c r="C26" s="376" t="str">
        <f>'STUDENT PROFILE'!C26</f>
        <v>Rahul</v>
      </c>
      <c r="D26" s="210">
        <f>'STUDENT PROFILE'!D26</f>
        <v>2749</v>
      </c>
      <c r="E26" s="557"/>
      <c r="F26" s="557"/>
      <c r="G26" s="211" t="str">
        <f t="shared" si="5"/>
        <v/>
      </c>
      <c r="H26" s="211" t="str">
        <f t="shared" si="6"/>
        <v/>
      </c>
      <c r="I26" s="211" t="str">
        <f t="shared" si="0"/>
        <v/>
      </c>
      <c r="J26" s="211" t="str">
        <f t="shared" si="1"/>
        <v/>
      </c>
      <c r="K26" s="211" t="str">
        <f t="shared" si="2"/>
        <v/>
      </c>
      <c r="L26" s="211" t="str">
        <f t="shared" si="3"/>
        <v/>
      </c>
      <c r="M26" s="211" t="str">
        <f t="shared" si="4"/>
        <v/>
      </c>
      <c r="N26" s="211" t="str">
        <f t="shared" si="7"/>
        <v/>
      </c>
      <c r="O26" s="212"/>
      <c r="P26" s="212"/>
      <c r="Q26" s="212"/>
      <c r="R26" s="212"/>
      <c r="S26" s="212"/>
      <c r="T26" s="213"/>
      <c r="U26" s="213"/>
      <c r="V26" s="213"/>
      <c r="W26" s="213"/>
      <c r="X26" s="213"/>
      <c r="Y26" s="213"/>
      <c r="Z26" s="213"/>
      <c r="AA26" s="213"/>
      <c r="AB26" s="213"/>
      <c r="AC26" s="213"/>
      <c r="AD26" s="214">
        <f t="shared" si="8"/>
        <v>0</v>
      </c>
      <c r="AE26" s="184">
        <f t="shared" si="9"/>
        <v>0</v>
      </c>
      <c r="AF26" s="185" t="str">
        <f t="shared" si="10"/>
        <v xml:space="preserve">  </v>
      </c>
      <c r="AG26" s="212"/>
      <c r="AH26" s="212"/>
      <c r="AI26" s="212"/>
      <c r="AJ26" s="212"/>
      <c r="AK26" s="212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4">
        <f t="shared" si="11"/>
        <v>0</v>
      </c>
      <c r="AW26" s="184">
        <f t="shared" si="12"/>
        <v>0</v>
      </c>
      <c r="AX26" s="185" t="str">
        <f t="shared" si="13"/>
        <v xml:space="preserve">  </v>
      </c>
      <c r="AY26" s="212"/>
      <c r="AZ26" s="212"/>
      <c r="BA26" s="212"/>
      <c r="BB26" s="212"/>
      <c r="BC26" s="212"/>
      <c r="BD26" s="213"/>
      <c r="BE26" s="213"/>
      <c r="BF26" s="213"/>
      <c r="BG26" s="213"/>
      <c r="BH26" s="213"/>
      <c r="BI26" s="213"/>
      <c r="BJ26" s="213"/>
      <c r="BK26" s="213"/>
      <c r="BL26" s="213"/>
      <c r="BM26" s="213"/>
      <c r="BN26" s="214">
        <f t="shared" si="14"/>
        <v>0</v>
      </c>
      <c r="BO26" s="184">
        <f t="shared" si="15"/>
        <v>0</v>
      </c>
      <c r="BP26" s="185" t="str">
        <f t="shared" si="16"/>
        <v xml:space="preserve">  </v>
      </c>
      <c r="BQ26" s="212"/>
      <c r="BR26" s="212"/>
      <c r="BS26" s="212"/>
      <c r="BT26" s="212"/>
      <c r="BU26" s="212"/>
      <c r="BV26" s="213"/>
      <c r="BW26" s="213"/>
      <c r="BX26" s="213"/>
      <c r="BY26" s="213"/>
      <c r="BZ26" s="213"/>
      <c r="CA26" s="213"/>
      <c r="CB26" s="213"/>
      <c r="CC26" s="213"/>
      <c r="CD26" s="213"/>
      <c r="CE26" s="213"/>
      <c r="CF26" s="214">
        <f t="shared" si="17"/>
        <v>0</v>
      </c>
      <c r="CG26" s="184">
        <f t="shared" si="18"/>
        <v>0</v>
      </c>
      <c r="CH26" s="185" t="str">
        <f t="shared" si="19"/>
        <v xml:space="preserve">  </v>
      </c>
      <c r="CI26" s="212"/>
      <c r="CJ26" s="212"/>
      <c r="CK26" s="212"/>
      <c r="CL26" s="212"/>
      <c r="CM26" s="212"/>
      <c r="CN26" s="213"/>
      <c r="CO26" s="213"/>
      <c r="CP26" s="213"/>
      <c r="CQ26" s="213"/>
      <c r="CR26" s="213"/>
      <c r="CS26" s="213"/>
      <c r="CT26" s="213"/>
      <c r="CU26" s="213"/>
      <c r="CV26" s="213"/>
      <c r="CW26" s="213"/>
      <c r="CX26" s="214">
        <f t="shared" si="20"/>
        <v>0</v>
      </c>
      <c r="CY26" s="184">
        <f t="shared" si="21"/>
        <v>0</v>
      </c>
      <c r="CZ26" s="185" t="str">
        <f t="shared" si="22"/>
        <v xml:space="preserve">  </v>
      </c>
      <c r="DA26" s="212"/>
      <c r="DB26" s="212"/>
      <c r="DC26" s="212"/>
      <c r="DD26" s="212"/>
      <c r="DE26" s="212"/>
      <c r="DF26" s="213"/>
      <c r="DG26" s="213"/>
      <c r="DH26" s="213"/>
      <c r="DI26" s="213"/>
      <c r="DJ26" s="213"/>
      <c r="DK26" s="213"/>
      <c r="DL26" s="213"/>
      <c r="DM26" s="213"/>
      <c r="DN26" s="213"/>
      <c r="DO26" s="213"/>
      <c r="DP26" s="214">
        <f t="shared" si="23"/>
        <v>0</v>
      </c>
      <c r="DQ26" s="184">
        <f t="shared" si="24"/>
        <v>0</v>
      </c>
      <c r="DR26" s="185" t="str">
        <f t="shared" si="25"/>
        <v xml:space="preserve">  </v>
      </c>
      <c r="DS26" s="212"/>
      <c r="DT26" s="212"/>
      <c r="DU26" s="212"/>
      <c r="DV26" s="212"/>
      <c r="DW26" s="212"/>
      <c r="DX26" s="213"/>
      <c r="DY26" s="213"/>
      <c r="DZ26" s="213"/>
      <c r="EA26" s="213"/>
      <c r="EB26" s="213"/>
      <c r="EC26" s="213"/>
      <c r="ED26" s="213"/>
      <c r="EE26" s="213"/>
      <c r="EF26" s="213"/>
      <c r="EG26" s="213"/>
      <c r="EH26" s="214">
        <f t="shared" si="26"/>
        <v>0</v>
      </c>
      <c r="EI26" s="184">
        <f t="shared" si="27"/>
        <v>0</v>
      </c>
      <c r="EJ26" s="185" t="str">
        <f t="shared" si="28"/>
        <v xml:space="preserve">  </v>
      </c>
      <c r="EK26" s="212"/>
      <c r="EL26" s="212"/>
      <c r="EM26" s="212"/>
      <c r="EN26" s="212"/>
      <c r="EO26" s="212"/>
      <c r="EP26" s="213"/>
      <c r="EQ26" s="213"/>
      <c r="ER26" s="213"/>
      <c r="ES26" s="213"/>
      <c r="ET26" s="213"/>
      <c r="EU26" s="213"/>
      <c r="EV26" s="213"/>
      <c r="EW26" s="213"/>
      <c r="EX26" s="213"/>
      <c r="EY26" s="213"/>
      <c r="EZ26" s="214">
        <f t="shared" si="29"/>
        <v>0</v>
      </c>
      <c r="FA26" s="184">
        <f t="shared" si="30"/>
        <v>0</v>
      </c>
      <c r="FB26" s="185" t="str">
        <f t="shared" si="31"/>
        <v xml:space="preserve">  </v>
      </c>
      <c r="FH26" s="215"/>
      <c r="FI26" s="215"/>
      <c r="FJ26" s="215"/>
      <c r="FK26" s="215"/>
      <c r="FL26" s="215"/>
      <c r="FM26" s="215"/>
      <c r="FN26" s="215"/>
      <c r="FO26" s="215"/>
      <c r="FP26" s="215"/>
      <c r="FQ26" s="215"/>
      <c r="FR26" s="215"/>
      <c r="FS26" s="215"/>
      <c r="FT26" s="215"/>
      <c r="FU26" s="215"/>
      <c r="FV26" s="215"/>
      <c r="FW26" s="215"/>
      <c r="FX26" s="215"/>
      <c r="FY26" s="215"/>
      <c r="FZ26" s="215"/>
      <c r="GA26" s="215"/>
      <c r="GB26" s="215"/>
      <c r="GC26" s="215"/>
      <c r="GD26" s="215"/>
      <c r="GE26" s="215"/>
      <c r="GF26" s="215"/>
    </row>
    <row r="27" spans="1:188" ht="24" customHeight="1">
      <c r="A27" s="210">
        <f>'STUDENT PROFILE'!A27</f>
        <v>21</v>
      </c>
      <c r="B27" s="210" t="str">
        <f>'STUDENT PROFILE'!B27</f>
        <v>J</v>
      </c>
      <c r="C27" s="376" t="str">
        <f>'STUDENT PROFILE'!C27</f>
        <v>Abhimanyu</v>
      </c>
      <c r="D27" s="210">
        <f>'STUDENT PROFILE'!D27</f>
        <v>2750</v>
      </c>
      <c r="E27" s="557"/>
      <c r="F27" s="557"/>
      <c r="G27" s="211" t="str">
        <f t="shared" si="5"/>
        <v/>
      </c>
      <c r="H27" s="211" t="str">
        <f t="shared" si="6"/>
        <v/>
      </c>
      <c r="I27" s="211" t="str">
        <f t="shared" si="0"/>
        <v/>
      </c>
      <c r="J27" s="211" t="str">
        <f t="shared" si="1"/>
        <v/>
      </c>
      <c r="K27" s="211" t="str">
        <f t="shared" si="2"/>
        <v/>
      </c>
      <c r="L27" s="211" t="str">
        <f t="shared" si="3"/>
        <v/>
      </c>
      <c r="M27" s="211" t="str">
        <f t="shared" si="4"/>
        <v/>
      </c>
      <c r="N27" s="211" t="str">
        <f t="shared" si="7"/>
        <v/>
      </c>
      <c r="O27" s="212"/>
      <c r="P27" s="212"/>
      <c r="Q27" s="212"/>
      <c r="R27" s="212"/>
      <c r="S27" s="212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4">
        <f t="shared" si="8"/>
        <v>0</v>
      </c>
      <c r="AE27" s="184">
        <f t="shared" si="9"/>
        <v>0</v>
      </c>
      <c r="AF27" s="185" t="str">
        <f t="shared" si="10"/>
        <v xml:space="preserve">  </v>
      </c>
      <c r="AG27" s="212"/>
      <c r="AH27" s="212"/>
      <c r="AI27" s="212"/>
      <c r="AJ27" s="212"/>
      <c r="AK27" s="212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4">
        <f t="shared" si="11"/>
        <v>0</v>
      </c>
      <c r="AW27" s="184">
        <f t="shared" si="12"/>
        <v>0</v>
      </c>
      <c r="AX27" s="185" t="str">
        <f t="shared" si="13"/>
        <v xml:space="preserve">  </v>
      </c>
      <c r="AY27" s="212"/>
      <c r="AZ27" s="212"/>
      <c r="BA27" s="212"/>
      <c r="BB27" s="212"/>
      <c r="BC27" s="212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4">
        <f t="shared" si="14"/>
        <v>0</v>
      </c>
      <c r="BO27" s="184">
        <f t="shared" si="15"/>
        <v>0</v>
      </c>
      <c r="BP27" s="185" t="str">
        <f t="shared" si="16"/>
        <v xml:space="preserve">  </v>
      </c>
      <c r="BQ27" s="212"/>
      <c r="BR27" s="212"/>
      <c r="BS27" s="212"/>
      <c r="BT27" s="212"/>
      <c r="BU27" s="212"/>
      <c r="BV27" s="213"/>
      <c r="BW27" s="213"/>
      <c r="BX27" s="213"/>
      <c r="BY27" s="213"/>
      <c r="BZ27" s="213"/>
      <c r="CA27" s="213"/>
      <c r="CB27" s="213"/>
      <c r="CC27" s="213"/>
      <c r="CD27" s="213"/>
      <c r="CE27" s="213"/>
      <c r="CF27" s="214">
        <f t="shared" si="17"/>
        <v>0</v>
      </c>
      <c r="CG27" s="184">
        <f t="shared" si="18"/>
        <v>0</v>
      </c>
      <c r="CH27" s="185" t="str">
        <f t="shared" si="19"/>
        <v xml:space="preserve">  </v>
      </c>
      <c r="CI27" s="212"/>
      <c r="CJ27" s="212"/>
      <c r="CK27" s="212"/>
      <c r="CL27" s="212"/>
      <c r="CM27" s="212"/>
      <c r="CN27" s="213"/>
      <c r="CO27" s="213"/>
      <c r="CP27" s="213"/>
      <c r="CQ27" s="213"/>
      <c r="CR27" s="213"/>
      <c r="CS27" s="213"/>
      <c r="CT27" s="213"/>
      <c r="CU27" s="213"/>
      <c r="CV27" s="213"/>
      <c r="CW27" s="213"/>
      <c r="CX27" s="214">
        <f t="shared" si="20"/>
        <v>0</v>
      </c>
      <c r="CY27" s="184">
        <f t="shared" si="21"/>
        <v>0</v>
      </c>
      <c r="CZ27" s="185" t="str">
        <f t="shared" si="22"/>
        <v xml:space="preserve">  </v>
      </c>
      <c r="DA27" s="212"/>
      <c r="DB27" s="212"/>
      <c r="DC27" s="212"/>
      <c r="DD27" s="212"/>
      <c r="DE27" s="212"/>
      <c r="DF27" s="213"/>
      <c r="DG27" s="213"/>
      <c r="DH27" s="213"/>
      <c r="DI27" s="213"/>
      <c r="DJ27" s="213"/>
      <c r="DK27" s="213"/>
      <c r="DL27" s="213"/>
      <c r="DM27" s="213"/>
      <c r="DN27" s="213"/>
      <c r="DO27" s="213"/>
      <c r="DP27" s="214">
        <f t="shared" si="23"/>
        <v>0</v>
      </c>
      <c r="DQ27" s="184">
        <f t="shared" si="24"/>
        <v>0</v>
      </c>
      <c r="DR27" s="185" t="str">
        <f t="shared" si="25"/>
        <v xml:space="preserve">  </v>
      </c>
      <c r="DS27" s="212"/>
      <c r="DT27" s="212"/>
      <c r="DU27" s="212"/>
      <c r="DV27" s="212"/>
      <c r="DW27" s="212"/>
      <c r="DX27" s="213"/>
      <c r="DY27" s="213"/>
      <c r="DZ27" s="213"/>
      <c r="EA27" s="213"/>
      <c r="EB27" s="213"/>
      <c r="EC27" s="213"/>
      <c r="ED27" s="213"/>
      <c r="EE27" s="213"/>
      <c r="EF27" s="213"/>
      <c r="EG27" s="213"/>
      <c r="EH27" s="214">
        <f t="shared" si="26"/>
        <v>0</v>
      </c>
      <c r="EI27" s="184">
        <f t="shared" si="27"/>
        <v>0</v>
      </c>
      <c r="EJ27" s="185" t="str">
        <f t="shared" si="28"/>
        <v xml:space="preserve">  </v>
      </c>
      <c r="EK27" s="212"/>
      <c r="EL27" s="212"/>
      <c r="EM27" s="212"/>
      <c r="EN27" s="212"/>
      <c r="EO27" s="212"/>
      <c r="EP27" s="213"/>
      <c r="EQ27" s="213"/>
      <c r="ER27" s="213"/>
      <c r="ES27" s="213"/>
      <c r="ET27" s="213"/>
      <c r="EU27" s="213"/>
      <c r="EV27" s="213"/>
      <c r="EW27" s="213"/>
      <c r="EX27" s="213"/>
      <c r="EY27" s="213"/>
      <c r="EZ27" s="214">
        <f t="shared" si="29"/>
        <v>0</v>
      </c>
      <c r="FA27" s="184">
        <f t="shared" si="30"/>
        <v>0</v>
      </c>
      <c r="FB27" s="185" t="str">
        <f t="shared" si="31"/>
        <v xml:space="preserve">  </v>
      </c>
      <c r="FH27" s="215"/>
      <c r="FI27" s="215"/>
      <c r="FJ27" s="215"/>
      <c r="FK27" s="215"/>
      <c r="FL27" s="215"/>
      <c r="FM27" s="215"/>
      <c r="FN27" s="215"/>
      <c r="FO27" s="215"/>
      <c r="FP27" s="215"/>
      <c r="FQ27" s="215"/>
      <c r="FR27" s="215"/>
      <c r="FS27" s="215"/>
      <c r="FT27" s="215"/>
      <c r="FU27" s="215"/>
      <c r="FV27" s="215"/>
      <c r="FW27" s="215"/>
      <c r="FX27" s="215"/>
      <c r="FY27" s="215"/>
      <c r="FZ27" s="215"/>
      <c r="GA27" s="215"/>
      <c r="GB27" s="215"/>
      <c r="GC27" s="215"/>
      <c r="GD27" s="215"/>
      <c r="GE27" s="215"/>
      <c r="GF27" s="215"/>
    </row>
    <row r="28" spans="1:188" ht="24" customHeight="1">
      <c r="A28" s="210">
        <f>'STUDENT PROFILE'!A28</f>
        <v>22</v>
      </c>
      <c r="B28" s="210" t="str">
        <f>'STUDENT PROFILE'!B28</f>
        <v>K</v>
      </c>
      <c r="C28" s="376" t="str">
        <f>'STUDENT PROFILE'!C28</f>
        <v>Bijender Kumar</v>
      </c>
      <c r="D28" s="210">
        <f>'STUDENT PROFILE'!D28</f>
        <v>2751</v>
      </c>
      <c r="E28" s="557"/>
      <c r="F28" s="557"/>
      <c r="G28" s="211" t="str">
        <f t="shared" si="5"/>
        <v/>
      </c>
      <c r="H28" s="211" t="str">
        <f t="shared" si="6"/>
        <v/>
      </c>
      <c r="I28" s="211" t="str">
        <f t="shared" si="0"/>
        <v/>
      </c>
      <c r="J28" s="211" t="str">
        <f t="shared" si="1"/>
        <v/>
      </c>
      <c r="K28" s="211" t="str">
        <f t="shared" si="2"/>
        <v/>
      </c>
      <c r="L28" s="211" t="str">
        <f t="shared" si="3"/>
        <v/>
      </c>
      <c r="M28" s="211" t="str">
        <f t="shared" si="4"/>
        <v/>
      </c>
      <c r="N28" s="211" t="str">
        <f t="shared" si="7"/>
        <v/>
      </c>
      <c r="O28" s="212"/>
      <c r="P28" s="212"/>
      <c r="Q28" s="212"/>
      <c r="R28" s="212"/>
      <c r="S28" s="212"/>
      <c r="T28" s="213"/>
      <c r="U28" s="213"/>
      <c r="V28" s="213"/>
      <c r="W28" s="213"/>
      <c r="X28" s="213"/>
      <c r="Y28" s="213"/>
      <c r="Z28" s="213"/>
      <c r="AA28" s="213"/>
      <c r="AB28" s="213"/>
      <c r="AC28" s="213"/>
      <c r="AD28" s="214">
        <f t="shared" si="8"/>
        <v>0</v>
      </c>
      <c r="AE28" s="184">
        <f t="shared" si="9"/>
        <v>0</v>
      </c>
      <c r="AF28" s="185" t="str">
        <f t="shared" si="10"/>
        <v xml:space="preserve">  </v>
      </c>
      <c r="AG28" s="212"/>
      <c r="AH28" s="212"/>
      <c r="AI28" s="212"/>
      <c r="AJ28" s="212"/>
      <c r="AK28" s="212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4">
        <f t="shared" si="11"/>
        <v>0</v>
      </c>
      <c r="AW28" s="184">
        <f t="shared" si="12"/>
        <v>0</v>
      </c>
      <c r="AX28" s="185" t="str">
        <f t="shared" si="13"/>
        <v xml:space="preserve">  </v>
      </c>
      <c r="AY28" s="212"/>
      <c r="AZ28" s="212"/>
      <c r="BA28" s="212"/>
      <c r="BB28" s="212"/>
      <c r="BC28" s="212"/>
      <c r="BD28" s="213"/>
      <c r="BE28" s="213"/>
      <c r="BF28" s="213"/>
      <c r="BG28" s="213"/>
      <c r="BH28" s="213"/>
      <c r="BI28" s="213"/>
      <c r="BJ28" s="213"/>
      <c r="BK28" s="213"/>
      <c r="BL28" s="213"/>
      <c r="BM28" s="213"/>
      <c r="BN28" s="214">
        <f t="shared" si="14"/>
        <v>0</v>
      </c>
      <c r="BO28" s="184">
        <f t="shared" si="15"/>
        <v>0</v>
      </c>
      <c r="BP28" s="185" t="str">
        <f t="shared" si="16"/>
        <v xml:space="preserve">  </v>
      </c>
      <c r="BQ28" s="212"/>
      <c r="BR28" s="212"/>
      <c r="BS28" s="212"/>
      <c r="BT28" s="212"/>
      <c r="BU28" s="212"/>
      <c r="BV28" s="213"/>
      <c r="BW28" s="213"/>
      <c r="BX28" s="213"/>
      <c r="BY28" s="213"/>
      <c r="BZ28" s="213"/>
      <c r="CA28" s="213"/>
      <c r="CB28" s="213"/>
      <c r="CC28" s="213"/>
      <c r="CD28" s="213"/>
      <c r="CE28" s="213"/>
      <c r="CF28" s="214">
        <f t="shared" si="17"/>
        <v>0</v>
      </c>
      <c r="CG28" s="184">
        <f t="shared" si="18"/>
        <v>0</v>
      </c>
      <c r="CH28" s="185" t="str">
        <f t="shared" si="19"/>
        <v xml:space="preserve">  </v>
      </c>
      <c r="CI28" s="212"/>
      <c r="CJ28" s="212"/>
      <c r="CK28" s="212"/>
      <c r="CL28" s="212"/>
      <c r="CM28" s="212"/>
      <c r="CN28" s="213"/>
      <c r="CO28" s="213"/>
      <c r="CP28" s="213"/>
      <c r="CQ28" s="213"/>
      <c r="CR28" s="213"/>
      <c r="CS28" s="213"/>
      <c r="CT28" s="213"/>
      <c r="CU28" s="213"/>
      <c r="CV28" s="213"/>
      <c r="CW28" s="213"/>
      <c r="CX28" s="214">
        <f t="shared" si="20"/>
        <v>0</v>
      </c>
      <c r="CY28" s="184">
        <f t="shared" si="21"/>
        <v>0</v>
      </c>
      <c r="CZ28" s="185" t="str">
        <f t="shared" si="22"/>
        <v xml:space="preserve">  </v>
      </c>
      <c r="DA28" s="212"/>
      <c r="DB28" s="212"/>
      <c r="DC28" s="212"/>
      <c r="DD28" s="212"/>
      <c r="DE28" s="212"/>
      <c r="DF28" s="213"/>
      <c r="DG28" s="213"/>
      <c r="DH28" s="213"/>
      <c r="DI28" s="213"/>
      <c r="DJ28" s="213"/>
      <c r="DK28" s="213"/>
      <c r="DL28" s="213"/>
      <c r="DM28" s="213"/>
      <c r="DN28" s="213"/>
      <c r="DO28" s="213"/>
      <c r="DP28" s="214">
        <f t="shared" si="23"/>
        <v>0</v>
      </c>
      <c r="DQ28" s="184">
        <f t="shared" si="24"/>
        <v>0</v>
      </c>
      <c r="DR28" s="185" t="str">
        <f t="shared" si="25"/>
        <v xml:space="preserve">  </v>
      </c>
      <c r="DS28" s="212"/>
      <c r="DT28" s="212"/>
      <c r="DU28" s="212"/>
      <c r="DV28" s="212"/>
      <c r="DW28" s="212"/>
      <c r="DX28" s="213"/>
      <c r="DY28" s="213"/>
      <c r="DZ28" s="213"/>
      <c r="EA28" s="213"/>
      <c r="EB28" s="213"/>
      <c r="EC28" s="213"/>
      <c r="ED28" s="213"/>
      <c r="EE28" s="213"/>
      <c r="EF28" s="213"/>
      <c r="EG28" s="213"/>
      <c r="EH28" s="214">
        <f t="shared" si="26"/>
        <v>0</v>
      </c>
      <c r="EI28" s="184">
        <f t="shared" si="27"/>
        <v>0</v>
      </c>
      <c r="EJ28" s="185" t="str">
        <f t="shared" si="28"/>
        <v xml:space="preserve">  </v>
      </c>
      <c r="EK28" s="212"/>
      <c r="EL28" s="212"/>
      <c r="EM28" s="212"/>
      <c r="EN28" s="212"/>
      <c r="EO28" s="212"/>
      <c r="EP28" s="213"/>
      <c r="EQ28" s="213"/>
      <c r="ER28" s="213"/>
      <c r="ES28" s="213"/>
      <c r="ET28" s="213"/>
      <c r="EU28" s="213"/>
      <c r="EV28" s="213"/>
      <c r="EW28" s="213"/>
      <c r="EX28" s="213"/>
      <c r="EY28" s="213"/>
      <c r="EZ28" s="214">
        <f t="shared" si="29"/>
        <v>0</v>
      </c>
      <c r="FA28" s="184">
        <f t="shared" si="30"/>
        <v>0</v>
      </c>
      <c r="FB28" s="185" t="str">
        <f t="shared" si="31"/>
        <v xml:space="preserve">  </v>
      </c>
      <c r="FH28" s="215"/>
      <c r="FI28" s="215"/>
      <c r="FJ28" s="215"/>
      <c r="FK28" s="215"/>
      <c r="FL28" s="215"/>
      <c r="FM28" s="215"/>
      <c r="FN28" s="215"/>
      <c r="FO28" s="215"/>
      <c r="FP28" s="215"/>
      <c r="FQ28" s="215"/>
      <c r="FR28" s="215"/>
      <c r="FS28" s="215"/>
      <c r="FT28" s="215"/>
      <c r="FU28" s="215"/>
      <c r="FV28" s="215"/>
      <c r="FW28" s="215"/>
      <c r="FX28" s="215"/>
      <c r="FY28" s="215"/>
      <c r="FZ28" s="215"/>
      <c r="GA28" s="215"/>
      <c r="GB28" s="215"/>
      <c r="GC28" s="215"/>
      <c r="GD28" s="215"/>
      <c r="GE28" s="215"/>
      <c r="GF28" s="215"/>
    </row>
    <row r="29" spans="1:188" ht="24" customHeight="1">
      <c r="A29" s="210">
        <f>'STUDENT PROFILE'!A29</f>
        <v>23</v>
      </c>
      <c r="B29" s="210" t="str">
        <f>'STUDENT PROFILE'!B29</f>
        <v>M</v>
      </c>
      <c r="C29" s="376" t="str">
        <f>'STUDENT PROFILE'!C29</f>
        <v>Asha</v>
      </c>
      <c r="D29" s="210">
        <f>'STUDENT PROFILE'!D29</f>
        <v>2752</v>
      </c>
      <c r="E29" s="557"/>
      <c r="F29" s="557"/>
      <c r="G29" s="211" t="str">
        <f t="shared" si="5"/>
        <v/>
      </c>
      <c r="H29" s="211" t="str">
        <f t="shared" si="6"/>
        <v/>
      </c>
      <c r="I29" s="211" t="str">
        <f t="shared" si="0"/>
        <v/>
      </c>
      <c r="J29" s="211" t="str">
        <f t="shared" si="1"/>
        <v/>
      </c>
      <c r="K29" s="211" t="str">
        <f t="shared" si="2"/>
        <v/>
      </c>
      <c r="L29" s="211" t="str">
        <f t="shared" si="3"/>
        <v/>
      </c>
      <c r="M29" s="211" t="str">
        <f t="shared" si="4"/>
        <v/>
      </c>
      <c r="N29" s="211" t="str">
        <f t="shared" si="7"/>
        <v/>
      </c>
      <c r="O29" s="212"/>
      <c r="P29" s="212"/>
      <c r="Q29" s="212"/>
      <c r="R29" s="212"/>
      <c r="S29" s="212"/>
      <c r="T29" s="213"/>
      <c r="U29" s="213"/>
      <c r="V29" s="213"/>
      <c r="W29" s="213"/>
      <c r="X29" s="213"/>
      <c r="Y29" s="213"/>
      <c r="Z29" s="213"/>
      <c r="AA29" s="213"/>
      <c r="AB29" s="213"/>
      <c r="AC29" s="213"/>
      <c r="AD29" s="214">
        <f t="shared" si="8"/>
        <v>0</v>
      </c>
      <c r="AE29" s="184">
        <f t="shared" si="9"/>
        <v>0</v>
      </c>
      <c r="AF29" s="185" t="str">
        <f t="shared" si="10"/>
        <v xml:space="preserve">  </v>
      </c>
      <c r="AG29" s="212"/>
      <c r="AH29" s="212"/>
      <c r="AI29" s="212"/>
      <c r="AJ29" s="212"/>
      <c r="AK29" s="212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4">
        <f t="shared" si="11"/>
        <v>0</v>
      </c>
      <c r="AW29" s="184">
        <f t="shared" si="12"/>
        <v>0</v>
      </c>
      <c r="AX29" s="185" t="str">
        <f t="shared" si="13"/>
        <v xml:space="preserve">  </v>
      </c>
      <c r="AY29" s="212"/>
      <c r="AZ29" s="212"/>
      <c r="BA29" s="212"/>
      <c r="BB29" s="212"/>
      <c r="BC29" s="212"/>
      <c r="BD29" s="213"/>
      <c r="BE29" s="213"/>
      <c r="BF29" s="213"/>
      <c r="BG29" s="213"/>
      <c r="BH29" s="213"/>
      <c r="BI29" s="213"/>
      <c r="BJ29" s="213"/>
      <c r="BK29" s="213"/>
      <c r="BL29" s="213"/>
      <c r="BM29" s="213"/>
      <c r="BN29" s="214">
        <f t="shared" si="14"/>
        <v>0</v>
      </c>
      <c r="BO29" s="184">
        <f t="shared" si="15"/>
        <v>0</v>
      </c>
      <c r="BP29" s="185" t="str">
        <f t="shared" si="16"/>
        <v xml:space="preserve">  </v>
      </c>
      <c r="BQ29" s="212"/>
      <c r="BR29" s="212"/>
      <c r="BS29" s="212"/>
      <c r="BT29" s="212"/>
      <c r="BU29" s="212"/>
      <c r="BV29" s="213"/>
      <c r="BW29" s="213"/>
      <c r="BX29" s="213"/>
      <c r="BY29" s="213"/>
      <c r="BZ29" s="213"/>
      <c r="CA29" s="213"/>
      <c r="CB29" s="213"/>
      <c r="CC29" s="213"/>
      <c r="CD29" s="213"/>
      <c r="CE29" s="213"/>
      <c r="CF29" s="214">
        <f t="shared" si="17"/>
        <v>0</v>
      </c>
      <c r="CG29" s="184">
        <f t="shared" si="18"/>
        <v>0</v>
      </c>
      <c r="CH29" s="185" t="str">
        <f t="shared" si="19"/>
        <v xml:space="preserve">  </v>
      </c>
      <c r="CI29" s="212"/>
      <c r="CJ29" s="212"/>
      <c r="CK29" s="212"/>
      <c r="CL29" s="212"/>
      <c r="CM29" s="212"/>
      <c r="CN29" s="213"/>
      <c r="CO29" s="213"/>
      <c r="CP29" s="213"/>
      <c r="CQ29" s="213"/>
      <c r="CR29" s="213"/>
      <c r="CS29" s="213"/>
      <c r="CT29" s="213"/>
      <c r="CU29" s="213"/>
      <c r="CV29" s="213"/>
      <c r="CW29" s="213"/>
      <c r="CX29" s="214">
        <f t="shared" si="20"/>
        <v>0</v>
      </c>
      <c r="CY29" s="184">
        <f t="shared" si="21"/>
        <v>0</v>
      </c>
      <c r="CZ29" s="185" t="str">
        <f t="shared" si="22"/>
        <v xml:space="preserve">  </v>
      </c>
      <c r="DA29" s="212"/>
      <c r="DB29" s="212"/>
      <c r="DC29" s="212"/>
      <c r="DD29" s="212"/>
      <c r="DE29" s="212"/>
      <c r="DF29" s="213"/>
      <c r="DG29" s="213"/>
      <c r="DH29" s="213"/>
      <c r="DI29" s="213"/>
      <c r="DJ29" s="213"/>
      <c r="DK29" s="213"/>
      <c r="DL29" s="213"/>
      <c r="DM29" s="213"/>
      <c r="DN29" s="213"/>
      <c r="DO29" s="213"/>
      <c r="DP29" s="214">
        <f t="shared" si="23"/>
        <v>0</v>
      </c>
      <c r="DQ29" s="184">
        <f t="shared" si="24"/>
        <v>0</v>
      </c>
      <c r="DR29" s="185" t="str">
        <f t="shared" si="25"/>
        <v xml:space="preserve">  </v>
      </c>
      <c r="DS29" s="212"/>
      <c r="DT29" s="212"/>
      <c r="DU29" s="212"/>
      <c r="DV29" s="212"/>
      <c r="DW29" s="212"/>
      <c r="DX29" s="213"/>
      <c r="DY29" s="213"/>
      <c r="DZ29" s="213"/>
      <c r="EA29" s="213"/>
      <c r="EB29" s="213"/>
      <c r="EC29" s="213"/>
      <c r="ED29" s="213"/>
      <c r="EE29" s="213"/>
      <c r="EF29" s="213"/>
      <c r="EG29" s="213"/>
      <c r="EH29" s="214">
        <f t="shared" si="26"/>
        <v>0</v>
      </c>
      <c r="EI29" s="184">
        <f t="shared" si="27"/>
        <v>0</v>
      </c>
      <c r="EJ29" s="185" t="str">
        <f t="shared" si="28"/>
        <v xml:space="preserve">  </v>
      </c>
      <c r="EK29" s="212"/>
      <c r="EL29" s="212"/>
      <c r="EM29" s="212"/>
      <c r="EN29" s="212"/>
      <c r="EO29" s="212"/>
      <c r="EP29" s="213"/>
      <c r="EQ29" s="213"/>
      <c r="ER29" s="213"/>
      <c r="ES29" s="213"/>
      <c r="ET29" s="213"/>
      <c r="EU29" s="213"/>
      <c r="EV29" s="213"/>
      <c r="EW29" s="213"/>
      <c r="EX29" s="213"/>
      <c r="EY29" s="213"/>
      <c r="EZ29" s="214">
        <f t="shared" si="29"/>
        <v>0</v>
      </c>
      <c r="FA29" s="184">
        <f t="shared" si="30"/>
        <v>0</v>
      </c>
      <c r="FB29" s="185" t="str">
        <f t="shared" si="31"/>
        <v xml:space="preserve">  </v>
      </c>
      <c r="FH29" s="215"/>
      <c r="FI29" s="215"/>
      <c r="FJ29" s="215"/>
      <c r="FK29" s="215"/>
      <c r="FL29" s="215"/>
      <c r="FM29" s="215"/>
      <c r="FN29" s="215"/>
      <c r="FO29" s="215"/>
      <c r="FP29" s="215"/>
      <c r="FQ29" s="215"/>
      <c r="FR29" s="215"/>
      <c r="FS29" s="215"/>
      <c r="FT29" s="215"/>
      <c r="FU29" s="215"/>
      <c r="FV29" s="215"/>
      <c r="FW29" s="215"/>
      <c r="FX29" s="215"/>
      <c r="FY29" s="215"/>
      <c r="FZ29" s="215"/>
      <c r="GA29" s="215"/>
      <c r="GB29" s="215"/>
      <c r="GC29" s="215"/>
      <c r="GD29" s="215"/>
      <c r="GE29" s="215"/>
      <c r="GF29" s="215"/>
    </row>
    <row r="30" spans="1:188" ht="24" customHeight="1">
      <c r="A30" s="210">
        <f>'STUDENT PROFILE'!A30</f>
        <v>24</v>
      </c>
      <c r="B30" s="210" t="str">
        <f>'STUDENT PROFILE'!B30</f>
        <v>N</v>
      </c>
      <c r="C30" s="376" t="str">
        <f>'STUDENT PROFILE'!C30</f>
        <v>Sarita Kumari</v>
      </c>
      <c r="D30" s="210">
        <f>'STUDENT PROFILE'!D30</f>
        <v>2754</v>
      </c>
      <c r="E30" s="557"/>
      <c r="F30" s="557"/>
      <c r="G30" s="211" t="str">
        <f t="shared" si="5"/>
        <v/>
      </c>
      <c r="H30" s="211" t="str">
        <f t="shared" si="6"/>
        <v/>
      </c>
      <c r="I30" s="211" t="str">
        <f t="shared" si="0"/>
        <v/>
      </c>
      <c r="J30" s="211" t="str">
        <f t="shared" si="1"/>
        <v/>
      </c>
      <c r="K30" s="211" t="str">
        <f t="shared" si="2"/>
        <v/>
      </c>
      <c r="L30" s="211" t="str">
        <f t="shared" si="3"/>
        <v/>
      </c>
      <c r="M30" s="211" t="str">
        <f t="shared" si="4"/>
        <v/>
      </c>
      <c r="N30" s="211" t="str">
        <f t="shared" si="7"/>
        <v/>
      </c>
      <c r="O30" s="212"/>
      <c r="P30" s="212"/>
      <c r="Q30" s="212"/>
      <c r="R30" s="212"/>
      <c r="S30" s="212"/>
      <c r="T30" s="213"/>
      <c r="U30" s="213"/>
      <c r="V30" s="213"/>
      <c r="W30" s="213"/>
      <c r="X30" s="213"/>
      <c r="Y30" s="213"/>
      <c r="Z30" s="213"/>
      <c r="AA30" s="213"/>
      <c r="AB30" s="213"/>
      <c r="AC30" s="213"/>
      <c r="AD30" s="214">
        <f t="shared" si="8"/>
        <v>0</v>
      </c>
      <c r="AE30" s="184">
        <f t="shared" si="9"/>
        <v>0</v>
      </c>
      <c r="AF30" s="185" t="str">
        <f t="shared" si="10"/>
        <v xml:space="preserve">  </v>
      </c>
      <c r="AG30" s="212"/>
      <c r="AH30" s="212"/>
      <c r="AI30" s="212"/>
      <c r="AJ30" s="212"/>
      <c r="AK30" s="212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4">
        <f t="shared" si="11"/>
        <v>0</v>
      </c>
      <c r="AW30" s="184">
        <f t="shared" si="12"/>
        <v>0</v>
      </c>
      <c r="AX30" s="185" t="str">
        <f t="shared" si="13"/>
        <v xml:space="preserve">  </v>
      </c>
      <c r="AY30" s="212"/>
      <c r="AZ30" s="212"/>
      <c r="BA30" s="212"/>
      <c r="BB30" s="212"/>
      <c r="BC30" s="212"/>
      <c r="BD30" s="213"/>
      <c r="BE30" s="213"/>
      <c r="BF30" s="213"/>
      <c r="BG30" s="213"/>
      <c r="BH30" s="213"/>
      <c r="BI30" s="213"/>
      <c r="BJ30" s="213"/>
      <c r="BK30" s="213"/>
      <c r="BL30" s="213"/>
      <c r="BM30" s="213"/>
      <c r="BN30" s="214">
        <f t="shared" si="14"/>
        <v>0</v>
      </c>
      <c r="BO30" s="184">
        <f t="shared" si="15"/>
        <v>0</v>
      </c>
      <c r="BP30" s="185" t="str">
        <f t="shared" si="16"/>
        <v xml:space="preserve">  </v>
      </c>
      <c r="BQ30" s="212"/>
      <c r="BR30" s="212"/>
      <c r="BS30" s="212"/>
      <c r="BT30" s="212"/>
      <c r="BU30" s="212"/>
      <c r="BV30" s="213"/>
      <c r="BW30" s="213"/>
      <c r="BX30" s="213"/>
      <c r="BY30" s="213"/>
      <c r="BZ30" s="213"/>
      <c r="CA30" s="213"/>
      <c r="CB30" s="213"/>
      <c r="CC30" s="213"/>
      <c r="CD30" s="213"/>
      <c r="CE30" s="213"/>
      <c r="CF30" s="214">
        <f t="shared" si="17"/>
        <v>0</v>
      </c>
      <c r="CG30" s="184">
        <f t="shared" si="18"/>
        <v>0</v>
      </c>
      <c r="CH30" s="185" t="str">
        <f t="shared" si="19"/>
        <v xml:space="preserve">  </v>
      </c>
      <c r="CI30" s="212"/>
      <c r="CJ30" s="212"/>
      <c r="CK30" s="212"/>
      <c r="CL30" s="212"/>
      <c r="CM30" s="212"/>
      <c r="CN30" s="213"/>
      <c r="CO30" s="213"/>
      <c r="CP30" s="213"/>
      <c r="CQ30" s="213"/>
      <c r="CR30" s="213"/>
      <c r="CS30" s="213"/>
      <c r="CT30" s="213"/>
      <c r="CU30" s="213"/>
      <c r="CV30" s="213"/>
      <c r="CW30" s="213"/>
      <c r="CX30" s="214">
        <f t="shared" si="20"/>
        <v>0</v>
      </c>
      <c r="CY30" s="184">
        <f t="shared" si="21"/>
        <v>0</v>
      </c>
      <c r="CZ30" s="185" t="str">
        <f t="shared" si="22"/>
        <v xml:space="preserve">  </v>
      </c>
      <c r="DA30" s="212"/>
      <c r="DB30" s="212"/>
      <c r="DC30" s="212"/>
      <c r="DD30" s="212"/>
      <c r="DE30" s="212"/>
      <c r="DF30" s="213"/>
      <c r="DG30" s="213"/>
      <c r="DH30" s="213"/>
      <c r="DI30" s="213"/>
      <c r="DJ30" s="213"/>
      <c r="DK30" s="213"/>
      <c r="DL30" s="213"/>
      <c r="DM30" s="213"/>
      <c r="DN30" s="213"/>
      <c r="DO30" s="213"/>
      <c r="DP30" s="214">
        <f t="shared" si="23"/>
        <v>0</v>
      </c>
      <c r="DQ30" s="184">
        <f t="shared" si="24"/>
        <v>0</v>
      </c>
      <c r="DR30" s="185" t="str">
        <f t="shared" si="25"/>
        <v xml:space="preserve">  </v>
      </c>
      <c r="DS30" s="212"/>
      <c r="DT30" s="212"/>
      <c r="DU30" s="212"/>
      <c r="DV30" s="212"/>
      <c r="DW30" s="212"/>
      <c r="DX30" s="213"/>
      <c r="DY30" s="213"/>
      <c r="DZ30" s="213"/>
      <c r="EA30" s="213"/>
      <c r="EB30" s="213"/>
      <c r="EC30" s="213"/>
      <c r="ED30" s="213"/>
      <c r="EE30" s="213"/>
      <c r="EF30" s="213"/>
      <c r="EG30" s="213"/>
      <c r="EH30" s="214">
        <f t="shared" si="26"/>
        <v>0</v>
      </c>
      <c r="EI30" s="184">
        <f t="shared" si="27"/>
        <v>0</v>
      </c>
      <c r="EJ30" s="185" t="str">
        <f t="shared" si="28"/>
        <v xml:space="preserve">  </v>
      </c>
      <c r="EK30" s="212"/>
      <c r="EL30" s="212"/>
      <c r="EM30" s="212"/>
      <c r="EN30" s="212"/>
      <c r="EO30" s="212"/>
      <c r="EP30" s="213"/>
      <c r="EQ30" s="213"/>
      <c r="ER30" s="213"/>
      <c r="ES30" s="213"/>
      <c r="ET30" s="213"/>
      <c r="EU30" s="213"/>
      <c r="EV30" s="213"/>
      <c r="EW30" s="213"/>
      <c r="EX30" s="213"/>
      <c r="EY30" s="213"/>
      <c r="EZ30" s="214">
        <f t="shared" si="29"/>
        <v>0</v>
      </c>
      <c r="FA30" s="184">
        <f t="shared" si="30"/>
        <v>0</v>
      </c>
      <c r="FB30" s="185" t="str">
        <f t="shared" si="31"/>
        <v xml:space="preserve">  </v>
      </c>
      <c r="FH30" s="215"/>
      <c r="FI30" s="215"/>
      <c r="FJ30" s="215"/>
      <c r="FK30" s="215"/>
      <c r="FL30" s="215"/>
      <c r="FM30" s="215"/>
      <c r="FN30" s="215"/>
      <c r="FO30" s="215"/>
      <c r="FP30" s="215"/>
      <c r="FQ30" s="215"/>
      <c r="FR30" s="215"/>
      <c r="FS30" s="215"/>
      <c r="FT30" s="215"/>
      <c r="FU30" s="215"/>
      <c r="FV30" s="215"/>
      <c r="FW30" s="215"/>
      <c r="FX30" s="215"/>
      <c r="FY30" s="215"/>
      <c r="FZ30" s="215"/>
      <c r="GA30" s="215"/>
      <c r="GB30" s="215"/>
      <c r="GC30" s="215"/>
      <c r="GD30" s="215"/>
      <c r="GE30" s="215"/>
      <c r="GF30" s="215"/>
    </row>
    <row r="31" spans="1:188" ht="24" customHeight="1">
      <c r="A31" s="210">
        <f>'STUDENT PROFILE'!A31</f>
        <v>25</v>
      </c>
      <c r="B31" s="210" t="str">
        <f>'STUDENT PROFILE'!B31</f>
        <v>J</v>
      </c>
      <c r="C31" s="376" t="str">
        <f>'STUDENT PROFILE'!C31</f>
        <v>Yogesh Kumar</v>
      </c>
      <c r="D31" s="210">
        <f>'STUDENT PROFILE'!D31</f>
        <v>2771</v>
      </c>
      <c r="E31" s="557"/>
      <c r="F31" s="557"/>
      <c r="G31" s="211" t="str">
        <f t="shared" si="5"/>
        <v/>
      </c>
      <c r="H31" s="211" t="str">
        <f t="shared" si="6"/>
        <v/>
      </c>
      <c r="I31" s="211" t="str">
        <f t="shared" si="0"/>
        <v/>
      </c>
      <c r="J31" s="211" t="str">
        <f t="shared" si="1"/>
        <v/>
      </c>
      <c r="K31" s="211" t="str">
        <f t="shared" si="2"/>
        <v/>
      </c>
      <c r="L31" s="211" t="str">
        <f t="shared" si="3"/>
        <v/>
      </c>
      <c r="M31" s="211" t="str">
        <f t="shared" si="4"/>
        <v/>
      </c>
      <c r="N31" s="211" t="str">
        <f t="shared" si="7"/>
        <v/>
      </c>
      <c r="O31" s="212"/>
      <c r="P31" s="212"/>
      <c r="Q31" s="212"/>
      <c r="R31" s="212"/>
      <c r="S31" s="212"/>
      <c r="T31" s="213"/>
      <c r="U31" s="213"/>
      <c r="V31" s="213"/>
      <c r="W31" s="213"/>
      <c r="X31" s="213"/>
      <c r="Y31" s="213"/>
      <c r="Z31" s="213"/>
      <c r="AA31" s="213"/>
      <c r="AB31" s="213"/>
      <c r="AC31" s="213"/>
      <c r="AD31" s="214">
        <f t="shared" si="8"/>
        <v>0</v>
      </c>
      <c r="AE31" s="184">
        <f t="shared" si="9"/>
        <v>0</v>
      </c>
      <c r="AF31" s="185" t="str">
        <f t="shared" si="10"/>
        <v xml:space="preserve">  </v>
      </c>
      <c r="AG31" s="212"/>
      <c r="AH31" s="212"/>
      <c r="AI31" s="212"/>
      <c r="AJ31" s="212"/>
      <c r="AK31" s="212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4">
        <f t="shared" si="11"/>
        <v>0</v>
      </c>
      <c r="AW31" s="184">
        <f t="shared" si="12"/>
        <v>0</v>
      </c>
      <c r="AX31" s="185" t="str">
        <f t="shared" si="13"/>
        <v xml:space="preserve">  </v>
      </c>
      <c r="AY31" s="212"/>
      <c r="AZ31" s="212"/>
      <c r="BA31" s="212"/>
      <c r="BB31" s="212"/>
      <c r="BC31" s="212"/>
      <c r="BD31" s="213"/>
      <c r="BE31" s="213"/>
      <c r="BF31" s="213"/>
      <c r="BG31" s="213"/>
      <c r="BH31" s="213"/>
      <c r="BI31" s="213"/>
      <c r="BJ31" s="213"/>
      <c r="BK31" s="213"/>
      <c r="BL31" s="213"/>
      <c r="BM31" s="213"/>
      <c r="BN31" s="214">
        <f t="shared" si="14"/>
        <v>0</v>
      </c>
      <c r="BO31" s="184">
        <f t="shared" si="15"/>
        <v>0</v>
      </c>
      <c r="BP31" s="185" t="str">
        <f t="shared" si="16"/>
        <v xml:space="preserve">  </v>
      </c>
      <c r="BQ31" s="212"/>
      <c r="BR31" s="212"/>
      <c r="BS31" s="212"/>
      <c r="BT31" s="212"/>
      <c r="BU31" s="212"/>
      <c r="BV31" s="213"/>
      <c r="BW31" s="213"/>
      <c r="BX31" s="213"/>
      <c r="BY31" s="213"/>
      <c r="BZ31" s="213"/>
      <c r="CA31" s="213"/>
      <c r="CB31" s="213"/>
      <c r="CC31" s="213"/>
      <c r="CD31" s="213"/>
      <c r="CE31" s="213"/>
      <c r="CF31" s="214">
        <f t="shared" si="17"/>
        <v>0</v>
      </c>
      <c r="CG31" s="184">
        <f t="shared" si="18"/>
        <v>0</v>
      </c>
      <c r="CH31" s="185" t="str">
        <f t="shared" si="19"/>
        <v xml:space="preserve">  </v>
      </c>
      <c r="CI31" s="212"/>
      <c r="CJ31" s="212"/>
      <c r="CK31" s="212"/>
      <c r="CL31" s="212"/>
      <c r="CM31" s="212"/>
      <c r="CN31" s="213"/>
      <c r="CO31" s="213"/>
      <c r="CP31" s="213"/>
      <c r="CQ31" s="213"/>
      <c r="CR31" s="213"/>
      <c r="CS31" s="213"/>
      <c r="CT31" s="213"/>
      <c r="CU31" s="213"/>
      <c r="CV31" s="213"/>
      <c r="CW31" s="213"/>
      <c r="CX31" s="214">
        <f t="shared" si="20"/>
        <v>0</v>
      </c>
      <c r="CY31" s="184">
        <f t="shared" si="21"/>
        <v>0</v>
      </c>
      <c r="CZ31" s="185" t="str">
        <f t="shared" si="22"/>
        <v xml:space="preserve">  </v>
      </c>
      <c r="DA31" s="212"/>
      <c r="DB31" s="212"/>
      <c r="DC31" s="212"/>
      <c r="DD31" s="212"/>
      <c r="DE31" s="212"/>
      <c r="DF31" s="213"/>
      <c r="DG31" s="213"/>
      <c r="DH31" s="213"/>
      <c r="DI31" s="213"/>
      <c r="DJ31" s="213"/>
      <c r="DK31" s="213"/>
      <c r="DL31" s="213"/>
      <c r="DM31" s="213"/>
      <c r="DN31" s="213"/>
      <c r="DO31" s="213"/>
      <c r="DP31" s="214">
        <f t="shared" si="23"/>
        <v>0</v>
      </c>
      <c r="DQ31" s="184">
        <f t="shared" si="24"/>
        <v>0</v>
      </c>
      <c r="DR31" s="185" t="str">
        <f t="shared" si="25"/>
        <v xml:space="preserve">  </v>
      </c>
      <c r="DS31" s="212"/>
      <c r="DT31" s="212"/>
      <c r="DU31" s="212"/>
      <c r="DV31" s="212"/>
      <c r="DW31" s="212"/>
      <c r="DX31" s="213"/>
      <c r="DY31" s="213"/>
      <c r="DZ31" s="213"/>
      <c r="EA31" s="213"/>
      <c r="EB31" s="213"/>
      <c r="EC31" s="213"/>
      <c r="ED31" s="213"/>
      <c r="EE31" s="213"/>
      <c r="EF31" s="213"/>
      <c r="EG31" s="213"/>
      <c r="EH31" s="214">
        <f t="shared" si="26"/>
        <v>0</v>
      </c>
      <c r="EI31" s="184">
        <f t="shared" si="27"/>
        <v>0</v>
      </c>
      <c r="EJ31" s="185" t="str">
        <f t="shared" si="28"/>
        <v xml:space="preserve">  </v>
      </c>
      <c r="EK31" s="212"/>
      <c r="EL31" s="212"/>
      <c r="EM31" s="212"/>
      <c r="EN31" s="212"/>
      <c r="EO31" s="212"/>
      <c r="EP31" s="213"/>
      <c r="EQ31" s="213"/>
      <c r="ER31" s="213"/>
      <c r="ES31" s="213"/>
      <c r="ET31" s="213"/>
      <c r="EU31" s="213"/>
      <c r="EV31" s="213"/>
      <c r="EW31" s="213"/>
      <c r="EX31" s="213"/>
      <c r="EY31" s="213"/>
      <c r="EZ31" s="214">
        <f t="shared" si="29"/>
        <v>0</v>
      </c>
      <c r="FA31" s="184">
        <f t="shared" si="30"/>
        <v>0</v>
      </c>
      <c r="FB31" s="185" t="str">
        <f t="shared" si="31"/>
        <v xml:space="preserve">  </v>
      </c>
      <c r="FH31" s="215"/>
      <c r="FI31" s="215"/>
      <c r="FJ31" s="215"/>
      <c r="FK31" s="215"/>
      <c r="FL31" s="215"/>
      <c r="FM31" s="215"/>
      <c r="FN31" s="215"/>
      <c r="FO31" s="215"/>
      <c r="FP31" s="215"/>
      <c r="FQ31" s="215"/>
      <c r="FR31" s="215"/>
      <c r="FS31" s="215"/>
      <c r="FT31" s="215"/>
      <c r="FU31" s="215"/>
      <c r="FV31" s="215"/>
      <c r="FW31" s="215"/>
      <c r="FX31" s="215"/>
      <c r="FY31" s="215"/>
      <c r="FZ31" s="215"/>
      <c r="GA31" s="215"/>
      <c r="GB31" s="215"/>
      <c r="GC31" s="215"/>
      <c r="GD31" s="215"/>
      <c r="GE31" s="215"/>
      <c r="GF31" s="215"/>
    </row>
    <row r="32" spans="1:188" ht="24" customHeight="1">
      <c r="A32" s="210">
        <f>'STUDENT PROFILE'!A32</f>
        <v>26</v>
      </c>
      <c r="B32" s="210" t="str">
        <f>'STUDENT PROFILE'!B32</f>
        <v>N</v>
      </c>
      <c r="C32" s="376" t="str">
        <f>'STUDENT PROFILE'!C32</f>
        <v>Nisha</v>
      </c>
      <c r="D32" s="210">
        <f>'STUDENT PROFILE'!D32</f>
        <v>2795</v>
      </c>
      <c r="E32" s="557"/>
      <c r="F32" s="557"/>
      <c r="G32" s="211" t="str">
        <f t="shared" si="5"/>
        <v/>
      </c>
      <c r="H32" s="211" t="str">
        <f t="shared" si="6"/>
        <v/>
      </c>
      <c r="I32" s="211" t="str">
        <f t="shared" si="0"/>
        <v/>
      </c>
      <c r="J32" s="211" t="str">
        <f t="shared" si="1"/>
        <v/>
      </c>
      <c r="K32" s="211" t="str">
        <f t="shared" si="2"/>
        <v/>
      </c>
      <c r="L32" s="211" t="str">
        <f t="shared" si="3"/>
        <v/>
      </c>
      <c r="M32" s="211" t="str">
        <f t="shared" si="4"/>
        <v/>
      </c>
      <c r="N32" s="211" t="str">
        <f t="shared" si="7"/>
        <v/>
      </c>
      <c r="O32" s="212"/>
      <c r="P32" s="212"/>
      <c r="Q32" s="212"/>
      <c r="R32" s="212"/>
      <c r="S32" s="212"/>
      <c r="T32" s="213"/>
      <c r="U32" s="213"/>
      <c r="V32" s="213"/>
      <c r="W32" s="213"/>
      <c r="X32" s="213"/>
      <c r="Y32" s="213"/>
      <c r="Z32" s="213"/>
      <c r="AA32" s="213"/>
      <c r="AB32" s="213"/>
      <c r="AC32" s="213"/>
      <c r="AD32" s="214">
        <f t="shared" si="8"/>
        <v>0</v>
      </c>
      <c r="AE32" s="184">
        <f t="shared" si="9"/>
        <v>0</v>
      </c>
      <c r="AF32" s="185" t="str">
        <f t="shared" si="10"/>
        <v xml:space="preserve">  </v>
      </c>
      <c r="AG32" s="212"/>
      <c r="AH32" s="212"/>
      <c r="AI32" s="212"/>
      <c r="AJ32" s="212"/>
      <c r="AK32" s="212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4">
        <f t="shared" si="11"/>
        <v>0</v>
      </c>
      <c r="AW32" s="184">
        <f t="shared" si="12"/>
        <v>0</v>
      </c>
      <c r="AX32" s="185" t="str">
        <f t="shared" si="13"/>
        <v xml:space="preserve">  </v>
      </c>
      <c r="AY32" s="212"/>
      <c r="AZ32" s="212"/>
      <c r="BA32" s="212"/>
      <c r="BB32" s="212"/>
      <c r="BC32" s="212"/>
      <c r="BD32" s="213"/>
      <c r="BE32" s="213"/>
      <c r="BF32" s="213"/>
      <c r="BG32" s="213"/>
      <c r="BH32" s="213"/>
      <c r="BI32" s="213"/>
      <c r="BJ32" s="213"/>
      <c r="BK32" s="213"/>
      <c r="BL32" s="213"/>
      <c r="BM32" s="213"/>
      <c r="BN32" s="214">
        <f t="shared" si="14"/>
        <v>0</v>
      </c>
      <c r="BO32" s="184">
        <f t="shared" si="15"/>
        <v>0</v>
      </c>
      <c r="BP32" s="185" t="str">
        <f t="shared" si="16"/>
        <v xml:space="preserve">  </v>
      </c>
      <c r="BQ32" s="212"/>
      <c r="BR32" s="212"/>
      <c r="BS32" s="212"/>
      <c r="BT32" s="212"/>
      <c r="BU32" s="212"/>
      <c r="BV32" s="213"/>
      <c r="BW32" s="213"/>
      <c r="BX32" s="213"/>
      <c r="BY32" s="213"/>
      <c r="BZ32" s="213"/>
      <c r="CA32" s="213"/>
      <c r="CB32" s="213"/>
      <c r="CC32" s="213"/>
      <c r="CD32" s="213"/>
      <c r="CE32" s="213"/>
      <c r="CF32" s="214">
        <f t="shared" si="17"/>
        <v>0</v>
      </c>
      <c r="CG32" s="184">
        <f t="shared" si="18"/>
        <v>0</v>
      </c>
      <c r="CH32" s="185" t="str">
        <f t="shared" si="19"/>
        <v xml:space="preserve">  </v>
      </c>
      <c r="CI32" s="212"/>
      <c r="CJ32" s="212"/>
      <c r="CK32" s="212"/>
      <c r="CL32" s="212"/>
      <c r="CM32" s="212"/>
      <c r="CN32" s="213"/>
      <c r="CO32" s="213"/>
      <c r="CP32" s="213"/>
      <c r="CQ32" s="213"/>
      <c r="CR32" s="213"/>
      <c r="CS32" s="213"/>
      <c r="CT32" s="213"/>
      <c r="CU32" s="213"/>
      <c r="CV32" s="213"/>
      <c r="CW32" s="213"/>
      <c r="CX32" s="214">
        <f t="shared" si="20"/>
        <v>0</v>
      </c>
      <c r="CY32" s="184">
        <f t="shared" si="21"/>
        <v>0</v>
      </c>
      <c r="CZ32" s="185" t="str">
        <f t="shared" si="22"/>
        <v xml:space="preserve">  </v>
      </c>
      <c r="DA32" s="212"/>
      <c r="DB32" s="212"/>
      <c r="DC32" s="212"/>
      <c r="DD32" s="212"/>
      <c r="DE32" s="212"/>
      <c r="DF32" s="213"/>
      <c r="DG32" s="213"/>
      <c r="DH32" s="213"/>
      <c r="DI32" s="213"/>
      <c r="DJ32" s="213"/>
      <c r="DK32" s="213"/>
      <c r="DL32" s="213"/>
      <c r="DM32" s="213"/>
      <c r="DN32" s="213"/>
      <c r="DO32" s="213"/>
      <c r="DP32" s="214">
        <f t="shared" si="23"/>
        <v>0</v>
      </c>
      <c r="DQ32" s="184">
        <f t="shared" si="24"/>
        <v>0</v>
      </c>
      <c r="DR32" s="185" t="str">
        <f t="shared" si="25"/>
        <v xml:space="preserve">  </v>
      </c>
      <c r="DS32" s="212"/>
      <c r="DT32" s="212"/>
      <c r="DU32" s="212"/>
      <c r="DV32" s="212"/>
      <c r="DW32" s="212"/>
      <c r="DX32" s="213"/>
      <c r="DY32" s="213"/>
      <c r="DZ32" s="213"/>
      <c r="EA32" s="213"/>
      <c r="EB32" s="213"/>
      <c r="EC32" s="213"/>
      <c r="ED32" s="213"/>
      <c r="EE32" s="213"/>
      <c r="EF32" s="213"/>
      <c r="EG32" s="213"/>
      <c r="EH32" s="214">
        <f t="shared" si="26"/>
        <v>0</v>
      </c>
      <c r="EI32" s="184">
        <f t="shared" si="27"/>
        <v>0</v>
      </c>
      <c r="EJ32" s="185" t="str">
        <f t="shared" si="28"/>
        <v xml:space="preserve">  </v>
      </c>
      <c r="EK32" s="212"/>
      <c r="EL32" s="212"/>
      <c r="EM32" s="212"/>
      <c r="EN32" s="212"/>
      <c r="EO32" s="212"/>
      <c r="EP32" s="213"/>
      <c r="EQ32" s="213"/>
      <c r="ER32" s="213"/>
      <c r="ES32" s="213"/>
      <c r="ET32" s="213"/>
      <c r="EU32" s="213"/>
      <c r="EV32" s="213"/>
      <c r="EW32" s="213"/>
      <c r="EX32" s="213"/>
      <c r="EY32" s="213"/>
      <c r="EZ32" s="214">
        <f t="shared" si="29"/>
        <v>0</v>
      </c>
      <c r="FA32" s="184">
        <f t="shared" si="30"/>
        <v>0</v>
      </c>
      <c r="FB32" s="185" t="str">
        <f t="shared" si="31"/>
        <v xml:space="preserve">  </v>
      </c>
      <c r="FH32" s="215"/>
      <c r="FI32" s="215"/>
      <c r="FJ32" s="215"/>
      <c r="FK32" s="215"/>
      <c r="FL32" s="215"/>
      <c r="FM32" s="215"/>
      <c r="FN32" s="215"/>
      <c r="FO32" s="215"/>
      <c r="FP32" s="215"/>
      <c r="FQ32" s="215"/>
      <c r="FR32" s="215"/>
      <c r="FS32" s="215"/>
      <c r="FT32" s="215"/>
      <c r="FU32" s="215"/>
      <c r="FV32" s="215"/>
      <c r="FW32" s="215"/>
      <c r="FX32" s="215"/>
      <c r="FY32" s="215"/>
      <c r="FZ32" s="215"/>
      <c r="GA32" s="215"/>
      <c r="GB32" s="215"/>
      <c r="GC32" s="215"/>
      <c r="GD32" s="215"/>
      <c r="GE32" s="215"/>
      <c r="GF32" s="215"/>
    </row>
    <row r="33" spans="1:188" ht="24" customHeight="1">
      <c r="A33" s="210">
        <f>'STUDENT PROFILE'!A33</f>
        <v>27</v>
      </c>
      <c r="B33" s="210" t="str">
        <f>'STUDENT PROFILE'!B33</f>
        <v>J</v>
      </c>
      <c r="C33" s="376" t="str">
        <f>'STUDENT PROFILE'!C33</f>
        <v>Hitesh Kumar</v>
      </c>
      <c r="D33" s="210">
        <f>'STUDENT PROFILE'!D33</f>
        <v>2800</v>
      </c>
      <c r="E33" s="557"/>
      <c r="F33" s="557"/>
      <c r="G33" s="211" t="str">
        <f t="shared" si="5"/>
        <v/>
      </c>
      <c r="H33" s="211" t="str">
        <f t="shared" si="6"/>
        <v/>
      </c>
      <c r="I33" s="211" t="str">
        <f t="shared" si="0"/>
        <v/>
      </c>
      <c r="J33" s="211" t="str">
        <f t="shared" si="1"/>
        <v/>
      </c>
      <c r="K33" s="211" t="str">
        <f t="shared" si="2"/>
        <v/>
      </c>
      <c r="L33" s="211" t="str">
        <f t="shared" si="3"/>
        <v/>
      </c>
      <c r="M33" s="211" t="str">
        <f t="shared" si="4"/>
        <v/>
      </c>
      <c r="N33" s="211" t="str">
        <f t="shared" si="7"/>
        <v/>
      </c>
      <c r="O33" s="212"/>
      <c r="P33" s="212"/>
      <c r="Q33" s="212"/>
      <c r="R33" s="212"/>
      <c r="S33" s="212"/>
      <c r="T33" s="213"/>
      <c r="U33" s="213"/>
      <c r="V33" s="213"/>
      <c r="W33" s="213"/>
      <c r="X33" s="213"/>
      <c r="Y33" s="213"/>
      <c r="Z33" s="213"/>
      <c r="AA33" s="213"/>
      <c r="AB33" s="213"/>
      <c r="AC33" s="213"/>
      <c r="AD33" s="214">
        <f t="shared" si="8"/>
        <v>0</v>
      </c>
      <c r="AE33" s="184">
        <f t="shared" si="9"/>
        <v>0</v>
      </c>
      <c r="AF33" s="185" t="str">
        <f t="shared" si="10"/>
        <v xml:space="preserve">  </v>
      </c>
      <c r="AG33" s="212"/>
      <c r="AH33" s="212"/>
      <c r="AI33" s="212"/>
      <c r="AJ33" s="212"/>
      <c r="AK33" s="212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4">
        <f t="shared" si="11"/>
        <v>0</v>
      </c>
      <c r="AW33" s="184">
        <f t="shared" si="12"/>
        <v>0</v>
      </c>
      <c r="AX33" s="185" t="str">
        <f t="shared" si="13"/>
        <v xml:space="preserve">  </v>
      </c>
      <c r="AY33" s="212"/>
      <c r="AZ33" s="212"/>
      <c r="BA33" s="212"/>
      <c r="BB33" s="212"/>
      <c r="BC33" s="212"/>
      <c r="BD33" s="213"/>
      <c r="BE33" s="213"/>
      <c r="BF33" s="213"/>
      <c r="BG33" s="213"/>
      <c r="BH33" s="213"/>
      <c r="BI33" s="213"/>
      <c r="BJ33" s="213"/>
      <c r="BK33" s="213"/>
      <c r="BL33" s="213"/>
      <c r="BM33" s="213"/>
      <c r="BN33" s="214">
        <f t="shared" si="14"/>
        <v>0</v>
      </c>
      <c r="BO33" s="184">
        <f t="shared" si="15"/>
        <v>0</v>
      </c>
      <c r="BP33" s="185" t="str">
        <f t="shared" si="16"/>
        <v xml:space="preserve">  </v>
      </c>
      <c r="BQ33" s="212"/>
      <c r="BR33" s="212"/>
      <c r="BS33" s="212"/>
      <c r="BT33" s="212"/>
      <c r="BU33" s="212"/>
      <c r="BV33" s="213"/>
      <c r="BW33" s="213"/>
      <c r="BX33" s="213"/>
      <c r="BY33" s="213"/>
      <c r="BZ33" s="213"/>
      <c r="CA33" s="213"/>
      <c r="CB33" s="213"/>
      <c r="CC33" s="213"/>
      <c r="CD33" s="213"/>
      <c r="CE33" s="213"/>
      <c r="CF33" s="214">
        <f t="shared" si="17"/>
        <v>0</v>
      </c>
      <c r="CG33" s="184">
        <f t="shared" si="18"/>
        <v>0</v>
      </c>
      <c r="CH33" s="185" t="str">
        <f t="shared" si="19"/>
        <v xml:space="preserve">  </v>
      </c>
      <c r="CI33" s="212"/>
      <c r="CJ33" s="212"/>
      <c r="CK33" s="212"/>
      <c r="CL33" s="212"/>
      <c r="CM33" s="212"/>
      <c r="CN33" s="213"/>
      <c r="CO33" s="213"/>
      <c r="CP33" s="213"/>
      <c r="CQ33" s="213"/>
      <c r="CR33" s="213"/>
      <c r="CS33" s="213"/>
      <c r="CT33" s="213"/>
      <c r="CU33" s="213"/>
      <c r="CV33" s="213"/>
      <c r="CW33" s="213"/>
      <c r="CX33" s="214">
        <f t="shared" si="20"/>
        <v>0</v>
      </c>
      <c r="CY33" s="184">
        <f t="shared" si="21"/>
        <v>0</v>
      </c>
      <c r="CZ33" s="185" t="str">
        <f t="shared" si="22"/>
        <v xml:space="preserve">  </v>
      </c>
      <c r="DA33" s="212"/>
      <c r="DB33" s="212"/>
      <c r="DC33" s="212"/>
      <c r="DD33" s="212"/>
      <c r="DE33" s="212"/>
      <c r="DF33" s="213"/>
      <c r="DG33" s="213"/>
      <c r="DH33" s="213"/>
      <c r="DI33" s="213"/>
      <c r="DJ33" s="213"/>
      <c r="DK33" s="213"/>
      <c r="DL33" s="213"/>
      <c r="DM33" s="213"/>
      <c r="DN33" s="213"/>
      <c r="DO33" s="213"/>
      <c r="DP33" s="214">
        <f t="shared" si="23"/>
        <v>0</v>
      </c>
      <c r="DQ33" s="184">
        <f t="shared" si="24"/>
        <v>0</v>
      </c>
      <c r="DR33" s="185" t="str">
        <f t="shared" si="25"/>
        <v xml:space="preserve">  </v>
      </c>
      <c r="DS33" s="212"/>
      <c r="DT33" s="212"/>
      <c r="DU33" s="212"/>
      <c r="DV33" s="212"/>
      <c r="DW33" s="212"/>
      <c r="DX33" s="213"/>
      <c r="DY33" s="213"/>
      <c r="DZ33" s="213"/>
      <c r="EA33" s="213"/>
      <c r="EB33" s="213"/>
      <c r="EC33" s="213"/>
      <c r="ED33" s="213"/>
      <c r="EE33" s="213"/>
      <c r="EF33" s="213"/>
      <c r="EG33" s="213"/>
      <c r="EH33" s="214">
        <f t="shared" si="26"/>
        <v>0</v>
      </c>
      <c r="EI33" s="184">
        <f t="shared" si="27"/>
        <v>0</v>
      </c>
      <c r="EJ33" s="185" t="str">
        <f t="shared" si="28"/>
        <v xml:space="preserve">  </v>
      </c>
      <c r="EK33" s="212"/>
      <c r="EL33" s="212"/>
      <c r="EM33" s="212"/>
      <c r="EN33" s="212"/>
      <c r="EO33" s="212"/>
      <c r="EP33" s="213"/>
      <c r="EQ33" s="213"/>
      <c r="ER33" s="213"/>
      <c r="ES33" s="213"/>
      <c r="ET33" s="213"/>
      <c r="EU33" s="213"/>
      <c r="EV33" s="213"/>
      <c r="EW33" s="213"/>
      <c r="EX33" s="213"/>
      <c r="EY33" s="213"/>
      <c r="EZ33" s="214">
        <f t="shared" si="29"/>
        <v>0</v>
      </c>
      <c r="FA33" s="184">
        <f t="shared" si="30"/>
        <v>0</v>
      </c>
      <c r="FB33" s="185" t="str">
        <f t="shared" si="31"/>
        <v xml:space="preserve">  </v>
      </c>
      <c r="FH33" s="215"/>
      <c r="FI33" s="215"/>
      <c r="FJ33" s="215"/>
      <c r="FK33" s="215"/>
      <c r="FL33" s="215"/>
      <c r="FM33" s="215"/>
      <c r="FN33" s="215"/>
      <c r="FO33" s="215"/>
      <c r="FP33" s="215"/>
      <c r="FQ33" s="215"/>
      <c r="FR33" s="215"/>
      <c r="FS33" s="215"/>
      <c r="FT33" s="215"/>
      <c r="FU33" s="215"/>
      <c r="FV33" s="215"/>
      <c r="FW33" s="215"/>
      <c r="FX33" s="215"/>
      <c r="FY33" s="215"/>
      <c r="FZ33" s="215"/>
      <c r="GA33" s="215"/>
      <c r="GB33" s="215"/>
      <c r="GC33" s="215"/>
      <c r="GD33" s="215"/>
      <c r="GE33" s="215"/>
      <c r="GF33" s="215"/>
    </row>
    <row r="34" spans="1:188" ht="24" customHeight="1">
      <c r="A34" s="210">
        <f>'STUDENT PROFILE'!A34</f>
        <v>28</v>
      </c>
      <c r="B34" s="210" t="str">
        <f>'STUDENT PROFILE'!B34</f>
        <v>A</v>
      </c>
      <c r="C34" s="376" t="str">
        <f>'STUDENT PROFILE'!C34</f>
        <v>Dushyant</v>
      </c>
      <c r="D34" s="210">
        <f>'STUDENT PROFILE'!D34</f>
        <v>2801</v>
      </c>
      <c r="E34" s="557"/>
      <c r="F34" s="557"/>
      <c r="G34" s="211" t="str">
        <f t="shared" si="5"/>
        <v/>
      </c>
      <c r="H34" s="211" t="str">
        <f t="shared" si="6"/>
        <v/>
      </c>
      <c r="I34" s="211" t="str">
        <f t="shared" si="0"/>
        <v/>
      </c>
      <c r="J34" s="211" t="str">
        <f t="shared" si="1"/>
        <v/>
      </c>
      <c r="K34" s="211" t="str">
        <f t="shared" si="2"/>
        <v/>
      </c>
      <c r="L34" s="211" t="str">
        <f t="shared" si="3"/>
        <v/>
      </c>
      <c r="M34" s="211" t="str">
        <f t="shared" si="4"/>
        <v/>
      </c>
      <c r="N34" s="211" t="str">
        <f t="shared" si="7"/>
        <v/>
      </c>
      <c r="O34" s="212"/>
      <c r="P34" s="212"/>
      <c r="Q34" s="212"/>
      <c r="R34" s="212"/>
      <c r="S34" s="212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4">
        <f t="shared" si="8"/>
        <v>0</v>
      </c>
      <c r="AE34" s="184">
        <f t="shared" si="9"/>
        <v>0</v>
      </c>
      <c r="AF34" s="185" t="str">
        <f t="shared" si="10"/>
        <v xml:space="preserve">  </v>
      </c>
      <c r="AG34" s="212"/>
      <c r="AH34" s="212"/>
      <c r="AI34" s="212"/>
      <c r="AJ34" s="212"/>
      <c r="AK34" s="212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4">
        <f t="shared" si="11"/>
        <v>0</v>
      </c>
      <c r="AW34" s="184">
        <f t="shared" si="12"/>
        <v>0</v>
      </c>
      <c r="AX34" s="185" t="str">
        <f t="shared" si="13"/>
        <v xml:space="preserve">  </v>
      </c>
      <c r="AY34" s="212"/>
      <c r="AZ34" s="212"/>
      <c r="BA34" s="212"/>
      <c r="BB34" s="212"/>
      <c r="BC34" s="212"/>
      <c r="BD34" s="213"/>
      <c r="BE34" s="213"/>
      <c r="BF34" s="213"/>
      <c r="BG34" s="213"/>
      <c r="BH34" s="213"/>
      <c r="BI34" s="213"/>
      <c r="BJ34" s="213"/>
      <c r="BK34" s="213"/>
      <c r="BL34" s="213"/>
      <c r="BM34" s="213"/>
      <c r="BN34" s="214">
        <f t="shared" si="14"/>
        <v>0</v>
      </c>
      <c r="BO34" s="184">
        <f t="shared" si="15"/>
        <v>0</v>
      </c>
      <c r="BP34" s="185" t="str">
        <f t="shared" si="16"/>
        <v xml:space="preserve">  </v>
      </c>
      <c r="BQ34" s="212"/>
      <c r="BR34" s="212"/>
      <c r="BS34" s="212"/>
      <c r="BT34" s="212"/>
      <c r="BU34" s="212"/>
      <c r="BV34" s="213"/>
      <c r="BW34" s="213"/>
      <c r="BX34" s="213"/>
      <c r="BY34" s="213"/>
      <c r="BZ34" s="213"/>
      <c r="CA34" s="213"/>
      <c r="CB34" s="213"/>
      <c r="CC34" s="213"/>
      <c r="CD34" s="213"/>
      <c r="CE34" s="213"/>
      <c r="CF34" s="214">
        <f t="shared" si="17"/>
        <v>0</v>
      </c>
      <c r="CG34" s="184">
        <f t="shared" si="18"/>
        <v>0</v>
      </c>
      <c r="CH34" s="185" t="str">
        <f t="shared" si="19"/>
        <v xml:space="preserve">  </v>
      </c>
      <c r="CI34" s="212"/>
      <c r="CJ34" s="212"/>
      <c r="CK34" s="212"/>
      <c r="CL34" s="212"/>
      <c r="CM34" s="212"/>
      <c r="CN34" s="213"/>
      <c r="CO34" s="213"/>
      <c r="CP34" s="213"/>
      <c r="CQ34" s="213"/>
      <c r="CR34" s="213"/>
      <c r="CS34" s="213"/>
      <c r="CT34" s="213"/>
      <c r="CU34" s="213"/>
      <c r="CV34" s="213"/>
      <c r="CW34" s="213"/>
      <c r="CX34" s="214">
        <f t="shared" si="20"/>
        <v>0</v>
      </c>
      <c r="CY34" s="184">
        <f t="shared" si="21"/>
        <v>0</v>
      </c>
      <c r="CZ34" s="185" t="str">
        <f t="shared" si="22"/>
        <v xml:space="preserve">  </v>
      </c>
      <c r="DA34" s="212"/>
      <c r="DB34" s="212"/>
      <c r="DC34" s="212"/>
      <c r="DD34" s="212"/>
      <c r="DE34" s="212"/>
      <c r="DF34" s="213"/>
      <c r="DG34" s="213"/>
      <c r="DH34" s="213"/>
      <c r="DI34" s="213"/>
      <c r="DJ34" s="213"/>
      <c r="DK34" s="213"/>
      <c r="DL34" s="213"/>
      <c r="DM34" s="213"/>
      <c r="DN34" s="213"/>
      <c r="DO34" s="213"/>
      <c r="DP34" s="214">
        <f t="shared" si="23"/>
        <v>0</v>
      </c>
      <c r="DQ34" s="184">
        <f t="shared" si="24"/>
        <v>0</v>
      </c>
      <c r="DR34" s="185" t="str">
        <f t="shared" si="25"/>
        <v xml:space="preserve">  </v>
      </c>
      <c r="DS34" s="212"/>
      <c r="DT34" s="212"/>
      <c r="DU34" s="212"/>
      <c r="DV34" s="212"/>
      <c r="DW34" s="212"/>
      <c r="DX34" s="213"/>
      <c r="DY34" s="213"/>
      <c r="DZ34" s="213"/>
      <c r="EA34" s="213"/>
      <c r="EB34" s="213"/>
      <c r="EC34" s="213"/>
      <c r="ED34" s="213"/>
      <c r="EE34" s="213"/>
      <c r="EF34" s="213"/>
      <c r="EG34" s="213"/>
      <c r="EH34" s="214">
        <f t="shared" si="26"/>
        <v>0</v>
      </c>
      <c r="EI34" s="184">
        <f t="shared" si="27"/>
        <v>0</v>
      </c>
      <c r="EJ34" s="185" t="str">
        <f t="shared" si="28"/>
        <v xml:space="preserve">  </v>
      </c>
      <c r="EK34" s="212"/>
      <c r="EL34" s="212"/>
      <c r="EM34" s="212"/>
      <c r="EN34" s="212"/>
      <c r="EO34" s="212"/>
      <c r="EP34" s="213"/>
      <c r="EQ34" s="213"/>
      <c r="ER34" s="213"/>
      <c r="ES34" s="213"/>
      <c r="ET34" s="213"/>
      <c r="EU34" s="213"/>
      <c r="EV34" s="213"/>
      <c r="EW34" s="213"/>
      <c r="EX34" s="213"/>
      <c r="EY34" s="213"/>
      <c r="EZ34" s="214">
        <f t="shared" si="29"/>
        <v>0</v>
      </c>
      <c r="FA34" s="184">
        <f t="shared" si="30"/>
        <v>0</v>
      </c>
      <c r="FB34" s="185" t="str">
        <f t="shared" si="31"/>
        <v xml:space="preserve">  </v>
      </c>
      <c r="FH34" s="215"/>
      <c r="FI34" s="215"/>
      <c r="FJ34" s="215"/>
      <c r="FK34" s="215"/>
      <c r="FL34" s="215"/>
      <c r="FM34" s="215"/>
      <c r="FN34" s="215"/>
      <c r="FO34" s="215"/>
      <c r="FP34" s="215"/>
      <c r="FQ34" s="215"/>
      <c r="FR34" s="215"/>
      <c r="FS34" s="215"/>
      <c r="FT34" s="215"/>
      <c r="FU34" s="215"/>
      <c r="FV34" s="215"/>
      <c r="FW34" s="215"/>
      <c r="FX34" s="215"/>
      <c r="FY34" s="215"/>
      <c r="FZ34" s="215"/>
      <c r="GA34" s="215"/>
      <c r="GB34" s="215"/>
      <c r="GC34" s="215"/>
      <c r="GD34" s="215"/>
      <c r="GE34" s="215"/>
      <c r="GF34" s="215"/>
    </row>
    <row r="35" spans="1:188" ht="24" customHeight="1">
      <c r="A35" s="210">
        <f>'STUDENT PROFILE'!A35</f>
        <v>29</v>
      </c>
      <c r="B35" s="210" t="str">
        <f>'STUDENT PROFILE'!B35</f>
        <v>O</v>
      </c>
      <c r="C35" s="376" t="str">
        <f>'STUDENT PROFILE'!C35</f>
        <v>Ruchi</v>
      </c>
      <c r="D35" s="210">
        <f>'STUDENT PROFILE'!D35</f>
        <v>2804</v>
      </c>
      <c r="E35" s="557"/>
      <c r="F35" s="557"/>
      <c r="G35" s="211" t="str">
        <f t="shared" si="5"/>
        <v/>
      </c>
      <c r="H35" s="211" t="str">
        <f t="shared" si="6"/>
        <v/>
      </c>
      <c r="I35" s="211" t="str">
        <f t="shared" si="0"/>
        <v/>
      </c>
      <c r="J35" s="211" t="str">
        <f t="shared" si="1"/>
        <v/>
      </c>
      <c r="K35" s="211" t="str">
        <f t="shared" si="2"/>
        <v/>
      </c>
      <c r="L35" s="211" t="str">
        <f t="shared" si="3"/>
        <v/>
      </c>
      <c r="M35" s="211" t="str">
        <f t="shared" si="4"/>
        <v/>
      </c>
      <c r="N35" s="211" t="str">
        <f t="shared" si="7"/>
        <v/>
      </c>
      <c r="O35" s="212"/>
      <c r="P35" s="212"/>
      <c r="Q35" s="212"/>
      <c r="R35" s="212"/>
      <c r="S35" s="212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4">
        <f t="shared" si="8"/>
        <v>0</v>
      </c>
      <c r="AE35" s="184">
        <f t="shared" si="9"/>
        <v>0</v>
      </c>
      <c r="AF35" s="185" t="str">
        <f t="shared" si="10"/>
        <v xml:space="preserve">  </v>
      </c>
      <c r="AG35" s="212"/>
      <c r="AH35" s="212"/>
      <c r="AI35" s="212"/>
      <c r="AJ35" s="212"/>
      <c r="AK35" s="212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4">
        <f t="shared" si="11"/>
        <v>0</v>
      </c>
      <c r="AW35" s="184">
        <f t="shared" si="12"/>
        <v>0</v>
      </c>
      <c r="AX35" s="185" t="str">
        <f t="shared" si="13"/>
        <v xml:space="preserve">  </v>
      </c>
      <c r="AY35" s="212"/>
      <c r="AZ35" s="212"/>
      <c r="BA35" s="212"/>
      <c r="BB35" s="212"/>
      <c r="BC35" s="212"/>
      <c r="BD35" s="213"/>
      <c r="BE35" s="213"/>
      <c r="BF35" s="213"/>
      <c r="BG35" s="213"/>
      <c r="BH35" s="213"/>
      <c r="BI35" s="213"/>
      <c r="BJ35" s="213"/>
      <c r="BK35" s="213"/>
      <c r="BL35" s="213"/>
      <c r="BM35" s="213"/>
      <c r="BN35" s="214">
        <f t="shared" si="14"/>
        <v>0</v>
      </c>
      <c r="BO35" s="184">
        <f t="shared" si="15"/>
        <v>0</v>
      </c>
      <c r="BP35" s="185" t="str">
        <f t="shared" si="16"/>
        <v xml:space="preserve">  </v>
      </c>
      <c r="BQ35" s="212"/>
      <c r="BR35" s="212"/>
      <c r="BS35" s="212"/>
      <c r="BT35" s="212"/>
      <c r="BU35" s="212"/>
      <c r="BV35" s="213"/>
      <c r="BW35" s="213"/>
      <c r="BX35" s="213"/>
      <c r="BY35" s="213"/>
      <c r="BZ35" s="213"/>
      <c r="CA35" s="213"/>
      <c r="CB35" s="213"/>
      <c r="CC35" s="213"/>
      <c r="CD35" s="213"/>
      <c r="CE35" s="213"/>
      <c r="CF35" s="214">
        <f t="shared" si="17"/>
        <v>0</v>
      </c>
      <c r="CG35" s="184">
        <f t="shared" si="18"/>
        <v>0</v>
      </c>
      <c r="CH35" s="185" t="str">
        <f t="shared" si="19"/>
        <v xml:space="preserve">  </v>
      </c>
      <c r="CI35" s="212"/>
      <c r="CJ35" s="212"/>
      <c r="CK35" s="212"/>
      <c r="CL35" s="212"/>
      <c r="CM35" s="212"/>
      <c r="CN35" s="213"/>
      <c r="CO35" s="213"/>
      <c r="CP35" s="213"/>
      <c r="CQ35" s="213"/>
      <c r="CR35" s="213"/>
      <c r="CS35" s="213"/>
      <c r="CT35" s="213"/>
      <c r="CU35" s="213"/>
      <c r="CV35" s="213"/>
      <c r="CW35" s="213"/>
      <c r="CX35" s="214">
        <f t="shared" si="20"/>
        <v>0</v>
      </c>
      <c r="CY35" s="184">
        <f t="shared" si="21"/>
        <v>0</v>
      </c>
      <c r="CZ35" s="185" t="str">
        <f t="shared" si="22"/>
        <v xml:space="preserve">  </v>
      </c>
      <c r="DA35" s="212"/>
      <c r="DB35" s="212"/>
      <c r="DC35" s="212"/>
      <c r="DD35" s="212"/>
      <c r="DE35" s="212"/>
      <c r="DF35" s="213"/>
      <c r="DG35" s="213"/>
      <c r="DH35" s="213"/>
      <c r="DI35" s="213"/>
      <c r="DJ35" s="213"/>
      <c r="DK35" s="213"/>
      <c r="DL35" s="213"/>
      <c r="DM35" s="213"/>
      <c r="DN35" s="213"/>
      <c r="DO35" s="213"/>
      <c r="DP35" s="214">
        <f t="shared" si="23"/>
        <v>0</v>
      </c>
      <c r="DQ35" s="184">
        <f t="shared" si="24"/>
        <v>0</v>
      </c>
      <c r="DR35" s="185" t="str">
        <f t="shared" si="25"/>
        <v xml:space="preserve">  </v>
      </c>
      <c r="DS35" s="212"/>
      <c r="DT35" s="212"/>
      <c r="DU35" s="212"/>
      <c r="DV35" s="212"/>
      <c r="DW35" s="212"/>
      <c r="DX35" s="213"/>
      <c r="DY35" s="213"/>
      <c r="DZ35" s="213"/>
      <c r="EA35" s="213"/>
      <c r="EB35" s="213"/>
      <c r="EC35" s="213"/>
      <c r="ED35" s="213"/>
      <c r="EE35" s="213"/>
      <c r="EF35" s="213"/>
      <c r="EG35" s="213"/>
      <c r="EH35" s="214">
        <f t="shared" si="26"/>
        <v>0</v>
      </c>
      <c r="EI35" s="184">
        <f t="shared" si="27"/>
        <v>0</v>
      </c>
      <c r="EJ35" s="185" t="str">
        <f t="shared" si="28"/>
        <v xml:space="preserve">  </v>
      </c>
      <c r="EK35" s="212"/>
      <c r="EL35" s="212"/>
      <c r="EM35" s="212"/>
      <c r="EN35" s="212"/>
      <c r="EO35" s="212"/>
      <c r="EP35" s="213"/>
      <c r="EQ35" s="213"/>
      <c r="ER35" s="213"/>
      <c r="ES35" s="213"/>
      <c r="ET35" s="213"/>
      <c r="EU35" s="213"/>
      <c r="EV35" s="213"/>
      <c r="EW35" s="213"/>
      <c r="EX35" s="213"/>
      <c r="EY35" s="213"/>
      <c r="EZ35" s="214">
        <f t="shared" si="29"/>
        <v>0</v>
      </c>
      <c r="FA35" s="184">
        <f t="shared" si="30"/>
        <v>0</v>
      </c>
      <c r="FB35" s="185" t="str">
        <f t="shared" si="31"/>
        <v xml:space="preserve">  </v>
      </c>
      <c r="FH35" s="215"/>
      <c r="FI35" s="215"/>
      <c r="FJ35" s="215"/>
      <c r="FK35" s="215"/>
      <c r="FL35" s="215"/>
      <c r="FM35" s="215"/>
      <c r="FN35" s="215"/>
      <c r="FO35" s="215"/>
      <c r="FP35" s="215"/>
      <c r="FQ35" s="215"/>
      <c r="FR35" s="215"/>
      <c r="FS35" s="215"/>
      <c r="FT35" s="215"/>
      <c r="FU35" s="215"/>
      <c r="FV35" s="215"/>
      <c r="FW35" s="215"/>
      <c r="FX35" s="215"/>
      <c r="FY35" s="215"/>
      <c r="FZ35" s="215"/>
      <c r="GA35" s="215"/>
      <c r="GB35" s="215"/>
      <c r="GC35" s="215"/>
      <c r="GD35" s="215"/>
      <c r="GE35" s="215"/>
      <c r="GF35" s="215"/>
    </row>
    <row r="36" spans="1:188" ht="24" customHeight="1">
      <c r="A36" s="210">
        <f>'STUDENT PROFILE'!A36</f>
        <v>30</v>
      </c>
      <c r="B36" s="210" t="str">
        <f>'STUDENT PROFILE'!B36</f>
        <v>G</v>
      </c>
      <c r="C36" s="376" t="str">
        <f>'STUDENT PROFILE'!C36</f>
        <v>Bhavi</v>
      </c>
      <c r="D36" s="210">
        <f>'STUDENT PROFILE'!D36</f>
        <v>3060</v>
      </c>
      <c r="E36" s="557"/>
      <c r="F36" s="557"/>
      <c r="G36" s="211" t="str">
        <f t="shared" si="5"/>
        <v/>
      </c>
      <c r="H36" s="211" t="str">
        <f t="shared" si="6"/>
        <v/>
      </c>
      <c r="I36" s="211" t="str">
        <f t="shared" si="0"/>
        <v/>
      </c>
      <c r="J36" s="211" t="str">
        <f t="shared" si="1"/>
        <v/>
      </c>
      <c r="K36" s="211" t="str">
        <f t="shared" si="2"/>
        <v/>
      </c>
      <c r="L36" s="211" t="str">
        <f t="shared" si="3"/>
        <v/>
      </c>
      <c r="M36" s="211" t="str">
        <f t="shared" si="4"/>
        <v/>
      </c>
      <c r="N36" s="211" t="str">
        <f t="shared" si="7"/>
        <v/>
      </c>
      <c r="O36" s="212"/>
      <c r="P36" s="212"/>
      <c r="Q36" s="212"/>
      <c r="R36" s="212"/>
      <c r="S36" s="212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4">
        <f t="shared" si="8"/>
        <v>0</v>
      </c>
      <c r="AE36" s="184">
        <f t="shared" si="9"/>
        <v>0</v>
      </c>
      <c r="AF36" s="185" t="str">
        <f t="shared" si="10"/>
        <v xml:space="preserve">  </v>
      </c>
      <c r="AG36" s="212"/>
      <c r="AH36" s="212"/>
      <c r="AI36" s="212"/>
      <c r="AJ36" s="212"/>
      <c r="AK36" s="212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4">
        <f t="shared" si="11"/>
        <v>0</v>
      </c>
      <c r="AW36" s="184">
        <f t="shared" si="12"/>
        <v>0</v>
      </c>
      <c r="AX36" s="185" t="str">
        <f t="shared" si="13"/>
        <v xml:space="preserve">  </v>
      </c>
      <c r="AY36" s="212"/>
      <c r="AZ36" s="212"/>
      <c r="BA36" s="212"/>
      <c r="BB36" s="212"/>
      <c r="BC36" s="212"/>
      <c r="BD36" s="213"/>
      <c r="BE36" s="213"/>
      <c r="BF36" s="213"/>
      <c r="BG36" s="213"/>
      <c r="BH36" s="213"/>
      <c r="BI36" s="213"/>
      <c r="BJ36" s="213"/>
      <c r="BK36" s="213"/>
      <c r="BL36" s="213"/>
      <c r="BM36" s="213"/>
      <c r="BN36" s="214">
        <f t="shared" si="14"/>
        <v>0</v>
      </c>
      <c r="BO36" s="184">
        <f t="shared" si="15"/>
        <v>0</v>
      </c>
      <c r="BP36" s="185" t="str">
        <f t="shared" si="16"/>
        <v xml:space="preserve">  </v>
      </c>
      <c r="BQ36" s="212"/>
      <c r="BR36" s="212"/>
      <c r="BS36" s="212"/>
      <c r="BT36" s="212"/>
      <c r="BU36" s="212"/>
      <c r="BV36" s="213"/>
      <c r="BW36" s="213"/>
      <c r="BX36" s="213"/>
      <c r="BY36" s="213"/>
      <c r="BZ36" s="213"/>
      <c r="CA36" s="213"/>
      <c r="CB36" s="213"/>
      <c r="CC36" s="213"/>
      <c r="CD36" s="213"/>
      <c r="CE36" s="213"/>
      <c r="CF36" s="214">
        <f t="shared" si="17"/>
        <v>0</v>
      </c>
      <c r="CG36" s="184">
        <f t="shared" si="18"/>
        <v>0</v>
      </c>
      <c r="CH36" s="185" t="str">
        <f t="shared" si="19"/>
        <v xml:space="preserve">  </v>
      </c>
      <c r="CI36" s="212"/>
      <c r="CJ36" s="212"/>
      <c r="CK36" s="212"/>
      <c r="CL36" s="212"/>
      <c r="CM36" s="212"/>
      <c r="CN36" s="213"/>
      <c r="CO36" s="213"/>
      <c r="CP36" s="213"/>
      <c r="CQ36" s="213"/>
      <c r="CR36" s="213"/>
      <c r="CS36" s="213"/>
      <c r="CT36" s="213"/>
      <c r="CU36" s="213"/>
      <c r="CV36" s="213"/>
      <c r="CW36" s="213"/>
      <c r="CX36" s="214">
        <f t="shared" si="20"/>
        <v>0</v>
      </c>
      <c r="CY36" s="184">
        <f t="shared" si="21"/>
        <v>0</v>
      </c>
      <c r="CZ36" s="185" t="str">
        <f t="shared" si="22"/>
        <v xml:space="preserve">  </v>
      </c>
      <c r="DA36" s="212"/>
      <c r="DB36" s="212"/>
      <c r="DC36" s="212"/>
      <c r="DD36" s="212"/>
      <c r="DE36" s="212"/>
      <c r="DF36" s="213"/>
      <c r="DG36" s="213"/>
      <c r="DH36" s="213"/>
      <c r="DI36" s="213"/>
      <c r="DJ36" s="213"/>
      <c r="DK36" s="213"/>
      <c r="DL36" s="213"/>
      <c r="DM36" s="213"/>
      <c r="DN36" s="213"/>
      <c r="DO36" s="213"/>
      <c r="DP36" s="214">
        <f t="shared" si="23"/>
        <v>0</v>
      </c>
      <c r="DQ36" s="184">
        <f t="shared" si="24"/>
        <v>0</v>
      </c>
      <c r="DR36" s="185" t="str">
        <f t="shared" si="25"/>
        <v xml:space="preserve">  </v>
      </c>
      <c r="DS36" s="212"/>
      <c r="DT36" s="212"/>
      <c r="DU36" s="212"/>
      <c r="DV36" s="212"/>
      <c r="DW36" s="212"/>
      <c r="DX36" s="213"/>
      <c r="DY36" s="213"/>
      <c r="DZ36" s="213"/>
      <c r="EA36" s="213"/>
      <c r="EB36" s="213"/>
      <c r="EC36" s="213"/>
      <c r="ED36" s="213"/>
      <c r="EE36" s="213"/>
      <c r="EF36" s="213"/>
      <c r="EG36" s="213"/>
      <c r="EH36" s="214">
        <f t="shared" si="26"/>
        <v>0</v>
      </c>
      <c r="EI36" s="184">
        <f t="shared" si="27"/>
        <v>0</v>
      </c>
      <c r="EJ36" s="185" t="str">
        <f t="shared" si="28"/>
        <v xml:space="preserve">  </v>
      </c>
      <c r="EK36" s="212"/>
      <c r="EL36" s="212"/>
      <c r="EM36" s="212"/>
      <c r="EN36" s="212"/>
      <c r="EO36" s="212"/>
      <c r="EP36" s="213"/>
      <c r="EQ36" s="213"/>
      <c r="ER36" s="213"/>
      <c r="ES36" s="213"/>
      <c r="ET36" s="213"/>
      <c r="EU36" s="213"/>
      <c r="EV36" s="213"/>
      <c r="EW36" s="213"/>
      <c r="EX36" s="213"/>
      <c r="EY36" s="213"/>
      <c r="EZ36" s="214">
        <f t="shared" si="29"/>
        <v>0</v>
      </c>
      <c r="FA36" s="184">
        <f t="shared" si="30"/>
        <v>0</v>
      </c>
      <c r="FB36" s="185" t="str">
        <f t="shared" si="31"/>
        <v xml:space="preserve">  </v>
      </c>
      <c r="FH36" s="215"/>
      <c r="FI36" s="215"/>
      <c r="FJ36" s="215"/>
      <c r="FK36" s="215"/>
      <c r="FL36" s="215"/>
      <c r="FM36" s="215"/>
      <c r="FN36" s="215"/>
      <c r="FO36" s="215"/>
      <c r="FP36" s="215"/>
      <c r="FQ36" s="215"/>
      <c r="FR36" s="215"/>
      <c r="FS36" s="215"/>
      <c r="FT36" s="215"/>
      <c r="FU36" s="215"/>
      <c r="FV36" s="215"/>
      <c r="FW36" s="215"/>
      <c r="FX36" s="215"/>
      <c r="FY36" s="215"/>
      <c r="FZ36" s="215"/>
      <c r="GA36" s="215"/>
      <c r="GB36" s="215"/>
      <c r="GC36" s="215"/>
      <c r="GD36" s="215"/>
      <c r="GE36" s="215"/>
      <c r="GF36" s="215"/>
    </row>
    <row r="37" spans="1:188" ht="24" customHeight="1">
      <c r="A37" s="210">
        <f>'STUDENT PROFILE'!A37</f>
        <v>31</v>
      </c>
      <c r="B37" s="210" t="str">
        <f>'STUDENT PROFILE'!B37</f>
        <v>J</v>
      </c>
      <c r="C37" s="376" t="str">
        <f>'STUDENT PROFILE'!C37</f>
        <v>Akshay Kumar</v>
      </c>
      <c r="D37" s="210">
        <f>'STUDENT PROFILE'!D37</f>
        <v>3061</v>
      </c>
      <c r="E37" s="557"/>
      <c r="F37" s="557"/>
      <c r="G37" s="211" t="str">
        <f t="shared" si="5"/>
        <v/>
      </c>
      <c r="H37" s="211" t="str">
        <f t="shared" si="6"/>
        <v/>
      </c>
      <c r="I37" s="211" t="str">
        <f t="shared" si="0"/>
        <v/>
      </c>
      <c r="J37" s="211" t="str">
        <f t="shared" si="1"/>
        <v/>
      </c>
      <c r="K37" s="211" t="str">
        <f t="shared" si="2"/>
        <v/>
      </c>
      <c r="L37" s="211" t="str">
        <f t="shared" si="3"/>
        <v/>
      </c>
      <c r="M37" s="211" t="str">
        <f t="shared" si="4"/>
        <v/>
      </c>
      <c r="N37" s="211" t="str">
        <f t="shared" si="7"/>
        <v/>
      </c>
      <c r="O37" s="212"/>
      <c r="P37" s="212"/>
      <c r="Q37" s="212"/>
      <c r="R37" s="212"/>
      <c r="S37" s="212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4">
        <f t="shared" si="8"/>
        <v>0</v>
      </c>
      <c r="AE37" s="184">
        <f t="shared" si="9"/>
        <v>0</v>
      </c>
      <c r="AF37" s="185" t="str">
        <f t="shared" si="10"/>
        <v xml:space="preserve">  </v>
      </c>
      <c r="AG37" s="212"/>
      <c r="AH37" s="212"/>
      <c r="AI37" s="212"/>
      <c r="AJ37" s="212"/>
      <c r="AK37" s="212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4">
        <f t="shared" si="11"/>
        <v>0</v>
      </c>
      <c r="AW37" s="184">
        <f t="shared" si="12"/>
        <v>0</v>
      </c>
      <c r="AX37" s="185" t="str">
        <f t="shared" si="13"/>
        <v xml:space="preserve">  </v>
      </c>
      <c r="AY37" s="212"/>
      <c r="AZ37" s="212"/>
      <c r="BA37" s="212"/>
      <c r="BB37" s="212"/>
      <c r="BC37" s="212"/>
      <c r="BD37" s="213"/>
      <c r="BE37" s="213"/>
      <c r="BF37" s="213"/>
      <c r="BG37" s="213"/>
      <c r="BH37" s="213"/>
      <c r="BI37" s="213"/>
      <c r="BJ37" s="213"/>
      <c r="BK37" s="213"/>
      <c r="BL37" s="213"/>
      <c r="BM37" s="213"/>
      <c r="BN37" s="214">
        <f t="shared" si="14"/>
        <v>0</v>
      </c>
      <c r="BO37" s="184">
        <f t="shared" si="15"/>
        <v>0</v>
      </c>
      <c r="BP37" s="185" t="str">
        <f t="shared" si="16"/>
        <v xml:space="preserve">  </v>
      </c>
      <c r="BQ37" s="212"/>
      <c r="BR37" s="212"/>
      <c r="BS37" s="212"/>
      <c r="BT37" s="212"/>
      <c r="BU37" s="212"/>
      <c r="BV37" s="213"/>
      <c r="BW37" s="213"/>
      <c r="BX37" s="213"/>
      <c r="BY37" s="213"/>
      <c r="BZ37" s="213"/>
      <c r="CA37" s="213"/>
      <c r="CB37" s="213"/>
      <c r="CC37" s="213"/>
      <c r="CD37" s="213"/>
      <c r="CE37" s="213"/>
      <c r="CF37" s="214">
        <f t="shared" si="17"/>
        <v>0</v>
      </c>
      <c r="CG37" s="184">
        <f t="shared" si="18"/>
        <v>0</v>
      </c>
      <c r="CH37" s="185" t="str">
        <f t="shared" si="19"/>
        <v xml:space="preserve">  </v>
      </c>
      <c r="CI37" s="212"/>
      <c r="CJ37" s="212"/>
      <c r="CK37" s="212"/>
      <c r="CL37" s="212"/>
      <c r="CM37" s="212"/>
      <c r="CN37" s="213"/>
      <c r="CO37" s="213"/>
      <c r="CP37" s="213"/>
      <c r="CQ37" s="213"/>
      <c r="CR37" s="213"/>
      <c r="CS37" s="213"/>
      <c r="CT37" s="213"/>
      <c r="CU37" s="213"/>
      <c r="CV37" s="213"/>
      <c r="CW37" s="213"/>
      <c r="CX37" s="214">
        <f t="shared" si="20"/>
        <v>0</v>
      </c>
      <c r="CY37" s="184">
        <f t="shared" si="21"/>
        <v>0</v>
      </c>
      <c r="CZ37" s="185" t="str">
        <f t="shared" si="22"/>
        <v xml:space="preserve">  </v>
      </c>
      <c r="DA37" s="212"/>
      <c r="DB37" s="212"/>
      <c r="DC37" s="212"/>
      <c r="DD37" s="212"/>
      <c r="DE37" s="212"/>
      <c r="DF37" s="213"/>
      <c r="DG37" s="213"/>
      <c r="DH37" s="213"/>
      <c r="DI37" s="213"/>
      <c r="DJ37" s="213"/>
      <c r="DK37" s="213"/>
      <c r="DL37" s="213"/>
      <c r="DM37" s="213"/>
      <c r="DN37" s="213"/>
      <c r="DO37" s="213"/>
      <c r="DP37" s="214">
        <f t="shared" si="23"/>
        <v>0</v>
      </c>
      <c r="DQ37" s="184">
        <f t="shared" si="24"/>
        <v>0</v>
      </c>
      <c r="DR37" s="185" t="str">
        <f t="shared" si="25"/>
        <v xml:space="preserve">  </v>
      </c>
      <c r="DS37" s="212"/>
      <c r="DT37" s="212"/>
      <c r="DU37" s="212"/>
      <c r="DV37" s="212"/>
      <c r="DW37" s="212"/>
      <c r="DX37" s="213"/>
      <c r="DY37" s="213"/>
      <c r="DZ37" s="213"/>
      <c r="EA37" s="213"/>
      <c r="EB37" s="213"/>
      <c r="EC37" s="213"/>
      <c r="ED37" s="213"/>
      <c r="EE37" s="213"/>
      <c r="EF37" s="213"/>
      <c r="EG37" s="213"/>
      <c r="EH37" s="214">
        <f t="shared" si="26"/>
        <v>0</v>
      </c>
      <c r="EI37" s="184">
        <f t="shared" si="27"/>
        <v>0</v>
      </c>
      <c r="EJ37" s="185" t="str">
        <f t="shared" si="28"/>
        <v xml:space="preserve">  </v>
      </c>
      <c r="EK37" s="212"/>
      <c r="EL37" s="212"/>
      <c r="EM37" s="212"/>
      <c r="EN37" s="212"/>
      <c r="EO37" s="212"/>
      <c r="EP37" s="213"/>
      <c r="EQ37" s="213"/>
      <c r="ER37" s="213"/>
      <c r="ES37" s="213"/>
      <c r="ET37" s="213"/>
      <c r="EU37" s="213"/>
      <c r="EV37" s="213"/>
      <c r="EW37" s="213"/>
      <c r="EX37" s="213"/>
      <c r="EY37" s="213"/>
      <c r="EZ37" s="214">
        <f t="shared" si="29"/>
        <v>0</v>
      </c>
      <c r="FA37" s="184">
        <f t="shared" si="30"/>
        <v>0</v>
      </c>
      <c r="FB37" s="185" t="str">
        <f t="shared" si="31"/>
        <v xml:space="preserve">  </v>
      </c>
      <c r="FH37" s="215"/>
      <c r="FI37" s="215"/>
      <c r="FJ37" s="215"/>
      <c r="FK37" s="215"/>
      <c r="FL37" s="215"/>
      <c r="FM37" s="215"/>
      <c r="FN37" s="215"/>
      <c r="FO37" s="215"/>
      <c r="FP37" s="215"/>
      <c r="FQ37" s="215"/>
      <c r="FR37" s="215"/>
      <c r="FS37" s="215"/>
      <c r="FT37" s="215"/>
      <c r="FU37" s="215"/>
      <c r="FV37" s="215"/>
      <c r="FW37" s="215"/>
      <c r="FX37" s="215"/>
      <c r="FY37" s="215"/>
      <c r="FZ37" s="215"/>
      <c r="GA37" s="215"/>
      <c r="GB37" s="215"/>
      <c r="GC37" s="215"/>
      <c r="GD37" s="215"/>
      <c r="GE37" s="215"/>
      <c r="GF37" s="215"/>
    </row>
    <row r="38" spans="1:188" ht="24" customHeight="1">
      <c r="A38" s="210">
        <f>'STUDENT PROFILE'!A38</f>
        <v>32</v>
      </c>
      <c r="B38" s="210" t="str">
        <f>'STUDENT PROFILE'!B38</f>
        <v>J</v>
      </c>
      <c r="C38" s="376" t="str">
        <f>'STUDENT PROFILE'!C38</f>
        <v>Satender Yadav</v>
      </c>
      <c r="D38" s="210">
        <f>'STUDENT PROFILE'!D38</f>
        <v>3062</v>
      </c>
      <c r="E38" s="557"/>
      <c r="F38" s="557"/>
      <c r="G38" s="211" t="str">
        <f t="shared" si="5"/>
        <v/>
      </c>
      <c r="H38" s="211" t="str">
        <f t="shared" si="6"/>
        <v/>
      </c>
      <c r="I38" s="211" t="str">
        <f t="shared" si="0"/>
        <v/>
      </c>
      <c r="J38" s="211" t="str">
        <f t="shared" si="1"/>
        <v/>
      </c>
      <c r="K38" s="211" t="str">
        <f t="shared" si="2"/>
        <v/>
      </c>
      <c r="L38" s="211" t="str">
        <f t="shared" si="3"/>
        <v/>
      </c>
      <c r="M38" s="211" t="str">
        <f t="shared" si="4"/>
        <v/>
      </c>
      <c r="N38" s="211" t="str">
        <f t="shared" si="7"/>
        <v/>
      </c>
      <c r="O38" s="212"/>
      <c r="P38" s="212"/>
      <c r="Q38" s="212"/>
      <c r="R38" s="212"/>
      <c r="S38" s="212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4">
        <f t="shared" si="8"/>
        <v>0</v>
      </c>
      <c r="AE38" s="184">
        <f t="shared" si="9"/>
        <v>0</v>
      </c>
      <c r="AF38" s="185" t="str">
        <f t="shared" si="10"/>
        <v xml:space="preserve">  </v>
      </c>
      <c r="AG38" s="212"/>
      <c r="AH38" s="212"/>
      <c r="AI38" s="212"/>
      <c r="AJ38" s="212"/>
      <c r="AK38" s="212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4">
        <f t="shared" si="11"/>
        <v>0</v>
      </c>
      <c r="AW38" s="184">
        <f t="shared" si="12"/>
        <v>0</v>
      </c>
      <c r="AX38" s="185" t="str">
        <f t="shared" si="13"/>
        <v xml:space="preserve">  </v>
      </c>
      <c r="AY38" s="212"/>
      <c r="AZ38" s="212"/>
      <c r="BA38" s="212"/>
      <c r="BB38" s="212"/>
      <c r="BC38" s="212"/>
      <c r="BD38" s="213"/>
      <c r="BE38" s="213"/>
      <c r="BF38" s="213"/>
      <c r="BG38" s="213"/>
      <c r="BH38" s="213"/>
      <c r="BI38" s="213"/>
      <c r="BJ38" s="213"/>
      <c r="BK38" s="213"/>
      <c r="BL38" s="213"/>
      <c r="BM38" s="213"/>
      <c r="BN38" s="214">
        <f t="shared" si="14"/>
        <v>0</v>
      </c>
      <c r="BO38" s="184">
        <f t="shared" si="15"/>
        <v>0</v>
      </c>
      <c r="BP38" s="185" t="str">
        <f t="shared" si="16"/>
        <v xml:space="preserve">  </v>
      </c>
      <c r="BQ38" s="212"/>
      <c r="BR38" s="212"/>
      <c r="BS38" s="212"/>
      <c r="BT38" s="212"/>
      <c r="BU38" s="212"/>
      <c r="BV38" s="213"/>
      <c r="BW38" s="213"/>
      <c r="BX38" s="213"/>
      <c r="BY38" s="213"/>
      <c r="BZ38" s="213"/>
      <c r="CA38" s="213"/>
      <c r="CB38" s="213"/>
      <c r="CC38" s="213"/>
      <c r="CD38" s="213"/>
      <c r="CE38" s="213"/>
      <c r="CF38" s="214">
        <f t="shared" si="17"/>
        <v>0</v>
      </c>
      <c r="CG38" s="184">
        <f t="shared" si="18"/>
        <v>0</v>
      </c>
      <c r="CH38" s="185" t="str">
        <f t="shared" si="19"/>
        <v xml:space="preserve">  </v>
      </c>
      <c r="CI38" s="212"/>
      <c r="CJ38" s="212"/>
      <c r="CK38" s="212"/>
      <c r="CL38" s="212"/>
      <c r="CM38" s="212"/>
      <c r="CN38" s="213"/>
      <c r="CO38" s="213"/>
      <c r="CP38" s="213"/>
      <c r="CQ38" s="213"/>
      <c r="CR38" s="213"/>
      <c r="CS38" s="213"/>
      <c r="CT38" s="213"/>
      <c r="CU38" s="213"/>
      <c r="CV38" s="213"/>
      <c r="CW38" s="213"/>
      <c r="CX38" s="214">
        <f t="shared" si="20"/>
        <v>0</v>
      </c>
      <c r="CY38" s="184">
        <f t="shared" si="21"/>
        <v>0</v>
      </c>
      <c r="CZ38" s="185" t="str">
        <f t="shared" si="22"/>
        <v xml:space="preserve">  </v>
      </c>
      <c r="DA38" s="212"/>
      <c r="DB38" s="212"/>
      <c r="DC38" s="212"/>
      <c r="DD38" s="212"/>
      <c r="DE38" s="212"/>
      <c r="DF38" s="213"/>
      <c r="DG38" s="213"/>
      <c r="DH38" s="213"/>
      <c r="DI38" s="213"/>
      <c r="DJ38" s="213"/>
      <c r="DK38" s="213"/>
      <c r="DL38" s="213"/>
      <c r="DM38" s="213"/>
      <c r="DN38" s="213"/>
      <c r="DO38" s="213"/>
      <c r="DP38" s="214">
        <f t="shared" si="23"/>
        <v>0</v>
      </c>
      <c r="DQ38" s="184">
        <f t="shared" si="24"/>
        <v>0</v>
      </c>
      <c r="DR38" s="185" t="str">
        <f t="shared" si="25"/>
        <v xml:space="preserve">  </v>
      </c>
      <c r="DS38" s="212"/>
      <c r="DT38" s="212"/>
      <c r="DU38" s="212"/>
      <c r="DV38" s="212"/>
      <c r="DW38" s="212"/>
      <c r="DX38" s="213"/>
      <c r="DY38" s="213"/>
      <c r="DZ38" s="213"/>
      <c r="EA38" s="213"/>
      <c r="EB38" s="213"/>
      <c r="EC38" s="213"/>
      <c r="ED38" s="213"/>
      <c r="EE38" s="213"/>
      <c r="EF38" s="213"/>
      <c r="EG38" s="213"/>
      <c r="EH38" s="214">
        <f t="shared" si="26"/>
        <v>0</v>
      </c>
      <c r="EI38" s="184">
        <f t="shared" si="27"/>
        <v>0</v>
      </c>
      <c r="EJ38" s="185" t="str">
        <f t="shared" si="28"/>
        <v xml:space="preserve">  </v>
      </c>
      <c r="EK38" s="212"/>
      <c r="EL38" s="212"/>
      <c r="EM38" s="212"/>
      <c r="EN38" s="212"/>
      <c r="EO38" s="212"/>
      <c r="EP38" s="213"/>
      <c r="EQ38" s="213"/>
      <c r="ER38" s="213"/>
      <c r="ES38" s="213"/>
      <c r="ET38" s="213"/>
      <c r="EU38" s="213"/>
      <c r="EV38" s="213"/>
      <c r="EW38" s="213"/>
      <c r="EX38" s="213"/>
      <c r="EY38" s="213"/>
      <c r="EZ38" s="214">
        <f t="shared" si="29"/>
        <v>0</v>
      </c>
      <c r="FA38" s="184">
        <f t="shared" si="30"/>
        <v>0</v>
      </c>
      <c r="FB38" s="185" t="str">
        <f t="shared" si="31"/>
        <v xml:space="preserve">  </v>
      </c>
      <c r="FH38" s="215"/>
      <c r="FI38" s="215"/>
      <c r="FJ38" s="215"/>
      <c r="FK38" s="215"/>
      <c r="FL38" s="215"/>
      <c r="FM38" s="215"/>
      <c r="FN38" s="215"/>
      <c r="FO38" s="215"/>
      <c r="FP38" s="215"/>
      <c r="FQ38" s="215"/>
      <c r="FR38" s="215"/>
      <c r="FS38" s="215"/>
      <c r="FT38" s="215"/>
      <c r="FU38" s="215"/>
      <c r="FV38" s="215"/>
      <c r="FW38" s="215"/>
      <c r="FX38" s="215"/>
      <c r="FY38" s="215"/>
      <c r="FZ38" s="215"/>
      <c r="GA38" s="215"/>
      <c r="GB38" s="215"/>
      <c r="GC38" s="215"/>
      <c r="GD38" s="215"/>
      <c r="GE38" s="215"/>
      <c r="GF38" s="215"/>
    </row>
    <row r="39" spans="1:188" ht="24" customHeight="1">
      <c r="A39" s="210">
        <f>'STUDENT PROFILE'!A39</f>
        <v>33</v>
      </c>
      <c r="B39" s="210" t="str">
        <f>'STUDENT PROFILE'!B39</f>
        <v>J</v>
      </c>
      <c r="C39" s="376" t="str">
        <f>'STUDENT PROFILE'!C39</f>
        <v>Vikash</v>
      </c>
      <c r="D39" s="210">
        <f>'STUDENT PROFILE'!D39</f>
        <v>3063</v>
      </c>
      <c r="E39" s="557"/>
      <c r="F39" s="557"/>
      <c r="G39" s="211" t="str">
        <f t="shared" si="5"/>
        <v/>
      </c>
      <c r="H39" s="211" t="str">
        <f t="shared" si="6"/>
        <v/>
      </c>
      <c r="I39" s="211" t="str">
        <f t="shared" si="0"/>
        <v/>
      </c>
      <c r="J39" s="211" t="str">
        <f t="shared" si="1"/>
        <v/>
      </c>
      <c r="K39" s="211" t="str">
        <f t="shared" si="2"/>
        <v/>
      </c>
      <c r="L39" s="211" t="str">
        <f t="shared" si="3"/>
        <v/>
      </c>
      <c r="M39" s="211" t="str">
        <f t="shared" si="4"/>
        <v/>
      </c>
      <c r="N39" s="211" t="str">
        <f t="shared" si="7"/>
        <v/>
      </c>
      <c r="O39" s="212"/>
      <c r="P39" s="212"/>
      <c r="Q39" s="212"/>
      <c r="R39" s="212"/>
      <c r="S39" s="212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4">
        <f t="shared" si="8"/>
        <v>0</v>
      </c>
      <c r="AE39" s="184">
        <f t="shared" si="9"/>
        <v>0</v>
      </c>
      <c r="AF39" s="185" t="str">
        <f t="shared" si="10"/>
        <v xml:space="preserve">  </v>
      </c>
      <c r="AG39" s="212"/>
      <c r="AH39" s="212"/>
      <c r="AI39" s="212"/>
      <c r="AJ39" s="212"/>
      <c r="AK39" s="212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4">
        <f t="shared" si="11"/>
        <v>0</v>
      </c>
      <c r="AW39" s="184">
        <f t="shared" si="12"/>
        <v>0</v>
      </c>
      <c r="AX39" s="185" t="str">
        <f t="shared" si="13"/>
        <v xml:space="preserve">  </v>
      </c>
      <c r="AY39" s="212"/>
      <c r="AZ39" s="212"/>
      <c r="BA39" s="212"/>
      <c r="BB39" s="212"/>
      <c r="BC39" s="212"/>
      <c r="BD39" s="213"/>
      <c r="BE39" s="213"/>
      <c r="BF39" s="213"/>
      <c r="BG39" s="213"/>
      <c r="BH39" s="213"/>
      <c r="BI39" s="213"/>
      <c r="BJ39" s="213"/>
      <c r="BK39" s="213"/>
      <c r="BL39" s="213"/>
      <c r="BM39" s="213"/>
      <c r="BN39" s="214">
        <f t="shared" si="14"/>
        <v>0</v>
      </c>
      <c r="BO39" s="184">
        <f t="shared" si="15"/>
        <v>0</v>
      </c>
      <c r="BP39" s="185" t="str">
        <f t="shared" si="16"/>
        <v xml:space="preserve">  </v>
      </c>
      <c r="BQ39" s="212"/>
      <c r="BR39" s="212"/>
      <c r="BS39" s="212"/>
      <c r="BT39" s="212"/>
      <c r="BU39" s="212"/>
      <c r="BV39" s="213"/>
      <c r="BW39" s="213"/>
      <c r="BX39" s="213"/>
      <c r="BY39" s="213"/>
      <c r="BZ39" s="213"/>
      <c r="CA39" s="213"/>
      <c r="CB39" s="213"/>
      <c r="CC39" s="213"/>
      <c r="CD39" s="213"/>
      <c r="CE39" s="213"/>
      <c r="CF39" s="214">
        <f t="shared" si="17"/>
        <v>0</v>
      </c>
      <c r="CG39" s="184">
        <f t="shared" si="18"/>
        <v>0</v>
      </c>
      <c r="CH39" s="185" t="str">
        <f t="shared" si="19"/>
        <v xml:space="preserve">  </v>
      </c>
      <c r="CI39" s="212"/>
      <c r="CJ39" s="212"/>
      <c r="CK39" s="212"/>
      <c r="CL39" s="212"/>
      <c r="CM39" s="212"/>
      <c r="CN39" s="213"/>
      <c r="CO39" s="213"/>
      <c r="CP39" s="213"/>
      <c r="CQ39" s="213"/>
      <c r="CR39" s="213"/>
      <c r="CS39" s="213"/>
      <c r="CT39" s="213"/>
      <c r="CU39" s="213"/>
      <c r="CV39" s="213"/>
      <c r="CW39" s="213"/>
      <c r="CX39" s="214">
        <f t="shared" si="20"/>
        <v>0</v>
      </c>
      <c r="CY39" s="184">
        <f t="shared" si="21"/>
        <v>0</v>
      </c>
      <c r="CZ39" s="185" t="str">
        <f t="shared" si="22"/>
        <v xml:space="preserve">  </v>
      </c>
      <c r="DA39" s="212"/>
      <c r="DB39" s="212"/>
      <c r="DC39" s="212"/>
      <c r="DD39" s="212"/>
      <c r="DE39" s="212"/>
      <c r="DF39" s="213"/>
      <c r="DG39" s="213"/>
      <c r="DH39" s="213"/>
      <c r="DI39" s="213"/>
      <c r="DJ39" s="213"/>
      <c r="DK39" s="213"/>
      <c r="DL39" s="213"/>
      <c r="DM39" s="213"/>
      <c r="DN39" s="213"/>
      <c r="DO39" s="213"/>
      <c r="DP39" s="214">
        <f t="shared" si="23"/>
        <v>0</v>
      </c>
      <c r="DQ39" s="184">
        <f t="shared" si="24"/>
        <v>0</v>
      </c>
      <c r="DR39" s="185" t="str">
        <f t="shared" si="25"/>
        <v xml:space="preserve">  </v>
      </c>
      <c r="DS39" s="212"/>
      <c r="DT39" s="212"/>
      <c r="DU39" s="212"/>
      <c r="DV39" s="212"/>
      <c r="DW39" s="212"/>
      <c r="DX39" s="213"/>
      <c r="DY39" s="213"/>
      <c r="DZ39" s="213"/>
      <c r="EA39" s="213"/>
      <c r="EB39" s="213"/>
      <c r="EC39" s="213"/>
      <c r="ED39" s="213"/>
      <c r="EE39" s="213"/>
      <c r="EF39" s="213"/>
      <c r="EG39" s="213"/>
      <c r="EH39" s="214">
        <f t="shared" si="26"/>
        <v>0</v>
      </c>
      <c r="EI39" s="184">
        <f t="shared" si="27"/>
        <v>0</v>
      </c>
      <c r="EJ39" s="185" t="str">
        <f t="shared" si="28"/>
        <v xml:space="preserve">  </v>
      </c>
      <c r="EK39" s="212"/>
      <c r="EL39" s="212"/>
      <c r="EM39" s="212"/>
      <c r="EN39" s="212"/>
      <c r="EO39" s="212"/>
      <c r="EP39" s="213"/>
      <c r="EQ39" s="213"/>
      <c r="ER39" s="213"/>
      <c r="ES39" s="213"/>
      <c r="ET39" s="213"/>
      <c r="EU39" s="213"/>
      <c r="EV39" s="213"/>
      <c r="EW39" s="213"/>
      <c r="EX39" s="213"/>
      <c r="EY39" s="213"/>
      <c r="EZ39" s="214">
        <f t="shared" si="29"/>
        <v>0</v>
      </c>
      <c r="FA39" s="184">
        <f t="shared" si="30"/>
        <v>0</v>
      </c>
      <c r="FB39" s="185" t="str">
        <f t="shared" si="31"/>
        <v xml:space="preserve">  </v>
      </c>
      <c r="FH39" s="215"/>
      <c r="FI39" s="215"/>
      <c r="FJ39" s="215"/>
      <c r="FK39" s="215"/>
      <c r="FL39" s="215"/>
      <c r="FM39" s="215"/>
      <c r="FN39" s="215"/>
      <c r="FO39" s="215"/>
      <c r="FP39" s="215"/>
      <c r="FQ39" s="215"/>
      <c r="FR39" s="215"/>
      <c r="FS39" s="215"/>
      <c r="FT39" s="215"/>
      <c r="FU39" s="215"/>
      <c r="FV39" s="215"/>
      <c r="FW39" s="215"/>
      <c r="FX39" s="215"/>
      <c r="FY39" s="215"/>
      <c r="FZ39" s="215"/>
      <c r="GA39" s="215"/>
      <c r="GB39" s="215"/>
      <c r="GC39" s="215"/>
      <c r="GD39" s="215"/>
      <c r="GE39" s="215"/>
      <c r="GF39" s="215"/>
    </row>
    <row r="40" spans="1:188" ht="24" customHeight="1">
      <c r="A40" s="210">
        <f>'STUDENT PROFILE'!A40</f>
        <v>34</v>
      </c>
      <c r="B40" s="210" t="str">
        <f>'STUDENT PROFILE'!B40</f>
        <v>G</v>
      </c>
      <c r="C40" s="376" t="str">
        <f>'STUDENT PROFILE'!C40</f>
        <v>Charu</v>
      </c>
      <c r="D40" s="210">
        <f>'STUDENT PROFILE'!D40</f>
        <v>3064</v>
      </c>
      <c r="E40" s="557"/>
      <c r="F40" s="557"/>
      <c r="G40" s="211" t="str">
        <f t="shared" si="5"/>
        <v/>
      </c>
      <c r="H40" s="211" t="str">
        <f t="shared" si="6"/>
        <v/>
      </c>
      <c r="I40" s="211" t="str">
        <f t="shared" si="0"/>
        <v/>
      </c>
      <c r="J40" s="211" t="str">
        <f t="shared" si="1"/>
        <v/>
      </c>
      <c r="K40" s="211" t="str">
        <f t="shared" si="2"/>
        <v/>
      </c>
      <c r="L40" s="211" t="str">
        <f t="shared" si="3"/>
        <v/>
      </c>
      <c r="M40" s="211" t="str">
        <f t="shared" si="4"/>
        <v/>
      </c>
      <c r="N40" s="211" t="str">
        <f t="shared" si="7"/>
        <v/>
      </c>
      <c r="O40" s="212"/>
      <c r="P40" s="212"/>
      <c r="Q40" s="212"/>
      <c r="R40" s="212"/>
      <c r="S40" s="212"/>
      <c r="T40" s="213"/>
      <c r="U40" s="213"/>
      <c r="V40" s="213"/>
      <c r="W40" s="213"/>
      <c r="X40" s="213"/>
      <c r="Y40" s="213"/>
      <c r="Z40" s="213"/>
      <c r="AA40" s="213"/>
      <c r="AB40" s="213"/>
      <c r="AC40" s="213"/>
      <c r="AD40" s="214">
        <f t="shared" si="8"/>
        <v>0</v>
      </c>
      <c r="AE40" s="184">
        <f t="shared" si="9"/>
        <v>0</v>
      </c>
      <c r="AF40" s="185" t="str">
        <f t="shared" si="10"/>
        <v xml:space="preserve">  </v>
      </c>
      <c r="AG40" s="212"/>
      <c r="AH40" s="212"/>
      <c r="AI40" s="212"/>
      <c r="AJ40" s="212"/>
      <c r="AK40" s="212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4">
        <f t="shared" si="11"/>
        <v>0</v>
      </c>
      <c r="AW40" s="184">
        <f t="shared" si="12"/>
        <v>0</v>
      </c>
      <c r="AX40" s="185" t="str">
        <f t="shared" si="13"/>
        <v xml:space="preserve">  </v>
      </c>
      <c r="AY40" s="212"/>
      <c r="AZ40" s="212"/>
      <c r="BA40" s="212"/>
      <c r="BB40" s="212"/>
      <c r="BC40" s="212"/>
      <c r="BD40" s="213"/>
      <c r="BE40" s="213"/>
      <c r="BF40" s="213"/>
      <c r="BG40" s="213"/>
      <c r="BH40" s="213"/>
      <c r="BI40" s="213"/>
      <c r="BJ40" s="213"/>
      <c r="BK40" s="213"/>
      <c r="BL40" s="213"/>
      <c r="BM40" s="213"/>
      <c r="BN40" s="214">
        <f t="shared" si="14"/>
        <v>0</v>
      </c>
      <c r="BO40" s="184">
        <f t="shared" si="15"/>
        <v>0</v>
      </c>
      <c r="BP40" s="185" t="str">
        <f t="shared" si="16"/>
        <v xml:space="preserve">  </v>
      </c>
      <c r="BQ40" s="212"/>
      <c r="BR40" s="212"/>
      <c r="BS40" s="212"/>
      <c r="BT40" s="212"/>
      <c r="BU40" s="212"/>
      <c r="BV40" s="213"/>
      <c r="BW40" s="213"/>
      <c r="BX40" s="213"/>
      <c r="BY40" s="213"/>
      <c r="BZ40" s="213"/>
      <c r="CA40" s="213"/>
      <c r="CB40" s="213"/>
      <c r="CC40" s="213"/>
      <c r="CD40" s="213"/>
      <c r="CE40" s="213"/>
      <c r="CF40" s="214">
        <f t="shared" si="17"/>
        <v>0</v>
      </c>
      <c r="CG40" s="184">
        <f t="shared" si="18"/>
        <v>0</v>
      </c>
      <c r="CH40" s="185" t="str">
        <f t="shared" si="19"/>
        <v xml:space="preserve">  </v>
      </c>
      <c r="CI40" s="212"/>
      <c r="CJ40" s="212"/>
      <c r="CK40" s="212"/>
      <c r="CL40" s="212"/>
      <c r="CM40" s="212"/>
      <c r="CN40" s="213"/>
      <c r="CO40" s="213"/>
      <c r="CP40" s="213"/>
      <c r="CQ40" s="213"/>
      <c r="CR40" s="213"/>
      <c r="CS40" s="213"/>
      <c r="CT40" s="213"/>
      <c r="CU40" s="213"/>
      <c r="CV40" s="213"/>
      <c r="CW40" s="213"/>
      <c r="CX40" s="214">
        <f t="shared" si="20"/>
        <v>0</v>
      </c>
      <c r="CY40" s="184">
        <f t="shared" si="21"/>
        <v>0</v>
      </c>
      <c r="CZ40" s="185" t="str">
        <f t="shared" si="22"/>
        <v xml:space="preserve">  </v>
      </c>
      <c r="DA40" s="212"/>
      <c r="DB40" s="212"/>
      <c r="DC40" s="212"/>
      <c r="DD40" s="212"/>
      <c r="DE40" s="212"/>
      <c r="DF40" s="213"/>
      <c r="DG40" s="213"/>
      <c r="DH40" s="213"/>
      <c r="DI40" s="213"/>
      <c r="DJ40" s="213"/>
      <c r="DK40" s="213"/>
      <c r="DL40" s="213"/>
      <c r="DM40" s="213"/>
      <c r="DN40" s="213"/>
      <c r="DO40" s="213"/>
      <c r="DP40" s="214">
        <f t="shared" si="23"/>
        <v>0</v>
      </c>
      <c r="DQ40" s="184">
        <f t="shared" si="24"/>
        <v>0</v>
      </c>
      <c r="DR40" s="185" t="str">
        <f t="shared" si="25"/>
        <v xml:space="preserve">  </v>
      </c>
      <c r="DS40" s="212"/>
      <c r="DT40" s="212"/>
      <c r="DU40" s="212"/>
      <c r="DV40" s="212"/>
      <c r="DW40" s="212"/>
      <c r="DX40" s="213"/>
      <c r="DY40" s="213"/>
      <c r="DZ40" s="213"/>
      <c r="EA40" s="213"/>
      <c r="EB40" s="213"/>
      <c r="EC40" s="213"/>
      <c r="ED40" s="213"/>
      <c r="EE40" s="213"/>
      <c r="EF40" s="213"/>
      <c r="EG40" s="213"/>
      <c r="EH40" s="214">
        <f t="shared" si="26"/>
        <v>0</v>
      </c>
      <c r="EI40" s="184">
        <f t="shared" si="27"/>
        <v>0</v>
      </c>
      <c r="EJ40" s="185" t="str">
        <f t="shared" si="28"/>
        <v xml:space="preserve">  </v>
      </c>
      <c r="EK40" s="212"/>
      <c r="EL40" s="212"/>
      <c r="EM40" s="212"/>
      <c r="EN40" s="212"/>
      <c r="EO40" s="212"/>
      <c r="EP40" s="213"/>
      <c r="EQ40" s="213"/>
      <c r="ER40" s="213"/>
      <c r="ES40" s="213"/>
      <c r="ET40" s="213"/>
      <c r="EU40" s="213"/>
      <c r="EV40" s="213"/>
      <c r="EW40" s="213"/>
      <c r="EX40" s="213"/>
      <c r="EY40" s="213"/>
      <c r="EZ40" s="214">
        <f t="shared" si="29"/>
        <v>0</v>
      </c>
      <c r="FA40" s="184">
        <f t="shared" si="30"/>
        <v>0</v>
      </c>
      <c r="FB40" s="185" t="str">
        <f t="shared" si="31"/>
        <v xml:space="preserve">  </v>
      </c>
      <c r="FH40" s="215"/>
      <c r="FI40" s="215"/>
      <c r="FJ40" s="215"/>
      <c r="FK40" s="215"/>
      <c r="FL40" s="215"/>
      <c r="FM40" s="215"/>
      <c r="FN40" s="215"/>
      <c r="FO40" s="215"/>
      <c r="FP40" s="215"/>
      <c r="FQ40" s="215"/>
      <c r="FR40" s="215"/>
      <c r="FS40" s="215"/>
      <c r="FT40" s="215"/>
      <c r="FU40" s="215"/>
      <c r="FV40" s="215"/>
      <c r="FW40" s="215"/>
      <c r="FX40" s="215"/>
      <c r="FY40" s="215"/>
      <c r="FZ40" s="215"/>
      <c r="GA40" s="215"/>
      <c r="GB40" s="215"/>
      <c r="GC40" s="215"/>
      <c r="GD40" s="215"/>
      <c r="GE40" s="215"/>
      <c r="GF40" s="215"/>
    </row>
    <row r="41" spans="1:188" ht="24" customHeight="1">
      <c r="A41" s="210">
        <f>'STUDENT PROFILE'!A41</f>
        <v>35</v>
      </c>
      <c r="B41" s="210" t="str">
        <f>'STUDENT PROFILE'!B41</f>
        <v>J</v>
      </c>
      <c r="C41" s="376" t="str">
        <f>'STUDENT PROFILE'!C41</f>
        <v>Dinesh</v>
      </c>
      <c r="D41" s="210">
        <f>'STUDENT PROFILE'!D41</f>
        <v>3065</v>
      </c>
      <c r="E41" s="557"/>
      <c r="F41" s="557"/>
      <c r="G41" s="211" t="str">
        <f t="shared" si="5"/>
        <v/>
      </c>
      <c r="H41" s="211" t="str">
        <f t="shared" si="6"/>
        <v/>
      </c>
      <c r="I41" s="211" t="str">
        <f t="shared" si="0"/>
        <v/>
      </c>
      <c r="J41" s="211" t="str">
        <f t="shared" si="1"/>
        <v/>
      </c>
      <c r="K41" s="211" t="str">
        <f t="shared" si="2"/>
        <v/>
      </c>
      <c r="L41" s="211" t="str">
        <f t="shared" si="3"/>
        <v/>
      </c>
      <c r="M41" s="211" t="str">
        <f t="shared" si="4"/>
        <v/>
      </c>
      <c r="N41" s="211" t="str">
        <f t="shared" si="7"/>
        <v/>
      </c>
      <c r="O41" s="212"/>
      <c r="P41" s="212"/>
      <c r="Q41" s="212"/>
      <c r="R41" s="212"/>
      <c r="S41" s="212"/>
      <c r="T41" s="213"/>
      <c r="U41" s="213"/>
      <c r="V41" s="213"/>
      <c r="W41" s="213"/>
      <c r="X41" s="213"/>
      <c r="Y41" s="213"/>
      <c r="Z41" s="213"/>
      <c r="AA41" s="213"/>
      <c r="AB41" s="213"/>
      <c r="AC41" s="213"/>
      <c r="AD41" s="214">
        <f t="shared" si="8"/>
        <v>0</v>
      </c>
      <c r="AE41" s="184">
        <f t="shared" si="9"/>
        <v>0</v>
      </c>
      <c r="AF41" s="185" t="str">
        <f t="shared" si="10"/>
        <v xml:space="preserve">  </v>
      </c>
      <c r="AG41" s="212"/>
      <c r="AH41" s="212"/>
      <c r="AI41" s="212"/>
      <c r="AJ41" s="212"/>
      <c r="AK41" s="212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4">
        <f t="shared" si="11"/>
        <v>0</v>
      </c>
      <c r="AW41" s="184">
        <f t="shared" si="12"/>
        <v>0</v>
      </c>
      <c r="AX41" s="185" t="str">
        <f t="shared" si="13"/>
        <v xml:space="preserve">  </v>
      </c>
      <c r="AY41" s="212"/>
      <c r="AZ41" s="212"/>
      <c r="BA41" s="212"/>
      <c r="BB41" s="212"/>
      <c r="BC41" s="212"/>
      <c r="BD41" s="213"/>
      <c r="BE41" s="213"/>
      <c r="BF41" s="213"/>
      <c r="BG41" s="213"/>
      <c r="BH41" s="213"/>
      <c r="BI41" s="213"/>
      <c r="BJ41" s="213"/>
      <c r="BK41" s="213"/>
      <c r="BL41" s="213"/>
      <c r="BM41" s="213"/>
      <c r="BN41" s="214">
        <f t="shared" si="14"/>
        <v>0</v>
      </c>
      <c r="BO41" s="184">
        <f t="shared" si="15"/>
        <v>0</v>
      </c>
      <c r="BP41" s="185" t="str">
        <f t="shared" si="16"/>
        <v xml:space="preserve">  </v>
      </c>
      <c r="BQ41" s="212"/>
      <c r="BR41" s="212"/>
      <c r="BS41" s="212"/>
      <c r="BT41" s="212"/>
      <c r="BU41" s="212"/>
      <c r="BV41" s="213"/>
      <c r="BW41" s="213"/>
      <c r="BX41" s="213"/>
      <c r="BY41" s="213"/>
      <c r="BZ41" s="213"/>
      <c r="CA41" s="213"/>
      <c r="CB41" s="213"/>
      <c r="CC41" s="213"/>
      <c r="CD41" s="213"/>
      <c r="CE41" s="213"/>
      <c r="CF41" s="214">
        <f t="shared" si="17"/>
        <v>0</v>
      </c>
      <c r="CG41" s="184">
        <f t="shared" si="18"/>
        <v>0</v>
      </c>
      <c r="CH41" s="185" t="str">
        <f t="shared" si="19"/>
        <v xml:space="preserve">  </v>
      </c>
      <c r="CI41" s="212"/>
      <c r="CJ41" s="212"/>
      <c r="CK41" s="212"/>
      <c r="CL41" s="212"/>
      <c r="CM41" s="212"/>
      <c r="CN41" s="213"/>
      <c r="CO41" s="213"/>
      <c r="CP41" s="213"/>
      <c r="CQ41" s="213"/>
      <c r="CR41" s="213"/>
      <c r="CS41" s="213"/>
      <c r="CT41" s="213"/>
      <c r="CU41" s="213"/>
      <c r="CV41" s="213"/>
      <c r="CW41" s="213"/>
      <c r="CX41" s="214">
        <f t="shared" si="20"/>
        <v>0</v>
      </c>
      <c r="CY41" s="184">
        <f t="shared" si="21"/>
        <v>0</v>
      </c>
      <c r="CZ41" s="185" t="str">
        <f t="shared" si="22"/>
        <v xml:space="preserve">  </v>
      </c>
      <c r="DA41" s="212"/>
      <c r="DB41" s="212"/>
      <c r="DC41" s="212"/>
      <c r="DD41" s="212"/>
      <c r="DE41" s="212"/>
      <c r="DF41" s="213"/>
      <c r="DG41" s="213"/>
      <c r="DH41" s="213"/>
      <c r="DI41" s="213"/>
      <c r="DJ41" s="213"/>
      <c r="DK41" s="213"/>
      <c r="DL41" s="213"/>
      <c r="DM41" s="213"/>
      <c r="DN41" s="213"/>
      <c r="DO41" s="213"/>
      <c r="DP41" s="214">
        <f t="shared" si="23"/>
        <v>0</v>
      </c>
      <c r="DQ41" s="184">
        <f t="shared" si="24"/>
        <v>0</v>
      </c>
      <c r="DR41" s="185" t="str">
        <f t="shared" si="25"/>
        <v xml:space="preserve">  </v>
      </c>
      <c r="DS41" s="212"/>
      <c r="DT41" s="212"/>
      <c r="DU41" s="212"/>
      <c r="DV41" s="212"/>
      <c r="DW41" s="212"/>
      <c r="DX41" s="213"/>
      <c r="DY41" s="213"/>
      <c r="DZ41" s="213"/>
      <c r="EA41" s="213"/>
      <c r="EB41" s="213"/>
      <c r="EC41" s="213"/>
      <c r="ED41" s="213"/>
      <c r="EE41" s="213"/>
      <c r="EF41" s="213"/>
      <c r="EG41" s="213"/>
      <c r="EH41" s="214">
        <f t="shared" si="26"/>
        <v>0</v>
      </c>
      <c r="EI41" s="184">
        <f t="shared" si="27"/>
        <v>0</v>
      </c>
      <c r="EJ41" s="185" t="str">
        <f t="shared" si="28"/>
        <v xml:space="preserve">  </v>
      </c>
      <c r="EK41" s="212"/>
      <c r="EL41" s="212"/>
      <c r="EM41" s="212"/>
      <c r="EN41" s="212"/>
      <c r="EO41" s="212"/>
      <c r="EP41" s="213"/>
      <c r="EQ41" s="213"/>
      <c r="ER41" s="213"/>
      <c r="ES41" s="213"/>
      <c r="ET41" s="213"/>
      <c r="EU41" s="213"/>
      <c r="EV41" s="213"/>
      <c r="EW41" s="213"/>
      <c r="EX41" s="213"/>
      <c r="EY41" s="213"/>
      <c r="EZ41" s="214">
        <f t="shared" si="29"/>
        <v>0</v>
      </c>
      <c r="FA41" s="184">
        <f t="shared" si="30"/>
        <v>0</v>
      </c>
      <c r="FB41" s="185" t="str">
        <f t="shared" si="31"/>
        <v xml:space="preserve">  </v>
      </c>
      <c r="FH41" s="215"/>
      <c r="FI41" s="215"/>
      <c r="FJ41" s="215"/>
      <c r="FK41" s="215"/>
      <c r="FL41" s="215"/>
      <c r="FM41" s="215"/>
      <c r="FN41" s="215"/>
      <c r="FO41" s="215"/>
      <c r="FP41" s="215"/>
      <c r="FQ41" s="215"/>
      <c r="FR41" s="215"/>
      <c r="FS41" s="215"/>
      <c r="FT41" s="215"/>
      <c r="FU41" s="215"/>
      <c r="FV41" s="215"/>
      <c r="FW41" s="215"/>
      <c r="FX41" s="215"/>
      <c r="FY41" s="215"/>
      <c r="FZ41" s="215"/>
      <c r="GA41" s="215"/>
      <c r="GB41" s="215"/>
      <c r="GC41" s="215"/>
      <c r="GD41" s="215"/>
      <c r="GE41" s="215"/>
      <c r="GF41" s="215"/>
    </row>
    <row r="42" spans="1:188" ht="24" customHeight="1">
      <c r="A42" s="210">
        <f>'STUDENT PROFILE'!A42</f>
        <v>36</v>
      </c>
      <c r="B42" s="210" t="str">
        <f>'STUDENT PROFILE'!B42</f>
        <v>C</v>
      </c>
      <c r="C42" s="376" t="str">
        <f>'STUDENT PROFILE'!C42</f>
        <v>Aanand</v>
      </c>
      <c r="D42" s="210">
        <f>'STUDENT PROFILE'!D42</f>
        <v>2725</v>
      </c>
      <c r="E42" s="557"/>
      <c r="F42" s="557"/>
      <c r="G42" s="211" t="str">
        <f t="shared" si="5"/>
        <v/>
      </c>
      <c r="H42" s="211" t="str">
        <f t="shared" si="6"/>
        <v/>
      </c>
      <c r="I42" s="211" t="str">
        <f t="shared" si="0"/>
        <v/>
      </c>
      <c r="J42" s="211" t="str">
        <f t="shared" si="1"/>
        <v/>
      </c>
      <c r="K42" s="211" t="str">
        <f t="shared" si="2"/>
        <v/>
      </c>
      <c r="L42" s="211" t="str">
        <f t="shared" si="3"/>
        <v/>
      </c>
      <c r="M42" s="211" t="str">
        <f t="shared" si="4"/>
        <v/>
      </c>
      <c r="N42" s="211" t="str">
        <f t="shared" si="7"/>
        <v/>
      </c>
      <c r="O42" s="212"/>
      <c r="P42" s="212"/>
      <c r="Q42" s="212"/>
      <c r="R42" s="212"/>
      <c r="S42" s="212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4">
        <f t="shared" si="8"/>
        <v>0</v>
      </c>
      <c r="AE42" s="184">
        <f t="shared" si="9"/>
        <v>0</v>
      </c>
      <c r="AF42" s="185" t="str">
        <f t="shared" si="10"/>
        <v xml:space="preserve">  </v>
      </c>
      <c r="AG42" s="212"/>
      <c r="AH42" s="212"/>
      <c r="AI42" s="212"/>
      <c r="AJ42" s="212"/>
      <c r="AK42" s="212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4">
        <f t="shared" si="11"/>
        <v>0</v>
      </c>
      <c r="AW42" s="184">
        <f t="shared" si="12"/>
        <v>0</v>
      </c>
      <c r="AX42" s="185" t="str">
        <f t="shared" si="13"/>
        <v xml:space="preserve">  </v>
      </c>
      <c r="AY42" s="212"/>
      <c r="AZ42" s="212"/>
      <c r="BA42" s="212"/>
      <c r="BB42" s="212"/>
      <c r="BC42" s="212"/>
      <c r="BD42" s="213"/>
      <c r="BE42" s="213"/>
      <c r="BF42" s="213"/>
      <c r="BG42" s="213"/>
      <c r="BH42" s="213"/>
      <c r="BI42" s="213"/>
      <c r="BJ42" s="213"/>
      <c r="BK42" s="213"/>
      <c r="BL42" s="213"/>
      <c r="BM42" s="213"/>
      <c r="BN42" s="214">
        <f t="shared" si="14"/>
        <v>0</v>
      </c>
      <c r="BO42" s="184">
        <f t="shared" si="15"/>
        <v>0</v>
      </c>
      <c r="BP42" s="185" t="str">
        <f t="shared" si="16"/>
        <v xml:space="preserve">  </v>
      </c>
      <c r="BQ42" s="212"/>
      <c r="BR42" s="212"/>
      <c r="BS42" s="212"/>
      <c r="BT42" s="212"/>
      <c r="BU42" s="212"/>
      <c r="BV42" s="213"/>
      <c r="BW42" s="213"/>
      <c r="BX42" s="213"/>
      <c r="BY42" s="213"/>
      <c r="BZ42" s="213"/>
      <c r="CA42" s="213"/>
      <c r="CB42" s="213"/>
      <c r="CC42" s="213"/>
      <c r="CD42" s="213"/>
      <c r="CE42" s="213"/>
      <c r="CF42" s="214">
        <f t="shared" si="17"/>
        <v>0</v>
      </c>
      <c r="CG42" s="184">
        <f t="shared" si="18"/>
        <v>0</v>
      </c>
      <c r="CH42" s="185" t="str">
        <f t="shared" si="19"/>
        <v xml:space="preserve">  </v>
      </c>
      <c r="CI42" s="212"/>
      <c r="CJ42" s="212"/>
      <c r="CK42" s="212"/>
      <c r="CL42" s="212"/>
      <c r="CM42" s="212"/>
      <c r="CN42" s="213"/>
      <c r="CO42" s="213"/>
      <c r="CP42" s="213"/>
      <c r="CQ42" s="213"/>
      <c r="CR42" s="213"/>
      <c r="CS42" s="213"/>
      <c r="CT42" s="213"/>
      <c r="CU42" s="213"/>
      <c r="CV42" s="213"/>
      <c r="CW42" s="213"/>
      <c r="CX42" s="214">
        <f t="shared" si="20"/>
        <v>0</v>
      </c>
      <c r="CY42" s="184">
        <f t="shared" si="21"/>
        <v>0</v>
      </c>
      <c r="CZ42" s="185" t="str">
        <f t="shared" si="22"/>
        <v xml:space="preserve">  </v>
      </c>
      <c r="DA42" s="212"/>
      <c r="DB42" s="212"/>
      <c r="DC42" s="212"/>
      <c r="DD42" s="212"/>
      <c r="DE42" s="212"/>
      <c r="DF42" s="213"/>
      <c r="DG42" s="213"/>
      <c r="DH42" s="213"/>
      <c r="DI42" s="213"/>
      <c r="DJ42" s="213"/>
      <c r="DK42" s="213"/>
      <c r="DL42" s="213"/>
      <c r="DM42" s="213"/>
      <c r="DN42" s="213"/>
      <c r="DO42" s="213"/>
      <c r="DP42" s="214">
        <f t="shared" si="23"/>
        <v>0</v>
      </c>
      <c r="DQ42" s="184">
        <f t="shared" si="24"/>
        <v>0</v>
      </c>
      <c r="DR42" s="185" t="str">
        <f t="shared" si="25"/>
        <v xml:space="preserve">  </v>
      </c>
      <c r="DS42" s="212"/>
      <c r="DT42" s="212"/>
      <c r="DU42" s="212"/>
      <c r="DV42" s="212"/>
      <c r="DW42" s="212"/>
      <c r="DX42" s="213"/>
      <c r="DY42" s="213"/>
      <c r="DZ42" s="213"/>
      <c r="EA42" s="213"/>
      <c r="EB42" s="213"/>
      <c r="EC42" s="213"/>
      <c r="ED42" s="213"/>
      <c r="EE42" s="213"/>
      <c r="EF42" s="213"/>
      <c r="EG42" s="213"/>
      <c r="EH42" s="214">
        <f t="shared" si="26"/>
        <v>0</v>
      </c>
      <c r="EI42" s="184">
        <f t="shared" si="27"/>
        <v>0</v>
      </c>
      <c r="EJ42" s="185" t="str">
        <f t="shared" si="28"/>
        <v xml:space="preserve">  </v>
      </c>
      <c r="EK42" s="212"/>
      <c r="EL42" s="212"/>
      <c r="EM42" s="212"/>
      <c r="EN42" s="212"/>
      <c r="EO42" s="212"/>
      <c r="EP42" s="213"/>
      <c r="EQ42" s="213"/>
      <c r="ER42" s="213"/>
      <c r="ES42" s="213"/>
      <c r="ET42" s="213"/>
      <c r="EU42" s="213"/>
      <c r="EV42" s="213"/>
      <c r="EW42" s="213"/>
      <c r="EX42" s="213"/>
      <c r="EY42" s="213"/>
      <c r="EZ42" s="214">
        <f t="shared" si="29"/>
        <v>0</v>
      </c>
      <c r="FA42" s="184">
        <f t="shared" si="30"/>
        <v>0</v>
      </c>
      <c r="FB42" s="185" t="str">
        <f t="shared" si="31"/>
        <v xml:space="preserve">  </v>
      </c>
      <c r="FH42" s="215"/>
      <c r="FI42" s="215"/>
      <c r="FJ42" s="215"/>
      <c r="FK42" s="215"/>
      <c r="FL42" s="215"/>
      <c r="FM42" s="215"/>
      <c r="FN42" s="215"/>
      <c r="FO42" s="215"/>
      <c r="FP42" s="215"/>
      <c r="FQ42" s="215"/>
      <c r="FR42" s="215"/>
      <c r="FS42" s="215"/>
      <c r="FT42" s="215"/>
      <c r="FU42" s="215"/>
      <c r="FV42" s="215"/>
      <c r="FW42" s="215"/>
      <c r="FX42" s="215"/>
      <c r="FY42" s="215"/>
      <c r="FZ42" s="215"/>
      <c r="GA42" s="215"/>
      <c r="GB42" s="215"/>
      <c r="GC42" s="215"/>
      <c r="GD42" s="215"/>
      <c r="GE42" s="215"/>
      <c r="GF42" s="215"/>
    </row>
    <row r="43" spans="1:188" ht="24" customHeight="1">
      <c r="A43" s="210">
        <f>'STUDENT PROFILE'!A43</f>
        <v>37</v>
      </c>
      <c r="B43" s="210" t="str">
        <f>'STUDENT PROFILE'!B43</f>
        <v>K</v>
      </c>
      <c r="C43" s="376" t="str">
        <f>'STUDENT PROFILE'!C43</f>
        <v>Rahul</v>
      </c>
      <c r="D43" s="210">
        <f>'STUDENT PROFILE'!D43</f>
        <v>2733</v>
      </c>
      <c r="E43" s="557" t="s">
        <v>1736</v>
      </c>
      <c r="F43" s="557"/>
      <c r="G43" s="211" t="str">
        <f t="shared" si="5"/>
        <v/>
      </c>
      <c r="H43" s="211" t="str">
        <f t="shared" si="6"/>
        <v/>
      </c>
      <c r="I43" s="211" t="str">
        <f t="shared" si="0"/>
        <v/>
      </c>
      <c r="J43" s="211" t="str">
        <f t="shared" si="1"/>
        <v/>
      </c>
      <c r="K43" s="211" t="str">
        <f t="shared" si="2"/>
        <v/>
      </c>
      <c r="L43" s="211" t="str">
        <f t="shared" si="3"/>
        <v/>
      </c>
      <c r="M43" s="211" t="str">
        <f t="shared" si="4"/>
        <v/>
      </c>
      <c r="N43" s="211" t="str">
        <f t="shared" si="7"/>
        <v/>
      </c>
      <c r="O43" s="212"/>
      <c r="P43" s="212"/>
      <c r="Q43" s="212"/>
      <c r="R43" s="212"/>
      <c r="S43" s="212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4">
        <f t="shared" si="8"/>
        <v>0</v>
      </c>
      <c r="AE43" s="184">
        <f t="shared" si="9"/>
        <v>0</v>
      </c>
      <c r="AF43" s="185" t="str">
        <f t="shared" si="10"/>
        <v xml:space="preserve">  </v>
      </c>
      <c r="AG43" s="212"/>
      <c r="AH43" s="212"/>
      <c r="AI43" s="212"/>
      <c r="AJ43" s="212"/>
      <c r="AK43" s="212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4">
        <f t="shared" si="11"/>
        <v>0</v>
      </c>
      <c r="AW43" s="184">
        <f t="shared" si="12"/>
        <v>0</v>
      </c>
      <c r="AX43" s="185" t="str">
        <f t="shared" si="13"/>
        <v xml:space="preserve">  </v>
      </c>
      <c r="AY43" s="212"/>
      <c r="AZ43" s="212"/>
      <c r="BA43" s="212"/>
      <c r="BB43" s="212"/>
      <c r="BC43" s="212"/>
      <c r="BD43" s="213"/>
      <c r="BE43" s="213"/>
      <c r="BF43" s="213"/>
      <c r="BG43" s="213"/>
      <c r="BH43" s="213"/>
      <c r="BI43" s="213"/>
      <c r="BJ43" s="213"/>
      <c r="BK43" s="213"/>
      <c r="BL43" s="213"/>
      <c r="BM43" s="213"/>
      <c r="BN43" s="214">
        <f t="shared" si="14"/>
        <v>0</v>
      </c>
      <c r="BO43" s="184">
        <f t="shared" si="15"/>
        <v>0</v>
      </c>
      <c r="BP43" s="185" t="str">
        <f t="shared" si="16"/>
        <v xml:space="preserve">  </v>
      </c>
      <c r="BQ43" s="212"/>
      <c r="BR43" s="212"/>
      <c r="BS43" s="212"/>
      <c r="BT43" s="212"/>
      <c r="BU43" s="212"/>
      <c r="BV43" s="213"/>
      <c r="BW43" s="213"/>
      <c r="BX43" s="213"/>
      <c r="BY43" s="213"/>
      <c r="BZ43" s="213"/>
      <c r="CA43" s="213"/>
      <c r="CB43" s="213"/>
      <c r="CC43" s="213"/>
      <c r="CD43" s="213"/>
      <c r="CE43" s="213"/>
      <c r="CF43" s="214">
        <f t="shared" si="17"/>
        <v>0</v>
      </c>
      <c r="CG43" s="184">
        <f t="shared" si="18"/>
        <v>0</v>
      </c>
      <c r="CH43" s="185" t="str">
        <f t="shared" si="19"/>
        <v xml:space="preserve">  </v>
      </c>
      <c r="CI43" s="212"/>
      <c r="CJ43" s="212"/>
      <c r="CK43" s="212"/>
      <c r="CL43" s="212"/>
      <c r="CM43" s="212"/>
      <c r="CN43" s="213"/>
      <c r="CO43" s="213"/>
      <c r="CP43" s="213"/>
      <c r="CQ43" s="213"/>
      <c r="CR43" s="213"/>
      <c r="CS43" s="213"/>
      <c r="CT43" s="213"/>
      <c r="CU43" s="213"/>
      <c r="CV43" s="213"/>
      <c r="CW43" s="213"/>
      <c r="CX43" s="214">
        <f t="shared" si="20"/>
        <v>0</v>
      </c>
      <c r="CY43" s="184">
        <f t="shared" si="21"/>
        <v>0</v>
      </c>
      <c r="CZ43" s="185" t="str">
        <f t="shared" si="22"/>
        <v xml:space="preserve">  </v>
      </c>
      <c r="DA43" s="212"/>
      <c r="DB43" s="212"/>
      <c r="DC43" s="212"/>
      <c r="DD43" s="212"/>
      <c r="DE43" s="212"/>
      <c r="DF43" s="213"/>
      <c r="DG43" s="213"/>
      <c r="DH43" s="213"/>
      <c r="DI43" s="213"/>
      <c r="DJ43" s="213"/>
      <c r="DK43" s="213"/>
      <c r="DL43" s="213"/>
      <c r="DM43" s="213"/>
      <c r="DN43" s="213"/>
      <c r="DO43" s="213"/>
      <c r="DP43" s="214">
        <f t="shared" si="23"/>
        <v>0</v>
      </c>
      <c r="DQ43" s="184">
        <f t="shared" si="24"/>
        <v>0</v>
      </c>
      <c r="DR43" s="185" t="str">
        <f t="shared" si="25"/>
        <v xml:space="preserve">  </v>
      </c>
      <c r="DS43" s="212"/>
      <c r="DT43" s="212"/>
      <c r="DU43" s="212"/>
      <c r="DV43" s="212"/>
      <c r="DW43" s="212"/>
      <c r="DX43" s="213"/>
      <c r="DY43" s="213"/>
      <c r="DZ43" s="213"/>
      <c r="EA43" s="213"/>
      <c r="EB43" s="213"/>
      <c r="EC43" s="213"/>
      <c r="ED43" s="213"/>
      <c r="EE43" s="213"/>
      <c r="EF43" s="213"/>
      <c r="EG43" s="213"/>
      <c r="EH43" s="214">
        <f t="shared" si="26"/>
        <v>0</v>
      </c>
      <c r="EI43" s="184">
        <f t="shared" si="27"/>
        <v>0</v>
      </c>
      <c r="EJ43" s="185" t="str">
        <f t="shared" si="28"/>
        <v xml:space="preserve">  </v>
      </c>
      <c r="EK43" s="212"/>
      <c r="EL43" s="212"/>
      <c r="EM43" s="212"/>
      <c r="EN43" s="212"/>
      <c r="EO43" s="212"/>
      <c r="EP43" s="213"/>
      <c r="EQ43" s="213"/>
      <c r="ER43" s="213"/>
      <c r="ES43" s="213"/>
      <c r="ET43" s="213"/>
      <c r="EU43" s="213"/>
      <c r="EV43" s="213"/>
      <c r="EW43" s="213"/>
      <c r="EX43" s="213"/>
      <c r="EY43" s="213"/>
      <c r="EZ43" s="214">
        <f t="shared" si="29"/>
        <v>0</v>
      </c>
      <c r="FA43" s="184">
        <f t="shared" si="30"/>
        <v>0</v>
      </c>
      <c r="FB43" s="185" t="str">
        <f t="shared" si="31"/>
        <v xml:space="preserve">  </v>
      </c>
      <c r="FH43" s="215"/>
      <c r="FI43" s="215"/>
      <c r="FJ43" s="215"/>
      <c r="FK43" s="215"/>
      <c r="FL43" s="215"/>
      <c r="FM43" s="215"/>
      <c r="FN43" s="215"/>
      <c r="FO43" s="215"/>
      <c r="FP43" s="215"/>
      <c r="FQ43" s="215"/>
      <c r="FR43" s="215"/>
      <c r="FS43" s="215"/>
      <c r="FT43" s="215"/>
      <c r="FU43" s="215"/>
      <c r="FV43" s="215"/>
      <c r="FW43" s="215"/>
      <c r="FX43" s="215"/>
      <c r="FY43" s="215"/>
      <c r="FZ43" s="215"/>
      <c r="GA43" s="215"/>
      <c r="GB43" s="215"/>
      <c r="GC43" s="215"/>
      <c r="GD43" s="215"/>
      <c r="GE43" s="215"/>
      <c r="GF43" s="215"/>
    </row>
    <row r="44" spans="1:188" ht="24" customHeight="1">
      <c r="A44" s="210">
        <f>'STUDENT PROFILE'!A44</f>
        <v>38</v>
      </c>
      <c r="B44" s="210" t="str">
        <f>'STUDENT PROFILE'!B44</f>
        <v>N</v>
      </c>
      <c r="C44" s="376" t="str">
        <f>'STUDENT PROFILE'!C44</f>
        <v>Nidhi Yadav</v>
      </c>
      <c r="D44" s="210">
        <f>'STUDENT PROFILE'!D44</f>
        <v>2755</v>
      </c>
      <c r="E44" s="557"/>
      <c r="F44" s="557"/>
      <c r="G44" s="211" t="str">
        <f t="shared" si="5"/>
        <v/>
      </c>
      <c r="H44" s="211" t="str">
        <f t="shared" si="6"/>
        <v/>
      </c>
      <c r="I44" s="211" t="str">
        <f t="shared" si="0"/>
        <v/>
      </c>
      <c r="J44" s="211" t="str">
        <f t="shared" si="1"/>
        <v/>
      </c>
      <c r="K44" s="211" t="str">
        <f t="shared" si="2"/>
        <v/>
      </c>
      <c r="L44" s="211" t="str">
        <f t="shared" si="3"/>
        <v/>
      </c>
      <c r="M44" s="211" t="str">
        <f t="shared" si="4"/>
        <v/>
      </c>
      <c r="N44" s="211" t="str">
        <f t="shared" si="7"/>
        <v/>
      </c>
      <c r="O44" s="212"/>
      <c r="P44" s="212"/>
      <c r="Q44" s="212"/>
      <c r="R44" s="212"/>
      <c r="S44" s="212"/>
      <c r="T44" s="213"/>
      <c r="U44" s="213"/>
      <c r="V44" s="213"/>
      <c r="W44" s="213"/>
      <c r="X44" s="213"/>
      <c r="Y44" s="213"/>
      <c r="Z44" s="213"/>
      <c r="AA44" s="213"/>
      <c r="AB44" s="213"/>
      <c r="AC44" s="213"/>
      <c r="AD44" s="214">
        <f t="shared" si="8"/>
        <v>0</v>
      </c>
      <c r="AE44" s="184">
        <f t="shared" si="9"/>
        <v>0</v>
      </c>
      <c r="AF44" s="185" t="str">
        <f t="shared" si="10"/>
        <v xml:space="preserve">  </v>
      </c>
      <c r="AG44" s="212"/>
      <c r="AH44" s="212"/>
      <c r="AI44" s="212"/>
      <c r="AJ44" s="212"/>
      <c r="AK44" s="212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4">
        <f t="shared" si="11"/>
        <v>0</v>
      </c>
      <c r="AW44" s="184">
        <f t="shared" si="12"/>
        <v>0</v>
      </c>
      <c r="AX44" s="185" t="str">
        <f t="shared" si="13"/>
        <v xml:space="preserve">  </v>
      </c>
      <c r="AY44" s="212"/>
      <c r="AZ44" s="212"/>
      <c r="BA44" s="212"/>
      <c r="BB44" s="212"/>
      <c r="BC44" s="212"/>
      <c r="BD44" s="213"/>
      <c r="BE44" s="213"/>
      <c r="BF44" s="213"/>
      <c r="BG44" s="213"/>
      <c r="BH44" s="213"/>
      <c r="BI44" s="213"/>
      <c r="BJ44" s="213"/>
      <c r="BK44" s="213"/>
      <c r="BL44" s="213"/>
      <c r="BM44" s="213"/>
      <c r="BN44" s="214">
        <f t="shared" si="14"/>
        <v>0</v>
      </c>
      <c r="BO44" s="184">
        <f t="shared" si="15"/>
        <v>0</v>
      </c>
      <c r="BP44" s="185" t="str">
        <f t="shared" si="16"/>
        <v xml:space="preserve">  </v>
      </c>
      <c r="BQ44" s="212"/>
      <c r="BR44" s="212"/>
      <c r="BS44" s="212"/>
      <c r="BT44" s="212"/>
      <c r="BU44" s="212"/>
      <c r="BV44" s="213"/>
      <c r="BW44" s="213"/>
      <c r="BX44" s="213"/>
      <c r="BY44" s="213"/>
      <c r="BZ44" s="213"/>
      <c r="CA44" s="213"/>
      <c r="CB44" s="213"/>
      <c r="CC44" s="213"/>
      <c r="CD44" s="213"/>
      <c r="CE44" s="213"/>
      <c r="CF44" s="214">
        <f t="shared" si="17"/>
        <v>0</v>
      </c>
      <c r="CG44" s="184">
        <f t="shared" si="18"/>
        <v>0</v>
      </c>
      <c r="CH44" s="185" t="str">
        <f t="shared" si="19"/>
        <v xml:space="preserve">  </v>
      </c>
      <c r="CI44" s="212"/>
      <c r="CJ44" s="212"/>
      <c r="CK44" s="212"/>
      <c r="CL44" s="212"/>
      <c r="CM44" s="212"/>
      <c r="CN44" s="213"/>
      <c r="CO44" s="213"/>
      <c r="CP44" s="213"/>
      <c r="CQ44" s="213"/>
      <c r="CR44" s="213"/>
      <c r="CS44" s="213"/>
      <c r="CT44" s="213"/>
      <c r="CU44" s="213"/>
      <c r="CV44" s="213"/>
      <c r="CW44" s="213"/>
      <c r="CX44" s="214">
        <f t="shared" si="20"/>
        <v>0</v>
      </c>
      <c r="CY44" s="184">
        <f t="shared" si="21"/>
        <v>0</v>
      </c>
      <c r="CZ44" s="185" t="str">
        <f t="shared" si="22"/>
        <v xml:space="preserve">  </v>
      </c>
      <c r="DA44" s="212"/>
      <c r="DB44" s="212"/>
      <c r="DC44" s="212"/>
      <c r="DD44" s="212"/>
      <c r="DE44" s="212"/>
      <c r="DF44" s="213"/>
      <c r="DG44" s="213"/>
      <c r="DH44" s="213"/>
      <c r="DI44" s="213"/>
      <c r="DJ44" s="213"/>
      <c r="DK44" s="213"/>
      <c r="DL44" s="213"/>
      <c r="DM44" s="213"/>
      <c r="DN44" s="213"/>
      <c r="DO44" s="213"/>
      <c r="DP44" s="214">
        <f t="shared" si="23"/>
        <v>0</v>
      </c>
      <c r="DQ44" s="184">
        <f t="shared" si="24"/>
        <v>0</v>
      </c>
      <c r="DR44" s="185" t="str">
        <f t="shared" si="25"/>
        <v xml:space="preserve">  </v>
      </c>
      <c r="DS44" s="212"/>
      <c r="DT44" s="212"/>
      <c r="DU44" s="212"/>
      <c r="DV44" s="212"/>
      <c r="DW44" s="212"/>
      <c r="DX44" s="213"/>
      <c r="DY44" s="213"/>
      <c r="DZ44" s="213"/>
      <c r="EA44" s="213"/>
      <c r="EB44" s="213"/>
      <c r="EC44" s="213"/>
      <c r="ED44" s="213"/>
      <c r="EE44" s="213"/>
      <c r="EF44" s="213"/>
      <c r="EG44" s="213"/>
      <c r="EH44" s="214">
        <f t="shared" si="26"/>
        <v>0</v>
      </c>
      <c r="EI44" s="184">
        <f t="shared" si="27"/>
        <v>0</v>
      </c>
      <c r="EJ44" s="185" t="str">
        <f t="shared" si="28"/>
        <v xml:space="preserve">  </v>
      </c>
      <c r="EK44" s="212"/>
      <c r="EL44" s="212"/>
      <c r="EM44" s="212"/>
      <c r="EN44" s="212"/>
      <c r="EO44" s="212"/>
      <c r="EP44" s="213"/>
      <c r="EQ44" s="213"/>
      <c r="ER44" s="213"/>
      <c r="ES44" s="213"/>
      <c r="ET44" s="213"/>
      <c r="EU44" s="213"/>
      <c r="EV44" s="213"/>
      <c r="EW44" s="213"/>
      <c r="EX44" s="213"/>
      <c r="EY44" s="213"/>
      <c r="EZ44" s="214">
        <f t="shared" si="29"/>
        <v>0</v>
      </c>
      <c r="FA44" s="184">
        <f t="shared" si="30"/>
        <v>0</v>
      </c>
      <c r="FB44" s="185" t="str">
        <f t="shared" si="31"/>
        <v xml:space="preserve">  </v>
      </c>
      <c r="FH44" s="215"/>
      <c r="FI44" s="215"/>
      <c r="FJ44" s="215"/>
      <c r="FK44" s="215"/>
      <c r="FL44" s="215"/>
      <c r="FM44" s="215"/>
      <c r="FN44" s="215"/>
      <c r="FO44" s="215"/>
      <c r="FP44" s="215"/>
      <c r="FQ44" s="215"/>
      <c r="FR44" s="215"/>
      <c r="FS44" s="215"/>
      <c r="FT44" s="215"/>
      <c r="FU44" s="215"/>
      <c r="FV44" s="215"/>
      <c r="FW44" s="215"/>
      <c r="FX44" s="215"/>
      <c r="FY44" s="215"/>
      <c r="FZ44" s="215"/>
      <c r="GA44" s="215"/>
      <c r="GB44" s="215"/>
      <c r="GC44" s="215"/>
      <c r="GD44" s="215"/>
      <c r="GE44" s="215"/>
      <c r="GF44" s="215"/>
    </row>
    <row r="45" spans="1:188" ht="24" customHeight="1">
      <c r="A45" s="210">
        <f>'STUDENT PROFILE'!A45</f>
        <v>39</v>
      </c>
      <c r="B45" s="210" t="str">
        <f>'STUDENT PROFILE'!B45</f>
        <v>O</v>
      </c>
      <c r="C45" s="376" t="str">
        <f>'STUDENT PROFILE'!C45</f>
        <v>Chanchal</v>
      </c>
      <c r="D45" s="210">
        <f>'STUDENT PROFILE'!D45</f>
        <v>2757</v>
      </c>
      <c r="E45" s="557"/>
      <c r="F45" s="557"/>
      <c r="G45" s="211" t="str">
        <f t="shared" si="5"/>
        <v/>
      </c>
      <c r="H45" s="211" t="str">
        <f t="shared" si="6"/>
        <v/>
      </c>
      <c r="I45" s="211" t="str">
        <f t="shared" si="0"/>
        <v/>
      </c>
      <c r="J45" s="211" t="str">
        <f t="shared" si="1"/>
        <v/>
      </c>
      <c r="K45" s="211" t="str">
        <f t="shared" si="2"/>
        <v/>
      </c>
      <c r="L45" s="211" t="str">
        <f t="shared" si="3"/>
        <v/>
      </c>
      <c r="M45" s="211" t="str">
        <f t="shared" si="4"/>
        <v/>
      </c>
      <c r="N45" s="211" t="str">
        <f t="shared" si="7"/>
        <v/>
      </c>
      <c r="O45" s="212"/>
      <c r="P45" s="212"/>
      <c r="Q45" s="212"/>
      <c r="R45" s="212"/>
      <c r="S45" s="212"/>
      <c r="T45" s="213"/>
      <c r="U45" s="213"/>
      <c r="V45" s="213"/>
      <c r="W45" s="213"/>
      <c r="X45" s="213"/>
      <c r="Y45" s="213"/>
      <c r="Z45" s="213"/>
      <c r="AA45" s="213"/>
      <c r="AB45" s="213"/>
      <c r="AC45" s="213"/>
      <c r="AD45" s="214">
        <f t="shared" si="8"/>
        <v>0</v>
      </c>
      <c r="AE45" s="184">
        <f t="shared" si="9"/>
        <v>0</v>
      </c>
      <c r="AF45" s="185" t="str">
        <f t="shared" si="10"/>
        <v xml:space="preserve">  </v>
      </c>
      <c r="AG45" s="212"/>
      <c r="AH45" s="212"/>
      <c r="AI45" s="212"/>
      <c r="AJ45" s="212"/>
      <c r="AK45" s="212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4">
        <f t="shared" si="11"/>
        <v>0</v>
      </c>
      <c r="AW45" s="184">
        <f t="shared" si="12"/>
        <v>0</v>
      </c>
      <c r="AX45" s="185" t="str">
        <f t="shared" si="13"/>
        <v xml:space="preserve">  </v>
      </c>
      <c r="AY45" s="212"/>
      <c r="AZ45" s="212"/>
      <c r="BA45" s="212"/>
      <c r="BB45" s="212"/>
      <c r="BC45" s="212"/>
      <c r="BD45" s="213"/>
      <c r="BE45" s="213"/>
      <c r="BF45" s="213"/>
      <c r="BG45" s="213"/>
      <c r="BH45" s="213"/>
      <c r="BI45" s="213"/>
      <c r="BJ45" s="213"/>
      <c r="BK45" s="213"/>
      <c r="BL45" s="213"/>
      <c r="BM45" s="213"/>
      <c r="BN45" s="214">
        <f t="shared" si="14"/>
        <v>0</v>
      </c>
      <c r="BO45" s="184">
        <f t="shared" si="15"/>
        <v>0</v>
      </c>
      <c r="BP45" s="185" t="str">
        <f t="shared" si="16"/>
        <v xml:space="preserve">  </v>
      </c>
      <c r="BQ45" s="212"/>
      <c r="BR45" s="212"/>
      <c r="BS45" s="212"/>
      <c r="BT45" s="212"/>
      <c r="BU45" s="212"/>
      <c r="BV45" s="213"/>
      <c r="BW45" s="213"/>
      <c r="BX45" s="213"/>
      <c r="BY45" s="213"/>
      <c r="BZ45" s="213"/>
      <c r="CA45" s="213"/>
      <c r="CB45" s="213"/>
      <c r="CC45" s="213"/>
      <c r="CD45" s="213"/>
      <c r="CE45" s="213"/>
      <c r="CF45" s="214">
        <f t="shared" si="17"/>
        <v>0</v>
      </c>
      <c r="CG45" s="184">
        <f t="shared" si="18"/>
        <v>0</v>
      </c>
      <c r="CH45" s="185" t="str">
        <f t="shared" si="19"/>
        <v xml:space="preserve">  </v>
      </c>
      <c r="CI45" s="212"/>
      <c r="CJ45" s="212"/>
      <c r="CK45" s="212"/>
      <c r="CL45" s="212"/>
      <c r="CM45" s="212"/>
      <c r="CN45" s="213"/>
      <c r="CO45" s="213"/>
      <c r="CP45" s="213"/>
      <c r="CQ45" s="213"/>
      <c r="CR45" s="213"/>
      <c r="CS45" s="213"/>
      <c r="CT45" s="213"/>
      <c r="CU45" s="213"/>
      <c r="CV45" s="213"/>
      <c r="CW45" s="213"/>
      <c r="CX45" s="214">
        <f t="shared" si="20"/>
        <v>0</v>
      </c>
      <c r="CY45" s="184">
        <f t="shared" si="21"/>
        <v>0</v>
      </c>
      <c r="CZ45" s="185" t="str">
        <f t="shared" si="22"/>
        <v xml:space="preserve">  </v>
      </c>
      <c r="DA45" s="212"/>
      <c r="DB45" s="212"/>
      <c r="DC45" s="212"/>
      <c r="DD45" s="212"/>
      <c r="DE45" s="212"/>
      <c r="DF45" s="213"/>
      <c r="DG45" s="213"/>
      <c r="DH45" s="213"/>
      <c r="DI45" s="213"/>
      <c r="DJ45" s="213"/>
      <c r="DK45" s="213"/>
      <c r="DL45" s="213"/>
      <c r="DM45" s="213"/>
      <c r="DN45" s="213"/>
      <c r="DO45" s="213"/>
      <c r="DP45" s="214">
        <f t="shared" si="23"/>
        <v>0</v>
      </c>
      <c r="DQ45" s="184">
        <f t="shared" si="24"/>
        <v>0</v>
      </c>
      <c r="DR45" s="185" t="str">
        <f t="shared" si="25"/>
        <v xml:space="preserve">  </v>
      </c>
      <c r="DS45" s="212"/>
      <c r="DT45" s="212"/>
      <c r="DU45" s="212"/>
      <c r="DV45" s="212"/>
      <c r="DW45" s="212"/>
      <c r="DX45" s="213"/>
      <c r="DY45" s="213"/>
      <c r="DZ45" s="213"/>
      <c r="EA45" s="213"/>
      <c r="EB45" s="213"/>
      <c r="EC45" s="213"/>
      <c r="ED45" s="213"/>
      <c r="EE45" s="213"/>
      <c r="EF45" s="213"/>
      <c r="EG45" s="213"/>
      <c r="EH45" s="214">
        <f t="shared" si="26"/>
        <v>0</v>
      </c>
      <c r="EI45" s="184">
        <f t="shared" si="27"/>
        <v>0</v>
      </c>
      <c r="EJ45" s="185" t="str">
        <f t="shared" si="28"/>
        <v xml:space="preserve">  </v>
      </c>
      <c r="EK45" s="212"/>
      <c r="EL45" s="212"/>
      <c r="EM45" s="212"/>
      <c r="EN45" s="212"/>
      <c r="EO45" s="212"/>
      <c r="EP45" s="213"/>
      <c r="EQ45" s="213"/>
      <c r="ER45" s="213"/>
      <c r="ES45" s="213"/>
      <c r="ET45" s="213"/>
      <c r="EU45" s="213"/>
      <c r="EV45" s="213"/>
      <c r="EW45" s="213"/>
      <c r="EX45" s="213"/>
      <c r="EY45" s="213"/>
      <c r="EZ45" s="214">
        <f t="shared" si="29"/>
        <v>0</v>
      </c>
      <c r="FA45" s="184">
        <f t="shared" si="30"/>
        <v>0</v>
      </c>
      <c r="FB45" s="185" t="str">
        <f t="shared" si="31"/>
        <v xml:space="preserve">  </v>
      </c>
      <c r="FH45" s="215"/>
      <c r="FI45" s="215"/>
      <c r="FJ45" s="215"/>
      <c r="FK45" s="215"/>
      <c r="FL45" s="215"/>
      <c r="FM45" s="215"/>
      <c r="FN45" s="215"/>
      <c r="FO45" s="215"/>
      <c r="FP45" s="215"/>
      <c r="FQ45" s="215"/>
      <c r="FR45" s="215"/>
      <c r="FS45" s="215"/>
      <c r="FT45" s="215"/>
      <c r="FU45" s="215"/>
      <c r="FV45" s="215"/>
      <c r="FW45" s="215"/>
      <c r="FX45" s="215"/>
      <c r="FY45" s="215"/>
      <c r="FZ45" s="215"/>
      <c r="GA45" s="215"/>
      <c r="GB45" s="215"/>
      <c r="GC45" s="215"/>
      <c r="GD45" s="215"/>
      <c r="GE45" s="215"/>
      <c r="GF45" s="215"/>
    </row>
    <row r="46" spans="1:188" ht="24" customHeight="1">
      <c r="A46" s="210">
        <f>'STUDENT PROFILE'!A46</f>
        <v>40</v>
      </c>
      <c r="B46" s="210" t="str">
        <f>'STUDENT PROFILE'!B46</f>
        <v>I</v>
      </c>
      <c r="C46" s="376" t="str">
        <f>'STUDENT PROFILE'!C46</f>
        <v>Anil</v>
      </c>
      <c r="D46" s="210">
        <f>'STUDENT PROFILE'!D46</f>
        <v>2758</v>
      </c>
      <c r="E46" s="557"/>
      <c r="F46" s="557"/>
      <c r="G46" s="211" t="str">
        <f t="shared" si="5"/>
        <v/>
      </c>
      <c r="H46" s="211" t="str">
        <f t="shared" si="6"/>
        <v/>
      </c>
      <c r="I46" s="211" t="str">
        <f t="shared" si="0"/>
        <v/>
      </c>
      <c r="J46" s="211" t="str">
        <f t="shared" si="1"/>
        <v/>
      </c>
      <c r="K46" s="211" t="str">
        <f t="shared" si="2"/>
        <v/>
      </c>
      <c r="L46" s="211" t="str">
        <f t="shared" si="3"/>
        <v/>
      </c>
      <c r="M46" s="211" t="str">
        <f t="shared" si="4"/>
        <v/>
      </c>
      <c r="N46" s="211" t="str">
        <f t="shared" si="7"/>
        <v/>
      </c>
      <c r="O46" s="212"/>
      <c r="P46" s="212"/>
      <c r="Q46" s="212"/>
      <c r="R46" s="212"/>
      <c r="S46" s="212"/>
      <c r="T46" s="213"/>
      <c r="U46" s="213"/>
      <c r="V46" s="213"/>
      <c r="W46" s="213"/>
      <c r="X46" s="213"/>
      <c r="Y46" s="213"/>
      <c r="Z46" s="213"/>
      <c r="AA46" s="213"/>
      <c r="AB46" s="213"/>
      <c r="AC46" s="213"/>
      <c r="AD46" s="214">
        <f t="shared" si="8"/>
        <v>0</v>
      </c>
      <c r="AE46" s="184">
        <f t="shared" si="9"/>
        <v>0</v>
      </c>
      <c r="AF46" s="185" t="str">
        <f t="shared" si="10"/>
        <v xml:space="preserve">  </v>
      </c>
      <c r="AG46" s="212"/>
      <c r="AH46" s="212"/>
      <c r="AI46" s="212"/>
      <c r="AJ46" s="212"/>
      <c r="AK46" s="212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4">
        <f t="shared" si="11"/>
        <v>0</v>
      </c>
      <c r="AW46" s="184">
        <f t="shared" si="12"/>
        <v>0</v>
      </c>
      <c r="AX46" s="185" t="str">
        <f t="shared" si="13"/>
        <v xml:space="preserve">  </v>
      </c>
      <c r="AY46" s="212"/>
      <c r="AZ46" s="212"/>
      <c r="BA46" s="212"/>
      <c r="BB46" s="212"/>
      <c r="BC46" s="212"/>
      <c r="BD46" s="213"/>
      <c r="BE46" s="213"/>
      <c r="BF46" s="213"/>
      <c r="BG46" s="213"/>
      <c r="BH46" s="213"/>
      <c r="BI46" s="213"/>
      <c r="BJ46" s="213"/>
      <c r="BK46" s="213"/>
      <c r="BL46" s="213"/>
      <c r="BM46" s="213"/>
      <c r="BN46" s="214">
        <f t="shared" si="14"/>
        <v>0</v>
      </c>
      <c r="BO46" s="184">
        <f t="shared" si="15"/>
        <v>0</v>
      </c>
      <c r="BP46" s="185" t="str">
        <f t="shared" si="16"/>
        <v xml:space="preserve">  </v>
      </c>
      <c r="BQ46" s="212"/>
      <c r="BR46" s="212"/>
      <c r="BS46" s="212"/>
      <c r="BT46" s="212"/>
      <c r="BU46" s="212"/>
      <c r="BV46" s="213"/>
      <c r="BW46" s="213"/>
      <c r="BX46" s="213"/>
      <c r="BY46" s="213"/>
      <c r="BZ46" s="213"/>
      <c r="CA46" s="213"/>
      <c r="CB46" s="213"/>
      <c r="CC46" s="213"/>
      <c r="CD46" s="213"/>
      <c r="CE46" s="213"/>
      <c r="CF46" s="214">
        <f t="shared" si="17"/>
        <v>0</v>
      </c>
      <c r="CG46" s="184">
        <f t="shared" si="18"/>
        <v>0</v>
      </c>
      <c r="CH46" s="185" t="str">
        <f t="shared" si="19"/>
        <v xml:space="preserve">  </v>
      </c>
      <c r="CI46" s="212"/>
      <c r="CJ46" s="212"/>
      <c r="CK46" s="212"/>
      <c r="CL46" s="212"/>
      <c r="CM46" s="212"/>
      <c r="CN46" s="213"/>
      <c r="CO46" s="213"/>
      <c r="CP46" s="213"/>
      <c r="CQ46" s="213"/>
      <c r="CR46" s="213"/>
      <c r="CS46" s="213"/>
      <c r="CT46" s="213"/>
      <c r="CU46" s="213"/>
      <c r="CV46" s="213"/>
      <c r="CW46" s="213"/>
      <c r="CX46" s="214">
        <f t="shared" si="20"/>
        <v>0</v>
      </c>
      <c r="CY46" s="184">
        <f t="shared" si="21"/>
        <v>0</v>
      </c>
      <c r="CZ46" s="185" t="str">
        <f t="shared" si="22"/>
        <v xml:space="preserve">  </v>
      </c>
      <c r="DA46" s="212"/>
      <c r="DB46" s="212"/>
      <c r="DC46" s="212"/>
      <c r="DD46" s="212"/>
      <c r="DE46" s="212"/>
      <c r="DF46" s="213"/>
      <c r="DG46" s="213"/>
      <c r="DH46" s="213"/>
      <c r="DI46" s="213"/>
      <c r="DJ46" s="213"/>
      <c r="DK46" s="213"/>
      <c r="DL46" s="213"/>
      <c r="DM46" s="213"/>
      <c r="DN46" s="213"/>
      <c r="DO46" s="213"/>
      <c r="DP46" s="214">
        <f t="shared" si="23"/>
        <v>0</v>
      </c>
      <c r="DQ46" s="184">
        <f t="shared" si="24"/>
        <v>0</v>
      </c>
      <c r="DR46" s="185" t="str">
        <f t="shared" si="25"/>
        <v xml:space="preserve">  </v>
      </c>
      <c r="DS46" s="212"/>
      <c r="DT46" s="212"/>
      <c r="DU46" s="212"/>
      <c r="DV46" s="212"/>
      <c r="DW46" s="212"/>
      <c r="DX46" s="213"/>
      <c r="DY46" s="213"/>
      <c r="DZ46" s="213"/>
      <c r="EA46" s="213"/>
      <c r="EB46" s="213"/>
      <c r="EC46" s="213"/>
      <c r="ED46" s="213"/>
      <c r="EE46" s="213"/>
      <c r="EF46" s="213"/>
      <c r="EG46" s="213"/>
      <c r="EH46" s="214">
        <f t="shared" si="26"/>
        <v>0</v>
      </c>
      <c r="EI46" s="184">
        <f t="shared" si="27"/>
        <v>0</v>
      </c>
      <c r="EJ46" s="185" t="str">
        <f t="shared" si="28"/>
        <v xml:space="preserve">  </v>
      </c>
      <c r="EK46" s="212"/>
      <c r="EL46" s="212"/>
      <c r="EM46" s="212"/>
      <c r="EN46" s="212"/>
      <c r="EO46" s="212"/>
      <c r="EP46" s="213"/>
      <c r="EQ46" s="213"/>
      <c r="ER46" s="213"/>
      <c r="ES46" s="213"/>
      <c r="ET46" s="213"/>
      <c r="EU46" s="213"/>
      <c r="EV46" s="213"/>
      <c r="EW46" s="213"/>
      <c r="EX46" s="213"/>
      <c r="EY46" s="213"/>
      <c r="EZ46" s="214">
        <f t="shared" si="29"/>
        <v>0</v>
      </c>
      <c r="FA46" s="184">
        <f t="shared" si="30"/>
        <v>0</v>
      </c>
      <c r="FB46" s="185" t="str">
        <f t="shared" si="31"/>
        <v xml:space="preserve">  </v>
      </c>
      <c r="FH46" s="215"/>
      <c r="FI46" s="215"/>
      <c r="FJ46" s="215"/>
      <c r="FK46" s="215"/>
      <c r="FL46" s="215"/>
      <c r="FM46" s="215"/>
      <c r="FN46" s="215"/>
      <c r="FO46" s="215"/>
      <c r="FP46" s="215"/>
      <c r="FQ46" s="215"/>
      <c r="FR46" s="215"/>
      <c r="FS46" s="215"/>
      <c r="FT46" s="215"/>
      <c r="FU46" s="215"/>
      <c r="FV46" s="215"/>
      <c r="FW46" s="215"/>
      <c r="FX46" s="215"/>
      <c r="FY46" s="215"/>
      <c r="FZ46" s="215"/>
      <c r="GA46" s="215"/>
      <c r="GB46" s="215"/>
      <c r="GC46" s="215"/>
      <c r="GD46" s="215"/>
      <c r="GE46" s="215"/>
      <c r="GF46" s="215"/>
    </row>
    <row r="47" spans="1:188" ht="24" customHeight="1">
      <c r="A47" s="210">
        <f>'STUDENT PROFILE'!A47</f>
        <v>41</v>
      </c>
      <c r="B47" s="210" t="str">
        <f>'STUDENT PROFILE'!B47</f>
        <v>K</v>
      </c>
      <c r="C47" s="376" t="str">
        <f>'STUDENT PROFILE'!C47</f>
        <v>Ravi Kumar</v>
      </c>
      <c r="D47" s="210">
        <f>'STUDENT PROFILE'!D47</f>
        <v>2760</v>
      </c>
      <c r="E47" s="557"/>
      <c r="F47" s="557"/>
      <c r="G47" s="211" t="str">
        <f t="shared" si="5"/>
        <v/>
      </c>
      <c r="H47" s="211" t="str">
        <f t="shared" si="6"/>
        <v/>
      </c>
      <c r="I47" s="211" t="str">
        <f t="shared" si="0"/>
        <v/>
      </c>
      <c r="J47" s="211" t="str">
        <f t="shared" si="1"/>
        <v/>
      </c>
      <c r="K47" s="211" t="str">
        <f t="shared" si="2"/>
        <v/>
      </c>
      <c r="L47" s="211" t="str">
        <f t="shared" si="3"/>
        <v/>
      </c>
      <c r="M47" s="211" t="str">
        <f t="shared" si="4"/>
        <v/>
      </c>
      <c r="N47" s="211" t="str">
        <f t="shared" si="7"/>
        <v/>
      </c>
      <c r="O47" s="212"/>
      <c r="P47" s="212"/>
      <c r="Q47" s="212"/>
      <c r="R47" s="212"/>
      <c r="S47" s="212"/>
      <c r="T47" s="213"/>
      <c r="U47" s="213"/>
      <c r="V47" s="213"/>
      <c r="W47" s="213"/>
      <c r="X47" s="213"/>
      <c r="Y47" s="213"/>
      <c r="Z47" s="213"/>
      <c r="AA47" s="213"/>
      <c r="AB47" s="213"/>
      <c r="AC47" s="213"/>
      <c r="AD47" s="214">
        <f t="shared" si="8"/>
        <v>0</v>
      </c>
      <c r="AE47" s="184">
        <f t="shared" si="9"/>
        <v>0</v>
      </c>
      <c r="AF47" s="185" t="str">
        <f t="shared" si="10"/>
        <v xml:space="preserve">  </v>
      </c>
      <c r="AG47" s="212"/>
      <c r="AH47" s="212"/>
      <c r="AI47" s="212"/>
      <c r="AJ47" s="212"/>
      <c r="AK47" s="212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4">
        <f t="shared" si="11"/>
        <v>0</v>
      </c>
      <c r="AW47" s="184">
        <f t="shared" si="12"/>
        <v>0</v>
      </c>
      <c r="AX47" s="185" t="str">
        <f t="shared" si="13"/>
        <v xml:space="preserve">  </v>
      </c>
      <c r="AY47" s="212"/>
      <c r="AZ47" s="212"/>
      <c r="BA47" s="212"/>
      <c r="BB47" s="212"/>
      <c r="BC47" s="212"/>
      <c r="BD47" s="213"/>
      <c r="BE47" s="213"/>
      <c r="BF47" s="213"/>
      <c r="BG47" s="213"/>
      <c r="BH47" s="213"/>
      <c r="BI47" s="213"/>
      <c r="BJ47" s="213"/>
      <c r="BK47" s="213"/>
      <c r="BL47" s="213"/>
      <c r="BM47" s="213"/>
      <c r="BN47" s="214">
        <f t="shared" si="14"/>
        <v>0</v>
      </c>
      <c r="BO47" s="184">
        <f t="shared" si="15"/>
        <v>0</v>
      </c>
      <c r="BP47" s="185" t="str">
        <f t="shared" si="16"/>
        <v xml:space="preserve">  </v>
      </c>
      <c r="BQ47" s="212"/>
      <c r="BR47" s="212"/>
      <c r="BS47" s="212"/>
      <c r="BT47" s="212"/>
      <c r="BU47" s="212"/>
      <c r="BV47" s="213"/>
      <c r="BW47" s="213"/>
      <c r="BX47" s="213"/>
      <c r="BY47" s="213"/>
      <c r="BZ47" s="213"/>
      <c r="CA47" s="213"/>
      <c r="CB47" s="213"/>
      <c r="CC47" s="213"/>
      <c r="CD47" s="213"/>
      <c r="CE47" s="213"/>
      <c r="CF47" s="214">
        <f t="shared" si="17"/>
        <v>0</v>
      </c>
      <c r="CG47" s="184">
        <f t="shared" si="18"/>
        <v>0</v>
      </c>
      <c r="CH47" s="185" t="str">
        <f t="shared" si="19"/>
        <v xml:space="preserve">  </v>
      </c>
      <c r="CI47" s="212"/>
      <c r="CJ47" s="212"/>
      <c r="CK47" s="212"/>
      <c r="CL47" s="212"/>
      <c r="CM47" s="212"/>
      <c r="CN47" s="213"/>
      <c r="CO47" s="213"/>
      <c r="CP47" s="213"/>
      <c r="CQ47" s="213"/>
      <c r="CR47" s="213"/>
      <c r="CS47" s="213"/>
      <c r="CT47" s="213"/>
      <c r="CU47" s="213"/>
      <c r="CV47" s="213"/>
      <c r="CW47" s="213"/>
      <c r="CX47" s="214">
        <f t="shared" si="20"/>
        <v>0</v>
      </c>
      <c r="CY47" s="184">
        <f t="shared" si="21"/>
        <v>0</v>
      </c>
      <c r="CZ47" s="185" t="str">
        <f t="shared" si="22"/>
        <v xml:space="preserve">  </v>
      </c>
      <c r="DA47" s="212"/>
      <c r="DB47" s="212"/>
      <c r="DC47" s="212"/>
      <c r="DD47" s="212"/>
      <c r="DE47" s="212"/>
      <c r="DF47" s="213"/>
      <c r="DG47" s="213"/>
      <c r="DH47" s="213"/>
      <c r="DI47" s="213"/>
      <c r="DJ47" s="213"/>
      <c r="DK47" s="213"/>
      <c r="DL47" s="213"/>
      <c r="DM47" s="213"/>
      <c r="DN47" s="213"/>
      <c r="DO47" s="213"/>
      <c r="DP47" s="214">
        <f t="shared" si="23"/>
        <v>0</v>
      </c>
      <c r="DQ47" s="184">
        <f t="shared" si="24"/>
        <v>0</v>
      </c>
      <c r="DR47" s="185" t="str">
        <f t="shared" si="25"/>
        <v xml:space="preserve">  </v>
      </c>
      <c r="DS47" s="212"/>
      <c r="DT47" s="212"/>
      <c r="DU47" s="212"/>
      <c r="DV47" s="212"/>
      <c r="DW47" s="212"/>
      <c r="DX47" s="213"/>
      <c r="DY47" s="213"/>
      <c r="DZ47" s="213"/>
      <c r="EA47" s="213"/>
      <c r="EB47" s="213"/>
      <c r="EC47" s="213"/>
      <c r="ED47" s="213"/>
      <c r="EE47" s="213"/>
      <c r="EF47" s="213"/>
      <c r="EG47" s="213"/>
      <c r="EH47" s="214">
        <f t="shared" si="26"/>
        <v>0</v>
      </c>
      <c r="EI47" s="184">
        <f t="shared" si="27"/>
        <v>0</v>
      </c>
      <c r="EJ47" s="185" t="str">
        <f t="shared" si="28"/>
        <v xml:space="preserve">  </v>
      </c>
      <c r="EK47" s="212"/>
      <c r="EL47" s="212"/>
      <c r="EM47" s="212"/>
      <c r="EN47" s="212"/>
      <c r="EO47" s="212"/>
      <c r="EP47" s="213"/>
      <c r="EQ47" s="213"/>
      <c r="ER47" s="213"/>
      <c r="ES47" s="213"/>
      <c r="ET47" s="213"/>
      <c r="EU47" s="213"/>
      <c r="EV47" s="213"/>
      <c r="EW47" s="213"/>
      <c r="EX47" s="213"/>
      <c r="EY47" s="213"/>
      <c r="EZ47" s="214">
        <f t="shared" si="29"/>
        <v>0</v>
      </c>
      <c r="FA47" s="184">
        <f t="shared" si="30"/>
        <v>0</v>
      </c>
      <c r="FB47" s="185" t="str">
        <f t="shared" si="31"/>
        <v xml:space="preserve">  </v>
      </c>
      <c r="FH47" s="215"/>
      <c r="FI47" s="215"/>
      <c r="FJ47" s="215"/>
      <c r="FK47" s="215"/>
      <c r="FL47" s="215"/>
      <c r="FM47" s="215"/>
      <c r="FN47" s="215"/>
      <c r="FO47" s="215"/>
      <c r="FP47" s="215"/>
      <c r="FQ47" s="215"/>
      <c r="FR47" s="215"/>
      <c r="FS47" s="215"/>
      <c r="FT47" s="215"/>
      <c r="FU47" s="215"/>
      <c r="FV47" s="215"/>
      <c r="FW47" s="215"/>
      <c r="FX47" s="215"/>
      <c r="FY47" s="215"/>
      <c r="FZ47" s="215"/>
      <c r="GA47" s="215"/>
      <c r="GB47" s="215"/>
      <c r="GC47" s="215"/>
      <c r="GD47" s="215"/>
      <c r="GE47" s="215"/>
      <c r="GF47" s="215"/>
    </row>
    <row r="48" spans="1:188" ht="24" customHeight="1">
      <c r="A48" s="210">
        <f>'STUDENT PROFILE'!A48</f>
        <v>42</v>
      </c>
      <c r="B48" s="210" t="str">
        <f>'STUDENT PROFILE'!B48</f>
        <v>K</v>
      </c>
      <c r="C48" s="376" t="str">
        <f>'STUDENT PROFILE'!C48</f>
        <v>Manoj Kumar</v>
      </c>
      <c r="D48" s="210">
        <f>'STUDENT PROFILE'!D48</f>
        <v>2762</v>
      </c>
      <c r="E48" s="557"/>
      <c r="F48" s="557"/>
      <c r="G48" s="211" t="str">
        <f t="shared" si="5"/>
        <v/>
      </c>
      <c r="H48" s="211" t="str">
        <f t="shared" si="6"/>
        <v/>
      </c>
      <c r="I48" s="211" t="str">
        <f t="shared" si="0"/>
        <v/>
      </c>
      <c r="J48" s="211" t="str">
        <f t="shared" si="1"/>
        <v/>
      </c>
      <c r="K48" s="211" t="str">
        <f t="shared" si="2"/>
        <v/>
      </c>
      <c r="L48" s="211" t="str">
        <f t="shared" si="3"/>
        <v/>
      </c>
      <c r="M48" s="211" t="str">
        <f t="shared" si="4"/>
        <v/>
      </c>
      <c r="N48" s="211" t="str">
        <f t="shared" si="7"/>
        <v/>
      </c>
      <c r="O48" s="212"/>
      <c r="P48" s="212"/>
      <c r="Q48" s="212"/>
      <c r="R48" s="212"/>
      <c r="S48" s="212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4">
        <f t="shared" si="8"/>
        <v>0</v>
      </c>
      <c r="AE48" s="184">
        <f t="shared" si="9"/>
        <v>0</v>
      </c>
      <c r="AF48" s="185" t="str">
        <f t="shared" si="10"/>
        <v xml:space="preserve">  </v>
      </c>
      <c r="AG48" s="212"/>
      <c r="AH48" s="212"/>
      <c r="AI48" s="212"/>
      <c r="AJ48" s="212"/>
      <c r="AK48" s="212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4">
        <f t="shared" si="11"/>
        <v>0</v>
      </c>
      <c r="AW48" s="184">
        <f t="shared" si="12"/>
        <v>0</v>
      </c>
      <c r="AX48" s="185" t="str">
        <f t="shared" si="13"/>
        <v xml:space="preserve">  </v>
      </c>
      <c r="AY48" s="212"/>
      <c r="AZ48" s="212"/>
      <c r="BA48" s="212"/>
      <c r="BB48" s="212"/>
      <c r="BC48" s="212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4">
        <f t="shared" si="14"/>
        <v>0</v>
      </c>
      <c r="BO48" s="184">
        <f t="shared" si="15"/>
        <v>0</v>
      </c>
      <c r="BP48" s="185" t="str">
        <f t="shared" si="16"/>
        <v xml:space="preserve">  </v>
      </c>
      <c r="BQ48" s="212"/>
      <c r="BR48" s="212"/>
      <c r="BS48" s="212"/>
      <c r="BT48" s="212"/>
      <c r="BU48" s="212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4">
        <f t="shared" si="17"/>
        <v>0</v>
      </c>
      <c r="CG48" s="184">
        <f t="shared" si="18"/>
        <v>0</v>
      </c>
      <c r="CH48" s="185" t="str">
        <f t="shared" si="19"/>
        <v xml:space="preserve">  </v>
      </c>
      <c r="CI48" s="212"/>
      <c r="CJ48" s="212"/>
      <c r="CK48" s="212"/>
      <c r="CL48" s="212"/>
      <c r="CM48" s="212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4">
        <f t="shared" si="20"/>
        <v>0</v>
      </c>
      <c r="CY48" s="184">
        <f t="shared" si="21"/>
        <v>0</v>
      </c>
      <c r="CZ48" s="185" t="str">
        <f t="shared" si="22"/>
        <v xml:space="preserve">  </v>
      </c>
      <c r="DA48" s="212"/>
      <c r="DB48" s="212"/>
      <c r="DC48" s="212"/>
      <c r="DD48" s="212"/>
      <c r="DE48" s="212"/>
      <c r="DF48" s="213"/>
      <c r="DG48" s="213"/>
      <c r="DH48" s="213"/>
      <c r="DI48" s="213"/>
      <c r="DJ48" s="213"/>
      <c r="DK48" s="213"/>
      <c r="DL48" s="213"/>
      <c r="DM48" s="213"/>
      <c r="DN48" s="213"/>
      <c r="DO48" s="213"/>
      <c r="DP48" s="214">
        <f t="shared" si="23"/>
        <v>0</v>
      </c>
      <c r="DQ48" s="184">
        <f t="shared" si="24"/>
        <v>0</v>
      </c>
      <c r="DR48" s="185" t="str">
        <f t="shared" si="25"/>
        <v xml:space="preserve">  </v>
      </c>
      <c r="DS48" s="212"/>
      <c r="DT48" s="212"/>
      <c r="DU48" s="212"/>
      <c r="DV48" s="212"/>
      <c r="DW48" s="212"/>
      <c r="DX48" s="213"/>
      <c r="DY48" s="213"/>
      <c r="DZ48" s="213"/>
      <c r="EA48" s="213"/>
      <c r="EB48" s="213"/>
      <c r="EC48" s="213"/>
      <c r="ED48" s="213"/>
      <c r="EE48" s="213"/>
      <c r="EF48" s="213"/>
      <c r="EG48" s="213"/>
      <c r="EH48" s="214">
        <f t="shared" si="26"/>
        <v>0</v>
      </c>
      <c r="EI48" s="184">
        <f t="shared" si="27"/>
        <v>0</v>
      </c>
      <c r="EJ48" s="185" t="str">
        <f t="shared" si="28"/>
        <v xml:space="preserve">  </v>
      </c>
      <c r="EK48" s="212"/>
      <c r="EL48" s="212"/>
      <c r="EM48" s="212"/>
      <c r="EN48" s="212"/>
      <c r="EO48" s="212"/>
      <c r="EP48" s="213"/>
      <c r="EQ48" s="213"/>
      <c r="ER48" s="213"/>
      <c r="ES48" s="213"/>
      <c r="ET48" s="213"/>
      <c r="EU48" s="213"/>
      <c r="EV48" s="213"/>
      <c r="EW48" s="213"/>
      <c r="EX48" s="213"/>
      <c r="EY48" s="213"/>
      <c r="EZ48" s="214">
        <f t="shared" si="29"/>
        <v>0</v>
      </c>
      <c r="FA48" s="184">
        <f t="shared" si="30"/>
        <v>0</v>
      </c>
      <c r="FB48" s="185" t="str">
        <f t="shared" si="31"/>
        <v xml:space="preserve">  </v>
      </c>
      <c r="FH48" s="215"/>
      <c r="FI48" s="215"/>
      <c r="FJ48" s="215"/>
      <c r="FK48" s="215"/>
      <c r="FL48" s="215"/>
      <c r="FM48" s="215"/>
      <c r="FN48" s="215"/>
      <c r="FO48" s="215"/>
      <c r="FP48" s="215"/>
      <c r="FQ48" s="215"/>
      <c r="FR48" s="215"/>
      <c r="FS48" s="215"/>
      <c r="FT48" s="215"/>
      <c r="FU48" s="215"/>
      <c r="FV48" s="215"/>
      <c r="FW48" s="215"/>
      <c r="FX48" s="215"/>
      <c r="FY48" s="215"/>
      <c r="FZ48" s="215"/>
      <c r="GA48" s="215"/>
      <c r="GB48" s="215"/>
      <c r="GC48" s="215"/>
      <c r="GD48" s="215"/>
      <c r="GE48" s="215"/>
      <c r="GF48" s="215"/>
    </row>
    <row r="49" spans="1:193" ht="24" customHeight="1">
      <c r="A49" s="210">
        <f>'STUDENT PROFILE'!A49</f>
        <v>43</v>
      </c>
      <c r="B49" s="210" t="str">
        <f>'STUDENT PROFILE'!B49</f>
        <v>K</v>
      </c>
      <c r="C49" s="376" t="str">
        <f>'STUDENT PROFILE'!C49</f>
        <v>Nikesh</v>
      </c>
      <c r="D49" s="210">
        <f>'STUDENT PROFILE'!D49</f>
        <v>2763</v>
      </c>
      <c r="E49" s="557"/>
      <c r="F49" s="557"/>
      <c r="G49" s="211" t="str">
        <f t="shared" si="5"/>
        <v/>
      </c>
      <c r="H49" s="211" t="str">
        <f t="shared" si="6"/>
        <v/>
      </c>
      <c r="I49" s="211" t="str">
        <f t="shared" si="0"/>
        <v/>
      </c>
      <c r="J49" s="211" t="str">
        <f t="shared" si="1"/>
        <v/>
      </c>
      <c r="K49" s="211" t="str">
        <f t="shared" si="2"/>
        <v/>
      </c>
      <c r="L49" s="211" t="str">
        <f t="shared" si="3"/>
        <v/>
      </c>
      <c r="M49" s="211" t="str">
        <f t="shared" si="4"/>
        <v/>
      </c>
      <c r="N49" s="211" t="str">
        <f t="shared" si="7"/>
        <v/>
      </c>
      <c r="O49" s="212"/>
      <c r="P49" s="212"/>
      <c r="Q49" s="212"/>
      <c r="R49" s="212"/>
      <c r="S49" s="212"/>
      <c r="T49" s="213"/>
      <c r="U49" s="213"/>
      <c r="V49" s="213"/>
      <c r="W49" s="213"/>
      <c r="X49" s="213"/>
      <c r="Y49" s="213"/>
      <c r="Z49" s="213"/>
      <c r="AA49" s="213"/>
      <c r="AB49" s="213"/>
      <c r="AC49" s="213"/>
      <c r="AD49" s="214">
        <f t="shared" si="8"/>
        <v>0</v>
      </c>
      <c r="AE49" s="184">
        <f t="shared" si="9"/>
        <v>0</v>
      </c>
      <c r="AF49" s="185" t="str">
        <f t="shared" si="10"/>
        <v xml:space="preserve">  </v>
      </c>
      <c r="AG49" s="212"/>
      <c r="AH49" s="212"/>
      <c r="AI49" s="212"/>
      <c r="AJ49" s="212"/>
      <c r="AK49" s="212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4">
        <f t="shared" si="11"/>
        <v>0</v>
      </c>
      <c r="AW49" s="184">
        <f t="shared" si="12"/>
        <v>0</v>
      </c>
      <c r="AX49" s="185" t="str">
        <f t="shared" si="13"/>
        <v xml:space="preserve">  </v>
      </c>
      <c r="AY49" s="212"/>
      <c r="AZ49" s="212"/>
      <c r="BA49" s="212"/>
      <c r="BB49" s="212"/>
      <c r="BC49" s="212"/>
      <c r="BD49" s="213"/>
      <c r="BE49" s="213"/>
      <c r="BF49" s="213"/>
      <c r="BG49" s="213"/>
      <c r="BH49" s="213"/>
      <c r="BI49" s="213"/>
      <c r="BJ49" s="213"/>
      <c r="BK49" s="213"/>
      <c r="BL49" s="213"/>
      <c r="BM49" s="213"/>
      <c r="BN49" s="214">
        <f t="shared" si="14"/>
        <v>0</v>
      </c>
      <c r="BO49" s="184">
        <f t="shared" si="15"/>
        <v>0</v>
      </c>
      <c r="BP49" s="185" t="str">
        <f t="shared" si="16"/>
        <v xml:space="preserve">  </v>
      </c>
      <c r="BQ49" s="212"/>
      <c r="BR49" s="212"/>
      <c r="BS49" s="212"/>
      <c r="BT49" s="212"/>
      <c r="BU49" s="212"/>
      <c r="BV49" s="213"/>
      <c r="BW49" s="213"/>
      <c r="BX49" s="213"/>
      <c r="BY49" s="213"/>
      <c r="BZ49" s="213"/>
      <c r="CA49" s="213"/>
      <c r="CB49" s="213"/>
      <c r="CC49" s="213"/>
      <c r="CD49" s="213"/>
      <c r="CE49" s="213"/>
      <c r="CF49" s="214">
        <f t="shared" si="17"/>
        <v>0</v>
      </c>
      <c r="CG49" s="184">
        <f t="shared" si="18"/>
        <v>0</v>
      </c>
      <c r="CH49" s="185" t="str">
        <f t="shared" si="19"/>
        <v xml:space="preserve">  </v>
      </c>
      <c r="CI49" s="212"/>
      <c r="CJ49" s="212"/>
      <c r="CK49" s="212"/>
      <c r="CL49" s="212"/>
      <c r="CM49" s="212"/>
      <c r="CN49" s="213"/>
      <c r="CO49" s="213"/>
      <c r="CP49" s="213"/>
      <c r="CQ49" s="213"/>
      <c r="CR49" s="213"/>
      <c r="CS49" s="213"/>
      <c r="CT49" s="213"/>
      <c r="CU49" s="213"/>
      <c r="CV49" s="213"/>
      <c r="CW49" s="213"/>
      <c r="CX49" s="214">
        <f t="shared" si="20"/>
        <v>0</v>
      </c>
      <c r="CY49" s="184">
        <f t="shared" si="21"/>
        <v>0</v>
      </c>
      <c r="CZ49" s="185" t="str">
        <f t="shared" si="22"/>
        <v xml:space="preserve">  </v>
      </c>
      <c r="DA49" s="212"/>
      <c r="DB49" s="212"/>
      <c r="DC49" s="212"/>
      <c r="DD49" s="212"/>
      <c r="DE49" s="212"/>
      <c r="DF49" s="213"/>
      <c r="DG49" s="213"/>
      <c r="DH49" s="213"/>
      <c r="DI49" s="213"/>
      <c r="DJ49" s="213"/>
      <c r="DK49" s="213"/>
      <c r="DL49" s="213"/>
      <c r="DM49" s="213"/>
      <c r="DN49" s="213"/>
      <c r="DO49" s="213"/>
      <c r="DP49" s="214">
        <f t="shared" si="23"/>
        <v>0</v>
      </c>
      <c r="DQ49" s="184">
        <f t="shared" si="24"/>
        <v>0</v>
      </c>
      <c r="DR49" s="185" t="str">
        <f t="shared" si="25"/>
        <v xml:space="preserve">  </v>
      </c>
      <c r="DS49" s="212"/>
      <c r="DT49" s="212"/>
      <c r="DU49" s="212"/>
      <c r="DV49" s="212"/>
      <c r="DW49" s="212"/>
      <c r="DX49" s="213"/>
      <c r="DY49" s="213"/>
      <c r="DZ49" s="213"/>
      <c r="EA49" s="213"/>
      <c r="EB49" s="213"/>
      <c r="EC49" s="213"/>
      <c r="ED49" s="213"/>
      <c r="EE49" s="213"/>
      <c r="EF49" s="213"/>
      <c r="EG49" s="213"/>
      <c r="EH49" s="214">
        <f t="shared" si="26"/>
        <v>0</v>
      </c>
      <c r="EI49" s="184">
        <f t="shared" si="27"/>
        <v>0</v>
      </c>
      <c r="EJ49" s="185" t="str">
        <f t="shared" si="28"/>
        <v xml:space="preserve">  </v>
      </c>
      <c r="EK49" s="212"/>
      <c r="EL49" s="212"/>
      <c r="EM49" s="212"/>
      <c r="EN49" s="212"/>
      <c r="EO49" s="212"/>
      <c r="EP49" s="213"/>
      <c r="EQ49" s="213"/>
      <c r="ER49" s="213"/>
      <c r="ES49" s="213"/>
      <c r="ET49" s="213"/>
      <c r="EU49" s="213"/>
      <c r="EV49" s="213"/>
      <c r="EW49" s="213"/>
      <c r="EX49" s="213"/>
      <c r="EY49" s="213"/>
      <c r="EZ49" s="214">
        <f t="shared" si="29"/>
        <v>0</v>
      </c>
      <c r="FA49" s="184">
        <f t="shared" si="30"/>
        <v>0</v>
      </c>
      <c r="FB49" s="185" t="str">
        <f t="shared" si="31"/>
        <v xml:space="preserve">  </v>
      </c>
      <c r="FH49" s="215"/>
      <c r="FI49" s="215"/>
      <c r="FJ49" s="215"/>
      <c r="FK49" s="215"/>
      <c r="FL49" s="215"/>
      <c r="FM49" s="215"/>
      <c r="FN49" s="215"/>
      <c r="FO49" s="215"/>
      <c r="FP49" s="215"/>
      <c r="FQ49" s="215"/>
      <c r="FR49" s="215"/>
      <c r="FS49" s="215"/>
      <c r="FT49" s="215"/>
      <c r="FU49" s="215"/>
      <c r="FV49" s="215"/>
      <c r="FW49" s="215"/>
      <c r="FX49" s="215"/>
      <c r="FY49" s="215"/>
      <c r="FZ49" s="215"/>
      <c r="GA49" s="215"/>
      <c r="GB49" s="215"/>
      <c r="GC49" s="215"/>
      <c r="GD49" s="215"/>
      <c r="GE49" s="215"/>
      <c r="GF49" s="215"/>
    </row>
    <row r="50" spans="1:193" ht="24" customHeight="1">
      <c r="A50" s="210">
        <f>'STUDENT PROFILE'!A50</f>
        <v>44</v>
      </c>
      <c r="B50" s="210" t="str">
        <f>'STUDENT PROFILE'!B50</f>
        <v>M</v>
      </c>
      <c r="C50" s="376" t="str">
        <f>'STUDENT PROFILE'!C50</f>
        <v>Ankita</v>
      </c>
      <c r="D50" s="210">
        <f>'STUDENT PROFILE'!D50</f>
        <v>2765</v>
      </c>
      <c r="E50" s="557"/>
      <c r="F50" s="557"/>
      <c r="G50" s="211" t="str">
        <f t="shared" si="5"/>
        <v/>
      </c>
      <c r="H50" s="211" t="str">
        <f t="shared" si="6"/>
        <v/>
      </c>
      <c r="I50" s="211" t="str">
        <f t="shared" si="0"/>
        <v/>
      </c>
      <c r="J50" s="211" t="str">
        <f t="shared" si="1"/>
        <v/>
      </c>
      <c r="K50" s="211" t="str">
        <f t="shared" si="2"/>
        <v/>
      </c>
      <c r="L50" s="211" t="str">
        <f t="shared" si="3"/>
        <v/>
      </c>
      <c r="M50" s="211" t="str">
        <f t="shared" si="4"/>
        <v/>
      </c>
      <c r="N50" s="211" t="str">
        <f t="shared" si="7"/>
        <v/>
      </c>
      <c r="O50" s="212"/>
      <c r="P50" s="212"/>
      <c r="Q50" s="212"/>
      <c r="R50" s="212"/>
      <c r="S50" s="212"/>
      <c r="T50" s="213"/>
      <c r="U50" s="213"/>
      <c r="V50" s="213"/>
      <c r="W50" s="213"/>
      <c r="X50" s="213"/>
      <c r="Y50" s="213"/>
      <c r="Z50" s="213"/>
      <c r="AA50" s="213"/>
      <c r="AB50" s="213"/>
      <c r="AC50" s="213"/>
      <c r="AD50" s="214">
        <f t="shared" si="8"/>
        <v>0</v>
      </c>
      <c r="AE50" s="184">
        <f t="shared" si="9"/>
        <v>0</v>
      </c>
      <c r="AF50" s="185" t="str">
        <f t="shared" si="10"/>
        <v xml:space="preserve">  </v>
      </c>
      <c r="AG50" s="212"/>
      <c r="AH50" s="212"/>
      <c r="AI50" s="212"/>
      <c r="AJ50" s="212"/>
      <c r="AK50" s="212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4">
        <f t="shared" si="11"/>
        <v>0</v>
      </c>
      <c r="AW50" s="184">
        <f t="shared" si="12"/>
        <v>0</v>
      </c>
      <c r="AX50" s="185" t="str">
        <f t="shared" si="13"/>
        <v xml:space="preserve">  </v>
      </c>
      <c r="AY50" s="212"/>
      <c r="AZ50" s="212"/>
      <c r="BA50" s="212"/>
      <c r="BB50" s="212"/>
      <c r="BC50" s="212"/>
      <c r="BD50" s="213"/>
      <c r="BE50" s="213"/>
      <c r="BF50" s="213"/>
      <c r="BG50" s="213"/>
      <c r="BH50" s="213"/>
      <c r="BI50" s="213"/>
      <c r="BJ50" s="213"/>
      <c r="BK50" s="213"/>
      <c r="BL50" s="213"/>
      <c r="BM50" s="213"/>
      <c r="BN50" s="214">
        <f t="shared" si="14"/>
        <v>0</v>
      </c>
      <c r="BO50" s="184">
        <f t="shared" si="15"/>
        <v>0</v>
      </c>
      <c r="BP50" s="185" t="str">
        <f t="shared" si="16"/>
        <v xml:space="preserve">  </v>
      </c>
      <c r="BQ50" s="212"/>
      <c r="BR50" s="212"/>
      <c r="BS50" s="212"/>
      <c r="BT50" s="212"/>
      <c r="BU50" s="212"/>
      <c r="BV50" s="213"/>
      <c r="BW50" s="213"/>
      <c r="BX50" s="213"/>
      <c r="BY50" s="213"/>
      <c r="BZ50" s="213"/>
      <c r="CA50" s="213"/>
      <c r="CB50" s="213"/>
      <c r="CC50" s="213"/>
      <c r="CD50" s="213"/>
      <c r="CE50" s="213"/>
      <c r="CF50" s="214">
        <f t="shared" si="17"/>
        <v>0</v>
      </c>
      <c r="CG50" s="184">
        <f t="shared" si="18"/>
        <v>0</v>
      </c>
      <c r="CH50" s="185" t="str">
        <f t="shared" si="19"/>
        <v xml:space="preserve">  </v>
      </c>
      <c r="CI50" s="212"/>
      <c r="CJ50" s="212"/>
      <c r="CK50" s="212"/>
      <c r="CL50" s="212"/>
      <c r="CM50" s="212"/>
      <c r="CN50" s="213"/>
      <c r="CO50" s="213"/>
      <c r="CP50" s="213"/>
      <c r="CQ50" s="213"/>
      <c r="CR50" s="213"/>
      <c r="CS50" s="213"/>
      <c r="CT50" s="213"/>
      <c r="CU50" s="213"/>
      <c r="CV50" s="213"/>
      <c r="CW50" s="213"/>
      <c r="CX50" s="214">
        <f t="shared" si="20"/>
        <v>0</v>
      </c>
      <c r="CY50" s="184">
        <f t="shared" si="21"/>
        <v>0</v>
      </c>
      <c r="CZ50" s="185" t="str">
        <f t="shared" si="22"/>
        <v xml:space="preserve">  </v>
      </c>
      <c r="DA50" s="212"/>
      <c r="DB50" s="212"/>
      <c r="DC50" s="212"/>
      <c r="DD50" s="212"/>
      <c r="DE50" s="212"/>
      <c r="DF50" s="213"/>
      <c r="DG50" s="213"/>
      <c r="DH50" s="213"/>
      <c r="DI50" s="213"/>
      <c r="DJ50" s="213"/>
      <c r="DK50" s="213"/>
      <c r="DL50" s="213"/>
      <c r="DM50" s="213"/>
      <c r="DN50" s="213"/>
      <c r="DO50" s="213"/>
      <c r="DP50" s="214">
        <f t="shared" si="23"/>
        <v>0</v>
      </c>
      <c r="DQ50" s="184">
        <f t="shared" si="24"/>
        <v>0</v>
      </c>
      <c r="DR50" s="185" t="str">
        <f t="shared" si="25"/>
        <v xml:space="preserve">  </v>
      </c>
      <c r="DS50" s="212"/>
      <c r="DT50" s="212"/>
      <c r="DU50" s="212"/>
      <c r="DV50" s="212"/>
      <c r="DW50" s="212"/>
      <c r="DX50" s="213"/>
      <c r="DY50" s="213"/>
      <c r="DZ50" s="213"/>
      <c r="EA50" s="213"/>
      <c r="EB50" s="213"/>
      <c r="EC50" s="213"/>
      <c r="ED50" s="213"/>
      <c r="EE50" s="213"/>
      <c r="EF50" s="213"/>
      <c r="EG50" s="213"/>
      <c r="EH50" s="214">
        <f t="shared" si="26"/>
        <v>0</v>
      </c>
      <c r="EI50" s="184">
        <f t="shared" si="27"/>
        <v>0</v>
      </c>
      <c r="EJ50" s="185" t="str">
        <f t="shared" si="28"/>
        <v xml:space="preserve">  </v>
      </c>
      <c r="EK50" s="212"/>
      <c r="EL50" s="212"/>
      <c r="EM50" s="212"/>
      <c r="EN50" s="212"/>
      <c r="EO50" s="212"/>
      <c r="EP50" s="213"/>
      <c r="EQ50" s="213"/>
      <c r="ER50" s="213"/>
      <c r="ES50" s="213"/>
      <c r="ET50" s="213"/>
      <c r="EU50" s="213"/>
      <c r="EV50" s="213"/>
      <c r="EW50" s="213"/>
      <c r="EX50" s="213"/>
      <c r="EY50" s="213"/>
      <c r="EZ50" s="214">
        <f t="shared" si="29"/>
        <v>0</v>
      </c>
      <c r="FA50" s="184">
        <f t="shared" si="30"/>
        <v>0</v>
      </c>
      <c r="FB50" s="185" t="str">
        <f t="shared" si="31"/>
        <v xml:space="preserve">  </v>
      </c>
      <c r="FH50" s="215"/>
      <c r="FI50" s="215"/>
      <c r="FJ50" s="215"/>
      <c r="FK50" s="215"/>
      <c r="FL50" s="215"/>
      <c r="FM50" s="215"/>
      <c r="FN50" s="215"/>
      <c r="FO50" s="215"/>
      <c r="FP50" s="215"/>
      <c r="FQ50" s="215"/>
      <c r="FR50" s="215"/>
      <c r="FS50" s="215"/>
      <c r="FT50" s="215"/>
      <c r="FU50" s="215"/>
      <c r="FV50" s="215"/>
      <c r="FW50" s="215"/>
      <c r="FX50" s="215"/>
      <c r="FY50" s="215"/>
      <c r="FZ50" s="215"/>
      <c r="GA50" s="215"/>
      <c r="GB50" s="215"/>
      <c r="GC50" s="215"/>
      <c r="GD50" s="215"/>
      <c r="GE50" s="215"/>
      <c r="GF50" s="215"/>
    </row>
    <row r="51" spans="1:193" ht="24" customHeight="1">
      <c r="A51" s="210">
        <f>'STUDENT PROFILE'!A51</f>
        <v>45</v>
      </c>
      <c r="B51" s="210" t="str">
        <f>'STUDENT PROFILE'!B51</f>
        <v>M</v>
      </c>
      <c r="C51" s="376" t="str">
        <f>'STUDENT PROFILE'!C51</f>
        <v xml:space="preserve">Sonam </v>
      </c>
      <c r="D51" s="210">
        <f>'STUDENT PROFILE'!D51</f>
        <v>2767</v>
      </c>
      <c r="E51" s="557"/>
      <c r="F51" s="557"/>
      <c r="G51" s="211" t="str">
        <f t="shared" si="5"/>
        <v/>
      </c>
      <c r="H51" s="211" t="str">
        <f t="shared" si="6"/>
        <v/>
      </c>
      <c r="I51" s="211" t="str">
        <f t="shared" si="0"/>
        <v/>
      </c>
      <c r="J51" s="211" t="str">
        <f t="shared" si="1"/>
        <v/>
      </c>
      <c r="K51" s="211" t="str">
        <f t="shared" si="2"/>
        <v/>
      </c>
      <c r="L51" s="211" t="str">
        <f t="shared" si="3"/>
        <v/>
      </c>
      <c r="M51" s="211" t="str">
        <f t="shared" si="4"/>
        <v/>
      </c>
      <c r="N51" s="211" t="str">
        <f t="shared" si="7"/>
        <v/>
      </c>
      <c r="O51" s="212"/>
      <c r="P51" s="212"/>
      <c r="Q51" s="212"/>
      <c r="R51" s="212"/>
      <c r="S51" s="212"/>
      <c r="T51" s="213"/>
      <c r="U51" s="213"/>
      <c r="V51" s="213"/>
      <c r="W51" s="213"/>
      <c r="X51" s="213"/>
      <c r="Y51" s="213"/>
      <c r="Z51" s="213"/>
      <c r="AA51" s="213"/>
      <c r="AB51" s="213"/>
      <c r="AC51" s="213"/>
      <c r="AD51" s="214">
        <f t="shared" si="8"/>
        <v>0</v>
      </c>
      <c r="AE51" s="184">
        <f t="shared" si="9"/>
        <v>0</v>
      </c>
      <c r="AF51" s="185" t="str">
        <f t="shared" si="10"/>
        <v xml:space="preserve">  </v>
      </c>
      <c r="AG51" s="212"/>
      <c r="AH51" s="212"/>
      <c r="AI51" s="212"/>
      <c r="AJ51" s="212"/>
      <c r="AK51" s="212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4">
        <f t="shared" si="11"/>
        <v>0</v>
      </c>
      <c r="AW51" s="184">
        <f t="shared" si="12"/>
        <v>0</v>
      </c>
      <c r="AX51" s="185" t="str">
        <f t="shared" si="13"/>
        <v xml:space="preserve">  </v>
      </c>
      <c r="AY51" s="212"/>
      <c r="AZ51" s="212"/>
      <c r="BA51" s="212"/>
      <c r="BB51" s="212"/>
      <c r="BC51" s="212"/>
      <c r="BD51" s="213"/>
      <c r="BE51" s="213"/>
      <c r="BF51" s="213"/>
      <c r="BG51" s="213"/>
      <c r="BH51" s="213"/>
      <c r="BI51" s="213"/>
      <c r="BJ51" s="213"/>
      <c r="BK51" s="213"/>
      <c r="BL51" s="213"/>
      <c r="BM51" s="213"/>
      <c r="BN51" s="214">
        <f t="shared" si="14"/>
        <v>0</v>
      </c>
      <c r="BO51" s="184">
        <f t="shared" si="15"/>
        <v>0</v>
      </c>
      <c r="BP51" s="185" t="str">
        <f t="shared" si="16"/>
        <v xml:space="preserve">  </v>
      </c>
      <c r="BQ51" s="212"/>
      <c r="BR51" s="212"/>
      <c r="BS51" s="212"/>
      <c r="BT51" s="212"/>
      <c r="BU51" s="212"/>
      <c r="BV51" s="213"/>
      <c r="BW51" s="213"/>
      <c r="BX51" s="213"/>
      <c r="BY51" s="213"/>
      <c r="BZ51" s="213"/>
      <c r="CA51" s="213"/>
      <c r="CB51" s="213"/>
      <c r="CC51" s="213"/>
      <c r="CD51" s="213"/>
      <c r="CE51" s="213"/>
      <c r="CF51" s="214">
        <f t="shared" si="17"/>
        <v>0</v>
      </c>
      <c r="CG51" s="184">
        <f t="shared" si="18"/>
        <v>0</v>
      </c>
      <c r="CH51" s="185" t="str">
        <f t="shared" si="19"/>
        <v xml:space="preserve">  </v>
      </c>
      <c r="CI51" s="212"/>
      <c r="CJ51" s="212"/>
      <c r="CK51" s="212"/>
      <c r="CL51" s="212"/>
      <c r="CM51" s="212"/>
      <c r="CN51" s="213"/>
      <c r="CO51" s="213"/>
      <c r="CP51" s="213"/>
      <c r="CQ51" s="213"/>
      <c r="CR51" s="213"/>
      <c r="CS51" s="213"/>
      <c r="CT51" s="213"/>
      <c r="CU51" s="213"/>
      <c r="CV51" s="213"/>
      <c r="CW51" s="213"/>
      <c r="CX51" s="214">
        <f t="shared" si="20"/>
        <v>0</v>
      </c>
      <c r="CY51" s="184">
        <f t="shared" si="21"/>
        <v>0</v>
      </c>
      <c r="CZ51" s="185" t="str">
        <f t="shared" si="22"/>
        <v xml:space="preserve">  </v>
      </c>
      <c r="DA51" s="212"/>
      <c r="DB51" s="212"/>
      <c r="DC51" s="212"/>
      <c r="DD51" s="212"/>
      <c r="DE51" s="212"/>
      <c r="DF51" s="213"/>
      <c r="DG51" s="213"/>
      <c r="DH51" s="213"/>
      <c r="DI51" s="213"/>
      <c r="DJ51" s="213"/>
      <c r="DK51" s="213"/>
      <c r="DL51" s="213"/>
      <c r="DM51" s="213"/>
      <c r="DN51" s="213"/>
      <c r="DO51" s="213"/>
      <c r="DP51" s="214">
        <f t="shared" si="23"/>
        <v>0</v>
      </c>
      <c r="DQ51" s="184">
        <f t="shared" si="24"/>
        <v>0</v>
      </c>
      <c r="DR51" s="185" t="str">
        <f t="shared" si="25"/>
        <v xml:space="preserve">  </v>
      </c>
      <c r="DS51" s="212"/>
      <c r="DT51" s="212"/>
      <c r="DU51" s="212"/>
      <c r="DV51" s="212"/>
      <c r="DW51" s="212"/>
      <c r="DX51" s="213"/>
      <c r="DY51" s="213"/>
      <c r="DZ51" s="213"/>
      <c r="EA51" s="213"/>
      <c r="EB51" s="213"/>
      <c r="EC51" s="213"/>
      <c r="ED51" s="213"/>
      <c r="EE51" s="213"/>
      <c r="EF51" s="213"/>
      <c r="EG51" s="213"/>
      <c r="EH51" s="214">
        <f t="shared" si="26"/>
        <v>0</v>
      </c>
      <c r="EI51" s="184">
        <f t="shared" si="27"/>
        <v>0</v>
      </c>
      <c r="EJ51" s="185" t="str">
        <f t="shared" si="28"/>
        <v xml:space="preserve">  </v>
      </c>
      <c r="EK51" s="212"/>
      <c r="EL51" s="212"/>
      <c r="EM51" s="212"/>
      <c r="EN51" s="212"/>
      <c r="EO51" s="212"/>
      <c r="EP51" s="213"/>
      <c r="EQ51" s="213"/>
      <c r="ER51" s="213"/>
      <c r="ES51" s="213"/>
      <c r="ET51" s="213"/>
      <c r="EU51" s="213"/>
      <c r="EV51" s="213"/>
      <c r="EW51" s="213"/>
      <c r="EX51" s="213"/>
      <c r="EY51" s="213"/>
      <c r="EZ51" s="214">
        <f t="shared" si="29"/>
        <v>0</v>
      </c>
      <c r="FA51" s="184">
        <f t="shared" si="30"/>
        <v>0</v>
      </c>
      <c r="FB51" s="185" t="str">
        <f t="shared" si="31"/>
        <v xml:space="preserve">  </v>
      </c>
      <c r="FH51" s="215"/>
      <c r="FI51" s="215"/>
      <c r="FJ51" s="215"/>
      <c r="FK51" s="215"/>
      <c r="FL51" s="215"/>
      <c r="FM51" s="215"/>
      <c r="FN51" s="215"/>
      <c r="FO51" s="215"/>
      <c r="FP51" s="215"/>
      <c r="FQ51" s="215"/>
      <c r="FR51" s="215"/>
      <c r="FS51" s="215"/>
      <c r="FT51" s="215"/>
      <c r="FU51" s="215"/>
      <c r="FV51" s="215"/>
      <c r="FW51" s="215"/>
      <c r="FX51" s="215"/>
      <c r="FY51" s="215"/>
      <c r="FZ51" s="215"/>
      <c r="GA51" s="215"/>
      <c r="GB51" s="215"/>
      <c r="GC51" s="215"/>
      <c r="GD51" s="215"/>
      <c r="GE51" s="215"/>
      <c r="GF51" s="215"/>
    </row>
    <row r="52" spans="1:193" ht="24" customHeight="1">
      <c r="A52" s="210">
        <f>'STUDENT PROFILE'!A52</f>
        <v>46</v>
      </c>
      <c r="B52" s="210" t="str">
        <f>'STUDENT PROFILE'!B52</f>
        <v>F</v>
      </c>
      <c r="C52" s="376" t="str">
        <f>'STUDENT PROFILE'!C52</f>
        <v>Deepika</v>
      </c>
      <c r="D52" s="210">
        <f>'STUDENT PROFILE'!D52</f>
        <v>2768</v>
      </c>
      <c r="E52" s="557"/>
      <c r="F52" s="557"/>
      <c r="G52" s="211" t="str">
        <f t="shared" si="5"/>
        <v/>
      </c>
      <c r="H52" s="211" t="str">
        <f t="shared" si="6"/>
        <v/>
      </c>
      <c r="I52" s="211" t="str">
        <f t="shared" si="0"/>
        <v/>
      </c>
      <c r="J52" s="211" t="str">
        <f t="shared" si="1"/>
        <v/>
      </c>
      <c r="K52" s="211" t="str">
        <f t="shared" si="2"/>
        <v/>
      </c>
      <c r="L52" s="211" t="str">
        <f t="shared" si="3"/>
        <v/>
      </c>
      <c r="M52" s="211" t="str">
        <f t="shared" si="4"/>
        <v/>
      </c>
      <c r="N52" s="211" t="str">
        <f t="shared" si="7"/>
        <v/>
      </c>
      <c r="O52" s="212"/>
      <c r="P52" s="212"/>
      <c r="Q52" s="212"/>
      <c r="R52" s="212"/>
      <c r="S52" s="212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4">
        <f t="shared" si="8"/>
        <v>0</v>
      </c>
      <c r="AE52" s="184">
        <f t="shared" si="9"/>
        <v>0</v>
      </c>
      <c r="AF52" s="185" t="str">
        <f t="shared" si="10"/>
        <v xml:space="preserve">  </v>
      </c>
      <c r="AG52" s="212"/>
      <c r="AH52" s="212"/>
      <c r="AI52" s="212"/>
      <c r="AJ52" s="212"/>
      <c r="AK52" s="212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4">
        <f t="shared" si="11"/>
        <v>0</v>
      </c>
      <c r="AW52" s="184">
        <f t="shared" si="12"/>
        <v>0</v>
      </c>
      <c r="AX52" s="185" t="str">
        <f t="shared" si="13"/>
        <v xml:space="preserve">  </v>
      </c>
      <c r="AY52" s="212"/>
      <c r="AZ52" s="212"/>
      <c r="BA52" s="212"/>
      <c r="BB52" s="212"/>
      <c r="BC52" s="212"/>
      <c r="BD52" s="213"/>
      <c r="BE52" s="213"/>
      <c r="BF52" s="213"/>
      <c r="BG52" s="213"/>
      <c r="BH52" s="213"/>
      <c r="BI52" s="213"/>
      <c r="BJ52" s="213"/>
      <c r="BK52" s="213"/>
      <c r="BL52" s="213"/>
      <c r="BM52" s="213"/>
      <c r="BN52" s="214">
        <f t="shared" si="14"/>
        <v>0</v>
      </c>
      <c r="BO52" s="184">
        <f t="shared" si="15"/>
        <v>0</v>
      </c>
      <c r="BP52" s="185" t="str">
        <f t="shared" si="16"/>
        <v xml:space="preserve">  </v>
      </c>
      <c r="BQ52" s="212"/>
      <c r="BR52" s="212"/>
      <c r="BS52" s="212"/>
      <c r="BT52" s="212"/>
      <c r="BU52" s="212"/>
      <c r="BV52" s="213"/>
      <c r="BW52" s="213"/>
      <c r="BX52" s="213"/>
      <c r="BY52" s="213"/>
      <c r="BZ52" s="213"/>
      <c r="CA52" s="213"/>
      <c r="CB52" s="213"/>
      <c r="CC52" s="213"/>
      <c r="CD52" s="213"/>
      <c r="CE52" s="213"/>
      <c r="CF52" s="214">
        <f t="shared" si="17"/>
        <v>0</v>
      </c>
      <c r="CG52" s="184">
        <f t="shared" si="18"/>
        <v>0</v>
      </c>
      <c r="CH52" s="185" t="str">
        <f t="shared" si="19"/>
        <v xml:space="preserve">  </v>
      </c>
      <c r="CI52" s="212"/>
      <c r="CJ52" s="212"/>
      <c r="CK52" s="212"/>
      <c r="CL52" s="212"/>
      <c r="CM52" s="212"/>
      <c r="CN52" s="213"/>
      <c r="CO52" s="213"/>
      <c r="CP52" s="213"/>
      <c r="CQ52" s="213"/>
      <c r="CR52" s="213"/>
      <c r="CS52" s="213"/>
      <c r="CT52" s="213"/>
      <c r="CU52" s="213"/>
      <c r="CV52" s="213"/>
      <c r="CW52" s="213"/>
      <c r="CX52" s="214">
        <f t="shared" si="20"/>
        <v>0</v>
      </c>
      <c r="CY52" s="184">
        <f t="shared" si="21"/>
        <v>0</v>
      </c>
      <c r="CZ52" s="185" t="str">
        <f t="shared" si="22"/>
        <v xml:space="preserve">  </v>
      </c>
      <c r="DA52" s="212"/>
      <c r="DB52" s="212"/>
      <c r="DC52" s="212"/>
      <c r="DD52" s="212"/>
      <c r="DE52" s="212"/>
      <c r="DF52" s="213"/>
      <c r="DG52" s="213"/>
      <c r="DH52" s="213"/>
      <c r="DI52" s="213"/>
      <c r="DJ52" s="213"/>
      <c r="DK52" s="213"/>
      <c r="DL52" s="213"/>
      <c r="DM52" s="213"/>
      <c r="DN52" s="213"/>
      <c r="DO52" s="213"/>
      <c r="DP52" s="214">
        <f t="shared" si="23"/>
        <v>0</v>
      </c>
      <c r="DQ52" s="184">
        <f t="shared" si="24"/>
        <v>0</v>
      </c>
      <c r="DR52" s="185" t="str">
        <f t="shared" si="25"/>
        <v xml:space="preserve">  </v>
      </c>
      <c r="DS52" s="212"/>
      <c r="DT52" s="212"/>
      <c r="DU52" s="212"/>
      <c r="DV52" s="212"/>
      <c r="DW52" s="212"/>
      <c r="DX52" s="213"/>
      <c r="DY52" s="213"/>
      <c r="DZ52" s="213"/>
      <c r="EA52" s="213"/>
      <c r="EB52" s="213"/>
      <c r="EC52" s="213"/>
      <c r="ED52" s="213"/>
      <c r="EE52" s="213"/>
      <c r="EF52" s="213"/>
      <c r="EG52" s="213"/>
      <c r="EH52" s="214">
        <f t="shared" si="26"/>
        <v>0</v>
      </c>
      <c r="EI52" s="184">
        <f t="shared" si="27"/>
        <v>0</v>
      </c>
      <c r="EJ52" s="185" t="str">
        <f t="shared" si="28"/>
        <v xml:space="preserve">  </v>
      </c>
      <c r="EK52" s="212"/>
      <c r="EL52" s="212"/>
      <c r="EM52" s="212"/>
      <c r="EN52" s="212"/>
      <c r="EO52" s="212"/>
      <c r="EP52" s="213"/>
      <c r="EQ52" s="213"/>
      <c r="ER52" s="213"/>
      <c r="ES52" s="213"/>
      <c r="ET52" s="213"/>
      <c r="EU52" s="213"/>
      <c r="EV52" s="213"/>
      <c r="EW52" s="213"/>
      <c r="EX52" s="213"/>
      <c r="EY52" s="213"/>
      <c r="EZ52" s="214">
        <f t="shared" si="29"/>
        <v>0</v>
      </c>
      <c r="FA52" s="184">
        <f t="shared" si="30"/>
        <v>0</v>
      </c>
      <c r="FB52" s="185" t="str">
        <f t="shared" si="31"/>
        <v xml:space="preserve">  </v>
      </c>
      <c r="FH52" s="215"/>
      <c r="FI52" s="215"/>
      <c r="FJ52" s="215"/>
      <c r="FK52" s="215"/>
      <c r="FL52" s="215"/>
      <c r="FM52" s="215"/>
      <c r="FN52" s="215"/>
      <c r="FO52" s="215"/>
      <c r="FP52" s="215"/>
      <c r="FQ52" s="215"/>
      <c r="FR52" s="215"/>
      <c r="FS52" s="215"/>
      <c r="FT52" s="215"/>
      <c r="FU52" s="215"/>
      <c r="FV52" s="215"/>
      <c r="FW52" s="215"/>
      <c r="FX52" s="215"/>
      <c r="FY52" s="215"/>
      <c r="FZ52" s="215"/>
      <c r="GA52" s="215"/>
      <c r="GB52" s="215"/>
      <c r="GC52" s="215"/>
      <c r="GD52" s="215"/>
      <c r="GE52" s="215"/>
      <c r="GF52" s="215"/>
    </row>
    <row r="53" spans="1:193" ht="24" customHeight="1">
      <c r="A53" s="210">
        <f>'STUDENT PROFILE'!A53</f>
        <v>47</v>
      </c>
      <c r="B53" s="210" t="str">
        <f>'STUDENT PROFILE'!B53</f>
        <v>I</v>
      </c>
      <c r="C53" s="376" t="str">
        <f>'STUDENT PROFILE'!C53</f>
        <v>Manish Kumar</v>
      </c>
      <c r="D53" s="210">
        <f>'STUDENT PROFILE'!D53</f>
        <v>2769</v>
      </c>
      <c r="E53" s="557"/>
      <c r="F53" s="557"/>
      <c r="G53" s="211" t="str">
        <f t="shared" si="5"/>
        <v/>
      </c>
      <c r="H53" s="211" t="str">
        <f t="shared" si="6"/>
        <v/>
      </c>
      <c r="I53" s="211" t="str">
        <f t="shared" si="0"/>
        <v/>
      </c>
      <c r="J53" s="211" t="str">
        <f t="shared" si="1"/>
        <v/>
      </c>
      <c r="K53" s="211" t="str">
        <f t="shared" si="2"/>
        <v/>
      </c>
      <c r="L53" s="211" t="str">
        <f t="shared" si="3"/>
        <v/>
      </c>
      <c r="M53" s="211" t="str">
        <f t="shared" si="4"/>
        <v/>
      </c>
      <c r="N53" s="211" t="str">
        <f t="shared" si="7"/>
        <v/>
      </c>
      <c r="O53" s="212"/>
      <c r="P53" s="212"/>
      <c r="Q53" s="212"/>
      <c r="R53" s="212"/>
      <c r="S53" s="212"/>
      <c r="T53" s="213"/>
      <c r="U53" s="213"/>
      <c r="V53" s="213"/>
      <c r="W53" s="213"/>
      <c r="X53" s="213"/>
      <c r="Y53" s="213"/>
      <c r="Z53" s="213"/>
      <c r="AA53" s="213"/>
      <c r="AB53" s="213"/>
      <c r="AC53" s="213"/>
      <c r="AD53" s="214">
        <f t="shared" si="8"/>
        <v>0</v>
      </c>
      <c r="AE53" s="184">
        <f t="shared" si="9"/>
        <v>0</v>
      </c>
      <c r="AF53" s="185" t="str">
        <f t="shared" si="10"/>
        <v xml:space="preserve">  </v>
      </c>
      <c r="AG53" s="212"/>
      <c r="AH53" s="212"/>
      <c r="AI53" s="212"/>
      <c r="AJ53" s="212"/>
      <c r="AK53" s="212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4">
        <f t="shared" si="11"/>
        <v>0</v>
      </c>
      <c r="AW53" s="184">
        <f t="shared" si="12"/>
        <v>0</v>
      </c>
      <c r="AX53" s="185" t="str">
        <f t="shared" si="13"/>
        <v xml:space="preserve">  </v>
      </c>
      <c r="AY53" s="212"/>
      <c r="AZ53" s="212"/>
      <c r="BA53" s="212"/>
      <c r="BB53" s="212"/>
      <c r="BC53" s="212"/>
      <c r="BD53" s="213"/>
      <c r="BE53" s="213"/>
      <c r="BF53" s="213"/>
      <c r="BG53" s="213"/>
      <c r="BH53" s="213"/>
      <c r="BI53" s="213"/>
      <c r="BJ53" s="213"/>
      <c r="BK53" s="213"/>
      <c r="BL53" s="213"/>
      <c r="BM53" s="213"/>
      <c r="BN53" s="214">
        <f t="shared" si="14"/>
        <v>0</v>
      </c>
      <c r="BO53" s="184">
        <f t="shared" si="15"/>
        <v>0</v>
      </c>
      <c r="BP53" s="185" t="str">
        <f t="shared" si="16"/>
        <v xml:space="preserve">  </v>
      </c>
      <c r="BQ53" s="212"/>
      <c r="BR53" s="212"/>
      <c r="BS53" s="212"/>
      <c r="BT53" s="212"/>
      <c r="BU53" s="212"/>
      <c r="BV53" s="213"/>
      <c r="BW53" s="213"/>
      <c r="BX53" s="213"/>
      <c r="BY53" s="213"/>
      <c r="BZ53" s="213"/>
      <c r="CA53" s="213"/>
      <c r="CB53" s="213"/>
      <c r="CC53" s="213"/>
      <c r="CD53" s="213"/>
      <c r="CE53" s="213"/>
      <c r="CF53" s="214">
        <f t="shared" si="17"/>
        <v>0</v>
      </c>
      <c r="CG53" s="184">
        <f t="shared" si="18"/>
        <v>0</v>
      </c>
      <c r="CH53" s="185" t="str">
        <f t="shared" si="19"/>
        <v xml:space="preserve">  </v>
      </c>
      <c r="CI53" s="212"/>
      <c r="CJ53" s="212"/>
      <c r="CK53" s="212"/>
      <c r="CL53" s="212"/>
      <c r="CM53" s="212"/>
      <c r="CN53" s="213"/>
      <c r="CO53" s="213"/>
      <c r="CP53" s="213"/>
      <c r="CQ53" s="213"/>
      <c r="CR53" s="213"/>
      <c r="CS53" s="213"/>
      <c r="CT53" s="213"/>
      <c r="CU53" s="213"/>
      <c r="CV53" s="213"/>
      <c r="CW53" s="213"/>
      <c r="CX53" s="214">
        <f t="shared" si="20"/>
        <v>0</v>
      </c>
      <c r="CY53" s="184">
        <f t="shared" si="21"/>
        <v>0</v>
      </c>
      <c r="CZ53" s="185" t="str">
        <f t="shared" si="22"/>
        <v xml:space="preserve">  </v>
      </c>
      <c r="DA53" s="212"/>
      <c r="DB53" s="212"/>
      <c r="DC53" s="212"/>
      <c r="DD53" s="212"/>
      <c r="DE53" s="212"/>
      <c r="DF53" s="213"/>
      <c r="DG53" s="213"/>
      <c r="DH53" s="213"/>
      <c r="DI53" s="213"/>
      <c r="DJ53" s="213"/>
      <c r="DK53" s="213"/>
      <c r="DL53" s="213"/>
      <c r="DM53" s="213"/>
      <c r="DN53" s="213"/>
      <c r="DO53" s="213"/>
      <c r="DP53" s="214">
        <f t="shared" si="23"/>
        <v>0</v>
      </c>
      <c r="DQ53" s="184">
        <f t="shared" si="24"/>
        <v>0</v>
      </c>
      <c r="DR53" s="185" t="str">
        <f t="shared" si="25"/>
        <v xml:space="preserve">  </v>
      </c>
      <c r="DS53" s="212"/>
      <c r="DT53" s="212"/>
      <c r="DU53" s="212"/>
      <c r="DV53" s="212"/>
      <c r="DW53" s="212"/>
      <c r="DX53" s="213"/>
      <c r="DY53" s="213"/>
      <c r="DZ53" s="213"/>
      <c r="EA53" s="213"/>
      <c r="EB53" s="213"/>
      <c r="EC53" s="213"/>
      <c r="ED53" s="213"/>
      <c r="EE53" s="213"/>
      <c r="EF53" s="213"/>
      <c r="EG53" s="213"/>
      <c r="EH53" s="214">
        <f t="shared" si="26"/>
        <v>0</v>
      </c>
      <c r="EI53" s="184">
        <f t="shared" si="27"/>
        <v>0</v>
      </c>
      <c r="EJ53" s="185" t="str">
        <f t="shared" si="28"/>
        <v xml:space="preserve">  </v>
      </c>
      <c r="EK53" s="212"/>
      <c r="EL53" s="212"/>
      <c r="EM53" s="212"/>
      <c r="EN53" s="212"/>
      <c r="EO53" s="212"/>
      <c r="EP53" s="213"/>
      <c r="EQ53" s="213"/>
      <c r="ER53" s="213"/>
      <c r="ES53" s="213"/>
      <c r="ET53" s="213"/>
      <c r="EU53" s="213"/>
      <c r="EV53" s="213"/>
      <c r="EW53" s="213"/>
      <c r="EX53" s="213"/>
      <c r="EY53" s="213"/>
      <c r="EZ53" s="214">
        <f t="shared" si="29"/>
        <v>0</v>
      </c>
      <c r="FA53" s="184">
        <f t="shared" si="30"/>
        <v>0</v>
      </c>
      <c r="FB53" s="185" t="str">
        <f t="shared" si="31"/>
        <v xml:space="preserve">  </v>
      </c>
      <c r="FH53" s="215"/>
      <c r="FI53" s="215"/>
      <c r="FJ53" s="215"/>
      <c r="FK53" s="215"/>
      <c r="FL53" s="215"/>
      <c r="FM53" s="215"/>
      <c r="FN53" s="215"/>
      <c r="FO53" s="215"/>
      <c r="FP53" s="215"/>
      <c r="FQ53" s="215"/>
      <c r="FR53" s="215"/>
      <c r="FS53" s="215"/>
      <c r="FT53" s="215"/>
      <c r="FU53" s="215"/>
      <c r="FV53" s="215"/>
      <c r="FW53" s="215"/>
      <c r="FX53" s="215"/>
      <c r="FY53" s="215"/>
      <c r="FZ53" s="215"/>
      <c r="GA53" s="215"/>
      <c r="GB53" s="215"/>
      <c r="GC53" s="215"/>
      <c r="GD53" s="215"/>
      <c r="GE53" s="215"/>
      <c r="GF53" s="215"/>
    </row>
    <row r="54" spans="1:193" ht="24" customHeight="1">
      <c r="A54" s="210">
        <f>'STUDENT PROFILE'!A54</f>
        <v>48</v>
      </c>
      <c r="B54" s="210" t="str">
        <f>'STUDENT PROFILE'!B54</f>
        <v>J</v>
      </c>
      <c r="C54" s="376" t="str">
        <f>'STUDENT PROFILE'!C54</f>
        <v>Shubham</v>
      </c>
      <c r="D54" s="210">
        <f>'STUDENT PROFILE'!D54</f>
        <v>2770</v>
      </c>
      <c r="E54" s="557"/>
      <c r="F54" s="557"/>
      <c r="G54" s="211" t="str">
        <f t="shared" si="5"/>
        <v/>
      </c>
      <c r="H54" s="211" t="str">
        <f t="shared" si="6"/>
        <v/>
      </c>
      <c r="I54" s="211" t="str">
        <f t="shared" si="0"/>
        <v/>
      </c>
      <c r="J54" s="211" t="str">
        <f t="shared" si="1"/>
        <v/>
      </c>
      <c r="K54" s="211" t="str">
        <f t="shared" si="2"/>
        <v/>
      </c>
      <c r="L54" s="211" t="str">
        <f t="shared" si="3"/>
        <v/>
      </c>
      <c r="M54" s="211" t="str">
        <f t="shared" si="4"/>
        <v/>
      </c>
      <c r="N54" s="211" t="str">
        <f t="shared" si="7"/>
        <v/>
      </c>
      <c r="O54" s="212"/>
      <c r="P54" s="212"/>
      <c r="Q54" s="212"/>
      <c r="R54" s="212"/>
      <c r="S54" s="212"/>
      <c r="T54" s="213"/>
      <c r="U54" s="213"/>
      <c r="V54" s="213"/>
      <c r="W54" s="213"/>
      <c r="X54" s="213"/>
      <c r="Y54" s="213"/>
      <c r="Z54" s="213"/>
      <c r="AA54" s="213"/>
      <c r="AB54" s="213"/>
      <c r="AC54" s="213"/>
      <c r="AD54" s="214">
        <f t="shared" si="8"/>
        <v>0</v>
      </c>
      <c r="AE54" s="184">
        <f t="shared" si="9"/>
        <v>0</v>
      </c>
      <c r="AF54" s="185" t="str">
        <f t="shared" si="10"/>
        <v xml:space="preserve">  </v>
      </c>
      <c r="AG54" s="212"/>
      <c r="AH54" s="212"/>
      <c r="AI54" s="212"/>
      <c r="AJ54" s="212"/>
      <c r="AK54" s="212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4">
        <f t="shared" si="11"/>
        <v>0</v>
      </c>
      <c r="AW54" s="184">
        <f t="shared" si="12"/>
        <v>0</v>
      </c>
      <c r="AX54" s="185" t="str">
        <f t="shared" si="13"/>
        <v xml:space="preserve">  </v>
      </c>
      <c r="AY54" s="212"/>
      <c r="AZ54" s="212"/>
      <c r="BA54" s="212"/>
      <c r="BB54" s="212"/>
      <c r="BC54" s="212"/>
      <c r="BD54" s="213"/>
      <c r="BE54" s="213"/>
      <c r="BF54" s="213"/>
      <c r="BG54" s="213"/>
      <c r="BH54" s="213"/>
      <c r="BI54" s="213"/>
      <c r="BJ54" s="213"/>
      <c r="BK54" s="213"/>
      <c r="BL54" s="213"/>
      <c r="BM54" s="213"/>
      <c r="BN54" s="214">
        <f t="shared" si="14"/>
        <v>0</v>
      </c>
      <c r="BO54" s="184">
        <f t="shared" si="15"/>
        <v>0</v>
      </c>
      <c r="BP54" s="185" t="str">
        <f t="shared" si="16"/>
        <v xml:space="preserve">  </v>
      </c>
      <c r="BQ54" s="212"/>
      <c r="BR54" s="212"/>
      <c r="BS54" s="212"/>
      <c r="BT54" s="212"/>
      <c r="BU54" s="212"/>
      <c r="BV54" s="213"/>
      <c r="BW54" s="213"/>
      <c r="BX54" s="213"/>
      <c r="BY54" s="213"/>
      <c r="BZ54" s="213"/>
      <c r="CA54" s="213"/>
      <c r="CB54" s="213"/>
      <c r="CC54" s="213"/>
      <c r="CD54" s="213"/>
      <c r="CE54" s="213"/>
      <c r="CF54" s="214">
        <f t="shared" si="17"/>
        <v>0</v>
      </c>
      <c r="CG54" s="184">
        <f t="shared" si="18"/>
        <v>0</v>
      </c>
      <c r="CH54" s="185" t="str">
        <f t="shared" si="19"/>
        <v xml:space="preserve">  </v>
      </c>
      <c r="CI54" s="212"/>
      <c r="CJ54" s="212"/>
      <c r="CK54" s="212"/>
      <c r="CL54" s="212"/>
      <c r="CM54" s="212"/>
      <c r="CN54" s="213"/>
      <c r="CO54" s="213"/>
      <c r="CP54" s="213"/>
      <c r="CQ54" s="213"/>
      <c r="CR54" s="213"/>
      <c r="CS54" s="213"/>
      <c r="CT54" s="213"/>
      <c r="CU54" s="213"/>
      <c r="CV54" s="213"/>
      <c r="CW54" s="213"/>
      <c r="CX54" s="214">
        <f t="shared" si="20"/>
        <v>0</v>
      </c>
      <c r="CY54" s="184">
        <f t="shared" si="21"/>
        <v>0</v>
      </c>
      <c r="CZ54" s="185" t="str">
        <f t="shared" si="22"/>
        <v xml:space="preserve">  </v>
      </c>
      <c r="DA54" s="212"/>
      <c r="DB54" s="212"/>
      <c r="DC54" s="212"/>
      <c r="DD54" s="212"/>
      <c r="DE54" s="212"/>
      <c r="DF54" s="213"/>
      <c r="DG54" s="213"/>
      <c r="DH54" s="213"/>
      <c r="DI54" s="213"/>
      <c r="DJ54" s="213"/>
      <c r="DK54" s="213"/>
      <c r="DL54" s="213"/>
      <c r="DM54" s="213"/>
      <c r="DN54" s="213"/>
      <c r="DO54" s="213"/>
      <c r="DP54" s="214">
        <f t="shared" si="23"/>
        <v>0</v>
      </c>
      <c r="DQ54" s="184">
        <f t="shared" si="24"/>
        <v>0</v>
      </c>
      <c r="DR54" s="185" t="str">
        <f t="shared" si="25"/>
        <v xml:space="preserve">  </v>
      </c>
      <c r="DS54" s="212"/>
      <c r="DT54" s="212"/>
      <c r="DU54" s="212"/>
      <c r="DV54" s="212"/>
      <c r="DW54" s="212"/>
      <c r="DX54" s="213"/>
      <c r="DY54" s="213"/>
      <c r="DZ54" s="213"/>
      <c r="EA54" s="213"/>
      <c r="EB54" s="213"/>
      <c r="EC54" s="213"/>
      <c r="ED54" s="213"/>
      <c r="EE54" s="213"/>
      <c r="EF54" s="213"/>
      <c r="EG54" s="213"/>
      <c r="EH54" s="214">
        <f t="shared" si="26"/>
        <v>0</v>
      </c>
      <c r="EI54" s="184">
        <f t="shared" si="27"/>
        <v>0</v>
      </c>
      <c r="EJ54" s="185" t="str">
        <f t="shared" si="28"/>
        <v xml:space="preserve">  </v>
      </c>
      <c r="EK54" s="212"/>
      <c r="EL54" s="212"/>
      <c r="EM54" s="212"/>
      <c r="EN54" s="212"/>
      <c r="EO54" s="212"/>
      <c r="EP54" s="213"/>
      <c r="EQ54" s="213"/>
      <c r="ER54" s="213"/>
      <c r="ES54" s="213"/>
      <c r="ET54" s="213"/>
      <c r="EU54" s="213"/>
      <c r="EV54" s="213"/>
      <c r="EW54" s="213"/>
      <c r="EX54" s="213"/>
      <c r="EY54" s="213"/>
      <c r="EZ54" s="214">
        <f t="shared" si="29"/>
        <v>0</v>
      </c>
      <c r="FA54" s="184">
        <f t="shared" si="30"/>
        <v>0</v>
      </c>
      <c r="FB54" s="185" t="str">
        <f t="shared" si="31"/>
        <v xml:space="preserve">  </v>
      </c>
      <c r="FH54" s="215"/>
      <c r="FI54" s="215"/>
      <c r="FJ54" s="215"/>
      <c r="FK54" s="215"/>
      <c r="FL54" s="215"/>
      <c r="FM54" s="215"/>
      <c r="FN54" s="215"/>
      <c r="FO54" s="215"/>
      <c r="FP54" s="215"/>
      <c r="FQ54" s="215"/>
      <c r="FR54" s="215"/>
      <c r="FS54" s="215"/>
      <c r="FT54" s="215"/>
      <c r="FU54" s="215"/>
      <c r="FV54" s="215"/>
      <c r="FW54" s="215"/>
      <c r="FX54" s="215"/>
      <c r="FY54" s="215"/>
      <c r="FZ54" s="215"/>
      <c r="GA54" s="215"/>
      <c r="GB54" s="215"/>
      <c r="GC54" s="215"/>
      <c r="GD54" s="215"/>
      <c r="GE54" s="215"/>
      <c r="GF54" s="215"/>
    </row>
    <row r="55" spans="1:193" ht="24" customHeight="1">
      <c r="A55" s="210">
        <f>'STUDENT PROFILE'!A55</f>
        <v>49</v>
      </c>
      <c r="B55" s="210" t="str">
        <f>'STUDENT PROFILE'!B55</f>
        <v>I</v>
      </c>
      <c r="C55" s="376" t="str">
        <f>'STUDENT PROFILE'!C55</f>
        <v>Rahul</v>
      </c>
      <c r="D55" s="210">
        <f>'STUDENT PROFILE'!D55</f>
        <v>2772</v>
      </c>
      <c r="E55" s="557"/>
      <c r="F55" s="557"/>
      <c r="G55" s="211" t="str">
        <f t="shared" si="5"/>
        <v/>
      </c>
      <c r="H55" s="211" t="str">
        <f t="shared" si="6"/>
        <v/>
      </c>
      <c r="I55" s="211" t="str">
        <f t="shared" si="0"/>
        <v/>
      </c>
      <c r="J55" s="211" t="str">
        <f t="shared" si="1"/>
        <v/>
      </c>
      <c r="K55" s="211" t="str">
        <f t="shared" si="2"/>
        <v/>
      </c>
      <c r="L55" s="211" t="str">
        <f t="shared" si="3"/>
        <v/>
      </c>
      <c r="M55" s="211" t="str">
        <f t="shared" si="4"/>
        <v/>
      </c>
      <c r="N55" s="211" t="str">
        <f t="shared" si="7"/>
        <v/>
      </c>
      <c r="O55" s="212"/>
      <c r="P55" s="212"/>
      <c r="Q55" s="212"/>
      <c r="R55" s="212"/>
      <c r="S55" s="212"/>
      <c r="T55" s="213"/>
      <c r="U55" s="213"/>
      <c r="V55" s="213"/>
      <c r="W55" s="213"/>
      <c r="X55" s="213"/>
      <c r="Y55" s="213"/>
      <c r="Z55" s="213"/>
      <c r="AA55" s="213"/>
      <c r="AB55" s="213"/>
      <c r="AC55" s="213"/>
      <c r="AD55" s="214">
        <f t="shared" si="8"/>
        <v>0</v>
      </c>
      <c r="AE55" s="184">
        <f t="shared" si="9"/>
        <v>0</v>
      </c>
      <c r="AF55" s="185" t="str">
        <f t="shared" si="10"/>
        <v xml:space="preserve">  </v>
      </c>
      <c r="AG55" s="212"/>
      <c r="AH55" s="212"/>
      <c r="AI55" s="212"/>
      <c r="AJ55" s="212"/>
      <c r="AK55" s="212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4">
        <f t="shared" si="11"/>
        <v>0</v>
      </c>
      <c r="AW55" s="184">
        <f t="shared" si="12"/>
        <v>0</v>
      </c>
      <c r="AX55" s="185" t="str">
        <f t="shared" si="13"/>
        <v xml:space="preserve">  </v>
      </c>
      <c r="AY55" s="212"/>
      <c r="AZ55" s="212"/>
      <c r="BA55" s="212"/>
      <c r="BB55" s="212"/>
      <c r="BC55" s="212"/>
      <c r="BD55" s="213"/>
      <c r="BE55" s="213"/>
      <c r="BF55" s="213"/>
      <c r="BG55" s="213"/>
      <c r="BH55" s="213"/>
      <c r="BI55" s="213"/>
      <c r="BJ55" s="213"/>
      <c r="BK55" s="213"/>
      <c r="BL55" s="213"/>
      <c r="BM55" s="213"/>
      <c r="BN55" s="214">
        <f t="shared" si="14"/>
        <v>0</v>
      </c>
      <c r="BO55" s="184">
        <f t="shared" si="15"/>
        <v>0</v>
      </c>
      <c r="BP55" s="185" t="str">
        <f t="shared" si="16"/>
        <v xml:space="preserve">  </v>
      </c>
      <c r="BQ55" s="212"/>
      <c r="BR55" s="212"/>
      <c r="BS55" s="212"/>
      <c r="BT55" s="212"/>
      <c r="BU55" s="212"/>
      <c r="BV55" s="213"/>
      <c r="BW55" s="213"/>
      <c r="BX55" s="213"/>
      <c r="BY55" s="213"/>
      <c r="BZ55" s="213"/>
      <c r="CA55" s="213"/>
      <c r="CB55" s="213"/>
      <c r="CC55" s="213"/>
      <c r="CD55" s="213"/>
      <c r="CE55" s="213"/>
      <c r="CF55" s="214">
        <f t="shared" si="17"/>
        <v>0</v>
      </c>
      <c r="CG55" s="184">
        <f t="shared" si="18"/>
        <v>0</v>
      </c>
      <c r="CH55" s="185" t="str">
        <f t="shared" si="19"/>
        <v xml:space="preserve">  </v>
      </c>
      <c r="CI55" s="212"/>
      <c r="CJ55" s="212"/>
      <c r="CK55" s="212"/>
      <c r="CL55" s="212"/>
      <c r="CM55" s="212"/>
      <c r="CN55" s="213"/>
      <c r="CO55" s="213"/>
      <c r="CP55" s="213"/>
      <c r="CQ55" s="213"/>
      <c r="CR55" s="213"/>
      <c r="CS55" s="213"/>
      <c r="CT55" s="213"/>
      <c r="CU55" s="213"/>
      <c r="CV55" s="213"/>
      <c r="CW55" s="213"/>
      <c r="CX55" s="214">
        <f t="shared" si="20"/>
        <v>0</v>
      </c>
      <c r="CY55" s="184">
        <f t="shared" si="21"/>
        <v>0</v>
      </c>
      <c r="CZ55" s="185" t="str">
        <f t="shared" si="22"/>
        <v xml:space="preserve">  </v>
      </c>
      <c r="DA55" s="212"/>
      <c r="DB55" s="212"/>
      <c r="DC55" s="212"/>
      <c r="DD55" s="212"/>
      <c r="DE55" s="212"/>
      <c r="DF55" s="213"/>
      <c r="DG55" s="213"/>
      <c r="DH55" s="213"/>
      <c r="DI55" s="213"/>
      <c r="DJ55" s="213"/>
      <c r="DK55" s="213"/>
      <c r="DL55" s="213"/>
      <c r="DM55" s="213"/>
      <c r="DN55" s="213"/>
      <c r="DO55" s="213"/>
      <c r="DP55" s="214">
        <f t="shared" si="23"/>
        <v>0</v>
      </c>
      <c r="DQ55" s="184">
        <f t="shared" si="24"/>
        <v>0</v>
      </c>
      <c r="DR55" s="185" t="str">
        <f t="shared" si="25"/>
        <v xml:space="preserve">  </v>
      </c>
      <c r="DS55" s="212"/>
      <c r="DT55" s="212"/>
      <c r="DU55" s="212"/>
      <c r="DV55" s="212"/>
      <c r="DW55" s="212"/>
      <c r="DX55" s="213"/>
      <c r="DY55" s="213"/>
      <c r="DZ55" s="213"/>
      <c r="EA55" s="213"/>
      <c r="EB55" s="213"/>
      <c r="EC55" s="213"/>
      <c r="ED55" s="213"/>
      <c r="EE55" s="213"/>
      <c r="EF55" s="213"/>
      <c r="EG55" s="213"/>
      <c r="EH55" s="214">
        <f t="shared" si="26"/>
        <v>0</v>
      </c>
      <c r="EI55" s="184">
        <f t="shared" si="27"/>
        <v>0</v>
      </c>
      <c r="EJ55" s="185" t="str">
        <f t="shared" si="28"/>
        <v xml:space="preserve">  </v>
      </c>
      <c r="EK55" s="212"/>
      <c r="EL55" s="212"/>
      <c r="EM55" s="212"/>
      <c r="EN55" s="212"/>
      <c r="EO55" s="212"/>
      <c r="EP55" s="213"/>
      <c r="EQ55" s="213"/>
      <c r="ER55" s="213"/>
      <c r="ES55" s="213"/>
      <c r="ET55" s="213"/>
      <c r="EU55" s="213"/>
      <c r="EV55" s="213"/>
      <c r="EW55" s="213"/>
      <c r="EX55" s="213"/>
      <c r="EY55" s="213"/>
      <c r="EZ55" s="214">
        <f t="shared" si="29"/>
        <v>0</v>
      </c>
      <c r="FA55" s="184">
        <f t="shared" si="30"/>
        <v>0</v>
      </c>
      <c r="FB55" s="185" t="str">
        <f t="shared" si="31"/>
        <v xml:space="preserve">  </v>
      </c>
      <c r="FH55" s="215"/>
      <c r="FI55" s="215"/>
      <c r="FJ55" s="215"/>
      <c r="FK55" s="215"/>
      <c r="FL55" s="215"/>
      <c r="FM55" s="215"/>
      <c r="FN55" s="215"/>
      <c r="FO55" s="215"/>
      <c r="FP55" s="215"/>
      <c r="FQ55" s="215"/>
      <c r="FR55" s="215"/>
      <c r="FS55" s="215"/>
      <c r="FT55" s="215"/>
      <c r="FU55" s="215"/>
      <c r="FV55" s="215"/>
      <c r="FW55" s="215"/>
      <c r="FX55" s="215"/>
      <c r="FY55" s="215"/>
      <c r="FZ55" s="215"/>
      <c r="GA55" s="215"/>
      <c r="GB55" s="215"/>
      <c r="GC55" s="215"/>
      <c r="GD55" s="215"/>
      <c r="GE55" s="215"/>
      <c r="GF55" s="215"/>
    </row>
    <row r="56" spans="1:193" ht="24" customHeight="1">
      <c r="A56" s="210">
        <f>'STUDENT PROFILE'!A56</f>
        <v>50</v>
      </c>
      <c r="B56" s="210" t="str">
        <f>'STUDENT PROFILE'!B56</f>
        <v>J</v>
      </c>
      <c r="C56" s="376" t="str">
        <f>'STUDENT PROFILE'!C56</f>
        <v>Nitin</v>
      </c>
      <c r="D56" s="210">
        <f>'STUDENT PROFILE'!D56</f>
        <v>2773</v>
      </c>
      <c r="E56" s="557"/>
      <c r="F56" s="557"/>
      <c r="G56" s="211" t="str">
        <f t="shared" si="5"/>
        <v/>
      </c>
      <c r="H56" s="211" t="str">
        <f t="shared" si="6"/>
        <v/>
      </c>
      <c r="I56" s="211" t="str">
        <f t="shared" si="0"/>
        <v/>
      </c>
      <c r="J56" s="211" t="str">
        <f t="shared" si="1"/>
        <v/>
      </c>
      <c r="K56" s="211" t="str">
        <f t="shared" si="2"/>
        <v/>
      </c>
      <c r="L56" s="211" t="str">
        <f t="shared" si="3"/>
        <v/>
      </c>
      <c r="M56" s="211" t="str">
        <f t="shared" si="4"/>
        <v/>
      </c>
      <c r="N56" s="211" t="str">
        <f t="shared" si="7"/>
        <v/>
      </c>
      <c r="O56" s="212"/>
      <c r="P56" s="212"/>
      <c r="Q56" s="212"/>
      <c r="R56" s="212"/>
      <c r="S56" s="212"/>
      <c r="T56" s="213"/>
      <c r="U56" s="213"/>
      <c r="V56" s="213"/>
      <c r="W56" s="213"/>
      <c r="X56" s="213"/>
      <c r="Y56" s="213"/>
      <c r="Z56" s="213"/>
      <c r="AA56" s="213"/>
      <c r="AB56" s="213"/>
      <c r="AC56" s="213"/>
      <c r="AD56" s="214">
        <f t="shared" si="8"/>
        <v>0</v>
      </c>
      <c r="AE56" s="184">
        <f t="shared" si="9"/>
        <v>0</v>
      </c>
      <c r="AF56" s="185" t="str">
        <f t="shared" si="10"/>
        <v xml:space="preserve">  </v>
      </c>
      <c r="AG56" s="212"/>
      <c r="AH56" s="212"/>
      <c r="AI56" s="212"/>
      <c r="AJ56" s="212"/>
      <c r="AK56" s="212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4">
        <f t="shared" si="11"/>
        <v>0</v>
      </c>
      <c r="AW56" s="184">
        <f t="shared" si="12"/>
        <v>0</v>
      </c>
      <c r="AX56" s="185" t="str">
        <f t="shared" si="13"/>
        <v xml:space="preserve">  </v>
      </c>
      <c r="AY56" s="212"/>
      <c r="AZ56" s="212"/>
      <c r="BA56" s="212"/>
      <c r="BB56" s="212"/>
      <c r="BC56" s="212"/>
      <c r="BD56" s="213"/>
      <c r="BE56" s="213"/>
      <c r="BF56" s="213"/>
      <c r="BG56" s="213"/>
      <c r="BH56" s="213"/>
      <c r="BI56" s="213"/>
      <c r="BJ56" s="213"/>
      <c r="BK56" s="213"/>
      <c r="BL56" s="213"/>
      <c r="BM56" s="213"/>
      <c r="BN56" s="214">
        <f t="shared" si="14"/>
        <v>0</v>
      </c>
      <c r="BO56" s="184">
        <f t="shared" si="15"/>
        <v>0</v>
      </c>
      <c r="BP56" s="185" t="str">
        <f t="shared" si="16"/>
        <v xml:space="preserve">  </v>
      </c>
      <c r="BQ56" s="212"/>
      <c r="BR56" s="212"/>
      <c r="BS56" s="212"/>
      <c r="BT56" s="212"/>
      <c r="BU56" s="212"/>
      <c r="BV56" s="213"/>
      <c r="BW56" s="213"/>
      <c r="BX56" s="213"/>
      <c r="BY56" s="213"/>
      <c r="BZ56" s="213"/>
      <c r="CA56" s="213"/>
      <c r="CB56" s="213"/>
      <c r="CC56" s="213"/>
      <c r="CD56" s="213"/>
      <c r="CE56" s="213"/>
      <c r="CF56" s="214">
        <f t="shared" si="17"/>
        <v>0</v>
      </c>
      <c r="CG56" s="184">
        <f t="shared" si="18"/>
        <v>0</v>
      </c>
      <c r="CH56" s="185" t="str">
        <f t="shared" si="19"/>
        <v xml:space="preserve">  </v>
      </c>
      <c r="CI56" s="212"/>
      <c r="CJ56" s="212"/>
      <c r="CK56" s="212"/>
      <c r="CL56" s="212"/>
      <c r="CM56" s="212"/>
      <c r="CN56" s="213"/>
      <c r="CO56" s="213"/>
      <c r="CP56" s="213"/>
      <c r="CQ56" s="213"/>
      <c r="CR56" s="213"/>
      <c r="CS56" s="213"/>
      <c r="CT56" s="213"/>
      <c r="CU56" s="213"/>
      <c r="CV56" s="213"/>
      <c r="CW56" s="213"/>
      <c r="CX56" s="214">
        <f t="shared" si="20"/>
        <v>0</v>
      </c>
      <c r="CY56" s="184">
        <f t="shared" si="21"/>
        <v>0</v>
      </c>
      <c r="CZ56" s="185" t="str">
        <f t="shared" si="22"/>
        <v xml:space="preserve">  </v>
      </c>
      <c r="DA56" s="212"/>
      <c r="DB56" s="212"/>
      <c r="DC56" s="212"/>
      <c r="DD56" s="212"/>
      <c r="DE56" s="212"/>
      <c r="DF56" s="213"/>
      <c r="DG56" s="213"/>
      <c r="DH56" s="213"/>
      <c r="DI56" s="213"/>
      <c r="DJ56" s="213"/>
      <c r="DK56" s="213"/>
      <c r="DL56" s="213"/>
      <c r="DM56" s="213"/>
      <c r="DN56" s="213"/>
      <c r="DO56" s="213"/>
      <c r="DP56" s="214">
        <f t="shared" si="23"/>
        <v>0</v>
      </c>
      <c r="DQ56" s="184">
        <f t="shared" si="24"/>
        <v>0</v>
      </c>
      <c r="DR56" s="185" t="str">
        <f t="shared" si="25"/>
        <v xml:space="preserve">  </v>
      </c>
      <c r="DS56" s="212"/>
      <c r="DT56" s="212"/>
      <c r="DU56" s="212"/>
      <c r="DV56" s="212"/>
      <c r="DW56" s="212"/>
      <c r="DX56" s="213"/>
      <c r="DY56" s="213"/>
      <c r="DZ56" s="213"/>
      <c r="EA56" s="213"/>
      <c r="EB56" s="213"/>
      <c r="EC56" s="213"/>
      <c r="ED56" s="213"/>
      <c r="EE56" s="213"/>
      <c r="EF56" s="213"/>
      <c r="EG56" s="213"/>
      <c r="EH56" s="214">
        <f t="shared" si="26"/>
        <v>0</v>
      </c>
      <c r="EI56" s="184">
        <f t="shared" si="27"/>
        <v>0</v>
      </c>
      <c r="EJ56" s="185" t="str">
        <f t="shared" si="28"/>
        <v xml:space="preserve">  </v>
      </c>
      <c r="EK56" s="212"/>
      <c r="EL56" s="212"/>
      <c r="EM56" s="212"/>
      <c r="EN56" s="212"/>
      <c r="EO56" s="212"/>
      <c r="EP56" s="213"/>
      <c r="EQ56" s="213"/>
      <c r="ER56" s="213"/>
      <c r="ES56" s="213"/>
      <c r="ET56" s="213"/>
      <c r="EU56" s="213"/>
      <c r="EV56" s="213"/>
      <c r="EW56" s="213"/>
      <c r="EX56" s="213"/>
      <c r="EY56" s="213"/>
      <c r="EZ56" s="214">
        <f t="shared" si="29"/>
        <v>0</v>
      </c>
      <c r="FA56" s="184">
        <f t="shared" si="30"/>
        <v>0</v>
      </c>
      <c r="FB56" s="185" t="str">
        <f t="shared" si="31"/>
        <v xml:space="preserve">  </v>
      </c>
      <c r="FH56" s="215"/>
      <c r="FI56" s="215"/>
      <c r="FJ56" s="215"/>
      <c r="FK56" s="215"/>
      <c r="FL56" s="215"/>
      <c r="FM56" s="215"/>
      <c r="FN56" s="215"/>
      <c r="FO56" s="215"/>
      <c r="FP56" s="215"/>
      <c r="FQ56" s="215"/>
      <c r="FR56" s="215"/>
      <c r="FS56" s="215"/>
      <c r="FT56" s="215"/>
      <c r="FU56" s="215"/>
      <c r="FV56" s="215"/>
      <c r="FW56" s="215"/>
      <c r="FX56" s="215"/>
      <c r="FY56" s="215"/>
      <c r="FZ56" s="215"/>
      <c r="GA56" s="215"/>
      <c r="GB56" s="215"/>
      <c r="GC56" s="215"/>
      <c r="GD56" s="215"/>
      <c r="GE56" s="215"/>
      <c r="GF56" s="215"/>
    </row>
    <row r="57" spans="1:193" ht="7.5" customHeight="1">
      <c r="FH57" s="215"/>
      <c r="FI57" s="215"/>
      <c r="FJ57" s="215"/>
      <c r="FK57" s="215"/>
      <c r="FL57" s="215"/>
      <c r="FM57" s="215"/>
      <c r="FN57" s="215"/>
      <c r="FO57" s="215"/>
      <c r="FP57" s="215"/>
      <c r="FQ57" s="215"/>
      <c r="FR57" s="215"/>
      <c r="FS57" s="215"/>
      <c r="FT57" s="215"/>
      <c r="FU57" s="215"/>
      <c r="FV57" s="215"/>
      <c r="FW57" s="215"/>
      <c r="FX57" s="215"/>
      <c r="FY57" s="215"/>
      <c r="FZ57" s="215"/>
      <c r="GA57" s="215"/>
      <c r="GB57" s="215"/>
      <c r="GC57" s="215"/>
      <c r="GD57" s="215"/>
      <c r="GE57" s="215"/>
      <c r="GF57" s="215"/>
    </row>
    <row r="58" spans="1:193">
      <c r="E58" s="44" t="s">
        <v>1735</v>
      </c>
      <c r="FH58" s="215"/>
      <c r="FI58" s="215"/>
      <c r="FJ58" s="215"/>
      <c r="FK58" s="215"/>
      <c r="FL58" s="215"/>
      <c r="FM58" s="215"/>
      <c r="FN58" s="215"/>
      <c r="FO58" s="215"/>
      <c r="FP58" s="215"/>
      <c r="FQ58" s="215"/>
      <c r="FR58" s="215"/>
      <c r="FS58" s="215"/>
      <c r="FT58" s="215"/>
      <c r="FU58" s="215"/>
      <c r="FV58" s="215"/>
      <c r="FW58" s="215"/>
      <c r="FX58" s="215"/>
      <c r="FY58" s="215"/>
      <c r="FZ58" s="215"/>
      <c r="GA58" s="215"/>
      <c r="GB58" s="215"/>
      <c r="GC58" s="215"/>
      <c r="GD58" s="215"/>
      <c r="GE58" s="215"/>
      <c r="GF58" s="215"/>
    </row>
    <row r="59" spans="1:193">
      <c r="E59" s="44" t="s">
        <v>1736</v>
      </c>
      <c r="FH59" s="215"/>
      <c r="FI59" s="215"/>
      <c r="FJ59" s="215"/>
      <c r="FK59" s="215"/>
      <c r="FL59" s="215"/>
      <c r="FM59" s="215"/>
      <c r="FN59" s="215"/>
      <c r="FO59" s="215"/>
      <c r="FP59" s="215"/>
      <c r="FQ59" s="215"/>
      <c r="FR59" s="215"/>
      <c r="FS59" s="215"/>
      <c r="FT59" s="215"/>
      <c r="FU59" s="215"/>
      <c r="FV59" s="215"/>
      <c r="FW59" s="215"/>
      <c r="FX59" s="215"/>
      <c r="FY59" s="215"/>
      <c r="FZ59" s="215"/>
      <c r="GA59" s="215"/>
      <c r="GB59" s="215"/>
      <c r="GC59" s="215"/>
      <c r="GD59" s="215"/>
      <c r="GE59" s="215"/>
      <c r="GF59" s="215"/>
    </row>
    <row r="60" spans="1:193">
      <c r="E60" s="44" t="s">
        <v>1737</v>
      </c>
      <c r="FH60" s="215"/>
      <c r="FI60" s="215"/>
      <c r="FJ60" s="215"/>
      <c r="FK60" s="215"/>
      <c r="FL60" s="215"/>
      <c r="FM60" s="215"/>
      <c r="FN60" s="215"/>
      <c r="FO60" s="215"/>
      <c r="FP60" s="215"/>
      <c r="FQ60" s="215"/>
      <c r="FR60" s="215"/>
      <c r="FS60" s="215"/>
      <c r="FT60" s="215"/>
      <c r="FU60" s="215"/>
      <c r="FV60" s="215"/>
      <c r="FW60" s="215"/>
      <c r="FX60" s="215"/>
      <c r="FY60" s="215"/>
      <c r="FZ60" s="215"/>
      <c r="GA60" s="215"/>
      <c r="GB60" s="215"/>
      <c r="GC60" s="215"/>
      <c r="GD60" s="215"/>
      <c r="GE60" s="215"/>
      <c r="GF60" s="215"/>
    </row>
    <row r="61" spans="1:193">
      <c r="E61" s="44" t="s">
        <v>1738</v>
      </c>
      <c r="FH61" s="215"/>
      <c r="FI61" s="215"/>
      <c r="FJ61" s="215"/>
      <c r="FK61" s="215"/>
      <c r="FL61" s="215"/>
      <c r="FM61" s="215"/>
      <c r="FN61" s="215"/>
      <c r="FO61" s="215"/>
      <c r="FP61" s="215"/>
      <c r="FQ61" s="215"/>
      <c r="FR61" s="215"/>
      <c r="FS61" s="215"/>
      <c r="FT61" s="215"/>
      <c r="FU61" s="215"/>
      <c r="FV61" s="215"/>
      <c r="FW61" s="215"/>
      <c r="FX61" s="215"/>
      <c r="FY61" s="215"/>
      <c r="FZ61" s="215"/>
      <c r="GA61" s="215"/>
      <c r="GB61" s="215"/>
      <c r="GC61" s="215"/>
      <c r="GD61" s="215"/>
      <c r="GE61" s="215"/>
      <c r="GF61" s="215"/>
    </row>
    <row r="62" spans="1:193">
      <c r="E62" s="44" t="s">
        <v>1064</v>
      </c>
      <c r="FH62" s="215"/>
      <c r="FI62" s="215"/>
      <c r="FJ62" s="215"/>
      <c r="FK62" s="215"/>
      <c r="FL62" s="215"/>
      <c r="FM62" s="215"/>
      <c r="FN62" s="215"/>
      <c r="FO62" s="215"/>
      <c r="FP62" s="215"/>
      <c r="FQ62" s="215"/>
      <c r="FR62" s="215"/>
      <c r="FS62" s="215"/>
      <c r="FT62" s="215"/>
      <c r="FU62" s="215"/>
      <c r="FV62" s="215"/>
      <c r="FW62" s="215"/>
      <c r="FX62" s="215"/>
      <c r="FY62" s="215"/>
      <c r="FZ62" s="215"/>
      <c r="GA62" s="215"/>
      <c r="GB62" s="215"/>
      <c r="GC62" s="215"/>
      <c r="GD62" s="215"/>
      <c r="GE62" s="215"/>
      <c r="GF62" s="215"/>
      <c r="GK62" s="216">
        <v>5</v>
      </c>
    </row>
    <row r="63" spans="1:193">
      <c r="E63" s="44" t="s">
        <v>1065</v>
      </c>
      <c r="FH63" s="215"/>
      <c r="FI63" s="215"/>
      <c r="FJ63" s="215"/>
      <c r="FK63" s="215"/>
      <c r="FL63" s="215"/>
      <c r="FM63" s="215"/>
      <c r="FN63" s="215"/>
      <c r="FO63" s="215"/>
      <c r="FP63" s="215"/>
      <c r="FQ63" s="215"/>
      <c r="FR63" s="215"/>
      <c r="FS63" s="215"/>
      <c r="FT63" s="215"/>
      <c r="FU63" s="215"/>
      <c r="FV63" s="215"/>
      <c r="FW63" s="215"/>
      <c r="FX63" s="193">
        <v>1</v>
      </c>
      <c r="FY63" s="193" t="s">
        <v>5</v>
      </c>
      <c r="FZ63" s="193" t="e">
        <f>#REF!</f>
        <v>#REF!</v>
      </c>
      <c r="GA63" s="193"/>
      <c r="GB63" s="193"/>
      <c r="GC63" s="193"/>
      <c r="GD63" s="193"/>
      <c r="GE63" s="193"/>
      <c r="GF63" s="193"/>
      <c r="GK63" s="216">
        <v>4</v>
      </c>
    </row>
    <row r="64" spans="1:193">
      <c r="E64" s="44" t="s">
        <v>1739</v>
      </c>
      <c r="FH64" s="215"/>
      <c r="FI64" s="215"/>
      <c r="FJ64" s="215"/>
      <c r="FK64" s="215"/>
      <c r="FL64" s="215"/>
      <c r="FM64" s="215"/>
      <c r="FN64" s="215"/>
      <c r="FO64" s="215"/>
      <c r="FP64" s="215"/>
      <c r="FQ64" s="215"/>
      <c r="FR64" s="215"/>
      <c r="FS64" s="215"/>
      <c r="FT64" s="215"/>
      <c r="FU64" s="215"/>
      <c r="FV64" s="215"/>
      <c r="FW64" s="215"/>
      <c r="FX64" s="193">
        <v>2</v>
      </c>
      <c r="FY64" s="193" t="s">
        <v>6</v>
      </c>
      <c r="FZ64" s="193" t="e">
        <f>#REF!</f>
        <v>#REF!</v>
      </c>
      <c r="GA64" s="193"/>
      <c r="GB64" s="193"/>
      <c r="GC64" s="193"/>
      <c r="GD64" s="193"/>
      <c r="GE64" s="193"/>
      <c r="GF64" s="193"/>
      <c r="GK64" s="216">
        <v>3</v>
      </c>
    </row>
    <row r="65" spans="5:193">
      <c r="E65" s="44" t="s">
        <v>1740</v>
      </c>
      <c r="FH65" s="215"/>
      <c r="FI65" s="215"/>
      <c r="FJ65" s="215"/>
      <c r="FK65" s="215"/>
      <c r="FL65" s="215"/>
      <c r="FM65" s="215"/>
      <c r="FN65" s="215"/>
      <c r="FO65" s="215"/>
      <c r="FP65" s="215"/>
      <c r="FQ65" s="215"/>
      <c r="FR65" s="215"/>
      <c r="FS65" s="215"/>
      <c r="FT65" s="215"/>
      <c r="FU65" s="215"/>
      <c r="FV65" s="215"/>
      <c r="FW65" s="215"/>
      <c r="FX65" s="193">
        <v>3</v>
      </c>
      <c r="FY65" s="193" t="s">
        <v>62</v>
      </c>
      <c r="FZ65" s="193" t="e">
        <f>#REF!</f>
        <v>#REF!</v>
      </c>
      <c r="GA65" s="193"/>
      <c r="GB65" s="193"/>
      <c r="GC65" s="193"/>
      <c r="GD65" s="193"/>
      <c r="GE65" s="193"/>
      <c r="GF65" s="193"/>
      <c r="GK65" s="216">
        <v>2</v>
      </c>
    </row>
    <row r="66" spans="5:193">
      <c r="FH66" s="215"/>
      <c r="FI66" s="215"/>
      <c r="FJ66" s="215"/>
      <c r="FK66" s="215"/>
      <c r="FL66" s="215"/>
      <c r="FM66" s="215"/>
      <c r="FN66" s="215"/>
      <c r="FO66" s="215"/>
      <c r="FP66" s="215"/>
      <c r="FQ66" s="215"/>
      <c r="FR66" s="215"/>
      <c r="FS66" s="215"/>
      <c r="FT66" s="215"/>
      <c r="FU66" s="215"/>
      <c r="FV66" s="215"/>
      <c r="FW66" s="215"/>
      <c r="FX66" s="193">
        <v>4</v>
      </c>
      <c r="FY66" s="193" t="s">
        <v>63</v>
      </c>
      <c r="FZ66" s="193" t="e">
        <f>#REF!</f>
        <v>#REF!</v>
      </c>
      <c r="GA66" s="193"/>
      <c r="GB66" s="193"/>
      <c r="GC66" s="193"/>
      <c r="GD66" s="193"/>
      <c r="GE66" s="193"/>
      <c r="GF66" s="193"/>
      <c r="GK66" s="216">
        <v>1</v>
      </c>
    </row>
    <row r="67" spans="5:193">
      <c r="FH67" s="215"/>
      <c r="FI67" s="215"/>
      <c r="FJ67" s="215"/>
      <c r="FK67" s="215"/>
      <c r="FL67" s="215"/>
      <c r="FM67" s="215"/>
      <c r="FN67" s="215"/>
      <c r="FO67" s="215"/>
      <c r="FP67" s="215"/>
      <c r="FQ67" s="215"/>
      <c r="FR67" s="215"/>
      <c r="FS67" s="215"/>
      <c r="FT67" s="215"/>
      <c r="FU67" s="215"/>
      <c r="FV67" s="215"/>
      <c r="FW67" s="215"/>
      <c r="FX67" s="193">
        <v>5</v>
      </c>
      <c r="FY67" s="193" t="s">
        <v>64</v>
      </c>
      <c r="FZ67" s="193" t="e">
        <f>#REF!</f>
        <v>#REF!</v>
      </c>
      <c r="GA67" s="193"/>
      <c r="GB67" s="193"/>
      <c r="GC67" s="193"/>
      <c r="GD67" s="193"/>
      <c r="GE67" s="193"/>
      <c r="GF67" s="193"/>
      <c r="GK67" s="216">
        <v>10</v>
      </c>
    </row>
    <row r="68" spans="5:193">
      <c r="FH68" s="215"/>
      <c r="FI68" s="215"/>
      <c r="FJ68" s="215"/>
      <c r="FK68" s="215"/>
      <c r="FL68" s="215"/>
      <c r="FM68" s="215"/>
      <c r="FN68" s="215"/>
      <c r="FO68" s="215"/>
      <c r="FP68" s="215"/>
      <c r="FQ68" s="215"/>
      <c r="FR68" s="215"/>
      <c r="FS68" s="215"/>
      <c r="FT68" s="215"/>
      <c r="FU68" s="215"/>
      <c r="FV68" s="215"/>
      <c r="FW68" s="215"/>
      <c r="FX68" s="193">
        <v>6</v>
      </c>
      <c r="FY68" s="193" t="s">
        <v>7</v>
      </c>
      <c r="FZ68" s="193" t="e">
        <f>#REF!</f>
        <v>#REF!</v>
      </c>
      <c r="GA68" s="193"/>
      <c r="GB68" s="193"/>
      <c r="GC68" s="193"/>
      <c r="GD68" s="193"/>
      <c r="GE68" s="193"/>
      <c r="GF68" s="193"/>
      <c r="GK68" s="216">
        <v>9</v>
      </c>
    </row>
    <row r="69" spans="5:193">
      <c r="FH69" s="215"/>
      <c r="FI69" s="215"/>
      <c r="FJ69" s="215"/>
      <c r="FK69" s="215"/>
      <c r="FL69" s="215"/>
      <c r="FM69" s="215"/>
      <c r="FN69" s="215"/>
      <c r="FO69" s="215"/>
      <c r="FP69" s="215"/>
      <c r="FQ69" s="215"/>
      <c r="FR69" s="215"/>
      <c r="FS69" s="215"/>
      <c r="FT69" s="215"/>
      <c r="FU69" s="215"/>
      <c r="FV69" s="215"/>
      <c r="FW69" s="215"/>
      <c r="FX69" s="193">
        <v>7</v>
      </c>
      <c r="FY69" s="193" t="s">
        <v>8</v>
      </c>
      <c r="FZ69" s="193" t="e">
        <f>#REF!</f>
        <v>#REF!</v>
      </c>
      <c r="GA69" s="193"/>
      <c r="GB69" s="193"/>
      <c r="GC69" s="193"/>
      <c r="GD69" s="193"/>
      <c r="GE69" s="193"/>
      <c r="GF69" s="193"/>
      <c r="GK69" s="216">
        <v>8</v>
      </c>
    </row>
    <row r="70" spans="5:193">
      <c r="FH70" s="215"/>
      <c r="FI70" s="215"/>
      <c r="FJ70" s="215"/>
      <c r="FK70" s="215"/>
      <c r="FL70" s="215"/>
      <c r="FM70" s="215"/>
      <c r="FN70" s="215"/>
      <c r="FO70" s="215"/>
      <c r="FP70" s="215"/>
      <c r="FQ70" s="215"/>
      <c r="FR70" s="215"/>
      <c r="FS70" s="215"/>
      <c r="FT70" s="215"/>
      <c r="FU70" s="215"/>
      <c r="FV70" s="215"/>
      <c r="FW70" s="215"/>
      <c r="FX70" s="193">
        <v>8</v>
      </c>
      <c r="FY70" s="193" t="s">
        <v>1020</v>
      </c>
      <c r="FZ70" s="193" t="e">
        <f>#REF!</f>
        <v>#REF!</v>
      </c>
      <c r="GA70" s="193"/>
      <c r="GB70" s="193"/>
      <c r="GC70" s="193"/>
      <c r="GD70" s="193"/>
      <c r="GE70" s="193"/>
      <c r="GF70" s="193"/>
      <c r="GK70" s="216">
        <v>7</v>
      </c>
    </row>
    <row r="71" spans="5:193">
      <c r="FH71" s="215"/>
      <c r="FI71" s="215"/>
      <c r="FJ71" s="215"/>
      <c r="FK71" s="215"/>
      <c r="FL71" s="215"/>
      <c r="FM71" s="215"/>
      <c r="FN71" s="215"/>
      <c r="FO71" s="215"/>
      <c r="FP71" s="215"/>
      <c r="FQ71" s="215"/>
      <c r="FR71" s="215"/>
      <c r="FS71" s="215"/>
      <c r="FT71" s="215"/>
      <c r="FU71" s="215"/>
      <c r="FV71" s="215"/>
      <c r="FW71" s="215"/>
      <c r="FX71" s="193">
        <v>9</v>
      </c>
      <c r="FY71" s="193" t="s">
        <v>1021</v>
      </c>
      <c r="FZ71" s="193" t="e">
        <f>#REF!</f>
        <v>#REF!</v>
      </c>
      <c r="GA71" s="193"/>
      <c r="GB71" s="193"/>
      <c r="GC71" s="193"/>
      <c r="GD71" s="193"/>
      <c r="GE71" s="193"/>
      <c r="GF71" s="193"/>
      <c r="GK71" s="216">
        <v>6</v>
      </c>
    </row>
    <row r="72" spans="5:193">
      <c r="FH72" s="215"/>
      <c r="FI72" s="215"/>
      <c r="FJ72" s="215"/>
      <c r="FK72" s="215"/>
      <c r="FL72" s="215"/>
      <c r="FM72" s="215"/>
      <c r="FN72" s="215"/>
      <c r="FO72" s="215"/>
      <c r="FP72" s="215"/>
      <c r="FQ72" s="215"/>
      <c r="FR72" s="215"/>
      <c r="FS72" s="215"/>
      <c r="FT72" s="215"/>
      <c r="FU72" s="215"/>
      <c r="FV72" s="215"/>
      <c r="FW72" s="215"/>
      <c r="FX72" s="193">
        <v>10</v>
      </c>
      <c r="FY72" s="193" t="s">
        <v>1022</v>
      </c>
      <c r="FZ72" s="193" t="e">
        <f>#REF!</f>
        <v>#REF!</v>
      </c>
      <c r="GA72" s="193"/>
      <c r="GB72" s="193"/>
      <c r="GC72" s="193"/>
      <c r="GD72" s="193"/>
      <c r="GE72" s="193"/>
      <c r="GF72" s="193"/>
      <c r="GK72" s="216">
        <v>15</v>
      </c>
    </row>
    <row r="73" spans="5:193">
      <c r="FH73" s="215"/>
      <c r="FI73" s="215"/>
      <c r="FJ73" s="215"/>
      <c r="FK73" s="215"/>
      <c r="FL73" s="215"/>
      <c r="FM73" s="215"/>
      <c r="FN73" s="215"/>
      <c r="FO73" s="215"/>
      <c r="FP73" s="215"/>
      <c r="FQ73" s="215"/>
      <c r="FR73" s="215"/>
      <c r="FS73" s="215"/>
      <c r="FT73" s="215"/>
      <c r="FU73" s="215"/>
      <c r="FV73" s="215"/>
      <c r="FW73" s="215"/>
      <c r="FX73" s="193">
        <v>11</v>
      </c>
      <c r="FY73" s="193" t="s">
        <v>9</v>
      </c>
      <c r="FZ73" s="193" t="e">
        <f>#REF!</f>
        <v>#REF!</v>
      </c>
      <c r="GA73" s="193"/>
      <c r="GB73" s="193"/>
      <c r="GC73" s="193"/>
      <c r="GD73" s="193"/>
      <c r="GE73" s="193"/>
      <c r="GF73" s="193"/>
      <c r="GK73" s="216">
        <v>14</v>
      </c>
    </row>
    <row r="74" spans="5:193">
      <c r="FH74" s="215"/>
      <c r="FI74" s="215"/>
      <c r="FJ74" s="215"/>
      <c r="FK74" s="215"/>
      <c r="FL74" s="215"/>
      <c r="FM74" s="215"/>
      <c r="FN74" s="215"/>
      <c r="FO74" s="215"/>
      <c r="FP74" s="215"/>
      <c r="FQ74" s="215"/>
      <c r="FR74" s="215"/>
      <c r="FS74" s="215"/>
      <c r="FT74" s="215"/>
      <c r="FU74" s="215"/>
      <c r="FV74" s="215"/>
      <c r="FW74" s="215"/>
      <c r="FX74" s="193">
        <v>12</v>
      </c>
      <c r="FY74" s="193" t="s">
        <v>10</v>
      </c>
      <c r="FZ74" s="193" t="e">
        <f>#REF!</f>
        <v>#REF!</v>
      </c>
      <c r="GA74" s="193"/>
      <c r="GB74" s="193"/>
      <c r="GC74" s="193"/>
      <c r="GD74" s="193"/>
      <c r="GE74" s="193"/>
      <c r="GF74" s="193"/>
      <c r="GK74" s="216">
        <v>13</v>
      </c>
    </row>
    <row r="75" spans="5:193">
      <c r="FH75" s="215"/>
      <c r="FI75" s="215"/>
      <c r="FJ75" s="215"/>
      <c r="FK75" s="215"/>
      <c r="FL75" s="215"/>
      <c r="FM75" s="215"/>
      <c r="FN75" s="215"/>
      <c r="FO75" s="215"/>
      <c r="FP75" s="215"/>
      <c r="FQ75" s="215"/>
      <c r="FR75" s="215"/>
      <c r="FS75" s="215"/>
      <c r="FT75" s="215"/>
      <c r="FU75" s="215"/>
      <c r="FV75" s="215"/>
      <c r="FW75" s="215"/>
      <c r="FX75" s="193">
        <v>13</v>
      </c>
      <c r="FY75" s="193" t="s">
        <v>1023</v>
      </c>
      <c r="FZ75" s="193" t="e">
        <f>#REF!</f>
        <v>#REF!</v>
      </c>
      <c r="GA75" s="193"/>
      <c r="GB75" s="193"/>
      <c r="GC75" s="193"/>
      <c r="GD75" s="193"/>
      <c r="GE75" s="193"/>
      <c r="GF75" s="193"/>
      <c r="GK75" s="216">
        <v>12</v>
      </c>
    </row>
    <row r="76" spans="5:193">
      <c r="FH76" s="215"/>
      <c r="FI76" s="215"/>
      <c r="FJ76" s="215"/>
      <c r="FK76" s="215"/>
      <c r="FL76" s="215"/>
      <c r="FM76" s="215"/>
      <c r="FN76" s="215"/>
      <c r="FO76" s="215"/>
      <c r="FP76" s="215"/>
      <c r="FQ76" s="215"/>
      <c r="FR76" s="215"/>
      <c r="FS76" s="215"/>
      <c r="FT76" s="215"/>
      <c r="FU76" s="215"/>
      <c r="FV76" s="215"/>
      <c r="FW76" s="215"/>
      <c r="FX76" s="193">
        <v>14</v>
      </c>
      <c r="FY76" s="193" t="s">
        <v>1024</v>
      </c>
      <c r="FZ76" s="193" t="e">
        <f>#REF!</f>
        <v>#REF!</v>
      </c>
      <c r="GA76" s="193"/>
      <c r="GB76" s="193"/>
      <c r="GC76" s="193"/>
      <c r="GD76" s="193"/>
      <c r="GE76" s="193"/>
      <c r="GF76" s="193"/>
      <c r="GK76" s="216">
        <v>11</v>
      </c>
    </row>
    <row r="77" spans="5:193">
      <c r="FH77" s="215"/>
      <c r="FI77" s="215"/>
      <c r="FJ77" s="215"/>
      <c r="FK77" s="215"/>
      <c r="FL77" s="215"/>
      <c r="FM77" s="215"/>
      <c r="FN77" s="215"/>
      <c r="FO77" s="215"/>
      <c r="FP77" s="215"/>
      <c r="FQ77" s="215"/>
      <c r="FR77" s="215"/>
      <c r="FS77" s="215"/>
      <c r="FT77" s="215"/>
      <c r="FU77" s="215"/>
      <c r="FV77" s="215"/>
      <c r="FW77" s="215"/>
      <c r="FX77" s="193">
        <v>15</v>
      </c>
      <c r="FY77" s="193" t="s">
        <v>1025</v>
      </c>
      <c r="FZ77" s="193" t="e">
        <f>#REF!</f>
        <v>#REF!</v>
      </c>
      <c r="GA77" s="193"/>
      <c r="GB77" s="193"/>
      <c r="GC77" s="193"/>
      <c r="GD77" s="193"/>
      <c r="GE77" s="193"/>
      <c r="GF77" s="193"/>
      <c r="GK77" s="216">
        <v>20</v>
      </c>
    </row>
    <row r="78" spans="5:193">
      <c r="FH78" s="215"/>
      <c r="FI78" s="215"/>
      <c r="FJ78" s="215"/>
      <c r="FK78" s="215"/>
      <c r="FL78" s="215"/>
      <c r="FM78" s="215"/>
      <c r="FN78" s="215"/>
      <c r="FO78" s="215"/>
      <c r="FP78" s="215"/>
      <c r="FQ78" s="215"/>
      <c r="FR78" s="215"/>
      <c r="FS78" s="215"/>
      <c r="FT78" s="215"/>
      <c r="FU78" s="215"/>
      <c r="FV78" s="215"/>
      <c r="FW78" s="215"/>
      <c r="FX78" s="193">
        <v>16</v>
      </c>
      <c r="FY78" s="193" t="s">
        <v>1026</v>
      </c>
      <c r="FZ78" s="193" t="e">
        <f>#REF!</f>
        <v>#REF!</v>
      </c>
      <c r="GA78" s="193"/>
      <c r="GB78" s="193"/>
      <c r="GC78" s="193"/>
      <c r="GD78" s="193"/>
      <c r="GE78" s="193"/>
      <c r="GF78" s="193"/>
      <c r="GK78" s="216">
        <v>19</v>
      </c>
    </row>
    <row r="79" spans="5:193">
      <c r="FH79" s="215"/>
      <c r="FI79" s="215"/>
      <c r="FJ79" s="215"/>
      <c r="FK79" s="215"/>
      <c r="FL79" s="215"/>
      <c r="FM79" s="215"/>
      <c r="FN79" s="215"/>
      <c r="FO79" s="215"/>
      <c r="FP79" s="215"/>
      <c r="FQ79" s="215"/>
      <c r="FR79" s="215"/>
      <c r="FS79" s="215"/>
      <c r="FT79" s="215"/>
      <c r="FU79" s="215"/>
      <c r="FV79" s="215"/>
      <c r="FW79" s="215"/>
      <c r="FX79" s="193">
        <v>17</v>
      </c>
      <c r="FY79" s="193" t="s">
        <v>1027</v>
      </c>
      <c r="FZ79" s="193" t="e">
        <f>#REF!</f>
        <v>#REF!</v>
      </c>
      <c r="GA79" s="193"/>
      <c r="GB79" s="193"/>
      <c r="GC79" s="193"/>
      <c r="GD79" s="193"/>
      <c r="GE79" s="193"/>
      <c r="GF79" s="193"/>
      <c r="GK79" s="216">
        <v>18</v>
      </c>
    </row>
    <row r="80" spans="5:193">
      <c r="FH80" s="215"/>
      <c r="FI80" s="215"/>
      <c r="FJ80" s="215"/>
      <c r="FK80" s="215"/>
      <c r="FL80" s="215"/>
      <c r="FM80" s="215"/>
      <c r="FN80" s="215"/>
      <c r="FO80" s="215"/>
      <c r="FP80" s="215"/>
      <c r="FQ80" s="215"/>
      <c r="FR80" s="215"/>
      <c r="FS80" s="215"/>
      <c r="FT80" s="215"/>
      <c r="FU80" s="215"/>
      <c r="FV80" s="215"/>
      <c r="FW80" s="215"/>
      <c r="FX80" s="193">
        <v>18</v>
      </c>
      <c r="FY80" s="193" t="s">
        <v>1028</v>
      </c>
      <c r="FZ80" s="193" t="e">
        <f>#REF!</f>
        <v>#REF!</v>
      </c>
      <c r="GA80" s="193"/>
      <c r="GB80" s="193"/>
      <c r="GC80" s="193"/>
      <c r="GD80" s="193"/>
      <c r="GE80" s="193"/>
      <c r="GF80" s="193"/>
      <c r="GK80" s="216">
        <v>17</v>
      </c>
    </row>
    <row r="81" spans="164:193">
      <c r="FH81" s="215"/>
      <c r="FI81" s="215"/>
      <c r="FJ81" s="215"/>
      <c r="FK81" s="215"/>
      <c r="FL81" s="215"/>
      <c r="FM81" s="215"/>
      <c r="FN81" s="215"/>
      <c r="FO81" s="215"/>
      <c r="FP81" s="215"/>
      <c r="FQ81" s="215"/>
      <c r="FR81" s="215"/>
      <c r="FS81" s="215"/>
      <c r="FT81" s="215"/>
      <c r="FU81" s="215"/>
      <c r="FV81" s="215"/>
      <c r="FW81" s="215"/>
      <c r="FX81" s="193">
        <v>19</v>
      </c>
      <c r="FY81" s="193" t="s">
        <v>1029</v>
      </c>
      <c r="FZ81" s="193" t="e">
        <f>#REF!</f>
        <v>#REF!</v>
      </c>
      <c r="GA81" s="193"/>
      <c r="GB81" s="193"/>
      <c r="GC81" s="193"/>
      <c r="GD81" s="193"/>
      <c r="GE81" s="193"/>
      <c r="GF81" s="193"/>
      <c r="GK81" s="216">
        <v>16</v>
      </c>
    </row>
    <row r="82" spans="164:193">
      <c r="FH82" s="215"/>
      <c r="FI82" s="215"/>
      <c r="FJ82" s="215"/>
      <c r="FK82" s="215"/>
      <c r="FL82" s="215"/>
      <c r="FM82" s="215"/>
      <c r="FN82" s="215"/>
      <c r="FO82" s="215"/>
      <c r="FP82" s="215"/>
      <c r="FQ82" s="215"/>
      <c r="FR82" s="215"/>
      <c r="FS82" s="215"/>
      <c r="FT82" s="215"/>
      <c r="FU82" s="215"/>
      <c r="FV82" s="215"/>
      <c r="FW82" s="215"/>
      <c r="FX82" s="193">
        <v>20</v>
      </c>
      <c r="FY82" s="193" t="s">
        <v>1030</v>
      </c>
      <c r="FZ82" s="193" t="e">
        <f>#REF!</f>
        <v>#REF!</v>
      </c>
      <c r="GA82" s="193"/>
      <c r="GB82" s="193"/>
      <c r="GC82" s="193"/>
      <c r="GD82" s="193"/>
      <c r="GE82" s="193"/>
      <c r="GF82" s="193"/>
      <c r="GK82" s="216">
        <v>25</v>
      </c>
    </row>
    <row r="83" spans="164:193">
      <c r="FH83" s="215"/>
      <c r="FI83" s="215"/>
      <c r="FJ83" s="215"/>
      <c r="FK83" s="215"/>
      <c r="FL83" s="215"/>
      <c r="FM83" s="215"/>
      <c r="FN83" s="215"/>
      <c r="FO83" s="215"/>
      <c r="FP83" s="215"/>
      <c r="FQ83" s="215"/>
      <c r="FR83" s="215"/>
      <c r="FS83" s="215"/>
      <c r="FT83" s="215"/>
      <c r="FU83" s="215"/>
      <c r="FV83" s="215"/>
      <c r="FW83" s="215"/>
      <c r="FX83" s="193">
        <v>21</v>
      </c>
      <c r="FY83" s="193" t="s">
        <v>12</v>
      </c>
      <c r="FZ83" s="193" t="e">
        <f>#REF!</f>
        <v>#REF!</v>
      </c>
      <c r="GA83" s="193"/>
      <c r="GB83" s="193"/>
      <c r="GC83" s="193"/>
      <c r="GD83" s="193"/>
      <c r="GE83" s="193"/>
      <c r="GF83" s="193"/>
      <c r="GK83" s="216">
        <v>24</v>
      </c>
    </row>
    <row r="84" spans="164:193">
      <c r="FH84" s="215"/>
      <c r="FI84" s="215"/>
      <c r="FJ84" s="215"/>
      <c r="FK84" s="215"/>
      <c r="FL84" s="215"/>
      <c r="FM84" s="215"/>
      <c r="FN84" s="215"/>
      <c r="FO84" s="215"/>
      <c r="FP84" s="215"/>
      <c r="FQ84" s="215"/>
      <c r="FR84" s="215"/>
      <c r="FS84" s="215"/>
      <c r="FT84" s="215"/>
      <c r="FU84" s="215"/>
      <c r="FV84" s="215"/>
      <c r="FW84" s="215"/>
      <c r="FX84" s="193">
        <v>22</v>
      </c>
      <c r="FY84" s="193" t="s">
        <v>13</v>
      </c>
      <c r="FZ84" s="193" t="e">
        <f>#REF!</f>
        <v>#REF!</v>
      </c>
      <c r="GA84" s="193"/>
      <c r="GB84" s="193"/>
      <c r="GC84" s="193"/>
      <c r="GD84" s="193"/>
      <c r="GE84" s="193"/>
      <c r="GF84" s="193"/>
      <c r="GK84" s="216">
        <v>23</v>
      </c>
    </row>
    <row r="85" spans="164:193">
      <c r="FH85" s="215"/>
      <c r="FI85" s="215"/>
      <c r="FJ85" s="215"/>
      <c r="FK85" s="215"/>
      <c r="FL85" s="215"/>
      <c r="FM85" s="215"/>
      <c r="FN85" s="215"/>
      <c r="FO85" s="215"/>
      <c r="FP85" s="215"/>
      <c r="FQ85" s="215"/>
      <c r="FR85" s="215"/>
      <c r="FS85" s="215"/>
      <c r="FT85" s="215"/>
      <c r="FU85" s="215"/>
      <c r="FV85" s="215"/>
      <c r="FW85" s="215"/>
      <c r="FX85" s="193">
        <v>23</v>
      </c>
      <c r="FY85" s="193" t="s">
        <v>1031</v>
      </c>
      <c r="FZ85" s="193" t="e">
        <f>#REF!</f>
        <v>#REF!</v>
      </c>
      <c r="GA85" s="193"/>
      <c r="GB85" s="193"/>
      <c r="GC85" s="193"/>
      <c r="GD85" s="193"/>
      <c r="GE85" s="193"/>
      <c r="GF85" s="193"/>
      <c r="GK85" s="216">
        <v>22</v>
      </c>
    </row>
    <row r="86" spans="164:193">
      <c r="FH86" s="215"/>
      <c r="FI86" s="215"/>
      <c r="FJ86" s="215"/>
      <c r="FK86" s="215"/>
      <c r="FL86" s="215"/>
      <c r="FM86" s="215"/>
      <c r="FN86" s="215"/>
      <c r="FO86" s="215"/>
      <c r="FP86" s="215"/>
      <c r="FQ86" s="215"/>
      <c r="FR86" s="215"/>
      <c r="FS86" s="215"/>
      <c r="FT86" s="215"/>
      <c r="FU86" s="215"/>
      <c r="FV86" s="215"/>
      <c r="FW86" s="215"/>
      <c r="FX86" s="193">
        <v>24</v>
      </c>
      <c r="FY86" s="193" t="s">
        <v>1032</v>
      </c>
      <c r="FZ86" s="193" t="e">
        <f>#REF!</f>
        <v>#REF!</v>
      </c>
      <c r="GA86" s="193"/>
      <c r="GB86" s="193"/>
      <c r="GC86" s="193"/>
      <c r="GD86" s="193"/>
      <c r="GE86" s="193"/>
      <c r="GF86" s="193"/>
      <c r="GK86" s="216">
        <v>21</v>
      </c>
    </row>
    <row r="87" spans="164:193">
      <c r="FH87" s="215"/>
      <c r="FI87" s="215"/>
      <c r="FJ87" s="215"/>
      <c r="FK87" s="215"/>
      <c r="FL87" s="215"/>
      <c r="FM87" s="215"/>
      <c r="FN87" s="215"/>
      <c r="FO87" s="215"/>
      <c r="FP87" s="215"/>
      <c r="FQ87" s="215"/>
      <c r="FR87" s="215"/>
      <c r="FS87" s="215"/>
      <c r="FT87" s="215"/>
      <c r="FU87" s="215"/>
      <c r="FV87" s="215"/>
      <c r="FW87" s="215"/>
      <c r="FX87" s="193">
        <v>25</v>
      </c>
      <c r="FY87" s="193" t="s">
        <v>1033</v>
      </c>
      <c r="FZ87" s="193" t="e">
        <f>#REF!</f>
        <v>#REF!</v>
      </c>
      <c r="GA87" s="193"/>
      <c r="GB87" s="193"/>
      <c r="GC87" s="193"/>
      <c r="GD87" s="193"/>
      <c r="GE87" s="193"/>
      <c r="GF87" s="193"/>
      <c r="GK87" s="216">
        <v>30</v>
      </c>
    </row>
    <row r="88" spans="164:193">
      <c r="FH88" s="215"/>
      <c r="FI88" s="215"/>
      <c r="FJ88" s="215"/>
      <c r="FK88" s="215"/>
      <c r="FL88" s="215"/>
      <c r="FM88" s="215"/>
      <c r="FN88" s="215"/>
      <c r="FO88" s="215"/>
      <c r="FP88" s="215"/>
      <c r="FQ88" s="215"/>
      <c r="FR88" s="215"/>
      <c r="FS88" s="215"/>
      <c r="FT88" s="215"/>
      <c r="FU88" s="215"/>
      <c r="FV88" s="215"/>
      <c r="FW88" s="215"/>
      <c r="FX88" s="193">
        <v>26</v>
      </c>
      <c r="FY88" s="193" t="s">
        <v>1034</v>
      </c>
      <c r="FZ88" s="193" t="e">
        <f>#REF!</f>
        <v>#REF!</v>
      </c>
      <c r="GA88" s="193"/>
      <c r="GB88" s="193"/>
      <c r="GC88" s="193"/>
      <c r="GD88" s="193"/>
      <c r="GE88" s="193"/>
      <c r="GF88" s="193"/>
      <c r="GK88" s="216">
        <v>29</v>
      </c>
    </row>
    <row r="89" spans="164:193">
      <c r="FH89" s="215"/>
      <c r="FI89" s="215"/>
      <c r="FJ89" s="215"/>
      <c r="FK89" s="215"/>
      <c r="FL89" s="215"/>
      <c r="FM89" s="215"/>
      <c r="FN89" s="215"/>
      <c r="FO89" s="215"/>
      <c r="FP89" s="215"/>
      <c r="FQ89" s="215"/>
      <c r="FR89" s="215"/>
      <c r="FS89" s="215"/>
      <c r="FT89" s="215"/>
      <c r="FU89" s="215"/>
      <c r="FV89" s="215"/>
      <c r="FW89" s="215"/>
      <c r="FX89" s="193">
        <v>27</v>
      </c>
      <c r="FY89" s="193" t="s">
        <v>1035</v>
      </c>
      <c r="FZ89" s="193" t="e">
        <f>#REF!</f>
        <v>#REF!</v>
      </c>
      <c r="GA89" s="193"/>
      <c r="GB89" s="193"/>
      <c r="GC89" s="193"/>
      <c r="GD89" s="193"/>
      <c r="GE89" s="193"/>
      <c r="GF89" s="193"/>
      <c r="GK89" s="216">
        <v>28</v>
      </c>
    </row>
    <row r="90" spans="164:193">
      <c r="FH90" s="215"/>
      <c r="FI90" s="215"/>
      <c r="FJ90" s="215"/>
      <c r="FK90" s="215"/>
      <c r="FL90" s="215"/>
      <c r="FM90" s="215"/>
      <c r="FN90" s="215"/>
      <c r="FO90" s="215"/>
      <c r="FP90" s="215"/>
      <c r="FQ90" s="215"/>
      <c r="FR90" s="215"/>
      <c r="FS90" s="215"/>
      <c r="FT90" s="215"/>
      <c r="FU90" s="215"/>
      <c r="FV90" s="215"/>
      <c r="FW90" s="215"/>
      <c r="FX90" s="193">
        <v>28</v>
      </c>
      <c r="FY90" s="193" t="s">
        <v>1036</v>
      </c>
      <c r="FZ90" s="193" t="e">
        <f>#REF!</f>
        <v>#REF!</v>
      </c>
      <c r="GA90" s="193"/>
      <c r="GB90" s="193"/>
      <c r="GC90" s="193"/>
      <c r="GD90" s="193"/>
      <c r="GE90" s="193"/>
      <c r="GF90" s="193"/>
      <c r="GK90" s="216">
        <v>27</v>
      </c>
    </row>
    <row r="91" spans="164:193">
      <c r="FH91" s="215"/>
      <c r="FI91" s="215"/>
      <c r="FJ91" s="215"/>
      <c r="FK91" s="215"/>
      <c r="FL91" s="215"/>
      <c r="FM91" s="215"/>
      <c r="FN91" s="215"/>
      <c r="FO91" s="215"/>
      <c r="FP91" s="215"/>
      <c r="FQ91" s="215"/>
      <c r="FR91" s="215"/>
      <c r="FS91" s="215"/>
      <c r="FT91" s="215"/>
      <c r="FU91" s="215"/>
      <c r="FV91" s="215"/>
      <c r="FW91" s="215"/>
      <c r="FX91" s="193">
        <v>29</v>
      </c>
      <c r="FY91" s="193" t="s">
        <v>1037</v>
      </c>
      <c r="FZ91" s="193" t="e">
        <f>#REF!</f>
        <v>#REF!</v>
      </c>
      <c r="GA91" s="193"/>
      <c r="GB91" s="193"/>
      <c r="GC91" s="193"/>
      <c r="GD91" s="193"/>
      <c r="GE91" s="193"/>
      <c r="GF91" s="193"/>
      <c r="GK91" s="216">
        <v>26</v>
      </c>
    </row>
    <row r="92" spans="164:193">
      <c r="FH92" s="215"/>
      <c r="FI92" s="215"/>
      <c r="FJ92" s="215"/>
      <c r="FK92" s="215"/>
      <c r="FL92" s="215"/>
      <c r="FM92" s="215"/>
      <c r="FN92" s="215"/>
      <c r="FO92" s="215"/>
      <c r="FP92" s="215"/>
      <c r="FQ92" s="215"/>
      <c r="FR92" s="215"/>
      <c r="FS92" s="215"/>
      <c r="FT92" s="215"/>
      <c r="FU92" s="215"/>
      <c r="FV92" s="215"/>
      <c r="FW92" s="215"/>
      <c r="FX92" s="193">
        <v>30</v>
      </c>
      <c r="FY92" s="193" t="s">
        <v>1038</v>
      </c>
      <c r="FZ92" s="193" t="e">
        <f>#REF!</f>
        <v>#REF!</v>
      </c>
      <c r="GA92" s="193"/>
      <c r="GB92" s="193"/>
      <c r="GC92" s="193"/>
      <c r="GD92" s="193"/>
      <c r="GE92" s="193"/>
      <c r="GF92" s="193"/>
      <c r="GK92" s="216">
        <v>35</v>
      </c>
    </row>
    <row r="93" spans="164:193">
      <c r="FH93" s="215"/>
      <c r="FI93" s="215"/>
      <c r="FJ93" s="215"/>
      <c r="FK93" s="215"/>
      <c r="FL93" s="215"/>
      <c r="FM93" s="215"/>
      <c r="FN93" s="215"/>
      <c r="FO93" s="215"/>
      <c r="FP93" s="215"/>
      <c r="FQ93" s="215"/>
      <c r="FR93" s="215"/>
      <c r="FS93" s="215"/>
      <c r="FT93" s="215"/>
      <c r="FU93" s="215"/>
      <c r="FV93" s="215"/>
      <c r="FW93" s="215"/>
      <c r="FX93" s="193">
        <v>31</v>
      </c>
      <c r="FY93" s="193" t="s">
        <v>1039</v>
      </c>
      <c r="FZ93" s="193" t="e">
        <f>#REF!</f>
        <v>#REF!</v>
      </c>
      <c r="GA93" s="193"/>
      <c r="GB93" s="193"/>
      <c r="GC93" s="193"/>
      <c r="GD93" s="193"/>
      <c r="GE93" s="193"/>
      <c r="GF93" s="193"/>
      <c r="GK93" s="216">
        <v>34</v>
      </c>
    </row>
    <row r="94" spans="164:193">
      <c r="FH94" s="215"/>
      <c r="FI94" s="215"/>
      <c r="FJ94" s="215"/>
      <c r="FK94" s="215"/>
      <c r="FL94" s="215"/>
      <c r="FM94" s="215"/>
      <c r="FN94" s="215"/>
      <c r="FO94" s="215"/>
      <c r="FP94" s="215"/>
      <c r="FQ94" s="215"/>
      <c r="FR94" s="215"/>
      <c r="FS94" s="215"/>
      <c r="FT94" s="215"/>
      <c r="FU94" s="215"/>
      <c r="FV94" s="215"/>
      <c r="FW94" s="215"/>
      <c r="FX94" s="193">
        <v>32</v>
      </c>
      <c r="FY94" s="193" t="s">
        <v>1040</v>
      </c>
      <c r="FZ94" s="193" t="e">
        <f>#REF!</f>
        <v>#REF!</v>
      </c>
      <c r="GA94" s="193"/>
      <c r="GB94" s="193"/>
      <c r="GC94" s="193"/>
      <c r="GD94" s="193"/>
      <c r="GE94" s="193"/>
      <c r="GF94" s="193"/>
      <c r="GK94" s="216">
        <v>33</v>
      </c>
    </row>
    <row r="95" spans="164:193">
      <c r="FH95" s="215"/>
      <c r="FI95" s="215"/>
      <c r="FJ95" s="215"/>
      <c r="FK95" s="215"/>
      <c r="FL95" s="215"/>
      <c r="FM95" s="215"/>
      <c r="FN95" s="215"/>
      <c r="FO95" s="215"/>
      <c r="FP95" s="215"/>
      <c r="FQ95" s="215"/>
      <c r="FR95" s="215"/>
      <c r="FS95" s="215"/>
      <c r="FT95" s="215"/>
      <c r="FU95" s="215"/>
      <c r="FV95" s="215"/>
      <c r="FW95" s="215"/>
      <c r="FX95" s="193">
        <v>33</v>
      </c>
      <c r="FY95" s="193" t="s">
        <v>1041</v>
      </c>
      <c r="FZ95" s="193" t="e">
        <f>#REF!</f>
        <v>#REF!</v>
      </c>
      <c r="GA95" s="193"/>
      <c r="GB95" s="193"/>
      <c r="GC95" s="193"/>
      <c r="GD95" s="193"/>
      <c r="GE95" s="193"/>
      <c r="GF95" s="193"/>
      <c r="GK95" s="216">
        <v>32</v>
      </c>
    </row>
    <row r="96" spans="164:193">
      <c r="FH96" s="215"/>
      <c r="FI96" s="215"/>
      <c r="FJ96" s="215"/>
      <c r="FK96" s="215"/>
      <c r="FL96" s="215"/>
      <c r="FM96" s="215"/>
      <c r="FN96" s="215"/>
      <c r="FO96" s="215"/>
      <c r="FP96" s="215"/>
      <c r="FQ96" s="215"/>
      <c r="FR96" s="215"/>
      <c r="FS96" s="215"/>
      <c r="FT96" s="215"/>
      <c r="FU96" s="215"/>
      <c r="FV96" s="215"/>
      <c r="FW96" s="215"/>
      <c r="FX96" s="193">
        <v>34</v>
      </c>
      <c r="FY96" s="193" t="s">
        <v>1042</v>
      </c>
      <c r="FZ96" s="193" t="e">
        <f>#REF!</f>
        <v>#REF!</v>
      </c>
      <c r="GA96" s="193"/>
      <c r="GB96" s="193"/>
      <c r="GC96" s="193"/>
      <c r="GD96" s="193"/>
      <c r="GE96" s="193"/>
      <c r="GF96" s="193"/>
      <c r="GK96" s="216">
        <v>31</v>
      </c>
    </row>
    <row r="97" spans="164:193">
      <c r="FH97" s="215"/>
      <c r="FI97" s="215"/>
      <c r="FJ97" s="215"/>
      <c r="FK97" s="215"/>
      <c r="FL97" s="215"/>
      <c r="FM97" s="215"/>
      <c r="FN97" s="215"/>
      <c r="FO97" s="215"/>
      <c r="FP97" s="215"/>
      <c r="FQ97" s="215"/>
      <c r="FR97" s="215"/>
      <c r="FS97" s="215"/>
      <c r="FT97" s="215"/>
      <c r="FU97" s="215"/>
      <c r="FV97" s="215"/>
      <c r="FW97" s="215"/>
      <c r="FX97" s="193">
        <v>35</v>
      </c>
      <c r="FY97" s="193" t="s">
        <v>1043</v>
      </c>
      <c r="FZ97" s="193" t="e">
        <f>#REF!</f>
        <v>#REF!</v>
      </c>
      <c r="GA97" s="193"/>
      <c r="GB97" s="193"/>
      <c r="GC97" s="193"/>
      <c r="GD97" s="193"/>
      <c r="GE97" s="193"/>
      <c r="GF97" s="193"/>
      <c r="GK97" s="216">
        <v>40</v>
      </c>
    </row>
    <row r="98" spans="164:193">
      <c r="FH98" s="215"/>
      <c r="FI98" s="215"/>
      <c r="FJ98" s="215"/>
      <c r="FK98" s="215"/>
      <c r="FL98" s="215"/>
      <c r="FM98" s="215"/>
      <c r="FN98" s="215"/>
      <c r="FO98" s="215"/>
      <c r="FP98" s="215"/>
      <c r="FQ98" s="215"/>
      <c r="FR98" s="215"/>
      <c r="FS98" s="215"/>
      <c r="FT98" s="215"/>
      <c r="FU98" s="215"/>
      <c r="FV98" s="215"/>
      <c r="FW98" s="215"/>
      <c r="FX98" s="193">
        <v>36</v>
      </c>
      <c r="FY98" s="193" t="s">
        <v>1044</v>
      </c>
      <c r="FZ98" s="193" t="e">
        <f>#REF!</f>
        <v>#REF!</v>
      </c>
      <c r="GA98" s="193"/>
      <c r="GB98" s="193"/>
      <c r="GC98" s="193"/>
      <c r="GD98" s="193"/>
      <c r="GE98" s="193"/>
      <c r="GF98" s="193"/>
      <c r="GK98" s="216">
        <v>39</v>
      </c>
    </row>
    <row r="99" spans="164:193">
      <c r="FH99" s="215"/>
      <c r="FI99" s="215"/>
      <c r="FJ99" s="215"/>
      <c r="FK99" s="215"/>
      <c r="FL99" s="215"/>
      <c r="FM99" s="215"/>
      <c r="FN99" s="215"/>
      <c r="FO99" s="215"/>
      <c r="FP99" s="215"/>
      <c r="FQ99" s="215"/>
      <c r="FR99" s="215"/>
      <c r="FS99" s="215"/>
      <c r="FT99" s="215"/>
      <c r="FU99" s="215"/>
      <c r="FV99" s="215"/>
      <c r="FW99" s="215"/>
      <c r="FX99" s="193">
        <v>37</v>
      </c>
      <c r="FY99" s="193" t="s">
        <v>1045</v>
      </c>
      <c r="FZ99" s="193" t="e">
        <f>#REF!</f>
        <v>#REF!</v>
      </c>
      <c r="GA99" s="193"/>
      <c r="GB99" s="193"/>
      <c r="GC99" s="193"/>
      <c r="GD99" s="193"/>
      <c r="GE99" s="193"/>
      <c r="GF99" s="193"/>
      <c r="GK99" s="216">
        <v>38</v>
      </c>
    </row>
    <row r="100" spans="164:193">
      <c r="FH100" s="215"/>
      <c r="FI100" s="215"/>
      <c r="FJ100" s="215"/>
      <c r="FK100" s="215"/>
      <c r="FL100" s="215"/>
      <c r="FM100" s="215"/>
      <c r="FN100" s="215"/>
      <c r="FO100" s="215"/>
      <c r="FP100" s="215"/>
      <c r="FQ100" s="215"/>
      <c r="FR100" s="215"/>
      <c r="FS100" s="215"/>
      <c r="FT100" s="215"/>
      <c r="FU100" s="215"/>
      <c r="FV100" s="215"/>
      <c r="FW100" s="215"/>
      <c r="FX100" s="193">
        <v>38</v>
      </c>
      <c r="FY100" s="193" t="s">
        <v>1046</v>
      </c>
      <c r="FZ100" s="193" t="e">
        <f>#REF!</f>
        <v>#REF!</v>
      </c>
      <c r="GA100" s="193"/>
      <c r="GB100" s="193"/>
      <c r="GC100" s="193"/>
      <c r="GD100" s="193"/>
      <c r="GE100" s="193"/>
      <c r="GF100" s="193"/>
      <c r="GK100" s="216">
        <v>37</v>
      </c>
    </row>
    <row r="101" spans="164:193">
      <c r="FH101" s="215"/>
      <c r="FI101" s="215"/>
      <c r="FJ101" s="215"/>
      <c r="FK101" s="215"/>
      <c r="FL101" s="215"/>
      <c r="FM101" s="215"/>
      <c r="FN101" s="215"/>
      <c r="FO101" s="215"/>
      <c r="FP101" s="215"/>
      <c r="FQ101" s="215"/>
      <c r="FR101" s="215"/>
      <c r="FS101" s="215"/>
      <c r="FT101" s="215"/>
      <c r="FU101" s="215"/>
      <c r="FV101" s="215"/>
      <c r="FW101" s="215"/>
      <c r="FX101" s="193">
        <v>39</v>
      </c>
      <c r="FY101" s="193" t="s">
        <v>1047</v>
      </c>
      <c r="FZ101" s="193" t="e">
        <f>#REF!</f>
        <v>#REF!</v>
      </c>
      <c r="GA101" s="193"/>
      <c r="GB101" s="193"/>
      <c r="GC101" s="193"/>
      <c r="GD101" s="193"/>
      <c r="GE101" s="193"/>
      <c r="GF101" s="193"/>
      <c r="GK101" s="216">
        <v>36</v>
      </c>
    </row>
    <row r="102" spans="164:193">
      <c r="FH102" s="215"/>
      <c r="FI102" s="215"/>
      <c r="FJ102" s="215"/>
      <c r="FK102" s="215"/>
      <c r="FL102" s="215"/>
      <c r="FM102" s="215"/>
      <c r="FN102" s="215"/>
      <c r="FO102" s="215"/>
      <c r="FP102" s="215"/>
      <c r="FQ102" s="215"/>
      <c r="FR102" s="215"/>
      <c r="FS102" s="215"/>
      <c r="FT102" s="215"/>
      <c r="FU102" s="215"/>
      <c r="FV102" s="215"/>
      <c r="FW102" s="215"/>
      <c r="FX102" s="193">
        <v>40</v>
      </c>
      <c r="FY102" s="193" t="s">
        <v>1048</v>
      </c>
      <c r="FZ102" s="193" t="e">
        <f>#REF!</f>
        <v>#REF!</v>
      </c>
      <c r="GA102" s="193"/>
      <c r="GB102" s="193"/>
      <c r="GC102" s="193"/>
      <c r="GD102" s="193"/>
      <c r="GE102" s="193"/>
      <c r="GF102" s="193"/>
      <c r="GK102" s="216">
        <v>45</v>
      </c>
    </row>
    <row r="103" spans="164:193">
      <c r="FH103" s="215"/>
      <c r="FI103" s="215"/>
      <c r="FJ103" s="215"/>
      <c r="FK103" s="215"/>
      <c r="FL103" s="215"/>
      <c r="FM103" s="215"/>
      <c r="FN103" s="215"/>
      <c r="FO103" s="215"/>
      <c r="FP103" s="215"/>
      <c r="FQ103" s="215"/>
      <c r="FR103" s="215"/>
      <c r="FS103" s="215"/>
      <c r="FT103" s="215"/>
      <c r="FU103" s="215"/>
      <c r="FV103" s="215"/>
      <c r="FW103" s="215"/>
      <c r="FX103" s="193">
        <v>41</v>
      </c>
      <c r="FY103" s="193" t="s">
        <v>1049</v>
      </c>
      <c r="FZ103" s="193" t="e">
        <f>#REF!</f>
        <v>#REF!</v>
      </c>
      <c r="GA103" s="193"/>
      <c r="GB103" s="193"/>
      <c r="GC103" s="193"/>
      <c r="GD103" s="193"/>
      <c r="GE103" s="193"/>
      <c r="GF103" s="193"/>
      <c r="GK103" s="216">
        <v>44</v>
      </c>
    </row>
    <row r="104" spans="164:193">
      <c r="FH104" s="215"/>
      <c r="FI104" s="215"/>
      <c r="FJ104" s="215"/>
      <c r="FK104" s="215"/>
      <c r="FL104" s="215"/>
      <c r="FM104" s="215"/>
      <c r="FN104" s="215"/>
      <c r="FO104" s="215"/>
      <c r="FP104" s="215"/>
      <c r="FQ104" s="215"/>
      <c r="FR104" s="215"/>
      <c r="FS104" s="215"/>
      <c r="FT104" s="215"/>
      <c r="FU104" s="215"/>
      <c r="FV104" s="215"/>
      <c r="FW104" s="215"/>
      <c r="FX104" s="193">
        <v>42</v>
      </c>
      <c r="FY104" s="193" t="s">
        <v>1050</v>
      </c>
      <c r="FZ104" s="193" t="e">
        <f>#REF!</f>
        <v>#REF!</v>
      </c>
      <c r="GA104" s="193"/>
      <c r="GB104" s="193"/>
      <c r="GC104" s="193"/>
      <c r="GD104" s="193"/>
      <c r="GE104" s="193"/>
      <c r="GF104" s="193"/>
      <c r="GK104" s="216">
        <v>43</v>
      </c>
    </row>
    <row r="105" spans="164:193">
      <c r="FH105" s="215"/>
      <c r="FI105" s="215"/>
      <c r="FJ105" s="215"/>
      <c r="FK105" s="215"/>
      <c r="FL105" s="215"/>
      <c r="FM105" s="215"/>
      <c r="FN105" s="215"/>
      <c r="FO105" s="215"/>
      <c r="FP105" s="215"/>
      <c r="FQ105" s="215"/>
      <c r="FR105" s="215"/>
      <c r="FS105" s="215"/>
      <c r="FT105" s="215"/>
      <c r="FU105" s="215"/>
      <c r="FV105" s="215"/>
      <c r="FW105" s="215"/>
      <c r="FX105" s="193">
        <v>43</v>
      </c>
      <c r="FY105" s="193" t="s">
        <v>1051</v>
      </c>
      <c r="FZ105" s="193" t="e">
        <f>#REF!</f>
        <v>#REF!</v>
      </c>
      <c r="GA105" s="193"/>
      <c r="GB105" s="193"/>
      <c r="GC105" s="193"/>
      <c r="GD105" s="193"/>
      <c r="GE105" s="193"/>
      <c r="GF105" s="193"/>
      <c r="GK105" s="216">
        <v>42</v>
      </c>
    </row>
    <row r="106" spans="164:193">
      <c r="FH106" s="215"/>
      <c r="FI106" s="215"/>
      <c r="FJ106" s="215"/>
      <c r="FK106" s="215"/>
      <c r="FL106" s="215"/>
      <c r="FM106" s="215"/>
      <c r="FN106" s="215"/>
      <c r="FO106" s="215"/>
      <c r="FP106" s="215"/>
      <c r="FQ106" s="215"/>
      <c r="FR106" s="215"/>
      <c r="FS106" s="215"/>
      <c r="FT106" s="215"/>
      <c r="FU106" s="215"/>
      <c r="FV106" s="215"/>
      <c r="FW106" s="215"/>
      <c r="FX106" s="193">
        <v>44</v>
      </c>
      <c r="FY106" s="193" t="s">
        <v>1052</v>
      </c>
      <c r="FZ106" s="193" t="e">
        <f>#REF!</f>
        <v>#REF!</v>
      </c>
      <c r="GA106" s="193"/>
      <c r="GB106" s="193"/>
      <c r="GC106" s="193"/>
      <c r="GD106" s="193"/>
      <c r="GE106" s="193"/>
      <c r="GF106" s="193"/>
      <c r="GK106" s="216">
        <v>41</v>
      </c>
    </row>
    <row r="107" spans="164:193">
      <c r="FH107" s="215"/>
      <c r="FI107" s="215"/>
      <c r="FJ107" s="215"/>
      <c r="FK107" s="215"/>
      <c r="FL107" s="215"/>
      <c r="FM107" s="215"/>
      <c r="FN107" s="215"/>
      <c r="FO107" s="215"/>
      <c r="FP107" s="215"/>
      <c r="FQ107" s="215"/>
      <c r="FR107" s="215"/>
      <c r="FS107" s="215"/>
      <c r="FT107" s="215"/>
      <c r="FU107" s="215"/>
      <c r="FV107" s="215"/>
      <c r="FW107" s="215"/>
      <c r="FX107" s="193">
        <v>45</v>
      </c>
      <c r="FY107" s="193" t="s">
        <v>1053</v>
      </c>
      <c r="FZ107" s="193" t="e">
        <f>#REF!</f>
        <v>#REF!</v>
      </c>
      <c r="GA107" s="193"/>
      <c r="GB107" s="193"/>
      <c r="GC107" s="193"/>
      <c r="GD107" s="193"/>
      <c r="GE107" s="193"/>
      <c r="GF107" s="193"/>
      <c r="GK107" s="216">
        <v>50</v>
      </c>
    </row>
    <row r="108" spans="164:193">
      <c r="FH108" s="215"/>
      <c r="FI108" s="215"/>
      <c r="FJ108" s="215"/>
      <c r="FK108" s="215"/>
      <c r="FL108" s="215"/>
      <c r="FM108" s="215"/>
      <c r="FN108" s="215"/>
      <c r="FO108" s="215"/>
      <c r="FP108" s="215"/>
      <c r="FQ108" s="215"/>
      <c r="FR108" s="215"/>
      <c r="FS108" s="215"/>
      <c r="FT108" s="215"/>
      <c r="FU108" s="215"/>
      <c r="FV108" s="215"/>
      <c r="FW108" s="215"/>
      <c r="FX108" s="193">
        <v>46</v>
      </c>
      <c r="FY108" s="193" t="s">
        <v>1054</v>
      </c>
      <c r="FZ108" s="193" t="e">
        <f>#REF!</f>
        <v>#REF!</v>
      </c>
      <c r="GA108" s="193"/>
      <c r="GB108" s="193"/>
      <c r="GC108" s="193"/>
      <c r="GD108" s="193"/>
      <c r="GE108" s="193"/>
      <c r="GF108" s="193"/>
      <c r="GK108" s="216">
        <v>49</v>
      </c>
    </row>
    <row r="109" spans="164:193">
      <c r="FH109" s="215"/>
      <c r="FI109" s="215"/>
      <c r="FJ109" s="215"/>
      <c r="FK109" s="215"/>
      <c r="FL109" s="215"/>
      <c r="FM109" s="215"/>
      <c r="FN109" s="215"/>
      <c r="FO109" s="215"/>
      <c r="FP109" s="215"/>
      <c r="FQ109" s="215"/>
      <c r="FR109" s="215"/>
      <c r="FS109" s="215"/>
      <c r="FT109" s="215"/>
      <c r="FU109" s="215"/>
      <c r="FV109" s="215"/>
      <c r="FW109" s="215"/>
      <c r="FX109" s="193">
        <v>47</v>
      </c>
      <c r="FY109" s="193" t="s">
        <v>1055</v>
      </c>
      <c r="FZ109" s="193" t="e">
        <f>#REF!</f>
        <v>#REF!</v>
      </c>
      <c r="GA109" s="193"/>
      <c r="GB109" s="193"/>
      <c r="GC109" s="193"/>
      <c r="GD109" s="193"/>
      <c r="GE109" s="193"/>
      <c r="GF109" s="193"/>
      <c r="GK109" s="216">
        <v>48</v>
      </c>
    </row>
    <row r="110" spans="164:193">
      <c r="FH110" s="215"/>
      <c r="FI110" s="215"/>
      <c r="FJ110" s="215"/>
      <c r="FK110" s="215"/>
      <c r="FL110" s="215"/>
      <c r="FM110" s="215"/>
      <c r="FN110" s="215"/>
      <c r="FO110" s="215"/>
      <c r="FP110" s="215"/>
      <c r="FQ110" s="215"/>
      <c r="FR110" s="215"/>
      <c r="FS110" s="215"/>
      <c r="FT110" s="215"/>
      <c r="FU110" s="215"/>
      <c r="FV110" s="215"/>
      <c r="FW110" s="215"/>
      <c r="FX110" s="193">
        <v>48</v>
      </c>
      <c r="FY110" s="193" t="s">
        <v>1056</v>
      </c>
      <c r="FZ110" s="193" t="e">
        <f>#REF!</f>
        <v>#REF!</v>
      </c>
      <c r="GA110" s="193"/>
      <c r="GB110" s="193"/>
      <c r="GC110" s="193"/>
      <c r="GD110" s="193"/>
      <c r="GE110" s="193"/>
      <c r="GF110" s="193"/>
      <c r="GK110" s="216">
        <v>47</v>
      </c>
    </row>
    <row r="111" spans="164:193">
      <c r="FH111" s="215"/>
      <c r="FI111" s="215"/>
      <c r="FJ111" s="215"/>
      <c r="FK111" s="215"/>
      <c r="FL111" s="215"/>
      <c r="FM111" s="215"/>
      <c r="FN111" s="215"/>
      <c r="FO111" s="215"/>
      <c r="FP111" s="215"/>
      <c r="FQ111" s="215"/>
      <c r="FR111" s="215"/>
      <c r="FS111" s="215"/>
      <c r="FT111" s="215"/>
      <c r="FU111" s="215"/>
      <c r="FV111" s="215"/>
      <c r="FW111" s="215"/>
      <c r="FX111" s="193">
        <v>49</v>
      </c>
      <c r="FY111" s="193" t="s">
        <v>1057</v>
      </c>
      <c r="FZ111" s="193" t="e">
        <f>#REF!</f>
        <v>#REF!</v>
      </c>
      <c r="GA111" s="193"/>
      <c r="GB111" s="193"/>
      <c r="GC111" s="193"/>
      <c r="GD111" s="193"/>
      <c r="GE111" s="193"/>
      <c r="GF111" s="193"/>
      <c r="GK111" s="216">
        <v>46</v>
      </c>
    </row>
    <row r="112" spans="164:193">
      <c r="FH112" s="215"/>
      <c r="FI112" s="215"/>
      <c r="FJ112" s="215"/>
      <c r="FK112" s="215"/>
      <c r="FL112" s="215"/>
      <c r="FM112" s="215"/>
      <c r="FN112" s="215"/>
      <c r="FO112" s="215"/>
      <c r="FP112" s="215"/>
      <c r="FQ112" s="215"/>
      <c r="FR112" s="215"/>
      <c r="FS112" s="215"/>
      <c r="FT112" s="215"/>
      <c r="FU112" s="215"/>
      <c r="FV112" s="215"/>
      <c r="FW112" s="215"/>
      <c r="FX112" s="193">
        <v>50</v>
      </c>
      <c r="FY112" s="193" t="s">
        <v>1058</v>
      </c>
      <c r="FZ112" s="193" t="e">
        <f>#REF!</f>
        <v>#REF!</v>
      </c>
      <c r="GA112" s="193"/>
      <c r="GB112" s="193"/>
      <c r="GC112" s="193"/>
      <c r="GD112" s="193"/>
      <c r="GE112" s="193"/>
      <c r="GF112" s="193"/>
    </row>
    <row r="113" spans="164:188">
      <c r="FH113" s="215"/>
      <c r="FI113" s="215"/>
      <c r="FJ113" s="215"/>
      <c r="FK113" s="215"/>
      <c r="FL113" s="215"/>
      <c r="FM113" s="215"/>
      <c r="FN113" s="215"/>
      <c r="FO113" s="215"/>
      <c r="FP113" s="215"/>
      <c r="FQ113" s="215"/>
      <c r="FR113" s="215"/>
      <c r="FS113" s="215"/>
      <c r="FT113" s="215"/>
      <c r="FU113" s="215"/>
      <c r="FV113" s="215"/>
      <c r="FW113" s="215"/>
      <c r="FX113" s="193">
        <v>51</v>
      </c>
      <c r="FY113" s="193" t="s">
        <v>1154</v>
      </c>
      <c r="FZ113" s="193" t="e">
        <f>#REF!</f>
        <v>#REF!</v>
      </c>
      <c r="GA113" s="193"/>
      <c r="GB113" s="193"/>
      <c r="GC113" s="193"/>
      <c r="GD113" s="193"/>
      <c r="GE113" s="193"/>
      <c r="GF113" s="193"/>
    </row>
    <row r="114" spans="164:188">
      <c r="FH114" s="215"/>
      <c r="FI114" s="215"/>
      <c r="FJ114" s="215"/>
      <c r="FK114" s="215"/>
      <c r="FL114" s="215"/>
      <c r="FM114" s="215"/>
      <c r="FN114" s="215"/>
      <c r="FO114" s="215"/>
      <c r="FP114" s="215"/>
      <c r="FQ114" s="215"/>
      <c r="FR114" s="215"/>
      <c r="FS114" s="215"/>
      <c r="FT114" s="215"/>
      <c r="FU114" s="215"/>
      <c r="FV114" s="215"/>
      <c r="FW114" s="215"/>
      <c r="FX114" s="193">
        <v>52</v>
      </c>
      <c r="FY114" s="193" t="s">
        <v>1155</v>
      </c>
      <c r="FZ114" s="193" t="e">
        <f>#REF!</f>
        <v>#REF!</v>
      </c>
      <c r="GA114" s="193"/>
      <c r="GB114" s="193"/>
      <c r="GC114" s="193"/>
      <c r="GD114" s="193"/>
      <c r="GE114" s="193"/>
      <c r="GF114" s="193"/>
    </row>
    <row r="115" spans="164:188">
      <c r="FH115" s="215"/>
      <c r="FI115" s="215"/>
      <c r="FJ115" s="215"/>
      <c r="FK115" s="215"/>
      <c r="FL115" s="215"/>
      <c r="FM115" s="215"/>
      <c r="FN115" s="215"/>
      <c r="FO115" s="215"/>
      <c r="FP115" s="215"/>
      <c r="FQ115" s="215"/>
      <c r="FR115" s="215"/>
      <c r="FS115" s="215"/>
      <c r="FT115" s="215"/>
      <c r="FU115" s="215"/>
      <c r="FV115" s="215"/>
      <c r="FW115" s="215"/>
      <c r="FX115" s="193">
        <v>53</v>
      </c>
      <c r="FY115" s="193" t="s">
        <v>1156</v>
      </c>
      <c r="FZ115" s="193" t="e">
        <f>#REF!</f>
        <v>#REF!</v>
      </c>
      <c r="GA115" s="193"/>
      <c r="GB115" s="193"/>
      <c r="GC115" s="193"/>
      <c r="GD115" s="193"/>
      <c r="GE115" s="193"/>
      <c r="GF115" s="193"/>
    </row>
    <row r="116" spans="164:188">
      <c r="FH116" s="215"/>
      <c r="FI116" s="215"/>
      <c r="FJ116" s="215"/>
      <c r="FK116" s="215"/>
      <c r="FL116" s="215"/>
      <c r="FM116" s="215"/>
      <c r="FN116" s="215"/>
      <c r="FO116" s="215"/>
      <c r="FP116" s="215"/>
      <c r="FQ116" s="215"/>
      <c r="FR116" s="215"/>
      <c r="FS116" s="215"/>
      <c r="FT116" s="215"/>
      <c r="FU116" s="215"/>
      <c r="FV116" s="215"/>
      <c r="FW116" s="215"/>
      <c r="FX116" s="193">
        <v>54</v>
      </c>
      <c r="FY116" s="193" t="s">
        <v>1157</v>
      </c>
      <c r="FZ116" s="193" t="e">
        <f>#REF!</f>
        <v>#REF!</v>
      </c>
      <c r="GA116" s="193"/>
      <c r="GB116" s="193"/>
      <c r="GC116" s="193"/>
      <c r="GD116" s="193"/>
      <c r="GE116" s="193"/>
      <c r="GF116" s="193"/>
    </row>
    <row r="117" spans="164:188">
      <c r="FH117" s="215"/>
      <c r="FI117" s="215"/>
      <c r="FJ117" s="215"/>
      <c r="FK117" s="215"/>
      <c r="FL117" s="215"/>
      <c r="FM117" s="215"/>
      <c r="FN117" s="215"/>
      <c r="FO117" s="215"/>
      <c r="FP117" s="215"/>
      <c r="FQ117" s="215"/>
      <c r="FR117" s="215"/>
      <c r="FS117" s="215"/>
      <c r="FT117" s="215"/>
      <c r="FU117" s="215"/>
      <c r="FV117" s="215"/>
      <c r="FW117" s="215"/>
      <c r="FX117" s="193">
        <v>55</v>
      </c>
      <c r="FY117" s="193" t="s">
        <v>1158</v>
      </c>
      <c r="FZ117" s="193" t="e">
        <f>#REF!</f>
        <v>#REF!</v>
      </c>
      <c r="GA117" s="193"/>
      <c r="GB117" s="193"/>
      <c r="GC117" s="193"/>
      <c r="GD117" s="193"/>
      <c r="GE117" s="193"/>
      <c r="GF117" s="193"/>
    </row>
    <row r="118" spans="164:188">
      <c r="FH118" s="215"/>
      <c r="FI118" s="215"/>
      <c r="FJ118" s="215"/>
      <c r="FK118" s="215"/>
      <c r="FL118" s="215"/>
      <c r="FM118" s="215"/>
      <c r="FN118" s="215"/>
      <c r="FO118" s="215"/>
      <c r="FP118" s="215"/>
      <c r="FQ118" s="215"/>
      <c r="FR118" s="215"/>
      <c r="FS118" s="215"/>
      <c r="FT118" s="215"/>
      <c r="FU118" s="215"/>
      <c r="FV118" s="215"/>
      <c r="FW118" s="215"/>
      <c r="FX118" s="193">
        <v>56</v>
      </c>
      <c r="FY118" s="193" t="s">
        <v>1159</v>
      </c>
      <c r="FZ118" s="193" t="e">
        <f>#REF!</f>
        <v>#REF!</v>
      </c>
      <c r="GA118" s="193"/>
      <c r="GB118" s="193"/>
      <c r="GC118" s="193"/>
      <c r="GD118" s="193"/>
      <c r="GE118" s="193"/>
      <c r="GF118" s="193"/>
    </row>
    <row r="119" spans="164:188">
      <c r="FH119" s="215"/>
      <c r="FI119" s="215"/>
      <c r="FJ119" s="215"/>
      <c r="FK119" s="215"/>
      <c r="FL119" s="215"/>
      <c r="FM119" s="215"/>
      <c r="FN119" s="215"/>
      <c r="FO119" s="215"/>
      <c r="FP119" s="215"/>
      <c r="FQ119" s="215"/>
      <c r="FR119" s="215"/>
      <c r="FS119" s="215"/>
      <c r="FT119" s="215"/>
      <c r="FU119" s="215"/>
      <c r="FV119" s="215"/>
      <c r="FW119" s="215"/>
      <c r="FX119" s="193">
        <v>57</v>
      </c>
      <c r="FY119" s="193" t="s">
        <v>1160</v>
      </c>
      <c r="FZ119" s="193" t="e">
        <f>#REF!</f>
        <v>#REF!</v>
      </c>
      <c r="GA119" s="193"/>
      <c r="GB119" s="193"/>
      <c r="GC119" s="193"/>
      <c r="GD119" s="193"/>
      <c r="GE119" s="193"/>
      <c r="GF119" s="193"/>
    </row>
    <row r="120" spans="164:188">
      <c r="FH120" s="215"/>
      <c r="FI120" s="215"/>
      <c r="FJ120" s="215"/>
      <c r="FK120" s="215"/>
      <c r="FL120" s="215"/>
      <c r="FM120" s="215"/>
      <c r="FN120" s="215"/>
      <c r="FO120" s="215"/>
      <c r="FP120" s="215"/>
      <c r="FQ120" s="215"/>
      <c r="FR120" s="215"/>
      <c r="FS120" s="215"/>
      <c r="FT120" s="215"/>
      <c r="FU120" s="215"/>
      <c r="FV120" s="215"/>
      <c r="FW120" s="215"/>
      <c r="FX120" s="193">
        <v>58</v>
      </c>
      <c r="FY120" s="193" t="s">
        <v>1161</v>
      </c>
      <c r="FZ120" s="193" t="e">
        <f>#REF!</f>
        <v>#REF!</v>
      </c>
      <c r="GA120" s="193"/>
      <c r="GB120" s="193"/>
      <c r="GC120" s="193"/>
      <c r="GD120" s="193"/>
      <c r="GE120" s="193"/>
      <c r="GF120" s="193"/>
    </row>
    <row r="121" spans="164:188">
      <c r="FH121" s="215"/>
      <c r="FI121" s="215"/>
      <c r="FJ121" s="215"/>
      <c r="FK121" s="215"/>
      <c r="FL121" s="215"/>
      <c r="FM121" s="215"/>
      <c r="FN121" s="215"/>
      <c r="FO121" s="215"/>
      <c r="FP121" s="215"/>
      <c r="FQ121" s="215"/>
      <c r="FR121" s="215"/>
      <c r="FS121" s="215"/>
      <c r="FT121" s="215"/>
      <c r="FU121" s="215"/>
      <c r="FV121" s="215"/>
      <c r="FW121" s="215"/>
      <c r="FX121" s="193">
        <v>59</v>
      </c>
      <c r="FY121" s="193" t="s">
        <v>1162</v>
      </c>
      <c r="FZ121" s="193" t="e">
        <f>#REF!</f>
        <v>#REF!</v>
      </c>
      <c r="GA121" s="193"/>
      <c r="GB121" s="193"/>
      <c r="GC121" s="193"/>
      <c r="GD121" s="193"/>
      <c r="GE121" s="193"/>
      <c r="GF121" s="193"/>
    </row>
    <row r="122" spans="164:188">
      <c r="FH122" s="215"/>
      <c r="FI122" s="215"/>
      <c r="FJ122" s="215"/>
      <c r="FK122" s="215"/>
      <c r="FL122" s="215"/>
      <c r="FM122" s="215"/>
      <c r="FN122" s="215"/>
      <c r="FO122" s="215"/>
      <c r="FP122" s="215"/>
      <c r="FQ122" s="215"/>
      <c r="FR122" s="215"/>
      <c r="FS122" s="215"/>
      <c r="FT122" s="215"/>
      <c r="FU122" s="215"/>
      <c r="FV122" s="215"/>
      <c r="FW122" s="215"/>
      <c r="FX122" s="193">
        <v>60</v>
      </c>
      <c r="FY122" s="193" t="s">
        <v>1163</v>
      </c>
      <c r="FZ122" s="193" t="e">
        <f>#REF!</f>
        <v>#REF!</v>
      </c>
      <c r="GA122" s="193"/>
      <c r="GB122" s="193"/>
      <c r="GC122" s="193"/>
      <c r="GD122" s="193"/>
      <c r="GE122" s="193"/>
      <c r="GF122" s="193"/>
    </row>
    <row r="123" spans="164:188">
      <c r="FH123" s="215"/>
      <c r="FI123" s="215"/>
      <c r="FJ123" s="215"/>
      <c r="FK123" s="215"/>
      <c r="FL123" s="215"/>
      <c r="FM123" s="215"/>
      <c r="FN123" s="215"/>
      <c r="FO123" s="215"/>
      <c r="FP123" s="215"/>
      <c r="FQ123" s="215"/>
      <c r="FR123" s="215"/>
      <c r="FS123" s="215"/>
      <c r="FT123" s="215"/>
      <c r="FU123" s="215"/>
      <c r="FV123" s="215"/>
      <c r="FW123" s="215"/>
      <c r="FX123" s="193">
        <v>61</v>
      </c>
      <c r="FY123" s="193" t="s">
        <v>1164</v>
      </c>
      <c r="FZ123" s="193" t="e">
        <f>#REF!</f>
        <v>#REF!</v>
      </c>
      <c r="GA123" s="193"/>
      <c r="GB123" s="193"/>
      <c r="GC123" s="193"/>
      <c r="GD123" s="193"/>
      <c r="GE123" s="193"/>
      <c r="GF123" s="193"/>
    </row>
    <row r="124" spans="164:188">
      <c r="FH124" s="215"/>
      <c r="FI124" s="215"/>
      <c r="FJ124" s="215"/>
      <c r="FK124" s="215"/>
      <c r="FL124" s="215"/>
      <c r="FM124" s="215"/>
      <c r="FN124" s="215"/>
      <c r="FO124" s="215"/>
      <c r="FP124" s="215"/>
      <c r="FQ124" s="215"/>
      <c r="FR124" s="215"/>
      <c r="FS124" s="215"/>
      <c r="FT124" s="215"/>
      <c r="FU124" s="215"/>
      <c r="FV124" s="215"/>
      <c r="FW124" s="215"/>
      <c r="FX124" s="193">
        <v>62</v>
      </c>
      <c r="FY124" s="193" t="s">
        <v>1165</v>
      </c>
      <c r="FZ124" s="193" t="e">
        <f>#REF!</f>
        <v>#REF!</v>
      </c>
      <c r="GA124" s="193"/>
      <c r="GB124" s="193"/>
      <c r="GC124" s="193"/>
      <c r="GD124" s="193"/>
      <c r="GE124" s="193"/>
      <c r="GF124" s="193"/>
    </row>
    <row r="125" spans="164:188">
      <c r="FH125" s="215"/>
      <c r="FI125" s="215"/>
      <c r="FJ125" s="215"/>
      <c r="FK125" s="215"/>
      <c r="FL125" s="215"/>
      <c r="FM125" s="215"/>
      <c r="FN125" s="215"/>
      <c r="FO125" s="215"/>
      <c r="FP125" s="215"/>
      <c r="FQ125" s="215"/>
      <c r="FR125" s="215"/>
      <c r="FS125" s="215"/>
      <c r="FT125" s="215"/>
      <c r="FU125" s="215"/>
      <c r="FV125" s="215"/>
      <c r="FW125" s="215"/>
      <c r="FX125" s="193">
        <v>63</v>
      </c>
      <c r="FY125" s="193" t="s">
        <v>1166</v>
      </c>
      <c r="FZ125" s="193" t="e">
        <f>#REF!</f>
        <v>#REF!</v>
      </c>
      <c r="GA125" s="193"/>
      <c r="GB125" s="193"/>
      <c r="GC125" s="193"/>
      <c r="GD125" s="193"/>
      <c r="GE125" s="193"/>
      <c r="GF125" s="193"/>
    </row>
    <row r="126" spans="164:188">
      <c r="FH126" s="215"/>
      <c r="FI126" s="215"/>
      <c r="FJ126" s="215"/>
      <c r="FK126" s="215"/>
      <c r="FL126" s="215"/>
      <c r="FM126" s="215"/>
      <c r="FN126" s="215"/>
      <c r="FO126" s="215"/>
      <c r="FP126" s="215"/>
      <c r="FQ126" s="215"/>
      <c r="FR126" s="215"/>
      <c r="FS126" s="215"/>
      <c r="FT126" s="215"/>
      <c r="FU126" s="215"/>
      <c r="FV126" s="215"/>
      <c r="FW126" s="215"/>
      <c r="FX126" s="193">
        <v>64</v>
      </c>
      <c r="FY126" s="193" t="s">
        <v>1167</v>
      </c>
      <c r="FZ126" s="193" t="e">
        <f>#REF!</f>
        <v>#REF!</v>
      </c>
      <c r="GA126" s="193"/>
      <c r="GB126" s="193"/>
      <c r="GC126" s="193"/>
      <c r="GD126" s="193"/>
      <c r="GE126" s="193"/>
      <c r="GF126" s="193"/>
    </row>
    <row r="127" spans="164:188">
      <c r="FH127" s="215"/>
      <c r="FI127" s="215"/>
      <c r="FJ127" s="215"/>
      <c r="FK127" s="215"/>
      <c r="FL127" s="215"/>
      <c r="FM127" s="215"/>
      <c r="FN127" s="215"/>
      <c r="FO127" s="215"/>
      <c r="FP127" s="215"/>
      <c r="FQ127" s="215"/>
      <c r="FR127" s="215"/>
      <c r="FS127" s="215"/>
      <c r="FT127" s="215"/>
      <c r="FU127" s="215"/>
      <c r="FV127" s="215"/>
      <c r="FW127" s="215"/>
      <c r="FX127" s="193">
        <v>65</v>
      </c>
      <c r="FY127" s="193" t="s">
        <v>1168</v>
      </c>
      <c r="FZ127" s="193" t="e">
        <f>#REF!</f>
        <v>#REF!</v>
      </c>
      <c r="GA127" s="193"/>
      <c r="GB127" s="193"/>
      <c r="GC127" s="193"/>
      <c r="GD127" s="193"/>
      <c r="GE127" s="193"/>
      <c r="GF127" s="193"/>
    </row>
    <row r="128" spans="164:188">
      <c r="FH128" s="215"/>
      <c r="FI128" s="215"/>
      <c r="FJ128" s="215"/>
      <c r="FK128" s="215"/>
      <c r="FL128" s="215"/>
      <c r="FM128" s="215"/>
      <c r="FN128" s="215"/>
      <c r="FO128" s="215"/>
      <c r="FP128" s="215"/>
      <c r="FQ128" s="215"/>
      <c r="FR128" s="215"/>
      <c r="FS128" s="215"/>
      <c r="FT128" s="215"/>
      <c r="FU128" s="215"/>
      <c r="FV128" s="215"/>
      <c r="FW128" s="215"/>
      <c r="FX128" s="193">
        <v>66</v>
      </c>
      <c r="FY128" s="193" t="s">
        <v>1169</v>
      </c>
      <c r="FZ128" s="193" t="e">
        <f>#REF!</f>
        <v>#REF!</v>
      </c>
      <c r="GA128" s="193"/>
      <c r="GB128" s="193"/>
      <c r="GC128" s="193"/>
      <c r="GD128" s="193"/>
      <c r="GE128" s="193"/>
      <c r="GF128" s="193"/>
    </row>
    <row r="129" spans="164:188">
      <c r="FH129" s="215"/>
      <c r="FI129" s="215"/>
      <c r="FJ129" s="215"/>
      <c r="FK129" s="215"/>
      <c r="FL129" s="215"/>
      <c r="FM129" s="215"/>
      <c r="FN129" s="215"/>
      <c r="FO129" s="215"/>
      <c r="FP129" s="215"/>
      <c r="FQ129" s="215"/>
      <c r="FR129" s="215"/>
      <c r="FS129" s="215"/>
      <c r="FT129" s="215"/>
      <c r="FU129" s="215"/>
      <c r="FV129" s="215"/>
      <c r="FW129" s="215"/>
      <c r="FX129" s="193">
        <v>67</v>
      </c>
      <c r="FY129" s="193" t="s">
        <v>1170</v>
      </c>
      <c r="FZ129" s="193" t="e">
        <f>#REF!</f>
        <v>#REF!</v>
      </c>
      <c r="GA129" s="193"/>
      <c r="GB129" s="193"/>
      <c r="GC129" s="193"/>
      <c r="GD129" s="193"/>
      <c r="GE129" s="193"/>
      <c r="GF129" s="193"/>
    </row>
    <row r="130" spans="164:188">
      <c r="FH130" s="215"/>
      <c r="FI130" s="215"/>
      <c r="FJ130" s="215"/>
      <c r="FK130" s="215"/>
      <c r="FL130" s="215"/>
      <c r="FM130" s="215"/>
      <c r="FN130" s="215"/>
      <c r="FO130" s="215"/>
      <c r="FP130" s="215"/>
      <c r="FQ130" s="215"/>
      <c r="FR130" s="215"/>
      <c r="FS130" s="215"/>
      <c r="FT130" s="215"/>
      <c r="FU130" s="215"/>
      <c r="FV130" s="215"/>
      <c r="FW130" s="215"/>
      <c r="FX130" s="193">
        <v>68</v>
      </c>
      <c r="FY130" s="193" t="s">
        <v>1171</v>
      </c>
      <c r="FZ130" s="193" t="e">
        <f>#REF!</f>
        <v>#REF!</v>
      </c>
      <c r="GA130" s="193"/>
      <c r="GB130" s="193"/>
      <c r="GC130" s="193"/>
      <c r="GD130" s="193"/>
      <c r="GE130" s="193"/>
      <c r="GF130" s="193"/>
    </row>
    <row r="131" spans="164:188">
      <c r="FH131" s="215"/>
      <c r="FI131" s="215"/>
      <c r="FJ131" s="215"/>
      <c r="FK131" s="215"/>
      <c r="FL131" s="215"/>
      <c r="FM131" s="215"/>
      <c r="FN131" s="215"/>
      <c r="FO131" s="215"/>
      <c r="FP131" s="215"/>
      <c r="FQ131" s="215"/>
      <c r="FR131" s="215"/>
      <c r="FS131" s="215"/>
      <c r="FT131" s="215"/>
      <c r="FU131" s="215"/>
      <c r="FV131" s="215"/>
      <c r="FW131" s="215"/>
      <c r="FX131" s="193">
        <v>69</v>
      </c>
      <c r="FY131" s="193" t="s">
        <v>1172</v>
      </c>
      <c r="FZ131" s="193" t="e">
        <f>#REF!</f>
        <v>#REF!</v>
      </c>
      <c r="GA131" s="193"/>
      <c r="GB131" s="193"/>
      <c r="GC131" s="193"/>
      <c r="GD131" s="193"/>
      <c r="GE131" s="193"/>
      <c r="GF131" s="193"/>
    </row>
    <row r="132" spans="164:188">
      <c r="FH132" s="215"/>
      <c r="FI132" s="215"/>
      <c r="FJ132" s="215"/>
      <c r="FK132" s="215"/>
      <c r="FL132" s="215"/>
      <c r="FM132" s="215"/>
      <c r="FN132" s="215"/>
      <c r="FO132" s="215"/>
      <c r="FP132" s="215"/>
      <c r="FQ132" s="215"/>
      <c r="FR132" s="215"/>
      <c r="FS132" s="215"/>
      <c r="FT132" s="215"/>
      <c r="FU132" s="215"/>
      <c r="FV132" s="215"/>
      <c r="FW132" s="215"/>
      <c r="FX132" s="193">
        <v>70</v>
      </c>
      <c r="FY132" s="193" t="s">
        <v>1173</v>
      </c>
      <c r="FZ132" s="193" t="e">
        <f>#REF!</f>
        <v>#REF!</v>
      </c>
      <c r="GA132" s="193"/>
      <c r="GB132" s="193"/>
      <c r="GC132" s="193"/>
      <c r="GD132" s="193"/>
      <c r="GE132" s="193"/>
      <c r="GF132" s="193"/>
    </row>
    <row r="133" spans="164:188">
      <c r="FH133" s="215"/>
      <c r="FI133" s="215"/>
      <c r="FJ133" s="215"/>
      <c r="FK133" s="215"/>
      <c r="FL133" s="215"/>
      <c r="FM133" s="215"/>
      <c r="FN133" s="215"/>
      <c r="FO133" s="215"/>
      <c r="FP133" s="215"/>
      <c r="FQ133" s="215"/>
      <c r="FR133" s="215"/>
      <c r="FS133" s="215"/>
      <c r="FT133" s="215"/>
      <c r="FU133" s="215"/>
      <c r="FV133" s="215"/>
      <c r="FW133" s="215"/>
      <c r="FX133" s="193">
        <v>71</v>
      </c>
      <c r="FY133" s="193" t="s">
        <v>1174</v>
      </c>
      <c r="FZ133" s="193" t="e">
        <f>#REF!</f>
        <v>#REF!</v>
      </c>
      <c r="GA133" s="193"/>
      <c r="GB133" s="193"/>
      <c r="GC133" s="193"/>
      <c r="GD133" s="193"/>
      <c r="GE133" s="193"/>
      <c r="GF133" s="193"/>
    </row>
    <row r="134" spans="164:188">
      <c r="FH134" s="215"/>
      <c r="FI134" s="215"/>
      <c r="FJ134" s="215"/>
      <c r="FK134" s="215"/>
      <c r="FL134" s="215"/>
      <c r="FM134" s="215"/>
      <c r="FN134" s="215"/>
      <c r="FO134" s="215"/>
      <c r="FP134" s="215"/>
      <c r="FQ134" s="215"/>
      <c r="FR134" s="215"/>
      <c r="FS134" s="215"/>
      <c r="FT134" s="215"/>
      <c r="FU134" s="215"/>
      <c r="FV134" s="215"/>
      <c r="FW134" s="215"/>
      <c r="FX134" s="193">
        <v>72</v>
      </c>
      <c r="FY134" s="193" t="s">
        <v>1175</v>
      </c>
      <c r="FZ134" s="193" t="e">
        <f>#REF!</f>
        <v>#REF!</v>
      </c>
      <c r="GA134" s="193"/>
      <c r="GB134" s="193"/>
      <c r="GC134" s="193"/>
      <c r="GD134" s="193"/>
      <c r="GE134" s="193"/>
      <c r="GF134" s="193"/>
    </row>
    <row r="135" spans="164:188">
      <c r="FH135" s="215"/>
      <c r="FI135" s="215"/>
      <c r="FJ135" s="215"/>
      <c r="FK135" s="215"/>
      <c r="FL135" s="215"/>
      <c r="FM135" s="215"/>
      <c r="FN135" s="215"/>
      <c r="FO135" s="215"/>
      <c r="FP135" s="215"/>
      <c r="FQ135" s="215"/>
      <c r="FR135" s="215"/>
      <c r="FS135" s="215"/>
      <c r="FT135" s="215"/>
      <c r="FU135" s="215"/>
      <c r="FV135" s="215"/>
      <c r="FW135" s="215"/>
      <c r="FX135" s="193">
        <v>73</v>
      </c>
      <c r="FY135" s="193" t="s">
        <v>1176</v>
      </c>
      <c r="FZ135" s="193" t="e">
        <f>#REF!</f>
        <v>#REF!</v>
      </c>
      <c r="GA135" s="193"/>
      <c r="GB135" s="193"/>
      <c r="GC135" s="193"/>
      <c r="GD135" s="193"/>
      <c r="GE135" s="193"/>
      <c r="GF135" s="193"/>
    </row>
    <row r="136" spans="164:188">
      <c r="FH136" s="215"/>
      <c r="FI136" s="215"/>
      <c r="FJ136" s="215"/>
      <c r="FK136" s="215"/>
      <c r="FL136" s="215"/>
      <c r="FM136" s="215"/>
      <c r="FN136" s="215"/>
      <c r="FO136" s="215"/>
      <c r="FP136" s="215"/>
      <c r="FQ136" s="215"/>
      <c r="FR136" s="215"/>
      <c r="FS136" s="215"/>
      <c r="FT136" s="215"/>
      <c r="FU136" s="215"/>
      <c r="FV136" s="215"/>
      <c r="FW136" s="215"/>
      <c r="FX136" s="193">
        <v>74</v>
      </c>
      <c r="FY136" s="193" t="s">
        <v>1177</v>
      </c>
      <c r="FZ136" s="193" t="e">
        <f>#REF!</f>
        <v>#REF!</v>
      </c>
      <c r="GA136" s="193"/>
      <c r="GB136" s="193"/>
      <c r="GC136" s="193"/>
      <c r="GD136" s="193"/>
      <c r="GE136" s="193"/>
      <c r="GF136" s="193"/>
    </row>
    <row r="137" spans="164:188">
      <c r="FH137" s="215"/>
      <c r="FI137" s="215"/>
      <c r="FJ137" s="215"/>
      <c r="FK137" s="215"/>
      <c r="FL137" s="215"/>
      <c r="FM137" s="215"/>
      <c r="FN137" s="215"/>
      <c r="FO137" s="215"/>
      <c r="FP137" s="215"/>
      <c r="FQ137" s="215"/>
      <c r="FR137" s="215"/>
      <c r="FS137" s="215"/>
      <c r="FT137" s="215"/>
      <c r="FU137" s="215"/>
      <c r="FV137" s="215"/>
      <c r="FW137" s="215"/>
      <c r="FX137" s="193">
        <v>75</v>
      </c>
      <c r="FY137" s="193" t="s">
        <v>1178</v>
      </c>
      <c r="FZ137" s="193" t="e">
        <f>#REF!</f>
        <v>#REF!</v>
      </c>
      <c r="GA137" s="193"/>
      <c r="GB137" s="193"/>
      <c r="GC137" s="193"/>
      <c r="GD137" s="193"/>
      <c r="GE137" s="193"/>
      <c r="GF137" s="193"/>
    </row>
    <row r="138" spans="164:188">
      <c r="FH138" s="215"/>
      <c r="FI138" s="215"/>
      <c r="FJ138" s="215"/>
      <c r="FK138" s="215"/>
      <c r="FL138" s="215"/>
      <c r="FM138" s="215"/>
      <c r="FN138" s="215"/>
      <c r="FO138" s="215"/>
      <c r="FP138" s="215"/>
      <c r="FQ138" s="215"/>
      <c r="FR138" s="215"/>
      <c r="FS138" s="215"/>
      <c r="FT138" s="215"/>
      <c r="FU138" s="215"/>
      <c r="FV138" s="215"/>
      <c r="FW138" s="215"/>
      <c r="FX138" s="193">
        <v>76</v>
      </c>
      <c r="FY138" s="193" t="s">
        <v>1179</v>
      </c>
      <c r="FZ138" s="193" t="e">
        <f>#REF!</f>
        <v>#REF!</v>
      </c>
      <c r="GA138" s="193"/>
      <c r="GB138" s="193"/>
      <c r="GC138" s="193"/>
      <c r="GD138" s="193"/>
      <c r="GE138" s="193"/>
      <c r="GF138" s="193"/>
    </row>
    <row r="139" spans="164:188">
      <c r="FH139" s="215"/>
      <c r="FI139" s="215"/>
      <c r="FJ139" s="215"/>
      <c r="FK139" s="215"/>
      <c r="FL139" s="215"/>
      <c r="FM139" s="215"/>
      <c r="FN139" s="215"/>
      <c r="FO139" s="215"/>
      <c r="FP139" s="215"/>
      <c r="FQ139" s="215"/>
      <c r="FR139" s="215"/>
      <c r="FS139" s="215"/>
      <c r="FT139" s="215"/>
      <c r="FU139" s="215"/>
      <c r="FV139" s="215"/>
      <c r="FW139" s="215"/>
      <c r="FX139" s="193">
        <v>77</v>
      </c>
      <c r="FY139" s="193" t="s">
        <v>1180</v>
      </c>
      <c r="FZ139" s="193" t="e">
        <f>#REF!</f>
        <v>#REF!</v>
      </c>
      <c r="GA139" s="193"/>
      <c r="GB139" s="193"/>
      <c r="GC139" s="193"/>
      <c r="GD139" s="193"/>
      <c r="GE139" s="193"/>
      <c r="GF139" s="193"/>
    </row>
    <row r="140" spans="164:188">
      <c r="FH140" s="215"/>
      <c r="FI140" s="215"/>
      <c r="FJ140" s="215"/>
      <c r="FK140" s="215"/>
      <c r="FL140" s="215"/>
      <c r="FM140" s="215"/>
      <c r="FN140" s="215"/>
      <c r="FO140" s="215"/>
      <c r="FP140" s="215"/>
      <c r="FQ140" s="215"/>
      <c r="FR140" s="215"/>
      <c r="FS140" s="215"/>
      <c r="FT140" s="215"/>
      <c r="FU140" s="215"/>
      <c r="FV140" s="215"/>
      <c r="FW140" s="215"/>
      <c r="FX140" s="193">
        <v>78</v>
      </c>
      <c r="FY140" s="193" t="s">
        <v>1181</v>
      </c>
      <c r="FZ140" s="193" t="e">
        <f>#REF!</f>
        <v>#REF!</v>
      </c>
      <c r="GA140" s="193"/>
      <c r="GB140" s="193"/>
      <c r="GC140" s="193"/>
      <c r="GD140" s="193"/>
      <c r="GE140" s="193"/>
      <c r="GF140" s="193"/>
    </row>
    <row r="141" spans="164:188">
      <c r="FH141" s="215"/>
      <c r="FI141" s="215"/>
      <c r="FJ141" s="215"/>
      <c r="FK141" s="215"/>
      <c r="FL141" s="215"/>
      <c r="FM141" s="215"/>
      <c r="FN141" s="215"/>
      <c r="FO141" s="215"/>
      <c r="FP141" s="215"/>
      <c r="FQ141" s="215"/>
      <c r="FR141" s="215"/>
      <c r="FS141" s="215"/>
      <c r="FT141" s="215"/>
      <c r="FU141" s="215"/>
      <c r="FV141" s="215"/>
      <c r="FW141" s="215"/>
      <c r="FX141" s="193">
        <v>79</v>
      </c>
      <c r="FY141" s="193" t="s">
        <v>1182</v>
      </c>
      <c r="FZ141" s="193" t="e">
        <f>#REF!</f>
        <v>#REF!</v>
      </c>
      <c r="GA141" s="193"/>
      <c r="GB141" s="193"/>
      <c r="GC141" s="193"/>
      <c r="GD141" s="193"/>
      <c r="GE141" s="193"/>
      <c r="GF141" s="193"/>
    </row>
    <row r="142" spans="164:188">
      <c r="FH142" s="215"/>
      <c r="FI142" s="215"/>
      <c r="FJ142" s="215"/>
      <c r="FK142" s="215"/>
      <c r="FL142" s="215"/>
      <c r="FM142" s="215"/>
      <c r="FN142" s="215"/>
      <c r="FO142" s="215"/>
      <c r="FP142" s="215"/>
      <c r="FQ142" s="215"/>
      <c r="FR142" s="215"/>
      <c r="FS142" s="215"/>
      <c r="FT142" s="215"/>
      <c r="FU142" s="215"/>
      <c r="FV142" s="215"/>
      <c r="FW142" s="215"/>
      <c r="FX142" s="193">
        <v>80</v>
      </c>
      <c r="FY142" s="193" t="s">
        <v>1183</v>
      </c>
      <c r="FZ142" s="193" t="e">
        <f>#REF!</f>
        <v>#REF!</v>
      </c>
      <c r="GA142" s="193"/>
      <c r="GB142" s="193"/>
      <c r="GC142" s="193"/>
      <c r="GD142" s="193"/>
      <c r="GE142" s="193"/>
      <c r="GF142" s="193"/>
    </row>
    <row r="143" spans="164:188">
      <c r="FH143" s="215"/>
      <c r="FI143" s="215"/>
      <c r="FJ143" s="215"/>
      <c r="FK143" s="215"/>
      <c r="FL143" s="215"/>
      <c r="FM143" s="215"/>
      <c r="FN143" s="215"/>
      <c r="FO143" s="215"/>
      <c r="FP143" s="215"/>
      <c r="FQ143" s="215"/>
      <c r="FR143" s="215"/>
      <c r="FS143" s="215"/>
      <c r="FT143" s="215"/>
      <c r="FU143" s="215"/>
      <c r="FV143" s="215"/>
      <c r="FW143" s="215"/>
      <c r="FX143" s="193">
        <v>81</v>
      </c>
      <c r="FY143" s="193" t="s">
        <v>1184</v>
      </c>
      <c r="FZ143" s="193" t="e">
        <f>#REF!</f>
        <v>#REF!</v>
      </c>
      <c r="GA143" s="193"/>
      <c r="GB143" s="193"/>
      <c r="GC143" s="193"/>
      <c r="GD143" s="193"/>
      <c r="GE143" s="193"/>
      <c r="GF143" s="193"/>
    </row>
    <row r="144" spans="164:188">
      <c r="FH144" s="215"/>
      <c r="FI144" s="215"/>
      <c r="FJ144" s="215"/>
      <c r="FK144" s="215"/>
      <c r="FL144" s="215"/>
      <c r="FM144" s="215"/>
      <c r="FN144" s="215"/>
      <c r="FO144" s="215"/>
      <c r="FP144" s="215"/>
      <c r="FQ144" s="215"/>
      <c r="FR144" s="215"/>
      <c r="FS144" s="215"/>
      <c r="FT144" s="215"/>
      <c r="FU144" s="215"/>
      <c r="FV144" s="215"/>
      <c r="FW144" s="215"/>
      <c r="FX144" s="193">
        <v>82</v>
      </c>
      <c r="FY144" s="193" t="s">
        <v>1185</v>
      </c>
      <c r="FZ144" s="193" t="e">
        <f>#REF!</f>
        <v>#REF!</v>
      </c>
      <c r="GA144" s="193"/>
      <c r="GB144" s="193"/>
      <c r="GC144" s="193"/>
      <c r="GD144" s="193"/>
      <c r="GE144" s="193"/>
      <c r="GF144" s="193"/>
    </row>
    <row r="145" spans="164:188">
      <c r="FH145" s="215"/>
      <c r="FI145" s="215"/>
      <c r="FJ145" s="215"/>
      <c r="FK145" s="215"/>
      <c r="FL145" s="215"/>
      <c r="FM145" s="215"/>
      <c r="FN145" s="215"/>
      <c r="FO145" s="215"/>
      <c r="FP145" s="215"/>
      <c r="FQ145" s="215"/>
      <c r="FR145" s="215"/>
      <c r="FS145" s="215"/>
      <c r="FT145" s="215"/>
      <c r="FU145" s="215"/>
      <c r="FV145" s="215"/>
      <c r="FW145" s="215"/>
      <c r="FX145" s="193">
        <v>83</v>
      </c>
      <c r="FY145" s="193" t="s">
        <v>1186</v>
      </c>
      <c r="FZ145" s="193" t="e">
        <f>#REF!</f>
        <v>#REF!</v>
      </c>
      <c r="GA145" s="193"/>
      <c r="GB145" s="193"/>
      <c r="GC145" s="193"/>
      <c r="GD145" s="193"/>
      <c r="GE145" s="193"/>
      <c r="GF145" s="193"/>
    </row>
    <row r="146" spans="164:188">
      <c r="FH146" s="215"/>
      <c r="FI146" s="215"/>
      <c r="FJ146" s="215"/>
      <c r="FK146" s="215"/>
      <c r="FL146" s="215"/>
      <c r="FM146" s="215"/>
      <c r="FN146" s="215"/>
      <c r="FO146" s="215"/>
      <c r="FP146" s="215"/>
      <c r="FQ146" s="215"/>
      <c r="FR146" s="215"/>
      <c r="FS146" s="215"/>
      <c r="FT146" s="215"/>
      <c r="FU146" s="215"/>
      <c r="FV146" s="215"/>
      <c r="FW146" s="215"/>
      <c r="FX146" s="193">
        <v>84</v>
      </c>
      <c r="FY146" s="193" t="s">
        <v>1187</v>
      </c>
      <c r="FZ146" s="193" t="e">
        <f>#REF!</f>
        <v>#REF!</v>
      </c>
      <c r="GA146" s="193"/>
      <c r="GB146" s="193"/>
      <c r="GC146" s="193"/>
      <c r="GD146" s="193"/>
      <c r="GE146" s="193"/>
      <c r="GF146" s="193"/>
    </row>
    <row r="147" spans="164:188">
      <c r="FH147" s="215"/>
      <c r="FI147" s="215"/>
      <c r="FJ147" s="215"/>
      <c r="FK147" s="215"/>
      <c r="FL147" s="215"/>
      <c r="FM147" s="215"/>
      <c r="FN147" s="215"/>
      <c r="FO147" s="215"/>
      <c r="FP147" s="215"/>
      <c r="FQ147" s="215"/>
      <c r="FR147" s="215"/>
      <c r="FS147" s="215"/>
      <c r="FT147" s="215"/>
      <c r="FU147" s="215"/>
      <c r="FV147" s="215"/>
      <c r="FW147" s="215"/>
      <c r="FX147" s="193">
        <v>85</v>
      </c>
      <c r="FY147" s="193" t="s">
        <v>1188</v>
      </c>
      <c r="FZ147" s="193" t="e">
        <f>#REF!</f>
        <v>#REF!</v>
      </c>
      <c r="GA147" s="193"/>
      <c r="GB147" s="193"/>
      <c r="GC147" s="193"/>
      <c r="GD147" s="193"/>
      <c r="GE147" s="193"/>
      <c r="GF147" s="193"/>
    </row>
    <row r="148" spans="164:188">
      <c r="FH148" s="215"/>
      <c r="FI148" s="215"/>
      <c r="FJ148" s="215"/>
      <c r="FK148" s="215"/>
      <c r="FL148" s="215"/>
      <c r="FM148" s="215"/>
      <c r="FN148" s="215"/>
      <c r="FO148" s="215"/>
      <c r="FP148" s="215"/>
      <c r="FQ148" s="215"/>
      <c r="FR148" s="215"/>
      <c r="FS148" s="215"/>
      <c r="FT148" s="215"/>
      <c r="FU148" s="215"/>
      <c r="FV148" s="215"/>
      <c r="FW148" s="215"/>
      <c r="FX148" s="193">
        <v>86</v>
      </c>
      <c r="FY148" s="193" t="s">
        <v>1189</v>
      </c>
      <c r="FZ148" s="193" t="e">
        <f>#REF!</f>
        <v>#REF!</v>
      </c>
      <c r="GA148" s="193"/>
      <c r="GB148" s="193"/>
      <c r="GC148" s="193"/>
      <c r="GD148" s="193"/>
      <c r="GE148" s="193"/>
      <c r="GF148" s="193"/>
    </row>
    <row r="149" spans="164:188">
      <c r="FH149" s="215"/>
      <c r="FI149" s="215"/>
      <c r="FJ149" s="215"/>
      <c r="FK149" s="215"/>
      <c r="FL149" s="215"/>
      <c r="FM149" s="215"/>
      <c r="FN149" s="215"/>
      <c r="FO149" s="215"/>
      <c r="FP149" s="215"/>
      <c r="FQ149" s="215"/>
      <c r="FR149" s="215"/>
      <c r="FS149" s="215"/>
      <c r="FT149" s="215"/>
      <c r="FU149" s="215"/>
      <c r="FV149" s="215"/>
      <c r="FW149" s="215"/>
      <c r="FX149" s="193">
        <v>87</v>
      </c>
      <c r="FY149" s="193" t="s">
        <v>1190</v>
      </c>
      <c r="FZ149" s="193" t="e">
        <f>#REF!</f>
        <v>#REF!</v>
      </c>
      <c r="GA149" s="193"/>
      <c r="GB149" s="193"/>
      <c r="GC149" s="193"/>
      <c r="GD149" s="193"/>
      <c r="GE149" s="193"/>
      <c r="GF149" s="193"/>
    </row>
    <row r="150" spans="164:188">
      <c r="FH150" s="215"/>
      <c r="FI150" s="215"/>
      <c r="FJ150" s="215"/>
      <c r="FK150" s="215"/>
      <c r="FL150" s="215"/>
      <c r="FM150" s="215"/>
      <c r="FN150" s="215"/>
      <c r="FO150" s="215"/>
      <c r="FP150" s="215"/>
      <c r="FQ150" s="215"/>
      <c r="FR150" s="215"/>
      <c r="FS150" s="215"/>
      <c r="FT150" s="215"/>
      <c r="FU150" s="215"/>
      <c r="FV150" s="215"/>
      <c r="FW150" s="215"/>
      <c r="FX150" s="193">
        <v>88</v>
      </c>
      <c r="FY150" s="193" t="s">
        <v>1191</v>
      </c>
      <c r="FZ150" s="193" t="e">
        <f>#REF!</f>
        <v>#REF!</v>
      </c>
      <c r="GA150" s="193"/>
      <c r="GB150" s="193"/>
      <c r="GC150" s="193"/>
      <c r="GD150" s="193"/>
      <c r="GE150" s="193"/>
      <c r="GF150" s="193"/>
    </row>
    <row r="151" spans="164:188">
      <c r="FH151" s="215"/>
      <c r="FI151" s="215"/>
      <c r="FJ151" s="215"/>
      <c r="FK151" s="215"/>
      <c r="FL151" s="215"/>
      <c r="FM151" s="215"/>
      <c r="FN151" s="215"/>
      <c r="FO151" s="215"/>
      <c r="FP151" s="215"/>
      <c r="FQ151" s="215"/>
      <c r="FR151" s="215"/>
      <c r="FS151" s="215"/>
      <c r="FT151" s="215"/>
      <c r="FU151" s="215"/>
      <c r="FV151" s="215"/>
      <c r="FW151" s="215"/>
      <c r="FX151" s="193">
        <v>89</v>
      </c>
      <c r="FY151" s="193" t="s">
        <v>1192</v>
      </c>
      <c r="FZ151" s="193" t="e">
        <f>#REF!</f>
        <v>#REF!</v>
      </c>
      <c r="GA151" s="193"/>
      <c r="GB151" s="193"/>
      <c r="GC151" s="193"/>
      <c r="GD151" s="193"/>
      <c r="GE151" s="193"/>
      <c r="GF151" s="193"/>
    </row>
    <row r="152" spans="164:188">
      <c r="FH152" s="215"/>
      <c r="FI152" s="215"/>
      <c r="FJ152" s="215"/>
      <c r="FK152" s="215"/>
      <c r="FL152" s="215"/>
      <c r="FM152" s="215"/>
      <c r="FN152" s="215"/>
      <c r="FO152" s="215"/>
      <c r="FP152" s="215"/>
      <c r="FQ152" s="215"/>
      <c r="FR152" s="215"/>
      <c r="FS152" s="215"/>
      <c r="FT152" s="215"/>
      <c r="FU152" s="215"/>
      <c r="FV152" s="215"/>
      <c r="FW152" s="215"/>
      <c r="FX152" s="193">
        <v>90</v>
      </c>
      <c r="FY152" s="193" t="s">
        <v>1193</v>
      </c>
      <c r="FZ152" s="193" t="e">
        <f>#REF!</f>
        <v>#REF!</v>
      </c>
      <c r="GA152" s="193"/>
      <c r="GB152" s="193"/>
      <c r="GC152" s="193"/>
      <c r="GD152" s="193"/>
      <c r="GE152" s="193"/>
      <c r="GF152" s="193"/>
    </row>
    <row r="153" spans="164:188">
      <c r="FH153" s="215"/>
      <c r="FI153" s="215"/>
      <c r="FJ153" s="215"/>
      <c r="FK153" s="215"/>
      <c r="FL153" s="215"/>
      <c r="FM153" s="215"/>
      <c r="FN153" s="215"/>
      <c r="FO153" s="215"/>
      <c r="FP153" s="215"/>
      <c r="FQ153" s="215"/>
      <c r="FR153" s="215"/>
      <c r="FS153" s="215"/>
      <c r="FT153" s="215"/>
      <c r="FU153" s="215"/>
      <c r="FV153" s="215"/>
      <c r="FW153" s="215"/>
      <c r="FX153" s="193">
        <v>91</v>
      </c>
      <c r="FY153" s="193" t="s">
        <v>1194</v>
      </c>
      <c r="FZ153" s="193" t="e">
        <f>#REF!</f>
        <v>#REF!</v>
      </c>
      <c r="GA153" s="193"/>
      <c r="GB153" s="193"/>
      <c r="GC153" s="193"/>
      <c r="GD153" s="193"/>
      <c r="GE153" s="193"/>
      <c r="GF153" s="193"/>
    </row>
    <row r="154" spans="164:188">
      <c r="FH154" s="215"/>
      <c r="FI154" s="215"/>
      <c r="FJ154" s="215"/>
      <c r="FK154" s="215"/>
      <c r="FL154" s="215"/>
      <c r="FM154" s="215"/>
      <c r="FN154" s="215"/>
      <c r="FO154" s="215"/>
      <c r="FP154" s="215"/>
      <c r="FQ154" s="215"/>
      <c r="FR154" s="215"/>
      <c r="FS154" s="215"/>
      <c r="FT154" s="215"/>
      <c r="FU154" s="215"/>
      <c r="FV154" s="215"/>
      <c r="FW154" s="215"/>
      <c r="FX154" s="193">
        <v>92</v>
      </c>
      <c r="FY154" s="193" t="s">
        <v>1195</v>
      </c>
      <c r="FZ154" s="193" t="e">
        <f>#REF!</f>
        <v>#REF!</v>
      </c>
      <c r="GA154" s="193"/>
      <c r="GB154" s="193"/>
      <c r="GC154" s="193"/>
      <c r="GD154" s="193"/>
      <c r="GE154" s="193"/>
      <c r="GF154" s="193"/>
    </row>
    <row r="155" spans="164:188">
      <c r="FH155" s="215"/>
      <c r="FI155" s="215"/>
      <c r="FJ155" s="215"/>
      <c r="FK155" s="215"/>
      <c r="FL155" s="215"/>
      <c r="FM155" s="215"/>
      <c r="FN155" s="215"/>
      <c r="FO155" s="215"/>
      <c r="FP155" s="215"/>
      <c r="FQ155" s="215"/>
      <c r="FR155" s="215"/>
      <c r="FS155" s="215"/>
      <c r="FT155" s="215"/>
      <c r="FU155" s="215"/>
      <c r="FV155" s="215"/>
      <c r="FW155" s="215"/>
      <c r="FX155" s="193">
        <v>93</v>
      </c>
      <c r="FY155" s="193" t="s">
        <v>1196</v>
      </c>
      <c r="FZ155" s="193" t="e">
        <f>#REF!</f>
        <v>#REF!</v>
      </c>
      <c r="GA155" s="193"/>
      <c r="GB155" s="193"/>
      <c r="GC155" s="193"/>
      <c r="GD155" s="193"/>
      <c r="GE155" s="193"/>
      <c r="GF155" s="193"/>
    </row>
    <row r="156" spans="164:188">
      <c r="FH156" s="215"/>
      <c r="FI156" s="215"/>
      <c r="FJ156" s="215"/>
      <c r="FK156" s="215"/>
      <c r="FL156" s="215"/>
      <c r="FM156" s="215"/>
      <c r="FN156" s="215"/>
      <c r="FO156" s="215"/>
      <c r="FP156" s="215"/>
      <c r="FQ156" s="215"/>
      <c r="FR156" s="215"/>
      <c r="FS156" s="215"/>
      <c r="FT156" s="215"/>
      <c r="FU156" s="215"/>
      <c r="FV156" s="215"/>
      <c r="FW156" s="215"/>
      <c r="FX156" s="193">
        <v>94</v>
      </c>
      <c r="FY156" s="193" t="s">
        <v>1197</v>
      </c>
      <c r="FZ156" s="193" t="e">
        <f>#REF!</f>
        <v>#REF!</v>
      </c>
      <c r="GA156" s="193"/>
      <c r="GB156" s="193"/>
      <c r="GC156" s="193"/>
      <c r="GD156" s="193"/>
      <c r="GE156" s="193"/>
      <c r="GF156" s="193"/>
    </row>
    <row r="157" spans="164:188">
      <c r="FH157" s="215"/>
      <c r="FI157" s="215"/>
      <c r="FJ157" s="215"/>
      <c r="FK157" s="215"/>
      <c r="FL157" s="215"/>
      <c r="FM157" s="215"/>
      <c r="FN157" s="215"/>
      <c r="FO157" s="215"/>
      <c r="FP157" s="215"/>
      <c r="FQ157" s="215"/>
      <c r="FR157" s="215"/>
      <c r="FS157" s="215"/>
      <c r="FT157" s="215"/>
      <c r="FU157" s="215"/>
      <c r="FV157" s="215"/>
      <c r="FW157" s="215"/>
      <c r="FX157" s="193">
        <v>95</v>
      </c>
      <c r="FY157" s="193" t="s">
        <v>1198</v>
      </c>
      <c r="FZ157" s="193" t="e">
        <f>#REF!</f>
        <v>#REF!</v>
      </c>
      <c r="GA157" s="193"/>
      <c r="GB157" s="193"/>
      <c r="GC157" s="193"/>
      <c r="GD157" s="193"/>
      <c r="GE157" s="193"/>
      <c r="GF157" s="193"/>
    </row>
    <row r="158" spans="164:188">
      <c r="FH158" s="215"/>
      <c r="FI158" s="215"/>
      <c r="FJ158" s="215"/>
      <c r="FK158" s="215"/>
      <c r="FL158" s="215"/>
      <c r="FM158" s="215"/>
      <c r="FN158" s="215"/>
      <c r="FO158" s="215"/>
      <c r="FP158" s="215"/>
      <c r="FQ158" s="215"/>
      <c r="FR158" s="215"/>
      <c r="FS158" s="215"/>
      <c r="FT158" s="215"/>
      <c r="FU158" s="215"/>
      <c r="FV158" s="215"/>
      <c r="FW158" s="215"/>
      <c r="FX158" s="193">
        <v>96</v>
      </c>
      <c r="FY158" s="193" t="s">
        <v>1199</v>
      </c>
      <c r="FZ158" s="193" t="e">
        <f>#REF!</f>
        <v>#REF!</v>
      </c>
      <c r="GA158" s="193"/>
      <c r="GB158" s="193"/>
      <c r="GC158" s="193"/>
      <c r="GD158" s="193"/>
      <c r="GE158" s="193"/>
      <c r="GF158" s="193"/>
    </row>
    <row r="159" spans="164:188">
      <c r="FH159" s="215"/>
      <c r="FI159" s="215"/>
      <c r="FJ159" s="215"/>
      <c r="FK159" s="215"/>
      <c r="FL159" s="215"/>
      <c r="FM159" s="215"/>
      <c r="FN159" s="215"/>
      <c r="FO159" s="215"/>
      <c r="FP159" s="215"/>
      <c r="FQ159" s="215"/>
      <c r="FR159" s="215"/>
      <c r="FS159" s="215"/>
      <c r="FT159" s="215"/>
      <c r="FU159" s="215"/>
      <c r="FV159" s="215"/>
      <c r="FW159" s="215"/>
      <c r="FX159" s="193">
        <v>97</v>
      </c>
      <c r="FY159" s="193" t="s">
        <v>1200</v>
      </c>
      <c r="FZ159" s="193" t="e">
        <f>#REF!</f>
        <v>#REF!</v>
      </c>
      <c r="GA159" s="193"/>
      <c r="GB159" s="193"/>
      <c r="GC159" s="193"/>
      <c r="GD159" s="193"/>
      <c r="GE159" s="193"/>
      <c r="GF159" s="193"/>
    </row>
    <row r="160" spans="164:188">
      <c r="FH160" s="215"/>
      <c r="FI160" s="215"/>
      <c r="FJ160" s="215"/>
      <c r="FK160" s="215"/>
      <c r="FL160" s="215"/>
      <c r="FM160" s="215"/>
      <c r="FN160" s="215"/>
      <c r="FO160" s="215"/>
      <c r="FP160" s="215"/>
      <c r="FQ160" s="215"/>
      <c r="FR160" s="215"/>
      <c r="FS160" s="215"/>
      <c r="FT160" s="215"/>
      <c r="FU160" s="215"/>
      <c r="FV160" s="215"/>
      <c r="FW160" s="215"/>
      <c r="FX160" s="193">
        <v>98</v>
      </c>
      <c r="FY160" s="193" t="s">
        <v>1201</v>
      </c>
      <c r="FZ160" s="193" t="e">
        <f>#REF!</f>
        <v>#REF!</v>
      </c>
      <c r="GA160" s="193"/>
      <c r="GB160" s="193"/>
      <c r="GC160" s="193"/>
      <c r="GD160" s="193"/>
      <c r="GE160" s="193"/>
      <c r="GF160" s="193"/>
    </row>
    <row r="161" spans="164:188">
      <c r="FH161" s="215"/>
      <c r="FI161" s="215"/>
      <c r="FJ161" s="215"/>
      <c r="FK161" s="215"/>
      <c r="FL161" s="215"/>
      <c r="FM161" s="215"/>
      <c r="FN161" s="215"/>
      <c r="FO161" s="215"/>
      <c r="FP161" s="215"/>
      <c r="FQ161" s="215"/>
      <c r="FR161" s="215"/>
      <c r="FS161" s="215"/>
      <c r="FT161" s="215"/>
      <c r="FU161" s="215"/>
      <c r="FV161" s="215"/>
      <c r="FW161" s="215"/>
      <c r="FX161" s="193">
        <v>99</v>
      </c>
      <c r="FY161" s="193" t="s">
        <v>1202</v>
      </c>
      <c r="FZ161" s="193" t="e">
        <f>#REF!</f>
        <v>#REF!</v>
      </c>
      <c r="GA161" s="193"/>
      <c r="GB161" s="193"/>
      <c r="GC161" s="193"/>
      <c r="GD161" s="193"/>
      <c r="GE161" s="193"/>
      <c r="GF161" s="193"/>
    </row>
    <row r="162" spans="164:188">
      <c r="FH162" s="215"/>
      <c r="FI162" s="215"/>
      <c r="FJ162" s="215"/>
      <c r="FK162" s="215"/>
      <c r="FL162" s="215"/>
      <c r="FM162" s="215"/>
      <c r="FN162" s="215"/>
      <c r="FO162" s="215"/>
      <c r="FP162" s="215"/>
      <c r="FQ162" s="215"/>
      <c r="FR162" s="215"/>
      <c r="FS162" s="215"/>
      <c r="FT162" s="215"/>
      <c r="FU162" s="215"/>
      <c r="FV162" s="215"/>
      <c r="FW162" s="215"/>
      <c r="FX162" s="193">
        <v>100</v>
      </c>
      <c r="FY162" s="193" t="s">
        <v>1203</v>
      </c>
      <c r="FZ162" s="193" t="e">
        <f>#REF!</f>
        <v>#REF!</v>
      </c>
      <c r="GA162" s="193"/>
      <c r="GB162" s="193"/>
      <c r="GC162" s="193"/>
      <c r="GD162" s="193"/>
      <c r="GE162" s="193"/>
      <c r="GF162" s="193"/>
    </row>
    <row r="163" spans="164:188">
      <c r="FH163" s="215"/>
      <c r="FI163" s="215"/>
      <c r="FJ163" s="215"/>
      <c r="FK163" s="215"/>
      <c r="FL163" s="215"/>
      <c r="FM163" s="215"/>
      <c r="FN163" s="215"/>
      <c r="FO163" s="215"/>
      <c r="FP163" s="215"/>
      <c r="FQ163" s="215"/>
      <c r="FR163" s="215"/>
      <c r="FS163" s="215"/>
      <c r="FT163" s="215"/>
      <c r="FU163" s="215"/>
      <c r="FV163" s="215"/>
      <c r="FW163" s="215"/>
      <c r="FX163" s="193">
        <v>101</v>
      </c>
      <c r="FY163" s="193" t="s">
        <v>1204</v>
      </c>
      <c r="FZ163" s="193" t="e">
        <f>#REF!</f>
        <v>#REF!</v>
      </c>
      <c r="GA163" s="193"/>
      <c r="GB163" s="193"/>
      <c r="GC163" s="193"/>
      <c r="GD163" s="193"/>
      <c r="GE163" s="193"/>
      <c r="GF163" s="193"/>
    </row>
    <row r="164" spans="164:188">
      <c r="FH164" s="215"/>
      <c r="FI164" s="215"/>
      <c r="FJ164" s="215"/>
      <c r="FK164" s="215"/>
      <c r="FL164" s="215"/>
      <c r="FM164" s="215"/>
      <c r="FN164" s="215"/>
      <c r="FO164" s="215"/>
      <c r="FP164" s="215"/>
      <c r="FQ164" s="215"/>
      <c r="FR164" s="215"/>
      <c r="FS164" s="215"/>
      <c r="FT164" s="215"/>
      <c r="FU164" s="215"/>
      <c r="FV164" s="215"/>
      <c r="FW164" s="215"/>
      <c r="FX164" s="193">
        <v>102</v>
      </c>
      <c r="FY164" s="193" t="s">
        <v>1205</v>
      </c>
      <c r="FZ164" s="193" t="e">
        <f>#REF!</f>
        <v>#REF!</v>
      </c>
      <c r="GA164" s="193"/>
      <c r="GB164" s="193"/>
      <c r="GC164" s="193"/>
      <c r="GD164" s="193"/>
      <c r="GE164" s="193"/>
      <c r="GF164" s="193"/>
    </row>
    <row r="165" spans="164:188">
      <c r="FH165" s="215"/>
      <c r="FI165" s="215"/>
      <c r="FJ165" s="215"/>
      <c r="FK165" s="215"/>
      <c r="FL165" s="215"/>
      <c r="FM165" s="215"/>
      <c r="FN165" s="215"/>
      <c r="FO165" s="215"/>
      <c r="FP165" s="215"/>
      <c r="FQ165" s="215"/>
      <c r="FR165" s="215"/>
      <c r="FS165" s="215"/>
      <c r="FT165" s="215"/>
      <c r="FU165" s="215"/>
      <c r="FV165" s="215"/>
      <c r="FW165" s="215"/>
      <c r="FX165" s="193">
        <v>103</v>
      </c>
      <c r="FY165" s="193" t="s">
        <v>1206</v>
      </c>
      <c r="FZ165" s="193" t="e">
        <f>#REF!</f>
        <v>#REF!</v>
      </c>
      <c r="GA165" s="193"/>
      <c r="GB165" s="193"/>
      <c r="GC165" s="193"/>
      <c r="GD165" s="193"/>
      <c r="GE165" s="193"/>
      <c r="GF165" s="193"/>
    </row>
    <row r="166" spans="164:188">
      <c r="FH166" s="215"/>
      <c r="FI166" s="215"/>
      <c r="FJ166" s="215"/>
      <c r="FK166" s="215"/>
      <c r="FL166" s="215"/>
      <c r="FM166" s="215"/>
      <c r="FN166" s="215"/>
      <c r="FO166" s="215"/>
      <c r="FP166" s="215"/>
      <c r="FQ166" s="215"/>
      <c r="FR166" s="215"/>
      <c r="FS166" s="215"/>
      <c r="FT166" s="215"/>
      <c r="FU166" s="215"/>
      <c r="FV166" s="215"/>
      <c r="FW166" s="215"/>
      <c r="FX166" s="193">
        <v>104</v>
      </c>
      <c r="FY166" s="193" t="s">
        <v>1207</v>
      </c>
      <c r="FZ166" s="193" t="e">
        <f>#REF!</f>
        <v>#REF!</v>
      </c>
      <c r="GA166" s="193"/>
      <c r="GB166" s="193"/>
      <c r="GC166" s="193"/>
      <c r="GD166" s="193"/>
      <c r="GE166" s="193"/>
      <c r="GF166" s="193"/>
    </row>
    <row r="167" spans="164:188">
      <c r="FH167" s="215"/>
      <c r="FI167" s="215"/>
      <c r="FJ167" s="215"/>
      <c r="FK167" s="215"/>
      <c r="FL167" s="215"/>
      <c r="FM167" s="215"/>
      <c r="FN167" s="215"/>
      <c r="FO167" s="215"/>
      <c r="FP167" s="215"/>
      <c r="FQ167" s="215"/>
      <c r="FR167" s="215"/>
      <c r="FS167" s="215"/>
      <c r="FT167" s="215"/>
      <c r="FU167" s="215"/>
      <c r="FV167" s="215"/>
      <c r="FW167" s="215"/>
      <c r="FX167" s="193">
        <v>105</v>
      </c>
      <c r="FY167" s="193" t="s">
        <v>1208</v>
      </c>
      <c r="FZ167" s="193" t="e">
        <f>#REF!</f>
        <v>#REF!</v>
      </c>
      <c r="GA167" s="193"/>
      <c r="GB167" s="193"/>
      <c r="GC167" s="193"/>
      <c r="GD167" s="193"/>
      <c r="GE167" s="193"/>
      <c r="GF167" s="193"/>
    </row>
    <row r="168" spans="164:188">
      <c r="FH168" s="215"/>
      <c r="FI168" s="215"/>
      <c r="FJ168" s="215"/>
      <c r="FK168" s="215"/>
      <c r="FL168" s="215"/>
      <c r="FM168" s="215"/>
      <c r="FN168" s="215"/>
      <c r="FO168" s="215"/>
      <c r="FP168" s="215"/>
      <c r="FQ168" s="215"/>
      <c r="FR168" s="215"/>
      <c r="FS168" s="215"/>
      <c r="FT168" s="215"/>
      <c r="FU168" s="215"/>
      <c r="FV168" s="215"/>
      <c r="FW168" s="215"/>
      <c r="FX168" s="193">
        <v>106</v>
      </c>
      <c r="FY168" s="193" t="s">
        <v>1209</v>
      </c>
      <c r="FZ168" s="193" t="e">
        <f>#REF!</f>
        <v>#REF!</v>
      </c>
      <c r="GA168" s="193"/>
      <c r="GB168" s="193"/>
      <c r="GC168" s="193"/>
      <c r="GD168" s="193"/>
      <c r="GE168" s="193"/>
      <c r="GF168" s="193"/>
    </row>
    <row r="169" spans="164:188">
      <c r="FH169" s="215"/>
      <c r="FI169" s="215"/>
      <c r="FJ169" s="215"/>
      <c r="FK169" s="215"/>
      <c r="FL169" s="215"/>
      <c r="FM169" s="215"/>
      <c r="FN169" s="215"/>
      <c r="FO169" s="215"/>
      <c r="FP169" s="215"/>
      <c r="FQ169" s="215"/>
      <c r="FR169" s="215"/>
      <c r="FS169" s="215"/>
      <c r="FT169" s="215"/>
      <c r="FU169" s="215"/>
      <c r="FV169" s="215"/>
      <c r="FW169" s="215"/>
      <c r="FX169" s="193">
        <v>107</v>
      </c>
      <c r="FY169" s="193" t="s">
        <v>1210</v>
      </c>
      <c r="FZ169" s="193" t="e">
        <f>#REF!</f>
        <v>#REF!</v>
      </c>
      <c r="GA169" s="193"/>
      <c r="GB169" s="193"/>
      <c r="GC169" s="193"/>
      <c r="GD169" s="193"/>
      <c r="GE169" s="193"/>
      <c r="GF169" s="193"/>
    </row>
    <row r="170" spans="164:188">
      <c r="FH170" s="215"/>
      <c r="FI170" s="215"/>
      <c r="FJ170" s="215"/>
      <c r="FK170" s="215"/>
      <c r="FL170" s="215"/>
      <c r="FM170" s="215"/>
      <c r="FN170" s="215"/>
      <c r="FO170" s="215"/>
      <c r="FP170" s="215"/>
      <c r="FQ170" s="215"/>
      <c r="FR170" s="215"/>
      <c r="FS170" s="215"/>
      <c r="FT170" s="215"/>
      <c r="FU170" s="215"/>
      <c r="FV170" s="215"/>
      <c r="FW170" s="215"/>
      <c r="FX170" s="193">
        <v>108</v>
      </c>
      <c r="FY170" s="193" t="s">
        <v>1211</v>
      </c>
      <c r="FZ170" s="193" t="e">
        <f>#REF!</f>
        <v>#REF!</v>
      </c>
      <c r="GA170" s="193"/>
      <c r="GB170" s="193"/>
      <c r="GC170" s="193"/>
      <c r="GD170" s="193"/>
      <c r="GE170" s="193"/>
      <c r="GF170" s="193"/>
    </row>
    <row r="171" spans="164:188">
      <c r="FH171" s="215"/>
      <c r="FI171" s="215"/>
      <c r="FJ171" s="215"/>
      <c r="FK171" s="215"/>
      <c r="FL171" s="215"/>
      <c r="FM171" s="215"/>
      <c r="FN171" s="215"/>
      <c r="FO171" s="215"/>
      <c r="FP171" s="215"/>
      <c r="FQ171" s="215"/>
      <c r="FR171" s="215"/>
      <c r="FS171" s="215"/>
      <c r="FT171" s="215"/>
      <c r="FU171" s="215"/>
      <c r="FV171" s="215"/>
      <c r="FW171" s="215"/>
      <c r="FX171" s="193">
        <v>109</v>
      </c>
      <c r="FY171" s="193" t="s">
        <v>1212</v>
      </c>
      <c r="FZ171" s="193" t="e">
        <f>#REF!</f>
        <v>#REF!</v>
      </c>
      <c r="GA171" s="193"/>
      <c r="GB171" s="193"/>
      <c r="GC171" s="193"/>
      <c r="GD171" s="193"/>
      <c r="GE171" s="193"/>
      <c r="GF171" s="193"/>
    </row>
    <row r="172" spans="164:188">
      <c r="FH172" s="215"/>
      <c r="FI172" s="215"/>
      <c r="FJ172" s="215"/>
      <c r="FK172" s="215"/>
      <c r="FL172" s="215"/>
      <c r="FM172" s="215"/>
      <c r="FN172" s="215"/>
      <c r="FO172" s="215"/>
      <c r="FP172" s="215"/>
      <c r="FQ172" s="215"/>
      <c r="FR172" s="215"/>
      <c r="FS172" s="215"/>
      <c r="FT172" s="215"/>
      <c r="FU172" s="215"/>
      <c r="FV172" s="215"/>
      <c r="FW172" s="215"/>
      <c r="FX172" s="193">
        <v>110</v>
      </c>
      <c r="FY172" s="193" t="s">
        <v>1213</v>
      </c>
      <c r="FZ172" s="193" t="e">
        <f>#REF!</f>
        <v>#REF!</v>
      </c>
      <c r="GA172" s="193"/>
      <c r="GB172" s="193"/>
      <c r="GC172" s="193"/>
      <c r="GD172" s="193"/>
      <c r="GE172" s="193"/>
      <c r="GF172" s="193"/>
    </row>
    <row r="173" spans="164:188">
      <c r="FH173" s="215"/>
      <c r="FI173" s="215"/>
      <c r="FJ173" s="215"/>
      <c r="FK173" s="215"/>
      <c r="FL173" s="215"/>
      <c r="FM173" s="215"/>
      <c r="FN173" s="215"/>
      <c r="FO173" s="215"/>
      <c r="FP173" s="215"/>
      <c r="FQ173" s="215"/>
      <c r="FR173" s="215"/>
      <c r="FS173" s="215"/>
      <c r="FT173" s="215"/>
      <c r="FU173" s="215"/>
      <c r="FV173" s="215"/>
      <c r="FW173" s="215"/>
      <c r="FX173" s="193">
        <v>111</v>
      </c>
      <c r="FY173" s="193" t="s">
        <v>1214</v>
      </c>
      <c r="FZ173" s="193" t="e">
        <f>#REF!</f>
        <v>#REF!</v>
      </c>
      <c r="GA173" s="193"/>
      <c r="GB173" s="193"/>
      <c r="GC173" s="193"/>
      <c r="GD173" s="193"/>
      <c r="GE173" s="193"/>
      <c r="GF173" s="193"/>
    </row>
    <row r="174" spans="164:188">
      <c r="FH174" s="215"/>
      <c r="FI174" s="215"/>
      <c r="FJ174" s="215"/>
      <c r="FK174" s="215"/>
      <c r="FL174" s="215"/>
      <c r="FM174" s="215"/>
      <c r="FN174" s="215"/>
      <c r="FO174" s="215"/>
      <c r="FP174" s="215"/>
      <c r="FQ174" s="215"/>
      <c r="FR174" s="215"/>
      <c r="FS174" s="215"/>
      <c r="FT174" s="215"/>
      <c r="FU174" s="215"/>
      <c r="FV174" s="215"/>
      <c r="FW174" s="215"/>
      <c r="FX174" s="193">
        <v>112</v>
      </c>
      <c r="FY174" s="193" t="s">
        <v>1215</v>
      </c>
      <c r="FZ174" s="193" t="e">
        <f>#REF!</f>
        <v>#REF!</v>
      </c>
      <c r="GA174" s="193"/>
      <c r="GB174" s="193"/>
      <c r="GC174" s="193"/>
      <c r="GD174" s="193"/>
      <c r="GE174" s="193"/>
      <c r="GF174" s="193"/>
    </row>
    <row r="175" spans="164:188">
      <c r="FH175" s="215"/>
      <c r="FI175" s="215"/>
      <c r="FJ175" s="215"/>
      <c r="FK175" s="215"/>
      <c r="FL175" s="215"/>
      <c r="FM175" s="215"/>
      <c r="FN175" s="215"/>
      <c r="FO175" s="215"/>
      <c r="FP175" s="215"/>
      <c r="FQ175" s="215"/>
      <c r="FR175" s="215"/>
      <c r="FS175" s="215"/>
      <c r="FT175" s="215"/>
      <c r="FU175" s="215"/>
      <c r="FV175" s="215"/>
      <c r="FW175" s="215"/>
      <c r="FX175" s="193">
        <v>113</v>
      </c>
      <c r="FY175" s="193" t="s">
        <v>1216</v>
      </c>
      <c r="FZ175" s="193" t="e">
        <f>#REF!</f>
        <v>#REF!</v>
      </c>
      <c r="GA175" s="193"/>
      <c r="GB175" s="193"/>
      <c r="GC175" s="193"/>
      <c r="GD175" s="193"/>
      <c r="GE175" s="193"/>
      <c r="GF175" s="193"/>
    </row>
    <row r="176" spans="164:188">
      <c r="FH176" s="215"/>
      <c r="FI176" s="215"/>
      <c r="FJ176" s="215"/>
      <c r="FK176" s="215"/>
      <c r="FL176" s="215"/>
      <c r="FM176" s="215"/>
      <c r="FN176" s="215"/>
      <c r="FO176" s="215"/>
      <c r="FP176" s="215"/>
      <c r="FQ176" s="215"/>
      <c r="FR176" s="215"/>
      <c r="FS176" s="215"/>
      <c r="FT176" s="215"/>
      <c r="FU176" s="215"/>
      <c r="FV176" s="215"/>
      <c r="FW176" s="215"/>
      <c r="FX176" s="193">
        <v>114</v>
      </c>
      <c r="FY176" s="193" t="s">
        <v>1217</v>
      </c>
      <c r="FZ176" s="193" t="e">
        <f>#REF!</f>
        <v>#REF!</v>
      </c>
      <c r="GA176" s="193"/>
      <c r="GB176" s="193"/>
      <c r="GC176" s="193"/>
      <c r="GD176" s="193"/>
      <c r="GE176" s="193"/>
      <c r="GF176" s="193"/>
    </row>
    <row r="177" spans="164:188">
      <c r="FH177" s="215"/>
      <c r="FI177" s="215"/>
      <c r="FJ177" s="215"/>
      <c r="FK177" s="215"/>
      <c r="FL177" s="215"/>
      <c r="FM177" s="215"/>
      <c r="FN177" s="215"/>
      <c r="FO177" s="215"/>
      <c r="FP177" s="215"/>
      <c r="FQ177" s="215"/>
      <c r="FR177" s="215"/>
      <c r="FS177" s="215"/>
      <c r="FT177" s="215"/>
      <c r="FU177" s="215"/>
      <c r="FV177" s="215"/>
      <c r="FW177" s="215"/>
      <c r="FX177" s="193">
        <v>115</v>
      </c>
      <c r="FY177" s="193" t="s">
        <v>1218</v>
      </c>
      <c r="FZ177" s="193" t="e">
        <f>#REF!</f>
        <v>#REF!</v>
      </c>
      <c r="GA177" s="193"/>
      <c r="GB177" s="193"/>
      <c r="GC177" s="193"/>
      <c r="GD177" s="193"/>
      <c r="GE177" s="193"/>
      <c r="GF177" s="193"/>
    </row>
    <row r="178" spans="164:188">
      <c r="FH178" s="215"/>
      <c r="FI178" s="215"/>
      <c r="FJ178" s="215"/>
      <c r="FK178" s="215"/>
      <c r="FL178" s="215"/>
      <c r="FM178" s="215"/>
      <c r="FN178" s="215"/>
      <c r="FO178" s="215"/>
      <c r="FP178" s="215"/>
      <c r="FQ178" s="215"/>
      <c r="FR178" s="215"/>
      <c r="FS178" s="215"/>
      <c r="FT178" s="215"/>
      <c r="FU178" s="215"/>
      <c r="FV178" s="215"/>
      <c r="FW178" s="215"/>
      <c r="FX178" s="193">
        <v>116</v>
      </c>
      <c r="FY178" s="193" t="s">
        <v>1219</v>
      </c>
      <c r="FZ178" s="193" t="e">
        <f>#REF!</f>
        <v>#REF!</v>
      </c>
      <c r="GA178" s="193"/>
      <c r="GB178" s="193"/>
      <c r="GC178" s="193"/>
      <c r="GD178" s="193"/>
      <c r="GE178" s="193"/>
      <c r="GF178" s="193"/>
    </row>
    <row r="179" spans="164:188">
      <c r="FH179" s="215"/>
      <c r="FI179" s="215"/>
      <c r="FJ179" s="215"/>
      <c r="FK179" s="215"/>
      <c r="FL179" s="215"/>
      <c r="FM179" s="215"/>
      <c r="FN179" s="215"/>
      <c r="FO179" s="215"/>
      <c r="FP179" s="215"/>
      <c r="FQ179" s="215"/>
      <c r="FR179" s="215"/>
      <c r="FS179" s="215"/>
      <c r="FT179" s="215"/>
      <c r="FU179" s="215"/>
      <c r="FV179" s="215"/>
      <c r="FW179" s="215"/>
      <c r="FX179" s="193">
        <v>117</v>
      </c>
      <c r="FY179" s="193" t="s">
        <v>1220</v>
      </c>
      <c r="FZ179" s="193" t="e">
        <f>#REF!</f>
        <v>#REF!</v>
      </c>
      <c r="GA179" s="193"/>
      <c r="GB179" s="193"/>
      <c r="GC179" s="193"/>
      <c r="GD179" s="193"/>
      <c r="GE179" s="193"/>
      <c r="GF179" s="193"/>
    </row>
    <row r="180" spans="164:188">
      <c r="FH180" s="215"/>
      <c r="FI180" s="215"/>
      <c r="FJ180" s="215"/>
      <c r="FK180" s="215"/>
      <c r="FL180" s="215"/>
      <c r="FM180" s="215"/>
      <c r="FN180" s="215"/>
      <c r="FO180" s="215"/>
      <c r="FP180" s="215"/>
      <c r="FQ180" s="215"/>
      <c r="FR180" s="215"/>
      <c r="FS180" s="215"/>
      <c r="FT180" s="215"/>
      <c r="FU180" s="215"/>
      <c r="FV180" s="215"/>
      <c r="FW180" s="215"/>
      <c r="FX180" s="193">
        <v>118</v>
      </c>
      <c r="FY180" s="193" t="s">
        <v>1221</v>
      </c>
      <c r="FZ180" s="193" t="e">
        <f>#REF!</f>
        <v>#REF!</v>
      </c>
      <c r="GA180" s="193"/>
      <c r="GB180" s="193"/>
      <c r="GC180" s="193"/>
      <c r="GD180" s="193"/>
      <c r="GE180" s="193"/>
      <c r="GF180" s="193"/>
    </row>
    <row r="181" spans="164:188">
      <c r="FH181" s="215"/>
      <c r="FI181" s="215"/>
      <c r="FJ181" s="215"/>
      <c r="FK181" s="215"/>
      <c r="FL181" s="215"/>
      <c r="FM181" s="215"/>
      <c r="FN181" s="215"/>
      <c r="FO181" s="215"/>
      <c r="FP181" s="215"/>
      <c r="FQ181" s="215"/>
      <c r="FR181" s="215"/>
      <c r="FS181" s="215"/>
      <c r="FT181" s="215"/>
      <c r="FU181" s="215"/>
      <c r="FV181" s="215"/>
      <c r="FW181" s="215"/>
      <c r="FX181" s="193">
        <v>119</v>
      </c>
      <c r="FY181" s="193" t="s">
        <v>1222</v>
      </c>
      <c r="FZ181" s="193" t="e">
        <f>#REF!</f>
        <v>#REF!</v>
      </c>
      <c r="GA181" s="193"/>
      <c r="GB181" s="193"/>
      <c r="GC181" s="193"/>
      <c r="GD181" s="193"/>
      <c r="GE181" s="193"/>
      <c r="GF181" s="193"/>
    </row>
    <row r="182" spans="164:188">
      <c r="FH182" s="215"/>
      <c r="FI182" s="215"/>
      <c r="FJ182" s="215"/>
      <c r="FK182" s="215"/>
      <c r="FL182" s="215"/>
      <c r="FM182" s="215"/>
      <c r="FN182" s="215"/>
      <c r="FO182" s="215"/>
      <c r="FP182" s="215"/>
      <c r="FQ182" s="215"/>
      <c r="FR182" s="215"/>
      <c r="FS182" s="215"/>
      <c r="FT182" s="215"/>
      <c r="FU182" s="215"/>
      <c r="FV182" s="215"/>
      <c r="FW182" s="215"/>
      <c r="FX182" s="193">
        <v>120</v>
      </c>
      <c r="FY182" s="193" t="s">
        <v>1223</v>
      </c>
      <c r="FZ182" s="193" t="e">
        <f>#REF!</f>
        <v>#REF!</v>
      </c>
      <c r="GA182" s="193"/>
      <c r="GB182" s="193"/>
      <c r="GC182" s="193"/>
      <c r="GD182" s="193"/>
      <c r="GE182" s="193"/>
      <c r="GF182" s="193"/>
    </row>
    <row r="183" spans="164:188">
      <c r="FH183" s="215"/>
      <c r="FI183" s="215"/>
      <c r="FJ183" s="215"/>
      <c r="FK183" s="215"/>
      <c r="FL183" s="215"/>
      <c r="FM183" s="215"/>
      <c r="FN183" s="215"/>
      <c r="FO183" s="215"/>
      <c r="FP183" s="215"/>
      <c r="FQ183" s="215"/>
      <c r="FR183" s="215"/>
      <c r="FS183" s="215"/>
      <c r="FT183" s="215"/>
      <c r="FU183" s="215"/>
      <c r="FV183" s="215"/>
      <c r="FW183" s="215"/>
      <c r="FX183" s="193">
        <v>121</v>
      </c>
      <c r="FY183" s="193" t="s">
        <v>1224</v>
      </c>
      <c r="FZ183" s="193" t="e">
        <f>#REF!</f>
        <v>#REF!</v>
      </c>
      <c r="GA183" s="193"/>
      <c r="GB183" s="193"/>
      <c r="GC183" s="193"/>
      <c r="GD183" s="193"/>
      <c r="GE183" s="193"/>
      <c r="GF183" s="193"/>
    </row>
    <row r="184" spans="164:188">
      <c r="FH184" s="215"/>
      <c r="FI184" s="215"/>
      <c r="FJ184" s="215"/>
      <c r="FK184" s="215"/>
      <c r="FL184" s="215"/>
      <c r="FM184" s="215"/>
      <c r="FN184" s="215"/>
      <c r="FO184" s="215"/>
      <c r="FP184" s="215"/>
      <c r="FQ184" s="215"/>
      <c r="FR184" s="215"/>
      <c r="FS184" s="215"/>
      <c r="FT184" s="215"/>
      <c r="FU184" s="215"/>
      <c r="FV184" s="215"/>
      <c r="FW184" s="215"/>
      <c r="FX184" s="193">
        <v>122</v>
      </c>
      <c r="FY184" s="193" t="s">
        <v>1225</v>
      </c>
      <c r="FZ184" s="193" t="e">
        <f>#REF!</f>
        <v>#REF!</v>
      </c>
      <c r="GA184" s="193"/>
      <c r="GB184" s="193"/>
      <c r="GC184" s="193"/>
      <c r="GD184" s="193"/>
      <c r="GE184" s="193"/>
      <c r="GF184" s="193"/>
    </row>
    <row r="185" spans="164:188">
      <c r="FH185" s="215"/>
      <c r="FI185" s="215"/>
      <c r="FJ185" s="215"/>
      <c r="FK185" s="215"/>
      <c r="FL185" s="215"/>
      <c r="FM185" s="215"/>
      <c r="FN185" s="215"/>
      <c r="FO185" s="215"/>
      <c r="FP185" s="215"/>
      <c r="FQ185" s="215"/>
      <c r="FR185" s="215"/>
      <c r="FS185" s="215"/>
      <c r="FT185" s="215"/>
      <c r="FU185" s="215"/>
      <c r="FV185" s="215"/>
      <c r="FW185" s="215"/>
      <c r="FX185" s="193">
        <v>123</v>
      </c>
      <c r="FY185" s="193" t="s">
        <v>1226</v>
      </c>
      <c r="FZ185" s="193" t="e">
        <f>#REF!</f>
        <v>#REF!</v>
      </c>
      <c r="GA185" s="193"/>
      <c r="GB185" s="193"/>
      <c r="GC185" s="193"/>
      <c r="GD185" s="193"/>
      <c r="GE185" s="193"/>
      <c r="GF185" s="193"/>
    </row>
    <row r="186" spans="164:188">
      <c r="FH186" s="215"/>
      <c r="FI186" s="215"/>
      <c r="FJ186" s="215"/>
      <c r="FK186" s="215"/>
      <c r="FL186" s="215"/>
      <c r="FM186" s="215"/>
      <c r="FN186" s="215"/>
      <c r="FO186" s="215"/>
      <c r="FP186" s="215"/>
      <c r="FQ186" s="215"/>
      <c r="FR186" s="215"/>
      <c r="FS186" s="215"/>
      <c r="FT186" s="215"/>
      <c r="FU186" s="215"/>
      <c r="FV186" s="215"/>
      <c r="FW186" s="215"/>
      <c r="FX186" s="193">
        <v>124</v>
      </c>
      <c r="FY186" s="193" t="s">
        <v>1227</v>
      </c>
      <c r="FZ186" s="193" t="e">
        <f>#REF!</f>
        <v>#REF!</v>
      </c>
      <c r="GA186" s="193"/>
      <c r="GB186" s="193"/>
      <c r="GC186" s="193"/>
      <c r="GD186" s="193"/>
      <c r="GE186" s="193"/>
      <c r="GF186" s="193"/>
    </row>
    <row r="187" spans="164:188">
      <c r="FH187" s="215"/>
      <c r="FI187" s="215"/>
      <c r="FJ187" s="215"/>
      <c r="FK187" s="215"/>
      <c r="FL187" s="215"/>
      <c r="FM187" s="215"/>
      <c r="FN187" s="215"/>
      <c r="FO187" s="215"/>
      <c r="FP187" s="215"/>
      <c r="FQ187" s="215"/>
      <c r="FR187" s="215"/>
      <c r="FS187" s="215"/>
      <c r="FT187" s="215"/>
      <c r="FU187" s="215"/>
      <c r="FV187" s="215"/>
      <c r="FW187" s="215"/>
      <c r="FX187" s="193">
        <v>125</v>
      </c>
      <c r="FY187" s="193" t="s">
        <v>1228</v>
      </c>
      <c r="FZ187" s="193" t="e">
        <f>#REF!</f>
        <v>#REF!</v>
      </c>
      <c r="GA187" s="193"/>
      <c r="GB187" s="193"/>
      <c r="GC187" s="193"/>
      <c r="GD187" s="193"/>
      <c r="GE187" s="193"/>
      <c r="GF187" s="193"/>
    </row>
    <row r="188" spans="164:188">
      <c r="FH188" s="215"/>
      <c r="FI188" s="215"/>
      <c r="FJ188" s="215"/>
      <c r="FK188" s="215"/>
      <c r="FL188" s="215"/>
      <c r="FM188" s="215"/>
      <c r="FN188" s="215"/>
      <c r="FO188" s="215"/>
      <c r="FP188" s="215"/>
      <c r="FQ188" s="215"/>
      <c r="FR188" s="215"/>
      <c r="FS188" s="215"/>
      <c r="FT188" s="215"/>
      <c r="FU188" s="215"/>
      <c r="FV188" s="215"/>
      <c r="FW188" s="215"/>
      <c r="FX188" s="193">
        <v>126</v>
      </c>
      <c r="FY188" s="193" t="s">
        <v>1229</v>
      </c>
      <c r="FZ188" s="193" t="e">
        <f>#REF!</f>
        <v>#REF!</v>
      </c>
      <c r="GA188" s="193"/>
      <c r="GB188" s="193"/>
      <c r="GC188" s="193"/>
      <c r="GD188" s="193"/>
      <c r="GE188" s="193"/>
      <c r="GF188" s="193"/>
    </row>
    <row r="189" spans="164:188">
      <c r="FH189" s="215"/>
      <c r="FI189" s="215"/>
      <c r="FJ189" s="215"/>
      <c r="FK189" s="215"/>
      <c r="FL189" s="215"/>
      <c r="FM189" s="215"/>
      <c r="FN189" s="215"/>
      <c r="FO189" s="215"/>
      <c r="FP189" s="215"/>
      <c r="FQ189" s="215"/>
      <c r="FR189" s="215"/>
      <c r="FS189" s="215"/>
      <c r="FT189" s="215"/>
      <c r="FU189" s="215"/>
      <c r="FV189" s="215"/>
      <c r="FW189" s="215"/>
      <c r="FX189" s="193">
        <v>127</v>
      </c>
      <c r="FY189" s="193" t="s">
        <v>1230</v>
      </c>
      <c r="FZ189" s="193" t="e">
        <f>#REF!</f>
        <v>#REF!</v>
      </c>
      <c r="GA189" s="193"/>
      <c r="GB189" s="193"/>
      <c r="GC189" s="193"/>
      <c r="GD189" s="193"/>
      <c r="GE189" s="193"/>
      <c r="GF189" s="193"/>
    </row>
    <row r="190" spans="164:188">
      <c r="FH190" s="215"/>
      <c r="FI190" s="215"/>
      <c r="FJ190" s="215"/>
      <c r="FK190" s="215"/>
      <c r="FL190" s="215"/>
      <c r="FM190" s="215"/>
      <c r="FN190" s="215"/>
      <c r="FO190" s="215"/>
      <c r="FP190" s="215"/>
      <c r="FQ190" s="215"/>
      <c r="FR190" s="215"/>
      <c r="FS190" s="215"/>
      <c r="FT190" s="215"/>
      <c r="FU190" s="215"/>
      <c r="FV190" s="215"/>
      <c r="FW190" s="215"/>
      <c r="FX190" s="193">
        <v>128</v>
      </c>
      <c r="FY190" s="193" t="s">
        <v>1231</v>
      </c>
      <c r="FZ190" s="193" t="e">
        <f>#REF!</f>
        <v>#REF!</v>
      </c>
      <c r="GA190" s="193"/>
      <c r="GB190" s="193"/>
      <c r="GC190" s="193"/>
      <c r="GD190" s="193"/>
      <c r="GE190" s="193"/>
      <c r="GF190" s="193"/>
    </row>
    <row r="191" spans="164:188">
      <c r="FH191" s="215"/>
      <c r="FI191" s="215"/>
      <c r="FJ191" s="215"/>
      <c r="FK191" s="215"/>
      <c r="FL191" s="215"/>
      <c r="FM191" s="215"/>
      <c r="FN191" s="215"/>
      <c r="FO191" s="215"/>
      <c r="FP191" s="215"/>
      <c r="FQ191" s="215"/>
      <c r="FR191" s="215"/>
      <c r="FS191" s="215"/>
      <c r="FT191" s="215"/>
      <c r="FU191" s="215"/>
      <c r="FV191" s="215"/>
      <c r="FW191" s="215"/>
      <c r="FX191" s="193">
        <v>129</v>
      </c>
      <c r="FY191" s="193" t="s">
        <v>1232</v>
      </c>
      <c r="FZ191" s="193" t="e">
        <f>#REF!</f>
        <v>#REF!</v>
      </c>
      <c r="GA191" s="193"/>
      <c r="GB191" s="193"/>
      <c r="GC191" s="193"/>
      <c r="GD191" s="193"/>
      <c r="GE191" s="193"/>
      <c r="GF191" s="193"/>
    </row>
    <row r="192" spans="164:188">
      <c r="FH192" s="215"/>
      <c r="FI192" s="215"/>
      <c r="FJ192" s="215"/>
      <c r="FK192" s="215"/>
      <c r="FL192" s="215"/>
      <c r="FM192" s="215"/>
      <c r="FN192" s="215"/>
      <c r="FO192" s="215"/>
      <c r="FP192" s="215"/>
      <c r="FQ192" s="215"/>
      <c r="FR192" s="215"/>
      <c r="FS192" s="215"/>
      <c r="FT192" s="215"/>
      <c r="FU192" s="215"/>
      <c r="FV192" s="215"/>
      <c r="FW192" s="215"/>
      <c r="FX192" s="193">
        <v>130</v>
      </c>
      <c r="FY192" s="193" t="s">
        <v>1233</v>
      </c>
      <c r="FZ192" s="193" t="e">
        <f>#REF!</f>
        <v>#REF!</v>
      </c>
      <c r="GA192" s="193"/>
      <c r="GB192" s="193"/>
      <c r="GC192" s="193"/>
      <c r="GD192" s="193"/>
      <c r="GE192" s="193"/>
      <c r="GF192" s="193"/>
    </row>
    <row r="193" spans="164:188">
      <c r="FH193" s="215"/>
      <c r="FI193" s="215"/>
      <c r="FJ193" s="215"/>
      <c r="FK193" s="215"/>
      <c r="FL193" s="215"/>
      <c r="FM193" s="215"/>
      <c r="FN193" s="215"/>
      <c r="FO193" s="215"/>
      <c r="FP193" s="215"/>
      <c r="FQ193" s="215"/>
      <c r="FR193" s="215"/>
      <c r="FS193" s="215"/>
      <c r="FT193" s="215"/>
      <c r="FU193" s="215"/>
      <c r="FV193" s="215"/>
      <c r="FW193" s="215"/>
      <c r="FX193" s="193">
        <v>131</v>
      </c>
      <c r="FY193" s="193" t="s">
        <v>1234</v>
      </c>
      <c r="FZ193" s="193" t="e">
        <f>#REF!</f>
        <v>#REF!</v>
      </c>
      <c r="GA193" s="193"/>
      <c r="GB193" s="193"/>
      <c r="GC193" s="193"/>
      <c r="GD193" s="193"/>
      <c r="GE193" s="193"/>
      <c r="GF193" s="193"/>
    </row>
    <row r="194" spans="164:188">
      <c r="FH194" s="215"/>
      <c r="FI194" s="215"/>
      <c r="FJ194" s="215"/>
      <c r="FK194" s="215"/>
      <c r="FL194" s="215"/>
      <c r="FM194" s="215"/>
      <c r="FN194" s="215"/>
      <c r="FO194" s="215"/>
      <c r="FP194" s="215"/>
      <c r="FQ194" s="215"/>
      <c r="FR194" s="215"/>
      <c r="FS194" s="215"/>
      <c r="FT194" s="215"/>
      <c r="FU194" s="215"/>
      <c r="FV194" s="215"/>
      <c r="FW194" s="215"/>
      <c r="FX194" s="193">
        <v>132</v>
      </c>
      <c r="FY194" s="193" t="s">
        <v>1235</v>
      </c>
      <c r="FZ194" s="193" t="e">
        <f>#REF!</f>
        <v>#REF!</v>
      </c>
      <c r="GA194" s="193"/>
      <c r="GB194" s="193"/>
      <c r="GC194" s="193"/>
      <c r="GD194" s="193"/>
      <c r="GE194" s="193"/>
      <c r="GF194" s="193"/>
    </row>
    <row r="195" spans="164:188">
      <c r="FH195" s="215"/>
      <c r="FI195" s="215"/>
      <c r="FJ195" s="215"/>
      <c r="FK195" s="215"/>
      <c r="FL195" s="215"/>
      <c r="FM195" s="215"/>
      <c r="FN195" s="215"/>
      <c r="FO195" s="215"/>
      <c r="FP195" s="215"/>
      <c r="FQ195" s="215"/>
      <c r="FR195" s="215"/>
      <c r="FS195" s="215"/>
      <c r="FT195" s="215"/>
      <c r="FU195" s="215"/>
      <c r="FV195" s="215"/>
      <c r="FW195" s="215"/>
      <c r="FX195" s="193">
        <v>133</v>
      </c>
      <c r="FY195" s="193" t="s">
        <v>1236</v>
      </c>
      <c r="FZ195" s="193" t="e">
        <f>#REF!</f>
        <v>#REF!</v>
      </c>
      <c r="GA195" s="193"/>
      <c r="GB195" s="193"/>
      <c r="GC195" s="193"/>
      <c r="GD195" s="193"/>
      <c r="GE195" s="193"/>
      <c r="GF195" s="193"/>
    </row>
    <row r="196" spans="164:188">
      <c r="FH196" s="215"/>
      <c r="FI196" s="215"/>
      <c r="FJ196" s="215"/>
      <c r="FK196" s="215"/>
      <c r="FL196" s="215"/>
      <c r="FM196" s="215"/>
      <c r="FN196" s="215"/>
      <c r="FO196" s="215"/>
      <c r="FP196" s="215"/>
      <c r="FQ196" s="215"/>
      <c r="FR196" s="215"/>
      <c r="FS196" s="215"/>
      <c r="FT196" s="215"/>
      <c r="FU196" s="215"/>
      <c r="FV196" s="215"/>
      <c r="FW196" s="215"/>
      <c r="FX196" s="193">
        <v>134</v>
      </c>
      <c r="FY196" s="193" t="s">
        <v>1237</v>
      </c>
      <c r="FZ196" s="193" t="e">
        <f>#REF!</f>
        <v>#REF!</v>
      </c>
      <c r="GA196" s="193"/>
      <c r="GB196" s="193"/>
      <c r="GC196" s="193"/>
      <c r="GD196" s="193"/>
      <c r="GE196" s="193"/>
      <c r="GF196" s="193"/>
    </row>
    <row r="197" spans="164:188">
      <c r="FH197" s="215"/>
      <c r="FI197" s="215"/>
      <c r="FJ197" s="215"/>
      <c r="FK197" s="215"/>
      <c r="FL197" s="215"/>
      <c r="FM197" s="215"/>
      <c r="FN197" s="215"/>
      <c r="FO197" s="215"/>
      <c r="FP197" s="215"/>
      <c r="FQ197" s="215"/>
      <c r="FR197" s="215"/>
      <c r="FS197" s="215"/>
      <c r="FT197" s="215"/>
      <c r="FU197" s="215"/>
      <c r="FV197" s="215"/>
      <c r="FW197" s="215"/>
      <c r="FX197" s="193">
        <v>135</v>
      </c>
      <c r="FY197" s="193" t="s">
        <v>1238</v>
      </c>
      <c r="FZ197" s="193" t="e">
        <f>#REF!</f>
        <v>#REF!</v>
      </c>
      <c r="GA197" s="193"/>
      <c r="GB197" s="193"/>
      <c r="GC197" s="193"/>
      <c r="GD197" s="193"/>
      <c r="GE197" s="193"/>
      <c r="GF197" s="193"/>
    </row>
    <row r="198" spans="164:188">
      <c r="FH198" s="215"/>
      <c r="FI198" s="215"/>
      <c r="FJ198" s="215"/>
      <c r="FK198" s="215"/>
      <c r="FL198" s="215"/>
      <c r="FM198" s="215"/>
      <c r="FN198" s="215"/>
      <c r="FO198" s="215"/>
      <c r="FP198" s="215"/>
      <c r="FQ198" s="215"/>
      <c r="FR198" s="215"/>
      <c r="FS198" s="215"/>
      <c r="FT198" s="215"/>
      <c r="FU198" s="215"/>
      <c r="FV198" s="215"/>
      <c r="FW198" s="215"/>
      <c r="FX198" s="193">
        <v>136</v>
      </c>
      <c r="FY198" s="193" t="s">
        <v>1239</v>
      </c>
      <c r="FZ198" s="193" t="e">
        <f>#REF!</f>
        <v>#REF!</v>
      </c>
      <c r="GA198" s="193"/>
      <c r="GB198" s="193"/>
      <c r="GC198" s="193"/>
      <c r="GD198" s="193"/>
      <c r="GE198" s="193"/>
      <c r="GF198" s="193"/>
    </row>
    <row r="199" spans="164:188">
      <c r="FH199" s="215"/>
      <c r="FI199" s="215"/>
      <c r="FJ199" s="215"/>
      <c r="FK199" s="215"/>
      <c r="FL199" s="215"/>
      <c r="FM199" s="215"/>
      <c r="FN199" s="215"/>
      <c r="FO199" s="215"/>
      <c r="FP199" s="215"/>
      <c r="FQ199" s="215"/>
      <c r="FR199" s="215"/>
      <c r="FS199" s="215"/>
      <c r="FT199" s="215"/>
      <c r="FU199" s="215"/>
      <c r="FV199" s="215"/>
      <c r="FW199" s="215"/>
      <c r="FX199" s="193">
        <v>137</v>
      </c>
      <c r="FY199" s="193" t="s">
        <v>1240</v>
      </c>
      <c r="FZ199" s="193" t="e">
        <f>#REF!</f>
        <v>#REF!</v>
      </c>
      <c r="GA199" s="193"/>
      <c r="GB199" s="193"/>
      <c r="GC199" s="193"/>
      <c r="GD199" s="193"/>
      <c r="GE199" s="193"/>
      <c r="GF199" s="193"/>
    </row>
    <row r="200" spans="164:188">
      <c r="FH200" s="215"/>
      <c r="FI200" s="215"/>
      <c r="FJ200" s="215"/>
      <c r="FK200" s="215"/>
      <c r="FL200" s="215"/>
      <c r="FM200" s="215"/>
      <c r="FN200" s="215"/>
      <c r="FO200" s="215"/>
      <c r="FP200" s="215"/>
      <c r="FQ200" s="215"/>
      <c r="FR200" s="215"/>
      <c r="FS200" s="215"/>
      <c r="FT200" s="215"/>
      <c r="FU200" s="215"/>
      <c r="FV200" s="215"/>
      <c r="FW200" s="215"/>
      <c r="FX200" s="193">
        <v>138</v>
      </c>
      <c r="FY200" s="193" t="s">
        <v>1241</v>
      </c>
      <c r="FZ200" s="193" t="e">
        <f>#REF!</f>
        <v>#REF!</v>
      </c>
      <c r="GA200" s="193"/>
      <c r="GB200" s="193"/>
      <c r="GC200" s="193"/>
      <c r="GD200" s="193"/>
      <c r="GE200" s="193"/>
      <c r="GF200" s="193"/>
    </row>
    <row r="201" spans="164:188">
      <c r="FH201" s="215"/>
      <c r="FI201" s="215"/>
      <c r="FJ201" s="215"/>
      <c r="FK201" s="215"/>
      <c r="FL201" s="215"/>
      <c r="FM201" s="215"/>
      <c r="FN201" s="215"/>
      <c r="FO201" s="215"/>
      <c r="FP201" s="215"/>
      <c r="FQ201" s="215"/>
      <c r="FR201" s="215"/>
      <c r="FS201" s="215"/>
      <c r="FT201" s="215"/>
      <c r="FU201" s="215"/>
      <c r="FV201" s="215"/>
      <c r="FW201" s="215"/>
      <c r="FX201" s="193">
        <v>139</v>
      </c>
      <c r="FY201" s="193" t="s">
        <v>1242</v>
      </c>
      <c r="FZ201" s="193" t="e">
        <f>#REF!</f>
        <v>#REF!</v>
      </c>
      <c r="GA201" s="193"/>
      <c r="GB201" s="193"/>
      <c r="GC201" s="193"/>
      <c r="GD201" s="193"/>
      <c r="GE201" s="193"/>
      <c r="GF201" s="193"/>
    </row>
    <row r="202" spans="164:188">
      <c r="FH202" s="215"/>
      <c r="FI202" s="215"/>
      <c r="FJ202" s="215"/>
      <c r="FK202" s="215"/>
      <c r="FL202" s="215"/>
      <c r="FM202" s="215"/>
      <c r="FN202" s="215"/>
      <c r="FO202" s="215"/>
      <c r="FP202" s="215"/>
      <c r="FQ202" s="215"/>
      <c r="FR202" s="215"/>
      <c r="FS202" s="215"/>
      <c r="FT202" s="215"/>
      <c r="FU202" s="215"/>
      <c r="FV202" s="215"/>
      <c r="FW202" s="215"/>
      <c r="FX202" s="193">
        <v>140</v>
      </c>
      <c r="FY202" s="193" t="s">
        <v>1243</v>
      </c>
      <c r="FZ202" s="193" t="e">
        <f>#REF!</f>
        <v>#REF!</v>
      </c>
      <c r="GA202" s="193"/>
      <c r="GB202" s="193"/>
      <c r="GC202" s="193"/>
      <c r="GD202" s="193"/>
      <c r="GE202" s="193"/>
      <c r="GF202" s="193"/>
    </row>
    <row r="203" spans="164:188">
      <c r="FH203" s="215"/>
      <c r="FI203" s="215"/>
      <c r="FJ203" s="215"/>
      <c r="FK203" s="215"/>
      <c r="FL203" s="215"/>
      <c r="FM203" s="215"/>
      <c r="FN203" s="215"/>
      <c r="FO203" s="215"/>
      <c r="FP203" s="215"/>
      <c r="FQ203" s="215"/>
      <c r="FR203" s="215"/>
      <c r="FS203" s="215"/>
      <c r="FT203" s="215"/>
      <c r="FU203" s="215"/>
      <c r="FV203" s="215"/>
      <c r="FW203" s="215"/>
      <c r="FX203" s="193">
        <v>141</v>
      </c>
      <c r="FY203" s="193" t="s">
        <v>1244</v>
      </c>
      <c r="FZ203" s="193" t="e">
        <f>#REF!</f>
        <v>#REF!</v>
      </c>
      <c r="GA203" s="193"/>
      <c r="GB203" s="193"/>
      <c r="GC203" s="193"/>
      <c r="GD203" s="193"/>
      <c r="GE203" s="193"/>
      <c r="GF203" s="193"/>
    </row>
    <row r="204" spans="164:188">
      <c r="FH204" s="215"/>
      <c r="FI204" s="215"/>
      <c r="FJ204" s="215"/>
      <c r="FK204" s="215"/>
      <c r="FL204" s="215"/>
      <c r="FM204" s="215"/>
      <c r="FN204" s="215"/>
      <c r="FO204" s="215"/>
      <c r="FP204" s="215"/>
      <c r="FQ204" s="215"/>
      <c r="FR204" s="215"/>
      <c r="FS204" s="215"/>
      <c r="FT204" s="215"/>
      <c r="FU204" s="215"/>
      <c r="FV204" s="215"/>
      <c r="FW204" s="215"/>
      <c r="FX204" s="193">
        <v>142</v>
      </c>
      <c r="FY204" s="193" t="s">
        <v>1245</v>
      </c>
      <c r="FZ204" s="193" t="e">
        <f>#REF!</f>
        <v>#REF!</v>
      </c>
      <c r="GA204" s="193"/>
      <c r="GB204" s="193"/>
      <c r="GC204" s="193"/>
      <c r="GD204" s="193"/>
      <c r="GE204" s="193"/>
      <c r="GF204" s="193"/>
    </row>
    <row r="205" spans="164:188">
      <c r="FH205" s="215"/>
      <c r="FI205" s="215"/>
      <c r="FJ205" s="215"/>
      <c r="FK205" s="215"/>
      <c r="FL205" s="215"/>
      <c r="FM205" s="215"/>
      <c r="FN205" s="215"/>
      <c r="FO205" s="215"/>
      <c r="FP205" s="215"/>
      <c r="FQ205" s="215"/>
      <c r="FR205" s="215"/>
      <c r="FS205" s="215"/>
      <c r="FT205" s="215"/>
      <c r="FU205" s="215"/>
      <c r="FV205" s="215"/>
      <c r="FW205" s="215"/>
      <c r="FX205" s="193">
        <v>143</v>
      </c>
      <c r="FY205" s="193" t="s">
        <v>1246</v>
      </c>
      <c r="FZ205" s="193" t="e">
        <f>#REF!</f>
        <v>#REF!</v>
      </c>
      <c r="GA205" s="193"/>
      <c r="GB205" s="193"/>
      <c r="GC205" s="193"/>
      <c r="GD205" s="193"/>
      <c r="GE205" s="193"/>
      <c r="GF205" s="193"/>
    </row>
    <row r="206" spans="164:188">
      <c r="FH206" s="215"/>
      <c r="FI206" s="215"/>
      <c r="FJ206" s="215"/>
      <c r="FK206" s="215"/>
      <c r="FL206" s="215"/>
      <c r="FM206" s="215"/>
      <c r="FN206" s="215"/>
      <c r="FO206" s="215"/>
      <c r="FP206" s="215"/>
      <c r="FQ206" s="215"/>
      <c r="FR206" s="215"/>
      <c r="FS206" s="215"/>
      <c r="FT206" s="215"/>
      <c r="FU206" s="215"/>
      <c r="FV206" s="215"/>
      <c r="FW206" s="215"/>
      <c r="FX206" s="193">
        <v>144</v>
      </c>
      <c r="FY206" s="193" t="s">
        <v>1247</v>
      </c>
      <c r="FZ206" s="193" t="e">
        <f>#REF!</f>
        <v>#REF!</v>
      </c>
      <c r="GA206" s="193"/>
      <c r="GB206" s="193"/>
      <c r="GC206" s="193"/>
      <c r="GD206" s="193"/>
      <c r="GE206" s="193"/>
      <c r="GF206" s="193"/>
    </row>
    <row r="207" spans="164:188">
      <c r="FH207" s="215"/>
      <c r="FI207" s="215"/>
      <c r="FJ207" s="215"/>
      <c r="FK207" s="215"/>
      <c r="FL207" s="215"/>
      <c r="FM207" s="215"/>
      <c r="FN207" s="215"/>
      <c r="FO207" s="215"/>
      <c r="FP207" s="215"/>
      <c r="FQ207" s="215"/>
      <c r="FR207" s="215"/>
      <c r="FS207" s="215"/>
      <c r="FT207" s="215"/>
      <c r="FU207" s="215"/>
      <c r="FV207" s="215"/>
      <c r="FW207" s="215"/>
      <c r="FX207" s="193">
        <v>145</v>
      </c>
      <c r="FY207" s="193" t="s">
        <v>1248</v>
      </c>
      <c r="FZ207" s="193" t="e">
        <f>#REF!</f>
        <v>#REF!</v>
      </c>
      <c r="GA207" s="193"/>
      <c r="GB207" s="193"/>
      <c r="GC207" s="193"/>
      <c r="GD207" s="193"/>
      <c r="GE207" s="193"/>
      <c r="GF207" s="193"/>
    </row>
    <row r="208" spans="164:188">
      <c r="FH208" s="215"/>
      <c r="FI208" s="215"/>
      <c r="FJ208" s="215"/>
      <c r="FK208" s="215"/>
      <c r="FL208" s="215"/>
      <c r="FM208" s="215"/>
      <c r="FN208" s="215"/>
      <c r="FO208" s="215"/>
      <c r="FP208" s="215"/>
      <c r="FQ208" s="215"/>
      <c r="FR208" s="215"/>
      <c r="FS208" s="215"/>
      <c r="FT208" s="215"/>
      <c r="FU208" s="215"/>
      <c r="FV208" s="215"/>
      <c r="FW208" s="215"/>
      <c r="FX208" s="193">
        <v>146</v>
      </c>
      <c r="FY208" s="193" t="s">
        <v>1249</v>
      </c>
      <c r="FZ208" s="193" t="e">
        <f>#REF!</f>
        <v>#REF!</v>
      </c>
      <c r="GA208" s="193"/>
      <c r="GB208" s="193"/>
      <c r="GC208" s="193"/>
      <c r="GD208" s="193"/>
      <c r="GE208" s="193"/>
      <c r="GF208" s="193"/>
    </row>
    <row r="209" spans="164:188">
      <c r="FH209" s="215"/>
      <c r="FI209" s="215"/>
      <c r="FJ209" s="215"/>
      <c r="FK209" s="215"/>
      <c r="FL209" s="215"/>
      <c r="FM209" s="215"/>
      <c r="FN209" s="215"/>
      <c r="FO209" s="215"/>
      <c r="FP209" s="215"/>
      <c r="FQ209" s="215"/>
      <c r="FR209" s="215"/>
      <c r="FS209" s="215"/>
      <c r="FT209" s="215"/>
      <c r="FU209" s="215"/>
      <c r="FV209" s="215"/>
      <c r="FW209" s="215"/>
      <c r="FX209" s="193">
        <v>147</v>
      </c>
      <c r="FY209" s="193" t="s">
        <v>1250</v>
      </c>
      <c r="FZ209" s="193" t="e">
        <f>#REF!</f>
        <v>#REF!</v>
      </c>
      <c r="GA209" s="193"/>
      <c r="GB209" s="193"/>
      <c r="GC209" s="193"/>
      <c r="GD209" s="193"/>
      <c r="GE209" s="193"/>
      <c r="GF209" s="193"/>
    </row>
    <row r="210" spans="164:188">
      <c r="FH210" s="215"/>
      <c r="FI210" s="215"/>
      <c r="FJ210" s="215"/>
      <c r="FK210" s="215"/>
      <c r="FL210" s="215"/>
      <c r="FM210" s="215"/>
      <c r="FN210" s="215"/>
      <c r="FO210" s="215"/>
      <c r="FP210" s="215"/>
      <c r="FQ210" s="215"/>
      <c r="FR210" s="215"/>
      <c r="FS210" s="215"/>
      <c r="FT210" s="215"/>
      <c r="FU210" s="215"/>
      <c r="FV210" s="215"/>
      <c r="FW210" s="215"/>
      <c r="FX210" s="193">
        <v>148</v>
      </c>
      <c r="FY210" s="193" t="s">
        <v>1251</v>
      </c>
      <c r="FZ210" s="193" t="e">
        <f>#REF!</f>
        <v>#REF!</v>
      </c>
      <c r="GA210" s="193"/>
      <c r="GB210" s="193"/>
      <c r="GC210" s="193"/>
      <c r="GD210" s="193"/>
      <c r="GE210" s="193"/>
      <c r="GF210" s="193"/>
    </row>
    <row r="211" spans="164:188">
      <c r="FH211" s="215"/>
      <c r="FI211" s="215"/>
      <c r="FJ211" s="215"/>
      <c r="FK211" s="215"/>
      <c r="FL211" s="215"/>
      <c r="FM211" s="215"/>
      <c r="FN211" s="215"/>
      <c r="FO211" s="215"/>
      <c r="FP211" s="215"/>
      <c r="FQ211" s="215"/>
      <c r="FR211" s="215"/>
      <c r="FS211" s="215"/>
      <c r="FT211" s="215"/>
      <c r="FU211" s="215"/>
      <c r="FV211" s="215"/>
      <c r="FW211" s="215"/>
      <c r="FX211" s="193">
        <v>149</v>
      </c>
      <c r="FY211" s="193" t="s">
        <v>1252</v>
      </c>
      <c r="FZ211" s="193" t="e">
        <f>#REF!</f>
        <v>#REF!</v>
      </c>
      <c r="GA211" s="193"/>
      <c r="GB211" s="193"/>
      <c r="GC211" s="193"/>
      <c r="GD211" s="193"/>
      <c r="GE211" s="193"/>
      <c r="GF211" s="193"/>
    </row>
    <row r="212" spans="164:188">
      <c r="FH212" s="215"/>
      <c r="FI212" s="215"/>
      <c r="FJ212" s="215"/>
      <c r="FK212" s="215"/>
      <c r="FL212" s="215"/>
      <c r="FM212" s="215"/>
      <c r="FN212" s="215"/>
      <c r="FO212" s="215"/>
      <c r="FP212" s="215"/>
      <c r="FQ212" s="215"/>
      <c r="FR212" s="215"/>
      <c r="FS212" s="215"/>
      <c r="FT212" s="215"/>
      <c r="FU212" s="215"/>
      <c r="FV212" s="215"/>
      <c r="FW212" s="215"/>
      <c r="FX212" s="193">
        <v>150</v>
      </c>
      <c r="FY212" s="193" t="s">
        <v>1253</v>
      </c>
      <c r="FZ212" s="193" t="e">
        <f>#REF!</f>
        <v>#REF!</v>
      </c>
      <c r="GA212" s="193"/>
      <c r="GB212" s="193"/>
      <c r="GC212" s="193"/>
      <c r="GD212" s="193"/>
      <c r="GE212" s="193"/>
      <c r="GF212" s="193"/>
    </row>
    <row r="213" spans="164:188">
      <c r="FX213" s="193">
        <v>151</v>
      </c>
      <c r="FY213" s="193" t="s">
        <v>1254</v>
      </c>
      <c r="FZ213" s="193" t="e">
        <f>#REF!</f>
        <v>#REF!</v>
      </c>
      <c r="GA213" s="193"/>
      <c r="GB213" s="193"/>
      <c r="GC213" s="193"/>
      <c r="GD213" s="193"/>
      <c r="GE213" s="193"/>
      <c r="GF213" s="193"/>
    </row>
    <row r="214" spans="164:188">
      <c r="FX214" s="193">
        <v>152</v>
      </c>
      <c r="FY214" s="193" t="s">
        <v>1255</v>
      </c>
      <c r="FZ214" s="193" t="e">
        <f>#REF!</f>
        <v>#REF!</v>
      </c>
      <c r="GA214" s="193"/>
      <c r="GB214" s="193"/>
      <c r="GC214" s="193"/>
      <c r="GD214" s="193"/>
      <c r="GE214" s="193"/>
      <c r="GF214" s="193"/>
    </row>
    <row r="215" spans="164:188">
      <c r="FX215" s="193">
        <v>153</v>
      </c>
      <c r="FY215" s="193" t="s">
        <v>1256</v>
      </c>
      <c r="FZ215" s="193" t="e">
        <f>#REF!</f>
        <v>#REF!</v>
      </c>
      <c r="GA215" s="193"/>
      <c r="GB215" s="193"/>
      <c r="GC215" s="193"/>
      <c r="GD215" s="193"/>
      <c r="GE215" s="193"/>
      <c r="GF215" s="193"/>
    </row>
    <row r="216" spans="164:188">
      <c r="FX216" s="193">
        <v>154</v>
      </c>
      <c r="FY216" s="193" t="s">
        <v>1257</v>
      </c>
      <c r="FZ216" s="193" t="e">
        <f>#REF!</f>
        <v>#REF!</v>
      </c>
      <c r="GA216" s="193"/>
      <c r="GB216" s="193"/>
      <c r="GC216" s="193"/>
      <c r="GD216" s="193"/>
      <c r="GE216" s="193"/>
      <c r="GF216" s="193"/>
    </row>
    <row r="217" spans="164:188">
      <c r="FX217" s="193">
        <v>155</v>
      </c>
      <c r="FY217" s="193" t="s">
        <v>1258</v>
      </c>
      <c r="FZ217" s="193" t="e">
        <f>#REF!</f>
        <v>#REF!</v>
      </c>
      <c r="GA217" s="193"/>
      <c r="GB217" s="193"/>
      <c r="GC217" s="193"/>
      <c r="GD217" s="193"/>
      <c r="GE217" s="193"/>
      <c r="GF217" s="193"/>
    </row>
    <row r="218" spans="164:188">
      <c r="FX218" s="193">
        <v>156</v>
      </c>
      <c r="FY218" s="193" t="s">
        <v>1259</v>
      </c>
      <c r="FZ218" s="193" t="e">
        <f>#REF!</f>
        <v>#REF!</v>
      </c>
      <c r="GA218" s="193"/>
      <c r="GB218" s="193"/>
      <c r="GC218" s="193"/>
      <c r="GD218" s="193"/>
      <c r="GE218" s="193"/>
      <c r="GF218" s="193"/>
    </row>
    <row r="219" spans="164:188">
      <c r="FX219" s="193">
        <v>157</v>
      </c>
      <c r="FY219" s="193" t="s">
        <v>1260</v>
      </c>
      <c r="FZ219" s="193" t="e">
        <f>#REF!</f>
        <v>#REF!</v>
      </c>
      <c r="GA219" s="193"/>
      <c r="GB219" s="193"/>
      <c r="GC219" s="193"/>
      <c r="GD219" s="193"/>
      <c r="GE219" s="193"/>
      <c r="GF219" s="193"/>
    </row>
    <row r="220" spans="164:188">
      <c r="FX220" s="193">
        <v>158</v>
      </c>
      <c r="FY220" s="193" t="s">
        <v>1261</v>
      </c>
      <c r="FZ220" s="193" t="e">
        <f>#REF!</f>
        <v>#REF!</v>
      </c>
      <c r="GA220" s="193"/>
      <c r="GB220" s="193"/>
      <c r="GC220" s="193"/>
      <c r="GD220" s="193"/>
      <c r="GE220" s="193"/>
      <c r="GF220" s="193"/>
    </row>
    <row r="221" spans="164:188">
      <c r="FX221" s="193">
        <v>159</v>
      </c>
      <c r="FY221" s="193" t="s">
        <v>1262</v>
      </c>
      <c r="FZ221" s="193" t="e">
        <f>#REF!</f>
        <v>#REF!</v>
      </c>
      <c r="GA221" s="193"/>
      <c r="GB221" s="193"/>
      <c r="GC221" s="193"/>
      <c r="GD221" s="193"/>
      <c r="GE221" s="193"/>
      <c r="GF221" s="193"/>
    </row>
    <row r="222" spans="164:188">
      <c r="FX222" s="193">
        <v>160</v>
      </c>
      <c r="FY222" s="193" t="s">
        <v>1263</v>
      </c>
      <c r="FZ222" s="193" t="e">
        <f>#REF!</f>
        <v>#REF!</v>
      </c>
      <c r="GA222" s="193"/>
      <c r="GB222" s="193"/>
      <c r="GC222" s="193"/>
      <c r="GD222" s="193"/>
      <c r="GE222" s="193"/>
      <c r="GF222" s="193"/>
    </row>
    <row r="223" spans="164:188">
      <c r="FX223" s="193">
        <v>161</v>
      </c>
      <c r="FY223" s="193" t="s">
        <v>1264</v>
      </c>
      <c r="FZ223" s="193" t="e">
        <f>#REF!</f>
        <v>#REF!</v>
      </c>
      <c r="GA223" s="193"/>
      <c r="GB223" s="193"/>
      <c r="GC223" s="193"/>
      <c r="GD223" s="193"/>
      <c r="GE223" s="193"/>
      <c r="GF223" s="193"/>
    </row>
    <row r="224" spans="164:188">
      <c r="FX224" s="193">
        <v>162</v>
      </c>
      <c r="FY224" s="193" t="s">
        <v>1265</v>
      </c>
      <c r="FZ224" s="193" t="e">
        <f>#REF!</f>
        <v>#REF!</v>
      </c>
      <c r="GA224" s="193"/>
      <c r="GB224" s="193"/>
      <c r="GC224" s="193"/>
      <c r="GD224" s="193"/>
      <c r="GE224" s="193"/>
      <c r="GF224" s="193"/>
    </row>
    <row r="225" spans="180:188">
      <c r="FX225" s="193">
        <v>163</v>
      </c>
      <c r="FY225" s="193" t="s">
        <v>1266</v>
      </c>
      <c r="FZ225" s="193" t="e">
        <f>#REF!</f>
        <v>#REF!</v>
      </c>
      <c r="GA225" s="193"/>
      <c r="GB225" s="193"/>
      <c r="GC225" s="193"/>
      <c r="GD225" s="193"/>
      <c r="GE225" s="193"/>
      <c r="GF225" s="193"/>
    </row>
    <row r="226" spans="180:188">
      <c r="FX226" s="193">
        <v>164</v>
      </c>
      <c r="FY226" s="193" t="s">
        <v>1267</v>
      </c>
      <c r="FZ226" s="193" t="e">
        <f>#REF!</f>
        <v>#REF!</v>
      </c>
      <c r="GA226" s="193"/>
      <c r="GB226" s="193"/>
      <c r="GC226" s="193"/>
      <c r="GD226" s="193"/>
      <c r="GE226" s="193"/>
      <c r="GF226" s="193"/>
    </row>
    <row r="227" spans="180:188">
      <c r="FX227" s="193">
        <v>165</v>
      </c>
      <c r="FY227" s="193" t="s">
        <v>1268</v>
      </c>
      <c r="FZ227" s="193" t="e">
        <f>#REF!</f>
        <v>#REF!</v>
      </c>
      <c r="GA227" s="193"/>
      <c r="GB227" s="193"/>
      <c r="GC227" s="193"/>
      <c r="GD227" s="193"/>
      <c r="GE227" s="193"/>
      <c r="GF227" s="193"/>
    </row>
    <row r="228" spans="180:188">
      <c r="FX228" s="193">
        <v>166</v>
      </c>
      <c r="FY228" s="193" t="s">
        <v>1269</v>
      </c>
      <c r="FZ228" s="193" t="e">
        <f>#REF!</f>
        <v>#REF!</v>
      </c>
      <c r="GA228" s="193"/>
      <c r="GB228" s="193"/>
      <c r="GC228" s="193"/>
      <c r="GD228" s="193"/>
      <c r="GE228" s="193"/>
      <c r="GF228" s="193"/>
    </row>
    <row r="229" spans="180:188">
      <c r="FX229" s="193">
        <v>167</v>
      </c>
      <c r="FY229" s="193" t="s">
        <v>1270</v>
      </c>
      <c r="FZ229" s="193" t="e">
        <f>#REF!</f>
        <v>#REF!</v>
      </c>
      <c r="GA229" s="193"/>
      <c r="GB229" s="193"/>
      <c r="GC229" s="193"/>
      <c r="GD229" s="193"/>
      <c r="GE229" s="193"/>
      <c r="GF229" s="193"/>
    </row>
    <row r="230" spans="180:188">
      <c r="FX230" s="193">
        <v>168</v>
      </c>
      <c r="FY230" s="193" t="s">
        <v>1271</v>
      </c>
      <c r="FZ230" s="193" t="e">
        <f>#REF!</f>
        <v>#REF!</v>
      </c>
      <c r="GA230" s="193"/>
      <c r="GB230" s="193"/>
      <c r="GC230" s="193"/>
      <c r="GD230" s="193"/>
      <c r="GE230" s="193"/>
      <c r="GF230" s="193"/>
    </row>
    <row r="231" spans="180:188">
      <c r="FX231" s="193">
        <v>169</v>
      </c>
      <c r="FY231" s="193" t="s">
        <v>1272</v>
      </c>
      <c r="FZ231" s="193" t="e">
        <f>#REF!</f>
        <v>#REF!</v>
      </c>
      <c r="GA231" s="193"/>
      <c r="GB231" s="193"/>
      <c r="GC231" s="193"/>
      <c r="GD231" s="193"/>
      <c r="GE231" s="193"/>
      <c r="GF231" s="193"/>
    </row>
    <row r="232" spans="180:188">
      <c r="FX232" s="193">
        <v>170</v>
      </c>
      <c r="FY232" s="193" t="s">
        <v>1273</v>
      </c>
      <c r="FZ232" s="193" t="e">
        <f>#REF!</f>
        <v>#REF!</v>
      </c>
      <c r="GA232" s="193"/>
      <c r="GB232" s="193"/>
      <c r="GC232" s="193"/>
      <c r="GD232" s="193"/>
      <c r="GE232" s="193"/>
      <c r="GF232" s="193"/>
    </row>
    <row r="233" spans="180:188">
      <c r="FX233" s="193">
        <v>171</v>
      </c>
      <c r="FY233" s="193" t="s">
        <v>1274</v>
      </c>
      <c r="FZ233" s="193" t="e">
        <f>#REF!</f>
        <v>#REF!</v>
      </c>
      <c r="GA233" s="193"/>
      <c r="GB233" s="193"/>
      <c r="GC233" s="193"/>
      <c r="GD233" s="193"/>
      <c r="GE233" s="193"/>
      <c r="GF233" s="193"/>
    </row>
    <row r="234" spans="180:188">
      <c r="FX234" s="193">
        <v>172</v>
      </c>
      <c r="FY234" s="193" t="s">
        <v>1275</v>
      </c>
      <c r="FZ234" s="193" t="e">
        <f>#REF!</f>
        <v>#REF!</v>
      </c>
      <c r="GA234" s="193"/>
      <c r="GB234" s="193"/>
      <c r="GC234" s="193"/>
      <c r="GD234" s="193"/>
      <c r="GE234" s="193"/>
      <c r="GF234" s="193"/>
    </row>
    <row r="235" spans="180:188">
      <c r="FX235" s="193">
        <v>173</v>
      </c>
      <c r="FY235" s="193" t="s">
        <v>1276</v>
      </c>
      <c r="FZ235" s="193" t="e">
        <f>#REF!</f>
        <v>#REF!</v>
      </c>
      <c r="GA235" s="193"/>
      <c r="GB235" s="193"/>
      <c r="GC235" s="193"/>
      <c r="GD235" s="193"/>
      <c r="GE235" s="193"/>
      <c r="GF235" s="193"/>
    </row>
    <row r="236" spans="180:188">
      <c r="FX236" s="193">
        <v>174</v>
      </c>
      <c r="FY236" s="193" t="s">
        <v>1277</v>
      </c>
      <c r="FZ236" s="193" t="e">
        <f>#REF!</f>
        <v>#REF!</v>
      </c>
      <c r="GA236" s="193"/>
      <c r="GB236" s="193"/>
      <c r="GC236" s="193"/>
      <c r="GD236" s="193"/>
      <c r="GE236" s="193"/>
      <c r="GF236" s="193"/>
    </row>
    <row r="237" spans="180:188">
      <c r="FX237" s="193">
        <v>175</v>
      </c>
      <c r="FY237" s="193" t="s">
        <v>1278</v>
      </c>
      <c r="FZ237" s="193" t="e">
        <f>#REF!</f>
        <v>#REF!</v>
      </c>
      <c r="GA237" s="193"/>
      <c r="GB237" s="193"/>
      <c r="GC237" s="193"/>
      <c r="GD237" s="193"/>
      <c r="GE237" s="193"/>
      <c r="GF237" s="193"/>
    </row>
    <row r="238" spans="180:188">
      <c r="FX238" s="193">
        <v>176</v>
      </c>
      <c r="FY238" s="193" t="s">
        <v>1279</v>
      </c>
      <c r="FZ238" s="193" t="e">
        <f>#REF!</f>
        <v>#REF!</v>
      </c>
      <c r="GA238" s="193"/>
      <c r="GB238" s="193"/>
      <c r="GC238" s="193"/>
      <c r="GD238" s="193"/>
      <c r="GE238" s="193"/>
      <c r="GF238" s="193"/>
    </row>
    <row r="239" spans="180:188">
      <c r="FX239" s="193">
        <v>177</v>
      </c>
      <c r="FY239" s="193" t="s">
        <v>1280</v>
      </c>
      <c r="FZ239" s="193" t="e">
        <f>#REF!</f>
        <v>#REF!</v>
      </c>
      <c r="GA239" s="193"/>
      <c r="GB239" s="193"/>
      <c r="GC239" s="193"/>
      <c r="GD239" s="193"/>
      <c r="GE239" s="193"/>
      <c r="GF239" s="193"/>
    </row>
    <row r="240" spans="180:188">
      <c r="FX240" s="193">
        <v>178</v>
      </c>
      <c r="FY240" s="193" t="s">
        <v>1281</v>
      </c>
      <c r="FZ240" s="193" t="e">
        <f>#REF!</f>
        <v>#REF!</v>
      </c>
      <c r="GA240" s="193"/>
      <c r="GB240" s="193"/>
      <c r="GC240" s="193"/>
      <c r="GD240" s="193"/>
      <c r="GE240" s="193"/>
      <c r="GF240" s="193"/>
    </row>
    <row r="241" spans="180:188">
      <c r="FX241" s="193">
        <v>179</v>
      </c>
      <c r="FY241" s="193" t="s">
        <v>1282</v>
      </c>
      <c r="FZ241" s="193" t="e">
        <f>#REF!</f>
        <v>#REF!</v>
      </c>
      <c r="GA241" s="193"/>
      <c r="GB241" s="193"/>
      <c r="GC241" s="193"/>
      <c r="GD241" s="193"/>
      <c r="GE241" s="193"/>
      <c r="GF241" s="193"/>
    </row>
    <row r="242" spans="180:188">
      <c r="FX242" s="193">
        <v>180</v>
      </c>
      <c r="FY242" s="193" t="s">
        <v>1283</v>
      </c>
      <c r="FZ242" s="193" t="e">
        <f>#REF!</f>
        <v>#REF!</v>
      </c>
      <c r="GA242" s="193"/>
      <c r="GB242" s="193"/>
      <c r="GC242" s="193"/>
      <c r="GD242" s="193"/>
      <c r="GE242" s="193"/>
      <c r="GF242" s="193"/>
    </row>
    <row r="243" spans="180:188">
      <c r="FX243" s="193">
        <v>181</v>
      </c>
      <c r="FY243" s="193" t="s">
        <v>1284</v>
      </c>
      <c r="FZ243" s="193" t="e">
        <f>#REF!</f>
        <v>#REF!</v>
      </c>
      <c r="GA243" s="193"/>
      <c r="GB243" s="193"/>
      <c r="GC243" s="193"/>
      <c r="GD243" s="193"/>
      <c r="GE243" s="193"/>
      <c r="GF243" s="193"/>
    </row>
    <row r="244" spans="180:188">
      <c r="FX244" s="193">
        <v>182</v>
      </c>
      <c r="FY244" s="193" t="s">
        <v>1285</v>
      </c>
      <c r="FZ244" s="193" t="e">
        <f>#REF!</f>
        <v>#REF!</v>
      </c>
      <c r="GA244" s="193"/>
      <c r="GB244" s="193"/>
      <c r="GC244" s="193"/>
      <c r="GD244" s="193"/>
      <c r="GE244" s="193"/>
      <c r="GF244" s="193"/>
    </row>
    <row r="245" spans="180:188">
      <c r="FX245" s="193">
        <v>183</v>
      </c>
      <c r="FY245" s="193" t="s">
        <v>1286</v>
      </c>
      <c r="FZ245" s="193" t="e">
        <f>#REF!</f>
        <v>#REF!</v>
      </c>
      <c r="GA245" s="193"/>
      <c r="GB245" s="193"/>
      <c r="GC245" s="193"/>
      <c r="GD245" s="193"/>
      <c r="GE245" s="193"/>
      <c r="GF245" s="193"/>
    </row>
    <row r="246" spans="180:188">
      <c r="FX246" s="193">
        <v>184</v>
      </c>
      <c r="FY246" s="193" t="s">
        <v>1287</v>
      </c>
      <c r="FZ246" s="193" t="e">
        <f>#REF!</f>
        <v>#REF!</v>
      </c>
      <c r="GA246" s="193"/>
      <c r="GB246" s="193"/>
      <c r="GC246" s="193"/>
      <c r="GD246" s="193"/>
      <c r="GE246" s="193"/>
      <c r="GF246" s="193"/>
    </row>
    <row r="247" spans="180:188">
      <c r="FX247" s="193">
        <v>185</v>
      </c>
      <c r="FY247" s="193" t="s">
        <v>1288</v>
      </c>
      <c r="FZ247" s="193" t="e">
        <f>#REF!</f>
        <v>#REF!</v>
      </c>
      <c r="GA247" s="193"/>
      <c r="GB247" s="193"/>
      <c r="GC247" s="193"/>
      <c r="GD247" s="193"/>
      <c r="GE247" s="193"/>
      <c r="GF247" s="193"/>
    </row>
    <row r="248" spans="180:188">
      <c r="FX248" s="193">
        <v>186</v>
      </c>
      <c r="FY248" s="193" t="s">
        <v>1289</v>
      </c>
      <c r="FZ248" s="193" t="e">
        <f>#REF!</f>
        <v>#REF!</v>
      </c>
      <c r="GA248" s="193"/>
      <c r="GB248" s="193"/>
      <c r="GC248" s="193"/>
      <c r="GD248" s="193"/>
      <c r="GE248" s="193"/>
      <c r="GF248" s="193"/>
    </row>
    <row r="249" spans="180:188">
      <c r="FX249" s="193">
        <v>187</v>
      </c>
      <c r="FY249" s="193" t="s">
        <v>1290</v>
      </c>
      <c r="FZ249" s="193" t="e">
        <f>#REF!</f>
        <v>#REF!</v>
      </c>
      <c r="GA249" s="193"/>
      <c r="GB249" s="193"/>
      <c r="GC249" s="193"/>
      <c r="GD249" s="193"/>
      <c r="GE249" s="193"/>
      <c r="GF249" s="193"/>
    </row>
    <row r="250" spans="180:188">
      <c r="FX250" s="193">
        <v>188</v>
      </c>
      <c r="FY250" s="193" t="s">
        <v>1291</v>
      </c>
      <c r="FZ250" s="193" t="e">
        <f>#REF!</f>
        <v>#REF!</v>
      </c>
      <c r="GA250" s="193"/>
      <c r="GB250" s="193"/>
      <c r="GC250" s="193"/>
      <c r="GD250" s="193"/>
      <c r="GE250" s="193"/>
      <c r="GF250" s="193"/>
    </row>
    <row r="251" spans="180:188">
      <c r="FX251" s="193">
        <v>189</v>
      </c>
      <c r="FY251" s="193" t="s">
        <v>1292</v>
      </c>
      <c r="FZ251" s="193" t="e">
        <f>#REF!</f>
        <v>#REF!</v>
      </c>
      <c r="GA251" s="193"/>
      <c r="GB251" s="193"/>
      <c r="GC251" s="193"/>
      <c r="GD251" s="193"/>
      <c r="GE251" s="193"/>
      <c r="GF251" s="193"/>
    </row>
    <row r="252" spans="180:188">
      <c r="FX252" s="193">
        <v>190</v>
      </c>
      <c r="FY252" s="193" t="s">
        <v>1293</v>
      </c>
      <c r="FZ252" s="193" t="e">
        <f>#REF!</f>
        <v>#REF!</v>
      </c>
      <c r="GA252" s="193"/>
      <c r="GB252" s="193"/>
      <c r="GC252" s="193"/>
      <c r="GD252" s="193"/>
      <c r="GE252" s="193"/>
      <c r="GF252" s="193"/>
    </row>
    <row r="253" spans="180:188">
      <c r="FX253" s="193">
        <v>191</v>
      </c>
      <c r="FY253" s="193" t="s">
        <v>1294</v>
      </c>
      <c r="FZ253" s="193" t="e">
        <f>#REF!</f>
        <v>#REF!</v>
      </c>
      <c r="GA253" s="193"/>
      <c r="GB253" s="193"/>
      <c r="GC253" s="193"/>
      <c r="GD253" s="193"/>
      <c r="GE253" s="193"/>
      <c r="GF253" s="193"/>
    </row>
    <row r="254" spans="180:188">
      <c r="FX254" s="193">
        <v>192</v>
      </c>
      <c r="FY254" s="193" t="s">
        <v>1295</v>
      </c>
      <c r="FZ254" s="193" t="e">
        <f>#REF!</f>
        <v>#REF!</v>
      </c>
      <c r="GA254" s="193"/>
      <c r="GB254" s="193"/>
      <c r="GC254" s="193"/>
      <c r="GD254" s="193"/>
      <c r="GE254" s="193"/>
      <c r="GF254" s="193"/>
    </row>
    <row r="255" spans="180:188">
      <c r="FX255" s="193">
        <v>193</v>
      </c>
      <c r="FY255" s="193" t="s">
        <v>1296</v>
      </c>
      <c r="FZ255" s="193" t="e">
        <f>#REF!</f>
        <v>#REF!</v>
      </c>
      <c r="GA255" s="193"/>
      <c r="GB255" s="193"/>
      <c r="GC255" s="193"/>
      <c r="GD255" s="193"/>
      <c r="GE255" s="193"/>
      <c r="GF255" s="193"/>
    </row>
    <row r="256" spans="180:188">
      <c r="FX256" s="193">
        <v>194</v>
      </c>
      <c r="FY256" s="193" t="s">
        <v>1297</v>
      </c>
      <c r="FZ256" s="193" t="e">
        <f>#REF!</f>
        <v>#REF!</v>
      </c>
      <c r="GA256" s="193"/>
      <c r="GB256" s="193"/>
      <c r="GC256" s="193"/>
      <c r="GD256" s="193"/>
      <c r="GE256" s="193"/>
      <c r="GF256" s="193"/>
    </row>
    <row r="257" spans="180:188">
      <c r="FX257" s="193">
        <v>195</v>
      </c>
      <c r="FY257" s="193" t="s">
        <v>1298</v>
      </c>
      <c r="FZ257" s="193" t="e">
        <f>#REF!</f>
        <v>#REF!</v>
      </c>
      <c r="GA257" s="193"/>
      <c r="GB257" s="193"/>
      <c r="GC257" s="193"/>
      <c r="GD257" s="193"/>
      <c r="GE257" s="193"/>
      <c r="GF257" s="193"/>
    </row>
    <row r="258" spans="180:188">
      <c r="FX258" s="193">
        <v>196</v>
      </c>
      <c r="FY258" s="193" t="s">
        <v>1299</v>
      </c>
      <c r="FZ258" s="193" t="e">
        <f>#REF!</f>
        <v>#REF!</v>
      </c>
      <c r="GA258" s="193"/>
      <c r="GB258" s="193"/>
      <c r="GC258" s="193"/>
      <c r="GD258" s="193"/>
      <c r="GE258" s="193"/>
      <c r="GF258" s="193"/>
    </row>
    <row r="259" spans="180:188">
      <c r="FX259" s="193">
        <v>197</v>
      </c>
      <c r="FY259" s="193" t="s">
        <v>1300</v>
      </c>
      <c r="FZ259" s="193" t="e">
        <f>#REF!</f>
        <v>#REF!</v>
      </c>
      <c r="GA259" s="193"/>
      <c r="GB259" s="193"/>
      <c r="GC259" s="193"/>
      <c r="GD259" s="193"/>
      <c r="GE259" s="193"/>
      <c r="GF259" s="193"/>
    </row>
    <row r="260" spans="180:188">
      <c r="FX260" s="193">
        <v>198</v>
      </c>
      <c r="FY260" s="193" t="s">
        <v>1301</v>
      </c>
      <c r="FZ260" s="193" t="e">
        <f>#REF!</f>
        <v>#REF!</v>
      </c>
      <c r="GA260" s="193"/>
      <c r="GB260" s="193"/>
      <c r="GC260" s="193"/>
      <c r="GD260" s="193"/>
      <c r="GE260" s="193"/>
      <c r="GF260" s="193"/>
    </row>
    <row r="261" spans="180:188">
      <c r="FX261" s="193">
        <v>199</v>
      </c>
      <c r="FY261" s="193" t="s">
        <v>1302</v>
      </c>
      <c r="FZ261" s="193" t="e">
        <f>#REF!</f>
        <v>#REF!</v>
      </c>
      <c r="GA261" s="193"/>
      <c r="GB261" s="193"/>
      <c r="GC261" s="193"/>
      <c r="GD261" s="193"/>
      <c r="GE261" s="193"/>
      <c r="GF261" s="193"/>
    </row>
    <row r="262" spans="180:188">
      <c r="FX262" s="193">
        <v>200</v>
      </c>
      <c r="FY262" s="193" t="s">
        <v>1303</v>
      </c>
      <c r="FZ262" s="193" t="e">
        <f>#REF!</f>
        <v>#REF!</v>
      </c>
      <c r="GA262" s="193"/>
      <c r="GB262" s="193"/>
      <c r="GC262" s="193"/>
      <c r="GD262" s="193"/>
      <c r="GE262" s="193"/>
      <c r="GF262" s="193"/>
    </row>
    <row r="263" spans="180:188">
      <c r="FY263" s="193"/>
      <c r="FZ263" s="193"/>
      <c r="GA263" s="193"/>
      <c r="GB263" s="193"/>
      <c r="GC263" s="193"/>
      <c r="GD263" s="193"/>
      <c r="GE263" s="193"/>
      <c r="GF263" s="193"/>
    </row>
  </sheetData>
  <protectedRanges>
    <protectedRange sqref="A1:B1 F1:N1 AD1:AF1 AV1:AX1 BN1:BP1 CF1:CH1 CX1:CZ1 DP1:DR1 EH1:EJ1 EZ1:FB1" name="Range1_1_1_1_2"/>
  </protectedRanges>
  <mergeCells count="175">
    <mergeCell ref="Y3:Y4"/>
    <mergeCell ref="Z3:Z4"/>
    <mergeCell ref="DA1:DE1"/>
    <mergeCell ref="DS1:DW1"/>
    <mergeCell ref="EK1:EO1"/>
    <mergeCell ref="A2:A5"/>
    <mergeCell ref="C2:C5"/>
    <mergeCell ref="D2:D5"/>
    <mergeCell ref="E2:F2"/>
    <mergeCell ref="G2:G5"/>
    <mergeCell ref="H2:H5"/>
    <mergeCell ref="I2:I5"/>
    <mergeCell ref="A1:C1"/>
    <mergeCell ref="O1:S1"/>
    <mergeCell ref="AG1:AK1"/>
    <mergeCell ref="AY1:BC1"/>
    <mergeCell ref="BQ1:BU1"/>
    <mergeCell ref="CI1:CM1"/>
    <mergeCell ref="EK2:FB2"/>
    <mergeCell ref="E3:F5"/>
    <mergeCell ref="O3:O4"/>
    <mergeCell ref="P3:P4"/>
    <mergeCell ref="Q3:Q4"/>
    <mergeCell ref="R3:R4"/>
    <mergeCell ref="S3:S4"/>
    <mergeCell ref="T3:T4"/>
    <mergeCell ref="U3:U4"/>
    <mergeCell ref="V3:V4"/>
    <mergeCell ref="AG2:AX2"/>
    <mergeCell ref="AY2:BP2"/>
    <mergeCell ref="BQ2:CH2"/>
    <mergeCell ref="CI2:CZ2"/>
    <mergeCell ref="DA2:DR2"/>
    <mergeCell ref="AV3:AV5"/>
    <mergeCell ref="AW3:AW5"/>
    <mergeCell ref="AX3:AX5"/>
    <mergeCell ref="AM3:AM4"/>
    <mergeCell ref="AN3:AN4"/>
    <mergeCell ref="AO3:AO4"/>
    <mergeCell ref="AP3:AP4"/>
    <mergeCell ref="AQ3:AQ4"/>
    <mergeCell ref="AR3:AR4"/>
    <mergeCell ref="BE3:BE4"/>
    <mergeCell ref="BF3:BF4"/>
    <mergeCell ref="BG3:BG4"/>
    <mergeCell ref="BH3:BH4"/>
    <mergeCell ref="BI3:BI4"/>
    <mergeCell ref="BJ3:BJ4"/>
    <mergeCell ref="DS2:EJ2"/>
    <mergeCell ref="J2:J5"/>
    <mergeCell ref="K2:K5"/>
    <mergeCell ref="L2:L5"/>
    <mergeCell ref="M2:M5"/>
    <mergeCell ref="N2:N5"/>
    <mergeCell ref="O2:AF2"/>
    <mergeCell ref="W3:W4"/>
    <mergeCell ref="X3:X4"/>
    <mergeCell ref="AG3:AG4"/>
    <mergeCell ref="AH3:AH4"/>
    <mergeCell ref="AI3:AI4"/>
    <mergeCell ref="AJ3:AJ4"/>
    <mergeCell ref="AK3:AK4"/>
    <mergeCell ref="AL3:AL4"/>
    <mergeCell ref="AA3:AA4"/>
    <mergeCell ref="AB3:AB4"/>
    <mergeCell ref="AC3:AC4"/>
    <mergeCell ref="AD3:AD5"/>
    <mergeCell ref="AE3:AE5"/>
    <mergeCell ref="AF3:AF5"/>
    <mergeCell ref="AS3:AS4"/>
    <mergeCell ref="AT3:AT4"/>
    <mergeCell ref="AU3:AU4"/>
    <mergeCell ref="AY3:AY4"/>
    <mergeCell ref="AZ3:AZ4"/>
    <mergeCell ref="BA3:BA4"/>
    <mergeCell ref="BB3:BB4"/>
    <mergeCell ref="BC3:BC4"/>
    <mergeCell ref="BD3:BD4"/>
    <mergeCell ref="BQ3:BQ4"/>
    <mergeCell ref="BR3:BR4"/>
    <mergeCell ref="BS3:BS4"/>
    <mergeCell ref="BT3:BT4"/>
    <mergeCell ref="BU3:BU4"/>
    <mergeCell ref="BV3:BV4"/>
    <mergeCell ref="BK3:BK4"/>
    <mergeCell ref="BL3:BL4"/>
    <mergeCell ref="BM3:BM4"/>
    <mergeCell ref="BN3:BN5"/>
    <mergeCell ref="BO3:BO5"/>
    <mergeCell ref="BP3:BP5"/>
    <mergeCell ref="CC3:CC4"/>
    <mergeCell ref="CD3:CD4"/>
    <mergeCell ref="CE3:CE4"/>
    <mergeCell ref="CF3:CF5"/>
    <mergeCell ref="CG3:CG5"/>
    <mergeCell ref="CH3:CH5"/>
    <mergeCell ref="BW3:BW4"/>
    <mergeCell ref="BX3:BX4"/>
    <mergeCell ref="BY3:BY4"/>
    <mergeCell ref="BZ3:BZ4"/>
    <mergeCell ref="CA3:CA4"/>
    <mergeCell ref="CB3:CB4"/>
    <mergeCell ref="CO3:CO4"/>
    <mergeCell ref="CP3:CP4"/>
    <mergeCell ref="CQ3:CQ4"/>
    <mergeCell ref="CR3:CR4"/>
    <mergeCell ref="CS3:CS4"/>
    <mergeCell ref="CT3:CT4"/>
    <mergeCell ref="CI3:CI4"/>
    <mergeCell ref="CJ3:CJ4"/>
    <mergeCell ref="CK3:CK4"/>
    <mergeCell ref="CL3:CL4"/>
    <mergeCell ref="CM3:CM4"/>
    <mergeCell ref="CN3:CN4"/>
    <mergeCell ref="DA3:DA4"/>
    <mergeCell ref="DB3:DB4"/>
    <mergeCell ref="DC3:DC4"/>
    <mergeCell ref="DD3:DD4"/>
    <mergeCell ref="DE3:DE4"/>
    <mergeCell ref="DF3:DF4"/>
    <mergeCell ref="CU3:CU4"/>
    <mergeCell ref="CV3:CV4"/>
    <mergeCell ref="CW3:CW4"/>
    <mergeCell ref="CX3:CX5"/>
    <mergeCell ref="CY3:CY5"/>
    <mergeCell ref="CZ3:CZ5"/>
    <mergeCell ref="DM3:DM4"/>
    <mergeCell ref="DN3:DN4"/>
    <mergeCell ref="DO3:DO4"/>
    <mergeCell ref="DP3:DP5"/>
    <mergeCell ref="DQ3:DQ5"/>
    <mergeCell ref="DR3:DR5"/>
    <mergeCell ref="DG3:DG4"/>
    <mergeCell ref="DH3:DH4"/>
    <mergeCell ref="DI3:DI4"/>
    <mergeCell ref="DJ3:DJ4"/>
    <mergeCell ref="DK3:DK4"/>
    <mergeCell ref="DL3:DL4"/>
    <mergeCell ref="EJ3:EJ5"/>
    <mergeCell ref="DY3:DY4"/>
    <mergeCell ref="DZ3:DZ4"/>
    <mergeCell ref="EA3:EA4"/>
    <mergeCell ref="EB3:EB4"/>
    <mergeCell ref="EC3:EC4"/>
    <mergeCell ref="ED3:ED4"/>
    <mergeCell ref="DS3:DS4"/>
    <mergeCell ref="DT3:DT4"/>
    <mergeCell ref="DU3:DU4"/>
    <mergeCell ref="DV3:DV4"/>
    <mergeCell ref="DW3:DW4"/>
    <mergeCell ref="DX3:DX4"/>
    <mergeCell ref="B2:B5"/>
    <mergeCell ref="EW3:EW4"/>
    <mergeCell ref="EX3:EX4"/>
    <mergeCell ref="EY3:EY4"/>
    <mergeCell ref="EZ3:EZ5"/>
    <mergeCell ref="FA3:FA5"/>
    <mergeCell ref="FB3:FB5"/>
    <mergeCell ref="EQ3:EQ4"/>
    <mergeCell ref="ER3:ER4"/>
    <mergeCell ref="ES3:ES4"/>
    <mergeCell ref="ET3:ET4"/>
    <mergeCell ref="EU3:EU4"/>
    <mergeCell ref="EV3:EV4"/>
    <mergeCell ref="EK3:EK4"/>
    <mergeCell ref="EL3:EL4"/>
    <mergeCell ref="EM3:EM4"/>
    <mergeCell ref="EN3:EN4"/>
    <mergeCell ref="EO3:EO4"/>
    <mergeCell ref="EP3:EP4"/>
    <mergeCell ref="EE3:EE4"/>
    <mergeCell ref="EF3:EF4"/>
    <mergeCell ref="EG3:EG4"/>
    <mergeCell ref="EH3:EH5"/>
    <mergeCell ref="EI3:EI5"/>
  </mergeCells>
  <conditionalFormatting sqref="AD7:AD56">
    <cfRule type="expression" dxfId="42" priority="12" stopIfTrue="1">
      <formula>$E7=""</formula>
    </cfRule>
  </conditionalFormatting>
  <conditionalFormatting sqref="AV7:AV56">
    <cfRule type="expression" dxfId="41" priority="11" stopIfTrue="1">
      <formula>$E7=""</formula>
    </cfRule>
  </conditionalFormatting>
  <conditionalFormatting sqref="O7:AD56">
    <cfRule type="expression" dxfId="40" priority="10" stopIfTrue="1">
      <formula>$G7&lt;&gt;"X"</formula>
    </cfRule>
  </conditionalFormatting>
  <conditionalFormatting sqref="AX7:AX56 AG7:AV56">
    <cfRule type="expression" dxfId="39" priority="9" stopIfTrue="1">
      <formula>$H7&lt;&gt;"X"</formula>
    </cfRule>
  </conditionalFormatting>
  <conditionalFormatting sqref="BP7:BP56 AY7:BN56">
    <cfRule type="expression" dxfId="38" priority="8" stopIfTrue="1">
      <formula>$I7&lt;&gt;"X"</formula>
    </cfRule>
  </conditionalFormatting>
  <conditionalFormatting sqref="CH7:CH56 BQ7:CF56">
    <cfRule type="expression" dxfId="37" priority="7" stopIfTrue="1">
      <formula>$J7&lt;&gt;"X"</formula>
    </cfRule>
  </conditionalFormatting>
  <conditionalFormatting sqref="CZ7:CZ56 CI7:CX56">
    <cfRule type="expression" dxfId="36" priority="6" stopIfTrue="1">
      <formula>$K7&lt;&gt;"X"</formula>
    </cfRule>
  </conditionalFormatting>
  <conditionalFormatting sqref="DR7:DR56 DA7:DP56">
    <cfRule type="expression" dxfId="35" priority="5" stopIfTrue="1">
      <formula>$L7&lt;&gt;"X"</formula>
    </cfRule>
  </conditionalFormatting>
  <conditionalFormatting sqref="EJ7:EJ56 DS7:EH56">
    <cfRule type="expression" dxfId="34" priority="4" stopIfTrue="1">
      <formula>$M7&lt;&gt;"X"</formula>
    </cfRule>
  </conditionalFormatting>
  <conditionalFormatting sqref="FB7:FB56 EK7:EZ56">
    <cfRule type="expression" dxfId="33" priority="3" stopIfTrue="1">
      <formula>$N7&lt;&gt;"X"</formula>
    </cfRule>
  </conditionalFormatting>
  <conditionalFormatting sqref="AF7:AF56">
    <cfRule type="expression" dxfId="32" priority="2" stopIfTrue="1">
      <formula>$G7&lt;&gt;"X"</formula>
    </cfRule>
  </conditionalFormatting>
  <conditionalFormatting sqref="AD22">
    <cfRule type="expression" dxfId="31" priority="1" stopIfTrue="1">
      <formula>$E22=""</formula>
    </cfRule>
  </conditionalFormatting>
  <dataValidations count="10">
    <dataValidation type="list" allowBlank="1" showInputMessage="1" showErrorMessage="1" sqref="EK7:EY56">
      <formula1>Gardenning</formula1>
    </dataValidation>
    <dataValidation type="list" allowBlank="1" showInputMessage="1" showErrorMessage="1" sqref="DS7:EG56">
      <formula1>First_Aid</formula1>
    </dataValidation>
    <dataValidation type="list" allowBlank="1" showInputMessage="1" showErrorMessage="1" sqref="DA7:DO56">
      <formula1>Yoga</formula1>
    </dataValidation>
    <dataValidation type="list" allowBlank="1" showInputMessage="1" showErrorMessage="1" sqref="CI7:CW56">
      <formula1>Gymnastics</formula1>
    </dataValidation>
    <dataValidation type="list" allowBlank="1" showInputMessage="1" showErrorMessage="1" sqref="BQ7:CE56">
      <formula1>Swimming</formula1>
    </dataValidation>
    <dataValidation type="list" allowBlank="1" showInputMessage="1" showErrorMessage="1" sqref="AY7:BM56">
      <formula1>Scouting</formula1>
    </dataValidation>
    <dataValidation type="list" allowBlank="1" showInputMessage="1" showErrorMessage="1" sqref="AG7:AU56">
      <formula1>NCC</formula1>
    </dataValidation>
    <dataValidation type="list" allowBlank="1" showInputMessage="1" showErrorMessage="1" sqref="O7:S56">
      <formula1>Sports</formula1>
    </dataValidation>
    <dataValidation type="list" allowBlank="1" showInputMessage="1" showErrorMessage="1" prompt="Select from the Drop Down List" sqref="F7:F56">
      <formula1>$E$58:$E$65</formula1>
    </dataValidation>
    <dataValidation type="list" allowBlank="1" showInputMessage="1" showErrorMessage="1" prompt="Select From the Drop Down List" sqref="E7:E56">
      <formula1>$E$58:$E$65</formula1>
    </dataValidation>
  </dataValidations>
  <hyperlinks>
    <hyperlink ref="A1" location="HOME!A1" display="ð"/>
    <hyperlink ref="F1" location="HOME!A1" display="ð"/>
    <hyperlink ref="AD1:AF1" location="HOME!A1" display="ð"/>
    <hyperlink ref="AV1:AX1" location="HOME!A1" display="ð"/>
    <hyperlink ref="BN1:BP1" location="HOME!A1" display="ð"/>
    <hyperlink ref="CF1:CH1" location="HOME!A1" display="ð"/>
    <hyperlink ref="CX1:CZ1" location="HOME!A1" display="ð"/>
    <hyperlink ref="DP1:DR1" location="HOME!A1" display="ð"/>
    <hyperlink ref="EH1:EJ1" location="HOME!A1" display="ð"/>
    <hyperlink ref="EZ1:FB1" location="HOME!A1" display="ð"/>
  </hyperlink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R168"/>
  <sheetViews>
    <sheetView topLeftCell="C1" workbookViewId="0">
      <selection activeCell="F15" sqref="F15"/>
    </sheetView>
  </sheetViews>
  <sheetFormatPr defaultRowHeight="12.75"/>
  <cols>
    <col min="1" max="1" width="5.85546875" style="163" customWidth="1"/>
    <col min="2" max="2" width="8.140625" style="163" customWidth="1"/>
    <col min="3" max="3" width="24.42578125" style="44" customWidth="1"/>
    <col min="4" max="4" width="7.7109375" style="163" bestFit="1" customWidth="1"/>
    <col min="5" max="5" width="5.28515625" style="163" customWidth="1"/>
    <col min="6" max="6" width="23.7109375" style="163" customWidth="1"/>
    <col min="7" max="7" width="5.28515625" style="163" customWidth="1"/>
    <col min="8" max="8" width="23.7109375" style="163" customWidth="1"/>
    <col min="9" max="9" width="5.28515625" style="163" customWidth="1"/>
    <col min="10" max="10" width="23.7109375" style="163" customWidth="1"/>
    <col min="11" max="11" width="5.28515625" style="163" customWidth="1"/>
    <col min="12" max="12" width="23.7109375" style="163" customWidth="1"/>
    <col min="13" max="13" width="5.28515625" style="163" customWidth="1"/>
    <col min="14" max="14" width="23.7109375" style="163" customWidth="1"/>
    <col min="15" max="15" width="5.28515625" style="163" customWidth="1"/>
    <col min="16" max="16" width="23.7109375" style="163" customWidth="1"/>
    <col min="17" max="17" width="5.28515625" style="163" customWidth="1"/>
    <col min="18" max="18" width="23.7109375" style="163" customWidth="1"/>
    <col min="19" max="19" width="5.28515625" style="163" customWidth="1"/>
    <col min="20" max="20" width="23.7109375" style="163" customWidth="1"/>
    <col min="21" max="21" width="5.28515625" style="163" customWidth="1"/>
    <col min="22" max="22" width="23.7109375" style="163" customWidth="1"/>
    <col min="23" max="23" width="5.28515625" style="163" customWidth="1"/>
    <col min="24" max="24" width="23.7109375" style="163" customWidth="1"/>
    <col min="25" max="27" width="5.28515625" style="163" hidden="1" customWidth="1"/>
    <col min="28" max="32" width="5.28515625" style="163" customWidth="1"/>
    <col min="33" max="37" width="5.28515625" style="163" hidden="1" customWidth="1"/>
    <col min="38" max="38" width="5.28515625" style="163" customWidth="1"/>
    <col min="39" max="39" width="23.7109375" style="163" customWidth="1"/>
    <col min="40" max="40" width="5.28515625" style="163" customWidth="1"/>
    <col min="41" max="41" width="23.7109375" style="163" customWidth="1"/>
    <col min="42" max="42" width="5.28515625" style="163" customWidth="1"/>
    <col min="43" max="43" width="23.7109375" style="163" customWidth="1"/>
    <col min="44" max="44" width="5.28515625" style="163" customWidth="1"/>
    <col min="45" max="45" width="23.7109375" style="163" customWidth="1"/>
    <col min="46" max="46" width="5.28515625" style="163" customWidth="1"/>
    <col min="47" max="47" width="23.7109375" style="163" customWidth="1"/>
    <col min="48" max="48" width="5.28515625" style="191" customWidth="1"/>
    <col min="49" max="49" width="23.7109375" style="191" customWidth="1"/>
    <col min="50" max="50" width="5.28515625" style="191" customWidth="1"/>
    <col min="51" max="51" width="23.7109375" style="191" customWidth="1"/>
    <col min="52" max="52" width="5.28515625" style="191" customWidth="1"/>
    <col min="53" max="53" width="23.7109375" style="191" customWidth="1"/>
    <col min="54" max="54" width="5.28515625" style="191" customWidth="1"/>
    <col min="55" max="55" width="23.7109375" style="191" customWidth="1"/>
    <col min="56" max="56" width="5.28515625" style="191" customWidth="1"/>
    <col min="57" max="57" width="23.7109375" style="191" customWidth="1"/>
    <col min="58" max="58" width="5.28515625" style="191" customWidth="1"/>
    <col min="59" max="66" width="8.7109375" style="191" customWidth="1"/>
    <col min="67" max="71" width="8.7109375" style="191" hidden="1" customWidth="1"/>
    <col min="72" max="76" width="10.7109375" style="1" customWidth="1"/>
    <col min="77" max="16384" width="9.140625" style="1"/>
  </cols>
  <sheetData>
    <row r="1" spans="1:117" ht="18.75">
      <c r="A1" s="217"/>
      <c r="B1" s="217"/>
      <c r="C1" s="1041"/>
      <c r="D1" s="1041"/>
      <c r="E1" s="1041"/>
      <c r="F1" s="1041"/>
      <c r="G1" s="1041"/>
      <c r="H1" s="1041"/>
      <c r="I1" s="1041"/>
      <c r="J1" s="1041"/>
      <c r="K1" s="1041"/>
      <c r="L1" s="1041"/>
      <c r="M1" s="1041"/>
      <c r="N1" s="1041"/>
      <c r="O1" s="217"/>
      <c r="P1" s="1045"/>
      <c r="Q1" s="1045"/>
      <c r="R1" s="1045"/>
      <c r="S1" s="1045"/>
      <c r="T1" s="1045"/>
      <c r="U1" s="1045"/>
      <c r="V1" s="1045"/>
      <c r="W1" s="1045"/>
      <c r="X1" s="1045"/>
      <c r="Y1" s="1045"/>
      <c r="Z1" s="1045"/>
      <c r="AA1" s="1045"/>
      <c r="AB1" s="1045"/>
      <c r="AC1" s="1045"/>
      <c r="AD1" s="1045"/>
      <c r="AE1" s="1045"/>
      <c r="AF1" s="1045"/>
      <c r="AG1" s="1045"/>
      <c r="AH1" s="1045"/>
      <c r="AI1" s="1045"/>
      <c r="AJ1" s="1045"/>
      <c r="AK1" s="1046"/>
      <c r="AL1" s="1046"/>
      <c r="AM1" s="1046"/>
      <c r="AN1" s="1046"/>
      <c r="AO1" s="1046"/>
      <c r="AP1" s="1045"/>
      <c r="AQ1" s="1045"/>
      <c r="AR1" s="1045"/>
      <c r="AS1" s="1045"/>
      <c r="AT1" s="1045"/>
      <c r="AU1" s="1045"/>
      <c r="AV1" s="1045"/>
      <c r="AW1" s="1041"/>
      <c r="AX1" s="1041"/>
      <c r="AY1" s="1041"/>
      <c r="AZ1" s="1041"/>
      <c r="BA1" s="1041"/>
      <c r="BB1" s="1041"/>
      <c r="BC1" s="1041"/>
      <c r="BD1" s="1041"/>
      <c r="BE1" s="1041"/>
      <c r="BF1" s="1041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</row>
    <row r="2" spans="1:117" s="3" customFormat="1" ht="16.5">
      <c r="A2" s="1003" t="s">
        <v>1729</v>
      </c>
      <c r="B2" s="1005" t="s">
        <v>123</v>
      </c>
      <c r="C2" s="1042" t="str">
        <f>'[1]STUDENT PROFILE'!C5</f>
        <v>NAME OF THE STUDENT</v>
      </c>
      <c r="D2" s="1005" t="str">
        <f>'[1]STUDENT PROFILE'!D5</f>
        <v>Adm. No</v>
      </c>
      <c r="E2" s="1008" t="s">
        <v>1304</v>
      </c>
      <c r="F2" s="1009"/>
      <c r="G2" s="1009"/>
      <c r="H2" s="1009"/>
      <c r="I2" s="1009"/>
      <c r="J2" s="1009"/>
      <c r="K2" s="1009"/>
      <c r="L2" s="1009"/>
      <c r="M2" s="1009"/>
      <c r="N2" s="1009"/>
      <c r="O2" s="1008" t="s">
        <v>1304</v>
      </c>
      <c r="P2" s="1009"/>
      <c r="Q2" s="1009"/>
      <c r="R2" s="1009"/>
      <c r="S2" s="1009"/>
      <c r="T2" s="1009"/>
      <c r="U2" s="1009"/>
      <c r="V2" s="1009"/>
      <c r="W2" s="1009"/>
      <c r="X2" s="1009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008" t="s">
        <v>1305</v>
      </c>
      <c r="AM2" s="1009"/>
      <c r="AN2" s="1009"/>
      <c r="AO2" s="1009"/>
      <c r="AP2" s="1009"/>
      <c r="AQ2" s="1009"/>
      <c r="AR2" s="1009"/>
      <c r="AS2" s="1009"/>
      <c r="AT2" s="1009"/>
      <c r="AU2" s="1009"/>
      <c r="AV2" s="1043" t="s">
        <v>1305</v>
      </c>
      <c r="AW2" s="1044"/>
      <c r="AX2" s="1044"/>
      <c r="AY2" s="1044"/>
      <c r="AZ2" s="1044"/>
      <c r="BA2" s="1044"/>
      <c r="BB2" s="1044"/>
      <c r="BC2" s="1044"/>
      <c r="BD2" s="1044"/>
      <c r="BE2" s="1044"/>
      <c r="BF2" s="1044"/>
      <c r="BG2" s="1037" t="s">
        <v>1306</v>
      </c>
      <c r="BH2" s="1037"/>
      <c r="BI2" s="1037"/>
      <c r="BJ2" s="1037"/>
      <c r="BK2" s="1037"/>
      <c r="BL2" s="1037"/>
      <c r="BM2" s="1037"/>
      <c r="BN2" s="1037"/>
      <c r="BO2" s="1037"/>
      <c r="BP2" s="1037"/>
      <c r="BQ2" s="1037"/>
      <c r="BR2" s="1037"/>
      <c r="BS2" s="1037"/>
      <c r="BT2" s="1037"/>
      <c r="BU2" s="1037"/>
      <c r="BV2" s="1037"/>
      <c r="BW2" s="1037"/>
      <c r="BX2" s="1037"/>
    </row>
    <row r="3" spans="1:117" s="3" customFormat="1" ht="15" customHeight="1">
      <c r="A3" s="1003"/>
      <c r="B3" s="1006"/>
      <c r="C3" s="1042"/>
      <c r="D3" s="1006"/>
      <c r="E3" s="1012" t="s">
        <v>1307</v>
      </c>
      <c r="F3" s="1012"/>
      <c r="G3" s="1012" t="s">
        <v>1308</v>
      </c>
      <c r="H3" s="1012"/>
      <c r="I3" s="1012" t="s">
        <v>1309</v>
      </c>
      <c r="J3" s="1012"/>
      <c r="K3" s="1012" t="s">
        <v>1310</v>
      </c>
      <c r="L3" s="1012"/>
      <c r="M3" s="1012" t="s">
        <v>1311</v>
      </c>
      <c r="N3" s="1012"/>
      <c r="O3" s="1012" t="s">
        <v>1312</v>
      </c>
      <c r="P3" s="1012"/>
      <c r="Q3" s="1012" t="s">
        <v>1313</v>
      </c>
      <c r="R3" s="1012"/>
      <c r="S3" s="1012" t="s">
        <v>1314</v>
      </c>
      <c r="T3" s="1012"/>
      <c r="U3" s="1012" t="s">
        <v>1315</v>
      </c>
      <c r="V3" s="1012"/>
      <c r="W3" s="1012" t="s">
        <v>1316</v>
      </c>
      <c r="X3" s="1012"/>
      <c r="Y3" s="177"/>
      <c r="Z3" s="177"/>
      <c r="AA3" s="177"/>
      <c r="AB3" s="177"/>
      <c r="AC3" s="177"/>
      <c r="AD3" s="177"/>
      <c r="AE3" s="177"/>
      <c r="AF3" s="177"/>
      <c r="AG3" s="177"/>
      <c r="AH3" s="177"/>
      <c r="AI3" s="177"/>
      <c r="AJ3" s="177"/>
      <c r="AK3" s="177"/>
      <c r="AL3" s="1012" t="s">
        <v>1317</v>
      </c>
      <c r="AM3" s="1012"/>
      <c r="AN3" s="1012" t="s">
        <v>1318</v>
      </c>
      <c r="AO3" s="1012"/>
      <c r="AP3" s="1012" t="s">
        <v>1319</v>
      </c>
      <c r="AQ3" s="1012"/>
      <c r="AR3" s="1012" t="s">
        <v>1320</v>
      </c>
      <c r="AS3" s="1012"/>
      <c r="AT3" s="1012" t="s">
        <v>1321</v>
      </c>
      <c r="AU3" s="1012"/>
      <c r="AV3" s="1012" t="s">
        <v>1322</v>
      </c>
      <c r="AW3" s="1012"/>
      <c r="AX3" s="1012" t="s">
        <v>1323</v>
      </c>
      <c r="AY3" s="1012"/>
      <c r="AZ3" s="1012" t="s">
        <v>1324</v>
      </c>
      <c r="BA3" s="1012"/>
      <c r="BB3" s="1012" t="s">
        <v>1325</v>
      </c>
      <c r="BC3" s="1012"/>
      <c r="BD3" s="1012" t="s">
        <v>1326</v>
      </c>
      <c r="BE3" s="1012"/>
      <c r="BF3" s="1040"/>
      <c r="BG3" s="1013" t="s">
        <v>77</v>
      </c>
      <c r="BH3" s="1013" t="s">
        <v>967</v>
      </c>
      <c r="BI3" s="1013" t="s">
        <v>83</v>
      </c>
      <c r="BJ3" s="175"/>
      <c r="BK3" s="175"/>
      <c r="BL3" s="175"/>
      <c r="BM3" s="175"/>
      <c r="BN3" s="175"/>
      <c r="BO3" s="175"/>
      <c r="BP3" s="175"/>
      <c r="BQ3" s="175"/>
      <c r="BR3" s="175"/>
      <c r="BS3" s="175"/>
      <c r="BT3" s="1038" t="s">
        <v>1327</v>
      </c>
      <c r="BU3" s="1038"/>
      <c r="BV3" s="1038"/>
      <c r="BW3" s="1038"/>
      <c r="BX3" s="1038"/>
    </row>
    <row r="4" spans="1:117" s="3" customFormat="1" ht="15" customHeight="1">
      <c r="A4" s="1003"/>
      <c r="B4" s="1006"/>
      <c r="C4" s="1042"/>
      <c r="D4" s="1006"/>
      <c r="E4" s="1012"/>
      <c r="F4" s="1012"/>
      <c r="G4" s="1012"/>
      <c r="H4" s="1012"/>
      <c r="I4" s="1012"/>
      <c r="J4" s="1012"/>
      <c r="K4" s="1012"/>
      <c r="L4" s="1012"/>
      <c r="M4" s="1012"/>
      <c r="N4" s="1012"/>
      <c r="O4" s="1012"/>
      <c r="P4" s="1012"/>
      <c r="Q4" s="1012"/>
      <c r="R4" s="1012"/>
      <c r="S4" s="1012"/>
      <c r="T4" s="1012"/>
      <c r="U4" s="1012"/>
      <c r="V4" s="1012"/>
      <c r="W4" s="1012"/>
      <c r="X4" s="1012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012"/>
      <c r="AM4" s="1012"/>
      <c r="AN4" s="1012"/>
      <c r="AO4" s="1012"/>
      <c r="AP4" s="1012"/>
      <c r="AQ4" s="1012"/>
      <c r="AR4" s="1012"/>
      <c r="AS4" s="1012"/>
      <c r="AT4" s="1012"/>
      <c r="AU4" s="1012"/>
      <c r="AV4" s="1012"/>
      <c r="AW4" s="1012"/>
      <c r="AX4" s="1012"/>
      <c r="AY4" s="1012"/>
      <c r="AZ4" s="1012"/>
      <c r="BA4" s="1012"/>
      <c r="BB4" s="1012"/>
      <c r="BC4" s="1012"/>
      <c r="BD4" s="1012"/>
      <c r="BE4" s="1012"/>
      <c r="BF4" s="1040"/>
      <c r="BG4" s="1013"/>
      <c r="BH4" s="1013"/>
      <c r="BI4" s="1013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039" t="s">
        <v>1328</v>
      </c>
      <c r="BU4" s="1039"/>
      <c r="BV4" s="1039"/>
      <c r="BW4" s="1039"/>
      <c r="BX4" s="1039"/>
    </row>
    <row r="5" spans="1:117" s="178" customFormat="1" ht="15" customHeight="1">
      <c r="A5" s="1003"/>
      <c r="B5" s="1007"/>
      <c r="C5" s="1042"/>
      <c r="D5" s="1007"/>
      <c r="E5" s="176" t="s">
        <v>104</v>
      </c>
      <c r="F5" s="177" t="s">
        <v>968</v>
      </c>
      <c r="G5" s="176" t="s">
        <v>104</v>
      </c>
      <c r="H5" s="177" t="s">
        <v>968</v>
      </c>
      <c r="I5" s="176" t="s">
        <v>104</v>
      </c>
      <c r="J5" s="177" t="s">
        <v>968</v>
      </c>
      <c r="K5" s="176" t="s">
        <v>104</v>
      </c>
      <c r="L5" s="177" t="s">
        <v>968</v>
      </c>
      <c r="M5" s="176" t="s">
        <v>104</v>
      </c>
      <c r="N5" s="177" t="s">
        <v>968</v>
      </c>
      <c r="O5" s="176" t="s">
        <v>104</v>
      </c>
      <c r="P5" s="177" t="s">
        <v>968</v>
      </c>
      <c r="Q5" s="176" t="s">
        <v>104</v>
      </c>
      <c r="R5" s="177" t="s">
        <v>968</v>
      </c>
      <c r="S5" s="176" t="s">
        <v>104</v>
      </c>
      <c r="T5" s="177" t="s">
        <v>968</v>
      </c>
      <c r="U5" s="176" t="s">
        <v>104</v>
      </c>
      <c r="V5" s="177" t="s">
        <v>968</v>
      </c>
      <c r="W5" s="176" t="s">
        <v>104</v>
      </c>
      <c r="X5" s="177" t="s">
        <v>968</v>
      </c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 t="s">
        <v>104</v>
      </c>
      <c r="AM5" s="177" t="s">
        <v>968</v>
      </c>
      <c r="AN5" s="176" t="s">
        <v>104</v>
      </c>
      <c r="AO5" s="177" t="s">
        <v>968</v>
      </c>
      <c r="AP5" s="176" t="s">
        <v>104</v>
      </c>
      <c r="AQ5" s="177" t="s">
        <v>968</v>
      </c>
      <c r="AR5" s="176" t="s">
        <v>104</v>
      </c>
      <c r="AS5" s="177" t="s">
        <v>968</v>
      </c>
      <c r="AT5" s="176" t="s">
        <v>104</v>
      </c>
      <c r="AU5" s="177" t="s">
        <v>968</v>
      </c>
      <c r="AV5" s="176" t="s">
        <v>104</v>
      </c>
      <c r="AW5" s="177" t="s">
        <v>968</v>
      </c>
      <c r="AX5" s="176" t="s">
        <v>104</v>
      </c>
      <c r="AY5" s="177" t="s">
        <v>968</v>
      </c>
      <c r="AZ5" s="176" t="s">
        <v>104</v>
      </c>
      <c r="BA5" s="177" t="s">
        <v>968</v>
      </c>
      <c r="BB5" s="176" t="s">
        <v>104</v>
      </c>
      <c r="BC5" s="177" t="s">
        <v>968</v>
      </c>
      <c r="BD5" s="176" t="s">
        <v>104</v>
      </c>
      <c r="BE5" s="177" t="s">
        <v>968</v>
      </c>
      <c r="BF5" s="218" t="s">
        <v>1137</v>
      </c>
      <c r="BG5" s="1013"/>
      <c r="BH5" s="1013"/>
      <c r="BI5" s="1013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039"/>
      <c r="BU5" s="1039"/>
      <c r="BV5" s="1039"/>
      <c r="BW5" s="1039"/>
      <c r="BX5" s="1039"/>
    </row>
    <row r="6" spans="1:117" s="18" customFormat="1" ht="15">
      <c r="A6" s="219"/>
      <c r="B6" s="219"/>
      <c r="C6" s="375"/>
      <c r="D6" s="220" t="s">
        <v>95</v>
      </c>
      <c r="E6" s="220"/>
      <c r="F6" s="220" t="s">
        <v>29</v>
      </c>
      <c r="G6" s="220"/>
      <c r="H6" s="220" t="s">
        <v>30</v>
      </c>
      <c r="I6" s="220"/>
      <c r="J6" s="220" t="s">
        <v>31</v>
      </c>
      <c r="K6" s="220"/>
      <c r="L6" s="220" t="s">
        <v>11</v>
      </c>
      <c r="M6" s="220"/>
      <c r="N6" s="220" t="s">
        <v>42</v>
      </c>
      <c r="O6" s="220"/>
      <c r="P6" s="220" t="s">
        <v>105</v>
      </c>
      <c r="Q6" s="220"/>
      <c r="R6" s="220" t="s">
        <v>46</v>
      </c>
      <c r="S6" s="220"/>
      <c r="T6" s="220" t="s">
        <v>106</v>
      </c>
      <c r="U6" s="220"/>
      <c r="V6" s="220" t="s">
        <v>107</v>
      </c>
      <c r="W6" s="220"/>
      <c r="X6" s="220" t="s">
        <v>108</v>
      </c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 t="s">
        <v>109</v>
      </c>
      <c r="AN6" s="220"/>
      <c r="AO6" s="220" t="s">
        <v>51</v>
      </c>
      <c r="AP6" s="220"/>
      <c r="AQ6" s="220" t="s">
        <v>44</v>
      </c>
      <c r="AR6" s="220"/>
      <c r="AS6" s="220" t="s">
        <v>110</v>
      </c>
      <c r="AT6" s="220"/>
      <c r="AU6" s="220" t="s">
        <v>111</v>
      </c>
      <c r="AV6" s="220"/>
      <c r="AW6" s="220" t="s">
        <v>112</v>
      </c>
      <c r="AX6" s="220"/>
      <c r="AY6" s="220" t="s">
        <v>1130</v>
      </c>
      <c r="AZ6" s="220"/>
      <c r="BA6" s="220" t="s">
        <v>1131</v>
      </c>
      <c r="BB6" s="220"/>
      <c r="BC6" s="220" t="s">
        <v>1132</v>
      </c>
      <c r="BD6" s="220"/>
      <c r="BE6" s="220" t="s">
        <v>1133</v>
      </c>
      <c r="BF6" s="220"/>
      <c r="BG6" s="220"/>
      <c r="BH6" s="220"/>
      <c r="BI6" s="220"/>
      <c r="BJ6" s="220"/>
      <c r="BK6" s="220"/>
      <c r="BL6" s="220"/>
      <c r="BM6" s="220"/>
      <c r="BN6" s="220"/>
      <c r="BO6" s="220"/>
      <c r="BP6" s="220"/>
      <c r="BQ6" s="220"/>
      <c r="BR6" s="220"/>
      <c r="BS6" s="220"/>
      <c r="BT6" s="221">
        <v>1</v>
      </c>
      <c r="BU6" s="221">
        <v>2</v>
      </c>
      <c r="BV6" s="221">
        <v>3</v>
      </c>
      <c r="BW6" s="221">
        <v>4</v>
      </c>
      <c r="BX6" s="221">
        <v>5</v>
      </c>
      <c r="CO6" s="209"/>
      <c r="CP6" s="209"/>
      <c r="CQ6" s="209"/>
      <c r="CR6" s="209"/>
      <c r="CS6" s="209"/>
      <c r="CT6" s="209"/>
      <c r="CU6" s="209"/>
      <c r="CV6" s="209"/>
      <c r="CW6" s="209"/>
      <c r="CX6" s="209"/>
      <c r="CY6" s="209"/>
      <c r="CZ6" s="209"/>
      <c r="DA6" s="209"/>
      <c r="DB6" s="209"/>
      <c r="DC6" s="209"/>
      <c r="DD6" s="209"/>
      <c r="DE6" s="209"/>
      <c r="DF6" s="209"/>
      <c r="DG6" s="209"/>
      <c r="DH6" s="209"/>
      <c r="DI6" s="209"/>
      <c r="DJ6" s="209"/>
      <c r="DK6" s="209"/>
      <c r="DL6" s="209"/>
      <c r="DM6" s="209"/>
    </row>
    <row r="7" spans="1:117" ht="40.5">
      <c r="A7" s="210">
        <f>'STUDENT PROFILE'!A7</f>
        <v>1</v>
      </c>
      <c r="B7" s="210" t="str">
        <f>'STUDENT PROFILE'!B7</f>
        <v>A</v>
      </c>
      <c r="C7" s="376" t="str">
        <f>'STUDENT PROFILE'!C7</f>
        <v>Manish</v>
      </c>
      <c r="D7" s="210">
        <f>'STUDENT PROFILE'!D7</f>
        <v>2723</v>
      </c>
      <c r="E7" s="114">
        <v>3</v>
      </c>
      <c r="F7" s="182" t="str">
        <f t="shared" ref="F7:F56" si="0">IF(E7=5,$E$59,IF(E7=4,$E$60,IF(E7=3,$E$61,IF(E7=2,$E$62,IF(E7=1,$E$63,"  ")))))</f>
        <v>Has a substantially innovative and creative approach</v>
      </c>
      <c r="G7" s="114">
        <v>3</v>
      </c>
      <c r="H7" s="182"/>
      <c r="I7" s="114">
        <v>3</v>
      </c>
      <c r="J7" s="182"/>
      <c r="K7" s="114">
        <v>3</v>
      </c>
      <c r="L7" s="182"/>
      <c r="M7" s="114">
        <v>3</v>
      </c>
      <c r="N7" s="182"/>
      <c r="O7" s="114">
        <v>5</v>
      </c>
      <c r="P7" s="182" t="str">
        <f t="shared" ref="P7:P56" si="1">IF(O7=5,$O$59,IF(O7=4,$O$60,IF(O7=3,$O$61,IF(O7=2,$O$62,IF(O7=1,$O$63,"  ")))))</f>
        <v xml:space="preserve"> outstanding at experimenting various art modes and mediums</v>
      </c>
      <c r="Q7" s="114">
        <v>3</v>
      </c>
      <c r="R7" s="182" t="str">
        <f t="shared" ref="R7:R56" si="2">IF(Q7=5,$Q$59,IF(Q7=4,$Q$60,IF(Q7=3,$Q$61,IF(Q7=2,$Q$62,IF(Q7=1,$Q$63,"  ")))))</f>
        <v>Is creditably fine at imitation, sketches and paints</v>
      </c>
      <c r="S7" s="114">
        <v>3</v>
      </c>
      <c r="T7" s="182" t="str">
        <f t="shared" ref="T7:T56" si="3">IF(S7=5,$S$59,IF(S7=4,$S$60,IF(S7=3,$S$61,IF(S7=2,$S$62,IF(S7=1,$S$63,"  ")))))</f>
        <v>Is very lucid at generating computer animations</v>
      </c>
      <c r="U7" s="114">
        <v>3</v>
      </c>
      <c r="V7" s="182" t="str">
        <f t="shared" ref="V7:V56" si="4">IF(U7=5,$U$59,IF(U7=4,$U$60,IF(U7=3,$U$61,IF(U7=2,$U$62,IF(U7=1,$U$63,"  ")))))</f>
        <v>Is frequently correct in sense of form and proportion</v>
      </c>
      <c r="W7" s="114">
        <v>3</v>
      </c>
      <c r="X7" s="182" t="str">
        <f t="shared" ref="X7:X56" si="5">IF(W7=5,$W$59,IF(W7=4,$W$60,IF(W7=3,$W$61,IF(W7=2,$W$62,IF(W7=1,$W$63,"  ")))))</f>
        <v>Notably clear  about values colour balance and brightness</v>
      </c>
      <c r="Y7" s="222"/>
      <c r="Z7" s="222"/>
      <c r="AA7" s="222"/>
      <c r="AB7" s="223" t="e">
        <f>#VALUE!</f>
        <v>#VALUE!</v>
      </c>
      <c r="AC7" s="223" t="e">
        <f>#VALUE!</f>
        <v>#VALUE!</v>
      </c>
      <c r="AD7" s="223" t="e">
        <f>#VALUE!</f>
        <v>#VALUE!</v>
      </c>
      <c r="AE7" s="223" t="e">
        <f>#VALUE!</f>
        <v>#VALUE!</v>
      </c>
      <c r="AF7" s="223" t="e">
        <f>#VALUE!</f>
        <v>#VALUE!</v>
      </c>
      <c r="AG7" s="186">
        <f>LARGE((E7,G7,I7,K7,M7,O7,Q7,S7,U7,W7),1)</f>
        <v>5</v>
      </c>
      <c r="AH7" s="186">
        <f>LARGE((E7,G7,I7,K7,M7,O7,Q7,S7,U7,W7),2)</f>
        <v>3</v>
      </c>
      <c r="AI7" s="186">
        <f>LARGE((E7,G7,I7,K7,M7,O7,Q7,S7,U7,W7),3)</f>
        <v>3</v>
      </c>
      <c r="AJ7" s="186">
        <f>LARGE((E7,G7,I7,K7,M7,O7,Q7,S7,U7,W7),4)</f>
        <v>3</v>
      </c>
      <c r="AK7" s="186">
        <f>LARGE((E7,G7,I7,K7,M7,O7,Q7,S7,U7,W7),5)</f>
        <v>3</v>
      </c>
      <c r="AL7" s="114"/>
      <c r="AM7" s="182"/>
      <c r="AN7" s="114"/>
      <c r="AO7" s="182"/>
      <c r="AP7" s="114"/>
      <c r="AQ7" s="182"/>
      <c r="AR7" s="114"/>
      <c r="AS7" s="182"/>
      <c r="AT7" s="114"/>
      <c r="AU7" s="182"/>
      <c r="AV7" s="114"/>
      <c r="AW7" s="182"/>
      <c r="AX7" s="114"/>
      <c r="AY7" s="182"/>
      <c r="AZ7" s="114"/>
      <c r="BA7" s="182"/>
      <c r="BB7" s="114"/>
      <c r="BC7" s="182"/>
      <c r="BD7" s="114"/>
      <c r="BE7" s="182"/>
      <c r="BF7" s="222"/>
      <c r="BG7" s="183">
        <f t="shared" ref="BG7:BG38" si="6">AL7+AN7+AP7+AR7+AT7+AV7+AX7+AZ7+BB7+BD7+E7+G7+I7+K7+M7+O7+Q7+S7+U7+W7</f>
        <v>32</v>
      </c>
      <c r="BH7" s="184">
        <f>ROUND((BG7/20),1)</f>
        <v>1.6</v>
      </c>
      <c r="BI7" s="185" t="str">
        <f>IF(BH7&gt;4,"A",IF(BH7&gt;3,"B",IF(BH7&gt;2,"C",IF(BH7&gt;1,"D",IF(BH7&gt;0,"E", "  ")))))</f>
        <v>D</v>
      </c>
      <c r="BJ7" s="223" t="e">
        <f>#VALUE!</f>
        <v>#VALUE!</v>
      </c>
      <c r="BK7" s="223" t="e">
        <f>#VALUE!</f>
        <v>#VALUE!</v>
      </c>
      <c r="BL7" s="223" t="e">
        <f>#VALUE!</f>
        <v>#VALUE!</v>
      </c>
      <c r="BM7" s="223" t="e">
        <f>#VALUE!</f>
        <v>#VALUE!</v>
      </c>
      <c r="BN7" s="223" t="e">
        <f>#VALUE!</f>
        <v>#VALUE!</v>
      </c>
      <c r="BO7" s="186" t="e">
        <f>LARGE((AL7,AN7,AP7,AR7,AT7,AV7,AX7,AZ7,BB7,BD7),1)</f>
        <v>#NUM!</v>
      </c>
      <c r="BP7" s="186" t="e">
        <f>LARGE((AL7,AN7,AP7,AR7,AT7,AV7,AX7,AZ7,BB7,BD7),2)</f>
        <v>#NUM!</v>
      </c>
      <c r="BQ7" s="186" t="e">
        <f>LARGE((AL7,AN7,AP7,AR7,AT7,AV7,AX7,AZ7,BB7,BD7),3)</f>
        <v>#NUM!</v>
      </c>
      <c r="BR7" s="186" t="e">
        <f>LARGE((AL7,AN7,AP7,AR7,AT7,AV7,AX7,AZ7,BB7,BD7),4)</f>
        <v>#NUM!</v>
      </c>
      <c r="BS7" s="186" t="e">
        <f>LARGE((AL7,AN7,AP7,AR7,AT7,AV7,AX7,AZ7,BB7,BD7),5)</f>
        <v>#NUM!</v>
      </c>
      <c r="BT7" s="224" t="e">
        <f t="shared" ref="BT7:BT38" si="7">AB7</f>
        <v>#VALUE!</v>
      </c>
      <c r="BU7" s="224" t="e">
        <f t="shared" ref="BU7:BU38" si="8">AC7</f>
        <v>#VALUE!</v>
      </c>
      <c r="BV7" s="224" t="e">
        <f t="shared" ref="BV7:BV38" si="9">AD7</f>
        <v>#VALUE!</v>
      </c>
      <c r="BW7" s="224" t="e">
        <f>BJ7</f>
        <v>#VALUE!</v>
      </c>
      <c r="BX7" s="224" t="e">
        <f>BK7</f>
        <v>#VALUE!</v>
      </c>
      <c r="CO7" s="215"/>
      <c r="CP7" s="215"/>
      <c r="CQ7" s="215"/>
      <c r="CR7" s="215"/>
      <c r="CS7" s="215"/>
      <c r="CT7" s="215"/>
      <c r="CU7" s="215"/>
      <c r="CV7" s="215"/>
      <c r="CW7" s="215"/>
      <c r="CX7" s="215"/>
      <c r="CY7" s="215"/>
      <c r="CZ7" s="215"/>
      <c r="DA7" s="215"/>
      <c r="DB7" s="215"/>
      <c r="DC7" s="215"/>
      <c r="DD7" s="215"/>
      <c r="DE7" s="215"/>
      <c r="DF7" s="215"/>
      <c r="DG7" s="215"/>
      <c r="DH7" s="215"/>
      <c r="DI7" s="215"/>
      <c r="DJ7" s="215"/>
      <c r="DK7" s="215"/>
      <c r="DL7" s="215"/>
      <c r="DM7" s="215"/>
    </row>
    <row r="8" spans="1:117" ht="15">
      <c r="A8" s="210">
        <f>'STUDENT PROFILE'!A8</f>
        <v>2</v>
      </c>
      <c r="B8" s="210" t="str">
        <f>'STUDENT PROFILE'!B8</f>
        <v>C</v>
      </c>
      <c r="C8" s="376" t="str">
        <f>'STUDENT PROFILE'!C8</f>
        <v>Sunny Kumar</v>
      </c>
      <c r="D8" s="210">
        <f>'STUDENT PROFILE'!D8</f>
        <v>2726</v>
      </c>
      <c r="E8" s="114"/>
      <c r="F8" s="182" t="str">
        <f t="shared" si="0"/>
        <v xml:space="preserve">  </v>
      </c>
      <c r="G8" s="114"/>
      <c r="H8" s="182" t="str">
        <f t="shared" ref="H8:H56" si="10">IF(G8=5,$G$59,IF(G8=4,$G$60,IF(G8=3,$G$61,IF(G8=2,$G$62,IF(G8=1,$G$63,"  ")))))</f>
        <v xml:space="preserve">  </v>
      </c>
      <c r="I8" s="114"/>
      <c r="J8" s="182" t="str">
        <f t="shared" ref="J8:J39" si="11">IF(I8=5,$I$59,IF(I8=4,$I$60,IF(I8=3,$I$61,IF(I8=2,$I$62,IF(I8=1,$I$63,"  ")))))</f>
        <v xml:space="preserve">  </v>
      </c>
      <c r="K8" s="114"/>
      <c r="L8" s="182" t="str">
        <f t="shared" ref="L8:L56" si="12">IF(K8=5,$K$59,IF(K8=4,$K$60,IF(K8=3,$K$61,IF(K8=2,$K$62,IF(K8=1,$K$63,"  ")))))</f>
        <v xml:space="preserve">  </v>
      </c>
      <c r="M8" s="114"/>
      <c r="N8" s="182" t="str">
        <f t="shared" ref="N8:N56" si="13">IF(M8=5,$M$59,IF(M8=4,$M$60,IF(M8=3,$M$61,IF(M8=2,$M$62,IF(M8=1,$M$63,"  ")))))</f>
        <v xml:space="preserve">  </v>
      </c>
      <c r="O8" s="114"/>
      <c r="P8" s="182"/>
      <c r="Q8" s="114"/>
      <c r="R8" s="182" t="str">
        <f t="shared" si="2"/>
        <v xml:space="preserve">  </v>
      </c>
      <c r="S8" s="114"/>
      <c r="T8" s="182" t="str">
        <f t="shared" si="3"/>
        <v xml:space="preserve">  </v>
      </c>
      <c r="U8" s="114"/>
      <c r="V8" s="182" t="str">
        <f t="shared" si="4"/>
        <v xml:space="preserve">  </v>
      </c>
      <c r="W8" s="114"/>
      <c r="X8" s="182" t="str">
        <f t="shared" si="5"/>
        <v xml:space="preserve">  </v>
      </c>
      <c r="Y8" s="222"/>
      <c r="Z8" s="222"/>
      <c r="AA8" s="222"/>
      <c r="AB8" s="223" t="e">
        <f>#VALUE!</f>
        <v>#VALUE!</v>
      </c>
      <c r="AC8" s="223" t="e">
        <f>#VALUE!</f>
        <v>#VALUE!</v>
      </c>
      <c r="AD8" s="223" t="e">
        <f>#VALUE!</f>
        <v>#VALUE!</v>
      </c>
      <c r="AE8" s="223" t="e">
        <f>#VALUE!</f>
        <v>#VALUE!</v>
      </c>
      <c r="AF8" s="223" t="e">
        <f>#VALUE!</f>
        <v>#VALUE!</v>
      </c>
      <c r="AG8" s="186" t="e">
        <f>LARGE((E8,G8,I8,K8,M8,O8,Q8,S8,U8,W8),1)</f>
        <v>#NUM!</v>
      </c>
      <c r="AH8" s="186" t="e">
        <f>LARGE((E8,G8,I8,K8,M8,O8,Q8,S8,U8,W8),2)</f>
        <v>#NUM!</v>
      </c>
      <c r="AI8" s="186" t="e">
        <f>LARGE((E8,G8,I8,K8,M8,O8,Q8,S8,U8,W8),3)</f>
        <v>#NUM!</v>
      </c>
      <c r="AJ8" s="186" t="e">
        <f>LARGE((E8,G8,I8,K8,M8,O8,Q8,S8,U8,W8),4)</f>
        <v>#NUM!</v>
      </c>
      <c r="AK8" s="186" t="e">
        <f>LARGE((E8,G8,I8,K8,M8,O8,Q8,S8,U8,W8),5)</f>
        <v>#NUM!</v>
      </c>
      <c r="AL8" s="114"/>
      <c r="AM8" s="182" t="str">
        <f t="shared" ref="AM8:AM56" si="14">IF(AL8=5,$AL$59,IF(AL8=4,$AL$60,IF(AL8=3,$AL$61,IF(AL8=2,$AL$62,IF(AL8=1,$AL$63,"  ")))))</f>
        <v xml:space="preserve">  </v>
      </c>
      <c r="AN8" s="114"/>
      <c r="AO8" s="182" t="str">
        <f t="shared" ref="AO8:AO56" si="15">IF(AN8=5,$AN$59,IF(AN8=4,$AN$60,IF(AN8=3,$AN$61,IF(AN8=2,$AN$62,IF(AN8=1,$AN$63,"  ")))))</f>
        <v xml:space="preserve">  </v>
      </c>
      <c r="AP8" s="114"/>
      <c r="AQ8" s="182" t="str">
        <f t="shared" ref="AQ8:AQ56" si="16">IF(AP8=5,$AP$59,IF(AP8=4,$AP$60,IF(AP8=3,$AP$61,IF(AP8=2,$AP$62,IF(AP8=1,$AP$63,"  ")))))</f>
        <v xml:space="preserve">  </v>
      </c>
      <c r="AR8" s="114"/>
      <c r="AS8" s="182" t="str">
        <f t="shared" ref="AS8:AS39" si="17">IF(AR8=5,$AR$59,IF(AR8=4,$AR$60,IF(AR8=3,$AR$61,IF(AR8=2,$AR$62,IF(AR8=1,$AR$63,"  ")))))</f>
        <v xml:space="preserve">  </v>
      </c>
      <c r="AT8" s="114"/>
      <c r="AU8" s="182" t="str">
        <f t="shared" ref="AU8:AU56" si="18">IF(AT8=5,$AT$59,IF(AT8=4,$AT$60,IF(AT8=3,$AT$61,IF(AT8=2,$AT$62,IF(AT8=1,$AT$63,"  ")))))</f>
        <v xml:space="preserve">  </v>
      </c>
      <c r="AV8" s="114"/>
      <c r="AW8" s="182" t="str">
        <f t="shared" ref="AW8:AW56" si="19">IF(AV8=5,$AV$59,IF(AV8=4,$AV$60,IF(AV8=3,$AV$61,IF(AV8=2,$AV$62,IF(AV8=1,$AV$63,"  ")))))</f>
        <v xml:space="preserve">  </v>
      </c>
      <c r="AX8" s="114"/>
      <c r="AY8" s="182" t="str">
        <f t="shared" ref="AY8:AY56" si="20">IF(AX8=5,$AX$59,IF(AX8=4,$AX$60,IF(AX8=3,$AX$61,IF(AX8=2,$AX$62,IF(AX8=1,$AX$63,"  ")))))</f>
        <v xml:space="preserve">  </v>
      </c>
      <c r="AZ8" s="114"/>
      <c r="BA8" s="182" t="str">
        <f t="shared" ref="BA8:BA56" si="21">IF(AZ8=5,$AZ$59,IF(AZ8=4,$AZ$60,IF(AZ8=3,$AZ$61,IF(AZ8=2,$AZ$62,IF(AZ8=1,$AZ$63,"  ")))))</f>
        <v xml:space="preserve">  </v>
      </c>
      <c r="BB8" s="114"/>
      <c r="BC8" s="182" t="str">
        <f t="shared" ref="BC8:BC56" si="22">IF(BB8=5,$BB$59,IF(BB8=4,$BB$60,IF(BB8=3,$BB$61,IF(BB8=2,$BB$62,IF(BB8=1,$BB$63,"  ")))))</f>
        <v xml:space="preserve">  </v>
      </c>
      <c r="BD8" s="114"/>
      <c r="BE8" s="182" t="str">
        <f t="shared" ref="BE8:BE56" si="23">IF(BD8=5,$BD$59,IF(BD8=4,$BD$60,IF(BD8=3,$BD$61,IF(BD8=2,$BD$62,IF(BD8=1,$BD$63,"  ")))))</f>
        <v xml:space="preserve">  </v>
      </c>
      <c r="BF8" s="222"/>
      <c r="BG8" s="183">
        <f t="shared" si="6"/>
        <v>0</v>
      </c>
      <c r="BH8" s="184">
        <f t="shared" ref="BH8:BH56" si="24">ROUND((BG8/20),1)</f>
        <v>0</v>
      </c>
      <c r="BI8" s="187" t="str">
        <f t="shared" ref="BI8:BI56" si="25">IF(BH8&gt;4,"A",IF(BH8&gt;3,"B",IF(BH8&gt;2,"C",IF(BH8&gt;1,"D",IF(BH8&gt;0,"E", "  ")))))</f>
        <v xml:space="preserve">  </v>
      </c>
      <c r="BJ8" s="223" t="e">
        <f>#VALUE!</f>
        <v>#VALUE!</v>
      </c>
      <c r="BK8" s="223" t="e">
        <f>#VALUE!</f>
        <v>#VALUE!</v>
      </c>
      <c r="BL8" s="223" t="e">
        <f>#VALUE!</f>
        <v>#VALUE!</v>
      </c>
      <c r="BM8" s="223" t="e">
        <f>#VALUE!</f>
        <v>#VALUE!</v>
      </c>
      <c r="BN8" s="223" t="e">
        <f>#VALUE!</f>
        <v>#VALUE!</v>
      </c>
      <c r="BO8" s="186" t="e">
        <f>LARGE((AL8,AN8,AP8,AR8,AT8,AV8,AX8,AZ8,BB8,BD8),1)</f>
        <v>#NUM!</v>
      </c>
      <c r="BP8" s="186" t="e">
        <f>LARGE((AL8,AN8,AP8,AR8,AT8,AV8,AX8,AZ8,BB8,BD8),2)</f>
        <v>#NUM!</v>
      </c>
      <c r="BQ8" s="186" t="e">
        <f>LARGE((AL8,AN8,AP8,AR8,AT8,AV8,AX8,AZ8,BB8,BD8),3)</f>
        <v>#NUM!</v>
      </c>
      <c r="BR8" s="186" t="e">
        <f>LARGE((AL8,AN8,AP8,AR8,AT8,AV8,AX8,AZ8,BB8,BD8),4)</f>
        <v>#NUM!</v>
      </c>
      <c r="BS8" s="186" t="e">
        <f>LARGE((AL8,AN8,AP8,AR8,AT8,AV8,AX8,AZ8,BB8,BD8),5)</f>
        <v>#NUM!</v>
      </c>
      <c r="BT8" s="224" t="e">
        <f t="shared" si="7"/>
        <v>#VALUE!</v>
      </c>
      <c r="BU8" s="224" t="e">
        <f t="shared" si="8"/>
        <v>#VALUE!</v>
      </c>
      <c r="BV8" s="224" t="e">
        <f t="shared" si="9"/>
        <v>#VALUE!</v>
      </c>
      <c r="BW8" s="224" t="e">
        <f t="shared" ref="BW8:BX56" si="26">BJ8</f>
        <v>#VALUE!</v>
      </c>
      <c r="BX8" s="224" t="e">
        <f t="shared" si="26"/>
        <v>#VALUE!</v>
      </c>
      <c r="CO8" s="215"/>
      <c r="CP8" s="215"/>
      <c r="CQ8" s="215"/>
      <c r="CR8" s="215"/>
      <c r="CS8" s="215"/>
      <c r="CT8" s="215"/>
      <c r="CU8" s="215"/>
      <c r="CV8" s="215"/>
      <c r="CW8" s="215"/>
      <c r="CX8" s="215"/>
      <c r="CY8" s="215"/>
      <c r="CZ8" s="215"/>
      <c r="DA8" s="215"/>
      <c r="DB8" s="215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</row>
    <row r="9" spans="1:117" ht="15">
      <c r="A9" s="210">
        <f>'STUDENT PROFILE'!A9</f>
        <v>3</v>
      </c>
      <c r="B9" s="210" t="str">
        <f>'STUDENT PROFILE'!B9</f>
        <v>B</v>
      </c>
      <c r="C9" s="376" t="str">
        <f>'STUDENT PROFILE'!C9</f>
        <v>Manish</v>
      </c>
      <c r="D9" s="210">
        <f>'STUDENT PROFILE'!D9</f>
        <v>2730</v>
      </c>
      <c r="E9" s="114"/>
      <c r="F9" s="182" t="str">
        <f t="shared" si="0"/>
        <v xml:space="preserve">  </v>
      </c>
      <c r="G9" s="114"/>
      <c r="H9" s="182" t="str">
        <f t="shared" si="10"/>
        <v xml:space="preserve">  </v>
      </c>
      <c r="I9" s="114"/>
      <c r="J9" s="182" t="str">
        <f t="shared" si="11"/>
        <v xml:space="preserve">  </v>
      </c>
      <c r="K9" s="114"/>
      <c r="L9" s="182" t="str">
        <f t="shared" si="12"/>
        <v xml:space="preserve">  </v>
      </c>
      <c r="M9" s="114"/>
      <c r="N9" s="182" t="str">
        <f t="shared" si="13"/>
        <v xml:space="preserve">  </v>
      </c>
      <c r="O9" s="114"/>
      <c r="P9" s="182"/>
      <c r="Q9" s="114"/>
      <c r="R9" s="182" t="str">
        <f t="shared" si="2"/>
        <v xml:space="preserve">  </v>
      </c>
      <c r="S9" s="114"/>
      <c r="T9" s="182" t="str">
        <f t="shared" si="3"/>
        <v xml:space="preserve">  </v>
      </c>
      <c r="U9" s="114"/>
      <c r="V9" s="182" t="str">
        <f t="shared" si="4"/>
        <v xml:space="preserve">  </v>
      </c>
      <c r="W9" s="114"/>
      <c r="X9" s="182" t="str">
        <f t="shared" si="5"/>
        <v xml:space="preserve">  </v>
      </c>
      <c r="Y9" s="222"/>
      <c r="Z9" s="222"/>
      <c r="AA9" s="222"/>
      <c r="AB9" s="223" t="e">
        <f>#VALUE!</f>
        <v>#VALUE!</v>
      </c>
      <c r="AC9" s="223" t="e">
        <f>#VALUE!</f>
        <v>#VALUE!</v>
      </c>
      <c r="AD9" s="223" t="e">
        <f>#VALUE!</f>
        <v>#VALUE!</v>
      </c>
      <c r="AE9" s="223" t="e">
        <f>#VALUE!</f>
        <v>#VALUE!</v>
      </c>
      <c r="AF9" s="223" t="e">
        <f>#VALUE!</f>
        <v>#VALUE!</v>
      </c>
      <c r="AG9" s="186" t="e">
        <f>LARGE((E9,G9,I9,K9,M9,O9,Q9,S9,U9,W9),1)</f>
        <v>#NUM!</v>
      </c>
      <c r="AH9" s="186" t="e">
        <f>LARGE((E9,G9,I9,K9,M9,O9,Q9,S9,U9,W9),2)</f>
        <v>#NUM!</v>
      </c>
      <c r="AI9" s="186" t="e">
        <f>LARGE((E9,G9,I9,K9,M9,O9,Q9,S9,U9,W9),3)</f>
        <v>#NUM!</v>
      </c>
      <c r="AJ9" s="186" t="e">
        <f>LARGE((E9,G9,I9,K9,M9,O9,Q9,S9,U9,W9),4)</f>
        <v>#NUM!</v>
      </c>
      <c r="AK9" s="186" t="e">
        <f>LARGE((E9,G9,I9,K9,M9,O9,Q9,S9,U9,W9),5)</f>
        <v>#NUM!</v>
      </c>
      <c r="AL9" s="114"/>
      <c r="AM9" s="182" t="str">
        <f t="shared" si="14"/>
        <v xml:space="preserve">  </v>
      </c>
      <c r="AN9" s="114"/>
      <c r="AO9" s="182" t="str">
        <f t="shared" si="15"/>
        <v xml:space="preserve">  </v>
      </c>
      <c r="AP9" s="114"/>
      <c r="AQ9" s="182" t="str">
        <f t="shared" si="16"/>
        <v xml:space="preserve">  </v>
      </c>
      <c r="AR9" s="114"/>
      <c r="AS9" s="182" t="str">
        <f t="shared" si="17"/>
        <v xml:space="preserve">  </v>
      </c>
      <c r="AT9" s="114"/>
      <c r="AU9" s="182" t="str">
        <f t="shared" si="18"/>
        <v xml:space="preserve">  </v>
      </c>
      <c r="AV9" s="114"/>
      <c r="AW9" s="182" t="str">
        <f t="shared" si="19"/>
        <v xml:space="preserve">  </v>
      </c>
      <c r="AX9" s="114"/>
      <c r="AY9" s="182" t="str">
        <f t="shared" si="20"/>
        <v xml:space="preserve">  </v>
      </c>
      <c r="AZ9" s="114"/>
      <c r="BA9" s="182" t="str">
        <f t="shared" si="21"/>
        <v xml:space="preserve">  </v>
      </c>
      <c r="BB9" s="114"/>
      <c r="BC9" s="182" t="str">
        <f t="shared" si="22"/>
        <v xml:space="preserve">  </v>
      </c>
      <c r="BD9" s="114"/>
      <c r="BE9" s="182" t="str">
        <f t="shared" si="23"/>
        <v xml:space="preserve">  </v>
      </c>
      <c r="BF9" s="222"/>
      <c r="BG9" s="183">
        <f t="shared" si="6"/>
        <v>0</v>
      </c>
      <c r="BH9" s="184">
        <f t="shared" si="24"/>
        <v>0</v>
      </c>
      <c r="BI9" s="187" t="str">
        <f t="shared" si="25"/>
        <v xml:space="preserve">  </v>
      </c>
      <c r="BJ9" s="223" t="e">
        <f>#VALUE!</f>
        <v>#VALUE!</v>
      </c>
      <c r="BK9" s="223" t="e">
        <f>#VALUE!</f>
        <v>#VALUE!</v>
      </c>
      <c r="BL9" s="223" t="e">
        <f>#VALUE!</f>
        <v>#VALUE!</v>
      </c>
      <c r="BM9" s="223" t="e">
        <f>#VALUE!</f>
        <v>#VALUE!</v>
      </c>
      <c r="BN9" s="223" t="e">
        <f>#VALUE!</f>
        <v>#VALUE!</v>
      </c>
      <c r="BO9" s="186" t="e">
        <f>LARGE((AL9,AN9,AP9,AR9,AT9,AV9,AX9,AZ9,BB9,BD9),1)</f>
        <v>#NUM!</v>
      </c>
      <c r="BP9" s="186" t="e">
        <f>LARGE((AL9,AN9,AP9,AR9,AT9,AV9,AX9,AZ9,BB9,BD9),2)</f>
        <v>#NUM!</v>
      </c>
      <c r="BQ9" s="186" t="e">
        <f>LARGE((AL9,AN9,AP9,AR9,AT9,AV9,AX9,AZ9,BB9,BD9),3)</f>
        <v>#NUM!</v>
      </c>
      <c r="BR9" s="186" t="e">
        <f>LARGE((AL9,AN9,AP9,AR9,AT9,AV9,AX9,AZ9,BB9,BD9),4)</f>
        <v>#NUM!</v>
      </c>
      <c r="BS9" s="186" t="e">
        <f>LARGE((AL9,AN9,AP9,AR9,AT9,AV9,AX9,AZ9,BB9,BD9),5)</f>
        <v>#NUM!</v>
      </c>
      <c r="BT9" s="224" t="e">
        <f t="shared" si="7"/>
        <v>#VALUE!</v>
      </c>
      <c r="BU9" s="224" t="e">
        <f t="shared" si="8"/>
        <v>#VALUE!</v>
      </c>
      <c r="BV9" s="224" t="e">
        <f t="shared" si="9"/>
        <v>#VALUE!</v>
      </c>
      <c r="BW9" s="224" t="e">
        <f t="shared" si="26"/>
        <v>#VALUE!</v>
      </c>
      <c r="BX9" s="224" t="e">
        <f t="shared" si="26"/>
        <v>#VALUE!</v>
      </c>
      <c r="CO9" s="215"/>
      <c r="CP9" s="215"/>
      <c r="CQ9" s="215"/>
      <c r="CR9" s="215"/>
      <c r="CS9" s="215"/>
      <c r="CT9" s="215"/>
      <c r="CU9" s="215"/>
      <c r="CV9" s="215"/>
      <c r="CW9" s="215"/>
      <c r="CX9" s="215"/>
      <c r="CY9" s="215"/>
      <c r="CZ9" s="215"/>
      <c r="DA9" s="215"/>
      <c r="DB9" s="215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</row>
    <row r="10" spans="1:117" ht="15">
      <c r="A10" s="210">
        <f>'STUDENT PROFILE'!A10</f>
        <v>4</v>
      </c>
      <c r="B10" s="210" t="str">
        <f>'STUDENT PROFILE'!B10</f>
        <v>J</v>
      </c>
      <c r="C10" s="376" t="str">
        <f>'STUDENT PROFILE'!C10</f>
        <v>Sunil</v>
      </c>
      <c r="D10" s="210">
        <f>'STUDENT PROFILE'!D10</f>
        <v>2731</v>
      </c>
      <c r="E10" s="114"/>
      <c r="F10" s="182" t="str">
        <f t="shared" si="0"/>
        <v xml:space="preserve">  </v>
      </c>
      <c r="G10" s="114"/>
      <c r="H10" s="182" t="str">
        <f t="shared" si="10"/>
        <v xml:space="preserve">  </v>
      </c>
      <c r="I10" s="114"/>
      <c r="J10" s="182" t="str">
        <f t="shared" si="11"/>
        <v xml:space="preserve">  </v>
      </c>
      <c r="K10" s="114"/>
      <c r="L10" s="182" t="str">
        <f t="shared" si="12"/>
        <v xml:space="preserve">  </v>
      </c>
      <c r="M10" s="114"/>
      <c r="N10" s="182" t="str">
        <f t="shared" si="13"/>
        <v xml:space="preserve">  </v>
      </c>
      <c r="O10" s="114"/>
      <c r="P10" s="182"/>
      <c r="Q10" s="114"/>
      <c r="R10" s="182" t="str">
        <f t="shared" si="2"/>
        <v xml:space="preserve">  </v>
      </c>
      <c r="S10" s="114"/>
      <c r="T10" s="182" t="str">
        <f t="shared" si="3"/>
        <v xml:space="preserve">  </v>
      </c>
      <c r="U10" s="114"/>
      <c r="V10" s="182" t="str">
        <f t="shared" si="4"/>
        <v xml:space="preserve">  </v>
      </c>
      <c r="W10" s="114"/>
      <c r="X10" s="182" t="str">
        <f t="shared" si="5"/>
        <v xml:space="preserve">  </v>
      </c>
      <c r="Y10" s="222"/>
      <c r="Z10" s="222"/>
      <c r="AA10" s="222"/>
      <c r="AB10" s="223" t="e">
        <f>#VALUE!</f>
        <v>#VALUE!</v>
      </c>
      <c r="AC10" s="223" t="e">
        <f>#VALUE!</f>
        <v>#VALUE!</v>
      </c>
      <c r="AD10" s="223" t="e">
        <f>#VALUE!</f>
        <v>#VALUE!</v>
      </c>
      <c r="AE10" s="223" t="e">
        <f>#VALUE!</f>
        <v>#VALUE!</v>
      </c>
      <c r="AF10" s="223" t="e">
        <f>#VALUE!</f>
        <v>#VALUE!</v>
      </c>
      <c r="AG10" s="186" t="e">
        <f>LARGE((E10,G10,I10,K10,M10,O10,Q10,S10,U10,W10),1)</f>
        <v>#NUM!</v>
      </c>
      <c r="AH10" s="186" t="e">
        <f>LARGE((E10,G10,I10,K10,M10,O10,Q10,S10,U10,W10),2)</f>
        <v>#NUM!</v>
      </c>
      <c r="AI10" s="186" t="e">
        <f>LARGE((E10,G10,I10,K10,M10,O10,Q10,S10,U10,W10),3)</f>
        <v>#NUM!</v>
      </c>
      <c r="AJ10" s="186" t="e">
        <f>LARGE((E10,G10,I10,K10,M10,O10,Q10,S10,U10,W10),4)</f>
        <v>#NUM!</v>
      </c>
      <c r="AK10" s="186" t="e">
        <f>LARGE((E10,G10,I10,K10,M10,O10,Q10,S10,U10,W10),5)</f>
        <v>#NUM!</v>
      </c>
      <c r="AL10" s="114"/>
      <c r="AM10" s="182" t="str">
        <f t="shared" si="14"/>
        <v xml:space="preserve">  </v>
      </c>
      <c r="AN10" s="114"/>
      <c r="AO10" s="182" t="str">
        <f t="shared" si="15"/>
        <v xml:space="preserve">  </v>
      </c>
      <c r="AP10" s="114"/>
      <c r="AQ10" s="182" t="str">
        <f t="shared" si="16"/>
        <v xml:space="preserve">  </v>
      </c>
      <c r="AR10" s="114"/>
      <c r="AS10" s="182" t="str">
        <f t="shared" si="17"/>
        <v xml:space="preserve">  </v>
      </c>
      <c r="AT10" s="114"/>
      <c r="AU10" s="182" t="str">
        <f t="shared" si="18"/>
        <v xml:space="preserve">  </v>
      </c>
      <c r="AV10" s="114"/>
      <c r="AW10" s="182" t="str">
        <f t="shared" si="19"/>
        <v xml:space="preserve">  </v>
      </c>
      <c r="AX10" s="114"/>
      <c r="AY10" s="182" t="str">
        <f t="shared" si="20"/>
        <v xml:space="preserve">  </v>
      </c>
      <c r="AZ10" s="114"/>
      <c r="BA10" s="182" t="str">
        <f t="shared" si="21"/>
        <v xml:space="preserve">  </v>
      </c>
      <c r="BB10" s="114"/>
      <c r="BC10" s="182" t="str">
        <f t="shared" si="22"/>
        <v xml:space="preserve">  </v>
      </c>
      <c r="BD10" s="114"/>
      <c r="BE10" s="182" t="str">
        <f t="shared" si="23"/>
        <v xml:space="preserve">  </v>
      </c>
      <c r="BF10" s="222"/>
      <c r="BG10" s="183">
        <f t="shared" si="6"/>
        <v>0</v>
      </c>
      <c r="BH10" s="184">
        <f t="shared" si="24"/>
        <v>0</v>
      </c>
      <c r="BI10" s="187" t="str">
        <f t="shared" si="25"/>
        <v xml:space="preserve">  </v>
      </c>
      <c r="BJ10" s="223" t="e">
        <f>#VALUE!</f>
        <v>#VALUE!</v>
      </c>
      <c r="BK10" s="223" t="e">
        <f>#VALUE!</f>
        <v>#VALUE!</v>
      </c>
      <c r="BL10" s="223" t="e">
        <f>#VALUE!</f>
        <v>#VALUE!</v>
      </c>
      <c r="BM10" s="223" t="e">
        <f>#VALUE!</f>
        <v>#VALUE!</v>
      </c>
      <c r="BN10" s="223" t="e">
        <f>#VALUE!</f>
        <v>#VALUE!</v>
      </c>
      <c r="BO10" s="186" t="e">
        <f>LARGE((AL10,AN10,AP10,AR10,AT10,AV10,AX10,AZ10,BB10,BD10),1)</f>
        <v>#NUM!</v>
      </c>
      <c r="BP10" s="186" t="e">
        <f>LARGE((AL10,AN10,AP10,AR10,AT10,AV10,AX10,AZ10,BB10,BD10),2)</f>
        <v>#NUM!</v>
      </c>
      <c r="BQ10" s="186" t="e">
        <f>LARGE((AL10,AN10,AP10,AR10,AT10,AV10,AX10,AZ10,BB10,BD10),3)</f>
        <v>#NUM!</v>
      </c>
      <c r="BR10" s="186" t="e">
        <f>LARGE((AL10,AN10,AP10,AR10,AT10,AV10,AX10,AZ10,BB10,BD10),4)</f>
        <v>#NUM!</v>
      </c>
      <c r="BS10" s="186" t="e">
        <f>LARGE((AL10,AN10,AP10,AR10,AT10,AV10,AX10,AZ10,BB10,BD10),5)</f>
        <v>#NUM!</v>
      </c>
      <c r="BT10" s="224" t="e">
        <f t="shared" si="7"/>
        <v>#VALUE!</v>
      </c>
      <c r="BU10" s="224" t="e">
        <f t="shared" si="8"/>
        <v>#VALUE!</v>
      </c>
      <c r="BV10" s="224" t="e">
        <f t="shared" si="9"/>
        <v>#VALUE!</v>
      </c>
      <c r="BW10" s="224" t="e">
        <f t="shared" si="26"/>
        <v>#VALUE!</v>
      </c>
      <c r="BX10" s="224" t="e">
        <f t="shared" si="26"/>
        <v>#VALUE!</v>
      </c>
      <c r="CO10" s="215"/>
      <c r="CP10" s="215"/>
      <c r="CQ10" s="215"/>
      <c r="CR10" s="215"/>
      <c r="CS10" s="215"/>
      <c r="CT10" s="215"/>
      <c r="CU10" s="215"/>
      <c r="CV10" s="215"/>
      <c r="CW10" s="215"/>
      <c r="CX10" s="215"/>
      <c r="CY10" s="215"/>
      <c r="CZ10" s="215"/>
      <c r="DA10" s="215"/>
      <c r="DB10" s="215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</row>
    <row r="11" spans="1:117" ht="15">
      <c r="A11" s="210">
        <f>'STUDENT PROFILE'!A11</f>
        <v>5</v>
      </c>
      <c r="B11" s="210" t="str">
        <f>'STUDENT PROFILE'!B11</f>
        <v>J</v>
      </c>
      <c r="C11" s="376" t="str">
        <f>'STUDENT PROFILE'!C11</f>
        <v>Jaibeer</v>
      </c>
      <c r="D11" s="210">
        <f>'STUDENT PROFILE'!D11</f>
        <v>2732</v>
      </c>
      <c r="E11" s="114"/>
      <c r="F11" s="182" t="str">
        <f t="shared" si="0"/>
        <v xml:space="preserve">  </v>
      </c>
      <c r="G11" s="114"/>
      <c r="H11" s="182" t="str">
        <f t="shared" si="10"/>
        <v xml:space="preserve">  </v>
      </c>
      <c r="I11" s="114"/>
      <c r="J11" s="182" t="str">
        <f t="shared" si="11"/>
        <v xml:space="preserve">  </v>
      </c>
      <c r="K11" s="114"/>
      <c r="L11" s="182" t="str">
        <f t="shared" si="12"/>
        <v xml:space="preserve">  </v>
      </c>
      <c r="M11" s="114"/>
      <c r="N11" s="182" t="str">
        <f t="shared" si="13"/>
        <v xml:space="preserve">  </v>
      </c>
      <c r="O11" s="114"/>
      <c r="P11" s="182"/>
      <c r="Q11" s="114"/>
      <c r="R11" s="182" t="str">
        <f t="shared" si="2"/>
        <v xml:space="preserve">  </v>
      </c>
      <c r="S11" s="114"/>
      <c r="T11" s="182" t="str">
        <f t="shared" si="3"/>
        <v xml:space="preserve">  </v>
      </c>
      <c r="U11" s="114"/>
      <c r="V11" s="182" t="str">
        <f t="shared" si="4"/>
        <v xml:space="preserve">  </v>
      </c>
      <c r="W11" s="114"/>
      <c r="X11" s="182" t="str">
        <f t="shared" si="5"/>
        <v xml:space="preserve">  </v>
      </c>
      <c r="Y11" s="222"/>
      <c r="Z11" s="222"/>
      <c r="AA11" s="222"/>
      <c r="AB11" s="223" t="e">
        <f>#VALUE!</f>
        <v>#VALUE!</v>
      </c>
      <c r="AC11" s="223" t="e">
        <f>#VALUE!</f>
        <v>#VALUE!</v>
      </c>
      <c r="AD11" s="223" t="e">
        <f>#VALUE!</f>
        <v>#VALUE!</v>
      </c>
      <c r="AE11" s="223" t="e">
        <f>#VALUE!</f>
        <v>#VALUE!</v>
      </c>
      <c r="AF11" s="223" t="e">
        <f>#VALUE!</f>
        <v>#VALUE!</v>
      </c>
      <c r="AG11" s="186" t="e">
        <f>LARGE((E11,G11,I11,K11,M11,O11,Q11,S11,U11,W11),1)</f>
        <v>#NUM!</v>
      </c>
      <c r="AH11" s="186" t="e">
        <f>LARGE((E11,G11,I11,K11,M11,O11,Q11,S11,U11,W11),2)</f>
        <v>#NUM!</v>
      </c>
      <c r="AI11" s="186" t="e">
        <f>LARGE((E11,G11,I11,K11,M11,O11,Q11,S11,U11,W11),3)</f>
        <v>#NUM!</v>
      </c>
      <c r="AJ11" s="186" t="e">
        <f>LARGE((E11,G11,I11,K11,M11,O11,Q11,S11,U11,W11),4)</f>
        <v>#NUM!</v>
      </c>
      <c r="AK11" s="186" t="e">
        <f>LARGE((E11,G11,I11,K11,M11,O11,Q11,S11,U11,W11),5)</f>
        <v>#NUM!</v>
      </c>
      <c r="AL11" s="114"/>
      <c r="AM11" s="182" t="str">
        <f t="shared" si="14"/>
        <v xml:space="preserve">  </v>
      </c>
      <c r="AN11" s="114"/>
      <c r="AO11" s="182" t="str">
        <f t="shared" si="15"/>
        <v xml:space="preserve">  </v>
      </c>
      <c r="AP11" s="114"/>
      <c r="AQ11" s="182" t="str">
        <f t="shared" si="16"/>
        <v xml:space="preserve">  </v>
      </c>
      <c r="AR11" s="114"/>
      <c r="AS11" s="182" t="str">
        <f t="shared" si="17"/>
        <v xml:space="preserve">  </v>
      </c>
      <c r="AT11" s="114"/>
      <c r="AU11" s="182" t="str">
        <f t="shared" si="18"/>
        <v xml:space="preserve">  </v>
      </c>
      <c r="AV11" s="114"/>
      <c r="AW11" s="182" t="str">
        <f t="shared" si="19"/>
        <v xml:space="preserve">  </v>
      </c>
      <c r="AX11" s="114"/>
      <c r="AY11" s="182" t="str">
        <f t="shared" si="20"/>
        <v xml:space="preserve">  </v>
      </c>
      <c r="AZ11" s="114"/>
      <c r="BA11" s="182" t="str">
        <f t="shared" si="21"/>
        <v xml:space="preserve">  </v>
      </c>
      <c r="BB11" s="114"/>
      <c r="BC11" s="182" t="str">
        <f t="shared" si="22"/>
        <v xml:space="preserve">  </v>
      </c>
      <c r="BD11" s="114"/>
      <c r="BE11" s="182" t="str">
        <f t="shared" si="23"/>
        <v xml:space="preserve">  </v>
      </c>
      <c r="BF11" s="222"/>
      <c r="BG11" s="183">
        <f t="shared" si="6"/>
        <v>0</v>
      </c>
      <c r="BH11" s="184">
        <f t="shared" si="24"/>
        <v>0</v>
      </c>
      <c r="BI11" s="187" t="str">
        <f t="shared" si="25"/>
        <v xml:space="preserve">  </v>
      </c>
      <c r="BJ11" s="223" t="e">
        <f>#VALUE!</f>
        <v>#VALUE!</v>
      </c>
      <c r="BK11" s="223" t="e">
        <f>#VALUE!</f>
        <v>#VALUE!</v>
      </c>
      <c r="BL11" s="223" t="e">
        <f>#VALUE!</f>
        <v>#VALUE!</v>
      </c>
      <c r="BM11" s="223" t="e">
        <f>#VALUE!</f>
        <v>#VALUE!</v>
      </c>
      <c r="BN11" s="223" t="e">
        <f>#VALUE!</f>
        <v>#VALUE!</v>
      </c>
      <c r="BO11" s="186" t="e">
        <f>LARGE((AL11,AN11,AP11,AR11,AT11,AV11,AX11,AZ11,BB11,BD11),1)</f>
        <v>#NUM!</v>
      </c>
      <c r="BP11" s="186" t="e">
        <f>LARGE((AL11,AN11,AP11,AR11,AT11,AV11,AX11,AZ11,BB11,BD11),2)</f>
        <v>#NUM!</v>
      </c>
      <c r="BQ11" s="186" t="e">
        <f>LARGE((AL11,AN11,AP11,AR11,AT11,AV11,AX11,AZ11,BB11,BD11),3)</f>
        <v>#NUM!</v>
      </c>
      <c r="BR11" s="186" t="e">
        <f>LARGE((AL11,AN11,AP11,AR11,AT11,AV11,AX11,AZ11,BB11,BD11),4)</f>
        <v>#NUM!</v>
      </c>
      <c r="BS11" s="186" t="e">
        <f>LARGE((AL11,AN11,AP11,AR11,AT11,AV11,AX11,AZ11,BB11,BD11),5)</f>
        <v>#NUM!</v>
      </c>
      <c r="BT11" s="224" t="e">
        <f t="shared" si="7"/>
        <v>#VALUE!</v>
      </c>
      <c r="BU11" s="224" t="e">
        <f t="shared" si="8"/>
        <v>#VALUE!</v>
      </c>
      <c r="BV11" s="224" t="e">
        <f t="shared" si="9"/>
        <v>#VALUE!</v>
      </c>
      <c r="BW11" s="224" t="e">
        <f t="shared" si="26"/>
        <v>#VALUE!</v>
      </c>
      <c r="BX11" s="224" t="e">
        <f t="shared" si="26"/>
        <v>#VALUE!</v>
      </c>
      <c r="CO11" s="215"/>
      <c r="CP11" s="215"/>
      <c r="CQ11" s="215"/>
      <c r="CR11" s="215"/>
      <c r="CS11" s="215"/>
      <c r="CT11" s="215"/>
      <c r="CU11" s="215"/>
      <c r="CV11" s="215"/>
      <c r="CW11" s="215"/>
      <c r="CX11" s="215"/>
      <c r="CY11" s="215"/>
      <c r="CZ11" s="215"/>
      <c r="DA11" s="215"/>
      <c r="DB11" s="215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</row>
    <row r="12" spans="1:117" ht="15">
      <c r="A12" s="210">
        <f>'STUDENT PROFILE'!A12</f>
        <v>6</v>
      </c>
      <c r="B12" s="210" t="str">
        <f>'STUDENT PROFILE'!B12</f>
        <v>K</v>
      </c>
      <c r="C12" s="376" t="str">
        <f>'STUDENT PROFILE'!C12</f>
        <v>Nitish Kumar</v>
      </c>
      <c r="D12" s="210">
        <f>'STUDENT PROFILE'!D12</f>
        <v>2734</v>
      </c>
      <c r="E12" s="114"/>
      <c r="F12" s="182" t="str">
        <f t="shared" si="0"/>
        <v xml:space="preserve">  </v>
      </c>
      <c r="G12" s="114"/>
      <c r="H12" s="182" t="str">
        <f t="shared" si="10"/>
        <v xml:space="preserve">  </v>
      </c>
      <c r="I12" s="114"/>
      <c r="J12" s="182" t="str">
        <f t="shared" si="11"/>
        <v xml:space="preserve">  </v>
      </c>
      <c r="K12" s="114"/>
      <c r="L12" s="182" t="str">
        <f t="shared" si="12"/>
        <v xml:space="preserve">  </v>
      </c>
      <c r="M12" s="114"/>
      <c r="N12" s="182" t="str">
        <f t="shared" si="13"/>
        <v xml:space="preserve">  </v>
      </c>
      <c r="O12" s="114"/>
      <c r="P12" s="182"/>
      <c r="Q12" s="114"/>
      <c r="R12" s="182" t="str">
        <f t="shared" si="2"/>
        <v xml:space="preserve">  </v>
      </c>
      <c r="S12" s="114"/>
      <c r="T12" s="182" t="str">
        <f t="shared" si="3"/>
        <v xml:space="preserve">  </v>
      </c>
      <c r="U12" s="114"/>
      <c r="V12" s="182" t="str">
        <f t="shared" si="4"/>
        <v xml:space="preserve">  </v>
      </c>
      <c r="W12" s="114"/>
      <c r="X12" s="182" t="str">
        <f t="shared" si="5"/>
        <v xml:space="preserve">  </v>
      </c>
      <c r="Y12" s="222"/>
      <c r="Z12" s="222"/>
      <c r="AA12" s="222"/>
      <c r="AB12" s="223" t="e">
        <f>#VALUE!</f>
        <v>#VALUE!</v>
      </c>
      <c r="AC12" s="223" t="e">
        <f>#VALUE!</f>
        <v>#VALUE!</v>
      </c>
      <c r="AD12" s="223" t="e">
        <f>#VALUE!</f>
        <v>#VALUE!</v>
      </c>
      <c r="AE12" s="223" t="e">
        <f>#VALUE!</f>
        <v>#VALUE!</v>
      </c>
      <c r="AF12" s="223" t="e">
        <f>#VALUE!</f>
        <v>#VALUE!</v>
      </c>
      <c r="AG12" s="186" t="e">
        <f>LARGE((E12,G12,I12,K12,M12,O12,Q12,S12,U12,W12),1)</f>
        <v>#NUM!</v>
      </c>
      <c r="AH12" s="186" t="e">
        <f>LARGE((E12,G12,I12,K12,M12,O12,Q12,S12,U12,W12),2)</f>
        <v>#NUM!</v>
      </c>
      <c r="AI12" s="186" t="e">
        <f>LARGE((E12,G12,I12,K12,M12,O12,Q12,S12,U12,W12),3)</f>
        <v>#NUM!</v>
      </c>
      <c r="AJ12" s="186" t="e">
        <f>LARGE((E12,G12,I12,K12,M12,O12,Q12,S12,U12,W12),4)</f>
        <v>#NUM!</v>
      </c>
      <c r="AK12" s="186" t="e">
        <f>LARGE((E12,G12,I12,K12,M12,O12,Q12,S12,U12,W12),5)</f>
        <v>#NUM!</v>
      </c>
      <c r="AL12" s="114"/>
      <c r="AM12" s="182" t="str">
        <f t="shared" si="14"/>
        <v xml:space="preserve">  </v>
      </c>
      <c r="AN12" s="114"/>
      <c r="AO12" s="182" t="str">
        <f t="shared" si="15"/>
        <v xml:space="preserve">  </v>
      </c>
      <c r="AP12" s="114"/>
      <c r="AQ12" s="182" t="str">
        <f t="shared" si="16"/>
        <v xml:space="preserve">  </v>
      </c>
      <c r="AR12" s="114"/>
      <c r="AS12" s="182" t="str">
        <f t="shared" si="17"/>
        <v xml:space="preserve">  </v>
      </c>
      <c r="AT12" s="114"/>
      <c r="AU12" s="182" t="str">
        <f t="shared" si="18"/>
        <v xml:space="preserve">  </v>
      </c>
      <c r="AV12" s="114"/>
      <c r="AW12" s="182" t="str">
        <f t="shared" si="19"/>
        <v xml:space="preserve">  </v>
      </c>
      <c r="AX12" s="114"/>
      <c r="AY12" s="182" t="str">
        <f t="shared" si="20"/>
        <v xml:space="preserve">  </v>
      </c>
      <c r="AZ12" s="114"/>
      <c r="BA12" s="182" t="str">
        <f t="shared" si="21"/>
        <v xml:space="preserve">  </v>
      </c>
      <c r="BB12" s="114"/>
      <c r="BC12" s="182" t="str">
        <f t="shared" si="22"/>
        <v xml:space="preserve">  </v>
      </c>
      <c r="BD12" s="114"/>
      <c r="BE12" s="182" t="str">
        <f t="shared" si="23"/>
        <v xml:space="preserve">  </v>
      </c>
      <c r="BF12" s="222"/>
      <c r="BG12" s="183">
        <f t="shared" si="6"/>
        <v>0</v>
      </c>
      <c r="BH12" s="184">
        <f t="shared" si="24"/>
        <v>0</v>
      </c>
      <c r="BI12" s="187" t="str">
        <f t="shared" si="25"/>
        <v xml:space="preserve">  </v>
      </c>
      <c r="BJ12" s="223" t="e">
        <f>#VALUE!</f>
        <v>#VALUE!</v>
      </c>
      <c r="BK12" s="223" t="e">
        <f>#VALUE!</f>
        <v>#VALUE!</v>
      </c>
      <c r="BL12" s="223" t="e">
        <f>#VALUE!</f>
        <v>#VALUE!</v>
      </c>
      <c r="BM12" s="223" t="e">
        <f>#VALUE!</f>
        <v>#VALUE!</v>
      </c>
      <c r="BN12" s="223" t="e">
        <f>#VALUE!</f>
        <v>#VALUE!</v>
      </c>
      <c r="BO12" s="186" t="e">
        <f>LARGE((AL12,AN12,AP12,AR12,AT12,AV12,AX12,AZ12,BB12,BD12),1)</f>
        <v>#NUM!</v>
      </c>
      <c r="BP12" s="186" t="e">
        <f>LARGE((AL12,AN12,AP12,AR12,AT12,AV12,AX12,AZ12,BB12,BD12),2)</f>
        <v>#NUM!</v>
      </c>
      <c r="BQ12" s="186" t="e">
        <f>LARGE((AL12,AN12,AP12,AR12,AT12,AV12,AX12,AZ12,BB12,BD12),3)</f>
        <v>#NUM!</v>
      </c>
      <c r="BR12" s="186" t="e">
        <f>LARGE((AL12,AN12,AP12,AR12,AT12,AV12,AX12,AZ12,BB12,BD12),4)</f>
        <v>#NUM!</v>
      </c>
      <c r="BS12" s="186" t="e">
        <f>LARGE((AL12,AN12,AP12,AR12,AT12,AV12,AX12,AZ12,BB12,BD12),5)</f>
        <v>#NUM!</v>
      </c>
      <c r="BT12" s="224" t="e">
        <f t="shared" si="7"/>
        <v>#VALUE!</v>
      </c>
      <c r="BU12" s="224" t="e">
        <f t="shared" si="8"/>
        <v>#VALUE!</v>
      </c>
      <c r="BV12" s="224" t="e">
        <f t="shared" si="9"/>
        <v>#VALUE!</v>
      </c>
      <c r="BW12" s="224" t="e">
        <f t="shared" si="26"/>
        <v>#VALUE!</v>
      </c>
      <c r="BX12" s="224" t="e">
        <f t="shared" si="26"/>
        <v>#VALUE!</v>
      </c>
      <c r="CO12" s="215"/>
      <c r="CP12" s="215"/>
      <c r="CQ12" s="215"/>
      <c r="CR12" s="215"/>
      <c r="CS12" s="215"/>
      <c r="CT12" s="215"/>
      <c r="CU12" s="215"/>
      <c r="CV12" s="215"/>
      <c r="CW12" s="215"/>
      <c r="CX12" s="215"/>
      <c r="CY12" s="215"/>
      <c r="CZ12" s="215"/>
      <c r="DA12" s="215"/>
      <c r="DB12" s="215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</row>
    <row r="13" spans="1:117" ht="15">
      <c r="A13" s="210">
        <f>'STUDENT PROFILE'!A13</f>
        <v>7</v>
      </c>
      <c r="B13" s="210" t="str">
        <f>'STUDENT PROFILE'!B13</f>
        <v>K</v>
      </c>
      <c r="C13" s="376" t="str">
        <f>'STUDENT PROFILE'!C13</f>
        <v>Ramakant</v>
      </c>
      <c r="D13" s="210">
        <f>'STUDENT PROFILE'!D13</f>
        <v>2735</v>
      </c>
      <c r="E13" s="114"/>
      <c r="F13" s="182" t="str">
        <f t="shared" si="0"/>
        <v xml:space="preserve">  </v>
      </c>
      <c r="G13" s="114"/>
      <c r="H13" s="182" t="str">
        <f t="shared" si="10"/>
        <v xml:space="preserve">  </v>
      </c>
      <c r="I13" s="114"/>
      <c r="J13" s="182" t="str">
        <f t="shared" si="11"/>
        <v xml:space="preserve">  </v>
      </c>
      <c r="K13" s="114"/>
      <c r="L13" s="182" t="str">
        <f t="shared" si="12"/>
        <v xml:space="preserve">  </v>
      </c>
      <c r="M13" s="114"/>
      <c r="N13" s="182" t="str">
        <f t="shared" si="13"/>
        <v xml:space="preserve">  </v>
      </c>
      <c r="O13" s="114"/>
      <c r="P13" s="182"/>
      <c r="Q13" s="114"/>
      <c r="R13" s="182" t="str">
        <f t="shared" si="2"/>
        <v xml:space="preserve">  </v>
      </c>
      <c r="S13" s="114"/>
      <c r="T13" s="182" t="str">
        <f t="shared" si="3"/>
        <v xml:space="preserve">  </v>
      </c>
      <c r="U13" s="114"/>
      <c r="V13" s="182" t="str">
        <f t="shared" si="4"/>
        <v xml:space="preserve">  </v>
      </c>
      <c r="W13" s="114"/>
      <c r="X13" s="182" t="str">
        <f t="shared" si="5"/>
        <v xml:space="preserve">  </v>
      </c>
      <c r="Y13" s="222"/>
      <c r="Z13" s="222"/>
      <c r="AA13" s="222"/>
      <c r="AB13" s="223" t="e">
        <f>#VALUE!</f>
        <v>#VALUE!</v>
      </c>
      <c r="AC13" s="223" t="e">
        <f>#VALUE!</f>
        <v>#VALUE!</v>
      </c>
      <c r="AD13" s="223" t="e">
        <f>#VALUE!</f>
        <v>#VALUE!</v>
      </c>
      <c r="AE13" s="223" t="e">
        <f>#VALUE!</f>
        <v>#VALUE!</v>
      </c>
      <c r="AF13" s="223" t="e">
        <f>#VALUE!</f>
        <v>#VALUE!</v>
      </c>
      <c r="AG13" s="186" t="e">
        <f>LARGE((E13,G13,I13,K13,M13,O13,Q13,S13,U13,W13),1)</f>
        <v>#NUM!</v>
      </c>
      <c r="AH13" s="186" t="e">
        <f>LARGE((E13,G13,I13,K13,M13,O13,Q13,S13,U13,W13),2)</f>
        <v>#NUM!</v>
      </c>
      <c r="AI13" s="186" t="e">
        <f>LARGE((E13,G13,I13,K13,M13,O13,Q13,S13,U13,W13),3)</f>
        <v>#NUM!</v>
      </c>
      <c r="AJ13" s="186" t="e">
        <f>LARGE((E13,G13,I13,K13,M13,O13,Q13,S13,U13,W13),4)</f>
        <v>#NUM!</v>
      </c>
      <c r="AK13" s="186" t="e">
        <f>LARGE((E13,G13,I13,K13,M13,O13,Q13,S13,U13,W13),5)</f>
        <v>#NUM!</v>
      </c>
      <c r="AL13" s="114"/>
      <c r="AM13" s="182" t="str">
        <f t="shared" si="14"/>
        <v xml:space="preserve">  </v>
      </c>
      <c r="AN13" s="114"/>
      <c r="AO13" s="182" t="str">
        <f t="shared" si="15"/>
        <v xml:space="preserve">  </v>
      </c>
      <c r="AP13" s="114"/>
      <c r="AQ13" s="182" t="str">
        <f t="shared" si="16"/>
        <v xml:space="preserve">  </v>
      </c>
      <c r="AR13" s="114"/>
      <c r="AS13" s="182" t="str">
        <f t="shared" si="17"/>
        <v xml:space="preserve">  </v>
      </c>
      <c r="AT13" s="114"/>
      <c r="AU13" s="182" t="str">
        <f t="shared" si="18"/>
        <v xml:space="preserve">  </v>
      </c>
      <c r="AV13" s="114"/>
      <c r="AW13" s="182" t="str">
        <f t="shared" si="19"/>
        <v xml:space="preserve">  </v>
      </c>
      <c r="AX13" s="114"/>
      <c r="AY13" s="182" t="str">
        <f t="shared" si="20"/>
        <v xml:space="preserve">  </v>
      </c>
      <c r="AZ13" s="114"/>
      <c r="BA13" s="182" t="str">
        <f t="shared" si="21"/>
        <v xml:space="preserve">  </v>
      </c>
      <c r="BB13" s="114"/>
      <c r="BC13" s="182" t="str">
        <f t="shared" si="22"/>
        <v xml:space="preserve">  </v>
      </c>
      <c r="BD13" s="114"/>
      <c r="BE13" s="182" t="str">
        <f t="shared" si="23"/>
        <v xml:space="preserve">  </v>
      </c>
      <c r="BF13" s="222"/>
      <c r="BG13" s="183">
        <f t="shared" si="6"/>
        <v>0</v>
      </c>
      <c r="BH13" s="184">
        <f t="shared" si="24"/>
        <v>0</v>
      </c>
      <c r="BI13" s="187" t="str">
        <f t="shared" si="25"/>
        <v xml:space="preserve">  </v>
      </c>
      <c r="BJ13" s="223" t="e">
        <f>#VALUE!</f>
        <v>#VALUE!</v>
      </c>
      <c r="BK13" s="223" t="e">
        <f>#VALUE!</f>
        <v>#VALUE!</v>
      </c>
      <c r="BL13" s="223" t="e">
        <f>#VALUE!</f>
        <v>#VALUE!</v>
      </c>
      <c r="BM13" s="223" t="e">
        <f>#VALUE!</f>
        <v>#VALUE!</v>
      </c>
      <c r="BN13" s="223" t="e">
        <f>#VALUE!</f>
        <v>#VALUE!</v>
      </c>
      <c r="BO13" s="186" t="e">
        <f>LARGE((AL13,AN13,AP13,AR13,AT13,AV13,AX13,AZ13,BB13,BD13),1)</f>
        <v>#NUM!</v>
      </c>
      <c r="BP13" s="186" t="e">
        <f>LARGE((AL13,AN13,AP13,AR13,AT13,AV13,AX13,AZ13,BB13,BD13),2)</f>
        <v>#NUM!</v>
      </c>
      <c r="BQ13" s="186" t="e">
        <f>LARGE((AL13,AN13,AP13,AR13,AT13,AV13,AX13,AZ13,BB13,BD13),3)</f>
        <v>#NUM!</v>
      </c>
      <c r="BR13" s="186" t="e">
        <f>LARGE((AL13,AN13,AP13,AR13,AT13,AV13,AX13,AZ13,BB13,BD13),4)</f>
        <v>#NUM!</v>
      </c>
      <c r="BS13" s="186" t="e">
        <f>LARGE((AL13,AN13,AP13,AR13,AT13,AV13,AX13,AZ13,BB13,BD13),5)</f>
        <v>#NUM!</v>
      </c>
      <c r="BT13" s="224" t="e">
        <f t="shared" si="7"/>
        <v>#VALUE!</v>
      </c>
      <c r="BU13" s="224" t="e">
        <f t="shared" si="8"/>
        <v>#VALUE!</v>
      </c>
      <c r="BV13" s="224" t="e">
        <f t="shared" si="9"/>
        <v>#VALUE!</v>
      </c>
      <c r="BW13" s="224" t="e">
        <f t="shared" si="26"/>
        <v>#VALUE!</v>
      </c>
      <c r="BX13" s="224" t="e">
        <f t="shared" si="26"/>
        <v>#VALUE!</v>
      </c>
      <c r="CO13" s="215"/>
      <c r="CP13" s="215"/>
      <c r="CQ13" s="215"/>
      <c r="CR13" s="215"/>
      <c r="CS13" s="215"/>
      <c r="CT13" s="215"/>
      <c r="CU13" s="215"/>
      <c r="CV13" s="215"/>
      <c r="CW13" s="215"/>
      <c r="CX13" s="215"/>
      <c r="CY13" s="215"/>
      <c r="CZ13" s="215"/>
      <c r="DA13" s="215"/>
      <c r="DB13" s="215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</row>
    <row r="14" spans="1:117" ht="15">
      <c r="A14" s="210">
        <f>'STUDENT PROFILE'!A14</f>
        <v>8</v>
      </c>
      <c r="B14" s="210" t="str">
        <f>'STUDENT PROFILE'!B14</f>
        <v>K</v>
      </c>
      <c r="C14" s="376" t="str">
        <f>'STUDENT PROFILE'!C14</f>
        <v>Gourav</v>
      </c>
      <c r="D14" s="210">
        <f>'STUDENT PROFILE'!D14</f>
        <v>2736</v>
      </c>
      <c r="E14" s="114"/>
      <c r="F14" s="182" t="str">
        <f t="shared" si="0"/>
        <v xml:space="preserve">  </v>
      </c>
      <c r="G14" s="114"/>
      <c r="H14" s="182" t="str">
        <f t="shared" si="10"/>
        <v xml:space="preserve">  </v>
      </c>
      <c r="I14" s="114"/>
      <c r="J14" s="182" t="str">
        <f t="shared" si="11"/>
        <v xml:space="preserve">  </v>
      </c>
      <c r="K14" s="114"/>
      <c r="L14" s="182" t="str">
        <f t="shared" si="12"/>
        <v xml:space="preserve">  </v>
      </c>
      <c r="M14" s="114"/>
      <c r="N14" s="182" t="str">
        <f t="shared" si="13"/>
        <v xml:space="preserve">  </v>
      </c>
      <c r="O14" s="114"/>
      <c r="P14" s="182"/>
      <c r="Q14" s="114"/>
      <c r="R14" s="182" t="str">
        <f t="shared" si="2"/>
        <v xml:space="preserve">  </v>
      </c>
      <c r="S14" s="114"/>
      <c r="T14" s="182" t="str">
        <f t="shared" si="3"/>
        <v xml:space="preserve">  </v>
      </c>
      <c r="U14" s="114"/>
      <c r="V14" s="182" t="str">
        <f t="shared" si="4"/>
        <v xml:space="preserve">  </v>
      </c>
      <c r="W14" s="114"/>
      <c r="X14" s="182" t="str">
        <f t="shared" si="5"/>
        <v xml:space="preserve">  </v>
      </c>
      <c r="Y14" s="222"/>
      <c r="Z14" s="222"/>
      <c r="AA14" s="222"/>
      <c r="AB14" s="223" t="e">
        <f>#VALUE!</f>
        <v>#VALUE!</v>
      </c>
      <c r="AC14" s="223" t="e">
        <f>#VALUE!</f>
        <v>#VALUE!</v>
      </c>
      <c r="AD14" s="223" t="e">
        <f>#VALUE!</f>
        <v>#VALUE!</v>
      </c>
      <c r="AE14" s="223" t="e">
        <f>#VALUE!</f>
        <v>#VALUE!</v>
      </c>
      <c r="AF14" s="223" t="e">
        <f>#VALUE!</f>
        <v>#VALUE!</v>
      </c>
      <c r="AG14" s="186" t="e">
        <f>LARGE((E14,G14,I14,K14,M14,O14,Q14,S14,U14,W14),1)</f>
        <v>#NUM!</v>
      </c>
      <c r="AH14" s="186" t="e">
        <f>LARGE((E14,G14,I14,K14,M14,O14,Q14,S14,U14,W14),2)</f>
        <v>#NUM!</v>
      </c>
      <c r="AI14" s="186" t="e">
        <f>LARGE((E14,G14,I14,K14,M14,O14,Q14,S14,U14,W14),3)</f>
        <v>#NUM!</v>
      </c>
      <c r="AJ14" s="186" t="e">
        <f>LARGE((E14,G14,I14,K14,M14,O14,Q14,S14,U14,W14),4)</f>
        <v>#NUM!</v>
      </c>
      <c r="AK14" s="186" t="e">
        <f>LARGE((E14,G14,I14,K14,M14,O14,Q14,S14,U14,W14),5)</f>
        <v>#NUM!</v>
      </c>
      <c r="AL14" s="114"/>
      <c r="AM14" s="182" t="str">
        <f t="shared" si="14"/>
        <v xml:space="preserve">  </v>
      </c>
      <c r="AN14" s="114"/>
      <c r="AO14" s="182" t="str">
        <f t="shared" si="15"/>
        <v xml:space="preserve">  </v>
      </c>
      <c r="AP14" s="114"/>
      <c r="AQ14" s="182" t="str">
        <f t="shared" si="16"/>
        <v xml:space="preserve">  </v>
      </c>
      <c r="AR14" s="114"/>
      <c r="AS14" s="182" t="str">
        <f t="shared" si="17"/>
        <v xml:space="preserve">  </v>
      </c>
      <c r="AT14" s="114"/>
      <c r="AU14" s="182" t="str">
        <f t="shared" si="18"/>
        <v xml:space="preserve">  </v>
      </c>
      <c r="AV14" s="114"/>
      <c r="AW14" s="182" t="str">
        <f t="shared" si="19"/>
        <v xml:space="preserve">  </v>
      </c>
      <c r="AX14" s="114"/>
      <c r="AY14" s="182" t="str">
        <f t="shared" si="20"/>
        <v xml:space="preserve">  </v>
      </c>
      <c r="AZ14" s="114"/>
      <c r="BA14" s="182" t="str">
        <f t="shared" si="21"/>
        <v xml:space="preserve">  </v>
      </c>
      <c r="BB14" s="114"/>
      <c r="BC14" s="182" t="str">
        <f t="shared" si="22"/>
        <v xml:space="preserve">  </v>
      </c>
      <c r="BD14" s="114"/>
      <c r="BE14" s="182" t="str">
        <f t="shared" si="23"/>
        <v xml:space="preserve">  </v>
      </c>
      <c r="BF14" s="222"/>
      <c r="BG14" s="183">
        <f t="shared" si="6"/>
        <v>0</v>
      </c>
      <c r="BH14" s="184">
        <f t="shared" si="24"/>
        <v>0</v>
      </c>
      <c r="BI14" s="187" t="str">
        <f t="shared" si="25"/>
        <v xml:space="preserve">  </v>
      </c>
      <c r="BJ14" s="223" t="e">
        <f>#VALUE!</f>
        <v>#VALUE!</v>
      </c>
      <c r="BK14" s="223" t="e">
        <f>#VALUE!</f>
        <v>#VALUE!</v>
      </c>
      <c r="BL14" s="223" t="e">
        <f>#VALUE!</f>
        <v>#VALUE!</v>
      </c>
      <c r="BM14" s="223" t="e">
        <f>#VALUE!</f>
        <v>#VALUE!</v>
      </c>
      <c r="BN14" s="223" t="e">
        <f>#VALUE!</f>
        <v>#VALUE!</v>
      </c>
      <c r="BO14" s="186" t="e">
        <f>LARGE((AL14,AN14,AP14,AR14,AT14,AV14,AX14,AZ14,BB14,BD14),1)</f>
        <v>#NUM!</v>
      </c>
      <c r="BP14" s="186" t="e">
        <f>LARGE((AL14,AN14,AP14,AR14,AT14,AV14,AX14,AZ14,BB14,BD14),2)</f>
        <v>#NUM!</v>
      </c>
      <c r="BQ14" s="186" t="e">
        <f>LARGE((AL14,AN14,AP14,AR14,AT14,AV14,AX14,AZ14,BB14,BD14),3)</f>
        <v>#NUM!</v>
      </c>
      <c r="BR14" s="186" t="e">
        <f>LARGE((AL14,AN14,AP14,AR14,AT14,AV14,AX14,AZ14,BB14,BD14),4)</f>
        <v>#NUM!</v>
      </c>
      <c r="BS14" s="186" t="e">
        <f>LARGE((AL14,AN14,AP14,AR14,AT14,AV14,AX14,AZ14,BB14,BD14),5)</f>
        <v>#NUM!</v>
      </c>
      <c r="BT14" s="224" t="e">
        <f t="shared" si="7"/>
        <v>#VALUE!</v>
      </c>
      <c r="BU14" s="224" t="e">
        <f t="shared" si="8"/>
        <v>#VALUE!</v>
      </c>
      <c r="BV14" s="224" t="e">
        <f t="shared" si="9"/>
        <v>#VALUE!</v>
      </c>
      <c r="BW14" s="224" t="e">
        <f t="shared" si="26"/>
        <v>#VALUE!</v>
      </c>
      <c r="BX14" s="224" t="e">
        <f t="shared" si="26"/>
        <v>#VALUE!</v>
      </c>
      <c r="CO14" s="215"/>
      <c r="CP14" s="215"/>
      <c r="CQ14" s="215"/>
      <c r="CR14" s="215"/>
      <c r="CS14" s="215"/>
      <c r="CT14" s="215"/>
      <c r="CU14" s="215"/>
      <c r="CV14" s="215"/>
      <c r="CW14" s="215"/>
      <c r="CX14" s="215"/>
      <c r="CY14" s="215"/>
      <c r="CZ14" s="215"/>
      <c r="DA14" s="215"/>
      <c r="DB14" s="215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</row>
    <row r="15" spans="1:117" ht="15">
      <c r="A15" s="210">
        <f>'STUDENT PROFILE'!A15</f>
        <v>9</v>
      </c>
      <c r="B15" s="210" t="str">
        <f>'STUDENT PROFILE'!B15</f>
        <v>K</v>
      </c>
      <c r="C15" s="376" t="str">
        <f>'STUDENT PROFILE'!C15</f>
        <v>Sourav</v>
      </c>
      <c r="D15" s="210">
        <f>'STUDENT PROFILE'!D15</f>
        <v>2737</v>
      </c>
      <c r="E15" s="114"/>
      <c r="F15" s="182" t="str">
        <f t="shared" si="0"/>
        <v xml:space="preserve">  </v>
      </c>
      <c r="G15" s="114"/>
      <c r="H15" s="182" t="str">
        <f t="shared" si="10"/>
        <v xml:space="preserve">  </v>
      </c>
      <c r="I15" s="114"/>
      <c r="J15" s="182" t="str">
        <f t="shared" si="11"/>
        <v xml:space="preserve">  </v>
      </c>
      <c r="K15" s="114"/>
      <c r="L15" s="182" t="str">
        <f t="shared" si="12"/>
        <v xml:space="preserve">  </v>
      </c>
      <c r="M15" s="114"/>
      <c r="N15" s="182" t="str">
        <f t="shared" si="13"/>
        <v xml:space="preserve">  </v>
      </c>
      <c r="O15" s="114"/>
      <c r="P15" s="182"/>
      <c r="Q15" s="114"/>
      <c r="R15" s="182" t="str">
        <f t="shared" si="2"/>
        <v xml:space="preserve">  </v>
      </c>
      <c r="S15" s="114"/>
      <c r="T15" s="182" t="str">
        <f t="shared" si="3"/>
        <v xml:space="preserve">  </v>
      </c>
      <c r="U15" s="114"/>
      <c r="V15" s="182" t="str">
        <f t="shared" si="4"/>
        <v xml:space="preserve">  </v>
      </c>
      <c r="W15" s="114"/>
      <c r="X15" s="182" t="str">
        <f t="shared" si="5"/>
        <v xml:space="preserve">  </v>
      </c>
      <c r="Y15" s="222"/>
      <c r="Z15" s="222"/>
      <c r="AA15" s="222"/>
      <c r="AB15" s="223" t="e">
        <f>#VALUE!</f>
        <v>#VALUE!</v>
      </c>
      <c r="AC15" s="223" t="e">
        <f>#VALUE!</f>
        <v>#VALUE!</v>
      </c>
      <c r="AD15" s="223" t="e">
        <f>#VALUE!</f>
        <v>#VALUE!</v>
      </c>
      <c r="AE15" s="223" t="e">
        <f>#VALUE!</f>
        <v>#VALUE!</v>
      </c>
      <c r="AF15" s="223" t="e">
        <f>#VALUE!</f>
        <v>#VALUE!</v>
      </c>
      <c r="AG15" s="186" t="e">
        <f>LARGE((E15,G15,I15,K15,M15,O15,Q15,S15,U15,W15),1)</f>
        <v>#NUM!</v>
      </c>
      <c r="AH15" s="186" t="e">
        <f>LARGE((E15,G15,I15,K15,M15,O15,Q15,S15,U15,W15),2)</f>
        <v>#NUM!</v>
      </c>
      <c r="AI15" s="186" t="e">
        <f>LARGE((E15,G15,I15,K15,M15,O15,Q15,S15,U15,W15),3)</f>
        <v>#NUM!</v>
      </c>
      <c r="AJ15" s="186" t="e">
        <f>LARGE((E15,G15,I15,K15,M15,O15,Q15,S15,U15,W15),4)</f>
        <v>#NUM!</v>
      </c>
      <c r="AK15" s="186" t="e">
        <f>LARGE((E15,G15,I15,K15,M15,O15,Q15,S15,U15,W15),5)</f>
        <v>#NUM!</v>
      </c>
      <c r="AL15" s="114"/>
      <c r="AM15" s="182" t="str">
        <f t="shared" si="14"/>
        <v xml:space="preserve">  </v>
      </c>
      <c r="AN15" s="114"/>
      <c r="AO15" s="182" t="str">
        <f t="shared" si="15"/>
        <v xml:space="preserve">  </v>
      </c>
      <c r="AP15" s="114"/>
      <c r="AQ15" s="182" t="str">
        <f t="shared" si="16"/>
        <v xml:space="preserve">  </v>
      </c>
      <c r="AR15" s="114"/>
      <c r="AS15" s="182" t="str">
        <f t="shared" si="17"/>
        <v xml:space="preserve">  </v>
      </c>
      <c r="AT15" s="114"/>
      <c r="AU15" s="182" t="str">
        <f t="shared" si="18"/>
        <v xml:space="preserve">  </v>
      </c>
      <c r="AV15" s="114"/>
      <c r="AW15" s="182" t="str">
        <f t="shared" si="19"/>
        <v xml:space="preserve">  </v>
      </c>
      <c r="AX15" s="114"/>
      <c r="AY15" s="182" t="str">
        <f t="shared" si="20"/>
        <v xml:space="preserve">  </v>
      </c>
      <c r="AZ15" s="114"/>
      <c r="BA15" s="182" t="str">
        <f t="shared" si="21"/>
        <v xml:space="preserve">  </v>
      </c>
      <c r="BB15" s="114"/>
      <c r="BC15" s="182" t="str">
        <f t="shared" si="22"/>
        <v xml:space="preserve">  </v>
      </c>
      <c r="BD15" s="114"/>
      <c r="BE15" s="182" t="str">
        <f t="shared" si="23"/>
        <v xml:space="preserve">  </v>
      </c>
      <c r="BF15" s="222"/>
      <c r="BG15" s="183">
        <f t="shared" si="6"/>
        <v>0</v>
      </c>
      <c r="BH15" s="184">
        <f t="shared" si="24"/>
        <v>0</v>
      </c>
      <c r="BI15" s="187" t="str">
        <f t="shared" si="25"/>
        <v xml:space="preserve">  </v>
      </c>
      <c r="BJ15" s="223" t="e">
        <f>#VALUE!</f>
        <v>#VALUE!</v>
      </c>
      <c r="BK15" s="223" t="e">
        <f>#VALUE!</f>
        <v>#VALUE!</v>
      </c>
      <c r="BL15" s="223" t="e">
        <f>#VALUE!</f>
        <v>#VALUE!</v>
      </c>
      <c r="BM15" s="223" t="e">
        <f>#VALUE!</f>
        <v>#VALUE!</v>
      </c>
      <c r="BN15" s="223" t="e">
        <f>#VALUE!</f>
        <v>#VALUE!</v>
      </c>
      <c r="BO15" s="186" t="e">
        <f>LARGE((AL15,AN15,AP15,AR15,AT15,AV15,AX15,AZ15,BB15,BD15),1)</f>
        <v>#NUM!</v>
      </c>
      <c r="BP15" s="186" t="e">
        <f>LARGE((AL15,AN15,AP15,AR15,AT15,AV15,AX15,AZ15,BB15,BD15),2)</f>
        <v>#NUM!</v>
      </c>
      <c r="BQ15" s="186" t="e">
        <f>LARGE((AL15,AN15,AP15,AR15,AT15,AV15,AX15,AZ15,BB15,BD15),3)</f>
        <v>#NUM!</v>
      </c>
      <c r="BR15" s="186" t="e">
        <f>LARGE((AL15,AN15,AP15,AR15,AT15,AV15,AX15,AZ15,BB15,BD15),4)</f>
        <v>#NUM!</v>
      </c>
      <c r="BS15" s="186" t="e">
        <f>LARGE((AL15,AN15,AP15,AR15,AT15,AV15,AX15,AZ15,BB15,BD15),5)</f>
        <v>#NUM!</v>
      </c>
      <c r="BT15" s="224" t="e">
        <f t="shared" si="7"/>
        <v>#VALUE!</v>
      </c>
      <c r="BU15" s="224" t="e">
        <f t="shared" si="8"/>
        <v>#VALUE!</v>
      </c>
      <c r="BV15" s="224" t="e">
        <f t="shared" si="9"/>
        <v>#VALUE!</v>
      </c>
      <c r="BW15" s="224" t="e">
        <f t="shared" si="26"/>
        <v>#VALUE!</v>
      </c>
      <c r="BX15" s="224" t="e">
        <f t="shared" si="26"/>
        <v>#VALUE!</v>
      </c>
      <c r="CO15" s="215"/>
      <c r="CP15" s="215"/>
      <c r="CQ15" s="215"/>
      <c r="CR15" s="215"/>
      <c r="CS15" s="215"/>
      <c r="CT15" s="215"/>
      <c r="CU15" s="215"/>
      <c r="CV15" s="215"/>
      <c r="CW15" s="215"/>
      <c r="CX15" s="215"/>
      <c r="CY15" s="215"/>
      <c r="CZ15" s="215"/>
      <c r="DA15" s="215"/>
      <c r="DB15" s="215"/>
      <c r="DC15" s="215"/>
      <c r="DD15" s="215"/>
      <c r="DE15" s="215"/>
      <c r="DF15" s="215"/>
      <c r="DG15" s="215"/>
      <c r="DH15" s="215"/>
      <c r="DI15" s="215"/>
      <c r="DJ15" s="215"/>
      <c r="DK15" s="215"/>
      <c r="DL15" s="215"/>
      <c r="DM15" s="215"/>
    </row>
    <row r="16" spans="1:117" ht="15">
      <c r="A16" s="210">
        <f>'STUDENT PROFILE'!A16</f>
        <v>10</v>
      </c>
      <c r="B16" s="210" t="str">
        <f>'STUDENT PROFILE'!B16</f>
        <v>N</v>
      </c>
      <c r="C16" s="376" t="str">
        <f>'STUDENT PROFILE'!C16</f>
        <v>Ruchika</v>
      </c>
      <c r="D16" s="210">
        <f>'STUDENT PROFILE'!D16</f>
        <v>2738</v>
      </c>
      <c r="E16" s="114"/>
      <c r="F16" s="182" t="str">
        <f t="shared" si="0"/>
        <v xml:space="preserve">  </v>
      </c>
      <c r="G16" s="114"/>
      <c r="H16" s="182" t="str">
        <f t="shared" si="10"/>
        <v xml:space="preserve">  </v>
      </c>
      <c r="I16" s="114"/>
      <c r="J16" s="182" t="str">
        <f t="shared" si="11"/>
        <v xml:space="preserve">  </v>
      </c>
      <c r="K16" s="114"/>
      <c r="L16" s="182" t="str">
        <f t="shared" si="12"/>
        <v xml:space="preserve">  </v>
      </c>
      <c r="M16" s="114"/>
      <c r="N16" s="182" t="str">
        <f t="shared" si="13"/>
        <v xml:space="preserve">  </v>
      </c>
      <c r="O16" s="114"/>
      <c r="P16" s="182"/>
      <c r="Q16" s="114"/>
      <c r="R16" s="182" t="str">
        <f t="shared" si="2"/>
        <v xml:space="preserve">  </v>
      </c>
      <c r="S16" s="114"/>
      <c r="T16" s="182" t="str">
        <f t="shared" si="3"/>
        <v xml:space="preserve">  </v>
      </c>
      <c r="U16" s="114"/>
      <c r="V16" s="182" t="str">
        <f t="shared" si="4"/>
        <v xml:space="preserve">  </v>
      </c>
      <c r="W16" s="114"/>
      <c r="X16" s="182" t="str">
        <f t="shared" si="5"/>
        <v xml:space="preserve">  </v>
      </c>
      <c r="Y16" s="222"/>
      <c r="Z16" s="222"/>
      <c r="AA16" s="222"/>
      <c r="AB16" s="223" t="e">
        <f>#VALUE!</f>
        <v>#VALUE!</v>
      </c>
      <c r="AC16" s="223" t="e">
        <f>#VALUE!</f>
        <v>#VALUE!</v>
      </c>
      <c r="AD16" s="223" t="e">
        <f>#VALUE!</f>
        <v>#VALUE!</v>
      </c>
      <c r="AE16" s="223" t="e">
        <f>#VALUE!</f>
        <v>#VALUE!</v>
      </c>
      <c r="AF16" s="223" t="e">
        <f>#VALUE!</f>
        <v>#VALUE!</v>
      </c>
      <c r="AG16" s="186" t="e">
        <f>LARGE((E16,G16,I16,K16,M16,O16,Q16,S16,U16,W16),1)</f>
        <v>#NUM!</v>
      </c>
      <c r="AH16" s="186" t="e">
        <f>LARGE((E16,G16,I16,K16,M16,O16,Q16,S16,U16,W16),2)</f>
        <v>#NUM!</v>
      </c>
      <c r="AI16" s="186" t="e">
        <f>LARGE((E16,G16,I16,K16,M16,O16,Q16,S16,U16,W16),3)</f>
        <v>#NUM!</v>
      </c>
      <c r="AJ16" s="186" t="e">
        <f>LARGE((E16,G16,I16,K16,M16,O16,Q16,S16,U16,W16),4)</f>
        <v>#NUM!</v>
      </c>
      <c r="AK16" s="186" t="e">
        <f>LARGE((E16,G16,I16,K16,M16,O16,Q16,S16,U16,W16),5)</f>
        <v>#NUM!</v>
      </c>
      <c r="AL16" s="114"/>
      <c r="AM16" s="182" t="str">
        <f t="shared" si="14"/>
        <v xml:space="preserve">  </v>
      </c>
      <c r="AN16" s="114"/>
      <c r="AO16" s="182" t="str">
        <f t="shared" si="15"/>
        <v xml:space="preserve">  </v>
      </c>
      <c r="AP16" s="114"/>
      <c r="AQ16" s="182" t="str">
        <f t="shared" si="16"/>
        <v xml:space="preserve">  </v>
      </c>
      <c r="AR16" s="114"/>
      <c r="AS16" s="182" t="str">
        <f t="shared" si="17"/>
        <v xml:space="preserve">  </v>
      </c>
      <c r="AT16" s="114"/>
      <c r="AU16" s="182" t="str">
        <f t="shared" si="18"/>
        <v xml:space="preserve">  </v>
      </c>
      <c r="AV16" s="114"/>
      <c r="AW16" s="182" t="str">
        <f t="shared" si="19"/>
        <v xml:space="preserve">  </v>
      </c>
      <c r="AX16" s="114"/>
      <c r="AY16" s="182" t="str">
        <f t="shared" si="20"/>
        <v xml:space="preserve">  </v>
      </c>
      <c r="AZ16" s="114"/>
      <c r="BA16" s="182" t="str">
        <f t="shared" si="21"/>
        <v xml:space="preserve">  </v>
      </c>
      <c r="BB16" s="114"/>
      <c r="BC16" s="182" t="str">
        <f t="shared" si="22"/>
        <v xml:space="preserve">  </v>
      </c>
      <c r="BD16" s="114"/>
      <c r="BE16" s="182" t="str">
        <f t="shared" si="23"/>
        <v xml:space="preserve">  </v>
      </c>
      <c r="BF16" s="222"/>
      <c r="BG16" s="183">
        <f t="shared" si="6"/>
        <v>0</v>
      </c>
      <c r="BH16" s="184">
        <f t="shared" si="24"/>
        <v>0</v>
      </c>
      <c r="BI16" s="187" t="str">
        <f t="shared" si="25"/>
        <v xml:space="preserve">  </v>
      </c>
      <c r="BJ16" s="223" t="e">
        <f>#VALUE!</f>
        <v>#VALUE!</v>
      </c>
      <c r="BK16" s="223" t="e">
        <f>#VALUE!</f>
        <v>#VALUE!</v>
      </c>
      <c r="BL16" s="223" t="e">
        <f>#VALUE!</f>
        <v>#VALUE!</v>
      </c>
      <c r="BM16" s="223" t="e">
        <f>#VALUE!</f>
        <v>#VALUE!</v>
      </c>
      <c r="BN16" s="223" t="e">
        <f>#VALUE!</f>
        <v>#VALUE!</v>
      </c>
      <c r="BO16" s="186" t="e">
        <f>LARGE((AL16,AN16,AP16,AR16,AT16,AV16,AX16,AZ16,BB16,BD16),1)</f>
        <v>#NUM!</v>
      </c>
      <c r="BP16" s="186" t="e">
        <f>LARGE((AL16,AN16,AP16,AR16,AT16,AV16,AX16,AZ16,BB16,BD16),2)</f>
        <v>#NUM!</v>
      </c>
      <c r="BQ16" s="186" t="e">
        <f>LARGE((AL16,AN16,AP16,AR16,AT16,AV16,AX16,AZ16,BB16,BD16),3)</f>
        <v>#NUM!</v>
      </c>
      <c r="BR16" s="186" t="e">
        <f>LARGE((AL16,AN16,AP16,AR16,AT16,AV16,AX16,AZ16,BB16,BD16),4)</f>
        <v>#NUM!</v>
      </c>
      <c r="BS16" s="186" t="e">
        <f>LARGE((AL16,AN16,AP16,AR16,AT16,AV16,AX16,AZ16,BB16,BD16),5)</f>
        <v>#NUM!</v>
      </c>
      <c r="BT16" s="224" t="e">
        <f t="shared" si="7"/>
        <v>#VALUE!</v>
      </c>
      <c r="BU16" s="224" t="e">
        <f t="shared" si="8"/>
        <v>#VALUE!</v>
      </c>
      <c r="BV16" s="224" t="e">
        <f t="shared" si="9"/>
        <v>#VALUE!</v>
      </c>
      <c r="BW16" s="224" t="e">
        <f t="shared" si="26"/>
        <v>#VALUE!</v>
      </c>
      <c r="BX16" s="224" t="e">
        <f t="shared" si="26"/>
        <v>#VALUE!</v>
      </c>
      <c r="CO16" s="215"/>
      <c r="CP16" s="215"/>
      <c r="CQ16" s="215"/>
      <c r="CR16" s="215"/>
      <c r="CS16" s="215"/>
      <c r="CT16" s="215"/>
      <c r="CU16" s="215"/>
      <c r="CV16" s="215"/>
      <c r="CW16" s="215"/>
      <c r="CX16" s="215"/>
      <c r="CY16" s="215"/>
      <c r="CZ16" s="215"/>
      <c r="DA16" s="215"/>
      <c r="DB16" s="215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</row>
    <row r="17" spans="1:117" ht="15">
      <c r="A17" s="210">
        <f>'STUDENT PROFILE'!A17</f>
        <v>11</v>
      </c>
      <c r="B17" s="210" t="str">
        <f>'STUDENT PROFILE'!B17</f>
        <v>A</v>
      </c>
      <c r="C17" s="376" t="str">
        <f>'STUDENT PROFILE'!C17</f>
        <v>Hitesh Kumar</v>
      </c>
      <c r="D17" s="210">
        <f>'STUDENT PROFILE'!D17</f>
        <v>2739</v>
      </c>
      <c r="E17" s="114"/>
      <c r="F17" s="182" t="str">
        <f t="shared" si="0"/>
        <v xml:space="preserve">  </v>
      </c>
      <c r="G17" s="114"/>
      <c r="H17" s="182" t="str">
        <f t="shared" si="10"/>
        <v xml:space="preserve">  </v>
      </c>
      <c r="I17" s="114"/>
      <c r="J17" s="182" t="str">
        <f t="shared" si="11"/>
        <v xml:space="preserve">  </v>
      </c>
      <c r="K17" s="114"/>
      <c r="L17" s="182" t="str">
        <f t="shared" si="12"/>
        <v xml:space="preserve">  </v>
      </c>
      <c r="M17" s="114"/>
      <c r="N17" s="182" t="str">
        <f t="shared" si="13"/>
        <v xml:space="preserve">  </v>
      </c>
      <c r="O17" s="114"/>
      <c r="P17" s="182"/>
      <c r="Q17" s="114"/>
      <c r="R17" s="182" t="str">
        <f t="shared" si="2"/>
        <v xml:space="preserve">  </v>
      </c>
      <c r="S17" s="114"/>
      <c r="T17" s="182" t="str">
        <f t="shared" si="3"/>
        <v xml:space="preserve">  </v>
      </c>
      <c r="U17" s="114"/>
      <c r="V17" s="182" t="str">
        <f t="shared" si="4"/>
        <v xml:space="preserve">  </v>
      </c>
      <c r="W17" s="114"/>
      <c r="X17" s="182" t="str">
        <f t="shared" si="5"/>
        <v xml:space="preserve">  </v>
      </c>
      <c r="Y17" s="222"/>
      <c r="Z17" s="222"/>
      <c r="AA17" s="222"/>
      <c r="AB17" s="223" t="e">
        <f>#VALUE!</f>
        <v>#VALUE!</v>
      </c>
      <c r="AC17" s="223" t="e">
        <f>#VALUE!</f>
        <v>#VALUE!</v>
      </c>
      <c r="AD17" s="223" t="e">
        <f>#VALUE!</f>
        <v>#VALUE!</v>
      </c>
      <c r="AE17" s="223" t="e">
        <f>#VALUE!</f>
        <v>#VALUE!</v>
      </c>
      <c r="AF17" s="223" t="e">
        <f>#VALUE!</f>
        <v>#VALUE!</v>
      </c>
      <c r="AG17" s="186" t="e">
        <f>LARGE((E17,G17,I17,K17,M17,O17,Q17,S17,U17,W17),1)</f>
        <v>#NUM!</v>
      </c>
      <c r="AH17" s="186" t="e">
        <f>LARGE((E17,G17,I17,K17,M17,O17,Q17,S17,U17,W17),2)</f>
        <v>#NUM!</v>
      </c>
      <c r="AI17" s="186" t="e">
        <f>LARGE((E17,G17,I17,K17,M17,O17,Q17,S17,U17,W17),3)</f>
        <v>#NUM!</v>
      </c>
      <c r="AJ17" s="186" t="e">
        <f>LARGE((E17,G17,I17,K17,M17,O17,Q17,S17,U17,W17),4)</f>
        <v>#NUM!</v>
      </c>
      <c r="AK17" s="186" t="e">
        <f>LARGE((E17,G17,I17,K17,M17,O17,Q17,S17,U17,W17),5)</f>
        <v>#NUM!</v>
      </c>
      <c r="AL17" s="114"/>
      <c r="AM17" s="182" t="str">
        <f t="shared" si="14"/>
        <v xml:space="preserve">  </v>
      </c>
      <c r="AN17" s="114"/>
      <c r="AO17" s="182" t="str">
        <f t="shared" si="15"/>
        <v xml:space="preserve">  </v>
      </c>
      <c r="AP17" s="114"/>
      <c r="AQ17" s="182" t="str">
        <f t="shared" si="16"/>
        <v xml:space="preserve">  </v>
      </c>
      <c r="AR17" s="114"/>
      <c r="AS17" s="182" t="str">
        <f t="shared" si="17"/>
        <v xml:space="preserve">  </v>
      </c>
      <c r="AT17" s="114"/>
      <c r="AU17" s="182" t="str">
        <f t="shared" si="18"/>
        <v xml:space="preserve">  </v>
      </c>
      <c r="AV17" s="114"/>
      <c r="AW17" s="182" t="str">
        <f t="shared" si="19"/>
        <v xml:space="preserve">  </v>
      </c>
      <c r="AX17" s="114"/>
      <c r="AY17" s="182" t="str">
        <f t="shared" si="20"/>
        <v xml:space="preserve">  </v>
      </c>
      <c r="AZ17" s="114"/>
      <c r="BA17" s="182" t="str">
        <f t="shared" si="21"/>
        <v xml:space="preserve">  </v>
      </c>
      <c r="BB17" s="114"/>
      <c r="BC17" s="182" t="str">
        <f t="shared" si="22"/>
        <v xml:space="preserve">  </v>
      </c>
      <c r="BD17" s="114"/>
      <c r="BE17" s="182" t="str">
        <f t="shared" si="23"/>
        <v xml:space="preserve">  </v>
      </c>
      <c r="BF17" s="222"/>
      <c r="BG17" s="183">
        <f t="shared" si="6"/>
        <v>0</v>
      </c>
      <c r="BH17" s="184">
        <f t="shared" si="24"/>
        <v>0</v>
      </c>
      <c r="BI17" s="187" t="str">
        <f t="shared" si="25"/>
        <v xml:space="preserve">  </v>
      </c>
      <c r="BJ17" s="223" t="e">
        <f>#VALUE!</f>
        <v>#VALUE!</v>
      </c>
      <c r="BK17" s="223" t="e">
        <f>#VALUE!</f>
        <v>#VALUE!</v>
      </c>
      <c r="BL17" s="223" t="e">
        <f>#VALUE!</f>
        <v>#VALUE!</v>
      </c>
      <c r="BM17" s="223" t="e">
        <f>#VALUE!</f>
        <v>#VALUE!</v>
      </c>
      <c r="BN17" s="223" t="e">
        <f>#VALUE!</f>
        <v>#VALUE!</v>
      </c>
      <c r="BO17" s="186" t="e">
        <f>LARGE((AL17,AN17,AP17,AR17,AT17,AV17,AX17,AZ17,BB17,BD17),1)</f>
        <v>#NUM!</v>
      </c>
      <c r="BP17" s="186" t="e">
        <f>LARGE((AL17,AN17,AP17,AR17,AT17,AV17,AX17,AZ17,BB17,BD17),2)</f>
        <v>#NUM!</v>
      </c>
      <c r="BQ17" s="186" t="e">
        <f>LARGE((AL17,AN17,AP17,AR17,AT17,AV17,AX17,AZ17,BB17,BD17),3)</f>
        <v>#NUM!</v>
      </c>
      <c r="BR17" s="186" t="e">
        <f>LARGE((AL17,AN17,AP17,AR17,AT17,AV17,AX17,AZ17,BB17,BD17),4)</f>
        <v>#NUM!</v>
      </c>
      <c r="BS17" s="186" t="e">
        <f>LARGE((AL17,AN17,AP17,AR17,AT17,AV17,AX17,AZ17,BB17,BD17),5)</f>
        <v>#NUM!</v>
      </c>
      <c r="BT17" s="224" t="e">
        <f t="shared" si="7"/>
        <v>#VALUE!</v>
      </c>
      <c r="BU17" s="224" t="e">
        <f t="shared" si="8"/>
        <v>#VALUE!</v>
      </c>
      <c r="BV17" s="224" t="e">
        <f t="shared" si="9"/>
        <v>#VALUE!</v>
      </c>
      <c r="BW17" s="224" t="e">
        <f t="shared" si="26"/>
        <v>#VALUE!</v>
      </c>
      <c r="BX17" s="224" t="e">
        <f t="shared" si="26"/>
        <v>#VALUE!</v>
      </c>
      <c r="CO17" s="215"/>
      <c r="CP17" s="215"/>
      <c r="CQ17" s="215"/>
      <c r="CR17" s="215"/>
      <c r="CS17" s="215"/>
      <c r="CT17" s="215"/>
      <c r="CU17" s="215"/>
      <c r="CV17" s="215"/>
      <c r="CW17" s="215"/>
      <c r="CX17" s="215"/>
      <c r="CY17" s="215"/>
      <c r="CZ17" s="215"/>
      <c r="DA17" s="215"/>
      <c r="DB17" s="215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</row>
    <row r="18" spans="1:117" ht="15">
      <c r="A18" s="210">
        <f>'STUDENT PROFILE'!A18</f>
        <v>12</v>
      </c>
      <c r="B18" s="210" t="str">
        <f>'STUDENT PROFILE'!B18</f>
        <v>B</v>
      </c>
      <c r="C18" s="376" t="str">
        <f>'STUDENT PROFILE'!C18</f>
        <v>Ankit Yadav</v>
      </c>
      <c r="D18" s="210">
        <f>'STUDENT PROFILE'!D18</f>
        <v>2740</v>
      </c>
      <c r="E18" s="114"/>
      <c r="F18" s="182" t="str">
        <f t="shared" si="0"/>
        <v xml:space="preserve">  </v>
      </c>
      <c r="G18" s="114"/>
      <c r="H18" s="182" t="str">
        <f t="shared" si="10"/>
        <v xml:space="preserve">  </v>
      </c>
      <c r="I18" s="114"/>
      <c r="J18" s="182" t="str">
        <f t="shared" si="11"/>
        <v xml:space="preserve">  </v>
      </c>
      <c r="K18" s="114"/>
      <c r="L18" s="182" t="str">
        <f t="shared" si="12"/>
        <v xml:space="preserve">  </v>
      </c>
      <c r="M18" s="114"/>
      <c r="N18" s="182" t="str">
        <f t="shared" si="13"/>
        <v xml:space="preserve">  </v>
      </c>
      <c r="O18" s="114"/>
      <c r="P18" s="182"/>
      <c r="Q18" s="114"/>
      <c r="R18" s="182" t="str">
        <f t="shared" si="2"/>
        <v xml:space="preserve">  </v>
      </c>
      <c r="S18" s="114"/>
      <c r="T18" s="182" t="str">
        <f t="shared" si="3"/>
        <v xml:space="preserve">  </v>
      </c>
      <c r="U18" s="114"/>
      <c r="V18" s="182" t="str">
        <f t="shared" si="4"/>
        <v xml:space="preserve">  </v>
      </c>
      <c r="W18" s="114"/>
      <c r="X18" s="182" t="str">
        <f t="shared" si="5"/>
        <v xml:space="preserve">  </v>
      </c>
      <c r="Y18" s="222"/>
      <c r="Z18" s="222"/>
      <c r="AA18" s="222"/>
      <c r="AB18" s="223" t="e">
        <f>#VALUE!</f>
        <v>#VALUE!</v>
      </c>
      <c r="AC18" s="223" t="e">
        <f>#VALUE!</f>
        <v>#VALUE!</v>
      </c>
      <c r="AD18" s="223" t="e">
        <f>#VALUE!</f>
        <v>#VALUE!</v>
      </c>
      <c r="AE18" s="223" t="e">
        <f>#VALUE!</f>
        <v>#VALUE!</v>
      </c>
      <c r="AF18" s="223" t="e">
        <f>#VALUE!</f>
        <v>#VALUE!</v>
      </c>
      <c r="AG18" s="186" t="e">
        <f>LARGE((E18,G18,I18,K18,M18,O18,Q18,S18,U18,W18),1)</f>
        <v>#NUM!</v>
      </c>
      <c r="AH18" s="186" t="e">
        <f>LARGE((E18,G18,I18,K18,M18,O18,Q18,S18,U18,W18),2)</f>
        <v>#NUM!</v>
      </c>
      <c r="AI18" s="186" t="e">
        <f>LARGE((E18,G18,I18,K18,M18,O18,Q18,S18,U18,W18),3)</f>
        <v>#NUM!</v>
      </c>
      <c r="AJ18" s="186" t="e">
        <f>LARGE((E18,G18,I18,K18,M18,O18,Q18,S18,U18,W18),4)</f>
        <v>#NUM!</v>
      </c>
      <c r="AK18" s="186" t="e">
        <f>LARGE((E18,G18,I18,K18,M18,O18,Q18,S18,U18,W18),5)</f>
        <v>#NUM!</v>
      </c>
      <c r="AL18" s="114"/>
      <c r="AM18" s="182" t="str">
        <f t="shared" si="14"/>
        <v xml:space="preserve">  </v>
      </c>
      <c r="AN18" s="114"/>
      <c r="AO18" s="182" t="str">
        <f t="shared" si="15"/>
        <v xml:space="preserve">  </v>
      </c>
      <c r="AP18" s="114"/>
      <c r="AQ18" s="182" t="str">
        <f t="shared" si="16"/>
        <v xml:space="preserve">  </v>
      </c>
      <c r="AR18" s="114"/>
      <c r="AS18" s="182" t="str">
        <f t="shared" si="17"/>
        <v xml:space="preserve">  </v>
      </c>
      <c r="AT18" s="114"/>
      <c r="AU18" s="182" t="str">
        <f t="shared" si="18"/>
        <v xml:space="preserve">  </v>
      </c>
      <c r="AV18" s="114"/>
      <c r="AW18" s="182" t="str">
        <f t="shared" si="19"/>
        <v xml:space="preserve">  </v>
      </c>
      <c r="AX18" s="114"/>
      <c r="AY18" s="182" t="str">
        <f t="shared" si="20"/>
        <v xml:space="preserve">  </v>
      </c>
      <c r="AZ18" s="114"/>
      <c r="BA18" s="182" t="str">
        <f t="shared" si="21"/>
        <v xml:space="preserve">  </v>
      </c>
      <c r="BB18" s="114"/>
      <c r="BC18" s="182" t="str">
        <f t="shared" si="22"/>
        <v xml:space="preserve">  </v>
      </c>
      <c r="BD18" s="114"/>
      <c r="BE18" s="182" t="str">
        <f t="shared" si="23"/>
        <v xml:space="preserve">  </v>
      </c>
      <c r="BF18" s="222"/>
      <c r="BG18" s="183">
        <f t="shared" si="6"/>
        <v>0</v>
      </c>
      <c r="BH18" s="184">
        <f t="shared" si="24"/>
        <v>0</v>
      </c>
      <c r="BI18" s="187" t="str">
        <f t="shared" si="25"/>
        <v xml:space="preserve">  </v>
      </c>
      <c r="BJ18" s="223" t="e">
        <f>#VALUE!</f>
        <v>#VALUE!</v>
      </c>
      <c r="BK18" s="223" t="e">
        <f>#VALUE!</f>
        <v>#VALUE!</v>
      </c>
      <c r="BL18" s="223" t="e">
        <f>#VALUE!</f>
        <v>#VALUE!</v>
      </c>
      <c r="BM18" s="223" t="e">
        <f>#VALUE!</f>
        <v>#VALUE!</v>
      </c>
      <c r="BN18" s="223" t="e">
        <f>#VALUE!</f>
        <v>#VALUE!</v>
      </c>
      <c r="BO18" s="186" t="e">
        <f>LARGE((AL18,AN18,AP18,AR18,AT18,AV18,AX18,AZ18,BB18,BD18),1)</f>
        <v>#NUM!</v>
      </c>
      <c r="BP18" s="186" t="e">
        <f>LARGE((AL18,AN18,AP18,AR18,AT18,AV18,AX18,AZ18,BB18,BD18),2)</f>
        <v>#NUM!</v>
      </c>
      <c r="BQ18" s="186" t="e">
        <f>LARGE((AL18,AN18,AP18,AR18,AT18,AV18,AX18,AZ18,BB18,BD18),3)</f>
        <v>#NUM!</v>
      </c>
      <c r="BR18" s="186" t="e">
        <f>LARGE((AL18,AN18,AP18,AR18,AT18,AV18,AX18,AZ18,BB18,BD18),4)</f>
        <v>#NUM!</v>
      </c>
      <c r="BS18" s="186" t="e">
        <f>LARGE((AL18,AN18,AP18,AR18,AT18,AV18,AX18,AZ18,BB18,BD18),5)</f>
        <v>#NUM!</v>
      </c>
      <c r="BT18" s="224" t="e">
        <f t="shared" si="7"/>
        <v>#VALUE!</v>
      </c>
      <c r="BU18" s="224" t="e">
        <f t="shared" si="8"/>
        <v>#VALUE!</v>
      </c>
      <c r="BV18" s="224" t="e">
        <f t="shared" si="9"/>
        <v>#VALUE!</v>
      </c>
      <c r="BW18" s="224" t="e">
        <f t="shared" si="26"/>
        <v>#VALUE!</v>
      </c>
      <c r="BX18" s="224" t="e">
        <f t="shared" si="26"/>
        <v>#VALUE!</v>
      </c>
      <c r="CO18" s="215"/>
      <c r="CP18" s="215"/>
      <c r="CQ18" s="215"/>
      <c r="CR18" s="215"/>
      <c r="CS18" s="215"/>
      <c r="CT18" s="215"/>
      <c r="CU18" s="215"/>
      <c r="CV18" s="215"/>
      <c r="CW18" s="215"/>
      <c r="CX18" s="215"/>
      <c r="CY18" s="215"/>
      <c r="CZ18" s="215"/>
      <c r="DA18" s="215"/>
      <c r="DB18" s="215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</row>
    <row r="19" spans="1:117" ht="15">
      <c r="A19" s="210">
        <f>'STUDENT PROFILE'!A19</f>
        <v>13</v>
      </c>
      <c r="B19" s="210" t="str">
        <f>'STUDENT PROFILE'!B19</f>
        <v>B</v>
      </c>
      <c r="C19" s="376" t="str">
        <f>'STUDENT PROFILE'!C19</f>
        <v>Kuldeep</v>
      </c>
      <c r="D19" s="210">
        <f>'STUDENT PROFILE'!D19</f>
        <v>2741</v>
      </c>
      <c r="E19" s="114"/>
      <c r="F19" s="182" t="str">
        <f t="shared" si="0"/>
        <v xml:space="preserve">  </v>
      </c>
      <c r="G19" s="114"/>
      <c r="H19" s="182" t="str">
        <f t="shared" si="10"/>
        <v xml:space="preserve">  </v>
      </c>
      <c r="I19" s="114"/>
      <c r="J19" s="182" t="str">
        <f t="shared" si="11"/>
        <v xml:space="preserve">  </v>
      </c>
      <c r="K19" s="114"/>
      <c r="L19" s="182" t="str">
        <f t="shared" si="12"/>
        <v xml:space="preserve">  </v>
      </c>
      <c r="M19" s="114"/>
      <c r="N19" s="182" t="str">
        <f t="shared" si="13"/>
        <v xml:space="preserve">  </v>
      </c>
      <c r="O19" s="114"/>
      <c r="P19" s="182"/>
      <c r="Q19" s="114"/>
      <c r="R19" s="182" t="str">
        <f t="shared" si="2"/>
        <v xml:space="preserve">  </v>
      </c>
      <c r="S19" s="114"/>
      <c r="T19" s="182" t="str">
        <f t="shared" si="3"/>
        <v xml:space="preserve">  </v>
      </c>
      <c r="U19" s="114"/>
      <c r="V19" s="182" t="str">
        <f t="shared" si="4"/>
        <v xml:space="preserve">  </v>
      </c>
      <c r="W19" s="114"/>
      <c r="X19" s="182" t="str">
        <f t="shared" si="5"/>
        <v xml:space="preserve">  </v>
      </c>
      <c r="Y19" s="222"/>
      <c r="Z19" s="222"/>
      <c r="AA19" s="222"/>
      <c r="AB19" s="223" t="e">
        <f>#VALUE!</f>
        <v>#VALUE!</v>
      </c>
      <c r="AC19" s="223" t="e">
        <f>#VALUE!</f>
        <v>#VALUE!</v>
      </c>
      <c r="AD19" s="223" t="e">
        <f>#VALUE!</f>
        <v>#VALUE!</v>
      </c>
      <c r="AE19" s="223" t="e">
        <f>#VALUE!</f>
        <v>#VALUE!</v>
      </c>
      <c r="AF19" s="223" t="e">
        <f>#VALUE!</f>
        <v>#VALUE!</v>
      </c>
      <c r="AG19" s="186" t="e">
        <f>LARGE((E19,G19,I19,K19,M19,O19,Q19,S19,U19,W19),1)</f>
        <v>#NUM!</v>
      </c>
      <c r="AH19" s="186" t="e">
        <f>LARGE((E19,G19,I19,K19,M19,O19,Q19,S19,U19,W19),2)</f>
        <v>#NUM!</v>
      </c>
      <c r="AI19" s="186" t="e">
        <f>LARGE((E19,G19,I19,K19,M19,O19,Q19,S19,U19,W19),3)</f>
        <v>#NUM!</v>
      </c>
      <c r="AJ19" s="186" t="e">
        <f>LARGE((E19,G19,I19,K19,M19,O19,Q19,S19,U19,W19),4)</f>
        <v>#NUM!</v>
      </c>
      <c r="AK19" s="186" t="e">
        <f>LARGE((E19,G19,I19,K19,M19,O19,Q19,S19,U19,W19),5)</f>
        <v>#NUM!</v>
      </c>
      <c r="AL19" s="114"/>
      <c r="AM19" s="182" t="str">
        <f t="shared" si="14"/>
        <v xml:space="preserve">  </v>
      </c>
      <c r="AN19" s="114"/>
      <c r="AO19" s="182" t="str">
        <f t="shared" si="15"/>
        <v xml:space="preserve">  </v>
      </c>
      <c r="AP19" s="114"/>
      <c r="AQ19" s="182" t="str">
        <f t="shared" si="16"/>
        <v xml:space="preserve">  </v>
      </c>
      <c r="AR19" s="114"/>
      <c r="AS19" s="182" t="str">
        <f t="shared" si="17"/>
        <v xml:space="preserve">  </v>
      </c>
      <c r="AT19" s="114"/>
      <c r="AU19" s="182" t="str">
        <f t="shared" si="18"/>
        <v xml:space="preserve">  </v>
      </c>
      <c r="AV19" s="114"/>
      <c r="AW19" s="182" t="str">
        <f t="shared" si="19"/>
        <v xml:space="preserve">  </v>
      </c>
      <c r="AX19" s="114"/>
      <c r="AY19" s="182" t="str">
        <f t="shared" si="20"/>
        <v xml:space="preserve">  </v>
      </c>
      <c r="AZ19" s="114"/>
      <c r="BA19" s="182" t="str">
        <f t="shared" si="21"/>
        <v xml:space="preserve">  </v>
      </c>
      <c r="BB19" s="114"/>
      <c r="BC19" s="182" t="str">
        <f t="shared" si="22"/>
        <v xml:space="preserve">  </v>
      </c>
      <c r="BD19" s="114"/>
      <c r="BE19" s="182" t="str">
        <f t="shared" si="23"/>
        <v xml:space="preserve">  </v>
      </c>
      <c r="BF19" s="222"/>
      <c r="BG19" s="183">
        <f t="shared" si="6"/>
        <v>0</v>
      </c>
      <c r="BH19" s="184">
        <f t="shared" si="24"/>
        <v>0</v>
      </c>
      <c r="BI19" s="187" t="str">
        <f t="shared" si="25"/>
        <v xml:space="preserve">  </v>
      </c>
      <c r="BJ19" s="223" t="e">
        <f>#VALUE!</f>
        <v>#VALUE!</v>
      </c>
      <c r="BK19" s="223" t="e">
        <f>#VALUE!</f>
        <v>#VALUE!</v>
      </c>
      <c r="BL19" s="223" t="e">
        <f>#VALUE!</f>
        <v>#VALUE!</v>
      </c>
      <c r="BM19" s="223" t="e">
        <f>#VALUE!</f>
        <v>#VALUE!</v>
      </c>
      <c r="BN19" s="223" t="e">
        <f>#VALUE!</f>
        <v>#VALUE!</v>
      </c>
      <c r="BO19" s="186" t="e">
        <f>LARGE((AL19,AN19,AP19,AR19,AT19,AV19,AX19,AZ19,BB19,BD19),1)</f>
        <v>#NUM!</v>
      </c>
      <c r="BP19" s="186" t="e">
        <f>LARGE((AL19,AN19,AP19,AR19,AT19,AV19,AX19,AZ19,BB19,BD19),2)</f>
        <v>#NUM!</v>
      </c>
      <c r="BQ19" s="186" t="e">
        <f>LARGE((AL19,AN19,AP19,AR19,AT19,AV19,AX19,AZ19,BB19,BD19),3)</f>
        <v>#NUM!</v>
      </c>
      <c r="BR19" s="186" t="e">
        <f>LARGE((AL19,AN19,AP19,AR19,AT19,AV19,AX19,AZ19,BB19,BD19),4)</f>
        <v>#NUM!</v>
      </c>
      <c r="BS19" s="186" t="e">
        <f>LARGE((AL19,AN19,AP19,AR19,AT19,AV19,AX19,AZ19,BB19,BD19),5)</f>
        <v>#NUM!</v>
      </c>
      <c r="BT19" s="224" t="e">
        <f t="shared" si="7"/>
        <v>#VALUE!</v>
      </c>
      <c r="BU19" s="224" t="e">
        <f t="shared" si="8"/>
        <v>#VALUE!</v>
      </c>
      <c r="BV19" s="224" t="e">
        <f t="shared" si="9"/>
        <v>#VALUE!</v>
      </c>
      <c r="BW19" s="224" t="e">
        <f t="shared" si="26"/>
        <v>#VALUE!</v>
      </c>
      <c r="BX19" s="224" t="e">
        <f t="shared" si="26"/>
        <v>#VALUE!</v>
      </c>
      <c r="CO19" s="215"/>
      <c r="CP19" s="215"/>
      <c r="CQ19" s="215"/>
      <c r="CR19" s="215"/>
      <c r="CS19" s="215"/>
      <c r="CT19" s="215"/>
      <c r="CU19" s="215"/>
      <c r="CV19" s="215"/>
      <c r="CW19" s="215"/>
      <c r="CX19" s="215"/>
      <c r="CY19" s="215"/>
      <c r="CZ19" s="215"/>
      <c r="DA19" s="215"/>
      <c r="DB19" s="215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</row>
    <row r="20" spans="1:117" ht="40.5">
      <c r="A20" s="210">
        <f>'STUDENT PROFILE'!A20</f>
        <v>14</v>
      </c>
      <c r="B20" s="210" t="str">
        <f>'STUDENT PROFILE'!B20</f>
        <v>C</v>
      </c>
      <c r="C20" s="376" t="str">
        <f>'STUDENT PROFILE'!C20</f>
        <v>Tejveer</v>
      </c>
      <c r="D20" s="210">
        <f>'STUDENT PROFILE'!D20</f>
        <v>2743</v>
      </c>
      <c r="E20" s="114">
        <v>3</v>
      </c>
      <c r="F20" s="182" t="str">
        <f t="shared" si="0"/>
        <v>Has a substantially innovative and creative approach</v>
      </c>
      <c r="G20" s="114">
        <v>3</v>
      </c>
      <c r="H20" s="182" t="str">
        <f t="shared" si="10"/>
        <v>Is well versed in aesthetic sensibilities</v>
      </c>
      <c r="I20" s="114">
        <v>3</v>
      </c>
      <c r="J20" s="182" t="str">
        <f t="shared" si="11"/>
        <v>Is largely quick at observation skills</v>
      </c>
      <c r="K20" s="114">
        <v>3</v>
      </c>
      <c r="L20" s="182" t="str">
        <f t="shared" si="12"/>
        <v>Is appreciably lucid at originality and interpretation of Art</v>
      </c>
      <c r="M20" s="114">
        <v>3</v>
      </c>
      <c r="N20" s="182" t="str">
        <f t="shared" si="13"/>
        <v>Has a significant bent for co-relating Art with real life</v>
      </c>
      <c r="O20" s="114">
        <v>3</v>
      </c>
      <c r="P20" s="182" t="str">
        <f t="shared" si="1"/>
        <v xml:space="preserve"> experiments considerably with various art modes and mediums</v>
      </c>
      <c r="Q20" s="114">
        <v>3</v>
      </c>
      <c r="R20" s="182" t="str">
        <f t="shared" si="2"/>
        <v>Is creditably fine at imitation, sketches and paints</v>
      </c>
      <c r="S20" s="114">
        <v>3</v>
      </c>
      <c r="T20" s="182" t="str">
        <f t="shared" si="3"/>
        <v>Is very lucid at generating computer animations</v>
      </c>
      <c r="U20" s="114">
        <v>3</v>
      </c>
      <c r="V20" s="182" t="str">
        <f t="shared" si="4"/>
        <v>Is frequently correct in sense of form and proportion</v>
      </c>
      <c r="W20" s="114">
        <v>3</v>
      </c>
      <c r="X20" s="182" t="str">
        <f t="shared" si="5"/>
        <v>Notably clear  about values colour balance and brightness</v>
      </c>
      <c r="Y20" s="222"/>
      <c r="Z20" s="222"/>
      <c r="AA20" s="222"/>
      <c r="AB20" s="223" t="e">
        <f>#VALUE!</f>
        <v>#VALUE!</v>
      </c>
      <c r="AC20" s="223" t="e">
        <f>#VALUE!</f>
        <v>#VALUE!</v>
      </c>
      <c r="AD20" s="223" t="e">
        <f>#VALUE!</f>
        <v>#VALUE!</v>
      </c>
      <c r="AE20" s="223" t="e">
        <f>#VALUE!</f>
        <v>#VALUE!</v>
      </c>
      <c r="AF20" s="223" t="e">
        <f>#VALUE!</f>
        <v>#VALUE!</v>
      </c>
      <c r="AG20" s="186">
        <f>LARGE((E20,G20,I20,K20,M20,O20,Q20,S20,U20,W20),1)</f>
        <v>3</v>
      </c>
      <c r="AH20" s="186">
        <f>LARGE((E20,G20,I20,K20,M20,O20,Q20,S20,U20,W20),2)</f>
        <v>3</v>
      </c>
      <c r="AI20" s="186">
        <f>LARGE((E20,G20,I20,K20,M20,O20,Q20,S20,U20,W20),3)</f>
        <v>3</v>
      </c>
      <c r="AJ20" s="186">
        <f>LARGE((E20,G20,I20,K20,M20,O20,Q20,S20,U20,W20),4)</f>
        <v>3</v>
      </c>
      <c r="AK20" s="186">
        <f>LARGE((E20,G20,I20,K20,M20,O20,Q20,S20,U20,W20),5)</f>
        <v>3</v>
      </c>
      <c r="AL20" s="114"/>
      <c r="AM20" s="182" t="str">
        <f t="shared" si="14"/>
        <v xml:space="preserve">  </v>
      </c>
      <c r="AN20" s="114"/>
      <c r="AO20" s="182" t="str">
        <f t="shared" si="15"/>
        <v xml:space="preserve">  </v>
      </c>
      <c r="AP20" s="114"/>
      <c r="AQ20" s="182" t="str">
        <f t="shared" si="16"/>
        <v xml:space="preserve">  </v>
      </c>
      <c r="AR20" s="114"/>
      <c r="AS20" s="182" t="str">
        <f t="shared" si="17"/>
        <v xml:space="preserve">  </v>
      </c>
      <c r="AT20" s="114"/>
      <c r="AU20" s="182" t="str">
        <f t="shared" si="18"/>
        <v xml:space="preserve">  </v>
      </c>
      <c r="AV20" s="114"/>
      <c r="AW20" s="182" t="str">
        <f t="shared" si="19"/>
        <v xml:space="preserve">  </v>
      </c>
      <c r="AX20" s="114"/>
      <c r="AY20" s="182" t="str">
        <f t="shared" si="20"/>
        <v xml:space="preserve">  </v>
      </c>
      <c r="AZ20" s="114"/>
      <c r="BA20" s="182" t="str">
        <f t="shared" si="21"/>
        <v xml:space="preserve">  </v>
      </c>
      <c r="BB20" s="114"/>
      <c r="BC20" s="182" t="str">
        <f t="shared" si="22"/>
        <v xml:space="preserve">  </v>
      </c>
      <c r="BD20" s="114"/>
      <c r="BE20" s="182" t="str">
        <f t="shared" si="23"/>
        <v xml:space="preserve">  </v>
      </c>
      <c r="BF20" s="222"/>
      <c r="BG20" s="183">
        <f t="shared" si="6"/>
        <v>30</v>
      </c>
      <c r="BH20" s="184">
        <f t="shared" si="24"/>
        <v>1.5</v>
      </c>
      <c r="BI20" s="187" t="str">
        <f t="shared" si="25"/>
        <v>D</v>
      </c>
      <c r="BJ20" s="223" t="e">
        <f>#VALUE!</f>
        <v>#VALUE!</v>
      </c>
      <c r="BK20" s="223" t="e">
        <f>#VALUE!</f>
        <v>#VALUE!</v>
      </c>
      <c r="BL20" s="223" t="e">
        <f>#VALUE!</f>
        <v>#VALUE!</v>
      </c>
      <c r="BM20" s="223" t="e">
        <f>#VALUE!</f>
        <v>#VALUE!</v>
      </c>
      <c r="BN20" s="223" t="e">
        <f>#VALUE!</f>
        <v>#VALUE!</v>
      </c>
      <c r="BO20" s="186" t="e">
        <f>LARGE((AL20,AN20,AP20,AR20,AT20,AV20,AX20,AZ20,BB20,BD20),1)</f>
        <v>#NUM!</v>
      </c>
      <c r="BP20" s="186" t="e">
        <f>LARGE((AL20,AN20,AP20,AR20,AT20,AV20,AX20,AZ20,BB20,BD20),2)</f>
        <v>#NUM!</v>
      </c>
      <c r="BQ20" s="186" t="e">
        <f>LARGE((AL20,AN20,AP20,AR20,AT20,AV20,AX20,AZ20,BB20,BD20),3)</f>
        <v>#NUM!</v>
      </c>
      <c r="BR20" s="186" t="e">
        <f>LARGE((AL20,AN20,AP20,AR20,AT20,AV20,AX20,AZ20,BB20,BD20),4)</f>
        <v>#NUM!</v>
      </c>
      <c r="BS20" s="186" t="e">
        <f>LARGE((AL20,AN20,AP20,AR20,AT20,AV20,AX20,AZ20,BB20,BD20),5)</f>
        <v>#NUM!</v>
      </c>
      <c r="BT20" s="224" t="e">
        <f t="shared" si="7"/>
        <v>#VALUE!</v>
      </c>
      <c r="BU20" s="224" t="e">
        <f t="shared" si="8"/>
        <v>#VALUE!</v>
      </c>
      <c r="BV20" s="224" t="e">
        <f t="shared" si="9"/>
        <v>#VALUE!</v>
      </c>
      <c r="BW20" s="224" t="e">
        <f t="shared" si="26"/>
        <v>#VALUE!</v>
      </c>
      <c r="BX20" s="224" t="e">
        <f t="shared" si="26"/>
        <v>#VALUE!</v>
      </c>
      <c r="CO20" s="215"/>
      <c r="CP20" s="215"/>
      <c r="CQ20" s="215"/>
      <c r="CR20" s="215"/>
      <c r="CS20" s="215"/>
      <c r="CT20" s="215"/>
      <c r="CU20" s="215"/>
      <c r="CV20" s="215"/>
      <c r="CW20" s="215"/>
      <c r="CX20" s="215"/>
      <c r="CY20" s="215"/>
      <c r="CZ20" s="215"/>
      <c r="DA20" s="215"/>
      <c r="DB20" s="215"/>
      <c r="DC20" s="215"/>
      <c r="DD20" s="215"/>
      <c r="DE20" s="215"/>
      <c r="DF20" s="215"/>
      <c r="DG20" s="215"/>
      <c r="DH20" s="215"/>
      <c r="DI20" s="215"/>
      <c r="DJ20" s="215"/>
      <c r="DK20" s="215"/>
      <c r="DL20" s="215"/>
      <c r="DM20" s="215"/>
    </row>
    <row r="21" spans="1:117" ht="15">
      <c r="A21" s="210">
        <f>'STUDENT PROFILE'!A21</f>
        <v>15</v>
      </c>
      <c r="B21" s="210" t="str">
        <f>'STUDENT PROFILE'!B21</f>
        <v>C</v>
      </c>
      <c r="C21" s="376" t="str">
        <f>'STUDENT PROFILE'!C21</f>
        <v>Rahul</v>
      </c>
      <c r="D21" s="210">
        <f>'STUDENT PROFILE'!D21</f>
        <v>2744</v>
      </c>
      <c r="E21" s="114"/>
      <c r="F21" s="182" t="str">
        <f t="shared" si="0"/>
        <v xml:space="preserve">  </v>
      </c>
      <c r="G21" s="114"/>
      <c r="H21" s="182" t="str">
        <f t="shared" si="10"/>
        <v xml:space="preserve">  </v>
      </c>
      <c r="I21" s="114"/>
      <c r="J21" s="182" t="str">
        <f t="shared" si="11"/>
        <v xml:space="preserve">  </v>
      </c>
      <c r="K21" s="114"/>
      <c r="L21" s="182" t="str">
        <f t="shared" si="12"/>
        <v xml:space="preserve">  </v>
      </c>
      <c r="M21" s="114"/>
      <c r="N21" s="182" t="str">
        <f t="shared" si="13"/>
        <v xml:space="preserve">  </v>
      </c>
      <c r="O21" s="114"/>
      <c r="P21" s="182" t="str">
        <f t="shared" si="1"/>
        <v xml:space="preserve">  </v>
      </c>
      <c r="Q21" s="114"/>
      <c r="R21" s="182" t="str">
        <f t="shared" si="2"/>
        <v xml:space="preserve">  </v>
      </c>
      <c r="S21" s="114"/>
      <c r="T21" s="182" t="str">
        <f t="shared" si="3"/>
        <v xml:space="preserve">  </v>
      </c>
      <c r="U21" s="114"/>
      <c r="V21" s="182" t="str">
        <f t="shared" si="4"/>
        <v xml:space="preserve">  </v>
      </c>
      <c r="W21" s="114"/>
      <c r="X21" s="182" t="str">
        <f t="shared" si="5"/>
        <v xml:space="preserve">  </v>
      </c>
      <c r="Y21" s="222"/>
      <c r="Z21" s="222"/>
      <c r="AA21" s="222"/>
      <c r="AB21" s="223" t="e">
        <f>#VALUE!</f>
        <v>#VALUE!</v>
      </c>
      <c r="AC21" s="223" t="e">
        <f>#VALUE!</f>
        <v>#VALUE!</v>
      </c>
      <c r="AD21" s="223" t="e">
        <f>#VALUE!</f>
        <v>#VALUE!</v>
      </c>
      <c r="AE21" s="223" t="e">
        <f>#VALUE!</f>
        <v>#VALUE!</v>
      </c>
      <c r="AF21" s="223" t="e">
        <f>#VALUE!</f>
        <v>#VALUE!</v>
      </c>
      <c r="AG21" s="186" t="e">
        <f>LARGE((E21,G21,I21,K21,M21,O21,Q21,S21,U21,W21),1)</f>
        <v>#NUM!</v>
      </c>
      <c r="AH21" s="186" t="e">
        <f>LARGE((E21,G21,I21,K21,M21,O21,Q21,S21,U21,W21),2)</f>
        <v>#NUM!</v>
      </c>
      <c r="AI21" s="186" t="e">
        <f>LARGE((E21,G21,I21,K21,M21,O21,Q21,S21,U21,W21),3)</f>
        <v>#NUM!</v>
      </c>
      <c r="AJ21" s="186" t="e">
        <f>LARGE((E21,G21,I21,K21,M21,O21,Q21,S21,U21,W21),4)</f>
        <v>#NUM!</v>
      </c>
      <c r="AK21" s="186" t="e">
        <f>LARGE((E21,G21,I21,K21,M21,O21,Q21,S21,U21,W21),5)</f>
        <v>#NUM!</v>
      </c>
      <c r="AL21" s="114"/>
      <c r="AM21" s="182" t="str">
        <f t="shared" si="14"/>
        <v xml:space="preserve">  </v>
      </c>
      <c r="AN21" s="114"/>
      <c r="AO21" s="182" t="str">
        <f t="shared" si="15"/>
        <v xml:space="preserve">  </v>
      </c>
      <c r="AP21" s="114"/>
      <c r="AQ21" s="182" t="str">
        <f t="shared" si="16"/>
        <v xml:space="preserve">  </v>
      </c>
      <c r="AR21" s="114"/>
      <c r="AS21" s="182" t="str">
        <f t="shared" si="17"/>
        <v xml:space="preserve">  </v>
      </c>
      <c r="AT21" s="114"/>
      <c r="AU21" s="182" t="str">
        <f t="shared" si="18"/>
        <v xml:space="preserve">  </v>
      </c>
      <c r="AV21" s="114"/>
      <c r="AW21" s="182" t="str">
        <f t="shared" si="19"/>
        <v xml:space="preserve">  </v>
      </c>
      <c r="AX21" s="114"/>
      <c r="AY21" s="182" t="str">
        <f t="shared" si="20"/>
        <v xml:space="preserve">  </v>
      </c>
      <c r="AZ21" s="114"/>
      <c r="BA21" s="182" t="str">
        <f t="shared" si="21"/>
        <v xml:space="preserve">  </v>
      </c>
      <c r="BB21" s="114"/>
      <c r="BC21" s="182" t="str">
        <f t="shared" si="22"/>
        <v xml:space="preserve">  </v>
      </c>
      <c r="BD21" s="114"/>
      <c r="BE21" s="182" t="str">
        <f t="shared" si="23"/>
        <v xml:space="preserve">  </v>
      </c>
      <c r="BF21" s="222"/>
      <c r="BG21" s="183">
        <f t="shared" si="6"/>
        <v>0</v>
      </c>
      <c r="BH21" s="184">
        <f t="shared" si="24"/>
        <v>0</v>
      </c>
      <c r="BI21" s="187" t="str">
        <f t="shared" si="25"/>
        <v xml:space="preserve">  </v>
      </c>
      <c r="BJ21" s="223" t="e">
        <f>#VALUE!</f>
        <v>#VALUE!</v>
      </c>
      <c r="BK21" s="223" t="e">
        <f>#VALUE!</f>
        <v>#VALUE!</v>
      </c>
      <c r="BL21" s="223" t="e">
        <f>#VALUE!</f>
        <v>#VALUE!</v>
      </c>
      <c r="BM21" s="223" t="e">
        <f>#VALUE!</f>
        <v>#VALUE!</v>
      </c>
      <c r="BN21" s="223" t="e">
        <f>#VALUE!</f>
        <v>#VALUE!</v>
      </c>
      <c r="BO21" s="186" t="e">
        <f>LARGE((AL21,AN21,AP21,AR21,AT21,AV21,AX21,AZ21,BB21,BD21),1)</f>
        <v>#NUM!</v>
      </c>
      <c r="BP21" s="186" t="e">
        <f>LARGE((AL21,AN21,AP21,AR21,AT21,AV21,AX21,AZ21,BB21,BD21),2)</f>
        <v>#NUM!</v>
      </c>
      <c r="BQ21" s="186" t="e">
        <f>LARGE((AL21,AN21,AP21,AR21,AT21,AV21,AX21,AZ21,BB21,BD21),3)</f>
        <v>#NUM!</v>
      </c>
      <c r="BR21" s="186" t="e">
        <f>LARGE((AL21,AN21,AP21,AR21,AT21,AV21,AX21,AZ21,BB21,BD21),4)</f>
        <v>#NUM!</v>
      </c>
      <c r="BS21" s="186" t="e">
        <f>LARGE((AL21,AN21,AP21,AR21,AT21,AV21,AX21,AZ21,BB21,BD21),5)</f>
        <v>#NUM!</v>
      </c>
      <c r="BT21" s="224" t="e">
        <f t="shared" si="7"/>
        <v>#VALUE!</v>
      </c>
      <c r="BU21" s="224" t="e">
        <f t="shared" si="8"/>
        <v>#VALUE!</v>
      </c>
      <c r="BV21" s="224" t="e">
        <f t="shared" si="9"/>
        <v>#VALUE!</v>
      </c>
      <c r="BW21" s="224" t="e">
        <f t="shared" si="26"/>
        <v>#VALUE!</v>
      </c>
      <c r="BX21" s="224" t="e">
        <f t="shared" si="26"/>
        <v>#VALUE!</v>
      </c>
      <c r="CO21" s="215"/>
      <c r="CP21" s="215"/>
      <c r="CQ21" s="215"/>
      <c r="CR21" s="215"/>
      <c r="CS21" s="215"/>
      <c r="CT21" s="215"/>
      <c r="CU21" s="215"/>
      <c r="CV21" s="215"/>
      <c r="CW21" s="215"/>
      <c r="CX21" s="215"/>
      <c r="CY21" s="215"/>
      <c r="CZ21" s="215"/>
      <c r="DA21" s="215"/>
      <c r="DB21" s="215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</row>
    <row r="22" spans="1:117" ht="15">
      <c r="A22" s="210">
        <f>'STUDENT PROFILE'!A22</f>
        <v>16</v>
      </c>
      <c r="B22" s="210" t="str">
        <f>'STUDENT PROFILE'!B22</f>
        <v>F</v>
      </c>
      <c r="C22" s="376" t="str">
        <f>'STUDENT PROFILE'!C22</f>
        <v>Ritu</v>
      </c>
      <c r="D22" s="210">
        <f>'STUDENT PROFILE'!D22</f>
        <v>2745</v>
      </c>
      <c r="E22" s="114"/>
      <c r="F22" s="182" t="str">
        <f t="shared" si="0"/>
        <v xml:space="preserve">  </v>
      </c>
      <c r="G22" s="114"/>
      <c r="H22" s="182" t="str">
        <f t="shared" si="10"/>
        <v xml:space="preserve">  </v>
      </c>
      <c r="I22" s="114"/>
      <c r="J22" s="182" t="str">
        <f t="shared" si="11"/>
        <v xml:space="preserve">  </v>
      </c>
      <c r="K22" s="114"/>
      <c r="L22" s="182" t="str">
        <f t="shared" si="12"/>
        <v xml:space="preserve">  </v>
      </c>
      <c r="M22" s="114"/>
      <c r="N22" s="182" t="str">
        <f t="shared" si="13"/>
        <v xml:space="preserve">  </v>
      </c>
      <c r="O22" s="114"/>
      <c r="P22" s="182" t="str">
        <f t="shared" si="1"/>
        <v xml:space="preserve">  </v>
      </c>
      <c r="Q22" s="114"/>
      <c r="R22" s="182" t="str">
        <f t="shared" si="2"/>
        <v xml:space="preserve">  </v>
      </c>
      <c r="S22" s="114"/>
      <c r="T22" s="182" t="str">
        <f t="shared" si="3"/>
        <v xml:space="preserve">  </v>
      </c>
      <c r="U22" s="114"/>
      <c r="V22" s="182" t="str">
        <f t="shared" si="4"/>
        <v xml:space="preserve">  </v>
      </c>
      <c r="W22" s="114"/>
      <c r="X22" s="182" t="str">
        <f t="shared" si="5"/>
        <v xml:space="preserve">  </v>
      </c>
      <c r="Y22" s="222"/>
      <c r="Z22" s="222"/>
      <c r="AA22" s="222"/>
      <c r="AB22" s="223" t="e">
        <f>#VALUE!</f>
        <v>#VALUE!</v>
      </c>
      <c r="AC22" s="223" t="e">
        <f>#VALUE!</f>
        <v>#VALUE!</v>
      </c>
      <c r="AD22" s="223" t="e">
        <f>#VALUE!</f>
        <v>#VALUE!</v>
      </c>
      <c r="AE22" s="223" t="e">
        <f>#VALUE!</f>
        <v>#VALUE!</v>
      </c>
      <c r="AF22" s="223" t="e">
        <f>#VALUE!</f>
        <v>#VALUE!</v>
      </c>
      <c r="AG22" s="186" t="e">
        <f>LARGE((E22,G22,I22,K22,M22,O22,Q22,S22,U22,W22),1)</f>
        <v>#NUM!</v>
      </c>
      <c r="AH22" s="186" t="e">
        <f>LARGE((E22,G22,I22,K22,M22,O22,Q22,S22,U22,W22),2)</f>
        <v>#NUM!</v>
      </c>
      <c r="AI22" s="186" t="e">
        <f>LARGE((E22,G22,I22,K22,M22,O22,Q22,S22,U22,W22),3)</f>
        <v>#NUM!</v>
      </c>
      <c r="AJ22" s="186" t="e">
        <f>LARGE((E22,G22,I22,K22,M22,O22,Q22,S22,U22,W22),4)</f>
        <v>#NUM!</v>
      </c>
      <c r="AK22" s="186" t="e">
        <f>LARGE((E22,G22,I22,K22,M22,O22,Q22,S22,U22,W22),5)</f>
        <v>#NUM!</v>
      </c>
      <c r="AL22" s="114"/>
      <c r="AM22" s="182" t="str">
        <f t="shared" si="14"/>
        <v xml:space="preserve">  </v>
      </c>
      <c r="AN22" s="114"/>
      <c r="AO22" s="182" t="str">
        <f t="shared" si="15"/>
        <v xml:space="preserve">  </v>
      </c>
      <c r="AP22" s="114"/>
      <c r="AQ22" s="182" t="str">
        <f t="shared" si="16"/>
        <v xml:space="preserve">  </v>
      </c>
      <c r="AR22" s="114"/>
      <c r="AS22" s="182" t="str">
        <f t="shared" si="17"/>
        <v xml:space="preserve">  </v>
      </c>
      <c r="AT22" s="114"/>
      <c r="AU22" s="182" t="str">
        <f t="shared" si="18"/>
        <v xml:space="preserve">  </v>
      </c>
      <c r="AV22" s="114"/>
      <c r="AW22" s="182" t="str">
        <f t="shared" si="19"/>
        <v xml:space="preserve">  </v>
      </c>
      <c r="AX22" s="114"/>
      <c r="AY22" s="182" t="str">
        <f t="shared" si="20"/>
        <v xml:space="preserve">  </v>
      </c>
      <c r="AZ22" s="114"/>
      <c r="BA22" s="182" t="str">
        <f t="shared" si="21"/>
        <v xml:space="preserve">  </v>
      </c>
      <c r="BB22" s="114"/>
      <c r="BC22" s="182" t="str">
        <f t="shared" si="22"/>
        <v xml:space="preserve">  </v>
      </c>
      <c r="BD22" s="114"/>
      <c r="BE22" s="182" t="str">
        <f t="shared" si="23"/>
        <v xml:space="preserve">  </v>
      </c>
      <c r="BF22" s="222"/>
      <c r="BG22" s="183">
        <f t="shared" si="6"/>
        <v>0</v>
      </c>
      <c r="BH22" s="184">
        <f t="shared" si="24"/>
        <v>0</v>
      </c>
      <c r="BI22" s="187" t="str">
        <f t="shared" si="25"/>
        <v xml:space="preserve">  </v>
      </c>
      <c r="BJ22" s="223" t="e">
        <f>#VALUE!</f>
        <v>#VALUE!</v>
      </c>
      <c r="BK22" s="223" t="e">
        <f>#VALUE!</f>
        <v>#VALUE!</v>
      </c>
      <c r="BL22" s="223" t="e">
        <f>#VALUE!</f>
        <v>#VALUE!</v>
      </c>
      <c r="BM22" s="223" t="e">
        <f>#VALUE!</f>
        <v>#VALUE!</v>
      </c>
      <c r="BN22" s="223" t="e">
        <f>#VALUE!</f>
        <v>#VALUE!</v>
      </c>
      <c r="BO22" s="186" t="e">
        <f>LARGE((AL22,AN22,AP22,AR22,AT22,AV22,AX22,AZ22,BB22,BD22),1)</f>
        <v>#NUM!</v>
      </c>
      <c r="BP22" s="186" t="e">
        <f>LARGE((AL22,AN22,AP22,AR22,AT22,AV22,AX22,AZ22,BB22,BD22),2)</f>
        <v>#NUM!</v>
      </c>
      <c r="BQ22" s="186" t="e">
        <f>LARGE((AL22,AN22,AP22,AR22,AT22,AV22,AX22,AZ22,BB22,BD22),3)</f>
        <v>#NUM!</v>
      </c>
      <c r="BR22" s="186" t="e">
        <f>LARGE((AL22,AN22,AP22,AR22,AT22,AV22,AX22,AZ22,BB22,BD22),4)</f>
        <v>#NUM!</v>
      </c>
      <c r="BS22" s="186" t="e">
        <f>LARGE((AL22,AN22,AP22,AR22,AT22,AV22,AX22,AZ22,BB22,BD22),5)</f>
        <v>#NUM!</v>
      </c>
      <c r="BT22" s="224" t="e">
        <f t="shared" si="7"/>
        <v>#VALUE!</v>
      </c>
      <c r="BU22" s="224" t="e">
        <f t="shared" si="8"/>
        <v>#VALUE!</v>
      </c>
      <c r="BV22" s="224" t="e">
        <f t="shared" si="9"/>
        <v>#VALUE!</v>
      </c>
      <c r="BW22" s="224" t="e">
        <f t="shared" si="26"/>
        <v>#VALUE!</v>
      </c>
      <c r="BX22" s="224" t="e">
        <f t="shared" si="26"/>
        <v>#VALUE!</v>
      </c>
      <c r="CO22" s="215"/>
      <c r="CP22" s="215"/>
      <c r="CQ22" s="215"/>
      <c r="CR22" s="215"/>
      <c r="CS22" s="215"/>
      <c r="CT22" s="215"/>
      <c r="CU22" s="215"/>
      <c r="CV22" s="215"/>
      <c r="CW22" s="215"/>
      <c r="CX22" s="215"/>
      <c r="CY22" s="215"/>
      <c r="CZ22" s="215"/>
      <c r="DA22" s="215"/>
      <c r="DB22" s="215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</row>
    <row r="23" spans="1:117" ht="15">
      <c r="A23" s="210">
        <f>'STUDENT PROFILE'!A23</f>
        <v>17</v>
      </c>
      <c r="B23" s="210" t="str">
        <f>'STUDENT PROFILE'!B23</f>
        <v>F</v>
      </c>
      <c r="C23" s="376" t="str">
        <f>'STUDENT PROFILE'!C23</f>
        <v>Pooja Kumari</v>
      </c>
      <c r="D23" s="210">
        <f>'STUDENT PROFILE'!D23</f>
        <v>2746</v>
      </c>
      <c r="E23" s="114"/>
      <c r="F23" s="182" t="str">
        <f t="shared" si="0"/>
        <v xml:space="preserve">  </v>
      </c>
      <c r="G23" s="114"/>
      <c r="H23" s="182" t="str">
        <f t="shared" si="10"/>
        <v xml:space="preserve">  </v>
      </c>
      <c r="I23" s="114"/>
      <c r="J23" s="182" t="str">
        <f t="shared" si="11"/>
        <v xml:space="preserve">  </v>
      </c>
      <c r="K23" s="114"/>
      <c r="L23" s="182" t="str">
        <f t="shared" si="12"/>
        <v xml:space="preserve">  </v>
      </c>
      <c r="M23" s="114"/>
      <c r="N23" s="182" t="str">
        <f t="shared" si="13"/>
        <v xml:space="preserve">  </v>
      </c>
      <c r="O23" s="114"/>
      <c r="P23" s="182" t="str">
        <f t="shared" si="1"/>
        <v xml:space="preserve">  </v>
      </c>
      <c r="Q23" s="114"/>
      <c r="R23" s="182" t="str">
        <f t="shared" si="2"/>
        <v xml:space="preserve">  </v>
      </c>
      <c r="S23" s="114"/>
      <c r="T23" s="182" t="str">
        <f t="shared" si="3"/>
        <v xml:space="preserve">  </v>
      </c>
      <c r="U23" s="114"/>
      <c r="V23" s="182" t="str">
        <f t="shared" si="4"/>
        <v xml:space="preserve">  </v>
      </c>
      <c r="W23" s="114"/>
      <c r="X23" s="182" t="str">
        <f t="shared" si="5"/>
        <v xml:space="preserve">  </v>
      </c>
      <c r="Y23" s="222"/>
      <c r="Z23" s="222"/>
      <c r="AA23" s="222"/>
      <c r="AB23" s="223" t="e">
        <f>#VALUE!</f>
        <v>#VALUE!</v>
      </c>
      <c r="AC23" s="223" t="e">
        <f>#VALUE!</f>
        <v>#VALUE!</v>
      </c>
      <c r="AD23" s="223" t="e">
        <f>#VALUE!</f>
        <v>#VALUE!</v>
      </c>
      <c r="AE23" s="223" t="e">
        <f>#VALUE!</f>
        <v>#VALUE!</v>
      </c>
      <c r="AF23" s="223" t="e">
        <f>#VALUE!</f>
        <v>#VALUE!</v>
      </c>
      <c r="AG23" s="186" t="e">
        <f>LARGE((E23,G23,I23,K23,M23,O23,Q23,S23,U23,W23),1)</f>
        <v>#NUM!</v>
      </c>
      <c r="AH23" s="186" t="e">
        <f>LARGE((E23,G23,I23,K23,M23,O23,Q23,S23,U23,W23),2)</f>
        <v>#NUM!</v>
      </c>
      <c r="AI23" s="186" t="e">
        <f>LARGE((E23,G23,I23,K23,M23,O23,Q23,S23,U23,W23),3)</f>
        <v>#NUM!</v>
      </c>
      <c r="AJ23" s="186" t="e">
        <f>LARGE((E23,G23,I23,K23,M23,O23,Q23,S23,U23,W23),4)</f>
        <v>#NUM!</v>
      </c>
      <c r="AK23" s="186" t="e">
        <f>LARGE((E23,G23,I23,K23,M23,O23,Q23,S23,U23,W23),5)</f>
        <v>#NUM!</v>
      </c>
      <c r="AL23" s="114"/>
      <c r="AM23" s="182" t="str">
        <f t="shared" si="14"/>
        <v xml:space="preserve">  </v>
      </c>
      <c r="AN23" s="114"/>
      <c r="AO23" s="182" t="str">
        <f t="shared" si="15"/>
        <v xml:space="preserve">  </v>
      </c>
      <c r="AP23" s="114"/>
      <c r="AQ23" s="182" t="str">
        <f t="shared" si="16"/>
        <v xml:space="preserve">  </v>
      </c>
      <c r="AR23" s="114"/>
      <c r="AS23" s="182" t="str">
        <f t="shared" si="17"/>
        <v xml:space="preserve">  </v>
      </c>
      <c r="AT23" s="114"/>
      <c r="AU23" s="182" t="str">
        <f t="shared" si="18"/>
        <v xml:space="preserve">  </v>
      </c>
      <c r="AV23" s="114"/>
      <c r="AW23" s="182" t="str">
        <f t="shared" si="19"/>
        <v xml:space="preserve">  </v>
      </c>
      <c r="AX23" s="114"/>
      <c r="AY23" s="182" t="str">
        <f t="shared" si="20"/>
        <v xml:space="preserve">  </v>
      </c>
      <c r="AZ23" s="114"/>
      <c r="BA23" s="182" t="str">
        <f t="shared" si="21"/>
        <v xml:space="preserve">  </v>
      </c>
      <c r="BB23" s="114"/>
      <c r="BC23" s="182" t="str">
        <f t="shared" si="22"/>
        <v xml:space="preserve">  </v>
      </c>
      <c r="BD23" s="114"/>
      <c r="BE23" s="182" t="str">
        <f t="shared" si="23"/>
        <v xml:space="preserve">  </v>
      </c>
      <c r="BF23" s="222"/>
      <c r="BG23" s="183">
        <f t="shared" si="6"/>
        <v>0</v>
      </c>
      <c r="BH23" s="184">
        <f t="shared" si="24"/>
        <v>0</v>
      </c>
      <c r="BI23" s="187" t="str">
        <f t="shared" si="25"/>
        <v xml:space="preserve">  </v>
      </c>
      <c r="BJ23" s="223" t="e">
        <f>#VALUE!</f>
        <v>#VALUE!</v>
      </c>
      <c r="BK23" s="223" t="e">
        <f>#VALUE!</f>
        <v>#VALUE!</v>
      </c>
      <c r="BL23" s="223" t="e">
        <f>#VALUE!</f>
        <v>#VALUE!</v>
      </c>
      <c r="BM23" s="223" t="e">
        <f>#VALUE!</f>
        <v>#VALUE!</v>
      </c>
      <c r="BN23" s="223" t="e">
        <f>#VALUE!</f>
        <v>#VALUE!</v>
      </c>
      <c r="BO23" s="186" t="e">
        <f>LARGE((AL23,AN23,AP23,AR23,AT23,AV23,AX23,AZ23,BB23,BD23),1)</f>
        <v>#NUM!</v>
      </c>
      <c r="BP23" s="186" t="e">
        <f>LARGE((AL23,AN23,AP23,AR23,AT23,AV23,AX23,AZ23,BB23,BD23),2)</f>
        <v>#NUM!</v>
      </c>
      <c r="BQ23" s="186" t="e">
        <f>LARGE((AL23,AN23,AP23,AR23,AT23,AV23,AX23,AZ23,BB23,BD23),3)</f>
        <v>#NUM!</v>
      </c>
      <c r="BR23" s="186" t="e">
        <f>LARGE((AL23,AN23,AP23,AR23,AT23,AV23,AX23,AZ23,BB23,BD23),4)</f>
        <v>#NUM!</v>
      </c>
      <c r="BS23" s="186" t="e">
        <f>LARGE((AL23,AN23,AP23,AR23,AT23,AV23,AX23,AZ23,BB23,BD23),5)</f>
        <v>#NUM!</v>
      </c>
      <c r="BT23" s="224" t="e">
        <f t="shared" si="7"/>
        <v>#VALUE!</v>
      </c>
      <c r="BU23" s="224" t="e">
        <f t="shared" si="8"/>
        <v>#VALUE!</v>
      </c>
      <c r="BV23" s="224" t="e">
        <f t="shared" si="9"/>
        <v>#VALUE!</v>
      </c>
      <c r="BW23" s="224" t="e">
        <f t="shared" si="26"/>
        <v>#VALUE!</v>
      </c>
      <c r="BX23" s="224" t="e">
        <f t="shared" si="26"/>
        <v>#VALUE!</v>
      </c>
      <c r="CO23" s="215"/>
      <c r="CP23" s="215"/>
      <c r="CQ23" s="215"/>
      <c r="CR23" s="215"/>
      <c r="CS23" s="215"/>
      <c r="CT23" s="215"/>
      <c r="CU23" s="215"/>
      <c r="CV23" s="215"/>
      <c r="CW23" s="215"/>
      <c r="CX23" s="215"/>
      <c r="CY23" s="215"/>
      <c r="CZ23" s="215"/>
      <c r="DA23" s="215"/>
      <c r="DB23" s="215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</row>
    <row r="24" spans="1:117" ht="15">
      <c r="A24" s="210">
        <f>'STUDENT PROFILE'!A24</f>
        <v>18</v>
      </c>
      <c r="B24" s="210" t="str">
        <f>'STUDENT PROFILE'!B24</f>
        <v>I</v>
      </c>
      <c r="C24" s="376" t="str">
        <f>'STUDENT PROFILE'!C24</f>
        <v>Dheeraj Kumar</v>
      </c>
      <c r="D24" s="210">
        <f>'STUDENT PROFILE'!D24</f>
        <v>2747</v>
      </c>
      <c r="E24" s="114"/>
      <c r="F24" s="182" t="str">
        <f t="shared" si="0"/>
        <v xml:space="preserve">  </v>
      </c>
      <c r="G24" s="114"/>
      <c r="H24" s="182" t="str">
        <f t="shared" si="10"/>
        <v xml:space="preserve">  </v>
      </c>
      <c r="I24" s="114"/>
      <c r="J24" s="182" t="str">
        <f t="shared" si="11"/>
        <v xml:space="preserve">  </v>
      </c>
      <c r="K24" s="114"/>
      <c r="L24" s="182" t="str">
        <f t="shared" si="12"/>
        <v xml:space="preserve">  </v>
      </c>
      <c r="M24" s="114"/>
      <c r="N24" s="182" t="str">
        <f t="shared" si="13"/>
        <v xml:space="preserve">  </v>
      </c>
      <c r="O24" s="114"/>
      <c r="P24" s="182" t="str">
        <f t="shared" si="1"/>
        <v xml:space="preserve">  </v>
      </c>
      <c r="Q24" s="114"/>
      <c r="R24" s="182" t="str">
        <f t="shared" si="2"/>
        <v xml:space="preserve">  </v>
      </c>
      <c r="S24" s="114"/>
      <c r="T24" s="182" t="str">
        <f t="shared" si="3"/>
        <v xml:space="preserve">  </v>
      </c>
      <c r="U24" s="114"/>
      <c r="V24" s="182" t="str">
        <f t="shared" si="4"/>
        <v xml:space="preserve">  </v>
      </c>
      <c r="W24" s="114"/>
      <c r="X24" s="182" t="str">
        <f t="shared" si="5"/>
        <v xml:space="preserve">  </v>
      </c>
      <c r="Y24" s="222"/>
      <c r="Z24" s="222"/>
      <c r="AA24" s="222"/>
      <c r="AB24" s="223" t="e">
        <f>#VALUE!</f>
        <v>#VALUE!</v>
      </c>
      <c r="AC24" s="223" t="e">
        <f>#VALUE!</f>
        <v>#VALUE!</v>
      </c>
      <c r="AD24" s="223" t="e">
        <f>#VALUE!</f>
        <v>#VALUE!</v>
      </c>
      <c r="AE24" s="223" t="e">
        <f>#VALUE!</f>
        <v>#VALUE!</v>
      </c>
      <c r="AF24" s="223" t="e">
        <f>#VALUE!</f>
        <v>#VALUE!</v>
      </c>
      <c r="AG24" s="186" t="e">
        <f>LARGE((E24,G24,I24,K24,M24,O24,Q24,S24,U24,W24),1)</f>
        <v>#NUM!</v>
      </c>
      <c r="AH24" s="186" t="e">
        <f>LARGE((E24,G24,I24,K24,M24,O24,Q24,S24,U24,W24),2)</f>
        <v>#NUM!</v>
      </c>
      <c r="AI24" s="186" t="e">
        <f>LARGE((E24,G24,I24,K24,M24,O24,Q24,S24,U24,W24),3)</f>
        <v>#NUM!</v>
      </c>
      <c r="AJ24" s="186" t="e">
        <f>LARGE((E24,G24,I24,K24,M24,O24,Q24,S24,U24,W24),4)</f>
        <v>#NUM!</v>
      </c>
      <c r="AK24" s="186" t="e">
        <f>LARGE((E24,G24,I24,K24,M24,O24,Q24,S24,U24,W24),5)</f>
        <v>#NUM!</v>
      </c>
      <c r="AL24" s="114"/>
      <c r="AM24" s="182" t="str">
        <f t="shared" si="14"/>
        <v xml:space="preserve">  </v>
      </c>
      <c r="AN24" s="114"/>
      <c r="AO24" s="182" t="str">
        <f t="shared" si="15"/>
        <v xml:space="preserve">  </v>
      </c>
      <c r="AP24" s="114"/>
      <c r="AQ24" s="182" t="str">
        <f t="shared" si="16"/>
        <v xml:space="preserve">  </v>
      </c>
      <c r="AR24" s="114"/>
      <c r="AS24" s="182" t="str">
        <f t="shared" si="17"/>
        <v xml:space="preserve">  </v>
      </c>
      <c r="AT24" s="114"/>
      <c r="AU24" s="182" t="str">
        <f t="shared" si="18"/>
        <v xml:space="preserve">  </v>
      </c>
      <c r="AV24" s="114"/>
      <c r="AW24" s="182" t="str">
        <f t="shared" si="19"/>
        <v xml:space="preserve">  </v>
      </c>
      <c r="AX24" s="114"/>
      <c r="AY24" s="182" t="str">
        <f t="shared" si="20"/>
        <v xml:space="preserve">  </v>
      </c>
      <c r="AZ24" s="114"/>
      <c r="BA24" s="182" t="str">
        <f t="shared" si="21"/>
        <v xml:space="preserve">  </v>
      </c>
      <c r="BB24" s="114"/>
      <c r="BC24" s="182" t="str">
        <f t="shared" si="22"/>
        <v xml:space="preserve">  </v>
      </c>
      <c r="BD24" s="114"/>
      <c r="BE24" s="182" t="str">
        <f t="shared" si="23"/>
        <v xml:space="preserve">  </v>
      </c>
      <c r="BF24" s="222"/>
      <c r="BG24" s="183">
        <f t="shared" si="6"/>
        <v>0</v>
      </c>
      <c r="BH24" s="184">
        <f t="shared" si="24"/>
        <v>0</v>
      </c>
      <c r="BI24" s="187" t="str">
        <f t="shared" si="25"/>
        <v xml:space="preserve">  </v>
      </c>
      <c r="BJ24" s="223" t="e">
        <f>#VALUE!</f>
        <v>#VALUE!</v>
      </c>
      <c r="BK24" s="223" t="e">
        <f>#VALUE!</f>
        <v>#VALUE!</v>
      </c>
      <c r="BL24" s="223" t="e">
        <f>#VALUE!</f>
        <v>#VALUE!</v>
      </c>
      <c r="BM24" s="223" t="e">
        <f>#VALUE!</f>
        <v>#VALUE!</v>
      </c>
      <c r="BN24" s="223" t="e">
        <f>#VALUE!</f>
        <v>#VALUE!</v>
      </c>
      <c r="BO24" s="186" t="e">
        <f>LARGE((AL24,AN24,AP24,AR24,AT24,AV24,AX24,AZ24,BB24,BD24),1)</f>
        <v>#NUM!</v>
      </c>
      <c r="BP24" s="186" t="e">
        <f>LARGE((AL24,AN24,AP24,AR24,AT24,AV24,AX24,AZ24,BB24,BD24),2)</f>
        <v>#NUM!</v>
      </c>
      <c r="BQ24" s="186" t="e">
        <f>LARGE((AL24,AN24,AP24,AR24,AT24,AV24,AX24,AZ24,BB24,BD24),3)</f>
        <v>#NUM!</v>
      </c>
      <c r="BR24" s="186" t="e">
        <f>LARGE((AL24,AN24,AP24,AR24,AT24,AV24,AX24,AZ24,BB24,BD24),4)</f>
        <v>#NUM!</v>
      </c>
      <c r="BS24" s="186" t="e">
        <f>LARGE((AL24,AN24,AP24,AR24,AT24,AV24,AX24,AZ24,BB24,BD24),5)</f>
        <v>#NUM!</v>
      </c>
      <c r="BT24" s="224" t="e">
        <f t="shared" si="7"/>
        <v>#VALUE!</v>
      </c>
      <c r="BU24" s="224" t="e">
        <f t="shared" si="8"/>
        <v>#VALUE!</v>
      </c>
      <c r="BV24" s="224" t="e">
        <f t="shared" si="9"/>
        <v>#VALUE!</v>
      </c>
      <c r="BW24" s="224" t="e">
        <f t="shared" si="26"/>
        <v>#VALUE!</v>
      </c>
      <c r="BX24" s="224" t="e">
        <f t="shared" si="26"/>
        <v>#VALUE!</v>
      </c>
      <c r="CO24" s="215"/>
      <c r="CP24" s="215"/>
      <c r="CQ24" s="215"/>
      <c r="CR24" s="215"/>
      <c r="CS24" s="215"/>
      <c r="CT24" s="215"/>
      <c r="CU24" s="215"/>
      <c r="CV24" s="215"/>
      <c r="CW24" s="215"/>
      <c r="CX24" s="215"/>
      <c r="CY24" s="215"/>
      <c r="CZ24" s="215"/>
      <c r="DA24" s="215"/>
      <c r="DB24" s="215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</row>
    <row r="25" spans="1:117" ht="15">
      <c r="A25" s="210">
        <f>'STUDENT PROFILE'!A25</f>
        <v>19</v>
      </c>
      <c r="B25" s="210" t="str">
        <f>'STUDENT PROFILE'!B25</f>
        <v>J</v>
      </c>
      <c r="C25" s="376" t="str">
        <f>'STUDENT PROFILE'!C25</f>
        <v>Rohit</v>
      </c>
      <c r="D25" s="210">
        <f>'STUDENT PROFILE'!D25</f>
        <v>2748</v>
      </c>
      <c r="E25" s="114"/>
      <c r="F25" s="182" t="str">
        <f t="shared" si="0"/>
        <v xml:space="preserve">  </v>
      </c>
      <c r="G25" s="114"/>
      <c r="H25" s="182" t="str">
        <f t="shared" si="10"/>
        <v xml:space="preserve">  </v>
      </c>
      <c r="I25" s="114"/>
      <c r="J25" s="182" t="str">
        <f t="shared" si="11"/>
        <v xml:space="preserve">  </v>
      </c>
      <c r="K25" s="114"/>
      <c r="L25" s="182" t="str">
        <f t="shared" si="12"/>
        <v xml:space="preserve">  </v>
      </c>
      <c r="M25" s="114"/>
      <c r="N25" s="182" t="str">
        <f t="shared" si="13"/>
        <v xml:space="preserve">  </v>
      </c>
      <c r="O25" s="114"/>
      <c r="P25" s="182" t="str">
        <f t="shared" si="1"/>
        <v xml:space="preserve">  </v>
      </c>
      <c r="Q25" s="114"/>
      <c r="R25" s="182" t="str">
        <f t="shared" si="2"/>
        <v xml:space="preserve">  </v>
      </c>
      <c r="S25" s="114"/>
      <c r="T25" s="182" t="str">
        <f t="shared" si="3"/>
        <v xml:space="preserve">  </v>
      </c>
      <c r="U25" s="114"/>
      <c r="V25" s="182" t="str">
        <f t="shared" si="4"/>
        <v xml:space="preserve">  </v>
      </c>
      <c r="W25" s="114"/>
      <c r="X25" s="182" t="str">
        <f t="shared" si="5"/>
        <v xml:space="preserve">  </v>
      </c>
      <c r="Y25" s="222"/>
      <c r="Z25" s="222"/>
      <c r="AA25" s="222"/>
      <c r="AB25" s="223" t="e">
        <f>#VALUE!</f>
        <v>#VALUE!</v>
      </c>
      <c r="AC25" s="223" t="e">
        <f>#VALUE!</f>
        <v>#VALUE!</v>
      </c>
      <c r="AD25" s="223" t="e">
        <f>#VALUE!</f>
        <v>#VALUE!</v>
      </c>
      <c r="AE25" s="223" t="e">
        <f>#VALUE!</f>
        <v>#VALUE!</v>
      </c>
      <c r="AF25" s="223" t="e">
        <f>#VALUE!</f>
        <v>#VALUE!</v>
      </c>
      <c r="AG25" s="186" t="e">
        <f>LARGE((E25,G25,I25,K25,M25,O25,Q25,S25,U25,W25),1)</f>
        <v>#NUM!</v>
      </c>
      <c r="AH25" s="186" t="e">
        <f>LARGE((E25,G25,I25,K25,M25,O25,Q25,S25,U25,W25),2)</f>
        <v>#NUM!</v>
      </c>
      <c r="AI25" s="186" t="e">
        <f>LARGE((E25,G25,I25,K25,M25,O25,Q25,S25,U25,W25),3)</f>
        <v>#NUM!</v>
      </c>
      <c r="AJ25" s="186" t="e">
        <f>LARGE((E25,G25,I25,K25,M25,O25,Q25,S25,U25,W25),4)</f>
        <v>#NUM!</v>
      </c>
      <c r="AK25" s="186" t="e">
        <f>LARGE((E25,G25,I25,K25,M25,O25,Q25,S25,U25,W25),5)</f>
        <v>#NUM!</v>
      </c>
      <c r="AL25" s="114"/>
      <c r="AM25" s="182" t="str">
        <f t="shared" si="14"/>
        <v xml:space="preserve">  </v>
      </c>
      <c r="AN25" s="114"/>
      <c r="AO25" s="182" t="str">
        <f t="shared" si="15"/>
        <v xml:space="preserve">  </v>
      </c>
      <c r="AP25" s="114"/>
      <c r="AQ25" s="182" t="str">
        <f t="shared" si="16"/>
        <v xml:space="preserve">  </v>
      </c>
      <c r="AR25" s="114"/>
      <c r="AS25" s="182" t="str">
        <f t="shared" si="17"/>
        <v xml:space="preserve">  </v>
      </c>
      <c r="AT25" s="114"/>
      <c r="AU25" s="182" t="str">
        <f t="shared" si="18"/>
        <v xml:space="preserve">  </v>
      </c>
      <c r="AV25" s="114"/>
      <c r="AW25" s="182" t="str">
        <f t="shared" si="19"/>
        <v xml:space="preserve">  </v>
      </c>
      <c r="AX25" s="114"/>
      <c r="AY25" s="182" t="str">
        <f t="shared" si="20"/>
        <v xml:space="preserve">  </v>
      </c>
      <c r="AZ25" s="114"/>
      <c r="BA25" s="182" t="str">
        <f t="shared" si="21"/>
        <v xml:space="preserve">  </v>
      </c>
      <c r="BB25" s="114"/>
      <c r="BC25" s="182" t="str">
        <f t="shared" si="22"/>
        <v xml:space="preserve">  </v>
      </c>
      <c r="BD25" s="114"/>
      <c r="BE25" s="182" t="str">
        <f t="shared" si="23"/>
        <v xml:space="preserve">  </v>
      </c>
      <c r="BF25" s="222"/>
      <c r="BG25" s="183">
        <f t="shared" si="6"/>
        <v>0</v>
      </c>
      <c r="BH25" s="184">
        <f t="shared" si="24"/>
        <v>0</v>
      </c>
      <c r="BI25" s="187" t="str">
        <f t="shared" si="25"/>
        <v xml:space="preserve">  </v>
      </c>
      <c r="BJ25" s="223" t="e">
        <f>#VALUE!</f>
        <v>#VALUE!</v>
      </c>
      <c r="BK25" s="223" t="e">
        <f>#VALUE!</f>
        <v>#VALUE!</v>
      </c>
      <c r="BL25" s="223" t="e">
        <f>#VALUE!</f>
        <v>#VALUE!</v>
      </c>
      <c r="BM25" s="223" t="e">
        <f>#VALUE!</f>
        <v>#VALUE!</v>
      </c>
      <c r="BN25" s="223" t="e">
        <f>#VALUE!</f>
        <v>#VALUE!</v>
      </c>
      <c r="BO25" s="186" t="e">
        <f>LARGE((AL25,AN25,AP25,AR25,AT25,AV25,AX25,AZ25,BB25,BD25),1)</f>
        <v>#NUM!</v>
      </c>
      <c r="BP25" s="186" t="e">
        <f>LARGE((AL25,AN25,AP25,AR25,AT25,AV25,AX25,AZ25,BB25,BD25),2)</f>
        <v>#NUM!</v>
      </c>
      <c r="BQ25" s="186" t="e">
        <f>LARGE((AL25,AN25,AP25,AR25,AT25,AV25,AX25,AZ25,BB25,BD25),3)</f>
        <v>#NUM!</v>
      </c>
      <c r="BR25" s="186" t="e">
        <f>LARGE((AL25,AN25,AP25,AR25,AT25,AV25,AX25,AZ25,BB25,BD25),4)</f>
        <v>#NUM!</v>
      </c>
      <c r="BS25" s="186" t="e">
        <f>LARGE((AL25,AN25,AP25,AR25,AT25,AV25,AX25,AZ25,BB25,BD25),5)</f>
        <v>#NUM!</v>
      </c>
      <c r="BT25" s="224" t="e">
        <f t="shared" si="7"/>
        <v>#VALUE!</v>
      </c>
      <c r="BU25" s="224" t="e">
        <f t="shared" si="8"/>
        <v>#VALUE!</v>
      </c>
      <c r="BV25" s="224" t="e">
        <f t="shared" si="9"/>
        <v>#VALUE!</v>
      </c>
      <c r="BW25" s="224" t="e">
        <f t="shared" si="26"/>
        <v>#VALUE!</v>
      </c>
      <c r="BX25" s="224" t="e">
        <f t="shared" si="26"/>
        <v>#VALUE!</v>
      </c>
      <c r="CO25" s="215"/>
      <c r="CP25" s="215"/>
      <c r="CQ25" s="215"/>
      <c r="CR25" s="215"/>
      <c r="CS25" s="215"/>
      <c r="CT25" s="215"/>
      <c r="CU25" s="215"/>
      <c r="CV25" s="215"/>
      <c r="CW25" s="215"/>
      <c r="CX25" s="215"/>
      <c r="CY25" s="215"/>
      <c r="CZ25" s="215"/>
      <c r="DA25" s="215"/>
      <c r="DB25" s="215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</row>
    <row r="26" spans="1:117" ht="15">
      <c r="A26" s="210">
        <f>'STUDENT PROFILE'!A26</f>
        <v>20</v>
      </c>
      <c r="B26" s="210" t="str">
        <f>'STUDENT PROFILE'!B26</f>
        <v>J</v>
      </c>
      <c r="C26" s="376" t="str">
        <f>'STUDENT PROFILE'!C26</f>
        <v>Rahul</v>
      </c>
      <c r="D26" s="210">
        <f>'STUDENT PROFILE'!D26</f>
        <v>2749</v>
      </c>
      <c r="E26" s="114"/>
      <c r="F26" s="182" t="str">
        <f t="shared" si="0"/>
        <v xml:space="preserve">  </v>
      </c>
      <c r="G26" s="114"/>
      <c r="H26" s="182" t="str">
        <f t="shared" si="10"/>
        <v xml:space="preserve">  </v>
      </c>
      <c r="I26" s="114"/>
      <c r="J26" s="182" t="str">
        <f t="shared" si="11"/>
        <v xml:space="preserve">  </v>
      </c>
      <c r="K26" s="114"/>
      <c r="L26" s="182" t="str">
        <f t="shared" si="12"/>
        <v xml:space="preserve">  </v>
      </c>
      <c r="M26" s="114"/>
      <c r="N26" s="182" t="str">
        <f t="shared" si="13"/>
        <v xml:space="preserve">  </v>
      </c>
      <c r="O26" s="114"/>
      <c r="P26" s="182" t="str">
        <f t="shared" si="1"/>
        <v xml:space="preserve">  </v>
      </c>
      <c r="Q26" s="114"/>
      <c r="R26" s="182" t="str">
        <f t="shared" si="2"/>
        <v xml:space="preserve">  </v>
      </c>
      <c r="S26" s="114"/>
      <c r="T26" s="182" t="str">
        <f t="shared" si="3"/>
        <v xml:space="preserve">  </v>
      </c>
      <c r="U26" s="114"/>
      <c r="V26" s="182" t="str">
        <f t="shared" si="4"/>
        <v xml:space="preserve">  </v>
      </c>
      <c r="W26" s="114"/>
      <c r="X26" s="182" t="str">
        <f t="shared" si="5"/>
        <v xml:space="preserve">  </v>
      </c>
      <c r="Y26" s="222"/>
      <c r="Z26" s="222"/>
      <c r="AA26" s="222"/>
      <c r="AB26" s="223" t="e">
        <f>#VALUE!</f>
        <v>#VALUE!</v>
      </c>
      <c r="AC26" s="223" t="e">
        <f>#VALUE!</f>
        <v>#VALUE!</v>
      </c>
      <c r="AD26" s="223" t="e">
        <f>#VALUE!</f>
        <v>#VALUE!</v>
      </c>
      <c r="AE26" s="223" t="e">
        <f>#VALUE!</f>
        <v>#VALUE!</v>
      </c>
      <c r="AF26" s="223" t="e">
        <f>#VALUE!</f>
        <v>#VALUE!</v>
      </c>
      <c r="AG26" s="186" t="e">
        <f>LARGE((E26,G26,I26,K26,M26,O26,Q26,S26,U26,W26),1)</f>
        <v>#NUM!</v>
      </c>
      <c r="AH26" s="186" t="e">
        <f>LARGE((E26,G26,I26,K26,M26,O26,Q26,S26,U26,W26),2)</f>
        <v>#NUM!</v>
      </c>
      <c r="AI26" s="186" t="e">
        <f>LARGE((E26,G26,I26,K26,M26,O26,Q26,S26,U26,W26),3)</f>
        <v>#NUM!</v>
      </c>
      <c r="AJ26" s="186" t="e">
        <f>LARGE((E26,G26,I26,K26,M26,O26,Q26,S26,U26,W26),4)</f>
        <v>#NUM!</v>
      </c>
      <c r="AK26" s="186" t="e">
        <f>LARGE((E26,G26,I26,K26,M26,O26,Q26,S26,U26,W26),5)</f>
        <v>#NUM!</v>
      </c>
      <c r="AL26" s="114"/>
      <c r="AM26" s="182" t="str">
        <f t="shared" si="14"/>
        <v xml:space="preserve">  </v>
      </c>
      <c r="AN26" s="114"/>
      <c r="AO26" s="182" t="str">
        <f t="shared" si="15"/>
        <v xml:space="preserve">  </v>
      </c>
      <c r="AP26" s="114"/>
      <c r="AQ26" s="182" t="str">
        <f t="shared" si="16"/>
        <v xml:space="preserve">  </v>
      </c>
      <c r="AR26" s="114"/>
      <c r="AS26" s="182" t="str">
        <f t="shared" si="17"/>
        <v xml:space="preserve">  </v>
      </c>
      <c r="AT26" s="114"/>
      <c r="AU26" s="182" t="str">
        <f t="shared" si="18"/>
        <v xml:space="preserve">  </v>
      </c>
      <c r="AV26" s="114"/>
      <c r="AW26" s="182" t="str">
        <f t="shared" si="19"/>
        <v xml:space="preserve">  </v>
      </c>
      <c r="AX26" s="114"/>
      <c r="AY26" s="182" t="str">
        <f t="shared" si="20"/>
        <v xml:space="preserve">  </v>
      </c>
      <c r="AZ26" s="114"/>
      <c r="BA26" s="182" t="str">
        <f t="shared" si="21"/>
        <v xml:space="preserve">  </v>
      </c>
      <c r="BB26" s="114"/>
      <c r="BC26" s="182" t="str">
        <f t="shared" si="22"/>
        <v xml:space="preserve">  </v>
      </c>
      <c r="BD26" s="114"/>
      <c r="BE26" s="182" t="str">
        <f t="shared" si="23"/>
        <v xml:space="preserve">  </v>
      </c>
      <c r="BF26" s="222"/>
      <c r="BG26" s="183">
        <f t="shared" si="6"/>
        <v>0</v>
      </c>
      <c r="BH26" s="184">
        <f t="shared" si="24"/>
        <v>0</v>
      </c>
      <c r="BI26" s="187" t="str">
        <f t="shared" si="25"/>
        <v xml:space="preserve">  </v>
      </c>
      <c r="BJ26" s="223" t="e">
        <f>#VALUE!</f>
        <v>#VALUE!</v>
      </c>
      <c r="BK26" s="223" t="e">
        <f>#VALUE!</f>
        <v>#VALUE!</v>
      </c>
      <c r="BL26" s="223" t="e">
        <f>#VALUE!</f>
        <v>#VALUE!</v>
      </c>
      <c r="BM26" s="223" t="e">
        <f>#VALUE!</f>
        <v>#VALUE!</v>
      </c>
      <c r="BN26" s="223" t="e">
        <f>#VALUE!</f>
        <v>#VALUE!</v>
      </c>
      <c r="BO26" s="186" t="e">
        <f>LARGE((AL26,AN26,AP26,AR26,AT26,AV26,AX26,AZ26,BB26,BD26),1)</f>
        <v>#NUM!</v>
      </c>
      <c r="BP26" s="186" t="e">
        <f>LARGE((AL26,AN26,AP26,AR26,AT26,AV26,AX26,AZ26,BB26,BD26),2)</f>
        <v>#NUM!</v>
      </c>
      <c r="BQ26" s="186" t="e">
        <f>LARGE((AL26,AN26,AP26,AR26,AT26,AV26,AX26,AZ26,BB26,BD26),3)</f>
        <v>#NUM!</v>
      </c>
      <c r="BR26" s="186" t="e">
        <f>LARGE((AL26,AN26,AP26,AR26,AT26,AV26,AX26,AZ26,BB26,BD26),4)</f>
        <v>#NUM!</v>
      </c>
      <c r="BS26" s="186" t="e">
        <f>LARGE((AL26,AN26,AP26,AR26,AT26,AV26,AX26,AZ26,BB26,BD26),5)</f>
        <v>#NUM!</v>
      </c>
      <c r="BT26" s="224" t="e">
        <f t="shared" si="7"/>
        <v>#VALUE!</v>
      </c>
      <c r="BU26" s="224" t="e">
        <f t="shared" si="8"/>
        <v>#VALUE!</v>
      </c>
      <c r="BV26" s="224" t="e">
        <f t="shared" si="9"/>
        <v>#VALUE!</v>
      </c>
      <c r="BW26" s="224" t="e">
        <f t="shared" si="26"/>
        <v>#VALUE!</v>
      </c>
      <c r="BX26" s="224" t="e">
        <f t="shared" si="26"/>
        <v>#VALUE!</v>
      </c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</row>
    <row r="27" spans="1:117" ht="15">
      <c r="A27" s="210">
        <f>'STUDENT PROFILE'!A27</f>
        <v>21</v>
      </c>
      <c r="B27" s="210" t="str">
        <f>'STUDENT PROFILE'!B27</f>
        <v>J</v>
      </c>
      <c r="C27" s="376" t="str">
        <f>'STUDENT PROFILE'!C27</f>
        <v>Abhimanyu</v>
      </c>
      <c r="D27" s="210">
        <f>'STUDENT PROFILE'!D27</f>
        <v>2750</v>
      </c>
      <c r="E27" s="114"/>
      <c r="F27" s="182" t="str">
        <f t="shared" si="0"/>
        <v xml:space="preserve">  </v>
      </c>
      <c r="G27" s="114"/>
      <c r="H27" s="182" t="str">
        <f t="shared" si="10"/>
        <v xml:space="preserve">  </v>
      </c>
      <c r="I27" s="114"/>
      <c r="J27" s="182" t="str">
        <f t="shared" si="11"/>
        <v xml:space="preserve">  </v>
      </c>
      <c r="K27" s="114"/>
      <c r="L27" s="182" t="str">
        <f t="shared" si="12"/>
        <v xml:space="preserve">  </v>
      </c>
      <c r="M27" s="114"/>
      <c r="N27" s="182" t="str">
        <f t="shared" si="13"/>
        <v xml:space="preserve">  </v>
      </c>
      <c r="O27" s="114"/>
      <c r="P27" s="182" t="str">
        <f t="shared" si="1"/>
        <v xml:space="preserve">  </v>
      </c>
      <c r="Q27" s="114"/>
      <c r="R27" s="182" t="str">
        <f t="shared" si="2"/>
        <v xml:space="preserve">  </v>
      </c>
      <c r="S27" s="114"/>
      <c r="T27" s="182" t="str">
        <f t="shared" si="3"/>
        <v xml:space="preserve">  </v>
      </c>
      <c r="U27" s="114"/>
      <c r="V27" s="182" t="str">
        <f t="shared" si="4"/>
        <v xml:space="preserve">  </v>
      </c>
      <c r="W27" s="114"/>
      <c r="X27" s="182" t="str">
        <f t="shared" si="5"/>
        <v xml:space="preserve">  </v>
      </c>
      <c r="Y27" s="222"/>
      <c r="Z27" s="222"/>
      <c r="AA27" s="222"/>
      <c r="AB27" s="223" t="e">
        <f>#VALUE!</f>
        <v>#VALUE!</v>
      </c>
      <c r="AC27" s="223" t="e">
        <f>#VALUE!</f>
        <v>#VALUE!</v>
      </c>
      <c r="AD27" s="223" t="e">
        <f>#VALUE!</f>
        <v>#VALUE!</v>
      </c>
      <c r="AE27" s="223" t="e">
        <f>#VALUE!</f>
        <v>#VALUE!</v>
      </c>
      <c r="AF27" s="223" t="e">
        <f>#VALUE!</f>
        <v>#VALUE!</v>
      </c>
      <c r="AG27" s="186" t="e">
        <f>LARGE((E27,G27,I27,K27,M27,O27,Q27,S27,U27,W27),1)</f>
        <v>#NUM!</v>
      </c>
      <c r="AH27" s="186" t="e">
        <f>LARGE((E27,G27,I27,K27,M27,O27,Q27,S27,U27,W27),2)</f>
        <v>#NUM!</v>
      </c>
      <c r="AI27" s="186" t="e">
        <f>LARGE((E27,G27,I27,K27,M27,O27,Q27,S27,U27,W27),3)</f>
        <v>#NUM!</v>
      </c>
      <c r="AJ27" s="186" t="e">
        <f>LARGE((E27,G27,I27,K27,M27,O27,Q27,S27,U27,W27),4)</f>
        <v>#NUM!</v>
      </c>
      <c r="AK27" s="186" t="e">
        <f>LARGE((E27,G27,I27,K27,M27,O27,Q27,S27,U27,W27),5)</f>
        <v>#NUM!</v>
      </c>
      <c r="AL27" s="114"/>
      <c r="AM27" s="182" t="str">
        <f t="shared" si="14"/>
        <v xml:space="preserve">  </v>
      </c>
      <c r="AN27" s="114"/>
      <c r="AO27" s="182" t="str">
        <f t="shared" si="15"/>
        <v xml:space="preserve">  </v>
      </c>
      <c r="AP27" s="114"/>
      <c r="AQ27" s="182" t="str">
        <f t="shared" si="16"/>
        <v xml:space="preserve">  </v>
      </c>
      <c r="AR27" s="114"/>
      <c r="AS27" s="182" t="str">
        <f t="shared" si="17"/>
        <v xml:space="preserve">  </v>
      </c>
      <c r="AT27" s="114"/>
      <c r="AU27" s="182" t="str">
        <f t="shared" si="18"/>
        <v xml:space="preserve">  </v>
      </c>
      <c r="AV27" s="114"/>
      <c r="AW27" s="182" t="str">
        <f t="shared" si="19"/>
        <v xml:space="preserve">  </v>
      </c>
      <c r="AX27" s="114"/>
      <c r="AY27" s="182" t="str">
        <f t="shared" si="20"/>
        <v xml:space="preserve">  </v>
      </c>
      <c r="AZ27" s="114"/>
      <c r="BA27" s="182" t="str">
        <f t="shared" si="21"/>
        <v xml:space="preserve">  </v>
      </c>
      <c r="BB27" s="114"/>
      <c r="BC27" s="182" t="str">
        <f t="shared" si="22"/>
        <v xml:space="preserve">  </v>
      </c>
      <c r="BD27" s="114"/>
      <c r="BE27" s="182" t="str">
        <f t="shared" si="23"/>
        <v xml:space="preserve">  </v>
      </c>
      <c r="BF27" s="222"/>
      <c r="BG27" s="183">
        <f t="shared" si="6"/>
        <v>0</v>
      </c>
      <c r="BH27" s="184">
        <f t="shared" si="24"/>
        <v>0</v>
      </c>
      <c r="BI27" s="187" t="str">
        <f t="shared" si="25"/>
        <v xml:space="preserve">  </v>
      </c>
      <c r="BJ27" s="223" t="e">
        <f>#VALUE!</f>
        <v>#VALUE!</v>
      </c>
      <c r="BK27" s="223" t="e">
        <f>#VALUE!</f>
        <v>#VALUE!</v>
      </c>
      <c r="BL27" s="223" t="e">
        <f>#VALUE!</f>
        <v>#VALUE!</v>
      </c>
      <c r="BM27" s="223" t="e">
        <f>#VALUE!</f>
        <v>#VALUE!</v>
      </c>
      <c r="BN27" s="223" t="e">
        <f>#VALUE!</f>
        <v>#VALUE!</v>
      </c>
      <c r="BO27" s="186" t="e">
        <f>LARGE((AL27,AN27,AP27,AR27,AT27,AV27,AX27,AZ27,BB27,BD27),1)</f>
        <v>#NUM!</v>
      </c>
      <c r="BP27" s="186" t="e">
        <f>LARGE((AL27,AN27,AP27,AR27,AT27,AV27,AX27,AZ27,BB27,BD27),2)</f>
        <v>#NUM!</v>
      </c>
      <c r="BQ27" s="186" t="e">
        <f>LARGE((AL27,AN27,AP27,AR27,AT27,AV27,AX27,AZ27,BB27,BD27),3)</f>
        <v>#NUM!</v>
      </c>
      <c r="BR27" s="186" t="e">
        <f>LARGE((AL27,AN27,AP27,AR27,AT27,AV27,AX27,AZ27,BB27,BD27),4)</f>
        <v>#NUM!</v>
      </c>
      <c r="BS27" s="186" t="e">
        <f>LARGE((AL27,AN27,AP27,AR27,AT27,AV27,AX27,AZ27,BB27,BD27),5)</f>
        <v>#NUM!</v>
      </c>
      <c r="BT27" s="224" t="e">
        <f t="shared" si="7"/>
        <v>#VALUE!</v>
      </c>
      <c r="BU27" s="224" t="e">
        <f t="shared" si="8"/>
        <v>#VALUE!</v>
      </c>
      <c r="BV27" s="224" t="e">
        <f t="shared" si="9"/>
        <v>#VALUE!</v>
      </c>
      <c r="BW27" s="224" t="e">
        <f t="shared" si="26"/>
        <v>#VALUE!</v>
      </c>
      <c r="BX27" s="224" t="e">
        <f t="shared" si="26"/>
        <v>#VALUE!</v>
      </c>
      <c r="CO27" s="215"/>
      <c r="CP27" s="215"/>
      <c r="CQ27" s="215"/>
      <c r="CR27" s="215"/>
      <c r="CS27" s="215"/>
      <c r="CT27" s="215"/>
      <c r="CU27" s="215"/>
      <c r="CV27" s="215"/>
      <c r="CW27" s="215"/>
      <c r="CX27" s="215"/>
      <c r="CY27" s="215"/>
      <c r="CZ27" s="215"/>
      <c r="DA27" s="215"/>
      <c r="DB27" s="215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</row>
    <row r="28" spans="1:117" ht="15">
      <c r="A28" s="210">
        <f>'STUDENT PROFILE'!A28</f>
        <v>22</v>
      </c>
      <c r="B28" s="210" t="str">
        <f>'STUDENT PROFILE'!B28</f>
        <v>K</v>
      </c>
      <c r="C28" s="376" t="str">
        <f>'STUDENT PROFILE'!C28</f>
        <v>Bijender Kumar</v>
      </c>
      <c r="D28" s="210">
        <f>'STUDENT PROFILE'!D28</f>
        <v>2751</v>
      </c>
      <c r="E28" s="114"/>
      <c r="F28" s="182" t="str">
        <f t="shared" si="0"/>
        <v xml:space="preserve">  </v>
      </c>
      <c r="G28" s="114"/>
      <c r="H28" s="182" t="str">
        <f t="shared" si="10"/>
        <v xml:space="preserve">  </v>
      </c>
      <c r="I28" s="114"/>
      <c r="J28" s="182" t="str">
        <f t="shared" si="11"/>
        <v xml:space="preserve">  </v>
      </c>
      <c r="K28" s="114"/>
      <c r="L28" s="182" t="str">
        <f t="shared" si="12"/>
        <v xml:space="preserve">  </v>
      </c>
      <c r="M28" s="114"/>
      <c r="N28" s="182" t="str">
        <f t="shared" si="13"/>
        <v xml:space="preserve">  </v>
      </c>
      <c r="O28" s="114"/>
      <c r="P28" s="182" t="str">
        <f t="shared" si="1"/>
        <v xml:space="preserve">  </v>
      </c>
      <c r="Q28" s="114"/>
      <c r="R28" s="182" t="str">
        <f t="shared" si="2"/>
        <v xml:space="preserve">  </v>
      </c>
      <c r="S28" s="114"/>
      <c r="T28" s="182" t="str">
        <f t="shared" si="3"/>
        <v xml:space="preserve">  </v>
      </c>
      <c r="U28" s="114"/>
      <c r="V28" s="182" t="str">
        <f t="shared" si="4"/>
        <v xml:space="preserve">  </v>
      </c>
      <c r="W28" s="114"/>
      <c r="X28" s="182" t="str">
        <f t="shared" si="5"/>
        <v xml:space="preserve">  </v>
      </c>
      <c r="Y28" s="222"/>
      <c r="Z28" s="222"/>
      <c r="AA28" s="222"/>
      <c r="AB28" s="223" t="e">
        <f>#VALUE!</f>
        <v>#VALUE!</v>
      </c>
      <c r="AC28" s="223" t="e">
        <f>#VALUE!</f>
        <v>#VALUE!</v>
      </c>
      <c r="AD28" s="223" t="e">
        <f>#VALUE!</f>
        <v>#VALUE!</v>
      </c>
      <c r="AE28" s="223" t="e">
        <f>#VALUE!</f>
        <v>#VALUE!</v>
      </c>
      <c r="AF28" s="223" t="e">
        <f>#VALUE!</f>
        <v>#VALUE!</v>
      </c>
      <c r="AG28" s="186" t="e">
        <f>LARGE((E28,G28,I28,K28,M28,O28,Q28,S28,U28,W28),1)</f>
        <v>#NUM!</v>
      </c>
      <c r="AH28" s="186" t="e">
        <f>LARGE((E28,G28,I28,K28,M28,O28,Q28,S28,U28,W28),2)</f>
        <v>#NUM!</v>
      </c>
      <c r="AI28" s="186" t="e">
        <f>LARGE((E28,G28,I28,K28,M28,O28,Q28,S28,U28,W28),3)</f>
        <v>#NUM!</v>
      </c>
      <c r="AJ28" s="186" t="e">
        <f>LARGE((E28,G28,I28,K28,M28,O28,Q28,S28,U28,W28),4)</f>
        <v>#NUM!</v>
      </c>
      <c r="AK28" s="186" t="e">
        <f>LARGE((E28,G28,I28,K28,M28,O28,Q28,S28,U28,W28),5)</f>
        <v>#NUM!</v>
      </c>
      <c r="AL28" s="114"/>
      <c r="AM28" s="182" t="str">
        <f t="shared" si="14"/>
        <v xml:space="preserve">  </v>
      </c>
      <c r="AN28" s="114"/>
      <c r="AO28" s="182" t="str">
        <f t="shared" si="15"/>
        <v xml:space="preserve">  </v>
      </c>
      <c r="AP28" s="114"/>
      <c r="AQ28" s="182" t="str">
        <f t="shared" si="16"/>
        <v xml:space="preserve">  </v>
      </c>
      <c r="AR28" s="114"/>
      <c r="AS28" s="182" t="str">
        <f t="shared" si="17"/>
        <v xml:space="preserve">  </v>
      </c>
      <c r="AT28" s="114"/>
      <c r="AU28" s="182" t="str">
        <f t="shared" si="18"/>
        <v xml:space="preserve">  </v>
      </c>
      <c r="AV28" s="114"/>
      <c r="AW28" s="182" t="str">
        <f t="shared" si="19"/>
        <v xml:space="preserve">  </v>
      </c>
      <c r="AX28" s="114"/>
      <c r="AY28" s="182" t="str">
        <f t="shared" si="20"/>
        <v xml:space="preserve">  </v>
      </c>
      <c r="AZ28" s="114"/>
      <c r="BA28" s="182" t="str">
        <f t="shared" si="21"/>
        <v xml:space="preserve">  </v>
      </c>
      <c r="BB28" s="114"/>
      <c r="BC28" s="182" t="str">
        <f t="shared" si="22"/>
        <v xml:space="preserve">  </v>
      </c>
      <c r="BD28" s="114"/>
      <c r="BE28" s="182" t="str">
        <f t="shared" si="23"/>
        <v xml:space="preserve">  </v>
      </c>
      <c r="BF28" s="222"/>
      <c r="BG28" s="183">
        <f t="shared" si="6"/>
        <v>0</v>
      </c>
      <c r="BH28" s="184">
        <f t="shared" si="24"/>
        <v>0</v>
      </c>
      <c r="BI28" s="187" t="str">
        <f t="shared" si="25"/>
        <v xml:space="preserve">  </v>
      </c>
      <c r="BJ28" s="223" t="e">
        <f>#VALUE!</f>
        <v>#VALUE!</v>
      </c>
      <c r="BK28" s="223" t="e">
        <f>#VALUE!</f>
        <v>#VALUE!</v>
      </c>
      <c r="BL28" s="223" t="e">
        <f>#VALUE!</f>
        <v>#VALUE!</v>
      </c>
      <c r="BM28" s="223" t="e">
        <f>#VALUE!</f>
        <v>#VALUE!</v>
      </c>
      <c r="BN28" s="223" t="e">
        <f>#VALUE!</f>
        <v>#VALUE!</v>
      </c>
      <c r="BO28" s="186" t="e">
        <f>LARGE((AL28,AN28,AP28,AR28,AT28,AV28,AX28,AZ28,BB28,BD28),1)</f>
        <v>#NUM!</v>
      </c>
      <c r="BP28" s="186" t="e">
        <f>LARGE((AL28,AN28,AP28,AR28,AT28,AV28,AX28,AZ28,BB28,BD28),2)</f>
        <v>#NUM!</v>
      </c>
      <c r="BQ28" s="186" t="e">
        <f>LARGE((AL28,AN28,AP28,AR28,AT28,AV28,AX28,AZ28,BB28,BD28),3)</f>
        <v>#NUM!</v>
      </c>
      <c r="BR28" s="186" t="e">
        <f>LARGE((AL28,AN28,AP28,AR28,AT28,AV28,AX28,AZ28,BB28,BD28),4)</f>
        <v>#NUM!</v>
      </c>
      <c r="BS28" s="186" t="e">
        <f>LARGE((AL28,AN28,AP28,AR28,AT28,AV28,AX28,AZ28,BB28,BD28),5)</f>
        <v>#NUM!</v>
      </c>
      <c r="BT28" s="224" t="e">
        <f t="shared" si="7"/>
        <v>#VALUE!</v>
      </c>
      <c r="BU28" s="224" t="e">
        <f t="shared" si="8"/>
        <v>#VALUE!</v>
      </c>
      <c r="BV28" s="224" t="e">
        <f t="shared" si="9"/>
        <v>#VALUE!</v>
      </c>
      <c r="BW28" s="224" t="e">
        <f t="shared" si="26"/>
        <v>#VALUE!</v>
      </c>
      <c r="BX28" s="224" t="e">
        <f t="shared" si="26"/>
        <v>#VALUE!</v>
      </c>
      <c r="CO28" s="215"/>
      <c r="CP28" s="215"/>
      <c r="CQ28" s="215"/>
      <c r="CR28" s="215"/>
      <c r="CS28" s="215"/>
      <c r="CT28" s="215"/>
      <c r="CU28" s="215"/>
      <c r="CV28" s="215"/>
      <c r="CW28" s="215"/>
      <c r="CX28" s="215"/>
      <c r="CY28" s="215"/>
      <c r="CZ28" s="215"/>
      <c r="DA28" s="215"/>
      <c r="DB28" s="215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</row>
    <row r="29" spans="1:117" ht="15">
      <c r="A29" s="210">
        <f>'STUDENT PROFILE'!A29</f>
        <v>23</v>
      </c>
      <c r="B29" s="210" t="str">
        <f>'STUDENT PROFILE'!B29</f>
        <v>M</v>
      </c>
      <c r="C29" s="376" t="str">
        <f>'STUDENT PROFILE'!C29</f>
        <v>Asha</v>
      </c>
      <c r="D29" s="210">
        <f>'STUDENT PROFILE'!D29</f>
        <v>2752</v>
      </c>
      <c r="E29" s="114"/>
      <c r="F29" s="182" t="str">
        <f t="shared" si="0"/>
        <v xml:space="preserve">  </v>
      </c>
      <c r="G29" s="114"/>
      <c r="H29" s="182" t="str">
        <f t="shared" si="10"/>
        <v xml:space="preserve">  </v>
      </c>
      <c r="I29" s="114"/>
      <c r="J29" s="182" t="str">
        <f t="shared" si="11"/>
        <v xml:space="preserve">  </v>
      </c>
      <c r="K29" s="114"/>
      <c r="L29" s="182" t="str">
        <f t="shared" si="12"/>
        <v xml:space="preserve">  </v>
      </c>
      <c r="M29" s="114"/>
      <c r="N29" s="182" t="str">
        <f t="shared" si="13"/>
        <v xml:space="preserve">  </v>
      </c>
      <c r="O29" s="114"/>
      <c r="P29" s="182" t="str">
        <f t="shared" si="1"/>
        <v xml:space="preserve">  </v>
      </c>
      <c r="Q29" s="114"/>
      <c r="R29" s="182" t="str">
        <f t="shared" si="2"/>
        <v xml:space="preserve">  </v>
      </c>
      <c r="S29" s="114"/>
      <c r="T29" s="182" t="str">
        <f t="shared" si="3"/>
        <v xml:space="preserve">  </v>
      </c>
      <c r="U29" s="114"/>
      <c r="V29" s="182" t="str">
        <f t="shared" si="4"/>
        <v xml:space="preserve">  </v>
      </c>
      <c r="W29" s="114"/>
      <c r="X29" s="182" t="str">
        <f t="shared" si="5"/>
        <v xml:space="preserve">  </v>
      </c>
      <c r="Y29" s="222"/>
      <c r="Z29" s="222"/>
      <c r="AA29" s="222"/>
      <c r="AB29" s="223" t="e">
        <f>#VALUE!</f>
        <v>#VALUE!</v>
      </c>
      <c r="AC29" s="223" t="e">
        <f>#VALUE!</f>
        <v>#VALUE!</v>
      </c>
      <c r="AD29" s="223" t="e">
        <f>#VALUE!</f>
        <v>#VALUE!</v>
      </c>
      <c r="AE29" s="223" t="e">
        <f>#VALUE!</f>
        <v>#VALUE!</v>
      </c>
      <c r="AF29" s="223" t="e">
        <f>#VALUE!</f>
        <v>#VALUE!</v>
      </c>
      <c r="AG29" s="186" t="e">
        <f>LARGE((E29,G29,I29,K29,M29,O29,Q29,S29,U29,W29),1)</f>
        <v>#NUM!</v>
      </c>
      <c r="AH29" s="186" t="e">
        <f>LARGE((E29,G29,I29,K29,M29,O29,Q29,S29,U29,W29),2)</f>
        <v>#NUM!</v>
      </c>
      <c r="AI29" s="186" t="e">
        <f>LARGE((E29,G29,I29,K29,M29,O29,Q29,S29,U29,W29),3)</f>
        <v>#NUM!</v>
      </c>
      <c r="AJ29" s="186" t="e">
        <f>LARGE((E29,G29,I29,K29,M29,O29,Q29,S29,U29,W29),4)</f>
        <v>#NUM!</v>
      </c>
      <c r="AK29" s="186" t="e">
        <f>LARGE((E29,G29,I29,K29,M29,O29,Q29,S29,U29,W29),5)</f>
        <v>#NUM!</v>
      </c>
      <c r="AL29" s="114"/>
      <c r="AM29" s="182" t="str">
        <f t="shared" si="14"/>
        <v xml:space="preserve">  </v>
      </c>
      <c r="AN29" s="114"/>
      <c r="AO29" s="182" t="str">
        <f t="shared" si="15"/>
        <v xml:space="preserve">  </v>
      </c>
      <c r="AP29" s="114"/>
      <c r="AQ29" s="182" t="str">
        <f t="shared" si="16"/>
        <v xml:space="preserve">  </v>
      </c>
      <c r="AR29" s="114"/>
      <c r="AS29" s="182" t="str">
        <f t="shared" si="17"/>
        <v xml:space="preserve">  </v>
      </c>
      <c r="AT29" s="114"/>
      <c r="AU29" s="182" t="str">
        <f t="shared" si="18"/>
        <v xml:space="preserve">  </v>
      </c>
      <c r="AV29" s="114"/>
      <c r="AW29" s="182" t="str">
        <f t="shared" si="19"/>
        <v xml:space="preserve">  </v>
      </c>
      <c r="AX29" s="114"/>
      <c r="AY29" s="182" t="str">
        <f t="shared" si="20"/>
        <v xml:space="preserve">  </v>
      </c>
      <c r="AZ29" s="114"/>
      <c r="BA29" s="182" t="str">
        <f t="shared" si="21"/>
        <v xml:space="preserve">  </v>
      </c>
      <c r="BB29" s="114"/>
      <c r="BC29" s="182" t="str">
        <f t="shared" si="22"/>
        <v xml:space="preserve">  </v>
      </c>
      <c r="BD29" s="114"/>
      <c r="BE29" s="182" t="str">
        <f t="shared" si="23"/>
        <v xml:space="preserve">  </v>
      </c>
      <c r="BF29" s="222"/>
      <c r="BG29" s="183">
        <f t="shared" si="6"/>
        <v>0</v>
      </c>
      <c r="BH29" s="184">
        <f t="shared" si="24"/>
        <v>0</v>
      </c>
      <c r="BI29" s="187" t="str">
        <f t="shared" si="25"/>
        <v xml:space="preserve">  </v>
      </c>
      <c r="BJ29" s="223" t="e">
        <f>#VALUE!</f>
        <v>#VALUE!</v>
      </c>
      <c r="BK29" s="223" t="e">
        <f>#VALUE!</f>
        <v>#VALUE!</v>
      </c>
      <c r="BL29" s="223" t="e">
        <f>#VALUE!</f>
        <v>#VALUE!</v>
      </c>
      <c r="BM29" s="223" t="e">
        <f>#VALUE!</f>
        <v>#VALUE!</v>
      </c>
      <c r="BN29" s="223" t="e">
        <f>#VALUE!</f>
        <v>#VALUE!</v>
      </c>
      <c r="BO29" s="186" t="e">
        <f>LARGE((AL29,AN29,AP29,AR29,AT29,AV29,AX29,AZ29,BB29,BD29),1)</f>
        <v>#NUM!</v>
      </c>
      <c r="BP29" s="186" t="e">
        <f>LARGE((AL29,AN29,AP29,AR29,AT29,AV29,AX29,AZ29,BB29,BD29),2)</f>
        <v>#NUM!</v>
      </c>
      <c r="BQ29" s="186" t="e">
        <f>LARGE((AL29,AN29,AP29,AR29,AT29,AV29,AX29,AZ29,BB29,BD29),3)</f>
        <v>#NUM!</v>
      </c>
      <c r="BR29" s="186" t="e">
        <f>LARGE((AL29,AN29,AP29,AR29,AT29,AV29,AX29,AZ29,BB29,BD29),4)</f>
        <v>#NUM!</v>
      </c>
      <c r="BS29" s="186" t="e">
        <f>LARGE((AL29,AN29,AP29,AR29,AT29,AV29,AX29,AZ29,BB29,BD29),5)</f>
        <v>#NUM!</v>
      </c>
      <c r="BT29" s="224" t="e">
        <f t="shared" si="7"/>
        <v>#VALUE!</v>
      </c>
      <c r="BU29" s="224" t="e">
        <f t="shared" si="8"/>
        <v>#VALUE!</v>
      </c>
      <c r="BV29" s="224" t="e">
        <f t="shared" si="9"/>
        <v>#VALUE!</v>
      </c>
      <c r="BW29" s="224" t="e">
        <f t="shared" si="26"/>
        <v>#VALUE!</v>
      </c>
      <c r="BX29" s="224" t="e">
        <f t="shared" si="26"/>
        <v>#VALUE!</v>
      </c>
      <c r="CO29" s="215"/>
      <c r="CP29" s="215"/>
      <c r="CQ29" s="215"/>
      <c r="CR29" s="215"/>
      <c r="CS29" s="215"/>
      <c r="CT29" s="215"/>
      <c r="CU29" s="215"/>
      <c r="CV29" s="215"/>
      <c r="CW29" s="215"/>
      <c r="CX29" s="215"/>
      <c r="CY29" s="215"/>
      <c r="CZ29" s="215"/>
      <c r="DA29" s="215"/>
      <c r="DB29" s="215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</row>
    <row r="30" spans="1:117" ht="15">
      <c r="A30" s="210">
        <f>'STUDENT PROFILE'!A30</f>
        <v>24</v>
      </c>
      <c r="B30" s="210" t="str">
        <f>'STUDENT PROFILE'!B30</f>
        <v>N</v>
      </c>
      <c r="C30" s="376" t="str">
        <f>'STUDENT PROFILE'!C30</f>
        <v>Sarita Kumari</v>
      </c>
      <c r="D30" s="210">
        <f>'STUDENT PROFILE'!D30</f>
        <v>2754</v>
      </c>
      <c r="E30" s="114"/>
      <c r="F30" s="182" t="str">
        <f t="shared" si="0"/>
        <v xml:space="preserve">  </v>
      </c>
      <c r="G30" s="114"/>
      <c r="H30" s="182" t="str">
        <f t="shared" si="10"/>
        <v xml:space="preserve">  </v>
      </c>
      <c r="I30" s="114"/>
      <c r="J30" s="182" t="str">
        <f t="shared" si="11"/>
        <v xml:space="preserve">  </v>
      </c>
      <c r="K30" s="114"/>
      <c r="L30" s="182" t="str">
        <f t="shared" si="12"/>
        <v xml:space="preserve">  </v>
      </c>
      <c r="M30" s="114"/>
      <c r="N30" s="182" t="str">
        <f t="shared" si="13"/>
        <v xml:space="preserve">  </v>
      </c>
      <c r="O30" s="114"/>
      <c r="P30" s="182" t="str">
        <f t="shared" si="1"/>
        <v xml:space="preserve">  </v>
      </c>
      <c r="Q30" s="114"/>
      <c r="R30" s="182" t="str">
        <f t="shared" si="2"/>
        <v xml:space="preserve">  </v>
      </c>
      <c r="S30" s="114"/>
      <c r="T30" s="182" t="str">
        <f t="shared" si="3"/>
        <v xml:space="preserve">  </v>
      </c>
      <c r="U30" s="114"/>
      <c r="V30" s="182" t="str">
        <f t="shared" si="4"/>
        <v xml:space="preserve">  </v>
      </c>
      <c r="W30" s="114"/>
      <c r="X30" s="182" t="str">
        <f t="shared" si="5"/>
        <v xml:space="preserve">  </v>
      </c>
      <c r="Y30" s="222"/>
      <c r="Z30" s="222"/>
      <c r="AA30" s="222"/>
      <c r="AB30" s="223" t="e">
        <f>#VALUE!</f>
        <v>#VALUE!</v>
      </c>
      <c r="AC30" s="223" t="e">
        <f>#VALUE!</f>
        <v>#VALUE!</v>
      </c>
      <c r="AD30" s="223" t="e">
        <f>#VALUE!</f>
        <v>#VALUE!</v>
      </c>
      <c r="AE30" s="223" t="e">
        <f>#VALUE!</f>
        <v>#VALUE!</v>
      </c>
      <c r="AF30" s="223" t="e">
        <f>#VALUE!</f>
        <v>#VALUE!</v>
      </c>
      <c r="AG30" s="186" t="e">
        <f>LARGE((E30,G30,I30,K30,M30,O30,Q30,S30,U30,W30),1)</f>
        <v>#NUM!</v>
      </c>
      <c r="AH30" s="186" t="e">
        <f>LARGE((E30,G30,I30,K30,M30,O30,Q30,S30,U30,W30),2)</f>
        <v>#NUM!</v>
      </c>
      <c r="AI30" s="186" t="e">
        <f>LARGE((E30,G30,I30,K30,M30,O30,Q30,S30,U30,W30),3)</f>
        <v>#NUM!</v>
      </c>
      <c r="AJ30" s="186" t="e">
        <f>LARGE((E30,G30,I30,K30,M30,O30,Q30,S30,U30,W30),4)</f>
        <v>#NUM!</v>
      </c>
      <c r="AK30" s="186" t="e">
        <f>LARGE((E30,G30,I30,K30,M30,O30,Q30,S30,U30,W30),5)</f>
        <v>#NUM!</v>
      </c>
      <c r="AL30" s="114"/>
      <c r="AM30" s="182" t="str">
        <f t="shared" si="14"/>
        <v xml:space="preserve">  </v>
      </c>
      <c r="AN30" s="114"/>
      <c r="AO30" s="182" t="str">
        <f t="shared" si="15"/>
        <v xml:space="preserve">  </v>
      </c>
      <c r="AP30" s="114"/>
      <c r="AQ30" s="182" t="str">
        <f t="shared" si="16"/>
        <v xml:space="preserve">  </v>
      </c>
      <c r="AR30" s="114"/>
      <c r="AS30" s="182" t="str">
        <f t="shared" si="17"/>
        <v xml:space="preserve">  </v>
      </c>
      <c r="AT30" s="114"/>
      <c r="AU30" s="182" t="str">
        <f t="shared" si="18"/>
        <v xml:space="preserve">  </v>
      </c>
      <c r="AV30" s="114"/>
      <c r="AW30" s="182" t="str">
        <f t="shared" si="19"/>
        <v xml:space="preserve">  </v>
      </c>
      <c r="AX30" s="114"/>
      <c r="AY30" s="182" t="str">
        <f t="shared" si="20"/>
        <v xml:space="preserve">  </v>
      </c>
      <c r="AZ30" s="114"/>
      <c r="BA30" s="182" t="str">
        <f t="shared" si="21"/>
        <v xml:space="preserve">  </v>
      </c>
      <c r="BB30" s="114"/>
      <c r="BC30" s="182" t="str">
        <f t="shared" si="22"/>
        <v xml:space="preserve">  </v>
      </c>
      <c r="BD30" s="114"/>
      <c r="BE30" s="182" t="str">
        <f t="shared" si="23"/>
        <v xml:space="preserve">  </v>
      </c>
      <c r="BF30" s="222"/>
      <c r="BG30" s="183">
        <f t="shared" si="6"/>
        <v>0</v>
      </c>
      <c r="BH30" s="184">
        <f t="shared" si="24"/>
        <v>0</v>
      </c>
      <c r="BI30" s="187" t="str">
        <f t="shared" si="25"/>
        <v xml:space="preserve">  </v>
      </c>
      <c r="BJ30" s="223" t="e">
        <f>#VALUE!</f>
        <v>#VALUE!</v>
      </c>
      <c r="BK30" s="223" t="e">
        <f>#VALUE!</f>
        <v>#VALUE!</v>
      </c>
      <c r="BL30" s="223" t="e">
        <f>#VALUE!</f>
        <v>#VALUE!</v>
      </c>
      <c r="BM30" s="223" t="e">
        <f>#VALUE!</f>
        <v>#VALUE!</v>
      </c>
      <c r="BN30" s="223" t="e">
        <f>#VALUE!</f>
        <v>#VALUE!</v>
      </c>
      <c r="BO30" s="186" t="e">
        <f>LARGE((AL30,AN30,AP30,AR30,AT30,AV30,AX30,AZ30,BB30,BD30),1)</f>
        <v>#NUM!</v>
      </c>
      <c r="BP30" s="186" t="e">
        <f>LARGE((AL30,AN30,AP30,AR30,AT30,AV30,AX30,AZ30,BB30,BD30),2)</f>
        <v>#NUM!</v>
      </c>
      <c r="BQ30" s="186" t="e">
        <f>LARGE((AL30,AN30,AP30,AR30,AT30,AV30,AX30,AZ30,BB30,BD30),3)</f>
        <v>#NUM!</v>
      </c>
      <c r="BR30" s="186" t="e">
        <f>LARGE((AL30,AN30,AP30,AR30,AT30,AV30,AX30,AZ30,BB30,BD30),4)</f>
        <v>#NUM!</v>
      </c>
      <c r="BS30" s="186" t="e">
        <f>LARGE((AL30,AN30,AP30,AR30,AT30,AV30,AX30,AZ30,BB30,BD30),5)</f>
        <v>#NUM!</v>
      </c>
      <c r="BT30" s="224" t="e">
        <f t="shared" si="7"/>
        <v>#VALUE!</v>
      </c>
      <c r="BU30" s="224" t="e">
        <f t="shared" si="8"/>
        <v>#VALUE!</v>
      </c>
      <c r="BV30" s="224" t="e">
        <f t="shared" si="9"/>
        <v>#VALUE!</v>
      </c>
      <c r="BW30" s="224" t="e">
        <f t="shared" si="26"/>
        <v>#VALUE!</v>
      </c>
      <c r="BX30" s="224" t="e">
        <f t="shared" si="26"/>
        <v>#VALUE!</v>
      </c>
      <c r="CO30" s="215"/>
      <c r="CP30" s="215"/>
      <c r="CQ30" s="215"/>
      <c r="CR30" s="215"/>
      <c r="CS30" s="215"/>
      <c r="CT30" s="215"/>
      <c r="CU30" s="215"/>
      <c r="CV30" s="215"/>
      <c r="CW30" s="215"/>
      <c r="CX30" s="215"/>
      <c r="CY30" s="215"/>
      <c r="CZ30" s="215"/>
      <c r="DA30" s="215"/>
      <c r="DB30" s="215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</row>
    <row r="31" spans="1:117" ht="15">
      <c r="A31" s="210">
        <f>'STUDENT PROFILE'!A31</f>
        <v>25</v>
      </c>
      <c r="B31" s="210" t="str">
        <f>'STUDENT PROFILE'!B31</f>
        <v>J</v>
      </c>
      <c r="C31" s="376" t="str">
        <f>'STUDENT PROFILE'!C31</f>
        <v>Yogesh Kumar</v>
      </c>
      <c r="D31" s="210">
        <f>'STUDENT PROFILE'!D31</f>
        <v>2771</v>
      </c>
      <c r="E31" s="114"/>
      <c r="F31" s="182" t="str">
        <f t="shared" si="0"/>
        <v xml:space="preserve">  </v>
      </c>
      <c r="G31" s="114"/>
      <c r="H31" s="182" t="str">
        <f t="shared" si="10"/>
        <v xml:space="preserve">  </v>
      </c>
      <c r="I31" s="114"/>
      <c r="J31" s="182" t="str">
        <f t="shared" si="11"/>
        <v xml:space="preserve">  </v>
      </c>
      <c r="K31" s="114"/>
      <c r="L31" s="182" t="str">
        <f t="shared" si="12"/>
        <v xml:space="preserve">  </v>
      </c>
      <c r="M31" s="114"/>
      <c r="N31" s="182" t="str">
        <f t="shared" si="13"/>
        <v xml:space="preserve">  </v>
      </c>
      <c r="O31" s="114"/>
      <c r="P31" s="182" t="str">
        <f t="shared" si="1"/>
        <v xml:space="preserve">  </v>
      </c>
      <c r="Q31" s="114"/>
      <c r="R31" s="182" t="str">
        <f t="shared" si="2"/>
        <v xml:space="preserve">  </v>
      </c>
      <c r="S31" s="114"/>
      <c r="T31" s="182" t="str">
        <f t="shared" si="3"/>
        <v xml:space="preserve">  </v>
      </c>
      <c r="U31" s="114"/>
      <c r="V31" s="182" t="str">
        <f t="shared" si="4"/>
        <v xml:space="preserve">  </v>
      </c>
      <c r="W31" s="114"/>
      <c r="X31" s="182" t="str">
        <f t="shared" si="5"/>
        <v xml:space="preserve">  </v>
      </c>
      <c r="Y31" s="222"/>
      <c r="Z31" s="222"/>
      <c r="AA31" s="222"/>
      <c r="AB31" s="223" t="e">
        <f>#VALUE!</f>
        <v>#VALUE!</v>
      </c>
      <c r="AC31" s="223" t="e">
        <f>#VALUE!</f>
        <v>#VALUE!</v>
      </c>
      <c r="AD31" s="223" t="e">
        <f>#VALUE!</f>
        <v>#VALUE!</v>
      </c>
      <c r="AE31" s="223" t="e">
        <f>#VALUE!</f>
        <v>#VALUE!</v>
      </c>
      <c r="AF31" s="223" t="e">
        <f>#VALUE!</f>
        <v>#VALUE!</v>
      </c>
      <c r="AG31" s="186" t="e">
        <f>LARGE((E31,G31,I31,K31,M31,O31,Q31,S31,U31,W31),1)</f>
        <v>#NUM!</v>
      </c>
      <c r="AH31" s="186" t="e">
        <f>LARGE((E31,G31,I31,K31,M31,O31,Q31,S31,U31,W31),2)</f>
        <v>#NUM!</v>
      </c>
      <c r="AI31" s="186" t="e">
        <f>LARGE((E31,G31,I31,K31,M31,O31,Q31,S31,U31,W31),3)</f>
        <v>#NUM!</v>
      </c>
      <c r="AJ31" s="186" t="e">
        <f>LARGE((E31,G31,I31,K31,M31,O31,Q31,S31,U31,W31),4)</f>
        <v>#NUM!</v>
      </c>
      <c r="AK31" s="186" t="e">
        <f>LARGE((E31,G31,I31,K31,M31,O31,Q31,S31,U31,W31),5)</f>
        <v>#NUM!</v>
      </c>
      <c r="AL31" s="114"/>
      <c r="AM31" s="182" t="str">
        <f t="shared" si="14"/>
        <v xml:space="preserve">  </v>
      </c>
      <c r="AN31" s="114"/>
      <c r="AO31" s="182" t="str">
        <f t="shared" si="15"/>
        <v xml:space="preserve">  </v>
      </c>
      <c r="AP31" s="114"/>
      <c r="AQ31" s="182" t="str">
        <f t="shared" si="16"/>
        <v xml:space="preserve">  </v>
      </c>
      <c r="AR31" s="114"/>
      <c r="AS31" s="182" t="str">
        <f t="shared" si="17"/>
        <v xml:space="preserve">  </v>
      </c>
      <c r="AT31" s="114"/>
      <c r="AU31" s="182" t="str">
        <f t="shared" si="18"/>
        <v xml:space="preserve">  </v>
      </c>
      <c r="AV31" s="114"/>
      <c r="AW31" s="182" t="str">
        <f t="shared" si="19"/>
        <v xml:space="preserve">  </v>
      </c>
      <c r="AX31" s="114"/>
      <c r="AY31" s="182" t="str">
        <f t="shared" si="20"/>
        <v xml:space="preserve">  </v>
      </c>
      <c r="AZ31" s="114"/>
      <c r="BA31" s="182" t="str">
        <f t="shared" si="21"/>
        <v xml:space="preserve">  </v>
      </c>
      <c r="BB31" s="114"/>
      <c r="BC31" s="182" t="str">
        <f t="shared" si="22"/>
        <v xml:space="preserve">  </v>
      </c>
      <c r="BD31" s="114"/>
      <c r="BE31" s="182" t="str">
        <f t="shared" si="23"/>
        <v xml:space="preserve">  </v>
      </c>
      <c r="BF31" s="222"/>
      <c r="BG31" s="183">
        <f t="shared" si="6"/>
        <v>0</v>
      </c>
      <c r="BH31" s="184">
        <f t="shared" si="24"/>
        <v>0</v>
      </c>
      <c r="BI31" s="187" t="str">
        <f t="shared" si="25"/>
        <v xml:space="preserve">  </v>
      </c>
      <c r="BJ31" s="223" t="e">
        <f>#VALUE!</f>
        <v>#VALUE!</v>
      </c>
      <c r="BK31" s="223" t="e">
        <f>#VALUE!</f>
        <v>#VALUE!</v>
      </c>
      <c r="BL31" s="223" t="e">
        <f>#VALUE!</f>
        <v>#VALUE!</v>
      </c>
      <c r="BM31" s="223" t="e">
        <f>#VALUE!</f>
        <v>#VALUE!</v>
      </c>
      <c r="BN31" s="223" t="e">
        <f>#VALUE!</f>
        <v>#VALUE!</v>
      </c>
      <c r="BO31" s="186" t="e">
        <f>LARGE((AL31,AN31,AP31,AR31,AT31,AV31,AX31,AZ31,BB31,BD31),1)</f>
        <v>#NUM!</v>
      </c>
      <c r="BP31" s="186" t="e">
        <f>LARGE((AL31,AN31,AP31,AR31,AT31,AV31,AX31,AZ31,BB31,BD31),2)</f>
        <v>#NUM!</v>
      </c>
      <c r="BQ31" s="186" t="e">
        <f>LARGE((AL31,AN31,AP31,AR31,AT31,AV31,AX31,AZ31,BB31,BD31),3)</f>
        <v>#NUM!</v>
      </c>
      <c r="BR31" s="186" t="e">
        <f>LARGE((AL31,AN31,AP31,AR31,AT31,AV31,AX31,AZ31,BB31,BD31),4)</f>
        <v>#NUM!</v>
      </c>
      <c r="BS31" s="186" t="e">
        <f>LARGE((AL31,AN31,AP31,AR31,AT31,AV31,AX31,AZ31,BB31,BD31),5)</f>
        <v>#NUM!</v>
      </c>
      <c r="BT31" s="224" t="e">
        <f t="shared" si="7"/>
        <v>#VALUE!</v>
      </c>
      <c r="BU31" s="224" t="e">
        <f t="shared" si="8"/>
        <v>#VALUE!</v>
      </c>
      <c r="BV31" s="224" t="e">
        <f t="shared" si="9"/>
        <v>#VALUE!</v>
      </c>
      <c r="BW31" s="224" t="e">
        <f t="shared" si="26"/>
        <v>#VALUE!</v>
      </c>
      <c r="BX31" s="224" t="e">
        <f t="shared" si="26"/>
        <v>#VALUE!</v>
      </c>
      <c r="CO31" s="215"/>
      <c r="CP31" s="215"/>
      <c r="CQ31" s="215"/>
      <c r="CR31" s="215"/>
      <c r="CS31" s="215"/>
      <c r="CT31" s="215"/>
      <c r="CU31" s="215"/>
      <c r="CV31" s="215"/>
      <c r="CW31" s="215"/>
      <c r="CX31" s="215"/>
      <c r="CY31" s="215"/>
      <c r="CZ31" s="215"/>
      <c r="DA31" s="215"/>
      <c r="DB31" s="215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</row>
    <row r="32" spans="1:117" ht="15">
      <c r="A32" s="210">
        <f>'STUDENT PROFILE'!A32</f>
        <v>26</v>
      </c>
      <c r="B32" s="210" t="str">
        <f>'STUDENT PROFILE'!B32</f>
        <v>N</v>
      </c>
      <c r="C32" s="376" t="str">
        <f>'STUDENT PROFILE'!C32</f>
        <v>Nisha</v>
      </c>
      <c r="D32" s="210">
        <f>'STUDENT PROFILE'!D32</f>
        <v>2795</v>
      </c>
      <c r="E32" s="114"/>
      <c r="F32" s="182" t="str">
        <f t="shared" si="0"/>
        <v xml:space="preserve">  </v>
      </c>
      <c r="G32" s="114"/>
      <c r="H32" s="182" t="str">
        <f t="shared" si="10"/>
        <v xml:space="preserve">  </v>
      </c>
      <c r="I32" s="114"/>
      <c r="J32" s="182" t="str">
        <f t="shared" si="11"/>
        <v xml:space="preserve">  </v>
      </c>
      <c r="K32" s="114"/>
      <c r="L32" s="182" t="str">
        <f t="shared" si="12"/>
        <v xml:space="preserve">  </v>
      </c>
      <c r="M32" s="114"/>
      <c r="N32" s="182" t="str">
        <f t="shared" si="13"/>
        <v xml:space="preserve">  </v>
      </c>
      <c r="O32" s="114"/>
      <c r="P32" s="182" t="str">
        <f t="shared" si="1"/>
        <v xml:space="preserve">  </v>
      </c>
      <c r="Q32" s="114"/>
      <c r="R32" s="182" t="str">
        <f t="shared" si="2"/>
        <v xml:space="preserve">  </v>
      </c>
      <c r="S32" s="114"/>
      <c r="T32" s="182" t="str">
        <f t="shared" si="3"/>
        <v xml:space="preserve">  </v>
      </c>
      <c r="U32" s="114"/>
      <c r="V32" s="182" t="str">
        <f t="shared" si="4"/>
        <v xml:space="preserve">  </v>
      </c>
      <c r="W32" s="114"/>
      <c r="X32" s="182" t="str">
        <f t="shared" si="5"/>
        <v xml:space="preserve">  </v>
      </c>
      <c r="Y32" s="222"/>
      <c r="Z32" s="222"/>
      <c r="AA32" s="222"/>
      <c r="AB32" s="223" t="e">
        <f>#VALUE!</f>
        <v>#VALUE!</v>
      </c>
      <c r="AC32" s="223" t="e">
        <f>#VALUE!</f>
        <v>#VALUE!</v>
      </c>
      <c r="AD32" s="223" t="e">
        <f>#VALUE!</f>
        <v>#VALUE!</v>
      </c>
      <c r="AE32" s="223" t="e">
        <f>#VALUE!</f>
        <v>#VALUE!</v>
      </c>
      <c r="AF32" s="223" t="e">
        <f>#VALUE!</f>
        <v>#VALUE!</v>
      </c>
      <c r="AG32" s="186" t="e">
        <f>LARGE((E32,G32,I32,K32,M32,O32,Q32,S32,U32,W32),1)</f>
        <v>#NUM!</v>
      </c>
      <c r="AH32" s="186" t="e">
        <f>LARGE((E32,G32,I32,K32,M32,O32,Q32,S32,U32,W32),2)</f>
        <v>#NUM!</v>
      </c>
      <c r="AI32" s="186" t="e">
        <f>LARGE((E32,G32,I32,K32,M32,O32,Q32,S32,U32,W32),3)</f>
        <v>#NUM!</v>
      </c>
      <c r="AJ32" s="186" t="e">
        <f>LARGE((E32,G32,I32,K32,M32,O32,Q32,S32,U32,W32),4)</f>
        <v>#NUM!</v>
      </c>
      <c r="AK32" s="186" t="e">
        <f>LARGE((E32,G32,I32,K32,M32,O32,Q32,S32,U32,W32),5)</f>
        <v>#NUM!</v>
      </c>
      <c r="AL32" s="114"/>
      <c r="AM32" s="182" t="str">
        <f t="shared" si="14"/>
        <v xml:space="preserve">  </v>
      </c>
      <c r="AN32" s="114"/>
      <c r="AO32" s="182" t="str">
        <f t="shared" si="15"/>
        <v xml:space="preserve">  </v>
      </c>
      <c r="AP32" s="114"/>
      <c r="AQ32" s="182" t="str">
        <f t="shared" si="16"/>
        <v xml:space="preserve">  </v>
      </c>
      <c r="AR32" s="114"/>
      <c r="AS32" s="182" t="str">
        <f t="shared" si="17"/>
        <v xml:space="preserve">  </v>
      </c>
      <c r="AT32" s="114"/>
      <c r="AU32" s="182" t="str">
        <f t="shared" si="18"/>
        <v xml:space="preserve">  </v>
      </c>
      <c r="AV32" s="114"/>
      <c r="AW32" s="182" t="str">
        <f t="shared" si="19"/>
        <v xml:space="preserve">  </v>
      </c>
      <c r="AX32" s="114"/>
      <c r="AY32" s="182" t="str">
        <f t="shared" si="20"/>
        <v xml:space="preserve">  </v>
      </c>
      <c r="AZ32" s="114"/>
      <c r="BA32" s="182" t="str">
        <f t="shared" si="21"/>
        <v xml:space="preserve">  </v>
      </c>
      <c r="BB32" s="114"/>
      <c r="BC32" s="182" t="str">
        <f t="shared" si="22"/>
        <v xml:space="preserve">  </v>
      </c>
      <c r="BD32" s="114"/>
      <c r="BE32" s="182" t="str">
        <f t="shared" si="23"/>
        <v xml:space="preserve">  </v>
      </c>
      <c r="BF32" s="222"/>
      <c r="BG32" s="183">
        <f t="shared" si="6"/>
        <v>0</v>
      </c>
      <c r="BH32" s="184">
        <f t="shared" si="24"/>
        <v>0</v>
      </c>
      <c r="BI32" s="187" t="str">
        <f t="shared" si="25"/>
        <v xml:space="preserve">  </v>
      </c>
      <c r="BJ32" s="223" t="e">
        <f>#VALUE!</f>
        <v>#VALUE!</v>
      </c>
      <c r="BK32" s="223" t="e">
        <f>#VALUE!</f>
        <v>#VALUE!</v>
      </c>
      <c r="BL32" s="223" t="e">
        <f>#VALUE!</f>
        <v>#VALUE!</v>
      </c>
      <c r="BM32" s="223" t="e">
        <f>#VALUE!</f>
        <v>#VALUE!</v>
      </c>
      <c r="BN32" s="223" t="e">
        <f>#VALUE!</f>
        <v>#VALUE!</v>
      </c>
      <c r="BO32" s="186" t="e">
        <f>LARGE((AL32,AN32,AP32,AR32,AT32,AV32,AX32,AZ32,BB32,BD32),1)</f>
        <v>#NUM!</v>
      </c>
      <c r="BP32" s="186" t="e">
        <f>LARGE((AL32,AN32,AP32,AR32,AT32,AV32,AX32,AZ32,BB32,BD32),2)</f>
        <v>#NUM!</v>
      </c>
      <c r="BQ32" s="186" t="e">
        <f>LARGE((AL32,AN32,AP32,AR32,AT32,AV32,AX32,AZ32,BB32,BD32),3)</f>
        <v>#NUM!</v>
      </c>
      <c r="BR32" s="186" t="e">
        <f>LARGE((AL32,AN32,AP32,AR32,AT32,AV32,AX32,AZ32,BB32,BD32),4)</f>
        <v>#NUM!</v>
      </c>
      <c r="BS32" s="186" t="e">
        <f>LARGE((AL32,AN32,AP32,AR32,AT32,AV32,AX32,AZ32,BB32,BD32),5)</f>
        <v>#NUM!</v>
      </c>
      <c r="BT32" s="224" t="e">
        <f t="shared" si="7"/>
        <v>#VALUE!</v>
      </c>
      <c r="BU32" s="224" t="e">
        <f t="shared" si="8"/>
        <v>#VALUE!</v>
      </c>
      <c r="BV32" s="224" t="e">
        <f t="shared" si="9"/>
        <v>#VALUE!</v>
      </c>
      <c r="BW32" s="224" t="e">
        <f t="shared" si="26"/>
        <v>#VALUE!</v>
      </c>
      <c r="BX32" s="224" t="e">
        <f t="shared" si="26"/>
        <v>#VALUE!</v>
      </c>
      <c r="CO32" s="215"/>
      <c r="CP32" s="215"/>
      <c r="CQ32" s="215"/>
      <c r="CR32" s="215"/>
      <c r="CS32" s="215"/>
      <c r="CT32" s="215"/>
      <c r="CU32" s="215"/>
      <c r="CV32" s="215"/>
      <c r="CW32" s="215"/>
      <c r="CX32" s="215"/>
      <c r="CY32" s="215"/>
      <c r="CZ32" s="215"/>
      <c r="DA32" s="215"/>
      <c r="DB32" s="215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</row>
    <row r="33" spans="1:117" ht="15">
      <c r="A33" s="210">
        <f>'STUDENT PROFILE'!A33</f>
        <v>27</v>
      </c>
      <c r="B33" s="210" t="str">
        <f>'STUDENT PROFILE'!B33</f>
        <v>J</v>
      </c>
      <c r="C33" s="376" t="str">
        <f>'STUDENT PROFILE'!C33</f>
        <v>Hitesh Kumar</v>
      </c>
      <c r="D33" s="210">
        <f>'STUDENT PROFILE'!D33</f>
        <v>2800</v>
      </c>
      <c r="E33" s="114"/>
      <c r="F33" s="182" t="str">
        <f t="shared" si="0"/>
        <v xml:space="preserve">  </v>
      </c>
      <c r="G33" s="114"/>
      <c r="H33" s="182" t="str">
        <f t="shared" si="10"/>
        <v xml:space="preserve">  </v>
      </c>
      <c r="I33" s="114"/>
      <c r="J33" s="182" t="str">
        <f t="shared" si="11"/>
        <v xml:space="preserve">  </v>
      </c>
      <c r="K33" s="114"/>
      <c r="L33" s="182" t="str">
        <f t="shared" si="12"/>
        <v xml:space="preserve">  </v>
      </c>
      <c r="M33" s="114"/>
      <c r="N33" s="182" t="str">
        <f t="shared" si="13"/>
        <v xml:space="preserve">  </v>
      </c>
      <c r="O33" s="114"/>
      <c r="P33" s="182" t="str">
        <f t="shared" si="1"/>
        <v xml:space="preserve">  </v>
      </c>
      <c r="Q33" s="114"/>
      <c r="R33" s="182" t="str">
        <f t="shared" si="2"/>
        <v xml:space="preserve">  </v>
      </c>
      <c r="S33" s="114"/>
      <c r="T33" s="182" t="str">
        <f t="shared" si="3"/>
        <v xml:space="preserve">  </v>
      </c>
      <c r="U33" s="114"/>
      <c r="V33" s="182" t="str">
        <f t="shared" si="4"/>
        <v xml:space="preserve">  </v>
      </c>
      <c r="W33" s="114"/>
      <c r="X33" s="182" t="str">
        <f t="shared" si="5"/>
        <v xml:space="preserve">  </v>
      </c>
      <c r="Y33" s="222"/>
      <c r="Z33" s="222"/>
      <c r="AA33" s="222"/>
      <c r="AB33" s="223" t="e">
        <f>#VALUE!</f>
        <v>#VALUE!</v>
      </c>
      <c r="AC33" s="223" t="e">
        <f>#VALUE!</f>
        <v>#VALUE!</v>
      </c>
      <c r="AD33" s="223" t="e">
        <f>#VALUE!</f>
        <v>#VALUE!</v>
      </c>
      <c r="AE33" s="223" t="e">
        <f>#VALUE!</f>
        <v>#VALUE!</v>
      </c>
      <c r="AF33" s="223" t="e">
        <f>#VALUE!</f>
        <v>#VALUE!</v>
      </c>
      <c r="AG33" s="186" t="e">
        <f>LARGE((E33,G33,I33,K33,M33,O33,Q33,S33,U33,W33),1)</f>
        <v>#NUM!</v>
      </c>
      <c r="AH33" s="186" t="e">
        <f>LARGE((E33,G33,I33,K33,M33,O33,Q33,S33,U33,W33),2)</f>
        <v>#NUM!</v>
      </c>
      <c r="AI33" s="186" t="e">
        <f>LARGE((E33,G33,I33,K33,M33,O33,Q33,S33,U33,W33),3)</f>
        <v>#NUM!</v>
      </c>
      <c r="AJ33" s="186" t="e">
        <f>LARGE((E33,G33,I33,K33,M33,O33,Q33,S33,U33,W33),4)</f>
        <v>#NUM!</v>
      </c>
      <c r="AK33" s="186" t="e">
        <f>LARGE((E33,G33,I33,K33,M33,O33,Q33,S33,U33,W33),5)</f>
        <v>#NUM!</v>
      </c>
      <c r="AL33" s="114"/>
      <c r="AM33" s="182" t="str">
        <f t="shared" si="14"/>
        <v xml:space="preserve">  </v>
      </c>
      <c r="AN33" s="114"/>
      <c r="AO33" s="182" t="str">
        <f t="shared" si="15"/>
        <v xml:space="preserve">  </v>
      </c>
      <c r="AP33" s="114"/>
      <c r="AQ33" s="182" t="str">
        <f t="shared" si="16"/>
        <v xml:space="preserve">  </v>
      </c>
      <c r="AR33" s="114"/>
      <c r="AS33" s="182" t="str">
        <f t="shared" si="17"/>
        <v xml:space="preserve">  </v>
      </c>
      <c r="AT33" s="114"/>
      <c r="AU33" s="182" t="str">
        <f t="shared" si="18"/>
        <v xml:space="preserve">  </v>
      </c>
      <c r="AV33" s="114"/>
      <c r="AW33" s="182" t="str">
        <f t="shared" si="19"/>
        <v xml:space="preserve">  </v>
      </c>
      <c r="AX33" s="114"/>
      <c r="AY33" s="182" t="str">
        <f t="shared" si="20"/>
        <v xml:space="preserve">  </v>
      </c>
      <c r="AZ33" s="114"/>
      <c r="BA33" s="182" t="str">
        <f t="shared" si="21"/>
        <v xml:space="preserve">  </v>
      </c>
      <c r="BB33" s="114"/>
      <c r="BC33" s="182" t="str">
        <f t="shared" si="22"/>
        <v xml:space="preserve">  </v>
      </c>
      <c r="BD33" s="114"/>
      <c r="BE33" s="182" t="str">
        <f t="shared" si="23"/>
        <v xml:space="preserve">  </v>
      </c>
      <c r="BF33" s="222"/>
      <c r="BG33" s="183">
        <f t="shared" si="6"/>
        <v>0</v>
      </c>
      <c r="BH33" s="184">
        <f t="shared" si="24"/>
        <v>0</v>
      </c>
      <c r="BI33" s="187" t="str">
        <f t="shared" si="25"/>
        <v xml:space="preserve">  </v>
      </c>
      <c r="BJ33" s="223" t="e">
        <f>#VALUE!</f>
        <v>#VALUE!</v>
      </c>
      <c r="BK33" s="223" t="e">
        <f>#VALUE!</f>
        <v>#VALUE!</v>
      </c>
      <c r="BL33" s="223" t="e">
        <f>#VALUE!</f>
        <v>#VALUE!</v>
      </c>
      <c r="BM33" s="223" t="e">
        <f>#VALUE!</f>
        <v>#VALUE!</v>
      </c>
      <c r="BN33" s="223" t="e">
        <f>#VALUE!</f>
        <v>#VALUE!</v>
      </c>
      <c r="BO33" s="186" t="e">
        <f>LARGE((AL33,AN33,AP33,AR33,AT33,AV33,AX33,AZ33,BB33,BD33),1)</f>
        <v>#NUM!</v>
      </c>
      <c r="BP33" s="186" t="e">
        <f>LARGE((AL33,AN33,AP33,AR33,AT33,AV33,AX33,AZ33,BB33,BD33),2)</f>
        <v>#NUM!</v>
      </c>
      <c r="BQ33" s="186" t="e">
        <f>LARGE((AL33,AN33,AP33,AR33,AT33,AV33,AX33,AZ33,BB33,BD33),3)</f>
        <v>#NUM!</v>
      </c>
      <c r="BR33" s="186" t="e">
        <f>LARGE((AL33,AN33,AP33,AR33,AT33,AV33,AX33,AZ33,BB33,BD33),4)</f>
        <v>#NUM!</v>
      </c>
      <c r="BS33" s="186" t="e">
        <f>LARGE((AL33,AN33,AP33,AR33,AT33,AV33,AX33,AZ33,BB33,BD33),5)</f>
        <v>#NUM!</v>
      </c>
      <c r="BT33" s="224" t="e">
        <f t="shared" si="7"/>
        <v>#VALUE!</v>
      </c>
      <c r="BU33" s="224" t="e">
        <f t="shared" si="8"/>
        <v>#VALUE!</v>
      </c>
      <c r="BV33" s="224" t="e">
        <f t="shared" si="9"/>
        <v>#VALUE!</v>
      </c>
      <c r="BW33" s="224" t="e">
        <f t="shared" si="26"/>
        <v>#VALUE!</v>
      </c>
      <c r="BX33" s="224" t="e">
        <f t="shared" si="26"/>
        <v>#VALUE!</v>
      </c>
      <c r="CO33" s="215"/>
      <c r="CP33" s="215"/>
      <c r="CQ33" s="215"/>
      <c r="CR33" s="215"/>
      <c r="CS33" s="215"/>
      <c r="CT33" s="215"/>
      <c r="CU33" s="215"/>
      <c r="CV33" s="215"/>
      <c r="CW33" s="215"/>
      <c r="CX33" s="215"/>
      <c r="CY33" s="215"/>
      <c r="CZ33" s="215"/>
      <c r="DA33" s="215"/>
      <c r="DB33" s="215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</row>
    <row r="34" spans="1:117" ht="15">
      <c r="A34" s="210">
        <f>'STUDENT PROFILE'!A34</f>
        <v>28</v>
      </c>
      <c r="B34" s="210" t="str">
        <f>'STUDENT PROFILE'!B34</f>
        <v>A</v>
      </c>
      <c r="C34" s="376" t="str">
        <f>'STUDENT PROFILE'!C34</f>
        <v>Dushyant</v>
      </c>
      <c r="D34" s="210">
        <f>'STUDENT PROFILE'!D34</f>
        <v>2801</v>
      </c>
      <c r="E34" s="114"/>
      <c r="F34" s="182" t="str">
        <f t="shared" si="0"/>
        <v xml:space="preserve">  </v>
      </c>
      <c r="G34" s="114"/>
      <c r="H34" s="182" t="str">
        <f t="shared" si="10"/>
        <v xml:space="preserve">  </v>
      </c>
      <c r="I34" s="114"/>
      <c r="J34" s="182" t="str">
        <f t="shared" si="11"/>
        <v xml:space="preserve">  </v>
      </c>
      <c r="K34" s="114"/>
      <c r="L34" s="182" t="str">
        <f t="shared" si="12"/>
        <v xml:space="preserve">  </v>
      </c>
      <c r="M34" s="114"/>
      <c r="N34" s="182" t="str">
        <f t="shared" si="13"/>
        <v xml:space="preserve">  </v>
      </c>
      <c r="O34" s="114"/>
      <c r="P34" s="182" t="str">
        <f t="shared" si="1"/>
        <v xml:space="preserve">  </v>
      </c>
      <c r="Q34" s="114"/>
      <c r="R34" s="182" t="str">
        <f t="shared" si="2"/>
        <v xml:space="preserve">  </v>
      </c>
      <c r="S34" s="114"/>
      <c r="T34" s="182" t="str">
        <f t="shared" si="3"/>
        <v xml:space="preserve">  </v>
      </c>
      <c r="U34" s="114"/>
      <c r="V34" s="182" t="str">
        <f t="shared" si="4"/>
        <v xml:space="preserve">  </v>
      </c>
      <c r="W34" s="114"/>
      <c r="X34" s="182" t="str">
        <f t="shared" si="5"/>
        <v xml:space="preserve">  </v>
      </c>
      <c r="Y34" s="222"/>
      <c r="Z34" s="222"/>
      <c r="AA34" s="222"/>
      <c r="AB34" s="223" t="e">
        <f>#VALUE!</f>
        <v>#VALUE!</v>
      </c>
      <c r="AC34" s="223" t="e">
        <f>#VALUE!</f>
        <v>#VALUE!</v>
      </c>
      <c r="AD34" s="223" t="e">
        <f>#VALUE!</f>
        <v>#VALUE!</v>
      </c>
      <c r="AE34" s="223" t="e">
        <f>#VALUE!</f>
        <v>#VALUE!</v>
      </c>
      <c r="AF34" s="223" t="e">
        <f>#VALUE!</f>
        <v>#VALUE!</v>
      </c>
      <c r="AG34" s="186" t="e">
        <f>LARGE((E34,G34,I34,K34,M34,O34,Q34,S34,U34,W34),1)</f>
        <v>#NUM!</v>
      </c>
      <c r="AH34" s="186" t="e">
        <f>LARGE((E34,G34,I34,K34,M34,O34,Q34,S34,U34,W34),2)</f>
        <v>#NUM!</v>
      </c>
      <c r="AI34" s="186" t="e">
        <f>LARGE((E34,G34,I34,K34,M34,O34,Q34,S34,U34,W34),3)</f>
        <v>#NUM!</v>
      </c>
      <c r="AJ34" s="186" t="e">
        <f>LARGE((E34,G34,I34,K34,M34,O34,Q34,S34,U34,W34),4)</f>
        <v>#NUM!</v>
      </c>
      <c r="AK34" s="186" t="e">
        <f>LARGE((E34,G34,I34,K34,M34,O34,Q34,S34,U34,W34),5)</f>
        <v>#NUM!</v>
      </c>
      <c r="AL34" s="114"/>
      <c r="AM34" s="182" t="str">
        <f t="shared" si="14"/>
        <v xml:space="preserve">  </v>
      </c>
      <c r="AN34" s="114"/>
      <c r="AO34" s="182" t="str">
        <f t="shared" si="15"/>
        <v xml:space="preserve">  </v>
      </c>
      <c r="AP34" s="114"/>
      <c r="AQ34" s="182" t="str">
        <f t="shared" si="16"/>
        <v xml:space="preserve">  </v>
      </c>
      <c r="AR34" s="114"/>
      <c r="AS34" s="182" t="str">
        <f t="shared" si="17"/>
        <v xml:space="preserve">  </v>
      </c>
      <c r="AT34" s="114"/>
      <c r="AU34" s="182" t="str">
        <f t="shared" si="18"/>
        <v xml:space="preserve">  </v>
      </c>
      <c r="AV34" s="114"/>
      <c r="AW34" s="182" t="str">
        <f t="shared" si="19"/>
        <v xml:space="preserve">  </v>
      </c>
      <c r="AX34" s="114"/>
      <c r="AY34" s="182" t="str">
        <f t="shared" si="20"/>
        <v xml:space="preserve">  </v>
      </c>
      <c r="AZ34" s="114"/>
      <c r="BA34" s="182" t="str">
        <f t="shared" si="21"/>
        <v xml:space="preserve">  </v>
      </c>
      <c r="BB34" s="114"/>
      <c r="BC34" s="182" t="str">
        <f t="shared" si="22"/>
        <v xml:space="preserve">  </v>
      </c>
      <c r="BD34" s="114"/>
      <c r="BE34" s="182" t="str">
        <f t="shared" si="23"/>
        <v xml:space="preserve">  </v>
      </c>
      <c r="BF34" s="222"/>
      <c r="BG34" s="183">
        <f t="shared" si="6"/>
        <v>0</v>
      </c>
      <c r="BH34" s="184">
        <f t="shared" si="24"/>
        <v>0</v>
      </c>
      <c r="BI34" s="187" t="str">
        <f t="shared" si="25"/>
        <v xml:space="preserve">  </v>
      </c>
      <c r="BJ34" s="223" t="e">
        <f>#VALUE!</f>
        <v>#VALUE!</v>
      </c>
      <c r="BK34" s="223" t="e">
        <f>#VALUE!</f>
        <v>#VALUE!</v>
      </c>
      <c r="BL34" s="223" t="e">
        <f>#VALUE!</f>
        <v>#VALUE!</v>
      </c>
      <c r="BM34" s="223" t="e">
        <f>#VALUE!</f>
        <v>#VALUE!</v>
      </c>
      <c r="BN34" s="223" t="e">
        <f>#VALUE!</f>
        <v>#VALUE!</v>
      </c>
      <c r="BO34" s="186" t="e">
        <f>LARGE((AL34,AN34,AP34,AR34,AT34,AV34,AX34,AZ34,BB34,BD34),1)</f>
        <v>#NUM!</v>
      </c>
      <c r="BP34" s="186" t="e">
        <f>LARGE((AL34,AN34,AP34,AR34,AT34,AV34,AX34,AZ34,BB34,BD34),2)</f>
        <v>#NUM!</v>
      </c>
      <c r="BQ34" s="186" t="e">
        <f>LARGE((AL34,AN34,AP34,AR34,AT34,AV34,AX34,AZ34,BB34,BD34),3)</f>
        <v>#NUM!</v>
      </c>
      <c r="BR34" s="186" t="e">
        <f>LARGE((AL34,AN34,AP34,AR34,AT34,AV34,AX34,AZ34,BB34,BD34),4)</f>
        <v>#NUM!</v>
      </c>
      <c r="BS34" s="186" t="e">
        <f>LARGE((AL34,AN34,AP34,AR34,AT34,AV34,AX34,AZ34,BB34,BD34),5)</f>
        <v>#NUM!</v>
      </c>
      <c r="BT34" s="224" t="e">
        <f t="shared" si="7"/>
        <v>#VALUE!</v>
      </c>
      <c r="BU34" s="224" t="e">
        <f t="shared" si="8"/>
        <v>#VALUE!</v>
      </c>
      <c r="BV34" s="224" t="e">
        <f t="shared" si="9"/>
        <v>#VALUE!</v>
      </c>
      <c r="BW34" s="224" t="e">
        <f t="shared" si="26"/>
        <v>#VALUE!</v>
      </c>
      <c r="BX34" s="224" t="e">
        <f t="shared" si="26"/>
        <v>#VALUE!</v>
      </c>
      <c r="CO34" s="215"/>
      <c r="CP34" s="215"/>
      <c r="CQ34" s="215"/>
      <c r="CR34" s="215"/>
      <c r="CS34" s="215"/>
      <c r="CT34" s="215"/>
      <c r="CU34" s="215"/>
      <c r="CV34" s="215"/>
      <c r="CW34" s="215"/>
      <c r="CX34" s="215"/>
      <c r="CY34" s="215"/>
      <c r="CZ34" s="215"/>
      <c r="DA34" s="215"/>
      <c r="DB34" s="215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</row>
    <row r="35" spans="1:117" ht="15">
      <c r="A35" s="210">
        <f>'STUDENT PROFILE'!A35</f>
        <v>29</v>
      </c>
      <c r="B35" s="210" t="str">
        <f>'STUDENT PROFILE'!B35</f>
        <v>O</v>
      </c>
      <c r="C35" s="376" t="str">
        <f>'STUDENT PROFILE'!C35</f>
        <v>Ruchi</v>
      </c>
      <c r="D35" s="210">
        <f>'STUDENT PROFILE'!D35</f>
        <v>2804</v>
      </c>
      <c r="E35" s="114"/>
      <c r="F35" s="182" t="str">
        <f t="shared" si="0"/>
        <v xml:space="preserve">  </v>
      </c>
      <c r="G35" s="114"/>
      <c r="H35" s="182" t="str">
        <f t="shared" si="10"/>
        <v xml:space="preserve">  </v>
      </c>
      <c r="I35" s="114"/>
      <c r="J35" s="182" t="str">
        <f t="shared" si="11"/>
        <v xml:space="preserve">  </v>
      </c>
      <c r="K35" s="114"/>
      <c r="L35" s="182" t="str">
        <f t="shared" si="12"/>
        <v xml:space="preserve">  </v>
      </c>
      <c r="M35" s="114"/>
      <c r="N35" s="182" t="str">
        <f t="shared" si="13"/>
        <v xml:space="preserve">  </v>
      </c>
      <c r="O35" s="114"/>
      <c r="P35" s="182" t="str">
        <f t="shared" si="1"/>
        <v xml:space="preserve">  </v>
      </c>
      <c r="Q35" s="114"/>
      <c r="R35" s="182" t="str">
        <f t="shared" si="2"/>
        <v xml:space="preserve">  </v>
      </c>
      <c r="S35" s="114"/>
      <c r="T35" s="182" t="str">
        <f t="shared" si="3"/>
        <v xml:space="preserve">  </v>
      </c>
      <c r="U35" s="114"/>
      <c r="V35" s="182" t="str">
        <f t="shared" si="4"/>
        <v xml:space="preserve">  </v>
      </c>
      <c r="W35" s="114"/>
      <c r="X35" s="182" t="str">
        <f t="shared" si="5"/>
        <v xml:space="preserve">  </v>
      </c>
      <c r="Y35" s="222"/>
      <c r="Z35" s="222"/>
      <c r="AA35" s="222"/>
      <c r="AB35" s="223" t="e">
        <f>#VALUE!</f>
        <v>#VALUE!</v>
      </c>
      <c r="AC35" s="223" t="e">
        <f>#VALUE!</f>
        <v>#VALUE!</v>
      </c>
      <c r="AD35" s="223" t="e">
        <f>#VALUE!</f>
        <v>#VALUE!</v>
      </c>
      <c r="AE35" s="223" t="e">
        <f>#VALUE!</f>
        <v>#VALUE!</v>
      </c>
      <c r="AF35" s="223" t="e">
        <f>#VALUE!</f>
        <v>#VALUE!</v>
      </c>
      <c r="AG35" s="186" t="e">
        <f>LARGE((E35,G35,I35,K35,M35,O35,Q35,S35,U35,W35),1)</f>
        <v>#NUM!</v>
      </c>
      <c r="AH35" s="186" t="e">
        <f>LARGE((E35,G35,I35,K35,M35,O35,Q35,S35,U35,W35),2)</f>
        <v>#NUM!</v>
      </c>
      <c r="AI35" s="186" t="e">
        <f>LARGE((E35,G35,I35,K35,M35,O35,Q35,S35,U35,W35),3)</f>
        <v>#NUM!</v>
      </c>
      <c r="AJ35" s="186" t="e">
        <f>LARGE((E35,G35,I35,K35,M35,O35,Q35,S35,U35,W35),4)</f>
        <v>#NUM!</v>
      </c>
      <c r="AK35" s="186" t="e">
        <f>LARGE((E35,G35,I35,K35,M35,O35,Q35,S35,U35,W35),5)</f>
        <v>#NUM!</v>
      </c>
      <c r="AL35" s="114"/>
      <c r="AM35" s="182" t="str">
        <f t="shared" si="14"/>
        <v xml:space="preserve">  </v>
      </c>
      <c r="AN35" s="114"/>
      <c r="AO35" s="182" t="str">
        <f t="shared" si="15"/>
        <v xml:space="preserve">  </v>
      </c>
      <c r="AP35" s="114"/>
      <c r="AQ35" s="182" t="str">
        <f t="shared" si="16"/>
        <v xml:space="preserve">  </v>
      </c>
      <c r="AR35" s="114"/>
      <c r="AS35" s="182" t="str">
        <f t="shared" si="17"/>
        <v xml:space="preserve">  </v>
      </c>
      <c r="AT35" s="114"/>
      <c r="AU35" s="182" t="str">
        <f t="shared" si="18"/>
        <v xml:space="preserve">  </v>
      </c>
      <c r="AV35" s="114"/>
      <c r="AW35" s="182" t="str">
        <f t="shared" si="19"/>
        <v xml:space="preserve">  </v>
      </c>
      <c r="AX35" s="114"/>
      <c r="AY35" s="182" t="str">
        <f t="shared" si="20"/>
        <v xml:space="preserve">  </v>
      </c>
      <c r="AZ35" s="114"/>
      <c r="BA35" s="182" t="str">
        <f t="shared" si="21"/>
        <v xml:space="preserve">  </v>
      </c>
      <c r="BB35" s="114"/>
      <c r="BC35" s="182" t="str">
        <f t="shared" si="22"/>
        <v xml:space="preserve">  </v>
      </c>
      <c r="BD35" s="114"/>
      <c r="BE35" s="182" t="str">
        <f t="shared" si="23"/>
        <v xml:space="preserve">  </v>
      </c>
      <c r="BF35" s="222"/>
      <c r="BG35" s="183">
        <f t="shared" si="6"/>
        <v>0</v>
      </c>
      <c r="BH35" s="184">
        <f t="shared" si="24"/>
        <v>0</v>
      </c>
      <c r="BI35" s="187" t="str">
        <f t="shared" si="25"/>
        <v xml:space="preserve">  </v>
      </c>
      <c r="BJ35" s="223" t="e">
        <f>#VALUE!</f>
        <v>#VALUE!</v>
      </c>
      <c r="BK35" s="223" t="e">
        <f>#VALUE!</f>
        <v>#VALUE!</v>
      </c>
      <c r="BL35" s="223" t="e">
        <f>#VALUE!</f>
        <v>#VALUE!</v>
      </c>
      <c r="BM35" s="223" t="e">
        <f>#VALUE!</f>
        <v>#VALUE!</v>
      </c>
      <c r="BN35" s="223" t="e">
        <f>#VALUE!</f>
        <v>#VALUE!</v>
      </c>
      <c r="BO35" s="186" t="e">
        <f>LARGE((AL35,AN35,AP35,AR35,AT35,AV35,AX35,AZ35,BB35,BD35),1)</f>
        <v>#NUM!</v>
      </c>
      <c r="BP35" s="186" t="e">
        <f>LARGE((AL35,AN35,AP35,AR35,AT35,AV35,AX35,AZ35,BB35,BD35),2)</f>
        <v>#NUM!</v>
      </c>
      <c r="BQ35" s="186" t="e">
        <f>LARGE((AL35,AN35,AP35,AR35,AT35,AV35,AX35,AZ35,BB35,BD35),3)</f>
        <v>#NUM!</v>
      </c>
      <c r="BR35" s="186" t="e">
        <f>LARGE((AL35,AN35,AP35,AR35,AT35,AV35,AX35,AZ35,BB35,BD35),4)</f>
        <v>#NUM!</v>
      </c>
      <c r="BS35" s="186" t="e">
        <f>LARGE((AL35,AN35,AP35,AR35,AT35,AV35,AX35,AZ35,BB35,BD35),5)</f>
        <v>#NUM!</v>
      </c>
      <c r="BT35" s="224" t="e">
        <f t="shared" si="7"/>
        <v>#VALUE!</v>
      </c>
      <c r="BU35" s="224" t="e">
        <f t="shared" si="8"/>
        <v>#VALUE!</v>
      </c>
      <c r="BV35" s="224" t="e">
        <f t="shared" si="9"/>
        <v>#VALUE!</v>
      </c>
      <c r="BW35" s="224" t="e">
        <f t="shared" si="26"/>
        <v>#VALUE!</v>
      </c>
      <c r="BX35" s="224" t="e">
        <f t="shared" si="26"/>
        <v>#VALUE!</v>
      </c>
      <c r="CO35" s="215"/>
      <c r="CP35" s="215"/>
      <c r="CQ35" s="215"/>
      <c r="CR35" s="215"/>
      <c r="CS35" s="215"/>
      <c r="CT35" s="215"/>
      <c r="CU35" s="215"/>
      <c r="CV35" s="215"/>
      <c r="CW35" s="215"/>
      <c r="CX35" s="215"/>
      <c r="CY35" s="215"/>
      <c r="CZ35" s="215"/>
      <c r="DA35" s="215"/>
      <c r="DB35" s="215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</row>
    <row r="36" spans="1:117" ht="15">
      <c r="A36" s="210">
        <f>'STUDENT PROFILE'!A36</f>
        <v>30</v>
      </c>
      <c r="B36" s="210" t="str">
        <f>'STUDENT PROFILE'!B36</f>
        <v>G</v>
      </c>
      <c r="C36" s="376" t="str">
        <f>'STUDENT PROFILE'!C36</f>
        <v>Bhavi</v>
      </c>
      <c r="D36" s="210">
        <f>'STUDENT PROFILE'!D36</f>
        <v>3060</v>
      </c>
      <c r="E36" s="114"/>
      <c r="F36" s="182" t="str">
        <f t="shared" si="0"/>
        <v xml:space="preserve">  </v>
      </c>
      <c r="G36" s="114"/>
      <c r="H36" s="182" t="str">
        <f t="shared" si="10"/>
        <v xml:space="preserve">  </v>
      </c>
      <c r="I36" s="114"/>
      <c r="J36" s="182" t="str">
        <f t="shared" si="11"/>
        <v xml:space="preserve">  </v>
      </c>
      <c r="K36" s="114"/>
      <c r="L36" s="182" t="str">
        <f t="shared" si="12"/>
        <v xml:space="preserve">  </v>
      </c>
      <c r="M36" s="114"/>
      <c r="N36" s="182" t="str">
        <f t="shared" si="13"/>
        <v xml:space="preserve">  </v>
      </c>
      <c r="O36" s="114"/>
      <c r="P36" s="182" t="str">
        <f t="shared" si="1"/>
        <v xml:space="preserve">  </v>
      </c>
      <c r="Q36" s="114"/>
      <c r="R36" s="182" t="str">
        <f t="shared" si="2"/>
        <v xml:space="preserve">  </v>
      </c>
      <c r="S36" s="114"/>
      <c r="T36" s="182" t="str">
        <f t="shared" si="3"/>
        <v xml:space="preserve">  </v>
      </c>
      <c r="U36" s="114"/>
      <c r="V36" s="182" t="str">
        <f t="shared" si="4"/>
        <v xml:space="preserve">  </v>
      </c>
      <c r="W36" s="114"/>
      <c r="X36" s="182" t="str">
        <f t="shared" si="5"/>
        <v xml:space="preserve">  </v>
      </c>
      <c r="Y36" s="222"/>
      <c r="Z36" s="222"/>
      <c r="AA36" s="222"/>
      <c r="AB36" s="223" t="e">
        <f>#VALUE!</f>
        <v>#VALUE!</v>
      </c>
      <c r="AC36" s="223" t="e">
        <f>#VALUE!</f>
        <v>#VALUE!</v>
      </c>
      <c r="AD36" s="223" t="e">
        <f>#VALUE!</f>
        <v>#VALUE!</v>
      </c>
      <c r="AE36" s="223" t="e">
        <f>#VALUE!</f>
        <v>#VALUE!</v>
      </c>
      <c r="AF36" s="223" t="e">
        <f>#VALUE!</f>
        <v>#VALUE!</v>
      </c>
      <c r="AG36" s="186" t="e">
        <f>LARGE((E36,G36,I36,K36,M36,O36,Q36,S36,U36,W36),1)</f>
        <v>#NUM!</v>
      </c>
      <c r="AH36" s="186" t="e">
        <f>LARGE((E36,G36,I36,K36,M36,O36,Q36,S36,U36,W36),2)</f>
        <v>#NUM!</v>
      </c>
      <c r="AI36" s="186" t="e">
        <f>LARGE((E36,G36,I36,K36,M36,O36,Q36,S36,U36,W36),3)</f>
        <v>#NUM!</v>
      </c>
      <c r="AJ36" s="186" t="e">
        <f>LARGE((E36,G36,I36,K36,M36,O36,Q36,S36,U36,W36),4)</f>
        <v>#NUM!</v>
      </c>
      <c r="AK36" s="186" t="e">
        <f>LARGE((E36,G36,I36,K36,M36,O36,Q36,S36,U36,W36),5)</f>
        <v>#NUM!</v>
      </c>
      <c r="AL36" s="114"/>
      <c r="AM36" s="182" t="str">
        <f t="shared" si="14"/>
        <v xml:space="preserve">  </v>
      </c>
      <c r="AN36" s="114"/>
      <c r="AO36" s="182" t="str">
        <f t="shared" si="15"/>
        <v xml:space="preserve">  </v>
      </c>
      <c r="AP36" s="114"/>
      <c r="AQ36" s="182" t="str">
        <f t="shared" si="16"/>
        <v xml:space="preserve">  </v>
      </c>
      <c r="AR36" s="114"/>
      <c r="AS36" s="182" t="str">
        <f t="shared" si="17"/>
        <v xml:space="preserve">  </v>
      </c>
      <c r="AT36" s="114"/>
      <c r="AU36" s="182" t="str">
        <f t="shared" si="18"/>
        <v xml:space="preserve">  </v>
      </c>
      <c r="AV36" s="114"/>
      <c r="AW36" s="182" t="str">
        <f t="shared" si="19"/>
        <v xml:space="preserve">  </v>
      </c>
      <c r="AX36" s="114"/>
      <c r="AY36" s="182" t="str">
        <f t="shared" si="20"/>
        <v xml:space="preserve">  </v>
      </c>
      <c r="AZ36" s="114"/>
      <c r="BA36" s="182" t="str">
        <f t="shared" si="21"/>
        <v xml:space="preserve">  </v>
      </c>
      <c r="BB36" s="114"/>
      <c r="BC36" s="182" t="str">
        <f t="shared" si="22"/>
        <v xml:space="preserve">  </v>
      </c>
      <c r="BD36" s="114"/>
      <c r="BE36" s="182" t="str">
        <f t="shared" si="23"/>
        <v xml:space="preserve">  </v>
      </c>
      <c r="BF36" s="222"/>
      <c r="BG36" s="183">
        <f t="shared" si="6"/>
        <v>0</v>
      </c>
      <c r="BH36" s="184">
        <f t="shared" si="24"/>
        <v>0</v>
      </c>
      <c r="BI36" s="187" t="str">
        <f t="shared" si="25"/>
        <v xml:space="preserve">  </v>
      </c>
      <c r="BJ36" s="223" t="e">
        <f>#VALUE!</f>
        <v>#VALUE!</v>
      </c>
      <c r="BK36" s="223" t="e">
        <f>#VALUE!</f>
        <v>#VALUE!</v>
      </c>
      <c r="BL36" s="223" t="e">
        <f>#VALUE!</f>
        <v>#VALUE!</v>
      </c>
      <c r="BM36" s="223" t="e">
        <f>#VALUE!</f>
        <v>#VALUE!</v>
      </c>
      <c r="BN36" s="223" t="e">
        <f>#VALUE!</f>
        <v>#VALUE!</v>
      </c>
      <c r="BO36" s="186" t="e">
        <f>LARGE((AL36,AN36,AP36,AR36,AT36,AV36,AX36,AZ36,BB36,BD36),1)</f>
        <v>#NUM!</v>
      </c>
      <c r="BP36" s="186" t="e">
        <f>LARGE((AL36,AN36,AP36,AR36,AT36,AV36,AX36,AZ36,BB36,BD36),2)</f>
        <v>#NUM!</v>
      </c>
      <c r="BQ36" s="186" t="e">
        <f>LARGE((AL36,AN36,AP36,AR36,AT36,AV36,AX36,AZ36,BB36,BD36),3)</f>
        <v>#NUM!</v>
      </c>
      <c r="BR36" s="186" t="e">
        <f>LARGE((AL36,AN36,AP36,AR36,AT36,AV36,AX36,AZ36,BB36,BD36),4)</f>
        <v>#NUM!</v>
      </c>
      <c r="BS36" s="186" t="e">
        <f>LARGE((AL36,AN36,AP36,AR36,AT36,AV36,AX36,AZ36,BB36,BD36),5)</f>
        <v>#NUM!</v>
      </c>
      <c r="BT36" s="224" t="e">
        <f t="shared" si="7"/>
        <v>#VALUE!</v>
      </c>
      <c r="BU36" s="224" t="e">
        <f t="shared" si="8"/>
        <v>#VALUE!</v>
      </c>
      <c r="BV36" s="224" t="e">
        <f t="shared" si="9"/>
        <v>#VALUE!</v>
      </c>
      <c r="BW36" s="224" t="e">
        <f t="shared" si="26"/>
        <v>#VALUE!</v>
      </c>
      <c r="BX36" s="224" t="e">
        <f t="shared" si="26"/>
        <v>#VALUE!</v>
      </c>
      <c r="CO36" s="215"/>
      <c r="CP36" s="215"/>
      <c r="CQ36" s="215"/>
      <c r="CR36" s="215"/>
      <c r="CS36" s="215"/>
      <c r="CT36" s="215"/>
      <c r="CU36" s="215"/>
      <c r="CV36" s="215"/>
      <c r="CW36" s="215"/>
      <c r="CX36" s="215"/>
      <c r="CY36" s="215"/>
      <c r="CZ36" s="215"/>
      <c r="DA36" s="215"/>
      <c r="DB36" s="215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</row>
    <row r="37" spans="1:117" ht="15">
      <c r="A37" s="210">
        <f>'STUDENT PROFILE'!A37</f>
        <v>31</v>
      </c>
      <c r="B37" s="210" t="str">
        <f>'STUDENT PROFILE'!B37</f>
        <v>J</v>
      </c>
      <c r="C37" s="376" t="str">
        <f>'STUDENT PROFILE'!C37</f>
        <v>Akshay Kumar</v>
      </c>
      <c r="D37" s="210">
        <f>'STUDENT PROFILE'!D37</f>
        <v>3061</v>
      </c>
      <c r="E37" s="114"/>
      <c r="F37" s="182" t="str">
        <f t="shared" si="0"/>
        <v xml:space="preserve">  </v>
      </c>
      <c r="G37" s="114"/>
      <c r="H37" s="182" t="str">
        <f t="shared" si="10"/>
        <v xml:space="preserve">  </v>
      </c>
      <c r="I37" s="114"/>
      <c r="J37" s="182" t="str">
        <f t="shared" si="11"/>
        <v xml:space="preserve">  </v>
      </c>
      <c r="K37" s="114"/>
      <c r="L37" s="182" t="str">
        <f t="shared" si="12"/>
        <v xml:space="preserve">  </v>
      </c>
      <c r="M37" s="114"/>
      <c r="N37" s="182" t="str">
        <f t="shared" si="13"/>
        <v xml:space="preserve">  </v>
      </c>
      <c r="O37" s="114"/>
      <c r="P37" s="182" t="str">
        <f t="shared" si="1"/>
        <v xml:space="preserve">  </v>
      </c>
      <c r="Q37" s="114"/>
      <c r="R37" s="182" t="str">
        <f t="shared" si="2"/>
        <v xml:space="preserve">  </v>
      </c>
      <c r="S37" s="114"/>
      <c r="T37" s="182" t="str">
        <f t="shared" si="3"/>
        <v xml:space="preserve">  </v>
      </c>
      <c r="U37" s="114"/>
      <c r="V37" s="182" t="str">
        <f t="shared" si="4"/>
        <v xml:space="preserve">  </v>
      </c>
      <c r="W37" s="114"/>
      <c r="X37" s="182" t="str">
        <f t="shared" si="5"/>
        <v xml:space="preserve">  </v>
      </c>
      <c r="Y37" s="222"/>
      <c r="Z37" s="222"/>
      <c r="AA37" s="222"/>
      <c r="AB37" s="223" t="e">
        <f>#VALUE!</f>
        <v>#VALUE!</v>
      </c>
      <c r="AC37" s="223" t="e">
        <f>#VALUE!</f>
        <v>#VALUE!</v>
      </c>
      <c r="AD37" s="223" t="e">
        <f>#VALUE!</f>
        <v>#VALUE!</v>
      </c>
      <c r="AE37" s="223" t="e">
        <f>#VALUE!</f>
        <v>#VALUE!</v>
      </c>
      <c r="AF37" s="223" t="e">
        <f>#VALUE!</f>
        <v>#VALUE!</v>
      </c>
      <c r="AG37" s="186" t="e">
        <f>LARGE((E37,G37,I37,K37,M37,O37,Q37,S37,U37,W37),1)</f>
        <v>#NUM!</v>
      </c>
      <c r="AH37" s="186" t="e">
        <f>LARGE((E37,G37,I37,K37,M37,O37,Q37,S37,U37,W37),2)</f>
        <v>#NUM!</v>
      </c>
      <c r="AI37" s="186" t="e">
        <f>LARGE((E37,G37,I37,K37,M37,O37,Q37,S37,U37,W37),3)</f>
        <v>#NUM!</v>
      </c>
      <c r="AJ37" s="186" t="e">
        <f>LARGE((E37,G37,I37,K37,M37,O37,Q37,S37,U37,W37),4)</f>
        <v>#NUM!</v>
      </c>
      <c r="AK37" s="186" t="e">
        <f>LARGE((E37,G37,I37,K37,M37,O37,Q37,S37,U37,W37),5)</f>
        <v>#NUM!</v>
      </c>
      <c r="AL37" s="114"/>
      <c r="AM37" s="182" t="str">
        <f t="shared" si="14"/>
        <v xml:space="preserve">  </v>
      </c>
      <c r="AN37" s="114"/>
      <c r="AO37" s="182" t="str">
        <f t="shared" si="15"/>
        <v xml:space="preserve">  </v>
      </c>
      <c r="AP37" s="114"/>
      <c r="AQ37" s="182" t="str">
        <f t="shared" si="16"/>
        <v xml:space="preserve">  </v>
      </c>
      <c r="AR37" s="114"/>
      <c r="AS37" s="182" t="str">
        <f t="shared" si="17"/>
        <v xml:space="preserve">  </v>
      </c>
      <c r="AT37" s="114"/>
      <c r="AU37" s="182" t="str">
        <f t="shared" si="18"/>
        <v xml:space="preserve">  </v>
      </c>
      <c r="AV37" s="114"/>
      <c r="AW37" s="182" t="str">
        <f t="shared" si="19"/>
        <v xml:space="preserve">  </v>
      </c>
      <c r="AX37" s="114"/>
      <c r="AY37" s="182" t="str">
        <f t="shared" si="20"/>
        <v xml:space="preserve">  </v>
      </c>
      <c r="AZ37" s="114"/>
      <c r="BA37" s="182" t="str">
        <f t="shared" si="21"/>
        <v xml:space="preserve">  </v>
      </c>
      <c r="BB37" s="114"/>
      <c r="BC37" s="182" t="str">
        <f t="shared" si="22"/>
        <v xml:space="preserve">  </v>
      </c>
      <c r="BD37" s="114"/>
      <c r="BE37" s="182" t="str">
        <f t="shared" si="23"/>
        <v xml:space="preserve">  </v>
      </c>
      <c r="BF37" s="222"/>
      <c r="BG37" s="183">
        <f t="shared" si="6"/>
        <v>0</v>
      </c>
      <c r="BH37" s="184">
        <f t="shared" si="24"/>
        <v>0</v>
      </c>
      <c r="BI37" s="187" t="str">
        <f t="shared" si="25"/>
        <v xml:space="preserve">  </v>
      </c>
      <c r="BJ37" s="223" t="e">
        <f>#VALUE!</f>
        <v>#VALUE!</v>
      </c>
      <c r="BK37" s="223" t="e">
        <f>#VALUE!</f>
        <v>#VALUE!</v>
      </c>
      <c r="BL37" s="223" t="e">
        <f>#VALUE!</f>
        <v>#VALUE!</v>
      </c>
      <c r="BM37" s="223" t="e">
        <f>#VALUE!</f>
        <v>#VALUE!</v>
      </c>
      <c r="BN37" s="223" t="e">
        <f>#VALUE!</f>
        <v>#VALUE!</v>
      </c>
      <c r="BO37" s="186" t="e">
        <f>LARGE((AL37,AN37,AP37,AR37,AT37,AV37,AX37,AZ37,BB37,BD37),1)</f>
        <v>#NUM!</v>
      </c>
      <c r="BP37" s="186" t="e">
        <f>LARGE((AL37,AN37,AP37,AR37,AT37,AV37,AX37,AZ37,BB37,BD37),2)</f>
        <v>#NUM!</v>
      </c>
      <c r="BQ37" s="186" t="e">
        <f>LARGE((AL37,AN37,AP37,AR37,AT37,AV37,AX37,AZ37,BB37,BD37),3)</f>
        <v>#NUM!</v>
      </c>
      <c r="BR37" s="186" t="e">
        <f>LARGE((AL37,AN37,AP37,AR37,AT37,AV37,AX37,AZ37,BB37,BD37),4)</f>
        <v>#NUM!</v>
      </c>
      <c r="BS37" s="186" t="e">
        <f>LARGE((AL37,AN37,AP37,AR37,AT37,AV37,AX37,AZ37,BB37,BD37),5)</f>
        <v>#NUM!</v>
      </c>
      <c r="BT37" s="224" t="e">
        <f t="shared" si="7"/>
        <v>#VALUE!</v>
      </c>
      <c r="BU37" s="224" t="e">
        <f t="shared" si="8"/>
        <v>#VALUE!</v>
      </c>
      <c r="BV37" s="224" t="e">
        <f t="shared" si="9"/>
        <v>#VALUE!</v>
      </c>
      <c r="BW37" s="224" t="e">
        <f t="shared" si="26"/>
        <v>#VALUE!</v>
      </c>
      <c r="BX37" s="224" t="e">
        <f t="shared" si="26"/>
        <v>#VALUE!</v>
      </c>
      <c r="CO37" s="215"/>
      <c r="CP37" s="215"/>
      <c r="CQ37" s="215"/>
      <c r="CR37" s="215"/>
      <c r="CS37" s="215"/>
      <c r="CT37" s="215"/>
      <c r="CU37" s="215"/>
      <c r="CV37" s="215"/>
      <c r="CW37" s="215"/>
      <c r="CX37" s="215"/>
      <c r="CY37" s="215"/>
      <c r="CZ37" s="215"/>
      <c r="DA37" s="215"/>
      <c r="DB37" s="215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</row>
    <row r="38" spans="1:117" ht="15">
      <c r="A38" s="210">
        <f>'STUDENT PROFILE'!A38</f>
        <v>32</v>
      </c>
      <c r="B38" s="210" t="str">
        <f>'STUDENT PROFILE'!B38</f>
        <v>J</v>
      </c>
      <c r="C38" s="376" t="str">
        <f>'STUDENT PROFILE'!C38</f>
        <v>Satender Yadav</v>
      </c>
      <c r="D38" s="210">
        <f>'STUDENT PROFILE'!D38</f>
        <v>3062</v>
      </c>
      <c r="E38" s="114"/>
      <c r="F38" s="182" t="str">
        <f t="shared" si="0"/>
        <v xml:space="preserve">  </v>
      </c>
      <c r="G38" s="114"/>
      <c r="H38" s="182" t="str">
        <f t="shared" si="10"/>
        <v xml:space="preserve">  </v>
      </c>
      <c r="I38" s="114"/>
      <c r="J38" s="182" t="str">
        <f t="shared" si="11"/>
        <v xml:space="preserve">  </v>
      </c>
      <c r="K38" s="114"/>
      <c r="L38" s="182" t="str">
        <f t="shared" si="12"/>
        <v xml:space="preserve">  </v>
      </c>
      <c r="M38" s="114"/>
      <c r="N38" s="182" t="str">
        <f t="shared" si="13"/>
        <v xml:space="preserve">  </v>
      </c>
      <c r="O38" s="114"/>
      <c r="P38" s="182" t="str">
        <f t="shared" si="1"/>
        <v xml:space="preserve">  </v>
      </c>
      <c r="Q38" s="114"/>
      <c r="R38" s="182" t="str">
        <f t="shared" si="2"/>
        <v xml:space="preserve">  </v>
      </c>
      <c r="S38" s="114"/>
      <c r="T38" s="182" t="str">
        <f t="shared" si="3"/>
        <v xml:space="preserve">  </v>
      </c>
      <c r="U38" s="114"/>
      <c r="V38" s="182" t="str">
        <f t="shared" si="4"/>
        <v xml:space="preserve">  </v>
      </c>
      <c r="W38" s="114"/>
      <c r="X38" s="182" t="str">
        <f t="shared" si="5"/>
        <v xml:space="preserve">  </v>
      </c>
      <c r="Y38" s="222"/>
      <c r="Z38" s="222"/>
      <c r="AA38" s="222"/>
      <c r="AB38" s="223" t="e">
        <f>#VALUE!</f>
        <v>#VALUE!</v>
      </c>
      <c r="AC38" s="223" t="e">
        <f>#VALUE!</f>
        <v>#VALUE!</v>
      </c>
      <c r="AD38" s="223" t="e">
        <f>#VALUE!</f>
        <v>#VALUE!</v>
      </c>
      <c r="AE38" s="223" t="e">
        <f>#VALUE!</f>
        <v>#VALUE!</v>
      </c>
      <c r="AF38" s="223" t="e">
        <f>#VALUE!</f>
        <v>#VALUE!</v>
      </c>
      <c r="AG38" s="186" t="e">
        <f>LARGE((E38,G38,I38,K38,M38,O38,Q38,S38,U38,W38),1)</f>
        <v>#NUM!</v>
      </c>
      <c r="AH38" s="186" t="e">
        <f>LARGE((E38,G38,I38,K38,M38,O38,Q38,S38,U38,W38),2)</f>
        <v>#NUM!</v>
      </c>
      <c r="AI38" s="186" t="e">
        <f>LARGE((E38,G38,I38,K38,M38,O38,Q38,S38,U38,W38),3)</f>
        <v>#NUM!</v>
      </c>
      <c r="AJ38" s="186" t="e">
        <f>LARGE((E38,G38,I38,K38,M38,O38,Q38,S38,U38,W38),4)</f>
        <v>#NUM!</v>
      </c>
      <c r="AK38" s="186" t="e">
        <f>LARGE((E38,G38,I38,K38,M38,O38,Q38,S38,U38,W38),5)</f>
        <v>#NUM!</v>
      </c>
      <c r="AL38" s="114"/>
      <c r="AM38" s="182" t="str">
        <f t="shared" si="14"/>
        <v xml:space="preserve">  </v>
      </c>
      <c r="AN38" s="114"/>
      <c r="AO38" s="182" t="str">
        <f t="shared" si="15"/>
        <v xml:space="preserve">  </v>
      </c>
      <c r="AP38" s="114"/>
      <c r="AQ38" s="182" t="str">
        <f t="shared" si="16"/>
        <v xml:space="preserve">  </v>
      </c>
      <c r="AR38" s="114"/>
      <c r="AS38" s="182" t="str">
        <f t="shared" si="17"/>
        <v xml:space="preserve">  </v>
      </c>
      <c r="AT38" s="114"/>
      <c r="AU38" s="182" t="str">
        <f t="shared" si="18"/>
        <v xml:space="preserve">  </v>
      </c>
      <c r="AV38" s="114"/>
      <c r="AW38" s="182" t="str">
        <f t="shared" si="19"/>
        <v xml:space="preserve">  </v>
      </c>
      <c r="AX38" s="114"/>
      <c r="AY38" s="182" t="str">
        <f t="shared" si="20"/>
        <v xml:space="preserve">  </v>
      </c>
      <c r="AZ38" s="114"/>
      <c r="BA38" s="182" t="str">
        <f t="shared" si="21"/>
        <v xml:space="preserve">  </v>
      </c>
      <c r="BB38" s="114"/>
      <c r="BC38" s="182" t="str">
        <f t="shared" si="22"/>
        <v xml:space="preserve">  </v>
      </c>
      <c r="BD38" s="114"/>
      <c r="BE38" s="182" t="str">
        <f t="shared" si="23"/>
        <v xml:space="preserve">  </v>
      </c>
      <c r="BF38" s="222"/>
      <c r="BG38" s="183">
        <f t="shared" si="6"/>
        <v>0</v>
      </c>
      <c r="BH38" s="184">
        <f t="shared" si="24"/>
        <v>0</v>
      </c>
      <c r="BI38" s="187" t="str">
        <f t="shared" si="25"/>
        <v xml:space="preserve">  </v>
      </c>
      <c r="BJ38" s="223" t="e">
        <f>#VALUE!</f>
        <v>#VALUE!</v>
      </c>
      <c r="BK38" s="223" t="e">
        <f>#VALUE!</f>
        <v>#VALUE!</v>
      </c>
      <c r="BL38" s="223" t="e">
        <f>#VALUE!</f>
        <v>#VALUE!</v>
      </c>
      <c r="BM38" s="223" t="e">
        <f>#VALUE!</f>
        <v>#VALUE!</v>
      </c>
      <c r="BN38" s="223" t="e">
        <f>#VALUE!</f>
        <v>#VALUE!</v>
      </c>
      <c r="BO38" s="186" t="e">
        <f>LARGE((AL38,AN38,AP38,AR38,AT38,AV38,AX38,AZ38,BB38,BD38),1)</f>
        <v>#NUM!</v>
      </c>
      <c r="BP38" s="186" t="e">
        <f>LARGE((AL38,AN38,AP38,AR38,AT38,AV38,AX38,AZ38,BB38,BD38),2)</f>
        <v>#NUM!</v>
      </c>
      <c r="BQ38" s="186" t="e">
        <f>LARGE((AL38,AN38,AP38,AR38,AT38,AV38,AX38,AZ38,BB38,BD38),3)</f>
        <v>#NUM!</v>
      </c>
      <c r="BR38" s="186" t="e">
        <f>LARGE((AL38,AN38,AP38,AR38,AT38,AV38,AX38,AZ38,BB38,BD38),4)</f>
        <v>#NUM!</v>
      </c>
      <c r="BS38" s="186" t="e">
        <f>LARGE((AL38,AN38,AP38,AR38,AT38,AV38,AX38,AZ38,BB38,BD38),5)</f>
        <v>#NUM!</v>
      </c>
      <c r="BT38" s="224" t="e">
        <f t="shared" si="7"/>
        <v>#VALUE!</v>
      </c>
      <c r="BU38" s="224" t="e">
        <f t="shared" si="8"/>
        <v>#VALUE!</v>
      </c>
      <c r="BV38" s="224" t="e">
        <f t="shared" si="9"/>
        <v>#VALUE!</v>
      </c>
      <c r="BW38" s="224" t="e">
        <f t="shared" si="26"/>
        <v>#VALUE!</v>
      </c>
      <c r="BX38" s="224" t="e">
        <f t="shared" si="26"/>
        <v>#VALUE!</v>
      </c>
      <c r="CO38" s="215"/>
      <c r="CP38" s="215"/>
      <c r="CQ38" s="215"/>
      <c r="CR38" s="215"/>
      <c r="CS38" s="215"/>
      <c r="CT38" s="215"/>
      <c r="CU38" s="215"/>
      <c r="CV38" s="215"/>
      <c r="CW38" s="215"/>
      <c r="CX38" s="215"/>
      <c r="CY38" s="215"/>
      <c r="CZ38" s="215"/>
      <c r="DA38" s="215"/>
      <c r="DB38" s="215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</row>
    <row r="39" spans="1:117" ht="15">
      <c r="A39" s="210">
        <f>'STUDENT PROFILE'!A39</f>
        <v>33</v>
      </c>
      <c r="B39" s="210" t="str">
        <f>'STUDENT PROFILE'!B39</f>
        <v>J</v>
      </c>
      <c r="C39" s="376" t="str">
        <f>'STUDENT PROFILE'!C39</f>
        <v>Vikash</v>
      </c>
      <c r="D39" s="210">
        <f>'STUDENT PROFILE'!D39</f>
        <v>3063</v>
      </c>
      <c r="E39" s="114"/>
      <c r="F39" s="182" t="str">
        <f t="shared" si="0"/>
        <v xml:space="preserve">  </v>
      </c>
      <c r="G39" s="114"/>
      <c r="H39" s="182" t="str">
        <f t="shared" si="10"/>
        <v xml:space="preserve">  </v>
      </c>
      <c r="I39" s="114"/>
      <c r="J39" s="182" t="str">
        <f t="shared" si="11"/>
        <v xml:space="preserve">  </v>
      </c>
      <c r="K39" s="114"/>
      <c r="L39" s="182" t="str">
        <f t="shared" si="12"/>
        <v xml:space="preserve">  </v>
      </c>
      <c r="M39" s="114"/>
      <c r="N39" s="182" t="str">
        <f t="shared" si="13"/>
        <v xml:space="preserve">  </v>
      </c>
      <c r="O39" s="114"/>
      <c r="P39" s="182" t="str">
        <f t="shared" si="1"/>
        <v xml:space="preserve">  </v>
      </c>
      <c r="Q39" s="114"/>
      <c r="R39" s="182" t="str">
        <f t="shared" si="2"/>
        <v xml:space="preserve">  </v>
      </c>
      <c r="S39" s="114"/>
      <c r="T39" s="182" t="str">
        <f t="shared" si="3"/>
        <v xml:space="preserve">  </v>
      </c>
      <c r="U39" s="114"/>
      <c r="V39" s="182" t="str">
        <f t="shared" si="4"/>
        <v xml:space="preserve">  </v>
      </c>
      <c r="W39" s="114"/>
      <c r="X39" s="182" t="str">
        <f t="shared" si="5"/>
        <v xml:space="preserve">  </v>
      </c>
      <c r="Y39" s="222"/>
      <c r="Z39" s="222"/>
      <c r="AA39" s="222"/>
      <c r="AB39" s="223" t="e">
        <f>#VALUE!</f>
        <v>#VALUE!</v>
      </c>
      <c r="AC39" s="223" t="e">
        <f>#VALUE!</f>
        <v>#VALUE!</v>
      </c>
      <c r="AD39" s="223" t="e">
        <f>#VALUE!</f>
        <v>#VALUE!</v>
      </c>
      <c r="AE39" s="223" t="e">
        <f>#VALUE!</f>
        <v>#VALUE!</v>
      </c>
      <c r="AF39" s="223" t="e">
        <f>#VALUE!</f>
        <v>#VALUE!</v>
      </c>
      <c r="AG39" s="186" t="e">
        <f>LARGE((E39,G39,I39,K39,M39,O39,Q39,S39,U39,W39),1)</f>
        <v>#NUM!</v>
      </c>
      <c r="AH39" s="186" t="e">
        <f>LARGE((E39,G39,I39,K39,M39,O39,Q39,S39,U39,W39),2)</f>
        <v>#NUM!</v>
      </c>
      <c r="AI39" s="186" t="e">
        <f>LARGE((E39,G39,I39,K39,M39,O39,Q39,S39,U39,W39),3)</f>
        <v>#NUM!</v>
      </c>
      <c r="AJ39" s="186" t="e">
        <f>LARGE((E39,G39,I39,K39,M39,O39,Q39,S39,U39,W39),4)</f>
        <v>#NUM!</v>
      </c>
      <c r="AK39" s="186" t="e">
        <f>LARGE((E39,G39,I39,K39,M39,O39,Q39,S39,U39,W39),5)</f>
        <v>#NUM!</v>
      </c>
      <c r="AL39" s="114"/>
      <c r="AM39" s="182" t="str">
        <f t="shared" si="14"/>
        <v xml:space="preserve">  </v>
      </c>
      <c r="AN39" s="114"/>
      <c r="AO39" s="182" t="str">
        <f t="shared" si="15"/>
        <v xml:space="preserve">  </v>
      </c>
      <c r="AP39" s="114"/>
      <c r="AQ39" s="182" t="str">
        <f t="shared" si="16"/>
        <v xml:space="preserve">  </v>
      </c>
      <c r="AR39" s="114"/>
      <c r="AS39" s="182" t="str">
        <f t="shared" si="17"/>
        <v xml:space="preserve">  </v>
      </c>
      <c r="AT39" s="114"/>
      <c r="AU39" s="182" t="str">
        <f t="shared" si="18"/>
        <v xml:space="preserve">  </v>
      </c>
      <c r="AV39" s="114"/>
      <c r="AW39" s="182" t="str">
        <f t="shared" si="19"/>
        <v xml:space="preserve">  </v>
      </c>
      <c r="AX39" s="114"/>
      <c r="AY39" s="182" t="str">
        <f t="shared" si="20"/>
        <v xml:space="preserve">  </v>
      </c>
      <c r="AZ39" s="114"/>
      <c r="BA39" s="182" t="str">
        <f t="shared" si="21"/>
        <v xml:space="preserve">  </v>
      </c>
      <c r="BB39" s="114"/>
      <c r="BC39" s="182" t="str">
        <f t="shared" si="22"/>
        <v xml:space="preserve">  </v>
      </c>
      <c r="BD39" s="114"/>
      <c r="BE39" s="182" t="str">
        <f t="shared" si="23"/>
        <v xml:space="preserve">  </v>
      </c>
      <c r="BF39" s="222"/>
      <c r="BG39" s="183">
        <f t="shared" ref="BG39:BG56" si="27">AL39+AN39+AP39+AR39+AT39+AV39+AX39+AZ39+BB39+BD39+E39+G39+I39+K39+M39+O39+Q39+S39+U39+W39</f>
        <v>0</v>
      </c>
      <c r="BH39" s="184">
        <f t="shared" si="24"/>
        <v>0</v>
      </c>
      <c r="BI39" s="187" t="str">
        <f t="shared" si="25"/>
        <v xml:space="preserve">  </v>
      </c>
      <c r="BJ39" s="223" t="e">
        <f>#VALUE!</f>
        <v>#VALUE!</v>
      </c>
      <c r="BK39" s="223" t="e">
        <f>#VALUE!</f>
        <v>#VALUE!</v>
      </c>
      <c r="BL39" s="223" t="e">
        <f>#VALUE!</f>
        <v>#VALUE!</v>
      </c>
      <c r="BM39" s="223" t="e">
        <f>#VALUE!</f>
        <v>#VALUE!</v>
      </c>
      <c r="BN39" s="223" t="e">
        <f>#VALUE!</f>
        <v>#VALUE!</v>
      </c>
      <c r="BO39" s="186" t="e">
        <f>LARGE((AL39,AN39,AP39,AR39,AT39,AV39,AX39,AZ39,BB39,BD39),1)</f>
        <v>#NUM!</v>
      </c>
      <c r="BP39" s="186" t="e">
        <f>LARGE((AL39,AN39,AP39,AR39,AT39,AV39,AX39,AZ39,BB39,BD39),2)</f>
        <v>#NUM!</v>
      </c>
      <c r="BQ39" s="186" t="e">
        <f>LARGE((AL39,AN39,AP39,AR39,AT39,AV39,AX39,AZ39,BB39,BD39),3)</f>
        <v>#NUM!</v>
      </c>
      <c r="BR39" s="186" t="e">
        <f>LARGE((AL39,AN39,AP39,AR39,AT39,AV39,AX39,AZ39,BB39,BD39),4)</f>
        <v>#NUM!</v>
      </c>
      <c r="BS39" s="186" t="e">
        <f>LARGE((AL39,AN39,AP39,AR39,AT39,AV39,AX39,AZ39,BB39,BD39),5)</f>
        <v>#NUM!</v>
      </c>
      <c r="BT39" s="224" t="e">
        <f t="shared" ref="BT39:BT56" si="28">AB39</f>
        <v>#VALUE!</v>
      </c>
      <c r="BU39" s="224" t="e">
        <f t="shared" ref="BU39:BU56" si="29">AC39</f>
        <v>#VALUE!</v>
      </c>
      <c r="BV39" s="224" t="e">
        <f t="shared" ref="BV39:BV56" si="30">AD39</f>
        <v>#VALUE!</v>
      </c>
      <c r="BW39" s="224" t="e">
        <f t="shared" si="26"/>
        <v>#VALUE!</v>
      </c>
      <c r="BX39" s="224" t="e">
        <f t="shared" si="26"/>
        <v>#VALUE!</v>
      </c>
      <c r="CO39" s="215"/>
      <c r="CP39" s="215"/>
      <c r="CQ39" s="215"/>
      <c r="CR39" s="215"/>
      <c r="CS39" s="215"/>
      <c r="CT39" s="215"/>
      <c r="CU39" s="215"/>
      <c r="CV39" s="215"/>
      <c r="CW39" s="215"/>
      <c r="CX39" s="215"/>
      <c r="CY39" s="215"/>
      <c r="CZ39" s="215"/>
      <c r="DA39" s="215"/>
      <c r="DB39" s="215"/>
      <c r="DC39" s="215"/>
      <c r="DD39" s="215"/>
      <c r="DE39" s="215"/>
      <c r="DF39" s="215"/>
      <c r="DG39" s="215"/>
      <c r="DH39" s="215"/>
      <c r="DI39" s="215"/>
      <c r="DJ39" s="215"/>
      <c r="DK39" s="215"/>
      <c r="DL39" s="215"/>
      <c r="DM39" s="215"/>
    </row>
    <row r="40" spans="1:117" ht="15">
      <c r="A40" s="210">
        <f>'STUDENT PROFILE'!A40</f>
        <v>34</v>
      </c>
      <c r="B40" s="210" t="str">
        <f>'STUDENT PROFILE'!B40</f>
        <v>G</v>
      </c>
      <c r="C40" s="376" t="str">
        <f>'STUDENT PROFILE'!C40</f>
        <v>Charu</v>
      </c>
      <c r="D40" s="210">
        <f>'STUDENT PROFILE'!D40</f>
        <v>3064</v>
      </c>
      <c r="E40" s="114"/>
      <c r="F40" s="182" t="str">
        <f t="shared" si="0"/>
        <v xml:space="preserve">  </v>
      </c>
      <c r="G40" s="114"/>
      <c r="H40" s="182" t="str">
        <f t="shared" si="10"/>
        <v xml:space="preserve">  </v>
      </c>
      <c r="I40" s="114"/>
      <c r="J40" s="182" t="str">
        <f t="shared" ref="J40:J56" si="31">IF(I40=5,$I$59,IF(I40=4,$I$60,IF(I40=3,$I$61,IF(I40=2,$I$62,IF(I40=1,$I$63,"  ")))))</f>
        <v xml:space="preserve">  </v>
      </c>
      <c r="K40" s="114"/>
      <c r="L40" s="182" t="str">
        <f t="shared" si="12"/>
        <v xml:space="preserve">  </v>
      </c>
      <c r="M40" s="114"/>
      <c r="N40" s="182" t="str">
        <f t="shared" si="13"/>
        <v xml:space="preserve">  </v>
      </c>
      <c r="O40" s="114"/>
      <c r="P40" s="182" t="str">
        <f t="shared" si="1"/>
        <v xml:space="preserve">  </v>
      </c>
      <c r="Q40" s="114"/>
      <c r="R40" s="182" t="str">
        <f t="shared" si="2"/>
        <v xml:space="preserve">  </v>
      </c>
      <c r="S40" s="114"/>
      <c r="T40" s="182" t="str">
        <f t="shared" si="3"/>
        <v xml:space="preserve">  </v>
      </c>
      <c r="U40" s="114"/>
      <c r="V40" s="182" t="str">
        <f t="shared" si="4"/>
        <v xml:space="preserve">  </v>
      </c>
      <c r="W40" s="114"/>
      <c r="X40" s="182" t="str">
        <f t="shared" si="5"/>
        <v xml:space="preserve">  </v>
      </c>
      <c r="Y40" s="222"/>
      <c r="Z40" s="222"/>
      <c r="AA40" s="222"/>
      <c r="AB40" s="223" t="e">
        <f>#VALUE!</f>
        <v>#VALUE!</v>
      </c>
      <c r="AC40" s="223" t="e">
        <f>#VALUE!</f>
        <v>#VALUE!</v>
      </c>
      <c r="AD40" s="223" t="e">
        <f>#VALUE!</f>
        <v>#VALUE!</v>
      </c>
      <c r="AE40" s="223" t="e">
        <f>#VALUE!</f>
        <v>#VALUE!</v>
      </c>
      <c r="AF40" s="223" t="e">
        <f>#VALUE!</f>
        <v>#VALUE!</v>
      </c>
      <c r="AG40" s="186" t="e">
        <f>LARGE((E40,G40,I40,K40,M40,O40,Q40,S40,U40,W40),1)</f>
        <v>#NUM!</v>
      </c>
      <c r="AH40" s="186" t="e">
        <f>LARGE((E40,G40,I40,K40,M40,O40,Q40,S40,U40,W40),2)</f>
        <v>#NUM!</v>
      </c>
      <c r="AI40" s="186" t="e">
        <f>LARGE((E40,G40,I40,K40,M40,O40,Q40,S40,U40,W40),3)</f>
        <v>#NUM!</v>
      </c>
      <c r="AJ40" s="186" t="e">
        <f>LARGE((E40,G40,I40,K40,M40,O40,Q40,S40,U40,W40),4)</f>
        <v>#NUM!</v>
      </c>
      <c r="AK40" s="186" t="e">
        <f>LARGE((E40,G40,I40,K40,M40,O40,Q40,S40,U40,W40),5)</f>
        <v>#NUM!</v>
      </c>
      <c r="AL40" s="114"/>
      <c r="AM40" s="182" t="str">
        <f t="shared" si="14"/>
        <v xml:space="preserve">  </v>
      </c>
      <c r="AN40" s="114"/>
      <c r="AO40" s="182" t="str">
        <f t="shared" si="15"/>
        <v xml:space="preserve">  </v>
      </c>
      <c r="AP40" s="114"/>
      <c r="AQ40" s="182" t="str">
        <f t="shared" si="16"/>
        <v xml:space="preserve">  </v>
      </c>
      <c r="AR40" s="114"/>
      <c r="AS40" s="182" t="str">
        <f t="shared" ref="AS40:AS56" si="32">IF(AR40=5,$AR$59,IF(AR40=4,$AR$60,IF(AR40=3,$AR$61,IF(AR40=2,$AR$62,IF(AR40=1,$AR$63,"  ")))))</f>
        <v xml:space="preserve">  </v>
      </c>
      <c r="AT40" s="114"/>
      <c r="AU40" s="182" t="str">
        <f t="shared" si="18"/>
        <v xml:space="preserve">  </v>
      </c>
      <c r="AV40" s="114"/>
      <c r="AW40" s="182" t="str">
        <f t="shared" si="19"/>
        <v xml:space="preserve">  </v>
      </c>
      <c r="AX40" s="114"/>
      <c r="AY40" s="182" t="str">
        <f t="shared" si="20"/>
        <v xml:space="preserve">  </v>
      </c>
      <c r="AZ40" s="114"/>
      <c r="BA40" s="182" t="str">
        <f t="shared" si="21"/>
        <v xml:space="preserve">  </v>
      </c>
      <c r="BB40" s="114"/>
      <c r="BC40" s="182" t="str">
        <f t="shared" si="22"/>
        <v xml:space="preserve">  </v>
      </c>
      <c r="BD40" s="114"/>
      <c r="BE40" s="182" t="str">
        <f t="shared" si="23"/>
        <v xml:space="preserve">  </v>
      </c>
      <c r="BF40" s="222"/>
      <c r="BG40" s="183">
        <f t="shared" si="27"/>
        <v>0</v>
      </c>
      <c r="BH40" s="184">
        <f t="shared" si="24"/>
        <v>0</v>
      </c>
      <c r="BI40" s="187" t="str">
        <f t="shared" si="25"/>
        <v xml:space="preserve">  </v>
      </c>
      <c r="BJ40" s="223" t="e">
        <f>#VALUE!</f>
        <v>#VALUE!</v>
      </c>
      <c r="BK40" s="223" t="e">
        <f>#VALUE!</f>
        <v>#VALUE!</v>
      </c>
      <c r="BL40" s="223" t="e">
        <f>#VALUE!</f>
        <v>#VALUE!</v>
      </c>
      <c r="BM40" s="223" t="e">
        <f>#VALUE!</f>
        <v>#VALUE!</v>
      </c>
      <c r="BN40" s="223" t="e">
        <f>#VALUE!</f>
        <v>#VALUE!</v>
      </c>
      <c r="BO40" s="186" t="e">
        <f>LARGE((AL40,AN40,AP40,AR40,AT40,AV40,AX40,AZ40,BB40,BD40),1)</f>
        <v>#NUM!</v>
      </c>
      <c r="BP40" s="186" t="e">
        <f>LARGE((AL40,AN40,AP40,AR40,AT40,AV40,AX40,AZ40,BB40,BD40),2)</f>
        <v>#NUM!</v>
      </c>
      <c r="BQ40" s="186" t="e">
        <f>LARGE((AL40,AN40,AP40,AR40,AT40,AV40,AX40,AZ40,BB40,BD40),3)</f>
        <v>#NUM!</v>
      </c>
      <c r="BR40" s="186" t="e">
        <f>LARGE((AL40,AN40,AP40,AR40,AT40,AV40,AX40,AZ40,BB40,BD40),4)</f>
        <v>#NUM!</v>
      </c>
      <c r="BS40" s="186" t="e">
        <f>LARGE((AL40,AN40,AP40,AR40,AT40,AV40,AX40,AZ40,BB40,BD40),5)</f>
        <v>#NUM!</v>
      </c>
      <c r="BT40" s="224" t="e">
        <f t="shared" si="28"/>
        <v>#VALUE!</v>
      </c>
      <c r="BU40" s="224" t="e">
        <f t="shared" si="29"/>
        <v>#VALUE!</v>
      </c>
      <c r="BV40" s="224" t="e">
        <f t="shared" si="30"/>
        <v>#VALUE!</v>
      </c>
      <c r="BW40" s="224" t="e">
        <f t="shared" si="26"/>
        <v>#VALUE!</v>
      </c>
      <c r="BX40" s="224" t="e">
        <f t="shared" si="26"/>
        <v>#VALUE!</v>
      </c>
      <c r="CO40" s="215"/>
      <c r="CP40" s="215"/>
      <c r="CQ40" s="215"/>
      <c r="CR40" s="215"/>
      <c r="CS40" s="215"/>
      <c r="CT40" s="215"/>
      <c r="CU40" s="215"/>
      <c r="CV40" s="215"/>
      <c r="CW40" s="215"/>
      <c r="CX40" s="215"/>
      <c r="CY40" s="215"/>
      <c r="CZ40" s="215"/>
      <c r="DA40" s="215"/>
      <c r="DB40" s="215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</row>
    <row r="41" spans="1:117" ht="15">
      <c r="A41" s="210">
        <f>'STUDENT PROFILE'!A41</f>
        <v>35</v>
      </c>
      <c r="B41" s="210" t="str">
        <f>'STUDENT PROFILE'!B41</f>
        <v>J</v>
      </c>
      <c r="C41" s="376" t="str">
        <f>'STUDENT PROFILE'!C41</f>
        <v>Dinesh</v>
      </c>
      <c r="D41" s="210">
        <f>'STUDENT PROFILE'!D41</f>
        <v>3065</v>
      </c>
      <c r="E41" s="114"/>
      <c r="F41" s="182" t="str">
        <f t="shared" si="0"/>
        <v xml:space="preserve">  </v>
      </c>
      <c r="G41" s="114"/>
      <c r="H41" s="182" t="str">
        <f t="shared" si="10"/>
        <v xml:space="preserve">  </v>
      </c>
      <c r="I41" s="114"/>
      <c r="J41" s="182" t="str">
        <f t="shared" si="31"/>
        <v xml:space="preserve">  </v>
      </c>
      <c r="K41" s="114"/>
      <c r="L41" s="182" t="str">
        <f t="shared" si="12"/>
        <v xml:space="preserve">  </v>
      </c>
      <c r="M41" s="114"/>
      <c r="N41" s="182" t="str">
        <f t="shared" si="13"/>
        <v xml:space="preserve">  </v>
      </c>
      <c r="O41" s="114"/>
      <c r="P41" s="182" t="str">
        <f t="shared" si="1"/>
        <v xml:space="preserve">  </v>
      </c>
      <c r="Q41" s="114"/>
      <c r="R41" s="182" t="str">
        <f t="shared" si="2"/>
        <v xml:space="preserve">  </v>
      </c>
      <c r="S41" s="114"/>
      <c r="T41" s="182" t="str">
        <f t="shared" si="3"/>
        <v xml:space="preserve">  </v>
      </c>
      <c r="U41" s="114"/>
      <c r="V41" s="182" t="str">
        <f t="shared" si="4"/>
        <v xml:space="preserve">  </v>
      </c>
      <c r="W41" s="114"/>
      <c r="X41" s="182" t="str">
        <f t="shared" si="5"/>
        <v xml:space="preserve">  </v>
      </c>
      <c r="Y41" s="222"/>
      <c r="Z41" s="222"/>
      <c r="AA41" s="222"/>
      <c r="AB41" s="223" t="e">
        <f>#VALUE!</f>
        <v>#VALUE!</v>
      </c>
      <c r="AC41" s="223" t="e">
        <f>#VALUE!</f>
        <v>#VALUE!</v>
      </c>
      <c r="AD41" s="223" t="e">
        <f>#VALUE!</f>
        <v>#VALUE!</v>
      </c>
      <c r="AE41" s="223" t="e">
        <f>#VALUE!</f>
        <v>#VALUE!</v>
      </c>
      <c r="AF41" s="223" t="e">
        <f>#VALUE!</f>
        <v>#VALUE!</v>
      </c>
      <c r="AG41" s="186" t="e">
        <f>LARGE((E41,G41,I41,K41,M41,O41,Q41,S41,U41,W41),1)</f>
        <v>#NUM!</v>
      </c>
      <c r="AH41" s="186" t="e">
        <f>LARGE((E41,G41,I41,K41,M41,O41,Q41,S41,U41,W41),2)</f>
        <v>#NUM!</v>
      </c>
      <c r="AI41" s="186" t="e">
        <f>LARGE((E41,G41,I41,K41,M41,O41,Q41,S41,U41,W41),3)</f>
        <v>#NUM!</v>
      </c>
      <c r="AJ41" s="186" t="e">
        <f>LARGE((E41,G41,I41,K41,M41,O41,Q41,S41,U41,W41),4)</f>
        <v>#NUM!</v>
      </c>
      <c r="AK41" s="186" t="e">
        <f>LARGE((E41,G41,I41,K41,M41,O41,Q41,S41,U41,W41),5)</f>
        <v>#NUM!</v>
      </c>
      <c r="AL41" s="114"/>
      <c r="AM41" s="182" t="str">
        <f t="shared" si="14"/>
        <v xml:space="preserve">  </v>
      </c>
      <c r="AN41" s="114"/>
      <c r="AO41" s="182" t="str">
        <f t="shared" si="15"/>
        <v xml:space="preserve">  </v>
      </c>
      <c r="AP41" s="114"/>
      <c r="AQ41" s="182" t="str">
        <f t="shared" si="16"/>
        <v xml:space="preserve">  </v>
      </c>
      <c r="AR41" s="114"/>
      <c r="AS41" s="182" t="str">
        <f t="shared" si="32"/>
        <v xml:space="preserve">  </v>
      </c>
      <c r="AT41" s="114"/>
      <c r="AU41" s="182" t="str">
        <f t="shared" si="18"/>
        <v xml:space="preserve">  </v>
      </c>
      <c r="AV41" s="114"/>
      <c r="AW41" s="182" t="str">
        <f t="shared" si="19"/>
        <v xml:space="preserve">  </v>
      </c>
      <c r="AX41" s="114"/>
      <c r="AY41" s="182" t="str">
        <f t="shared" si="20"/>
        <v xml:space="preserve">  </v>
      </c>
      <c r="AZ41" s="114"/>
      <c r="BA41" s="182" t="str">
        <f t="shared" si="21"/>
        <v xml:space="preserve">  </v>
      </c>
      <c r="BB41" s="114"/>
      <c r="BC41" s="182" t="str">
        <f t="shared" si="22"/>
        <v xml:space="preserve">  </v>
      </c>
      <c r="BD41" s="114"/>
      <c r="BE41" s="182" t="str">
        <f t="shared" si="23"/>
        <v xml:space="preserve">  </v>
      </c>
      <c r="BF41" s="222"/>
      <c r="BG41" s="183">
        <f t="shared" si="27"/>
        <v>0</v>
      </c>
      <c r="BH41" s="184">
        <f t="shared" si="24"/>
        <v>0</v>
      </c>
      <c r="BI41" s="187" t="str">
        <f t="shared" si="25"/>
        <v xml:space="preserve">  </v>
      </c>
      <c r="BJ41" s="223" t="e">
        <f>#VALUE!</f>
        <v>#VALUE!</v>
      </c>
      <c r="BK41" s="223" t="e">
        <f>#VALUE!</f>
        <v>#VALUE!</v>
      </c>
      <c r="BL41" s="223" t="e">
        <f>#VALUE!</f>
        <v>#VALUE!</v>
      </c>
      <c r="BM41" s="223" t="e">
        <f>#VALUE!</f>
        <v>#VALUE!</v>
      </c>
      <c r="BN41" s="223" t="e">
        <f>#VALUE!</f>
        <v>#VALUE!</v>
      </c>
      <c r="BO41" s="186" t="e">
        <f>LARGE((AL41,AN41,AP41,AR41,AT41,AV41,AX41,AZ41,BB41,BD41),1)</f>
        <v>#NUM!</v>
      </c>
      <c r="BP41" s="186" t="e">
        <f>LARGE((AL41,AN41,AP41,AR41,AT41,AV41,AX41,AZ41,BB41,BD41),2)</f>
        <v>#NUM!</v>
      </c>
      <c r="BQ41" s="186" t="e">
        <f>LARGE((AL41,AN41,AP41,AR41,AT41,AV41,AX41,AZ41,BB41,BD41),3)</f>
        <v>#NUM!</v>
      </c>
      <c r="BR41" s="186" t="e">
        <f>LARGE((AL41,AN41,AP41,AR41,AT41,AV41,AX41,AZ41,BB41,BD41),4)</f>
        <v>#NUM!</v>
      </c>
      <c r="BS41" s="186" t="e">
        <f>LARGE((AL41,AN41,AP41,AR41,AT41,AV41,AX41,AZ41,BB41,BD41),5)</f>
        <v>#NUM!</v>
      </c>
      <c r="BT41" s="224" t="e">
        <f t="shared" si="28"/>
        <v>#VALUE!</v>
      </c>
      <c r="BU41" s="224" t="e">
        <f t="shared" si="29"/>
        <v>#VALUE!</v>
      </c>
      <c r="BV41" s="224" t="e">
        <f t="shared" si="30"/>
        <v>#VALUE!</v>
      </c>
      <c r="BW41" s="224" t="e">
        <f t="shared" si="26"/>
        <v>#VALUE!</v>
      </c>
      <c r="BX41" s="224" t="e">
        <f t="shared" si="26"/>
        <v>#VALUE!</v>
      </c>
      <c r="CO41" s="215"/>
      <c r="CP41" s="215"/>
      <c r="CQ41" s="215"/>
      <c r="CR41" s="215"/>
      <c r="CS41" s="215"/>
      <c r="CT41" s="215"/>
      <c r="CU41" s="215"/>
      <c r="CV41" s="215"/>
      <c r="CW41" s="215"/>
      <c r="CX41" s="215"/>
      <c r="CY41" s="215"/>
      <c r="CZ41" s="215"/>
      <c r="DA41" s="215"/>
      <c r="DB41" s="215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</row>
    <row r="42" spans="1:117" ht="15">
      <c r="A42" s="210">
        <f>'STUDENT PROFILE'!A42</f>
        <v>36</v>
      </c>
      <c r="B42" s="210" t="str">
        <f>'STUDENT PROFILE'!B42</f>
        <v>C</v>
      </c>
      <c r="C42" s="376" t="str">
        <f>'STUDENT PROFILE'!C42</f>
        <v>Aanand</v>
      </c>
      <c r="D42" s="210">
        <f>'STUDENT PROFILE'!D42</f>
        <v>2725</v>
      </c>
      <c r="E42" s="114"/>
      <c r="F42" s="182" t="str">
        <f t="shared" si="0"/>
        <v xml:space="preserve">  </v>
      </c>
      <c r="G42" s="114"/>
      <c r="H42" s="182" t="str">
        <f t="shared" si="10"/>
        <v xml:space="preserve">  </v>
      </c>
      <c r="I42" s="114"/>
      <c r="J42" s="182" t="str">
        <f t="shared" si="31"/>
        <v xml:space="preserve">  </v>
      </c>
      <c r="K42" s="114"/>
      <c r="L42" s="182" t="str">
        <f t="shared" si="12"/>
        <v xml:space="preserve">  </v>
      </c>
      <c r="M42" s="114"/>
      <c r="N42" s="182" t="str">
        <f t="shared" si="13"/>
        <v xml:space="preserve">  </v>
      </c>
      <c r="O42" s="114"/>
      <c r="P42" s="182" t="str">
        <f t="shared" si="1"/>
        <v xml:space="preserve">  </v>
      </c>
      <c r="Q42" s="114"/>
      <c r="R42" s="182" t="str">
        <f t="shared" si="2"/>
        <v xml:space="preserve">  </v>
      </c>
      <c r="S42" s="114"/>
      <c r="T42" s="182" t="str">
        <f t="shared" si="3"/>
        <v xml:space="preserve">  </v>
      </c>
      <c r="U42" s="114"/>
      <c r="V42" s="182" t="str">
        <f t="shared" si="4"/>
        <v xml:space="preserve">  </v>
      </c>
      <c r="W42" s="114"/>
      <c r="X42" s="182" t="str">
        <f t="shared" si="5"/>
        <v xml:space="preserve">  </v>
      </c>
      <c r="Y42" s="222"/>
      <c r="Z42" s="222"/>
      <c r="AA42" s="222"/>
      <c r="AB42" s="223" t="e">
        <f>#VALUE!</f>
        <v>#VALUE!</v>
      </c>
      <c r="AC42" s="223" t="e">
        <f>#VALUE!</f>
        <v>#VALUE!</v>
      </c>
      <c r="AD42" s="223" t="e">
        <f>#VALUE!</f>
        <v>#VALUE!</v>
      </c>
      <c r="AE42" s="223" t="e">
        <f>#VALUE!</f>
        <v>#VALUE!</v>
      </c>
      <c r="AF42" s="223" t="e">
        <f>#VALUE!</f>
        <v>#VALUE!</v>
      </c>
      <c r="AG42" s="186" t="e">
        <f>LARGE((E42,G42,I42,K42,M42,O42,Q42,S42,U42,W42),1)</f>
        <v>#NUM!</v>
      </c>
      <c r="AH42" s="186" t="e">
        <f>LARGE((E42,G42,I42,K42,M42,O42,Q42,S42,U42,W42),2)</f>
        <v>#NUM!</v>
      </c>
      <c r="AI42" s="186" t="e">
        <f>LARGE((E42,G42,I42,K42,M42,O42,Q42,S42,U42,W42),3)</f>
        <v>#NUM!</v>
      </c>
      <c r="AJ42" s="186" t="e">
        <f>LARGE((E42,G42,I42,K42,M42,O42,Q42,S42,U42,W42),4)</f>
        <v>#NUM!</v>
      </c>
      <c r="AK42" s="186" t="e">
        <f>LARGE((E42,G42,I42,K42,M42,O42,Q42,S42,U42,W42),5)</f>
        <v>#NUM!</v>
      </c>
      <c r="AL42" s="114"/>
      <c r="AM42" s="182" t="str">
        <f t="shared" si="14"/>
        <v xml:space="preserve">  </v>
      </c>
      <c r="AN42" s="114"/>
      <c r="AO42" s="182" t="str">
        <f t="shared" si="15"/>
        <v xml:space="preserve">  </v>
      </c>
      <c r="AP42" s="114"/>
      <c r="AQ42" s="182" t="str">
        <f t="shared" si="16"/>
        <v xml:space="preserve">  </v>
      </c>
      <c r="AR42" s="114"/>
      <c r="AS42" s="182" t="str">
        <f t="shared" si="32"/>
        <v xml:space="preserve">  </v>
      </c>
      <c r="AT42" s="114"/>
      <c r="AU42" s="182" t="str">
        <f t="shared" si="18"/>
        <v xml:space="preserve">  </v>
      </c>
      <c r="AV42" s="114"/>
      <c r="AW42" s="182" t="str">
        <f t="shared" si="19"/>
        <v xml:space="preserve">  </v>
      </c>
      <c r="AX42" s="114"/>
      <c r="AY42" s="182" t="str">
        <f t="shared" si="20"/>
        <v xml:space="preserve">  </v>
      </c>
      <c r="AZ42" s="114"/>
      <c r="BA42" s="182" t="str">
        <f t="shared" si="21"/>
        <v xml:space="preserve">  </v>
      </c>
      <c r="BB42" s="114"/>
      <c r="BC42" s="182" t="str">
        <f t="shared" si="22"/>
        <v xml:space="preserve">  </v>
      </c>
      <c r="BD42" s="114"/>
      <c r="BE42" s="182" t="str">
        <f t="shared" si="23"/>
        <v xml:space="preserve">  </v>
      </c>
      <c r="BF42" s="222"/>
      <c r="BG42" s="183">
        <f t="shared" si="27"/>
        <v>0</v>
      </c>
      <c r="BH42" s="184">
        <f t="shared" si="24"/>
        <v>0</v>
      </c>
      <c r="BI42" s="187" t="str">
        <f t="shared" si="25"/>
        <v xml:space="preserve">  </v>
      </c>
      <c r="BJ42" s="223" t="e">
        <f>#VALUE!</f>
        <v>#VALUE!</v>
      </c>
      <c r="BK42" s="223" t="e">
        <f>#VALUE!</f>
        <v>#VALUE!</v>
      </c>
      <c r="BL42" s="223" t="e">
        <f>#VALUE!</f>
        <v>#VALUE!</v>
      </c>
      <c r="BM42" s="223" t="e">
        <f>#VALUE!</f>
        <v>#VALUE!</v>
      </c>
      <c r="BN42" s="223" t="e">
        <f>#VALUE!</f>
        <v>#VALUE!</v>
      </c>
      <c r="BO42" s="186" t="e">
        <f>LARGE((AL42,AN42,AP42,AR42,AT42,AV42,AX42,AZ42,BB42,BD42),1)</f>
        <v>#NUM!</v>
      </c>
      <c r="BP42" s="186" t="e">
        <f>LARGE((AL42,AN42,AP42,AR42,AT42,AV42,AX42,AZ42,BB42,BD42),2)</f>
        <v>#NUM!</v>
      </c>
      <c r="BQ42" s="186" t="e">
        <f>LARGE((AL42,AN42,AP42,AR42,AT42,AV42,AX42,AZ42,BB42,BD42),3)</f>
        <v>#NUM!</v>
      </c>
      <c r="BR42" s="186" t="e">
        <f>LARGE((AL42,AN42,AP42,AR42,AT42,AV42,AX42,AZ42,BB42,BD42),4)</f>
        <v>#NUM!</v>
      </c>
      <c r="BS42" s="186" t="e">
        <f>LARGE((AL42,AN42,AP42,AR42,AT42,AV42,AX42,AZ42,BB42,BD42),5)</f>
        <v>#NUM!</v>
      </c>
      <c r="BT42" s="224" t="e">
        <f t="shared" si="28"/>
        <v>#VALUE!</v>
      </c>
      <c r="BU42" s="224" t="e">
        <f t="shared" si="29"/>
        <v>#VALUE!</v>
      </c>
      <c r="BV42" s="224" t="e">
        <f t="shared" si="30"/>
        <v>#VALUE!</v>
      </c>
      <c r="BW42" s="224" t="e">
        <f t="shared" si="26"/>
        <v>#VALUE!</v>
      </c>
      <c r="BX42" s="224" t="e">
        <f t="shared" si="26"/>
        <v>#VALUE!</v>
      </c>
      <c r="CO42" s="215"/>
      <c r="CP42" s="215"/>
      <c r="CQ42" s="215"/>
      <c r="CR42" s="215"/>
      <c r="CS42" s="215"/>
      <c r="CT42" s="215"/>
      <c r="CU42" s="215"/>
      <c r="CV42" s="215"/>
      <c r="CW42" s="215"/>
      <c r="CX42" s="215"/>
      <c r="CY42" s="215"/>
      <c r="CZ42" s="215"/>
      <c r="DA42" s="215"/>
      <c r="DB42" s="215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</row>
    <row r="43" spans="1:117" ht="15">
      <c r="A43" s="210">
        <f>'STUDENT PROFILE'!A43</f>
        <v>37</v>
      </c>
      <c r="B43" s="210" t="str">
        <f>'STUDENT PROFILE'!B43</f>
        <v>K</v>
      </c>
      <c r="C43" s="376" t="str">
        <f>'STUDENT PROFILE'!C43</f>
        <v>Rahul</v>
      </c>
      <c r="D43" s="210">
        <f>'STUDENT PROFILE'!D43</f>
        <v>2733</v>
      </c>
      <c r="E43" s="114"/>
      <c r="F43" s="182" t="str">
        <f t="shared" si="0"/>
        <v xml:space="preserve">  </v>
      </c>
      <c r="G43" s="114"/>
      <c r="H43" s="182" t="str">
        <f t="shared" si="10"/>
        <v xml:space="preserve">  </v>
      </c>
      <c r="I43" s="114"/>
      <c r="J43" s="182" t="str">
        <f t="shared" si="31"/>
        <v xml:space="preserve">  </v>
      </c>
      <c r="K43" s="114"/>
      <c r="L43" s="182" t="str">
        <f t="shared" si="12"/>
        <v xml:space="preserve">  </v>
      </c>
      <c r="M43" s="114"/>
      <c r="N43" s="182" t="str">
        <f t="shared" si="13"/>
        <v xml:space="preserve">  </v>
      </c>
      <c r="O43" s="114"/>
      <c r="P43" s="182" t="str">
        <f t="shared" si="1"/>
        <v xml:space="preserve">  </v>
      </c>
      <c r="Q43" s="114"/>
      <c r="R43" s="182" t="str">
        <f t="shared" si="2"/>
        <v xml:space="preserve">  </v>
      </c>
      <c r="S43" s="114"/>
      <c r="T43" s="182" t="str">
        <f t="shared" si="3"/>
        <v xml:space="preserve">  </v>
      </c>
      <c r="U43" s="114"/>
      <c r="V43" s="182" t="str">
        <f t="shared" si="4"/>
        <v xml:space="preserve">  </v>
      </c>
      <c r="W43" s="114"/>
      <c r="X43" s="182" t="str">
        <f t="shared" si="5"/>
        <v xml:space="preserve">  </v>
      </c>
      <c r="Y43" s="222"/>
      <c r="Z43" s="222"/>
      <c r="AA43" s="222"/>
      <c r="AB43" s="223" t="e">
        <f>#VALUE!</f>
        <v>#VALUE!</v>
      </c>
      <c r="AC43" s="223" t="e">
        <f>#VALUE!</f>
        <v>#VALUE!</v>
      </c>
      <c r="AD43" s="223" t="e">
        <f>#VALUE!</f>
        <v>#VALUE!</v>
      </c>
      <c r="AE43" s="223" t="e">
        <f>#VALUE!</f>
        <v>#VALUE!</v>
      </c>
      <c r="AF43" s="223" t="e">
        <f>#VALUE!</f>
        <v>#VALUE!</v>
      </c>
      <c r="AG43" s="186" t="e">
        <f>LARGE((E43,G43,I43,K43,M43,O43,Q43,S43,U43,W43),1)</f>
        <v>#NUM!</v>
      </c>
      <c r="AH43" s="186" t="e">
        <f>LARGE((E43,G43,I43,K43,M43,O43,Q43,S43,U43,W43),2)</f>
        <v>#NUM!</v>
      </c>
      <c r="AI43" s="186" t="e">
        <f>LARGE((E43,G43,I43,K43,M43,O43,Q43,S43,U43,W43),3)</f>
        <v>#NUM!</v>
      </c>
      <c r="AJ43" s="186" t="e">
        <f>LARGE((E43,G43,I43,K43,M43,O43,Q43,S43,U43,W43),4)</f>
        <v>#NUM!</v>
      </c>
      <c r="AK43" s="186" t="e">
        <f>LARGE((E43,G43,I43,K43,M43,O43,Q43,S43,U43,W43),5)</f>
        <v>#NUM!</v>
      </c>
      <c r="AL43" s="114"/>
      <c r="AM43" s="182" t="str">
        <f t="shared" si="14"/>
        <v xml:space="preserve">  </v>
      </c>
      <c r="AN43" s="114"/>
      <c r="AO43" s="182" t="str">
        <f t="shared" si="15"/>
        <v xml:space="preserve">  </v>
      </c>
      <c r="AP43" s="114"/>
      <c r="AQ43" s="182" t="str">
        <f t="shared" si="16"/>
        <v xml:space="preserve">  </v>
      </c>
      <c r="AR43" s="114"/>
      <c r="AS43" s="182" t="str">
        <f t="shared" si="32"/>
        <v xml:space="preserve">  </v>
      </c>
      <c r="AT43" s="114"/>
      <c r="AU43" s="182" t="str">
        <f t="shared" si="18"/>
        <v xml:space="preserve">  </v>
      </c>
      <c r="AV43" s="114"/>
      <c r="AW43" s="182" t="str">
        <f t="shared" si="19"/>
        <v xml:space="preserve">  </v>
      </c>
      <c r="AX43" s="114"/>
      <c r="AY43" s="182" t="str">
        <f t="shared" si="20"/>
        <v xml:space="preserve">  </v>
      </c>
      <c r="AZ43" s="114"/>
      <c r="BA43" s="182" t="str">
        <f t="shared" si="21"/>
        <v xml:space="preserve">  </v>
      </c>
      <c r="BB43" s="114"/>
      <c r="BC43" s="182" t="str">
        <f t="shared" si="22"/>
        <v xml:space="preserve">  </v>
      </c>
      <c r="BD43" s="114"/>
      <c r="BE43" s="182" t="str">
        <f t="shared" si="23"/>
        <v xml:space="preserve">  </v>
      </c>
      <c r="BF43" s="222"/>
      <c r="BG43" s="183">
        <f t="shared" si="27"/>
        <v>0</v>
      </c>
      <c r="BH43" s="184">
        <f t="shared" si="24"/>
        <v>0</v>
      </c>
      <c r="BI43" s="187" t="str">
        <f t="shared" si="25"/>
        <v xml:space="preserve">  </v>
      </c>
      <c r="BJ43" s="223" t="e">
        <f>#VALUE!</f>
        <v>#VALUE!</v>
      </c>
      <c r="BK43" s="223" t="e">
        <f>#VALUE!</f>
        <v>#VALUE!</v>
      </c>
      <c r="BL43" s="223" t="e">
        <f>#VALUE!</f>
        <v>#VALUE!</v>
      </c>
      <c r="BM43" s="223" t="e">
        <f>#VALUE!</f>
        <v>#VALUE!</v>
      </c>
      <c r="BN43" s="223" t="e">
        <f>#VALUE!</f>
        <v>#VALUE!</v>
      </c>
      <c r="BO43" s="186" t="e">
        <f>LARGE((AL43,AN43,AP43,AR43,AT43,AV43,AX43,AZ43,BB43,BD43),1)</f>
        <v>#NUM!</v>
      </c>
      <c r="BP43" s="186" t="e">
        <f>LARGE((AL43,AN43,AP43,AR43,AT43,AV43,AX43,AZ43,BB43,BD43),2)</f>
        <v>#NUM!</v>
      </c>
      <c r="BQ43" s="186" t="e">
        <f>LARGE((AL43,AN43,AP43,AR43,AT43,AV43,AX43,AZ43,BB43,BD43),3)</f>
        <v>#NUM!</v>
      </c>
      <c r="BR43" s="186" t="e">
        <f>LARGE((AL43,AN43,AP43,AR43,AT43,AV43,AX43,AZ43,BB43,BD43),4)</f>
        <v>#NUM!</v>
      </c>
      <c r="BS43" s="186" t="e">
        <f>LARGE((AL43,AN43,AP43,AR43,AT43,AV43,AX43,AZ43,BB43,BD43),5)</f>
        <v>#NUM!</v>
      </c>
      <c r="BT43" s="224" t="e">
        <f t="shared" si="28"/>
        <v>#VALUE!</v>
      </c>
      <c r="BU43" s="224" t="e">
        <f t="shared" si="29"/>
        <v>#VALUE!</v>
      </c>
      <c r="BV43" s="224" t="e">
        <f t="shared" si="30"/>
        <v>#VALUE!</v>
      </c>
      <c r="BW43" s="224" t="e">
        <f t="shared" si="26"/>
        <v>#VALUE!</v>
      </c>
      <c r="BX43" s="224" t="e">
        <f t="shared" si="26"/>
        <v>#VALUE!</v>
      </c>
      <c r="CO43" s="215"/>
      <c r="CP43" s="215"/>
      <c r="CQ43" s="215"/>
      <c r="CR43" s="215"/>
      <c r="CS43" s="215"/>
      <c r="CT43" s="215"/>
      <c r="CU43" s="215"/>
      <c r="CV43" s="215"/>
      <c r="CW43" s="215"/>
      <c r="CX43" s="215"/>
      <c r="CY43" s="215"/>
      <c r="CZ43" s="215"/>
      <c r="DA43" s="215"/>
      <c r="DB43" s="215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</row>
    <row r="44" spans="1:117" ht="15">
      <c r="A44" s="210">
        <f>'STUDENT PROFILE'!A44</f>
        <v>38</v>
      </c>
      <c r="B44" s="210" t="str">
        <f>'STUDENT PROFILE'!B44</f>
        <v>N</v>
      </c>
      <c r="C44" s="376" t="str">
        <f>'STUDENT PROFILE'!C44</f>
        <v>Nidhi Yadav</v>
      </c>
      <c r="D44" s="210">
        <f>'STUDENT PROFILE'!D44</f>
        <v>2755</v>
      </c>
      <c r="E44" s="114"/>
      <c r="F44" s="182" t="str">
        <f t="shared" si="0"/>
        <v xml:space="preserve">  </v>
      </c>
      <c r="G44" s="114"/>
      <c r="H44" s="182" t="str">
        <f t="shared" si="10"/>
        <v xml:space="preserve">  </v>
      </c>
      <c r="I44" s="114"/>
      <c r="J44" s="182" t="str">
        <f t="shared" si="31"/>
        <v xml:space="preserve">  </v>
      </c>
      <c r="K44" s="114"/>
      <c r="L44" s="182" t="str">
        <f t="shared" si="12"/>
        <v xml:space="preserve">  </v>
      </c>
      <c r="M44" s="114"/>
      <c r="N44" s="182" t="str">
        <f t="shared" si="13"/>
        <v xml:space="preserve">  </v>
      </c>
      <c r="O44" s="114"/>
      <c r="P44" s="182" t="str">
        <f t="shared" si="1"/>
        <v xml:space="preserve">  </v>
      </c>
      <c r="Q44" s="114"/>
      <c r="R44" s="182" t="str">
        <f t="shared" si="2"/>
        <v xml:space="preserve">  </v>
      </c>
      <c r="S44" s="114"/>
      <c r="T44" s="182" t="str">
        <f t="shared" si="3"/>
        <v xml:space="preserve">  </v>
      </c>
      <c r="U44" s="114"/>
      <c r="V44" s="182" t="str">
        <f t="shared" si="4"/>
        <v xml:space="preserve">  </v>
      </c>
      <c r="W44" s="114"/>
      <c r="X44" s="182" t="str">
        <f t="shared" si="5"/>
        <v xml:space="preserve">  </v>
      </c>
      <c r="Y44" s="222"/>
      <c r="Z44" s="222"/>
      <c r="AA44" s="222"/>
      <c r="AB44" s="223" t="e">
        <f>#VALUE!</f>
        <v>#VALUE!</v>
      </c>
      <c r="AC44" s="223" t="e">
        <f>#VALUE!</f>
        <v>#VALUE!</v>
      </c>
      <c r="AD44" s="223" t="e">
        <f>#VALUE!</f>
        <v>#VALUE!</v>
      </c>
      <c r="AE44" s="223" t="e">
        <f>#VALUE!</f>
        <v>#VALUE!</v>
      </c>
      <c r="AF44" s="223" t="e">
        <f>#VALUE!</f>
        <v>#VALUE!</v>
      </c>
      <c r="AG44" s="186" t="e">
        <f>LARGE((E44,G44,I44,K44,M44,O44,Q44,S44,U44,W44),1)</f>
        <v>#NUM!</v>
      </c>
      <c r="AH44" s="186" t="e">
        <f>LARGE((E44,G44,I44,K44,M44,O44,Q44,S44,U44,W44),2)</f>
        <v>#NUM!</v>
      </c>
      <c r="AI44" s="186" t="e">
        <f>LARGE((E44,G44,I44,K44,M44,O44,Q44,S44,U44,W44),3)</f>
        <v>#NUM!</v>
      </c>
      <c r="AJ44" s="186" t="e">
        <f>LARGE((E44,G44,I44,K44,M44,O44,Q44,S44,U44,W44),4)</f>
        <v>#NUM!</v>
      </c>
      <c r="AK44" s="186" t="e">
        <f>LARGE((E44,G44,I44,K44,M44,O44,Q44,S44,U44,W44),5)</f>
        <v>#NUM!</v>
      </c>
      <c r="AL44" s="114"/>
      <c r="AM44" s="182" t="str">
        <f t="shared" si="14"/>
        <v xml:space="preserve">  </v>
      </c>
      <c r="AN44" s="114"/>
      <c r="AO44" s="182" t="str">
        <f t="shared" si="15"/>
        <v xml:space="preserve">  </v>
      </c>
      <c r="AP44" s="114"/>
      <c r="AQ44" s="182" t="str">
        <f t="shared" si="16"/>
        <v xml:space="preserve">  </v>
      </c>
      <c r="AR44" s="114"/>
      <c r="AS44" s="182" t="str">
        <f t="shared" si="32"/>
        <v xml:space="preserve">  </v>
      </c>
      <c r="AT44" s="114"/>
      <c r="AU44" s="182" t="str">
        <f t="shared" si="18"/>
        <v xml:space="preserve">  </v>
      </c>
      <c r="AV44" s="114"/>
      <c r="AW44" s="182" t="str">
        <f t="shared" si="19"/>
        <v xml:space="preserve">  </v>
      </c>
      <c r="AX44" s="114"/>
      <c r="AY44" s="182" t="str">
        <f t="shared" si="20"/>
        <v xml:space="preserve">  </v>
      </c>
      <c r="AZ44" s="114"/>
      <c r="BA44" s="182" t="str">
        <f t="shared" si="21"/>
        <v xml:space="preserve">  </v>
      </c>
      <c r="BB44" s="114"/>
      <c r="BC44" s="182" t="str">
        <f t="shared" si="22"/>
        <v xml:space="preserve">  </v>
      </c>
      <c r="BD44" s="114"/>
      <c r="BE44" s="182" t="str">
        <f t="shared" si="23"/>
        <v xml:space="preserve">  </v>
      </c>
      <c r="BF44" s="222"/>
      <c r="BG44" s="183">
        <f t="shared" si="27"/>
        <v>0</v>
      </c>
      <c r="BH44" s="184">
        <f t="shared" si="24"/>
        <v>0</v>
      </c>
      <c r="BI44" s="187" t="str">
        <f t="shared" si="25"/>
        <v xml:space="preserve">  </v>
      </c>
      <c r="BJ44" s="223" t="e">
        <f>#VALUE!</f>
        <v>#VALUE!</v>
      </c>
      <c r="BK44" s="223" t="e">
        <f>#VALUE!</f>
        <v>#VALUE!</v>
      </c>
      <c r="BL44" s="223" t="e">
        <f>#VALUE!</f>
        <v>#VALUE!</v>
      </c>
      <c r="BM44" s="223" t="e">
        <f>#VALUE!</f>
        <v>#VALUE!</v>
      </c>
      <c r="BN44" s="223" t="e">
        <f>#VALUE!</f>
        <v>#VALUE!</v>
      </c>
      <c r="BO44" s="186" t="e">
        <f>LARGE((AL44,AN44,AP44,AR44,AT44,AV44,AX44,AZ44,BB44,BD44),1)</f>
        <v>#NUM!</v>
      </c>
      <c r="BP44" s="186" t="e">
        <f>LARGE((AL44,AN44,AP44,AR44,AT44,AV44,AX44,AZ44,BB44,BD44),2)</f>
        <v>#NUM!</v>
      </c>
      <c r="BQ44" s="186" t="e">
        <f>LARGE((AL44,AN44,AP44,AR44,AT44,AV44,AX44,AZ44,BB44,BD44),3)</f>
        <v>#NUM!</v>
      </c>
      <c r="BR44" s="186" t="e">
        <f>LARGE((AL44,AN44,AP44,AR44,AT44,AV44,AX44,AZ44,BB44,BD44),4)</f>
        <v>#NUM!</v>
      </c>
      <c r="BS44" s="186" t="e">
        <f>LARGE((AL44,AN44,AP44,AR44,AT44,AV44,AX44,AZ44,BB44,BD44),5)</f>
        <v>#NUM!</v>
      </c>
      <c r="BT44" s="224" t="e">
        <f t="shared" si="28"/>
        <v>#VALUE!</v>
      </c>
      <c r="BU44" s="224" t="e">
        <f t="shared" si="29"/>
        <v>#VALUE!</v>
      </c>
      <c r="BV44" s="224" t="e">
        <f t="shared" si="30"/>
        <v>#VALUE!</v>
      </c>
      <c r="BW44" s="224" t="e">
        <f t="shared" si="26"/>
        <v>#VALUE!</v>
      </c>
      <c r="BX44" s="224" t="e">
        <f t="shared" si="26"/>
        <v>#VALUE!</v>
      </c>
      <c r="CO44" s="215"/>
      <c r="CP44" s="215"/>
      <c r="CQ44" s="215"/>
      <c r="CR44" s="215"/>
      <c r="CS44" s="215"/>
      <c r="CT44" s="215"/>
      <c r="CU44" s="215"/>
      <c r="CV44" s="215"/>
      <c r="CW44" s="215"/>
      <c r="CX44" s="215"/>
      <c r="CY44" s="215"/>
      <c r="CZ44" s="215"/>
      <c r="DA44" s="215"/>
      <c r="DB44" s="215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</row>
    <row r="45" spans="1:117" ht="15">
      <c r="A45" s="210">
        <f>'STUDENT PROFILE'!A45</f>
        <v>39</v>
      </c>
      <c r="B45" s="210" t="str">
        <f>'STUDENT PROFILE'!B45</f>
        <v>O</v>
      </c>
      <c r="C45" s="376" t="str">
        <f>'STUDENT PROFILE'!C45</f>
        <v>Chanchal</v>
      </c>
      <c r="D45" s="210">
        <f>'STUDENT PROFILE'!D45</f>
        <v>2757</v>
      </c>
      <c r="E45" s="114"/>
      <c r="F45" s="182" t="str">
        <f t="shared" si="0"/>
        <v xml:space="preserve">  </v>
      </c>
      <c r="G45" s="114"/>
      <c r="H45" s="182" t="str">
        <f t="shared" si="10"/>
        <v xml:space="preserve">  </v>
      </c>
      <c r="I45" s="114"/>
      <c r="J45" s="182" t="str">
        <f t="shared" si="31"/>
        <v xml:space="preserve">  </v>
      </c>
      <c r="K45" s="114"/>
      <c r="L45" s="182" t="str">
        <f t="shared" si="12"/>
        <v xml:space="preserve">  </v>
      </c>
      <c r="M45" s="114"/>
      <c r="N45" s="182" t="str">
        <f t="shared" si="13"/>
        <v xml:space="preserve">  </v>
      </c>
      <c r="O45" s="114"/>
      <c r="P45" s="182" t="str">
        <f t="shared" si="1"/>
        <v xml:space="preserve">  </v>
      </c>
      <c r="Q45" s="114"/>
      <c r="R45" s="182" t="str">
        <f t="shared" si="2"/>
        <v xml:space="preserve">  </v>
      </c>
      <c r="S45" s="114"/>
      <c r="T45" s="182" t="str">
        <f t="shared" si="3"/>
        <v xml:space="preserve">  </v>
      </c>
      <c r="U45" s="114"/>
      <c r="V45" s="182" t="str">
        <f t="shared" si="4"/>
        <v xml:space="preserve">  </v>
      </c>
      <c r="W45" s="114"/>
      <c r="X45" s="182" t="str">
        <f t="shared" si="5"/>
        <v xml:space="preserve">  </v>
      </c>
      <c r="Y45" s="222"/>
      <c r="Z45" s="222"/>
      <c r="AA45" s="222"/>
      <c r="AB45" s="223" t="e">
        <f>#VALUE!</f>
        <v>#VALUE!</v>
      </c>
      <c r="AC45" s="223" t="e">
        <f>#VALUE!</f>
        <v>#VALUE!</v>
      </c>
      <c r="AD45" s="223" t="e">
        <f>#VALUE!</f>
        <v>#VALUE!</v>
      </c>
      <c r="AE45" s="223" t="e">
        <f>#VALUE!</f>
        <v>#VALUE!</v>
      </c>
      <c r="AF45" s="223" t="e">
        <f>#VALUE!</f>
        <v>#VALUE!</v>
      </c>
      <c r="AG45" s="186" t="e">
        <f>LARGE((E45,G45,I45,K45,M45,O45,Q45,S45,U45,W45),1)</f>
        <v>#NUM!</v>
      </c>
      <c r="AH45" s="186" t="e">
        <f>LARGE((E45,G45,I45,K45,M45,O45,Q45,S45,U45,W45),2)</f>
        <v>#NUM!</v>
      </c>
      <c r="AI45" s="186" t="e">
        <f>LARGE((E45,G45,I45,K45,M45,O45,Q45,S45,U45,W45),3)</f>
        <v>#NUM!</v>
      </c>
      <c r="AJ45" s="186" t="e">
        <f>LARGE((E45,G45,I45,K45,M45,O45,Q45,S45,U45,W45),4)</f>
        <v>#NUM!</v>
      </c>
      <c r="AK45" s="186" t="e">
        <f>LARGE((E45,G45,I45,K45,M45,O45,Q45,S45,U45,W45),5)</f>
        <v>#NUM!</v>
      </c>
      <c r="AL45" s="114"/>
      <c r="AM45" s="182" t="str">
        <f t="shared" si="14"/>
        <v xml:space="preserve">  </v>
      </c>
      <c r="AN45" s="114"/>
      <c r="AO45" s="182" t="str">
        <f t="shared" si="15"/>
        <v xml:space="preserve">  </v>
      </c>
      <c r="AP45" s="114"/>
      <c r="AQ45" s="182" t="str">
        <f t="shared" si="16"/>
        <v xml:space="preserve">  </v>
      </c>
      <c r="AR45" s="114"/>
      <c r="AS45" s="182" t="str">
        <f t="shared" si="32"/>
        <v xml:space="preserve">  </v>
      </c>
      <c r="AT45" s="114"/>
      <c r="AU45" s="182" t="str">
        <f t="shared" si="18"/>
        <v xml:space="preserve">  </v>
      </c>
      <c r="AV45" s="114"/>
      <c r="AW45" s="182" t="str">
        <f t="shared" si="19"/>
        <v xml:space="preserve">  </v>
      </c>
      <c r="AX45" s="114"/>
      <c r="AY45" s="182" t="str">
        <f t="shared" si="20"/>
        <v xml:space="preserve">  </v>
      </c>
      <c r="AZ45" s="114"/>
      <c r="BA45" s="182" t="str">
        <f t="shared" si="21"/>
        <v xml:space="preserve">  </v>
      </c>
      <c r="BB45" s="114"/>
      <c r="BC45" s="182" t="str">
        <f t="shared" si="22"/>
        <v xml:space="preserve">  </v>
      </c>
      <c r="BD45" s="114"/>
      <c r="BE45" s="182" t="str">
        <f t="shared" si="23"/>
        <v xml:space="preserve">  </v>
      </c>
      <c r="BF45" s="222"/>
      <c r="BG45" s="183">
        <f t="shared" si="27"/>
        <v>0</v>
      </c>
      <c r="BH45" s="184">
        <f t="shared" si="24"/>
        <v>0</v>
      </c>
      <c r="BI45" s="187" t="str">
        <f t="shared" si="25"/>
        <v xml:space="preserve">  </v>
      </c>
      <c r="BJ45" s="223" t="e">
        <f>#VALUE!</f>
        <v>#VALUE!</v>
      </c>
      <c r="BK45" s="223" t="e">
        <f>#VALUE!</f>
        <v>#VALUE!</v>
      </c>
      <c r="BL45" s="223" t="e">
        <f>#VALUE!</f>
        <v>#VALUE!</v>
      </c>
      <c r="BM45" s="223" t="e">
        <f>#VALUE!</f>
        <v>#VALUE!</v>
      </c>
      <c r="BN45" s="223" t="e">
        <f>#VALUE!</f>
        <v>#VALUE!</v>
      </c>
      <c r="BO45" s="186" t="e">
        <f>LARGE((AL45,AN45,AP45,AR45,AT45,AV45,AX45,AZ45,BB45,BD45),1)</f>
        <v>#NUM!</v>
      </c>
      <c r="BP45" s="186" t="e">
        <f>LARGE((AL45,AN45,AP45,AR45,AT45,AV45,AX45,AZ45,BB45,BD45),2)</f>
        <v>#NUM!</v>
      </c>
      <c r="BQ45" s="186" t="e">
        <f>LARGE((AL45,AN45,AP45,AR45,AT45,AV45,AX45,AZ45,BB45,BD45),3)</f>
        <v>#NUM!</v>
      </c>
      <c r="BR45" s="186" t="e">
        <f>LARGE((AL45,AN45,AP45,AR45,AT45,AV45,AX45,AZ45,BB45,BD45),4)</f>
        <v>#NUM!</v>
      </c>
      <c r="BS45" s="186" t="e">
        <f>LARGE((AL45,AN45,AP45,AR45,AT45,AV45,AX45,AZ45,BB45,BD45),5)</f>
        <v>#NUM!</v>
      </c>
      <c r="BT45" s="224" t="e">
        <f t="shared" si="28"/>
        <v>#VALUE!</v>
      </c>
      <c r="BU45" s="224" t="e">
        <f t="shared" si="29"/>
        <v>#VALUE!</v>
      </c>
      <c r="BV45" s="224" t="e">
        <f t="shared" si="30"/>
        <v>#VALUE!</v>
      </c>
      <c r="BW45" s="224" t="e">
        <f t="shared" si="26"/>
        <v>#VALUE!</v>
      </c>
      <c r="BX45" s="224" t="e">
        <f t="shared" si="26"/>
        <v>#VALUE!</v>
      </c>
      <c r="CO45" s="215"/>
      <c r="CP45" s="215"/>
      <c r="CQ45" s="215"/>
      <c r="CR45" s="215"/>
      <c r="CS45" s="215"/>
      <c r="CT45" s="215"/>
      <c r="CU45" s="215"/>
      <c r="CV45" s="215"/>
      <c r="CW45" s="215"/>
      <c r="CX45" s="215"/>
      <c r="CY45" s="215"/>
      <c r="CZ45" s="215"/>
      <c r="DA45" s="215"/>
      <c r="DB45" s="215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</row>
    <row r="46" spans="1:117" ht="15">
      <c r="A46" s="210">
        <f>'STUDENT PROFILE'!A46</f>
        <v>40</v>
      </c>
      <c r="B46" s="210" t="str">
        <f>'STUDENT PROFILE'!B46</f>
        <v>I</v>
      </c>
      <c r="C46" s="376" t="str">
        <f>'STUDENT PROFILE'!C46</f>
        <v>Anil</v>
      </c>
      <c r="D46" s="210">
        <f>'STUDENT PROFILE'!D46</f>
        <v>2758</v>
      </c>
      <c r="E46" s="114"/>
      <c r="F46" s="182" t="str">
        <f t="shared" si="0"/>
        <v xml:space="preserve">  </v>
      </c>
      <c r="G46" s="114"/>
      <c r="H46" s="182" t="str">
        <f t="shared" si="10"/>
        <v xml:space="preserve">  </v>
      </c>
      <c r="I46" s="114"/>
      <c r="J46" s="182" t="str">
        <f t="shared" si="31"/>
        <v xml:space="preserve">  </v>
      </c>
      <c r="K46" s="114"/>
      <c r="L46" s="182" t="str">
        <f t="shared" si="12"/>
        <v xml:space="preserve">  </v>
      </c>
      <c r="M46" s="114"/>
      <c r="N46" s="182" t="str">
        <f t="shared" si="13"/>
        <v xml:space="preserve">  </v>
      </c>
      <c r="O46" s="114"/>
      <c r="P46" s="182" t="str">
        <f t="shared" si="1"/>
        <v xml:space="preserve">  </v>
      </c>
      <c r="Q46" s="114"/>
      <c r="R46" s="182" t="str">
        <f t="shared" si="2"/>
        <v xml:space="preserve">  </v>
      </c>
      <c r="S46" s="114"/>
      <c r="T46" s="182" t="str">
        <f t="shared" si="3"/>
        <v xml:space="preserve">  </v>
      </c>
      <c r="U46" s="114"/>
      <c r="V46" s="182" t="str">
        <f t="shared" si="4"/>
        <v xml:space="preserve">  </v>
      </c>
      <c r="W46" s="114"/>
      <c r="X46" s="182" t="str">
        <f t="shared" si="5"/>
        <v xml:space="preserve">  </v>
      </c>
      <c r="Y46" s="222"/>
      <c r="Z46" s="222"/>
      <c r="AA46" s="222"/>
      <c r="AB46" s="223" t="e">
        <f>#VALUE!</f>
        <v>#VALUE!</v>
      </c>
      <c r="AC46" s="223" t="e">
        <f>#VALUE!</f>
        <v>#VALUE!</v>
      </c>
      <c r="AD46" s="223" t="e">
        <f>#VALUE!</f>
        <v>#VALUE!</v>
      </c>
      <c r="AE46" s="223" t="e">
        <f>#VALUE!</f>
        <v>#VALUE!</v>
      </c>
      <c r="AF46" s="223" t="e">
        <f>#VALUE!</f>
        <v>#VALUE!</v>
      </c>
      <c r="AG46" s="186" t="e">
        <f>LARGE((E46,G46,I46,K46,M46,O46,Q46,S46,U46,W46),1)</f>
        <v>#NUM!</v>
      </c>
      <c r="AH46" s="186" t="e">
        <f>LARGE((E46,G46,I46,K46,M46,O46,Q46,S46,U46,W46),2)</f>
        <v>#NUM!</v>
      </c>
      <c r="AI46" s="186" t="e">
        <f>LARGE((E46,G46,I46,K46,M46,O46,Q46,S46,U46,W46),3)</f>
        <v>#NUM!</v>
      </c>
      <c r="AJ46" s="186" t="e">
        <f>LARGE((E46,G46,I46,K46,M46,O46,Q46,S46,U46,W46),4)</f>
        <v>#NUM!</v>
      </c>
      <c r="AK46" s="186" t="e">
        <f>LARGE((E46,G46,I46,K46,M46,O46,Q46,S46,U46,W46),5)</f>
        <v>#NUM!</v>
      </c>
      <c r="AL46" s="114"/>
      <c r="AM46" s="182" t="str">
        <f t="shared" si="14"/>
        <v xml:space="preserve">  </v>
      </c>
      <c r="AN46" s="114"/>
      <c r="AO46" s="182" t="str">
        <f t="shared" si="15"/>
        <v xml:space="preserve">  </v>
      </c>
      <c r="AP46" s="114"/>
      <c r="AQ46" s="182" t="str">
        <f t="shared" si="16"/>
        <v xml:space="preserve">  </v>
      </c>
      <c r="AR46" s="114"/>
      <c r="AS46" s="182" t="str">
        <f t="shared" si="32"/>
        <v xml:space="preserve">  </v>
      </c>
      <c r="AT46" s="114"/>
      <c r="AU46" s="182" t="str">
        <f t="shared" si="18"/>
        <v xml:space="preserve">  </v>
      </c>
      <c r="AV46" s="114"/>
      <c r="AW46" s="182" t="str">
        <f t="shared" si="19"/>
        <v xml:space="preserve">  </v>
      </c>
      <c r="AX46" s="114"/>
      <c r="AY46" s="182" t="str">
        <f t="shared" si="20"/>
        <v xml:space="preserve">  </v>
      </c>
      <c r="AZ46" s="114"/>
      <c r="BA46" s="182" t="str">
        <f t="shared" si="21"/>
        <v xml:space="preserve">  </v>
      </c>
      <c r="BB46" s="114"/>
      <c r="BC46" s="182" t="str">
        <f t="shared" si="22"/>
        <v xml:space="preserve">  </v>
      </c>
      <c r="BD46" s="114"/>
      <c r="BE46" s="182" t="str">
        <f t="shared" si="23"/>
        <v xml:space="preserve">  </v>
      </c>
      <c r="BF46" s="222"/>
      <c r="BG46" s="183">
        <f t="shared" si="27"/>
        <v>0</v>
      </c>
      <c r="BH46" s="184">
        <f t="shared" si="24"/>
        <v>0</v>
      </c>
      <c r="BI46" s="187" t="str">
        <f t="shared" si="25"/>
        <v xml:space="preserve">  </v>
      </c>
      <c r="BJ46" s="223" t="e">
        <f>#VALUE!</f>
        <v>#VALUE!</v>
      </c>
      <c r="BK46" s="223" t="e">
        <f>#VALUE!</f>
        <v>#VALUE!</v>
      </c>
      <c r="BL46" s="223" t="e">
        <f>#VALUE!</f>
        <v>#VALUE!</v>
      </c>
      <c r="BM46" s="223" t="e">
        <f>#VALUE!</f>
        <v>#VALUE!</v>
      </c>
      <c r="BN46" s="223" t="e">
        <f>#VALUE!</f>
        <v>#VALUE!</v>
      </c>
      <c r="BO46" s="186" t="e">
        <f>LARGE((AL46,AN46,AP46,AR46,AT46,AV46,AX46,AZ46,BB46,BD46),1)</f>
        <v>#NUM!</v>
      </c>
      <c r="BP46" s="186" t="e">
        <f>LARGE((AL46,AN46,AP46,AR46,AT46,AV46,AX46,AZ46,BB46,BD46),2)</f>
        <v>#NUM!</v>
      </c>
      <c r="BQ46" s="186" t="e">
        <f>LARGE((AL46,AN46,AP46,AR46,AT46,AV46,AX46,AZ46,BB46,BD46),3)</f>
        <v>#NUM!</v>
      </c>
      <c r="BR46" s="186" t="e">
        <f>LARGE((AL46,AN46,AP46,AR46,AT46,AV46,AX46,AZ46,BB46,BD46),4)</f>
        <v>#NUM!</v>
      </c>
      <c r="BS46" s="186" t="e">
        <f>LARGE((AL46,AN46,AP46,AR46,AT46,AV46,AX46,AZ46,BB46,BD46),5)</f>
        <v>#NUM!</v>
      </c>
      <c r="BT46" s="224" t="e">
        <f t="shared" si="28"/>
        <v>#VALUE!</v>
      </c>
      <c r="BU46" s="224" t="e">
        <f t="shared" si="29"/>
        <v>#VALUE!</v>
      </c>
      <c r="BV46" s="224" t="e">
        <f t="shared" si="30"/>
        <v>#VALUE!</v>
      </c>
      <c r="BW46" s="224" t="e">
        <f t="shared" si="26"/>
        <v>#VALUE!</v>
      </c>
      <c r="BX46" s="224" t="e">
        <f t="shared" si="26"/>
        <v>#VALUE!</v>
      </c>
      <c r="CO46" s="215"/>
      <c r="CP46" s="215"/>
      <c r="CQ46" s="215"/>
      <c r="CR46" s="215"/>
      <c r="CS46" s="215"/>
      <c r="CT46" s="215"/>
      <c r="CU46" s="215"/>
      <c r="CV46" s="215"/>
      <c r="CW46" s="215"/>
      <c r="CX46" s="215"/>
      <c r="CY46" s="215"/>
      <c r="CZ46" s="215"/>
      <c r="DA46" s="215"/>
      <c r="DB46" s="215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</row>
    <row r="47" spans="1:117" ht="15">
      <c r="A47" s="210">
        <f>'STUDENT PROFILE'!A47</f>
        <v>41</v>
      </c>
      <c r="B47" s="210" t="str">
        <f>'STUDENT PROFILE'!B47</f>
        <v>K</v>
      </c>
      <c r="C47" s="376" t="str">
        <f>'STUDENT PROFILE'!C47</f>
        <v>Ravi Kumar</v>
      </c>
      <c r="D47" s="210">
        <f>'STUDENT PROFILE'!D47</f>
        <v>2760</v>
      </c>
      <c r="E47" s="188"/>
      <c r="F47" s="182" t="str">
        <f t="shared" si="0"/>
        <v xml:space="preserve">  </v>
      </c>
      <c r="G47" s="188"/>
      <c r="H47" s="182" t="str">
        <f t="shared" si="10"/>
        <v xml:space="preserve">  </v>
      </c>
      <c r="I47" s="188"/>
      <c r="J47" s="182" t="str">
        <f t="shared" si="31"/>
        <v xml:space="preserve">  </v>
      </c>
      <c r="K47" s="188"/>
      <c r="L47" s="182" t="str">
        <f t="shared" si="12"/>
        <v xml:space="preserve">  </v>
      </c>
      <c r="M47" s="188"/>
      <c r="N47" s="182" t="str">
        <f t="shared" si="13"/>
        <v xml:space="preserve">  </v>
      </c>
      <c r="O47" s="188"/>
      <c r="P47" s="182" t="str">
        <f t="shared" si="1"/>
        <v xml:space="preserve">  </v>
      </c>
      <c r="Q47" s="188"/>
      <c r="R47" s="182" t="str">
        <f t="shared" si="2"/>
        <v xml:space="preserve">  </v>
      </c>
      <c r="S47" s="188"/>
      <c r="T47" s="182" t="str">
        <f t="shared" si="3"/>
        <v xml:space="preserve">  </v>
      </c>
      <c r="U47" s="188"/>
      <c r="V47" s="182" t="str">
        <f t="shared" si="4"/>
        <v xml:space="preserve">  </v>
      </c>
      <c r="W47" s="188"/>
      <c r="X47" s="182" t="str">
        <f t="shared" si="5"/>
        <v xml:space="preserve">  </v>
      </c>
      <c r="Y47" s="222"/>
      <c r="Z47" s="222"/>
      <c r="AA47" s="222"/>
      <c r="AB47" s="223" t="e">
        <f>#VALUE!</f>
        <v>#VALUE!</v>
      </c>
      <c r="AC47" s="223" t="e">
        <f>#VALUE!</f>
        <v>#VALUE!</v>
      </c>
      <c r="AD47" s="223" t="e">
        <f>#VALUE!</f>
        <v>#VALUE!</v>
      </c>
      <c r="AE47" s="223" t="e">
        <f>#VALUE!</f>
        <v>#VALUE!</v>
      </c>
      <c r="AF47" s="223" t="e">
        <f>#VALUE!</f>
        <v>#VALUE!</v>
      </c>
      <c r="AG47" s="186" t="e">
        <f>LARGE((E47,G47,I47,K47,M47,O47,Q47,S47,U47,W47),1)</f>
        <v>#NUM!</v>
      </c>
      <c r="AH47" s="186" t="e">
        <f>LARGE((E47,G47,I47,K47,M47,O47,Q47,S47,U47,W47),2)</f>
        <v>#NUM!</v>
      </c>
      <c r="AI47" s="186" t="e">
        <f>LARGE((E47,G47,I47,K47,M47,O47,Q47,S47,U47,W47),3)</f>
        <v>#NUM!</v>
      </c>
      <c r="AJ47" s="186" t="e">
        <f>LARGE((E47,G47,I47,K47,M47,O47,Q47,S47,U47,W47),4)</f>
        <v>#NUM!</v>
      </c>
      <c r="AK47" s="186" t="e">
        <f>LARGE((E47,G47,I47,K47,M47,O47,Q47,S47,U47,W47),5)</f>
        <v>#NUM!</v>
      </c>
      <c r="AL47" s="188"/>
      <c r="AM47" s="182" t="str">
        <f t="shared" si="14"/>
        <v xml:space="preserve">  </v>
      </c>
      <c r="AN47" s="188"/>
      <c r="AO47" s="182" t="str">
        <f t="shared" si="15"/>
        <v xml:space="preserve">  </v>
      </c>
      <c r="AP47" s="114"/>
      <c r="AQ47" s="182" t="str">
        <f t="shared" si="16"/>
        <v xml:space="preserve">  </v>
      </c>
      <c r="AR47" s="188"/>
      <c r="AS47" s="182" t="str">
        <f t="shared" si="32"/>
        <v xml:space="preserve">  </v>
      </c>
      <c r="AT47" s="114"/>
      <c r="AU47" s="182" t="str">
        <f t="shared" si="18"/>
        <v xml:space="preserve">  </v>
      </c>
      <c r="AV47" s="188"/>
      <c r="AW47" s="182" t="str">
        <f t="shared" si="19"/>
        <v xml:space="preserve">  </v>
      </c>
      <c r="AX47" s="188"/>
      <c r="AY47" s="182" t="str">
        <f t="shared" si="20"/>
        <v xml:space="preserve">  </v>
      </c>
      <c r="AZ47" s="114"/>
      <c r="BA47" s="182" t="str">
        <f t="shared" si="21"/>
        <v xml:space="preserve">  </v>
      </c>
      <c r="BB47" s="188"/>
      <c r="BC47" s="182" t="str">
        <f t="shared" si="22"/>
        <v xml:space="preserve">  </v>
      </c>
      <c r="BD47" s="114"/>
      <c r="BE47" s="182" t="str">
        <f t="shared" si="23"/>
        <v xml:space="preserve">  </v>
      </c>
      <c r="BF47" s="222"/>
      <c r="BG47" s="183">
        <f t="shared" si="27"/>
        <v>0</v>
      </c>
      <c r="BH47" s="184">
        <f t="shared" si="24"/>
        <v>0</v>
      </c>
      <c r="BI47" s="187" t="str">
        <f t="shared" si="25"/>
        <v xml:space="preserve">  </v>
      </c>
      <c r="BJ47" s="223" t="e">
        <f>#VALUE!</f>
        <v>#VALUE!</v>
      </c>
      <c r="BK47" s="223" t="e">
        <f>#VALUE!</f>
        <v>#VALUE!</v>
      </c>
      <c r="BL47" s="223" t="e">
        <f>#VALUE!</f>
        <v>#VALUE!</v>
      </c>
      <c r="BM47" s="223" t="e">
        <f>#VALUE!</f>
        <v>#VALUE!</v>
      </c>
      <c r="BN47" s="223" t="e">
        <f>#VALUE!</f>
        <v>#VALUE!</v>
      </c>
      <c r="BO47" s="186" t="e">
        <f>LARGE((AL47,AN47,AP47,AR47,AT47,AV47,AX47,AZ47,BB47,BD47),1)</f>
        <v>#NUM!</v>
      </c>
      <c r="BP47" s="186" t="e">
        <f>LARGE((AL47,AN47,AP47,AR47,AT47,AV47,AX47,AZ47,BB47,BD47),2)</f>
        <v>#NUM!</v>
      </c>
      <c r="BQ47" s="186" t="e">
        <f>LARGE((AL47,AN47,AP47,AR47,AT47,AV47,AX47,AZ47,BB47,BD47),3)</f>
        <v>#NUM!</v>
      </c>
      <c r="BR47" s="186" t="e">
        <f>LARGE((AL47,AN47,AP47,AR47,AT47,AV47,AX47,AZ47,BB47,BD47),4)</f>
        <v>#NUM!</v>
      </c>
      <c r="BS47" s="186" t="e">
        <f>LARGE((AL47,AN47,AP47,AR47,AT47,AV47,AX47,AZ47,BB47,BD47),5)</f>
        <v>#NUM!</v>
      </c>
      <c r="BT47" s="224" t="e">
        <f t="shared" si="28"/>
        <v>#VALUE!</v>
      </c>
      <c r="BU47" s="224" t="e">
        <f t="shared" si="29"/>
        <v>#VALUE!</v>
      </c>
      <c r="BV47" s="224" t="e">
        <f t="shared" si="30"/>
        <v>#VALUE!</v>
      </c>
      <c r="BW47" s="224" t="e">
        <f t="shared" si="26"/>
        <v>#VALUE!</v>
      </c>
      <c r="BX47" s="224" t="e">
        <f t="shared" si="26"/>
        <v>#VALUE!</v>
      </c>
      <c r="CO47" s="215"/>
      <c r="CP47" s="215"/>
      <c r="CQ47" s="215"/>
      <c r="CR47" s="215"/>
      <c r="CS47" s="215"/>
      <c r="CT47" s="215"/>
      <c r="CU47" s="215"/>
      <c r="CV47" s="215"/>
      <c r="CW47" s="215"/>
      <c r="CX47" s="215"/>
      <c r="CY47" s="215"/>
      <c r="CZ47" s="215"/>
      <c r="DA47" s="215"/>
      <c r="DB47" s="215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</row>
    <row r="48" spans="1:117" ht="15">
      <c r="A48" s="210">
        <f>'STUDENT PROFILE'!A48</f>
        <v>42</v>
      </c>
      <c r="B48" s="210" t="str">
        <f>'STUDENT PROFILE'!B48</f>
        <v>K</v>
      </c>
      <c r="C48" s="376" t="str">
        <f>'STUDENT PROFILE'!C48</f>
        <v>Manoj Kumar</v>
      </c>
      <c r="D48" s="210">
        <f>'STUDENT PROFILE'!D48</f>
        <v>2762</v>
      </c>
      <c r="E48" s="188"/>
      <c r="F48" s="182" t="str">
        <f t="shared" si="0"/>
        <v xml:space="preserve">  </v>
      </c>
      <c r="G48" s="188"/>
      <c r="H48" s="182" t="str">
        <f t="shared" si="10"/>
        <v xml:space="preserve">  </v>
      </c>
      <c r="I48" s="188"/>
      <c r="J48" s="182" t="str">
        <f t="shared" si="31"/>
        <v xml:space="preserve">  </v>
      </c>
      <c r="K48" s="188"/>
      <c r="L48" s="182" t="str">
        <f t="shared" si="12"/>
        <v xml:space="preserve">  </v>
      </c>
      <c r="M48" s="188"/>
      <c r="N48" s="182" t="str">
        <f t="shared" si="13"/>
        <v xml:space="preserve">  </v>
      </c>
      <c r="O48" s="188"/>
      <c r="P48" s="182" t="str">
        <f t="shared" si="1"/>
        <v xml:space="preserve">  </v>
      </c>
      <c r="Q48" s="188"/>
      <c r="R48" s="182" t="str">
        <f t="shared" si="2"/>
        <v xml:space="preserve">  </v>
      </c>
      <c r="S48" s="188"/>
      <c r="T48" s="182" t="str">
        <f t="shared" si="3"/>
        <v xml:space="preserve">  </v>
      </c>
      <c r="U48" s="188"/>
      <c r="V48" s="182" t="str">
        <f t="shared" si="4"/>
        <v xml:space="preserve">  </v>
      </c>
      <c r="W48" s="188"/>
      <c r="X48" s="182" t="str">
        <f t="shared" si="5"/>
        <v xml:space="preserve">  </v>
      </c>
      <c r="Y48" s="222"/>
      <c r="Z48" s="222"/>
      <c r="AA48" s="222"/>
      <c r="AB48" s="223" t="e">
        <f>#VALUE!</f>
        <v>#VALUE!</v>
      </c>
      <c r="AC48" s="223" t="e">
        <f>#VALUE!</f>
        <v>#VALUE!</v>
      </c>
      <c r="AD48" s="223" t="e">
        <f>#VALUE!</f>
        <v>#VALUE!</v>
      </c>
      <c r="AE48" s="223" t="e">
        <f>#VALUE!</f>
        <v>#VALUE!</v>
      </c>
      <c r="AF48" s="223" t="e">
        <f>#VALUE!</f>
        <v>#VALUE!</v>
      </c>
      <c r="AG48" s="186" t="e">
        <f>LARGE((E48,G48,I48,K48,M48,O48,Q48,S48,U48,W48),1)</f>
        <v>#NUM!</v>
      </c>
      <c r="AH48" s="186" t="e">
        <f>LARGE((E48,G48,I48,K48,M48,O48,Q48,S48,U48,W48),2)</f>
        <v>#NUM!</v>
      </c>
      <c r="AI48" s="186" t="e">
        <f>LARGE((E48,G48,I48,K48,M48,O48,Q48,S48,U48,W48),3)</f>
        <v>#NUM!</v>
      </c>
      <c r="AJ48" s="186" t="e">
        <f>LARGE((E48,G48,I48,K48,M48,O48,Q48,S48,U48,W48),4)</f>
        <v>#NUM!</v>
      </c>
      <c r="AK48" s="186" t="e">
        <f>LARGE((E48,G48,I48,K48,M48,O48,Q48,S48,U48,W48),5)</f>
        <v>#NUM!</v>
      </c>
      <c r="AL48" s="188"/>
      <c r="AM48" s="182" t="str">
        <f t="shared" si="14"/>
        <v xml:space="preserve">  </v>
      </c>
      <c r="AN48" s="188"/>
      <c r="AO48" s="182" t="str">
        <f t="shared" si="15"/>
        <v xml:space="preserve">  </v>
      </c>
      <c r="AP48" s="114"/>
      <c r="AQ48" s="182" t="str">
        <f t="shared" si="16"/>
        <v xml:space="preserve">  </v>
      </c>
      <c r="AR48" s="188"/>
      <c r="AS48" s="182" t="str">
        <f t="shared" si="32"/>
        <v xml:space="preserve">  </v>
      </c>
      <c r="AT48" s="114"/>
      <c r="AU48" s="182" t="str">
        <f t="shared" si="18"/>
        <v xml:space="preserve">  </v>
      </c>
      <c r="AV48" s="188"/>
      <c r="AW48" s="182" t="str">
        <f t="shared" si="19"/>
        <v xml:space="preserve">  </v>
      </c>
      <c r="AX48" s="188"/>
      <c r="AY48" s="182" t="str">
        <f t="shared" si="20"/>
        <v xml:space="preserve">  </v>
      </c>
      <c r="AZ48" s="114"/>
      <c r="BA48" s="182" t="str">
        <f t="shared" si="21"/>
        <v xml:space="preserve">  </v>
      </c>
      <c r="BB48" s="188"/>
      <c r="BC48" s="182" t="str">
        <f t="shared" si="22"/>
        <v xml:space="preserve">  </v>
      </c>
      <c r="BD48" s="114"/>
      <c r="BE48" s="182" t="str">
        <f t="shared" si="23"/>
        <v xml:space="preserve">  </v>
      </c>
      <c r="BF48" s="222"/>
      <c r="BG48" s="183">
        <f t="shared" si="27"/>
        <v>0</v>
      </c>
      <c r="BH48" s="184">
        <f t="shared" si="24"/>
        <v>0</v>
      </c>
      <c r="BI48" s="187" t="str">
        <f t="shared" si="25"/>
        <v xml:space="preserve">  </v>
      </c>
      <c r="BJ48" s="223" t="e">
        <f>#VALUE!</f>
        <v>#VALUE!</v>
      </c>
      <c r="BK48" s="223" t="e">
        <f>#VALUE!</f>
        <v>#VALUE!</v>
      </c>
      <c r="BL48" s="223" t="e">
        <f>#VALUE!</f>
        <v>#VALUE!</v>
      </c>
      <c r="BM48" s="223" t="e">
        <f>#VALUE!</f>
        <v>#VALUE!</v>
      </c>
      <c r="BN48" s="223" t="e">
        <f>#VALUE!</f>
        <v>#VALUE!</v>
      </c>
      <c r="BO48" s="186" t="e">
        <f>LARGE((AL48,AN48,AP48,AR48,AT48,AV48,AX48,AZ48,BB48,BD48),1)</f>
        <v>#NUM!</v>
      </c>
      <c r="BP48" s="186" t="e">
        <f>LARGE((AL48,AN48,AP48,AR48,AT48,AV48,AX48,AZ48,BB48,BD48),2)</f>
        <v>#NUM!</v>
      </c>
      <c r="BQ48" s="186" t="e">
        <f>LARGE((AL48,AN48,AP48,AR48,AT48,AV48,AX48,AZ48,BB48,BD48),3)</f>
        <v>#NUM!</v>
      </c>
      <c r="BR48" s="186" t="e">
        <f>LARGE((AL48,AN48,AP48,AR48,AT48,AV48,AX48,AZ48,BB48,BD48),4)</f>
        <v>#NUM!</v>
      </c>
      <c r="BS48" s="186" t="e">
        <f>LARGE((AL48,AN48,AP48,AR48,AT48,AV48,AX48,AZ48,BB48,BD48),5)</f>
        <v>#NUM!</v>
      </c>
      <c r="BT48" s="224" t="e">
        <f t="shared" si="28"/>
        <v>#VALUE!</v>
      </c>
      <c r="BU48" s="224" t="e">
        <f t="shared" si="29"/>
        <v>#VALUE!</v>
      </c>
      <c r="BV48" s="224" t="e">
        <f t="shared" si="30"/>
        <v>#VALUE!</v>
      </c>
      <c r="BW48" s="224" t="e">
        <f t="shared" si="26"/>
        <v>#VALUE!</v>
      </c>
      <c r="BX48" s="224" t="e">
        <f t="shared" si="26"/>
        <v>#VALUE!</v>
      </c>
      <c r="CO48" s="215"/>
      <c r="CP48" s="215"/>
      <c r="CQ48" s="215"/>
      <c r="CR48" s="215"/>
      <c r="CS48" s="215"/>
      <c r="CT48" s="215"/>
      <c r="CU48" s="215"/>
      <c r="CV48" s="215"/>
      <c r="CW48" s="215"/>
      <c r="CX48" s="215"/>
      <c r="CY48" s="215"/>
      <c r="CZ48" s="215"/>
      <c r="DA48" s="215"/>
      <c r="DB48" s="215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</row>
    <row r="49" spans="1:117" ht="15">
      <c r="A49" s="210">
        <f>'STUDENT PROFILE'!A49</f>
        <v>43</v>
      </c>
      <c r="B49" s="210" t="str">
        <f>'STUDENT PROFILE'!B49</f>
        <v>K</v>
      </c>
      <c r="C49" s="376" t="str">
        <f>'STUDENT PROFILE'!C49</f>
        <v>Nikesh</v>
      </c>
      <c r="D49" s="210">
        <f>'STUDENT PROFILE'!D49</f>
        <v>2763</v>
      </c>
      <c r="E49" s="188"/>
      <c r="F49" s="182" t="str">
        <f t="shared" si="0"/>
        <v xml:space="preserve">  </v>
      </c>
      <c r="G49" s="188"/>
      <c r="H49" s="182" t="str">
        <f t="shared" si="10"/>
        <v xml:space="preserve">  </v>
      </c>
      <c r="I49" s="188"/>
      <c r="J49" s="182" t="str">
        <f t="shared" si="31"/>
        <v xml:space="preserve">  </v>
      </c>
      <c r="K49" s="188"/>
      <c r="L49" s="182" t="str">
        <f t="shared" si="12"/>
        <v xml:space="preserve">  </v>
      </c>
      <c r="M49" s="188"/>
      <c r="N49" s="182" t="str">
        <f t="shared" si="13"/>
        <v xml:space="preserve">  </v>
      </c>
      <c r="O49" s="188"/>
      <c r="P49" s="182" t="str">
        <f t="shared" si="1"/>
        <v xml:space="preserve">  </v>
      </c>
      <c r="Q49" s="188"/>
      <c r="R49" s="182" t="str">
        <f t="shared" si="2"/>
        <v xml:space="preserve">  </v>
      </c>
      <c r="S49" s="188"/>
      <c r="T49" s="182" t="str">
        <f t="shared" si="3"/>
        <v xml:space="preserve">  </v>
      </c>
      <c r="U49" s="188"/>
      <c r="V49" s="182" t="str">
        <f t="shared" si="4"/>
        <v xml:space="preserve">  </v>
      </c>
      <c r="W49" s="188"/>
      <c r="X49" s="182" t="str">
        <f t="shared" si="5"/>
        <v xml:space="preserve">  </v>
      </c>
      <c r="Y49" s="222"/>
      <c r="Z49" s="222"/>
      <c r="AA49" s="222"/>
      <c r="AB49" s="223" t="e">
        <f>#VALUE!</f>
        <v>#VALUE!</v>
      </c>
      <c r="AC49" s="223" t="e">
        <f>#VALUE!</f>
        <v>#VALUE!</v>
      </c>
      <c r="AD49" s="223" t="e">
        <f>#VALUE!</f>
        <v>#VALUE!</v>
      </c>
      <c r="AE49" s="223" t="e">
        <f>#VALUE!</f>
        <v>#VALUE!</v>
      </c>
      <c r="AF49" s="223" t="e">
        <f>#VALUE!</f>
        <v>#VALUE!</v>
      </c>
      <c r="AG49" s="186" t="e">
        <f>LARGE((E49,G49,I49,K49,M49,O49,Q49,S49,U49,W49),1)</f>
        <v>#NUM!</v>
      </c>
      <c r="AH49" s="186" t="e">
        <f>LARGE((E49,G49,I49,K49,M49,O49,Q49,S49,U49,W49),2)</f>
        <v>#NUM!</v>
      </c>
      <c r="AI49" s="186" t="e">
        <f>LARGE((E49,G49,I49,K49,M49,O49,Q49,S49,U49,W49),3)</f>
        <v>#NUM!</v>
      </c>
      <c r="AJ49" s="186" t="e">
        <f>LARGE((E49,G49,I49,K49,M49,O49,Q49,S49,U49,W49),4)</f>
        <v>#NUM!</v>
      </c>
      <c r="AK49" s="186" t="e">
        <f>LARGE((E49,G49,I49,K49,M49,O49,Q49,S49,U49,W49),5)</f>
        <v>#NUM!</v>
      </c>
      <c r="AL49" s="188"/>
      <c r="AM49" s="182" t="str">
        <f t="shared" si="14"/>
        <v xml:space="preserve">  </v>
      </c>
      <c r="AN49" s="188"/>
      <c r="AO49" s="182" t="str">
        <f t="shared" si="15"/>
        <v xml:space="preserve">  </v>
      </c>
      <c r="AP49" s="114"/>
      <c r="AQ49" s="182" t="str">
        <f t="shared" si="16"/>
        <v xml:space="preserve">  </v>
      </c>
      <c r="AR49" s="188"/>
      <c r="AS49" s="182" t="str">
        <f t="shared" si="32"/>
        <v xml:space="preserve">  </v>
      </c>
      <c r="AT49" s="114"/>
      <c r="AU49" s="182" t="str">
        <f t="shared" si="18"/>
        <v xml:space="preserve">  </v>
      </c>
      <c r="AV49" s="188"/>
      <c r="AW49" s="182" t="str">
        <f t="shared" si="19"/>
        <v xml:space="preserve">  </v>
      </c>
      <c r="AX49" s="188"/>
      <c r="AY49" s="182" t="str">
        <f t="shared" si="20"/>
        <v xml:space="preserve">  </v>
      </c>
      <c r="AZ49" s="114"/>
      <c r="BA49" s="182" t="str">
        <f t="shared" si="21"/>
        <v xml:space="preserve">  </v>
      </c>
      <c r="BB49" s="188"/>
      <c r="BC49" s="182" t="str">
        <f t="shared" si="22"/>
        <v xml:space="preserve">  </v>
      </c>
      <c r="BD49" s="114"/>
      <c r="BE49" s="182" t="str">
        <f t="shared" si="23"/>
        <v xml:space="preserve">  </v>
      </c>
      <c r="BF49" s="222"/>
      <c r="BG49" s="183">
        <f t="shared" si="27"/>
        <v>0</v>
      </c>
      <c r="BH49" s="184">
        <f t="shared" si="24"/>
        <v>0</v>
      </c>
      <c r="BI49" s="187" t="str">
        <f t="shared" si="25"/>
        <v xml:space="preserve">  </v>
      </c>
      <c r="BJ49" s="223" t="e">
        <f>#VALUE!</f>
        <v>#VALUE!</v>
      </c>
      <c r="BK49" s="223" t="e">
        <f>#VALUE!</f>
        <v>#VALUE!</v>
      </c>
      <c r="BL49" s="223" t="e">
        <f>#VALUE!</f>
        <v>#VALUE!</v>
      </c>
      <c r="BM49" s="223" t="e">
        <f>#VALUE!</f>
        <v>#VALUE!</v>
      </c>
      <c r="BN49" s="223" t="e">
        <f>#VALUE!</f>
        <v>#VALUE!</v>
      </c>
      <c r="BO49" s="186" t="e">
        <f>LARGE((AL49,AN49,AP49,AR49,AT49,AV49,AX49,AZ49,BB49,BD49),1)</f>
        <v>#NUM!</v>
      </c>
      <c r="BP49" s="186" t="e">
        <f>LARGE((AL49,AN49,AP49,AR49,AT49,AV49,AX49,AZ49,BB49,BD49),2)</f>
        <v>#NUM!</v>
      </c>
      <c r="BQ49" s="186" t="e">
        <f>LARGE((AL49,AN49,AP49,AR49,AT49,AV49,AX49,AZ49,BB49,BD49),3)</f>
        <v>#NUM!</v>
      </c>
      <c r="BR49" s="186" t="e">
        <f>LARGE((AL49,AN49,AP49,AR49,AT49,AV49,AX49,AZ49,BB49,BD49),4)</f>
        <v>#NUM!</v>
      </c>
      <c r="BS49" s="186" t="e">
        <f>LARGE((AL49,AN49,AP49,AR49,AT49,AV49,AX49,AZ49,BB49,BD49),5)</f>
        <v>#NUM!</v>
      </c>
      <c r="BT49" s="224" t="e">
        <f t="shared" si="28"/>
        <v>#VALUE!</v>
      </c>
      <c r="BU49" s="224" t="e">
        <f t="shared" si="29"/>
        <v>#VALUE!</v>
      </c>
      <c r="BV49" s="224" t="e">
        <f t="shared" si="30"/>
        <v>#VALUE!</v>
      </c>
      <c r="BW49" s="224" t="e">
        <f t="shared" si="26"/>
        <v>#VALUE!</v>
      </c>
      <c r="BX49" s="224" t="e">
        <f t="shared" si="26"/>
        <v>#VALUE!</v>
      </c>
      <c r="CO49" s="215"/>
      <c r="CP49" s="215"/>
      <c r="CQ49" s="215"/>
      <c r="CR49" s="215"/>
      <c r="CS49" s="215"/>
      <c r="CT49" s="215"/>
      <c r="CU49" s="215"/>
      <c r="CV49" s="215"/>
      <c r="CW49" s="215"/>
      <c r="CX49" s="215"/>
      <c r="CY49" s="215"/>
      <c r="CZ49" s="215"/>
      <c r="DA49" s="215"/>
      <c r="DB49" s="215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</row>
    <row r="50" spans="1:117" ht="15">
      <c r="A50" s="210">
        <f>'STUDENT PROFILE'!A50</f>
        <v>44</v>
      </c>
      <c r="B50" s="210" t="str">
        <f>'STUDENT PROFILE'!B50</f>
        <v>M</v>
      </c>
      <c r="C50" s="376" t="str">
        <f>'STUDENT PROFILE'!C50</f>
        <v>Ankita</v>
      </c>
      <c r="D50" s="210">
        <f>'STUDENT PROFILE'!D50</f>
        <v>2765</v>
      </c>
      <c r="E50" s="188"/>
      <c r="F50" s="182" t="str">
        <f t="shared" si="0"/>
        <v xml:space="preserve">  </v>
      </c>
      <c r="G50" s="188"/>
      <c r="H50" s="182" t="str">
        <f t="shared" si="10"/>
        <v xml:space="preserve">  </v>
      </c>
      <c r="I50" s="188"/>
      <c r="J50" s="182" t="str">
        <f t="shared" si="31"/>
        <v xml:space="preserve">  </v>
      </c>
      <c r="K50" s="188"/>
      <c r="L50" s="182" t="str">
        <f t="shared" si="12"/>
        <v xml:space="preserve">  </v>
      </c>
      <c r="M50" s="188"/>
      <c r="N50" s="182" t="str">
        <f t="shared" si="13"/>
        <v xml:space="preserve">  </v>
      </c>
      <c r="O50" s="188"/>
      <c r="P50" s="182" t="str">
        <f t="shared" si="1"/>
        <v xml:space="preserve">  </v>
      </c>
      <c r="Q50" s="188"/>
      <c r="R50" s="182" t="str">
        <f t="shared" si="2"/>
        <v xml:space="preserve">  </v>
      </c>
      <c r="S50" s="188"/>
      <c r="T50" s="182" t="str">
        <f t="shared" si="3"/>
        <v xml:space="preserve">  </v>
      </c>
      <c r="U50" s="188"/>
      <c r="V50" s="182" t="str">
        <f t="shared" si="4"/>
        <v xml:space="preserve">  </v>
      </c>
      <c r="W50" s="188"/>
      <c r="X50" s="182" t="str">
        <f t="shared" si="5"/>
        <v xml:space="preserve">  </v>
      </c>
      <c r="Y50" s="222"/>
      <c r="Z50" s="222"/>
      <c r="AA50" s="222"/>
      <c r="AB50" s="223" t="e">
        <f>#VALUE!</f>
        <v>#VALUE!</v>
      </c>
      <c r="AC50" s="223" t="e">
        <f>#VALUE!</f>
        <v>#VALUE!</v>
      </c>
      <c r="AD50" s="223" t="e">
        <f>#VALUE!</f>
        <v>#VALUE!</v>
      </c>
      <c r="AE50" s="223" t="e">
        <f>#VALUE!</f>
        <v>#VALUE!</v>
      </c>
      <c r="AF50" s="223" t="e">
        <f>#VALUE!</f>
        <v>#VALUE!</v>
      </c>
      <c r="AG50" s="186" t="e">
        <f>LARGE((E50,G50,I50,K50,M50,O50,Q50,S50,U50,W50),1)</f>
        <v>#NUM!</v>
      </c>
      <c r="AH50" s="186" t="e">
        <f>LARGE((E50,G50,I50,K50,M50,O50,Q50,S50,U50,W50),2)</f>
        <v>#NUM!</v>
      </c>
      <c r="AI50" s="186" t="e">
        <f>LARGE((E50,G50,I50,K50,M50,O50,Q50,S50,U50,W50),3)</f>
        <v>#NUM!</v>
      </c>
      <c r="AJ50" s="186" t="e">
        <f>LARGE((E50,G50,I50,K50,M50,O50,Q50,S50,U50,W50),4)</f>
        <v>#NUM!</v>
      </c>
      <c r="AK50" s="186" t="e">
        <f>LARGE((E50,G50,I50,K50,M50,O50,Q50,S50,U50,W50),5)</f>
        <v>#NUM!</v>
      </c>
      <c r="AL50" s="188"/>
      <c r="AM50" s="182" t="str">
        <f t="shared" si="14"/>
        <v xml:space="preserve">  </v>
      </c>
      <c r="AN50" s="188"/>
      <c r="AO50" s="182" t="str">
        <f t="shared" si="15"/>
        <v xml:space="preserve">  </v>
      </c>
      <c r="AP50" s="114"/>
      <c r="AQ50" s="182" t="str">
        <f t="shared" si="16"/>
        <v xml:space="preserve">  </v>
      </c>
      <c r="AR50" s="188"/>
      <c r="AS50" s="182" t="str">
        <f t="shared" si="32"/>
        <v xml:space="preserve">  </v>
      </c>
      <c r="AT50" s="114"/>
      <c r="AU50" s="182" t="str">
        <f t="shared" si="18"/>
        <v xml:space="preserve">  </v>
      </c>
      <c r="AV50" s="188"/>
      <c r="AW50" s="182" t="str">
        <f t="shared" si="19"/>
        <v xml:space="preserve">  </v>
      </c>
      <c r="AX50" s="188"/>
      <c r="AY50" s="182" t="str">
        <f t="shared" si="20"/>
        <v xml:space="preserve">  </v>
      </c>
      <c r="AZ50" s="114"/>
      <c r="BA50" s="182" t="str">
        <f t="shared" si="21"/>
        <v xml:space="preserve">  </v>
      </c>
      <c r="BB50" s="188"/>
      <c r="BC50" s="182" t="str">
        <f t="shared" si="22"/>
        <v xml:space="preserve">  </v>
      </c>
      <c r="BD50" s="114"/>
      <c r="BE50" s="182" t="str">
        <f t="shared" si="23"/>
        <v xml:space="preserve">  </v>
      </c>
      <c r="BF50" s="222"/>
      <c r="BG50" s="183">
        <f t="shared" si="27"/>
        <v>0</v>
      </c>
      <c r="BH50" s="184">
        <f t="shared" si="24"/>
        <v>0</v>
      </c>
      <c r="BI50" s="187" t="str">
        <f t="shared" si="25"/>
        <v xml:space="preserve">  </v>
      </c>
      <c r="BJ50" s="223" t="e">
        <f>#VALUE!</f>
        <v>#VALUE!</v>
      </c>
      <c r="BK50" s="223" t="e">
        <f>#VALUE!</f>
        <v>#VALUE!</v>
      </c>
      <c r="BL50" s="223" t="e">
        <f>#VALUE!</f>
        <v>#VALUE!</v>
      </c>
      <c r="BM50" s="223" t="e">
        <f>#VALUE!</f>
        <v>#VALUE!</v>
      </c>
      <c r="BN50" s="223" t="e">
        <f>#VALUE!</f>
        <v>#VALUE!</v>
      </c>
      <c r="BO50" s="186" t="e">
        <f>LARGE((AL50,AN50,AP50,AR50,AT50,AV50,AX50,AZ50,BB50,BD50),1)</f>
        <v>#NUM!</v>
      </c>
      <c r="BP50" s="186" t="e">
        <f>LARGE((AL50,AN50,AP50,AR50,AT50,AV50,AX50,AZ50,BB50,BD50),2)</f>
        <v>#NUM!</v>
      </c>
      <c r="BQ50" s="186" t="e">
        <f>LARGE((AL50,AN50,AP50,AR50,AT50,AV50,AX50,AZ50,BB50,BD50),3)</f>
        <v>#NUM!</v>
      </c>
      <c r="BR50" s="186" t="e">
        <f>LARGE((AL50,AN50,AP50,AR50,AT50,AV50,AX50,AZ50,BB50,BD50),4)</f>
        <v>#NUM!</v>
      </c>
      <c r="BS50" s="186" t="e">
        <f>LARGE((AL50,AN50,AP50,AR50,AT50,AV50,AX50,AZ50,BB50,BD50),5)</f>
        <v>#NUM!</v>
      </c>
      <c r="BT50" s="224" t="e">
        <f t="shared" si="28"/>
        <v>#VALUE!</v>
      </c>
      <c r="BU50" s="224" t="e">
        <f t="shared" si="29"/>
        <v>#VALUE!</v>
      </c>
      <c r="BV50" s="224" t="e">
        <f t="shared" si="30"/>
        <v>#VALUE!</v>
      </c>
      <c r="BW50" s="224" t="e">
        <f t="shared" si="26"/>
        <v>#VALUE!</v>
      </c>
      <c r="BX50" s="224" t="e">
        <f t="shared" si="26"/>
        <v>#VALUE!</v>
      </c>
      <c r="CO50" s="215"/>
      <c r="CP50" s="215"/>
      <c r="CQ50" s="215"/>
      <c r="CR50" s="215"/>
      <c r="CS50" s="215"/>
      <c r="CT50" s="215"/>
      <c r="CU50" s="215"/>
      <c r="CV50" s="215"/>
      <c r="CW50" s="215"/>
      <c r="CX50" s="215"/>
      <c r="CY50" s="215"/>
      <c r="CZ50" s="215"/>
      <c r="DA50" s="215"/>
      <c r="DB50" s="215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</row>
    <row r="51" spans="1:117" ht="15">
      <c r="A51" s="210">
        <f>'STUDENT PROFILE'!A51</f>
        <v>45</v>
      </c>
      <c r="B51" s="210" t="str">
        <f>'STUDENT PROFILE'!B51</f>
        <v>M</v>
      </c>
      <c r="C51" s="376" t="str">
        <f>'STUDENT PROFILE'!C51</f>
        <v xml:space="preserve">Sonam </v>
      </c>
      <c r="D51" s="210">
        <f>'STUDENT PROFILE'!D51</f>
        <v>2767</v>
      </c>
      <c r="E51" s="188"/>
      <c r="F51" s="182" t="str">
        <f t="shared" si="0"/>
        <v xml:space="preserve">  </v>
      </c>
      <c r="G51" s="188"/>
      <c r="H51" s="182" t="str">
        <f t="shared" si="10"/>
        <v xml:space="preserve">  </v>
      </c>
      <c r="I51" s="188"/>
      <c r="J51" s="182" t="str">
        <f t="shared" si="31"/>
        <v xml:space="preserve">  </v>
      </c>
      <c r="K51" s="188"/>
      <c r="L51" s="182" t="str">
        <f t="shared" si="12"/>
        <v xml:space="preserve">  </v>
      </c>
      <c r="M51" s="188"/>
      <c r="N51" s="182" t="str">
        <f t="shared" si="13"/>
        <v xml:space="preserve">  </v>
      </c>
      <c r="O51" s="188"/>
      <c r="P51" s="182" t="str">
        <f t="shared" si="1"/>
        <v xml:space="preserve">  </v>
      </c>
      <c r="Q51" s="188"/>
      <c r="R51" s="182" t="str">
        <f t="shared" si="2"/>
        <v xml:space="preserve">  </v>
      </c>
      <c r="S51" s="188"/>
      <c r="T51" s="182" t="str">
        <f t="shared" si="3"/>
        <v xml:space="preserve">  </v>
      </c>
      <c r="U51" s="188"/>
      <c r="V51" s="182" t="str">
        <f t="shared" si="4"/>
        <v xml:space="preserve">  </v>
      </c>
      <c r="W51" s="188"/>
      <c r="X51" s="182" t="str">
        <f t="shared" si="5"/>
        <v xml:space="preserve">  </v>
      </c>
      <c r="Y51" s="222"/>
      <c r="Z51" s="222"/>
      <c r="AA51" s="222"/>
      <c r="AB51" s="223" t="e">
        <f>#VALUE!</f>
        <v>#VALUE!</v>
      </c>
      <c r="AC51" s="223" t="e">
        <f>#VALUE!</f>
        <v>#VALUE!</v>
      </c>
      <c r="AD51" s="223" t="e">
        <f>#VALUE!</f>
        <v>#VALUE!</v>
      </c>
      <c r="AE51" s="223" t="e">
        <f>#VALUE!</f>
        <v>#VALUE!</v>
      </c>
      <c r="AF51" s="223" t="e">
        <f>#VALUE!</f>
        <v>#VALUE!</v>
      </c>
      <c r="AG51" s="186" t="e">
        <f>LARGE((E51,G51,I51,K51,M51,O51,Q51,S51,U51,W51),1)</f>
        <v>#NUM!</v>
      </c>
      <c r="AH51" s="186" t="e">
        <f>LARGE((E51,G51,I51,K51,M51,O51,Q51,S51,U51,W51),2)</f>
        <v>#NUM!</v>
      </c>
      <c r="AI51" s="186" t="e">
        <f>LARGE((E51,G51,I51,K51,M51,O51,Q51,S51,U51,W51),3)</f>
        <v>#NUM!</v>
      </c>
      <c r="AJ51" s="186" t="e">
        <f>LARGE((E51,G51,I51,K51,M51,O51,Q51,S51,U51,W51),4)</f>
        <v>#NUM!</v>
      </c>
      <c r="AK51" s="186" t="e">
        <f>LARGE((E51,G51,I51,K51,M51,O51,Q51,S51,U51,W51),5)</f>
        <v>#NUM!</v>
      </c>
      <c r="AL51" s="188"/>
      <c r="AM51" s="182" t="str">
        <f t="shared" si="14"/>
        <v xml:space="preserve">  </v>
      </c>
      <c r="AN51" s="188"/>
      <c r="AO51" s="182" t="str">
        <f t="shared" si="15"/>
        <v xml:space="preserve">  </v>
      </c>
      <c r="AP51" s="114"/>
      <c r="AQ51" s="182" t="str">
        <f t="shared" si="16"/>
        <v xml:space="preserve">  </v>
      </c>
      <c r="AR51" s="188"/>
      <c r="AS51" s="182" t="str">
        <f t="shared" si="32"/>
        <v xml:space="preserve">  </v>
      </c>
      <c r="AT51" s="114"/>
      <c r="AU51" s="182" t="str">
        <f t="shared" si="18"/>
        <v xml:space="preserve">  </v>
      </c>
      <c r="AV51" s="188"/>
      <c r="AW51" s="182" t="str">
        <f t="shared" si="19"/>
        <v xml:space="preserve">  </v>
      </c>
      <c r="AX51" s="188"/>
      <c r="AY51" s="182" t="str">
        <f t="shared" si="20"/>
        <v xml:space="preserve">  </v>
      </c>
      <c r="AZ51" s="114"/>
      <c r="BA51" s="182" t="str">
        <f t="shared" si="21"/>
        <v xml:space="preserve">  </v>
      </c>
      <c r="BB51" s="188"/>
      <c r="BC51" s="182" t="str">
        <f t="shared" si="22"/>
        <v xml:space="preserve">  </v>
      </c>
      <c r="BD51" s="114"/>
      <c r="BE51" s="182" t="str">
        <f t="shared" si="23"/>
        <v xml:space="preserve">  </v>
      </c>
      <c r="BF51" s="222"/>
      <c r="BG51" s="183">
        <f t="shared" si="27"/>
        <v>0</v>
      </c>
      <c r="BH51" s="184">
        <f t="shared" si="24"/>
        <v>0</v>
      </c>
      <c r="BI51" s="187" t="str">
        <f t="shared" si="25"/>
        <v xml:space="preserve">  </v>
      </c>
      <c r="BJ51" s="223" t="e">
        <f>#VALUE!</f>
        <v>#VALUE!</v>
      </c>
      <c r="BK51" s="223" t="e">
        <f>#VALUE!</f>
        <v>#VALUE!</v>
      </c>
      <c r="BL51" s="223" t="e">
        <f>#VALUE!</f>
        <v>#VALUE!</v>
      </c>
      <c r="BM51" s="223" t="e">
        <f>#VALUE!</f>
        <v>#VALUE!</v>
      </c>
      <c r="BN51" s="223" t="e">
        <f>#VALUE!</f>
        <v>#VALUE!</v>
      </c>
      <c r="BO51" s="186" t="e">
        <f>LARGE((AL51,AN51,AP51,AR51,AT51,AV51,AX51,AZ51,BB51,BD51),1)</f>
        <v>#NUM!</v>
      </c>
      <c r="BP51" s="186" t="e">
        <f>LARGE((AL51,AN51,AP51,AR51,AT51,AV51,AX51,AZ51,BB51,BD51),2)</f>
        <v>#NUM!</v>
      </c>
      <c r="BQ51" s="186" t="e">
        <f>LARGE((AL51,AN51,AP51,AR51,AT51,AV51,AX51,AZ51,BB51,BD51),3)</f>
        <v>#NUM!</v>
      </c>
      <c r="BR51" s="186" t="e">
        <f>LARGE((AL51,AN51,AP51,AR51,AT51,AV51,AX51,AZ51,BB51,BD51),4)</f>
        <v>#NUM!</v>
      </c>
      <c r="BS51" s="186" t="e">
        <f>LARGE((AL51,AN51,AP51,AR51,AT51,AV51,AX51,AZ51,BB51,BD51),5)</f>
        <v>#NUM!</v>
      </c>
      <c r="BT51" s="224" t="e">
        <f t="shared" si="28"/>
        <v>#VALUE!</v>
      </c>
      <c r="BU51" s="224" t="e">
        <f t="shared" si="29"/>
        <v>#VALUE!</v>
      </c>
      <c r="BV51" s="224" t="e">
        <f t="shared" si="30"/>
        <v>#VALUE!</v>
      </c>
      <c r="BW51" s="224" t="e">
        <f t="shared" si="26"/>
        <v>#VALUE!</v>
      </c>
      <c r="BX51" s="224" t="e">
        <f t="shared" si="26"/>
        <v>#VALUE!</v>
      </c>
      <c r="CO51" s="215"/>
      <c r="CP51" s="215"/>
      <c r="CQ51" s="215"/>
      <c r="CR51" s="215"/>
      <c r="CS51" s="215"/>
      <c r="CT51" s="215"/>
      <c r="CU51" s="215"/>
      <c r="CV51" s="215"/>
      <c r="CW51" s="215"/>
      <c r="CX51" s="215"/>
      <c r="CY51" s="215"/>
      <c r="CZ51" s="215"/>
      <c r="DA51" s="215"/>
      <c r="DB51" s="215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</row>
    <row r="52" spans="1:117" ht="15">
      <c r="A52" s="210">
        <f>'STUDENT PROFILE'!A52</f>
        <v>46</v>
      </c>
      <c r="B52" s="210" t="str">
        <f>'STUDENT PROFILE'!B52</f>
        <v>F</v>
      </c>
      <c r="C52" s="376" t="str">
        <f>'STUDENT PROFILE'!C52</f>
        <v>Deepika</v>
      </c>
      <c r="D52" s="210">
        <f>'STUDENT PROFILE'!D52</f>
        <v>2768</v>
      </c>
      <c r="E52" s="188"/>
      <c r="F52" s="182" t="str">
        <f t="shared" si="0"/>
        <v xml:space="preserve">  </v>
      </c>
      <c r="G52" s="188"/>
      <c r="H52" s="182" t="str">
        <f t="shared" si="10"/>
        <v xml:space="preserve">  </v>
      </c>
      <c r="I52" s="188"/>
      <c r="J52" s="182" t="str">
        <f t="shared" si="31"/>
        <v xml:space="preserve">  </v>
      </c>
      <c r="K52" s="188"/>
      <c r="L52" s="182" t="str">
        <f t="shared" si="12"/>
        <v xml:space="preserve">  </v>
      </c>
      <c r="M52" s="188"/>
      <c r="N52" s="182" t="str">
        <f t="shared" si="13"/>
        <v xml:space="preserve">  </v>
      </c>
      <c r="O52" s="188"/>
      <c r="P52" s="182" t="str">
        <f t="shared" si="1"/>
        <v xml:space="preserve">  </v>
      </c>
      <c r="Q52" s="188"/>
      <c r="R52" s="182" t="str">
        <f t="shared" si="2"/>
        <v xml:space="preserve">  </v>
      </c>
      <c r="S52" s="188"/>
      <c r="T52" s="182" t="str">
        <f t="shared" si="3"/>
        <v xml:space="preserve">  </v>
      </c>
      <c r="U52" s="188"/>
      <c r="V52" s="182" t="str">
        <f t="shared" si="4"/>
        <v xml:space="preserve">  </v>
      </c>
      <c r="W52" s="188"/>
      <c r="X52" s="182" t="str">
        <f t="shared" si="5"/>
        <v xml:space="preserve">  </v>
      </c>
      <c r="Y52" s="222"/>
      <c r="Z52" s="222"/>
      <c r="AA52" s="222"/>
      <c r="AB52" s="223" t="e">
        <f>#VALUE!</f>
        <v>#VALUE!</v>
      </c>
      <c r="AC52" s="223" t="e">
        <f>#VALUE!</f>
        <v>#VALUE!</v>
      </c>
      <c r="AD52" s="223" t="e">
        <f>#VALUE!</f>
        <v>#VALUE!</v>
      </c>
      <c r="AE52" s="223" t="e">
        <f>#VALUE!</f>
        <v>#VALUE!</v>
      </c>
      <c r="AF52" s="223" t="e">
        <f>#VALUE!</f>
        <v>#VALUE!</v>
      </c>
      <c r="AG52" s="186" t="e">
        <f>LARGE((E52,G52,I52,K52,M52,O52,Q52,S52,U52,W52),1)</f>
        <v>#NUM!</v>
      </c>
      <c r="AH52" s="186" t="e">
        <f>LARGE((E52,G52,I52,K52,M52,O52,Q52,S52,U52,W52),2)</f>
        <v>#NUM!</v>
      </c>
      <c r="AI52" s="186" t="e">
        <f>LARGE((E52,G52,I52,K52,M52,O52,Q52,S52,U52,W52),3)</f>
        <v>#NUM!</v>
      </c>
      <c r="AJ52" s="186" t="e">
        <f>LARGE((E52,G52,I52,K52,M52,O52,Q52,S52,U52,W52),4)</f>
        <v>#NUM!</v>
      </c>
      <c r="AK52" s="186" t="e">
        <f>LARGE((E52,G52,I52,K52,M52,O52,Q52,S52,U52,W52),5)</f>
        <v>#NUM!</v>
      </c>
      <c r="AL52" s="188"/>
      <c r="AM52" s="182" t="str">
        <f t="shared" si="14"/>
        <v xml:space="preserve">  </v>
      </c>
      <c r="AN52" s="188"/>
      <c r="AO52" s="182" t="str">
        <f t="shared" si="15"/>
        <v xml:space="preserve">  </v>
      </c>
      <c r="AP52" s="114"/>
      <c r="AQ52" s="182" t="str">
        <f t="shared" si="16"/>
        <v xml:space="preserve">  </v>
      </c>
      <c r="AR52" s="188"/>
      <c r="AS52" s="182" t="str">
        <f t="shared" si="32"/>
        <v xml:space="preserve">  </v>
      </c>
      <c r="AT52" s="114"/>
      <c r="AU52" s="182" t="str">
        <f t="shared" si="18"/>
        <v xml:space="preserve">  </v>
      </c>
      <c r="AV52" s="188"/>
      <c r="AW52" s="182" t="str">
        <f t="shared" si="19"/>
        <v xml:space="preserve">  </v>
      </c>
      <c r="AX52" s="188"/>
      <c r="AY52" s="182" t="str">
        <f t="shared" si="20"/>
        <v xml:space="preserve">  </v>
      </c>
      <c r="AZ52" s="114"/>
      <c r="BA52" s="182" t="str">
        <f t="shared" si="21"/>
        <v xml:space="preserve">  </v>
      </c>
      <c r="BB52" s="188"/>
      <c r="BC52" s="182" t="str">
        <f t="shared" si="22"/>
        <v xml:space="preserve">  </v>
      </c>
      <c r="BD52" s="114"/>
      <c r="BE52" s="182" t="str">
        <f t="shared" si="23"/>
        <v xml:space="preserve">  </v>
      </c>
      <c r="BF52" s="222"/>
      <c r="BG52" s="183">
        <f t="shared" si="27"/>
        <v>0</v>
      </c>
      <c r="BH52" s="184">
        <f t="shared" si="24"/>
        <v>0</v>
      </c>
      <c r="BI52" s="187" t="str">
        <f t="shared" si="25"/>
        <v xml:space="preserve">  </v>
      </c>
      <c r="BJ52" s="223" t="e">
        <f>#VALUE!</f>
        <v>#VALUE!</v>
      </c>
      <c r="BK52" s="223" t="e">
        <f>#VALUE!</f>
        <v>#VALUE!</v>
      </c>
      <c r="BL52" s="223" t="e">
        <f>#VALUE!</f>
        <v>#VALUE!</v>
      </c>
      <c r="BM52" s="223" t="e">
        <f>#VALUE!</f>
        <v>#VALUE!</v>
      </c>
      <c r="BN52" s="223" t="e">
        <f>#VALUE!</f>
        <v>#VALUE!</v>
      </c>
      <c r="BO52" s="186" t="e">
        <f>LARGE((AL52,AN52,AP52,AR52,AT52,AV52,AX52,AZ52,BB52,BD52),1)</f>
        <v>#NUM!</v>
      </c>
      <c r="BP52" s="186" t="e">
        <f>LARGE((AL52,AN52,AP52,AR52,AT52,AV52,AX52,AZ52,BB52,BD52),2)</f>
        <v>#NUM!</v>
      </c>
      <c r="BQ52" s="186" t="e">
        <f>LARGE((AL52,AN52,AP52,AR52,AT52,AV52,AX52,AZ52,BB52,BD52),3)</f>
        <v>#NUM!</v>
      </c>
      <c r="BR52" s="186" t="e">
        <f>LARGE((AL52,AN52,AP52,AR52,AT52,AV52,AX52,AZ52,BB52,BD52),4)</f>
        <v>#NUM!</v>
      </c>
      <c r="BS52" s="186" t="e">
        <f>LARGE((AL52,AN52,AP52,AR52,AT52,AV52,AX52,AZ52,BB52,BD52),5)</f>
        <v>#NUM!</v>
      </c>
      <c r="BT52" s="224" t="e">
        <f t="shared" si="28"/>
        <v>#VALUE!</v>
      </c>
      <c r="BU52" s="224" t="e">
        <f t="shared" si="29"/>
        <v>#VALUE!</v>
      </c>
      <c r="BV52" s="224" t="e">
        <f t="shared" si="30"/>
        <v>#VALUE!</v>
      </c>
      <c r="BW52" s="224" t="e">
        <f t="shared" si="26"/>
        <v>#VALUE!</v>
      </c>
      <c r="BX52" s="224" t="e">
        <f t="shared" si="26"/>
        <v>#VALUE!</v>
      </c>
      <c r="CO52" s="215"/>
      <c r="CP52" s="215"/>
      <c r="CQ52" s="215"/>
      <c r="CR52" s="215"/>
      <c r="CS52" s="215"/>
      <c r="CT52" s="215"/>
      <c r="CU52" s="215"/>
      <c r="CV52" s="215"/>
      <c r="CW52" s="215"/>
      <c r="CX52" s="215"/>
      <c r="CY52" s="215"/>
      <c r="CZ52" s="215"/>
      <c r="DA52" s="215"/>
      <c r="DB52" s="215"/>
      <c r="DC52" s="215"/>
      <c r="DD52" s="215"/>
      <c r="DE52" s="215"/>
      <c r="DF52" s="215"/>
      <c r="DG52" s="215"/>
      <c r="DH52" s="215"/>
      <c r="DI52" s="215"/>
      <c r="DJ52" s="215"/>
      <c r="DK52" s="215"/>
      <c r="DL52" s="215"/>
      <c r="DM52" s="215"/>
    </row>
    <row r="53" spans="1:117" ht="15">
      <c r="A53" s="210">
        <f>'STUDENT PROFILE'!A53</f>
        <v>47</v>
      </c>
      <c r="B53" s="210" t="str">
        <f>'STUDENT PROFILE'!B53</f>
        <v>I</v>
      </c>
      <c r="C53" s="376" t="str">
        <f>'STUDENT PROFILE'!C53</f>
        <v>Manish Kumar</v>
      </c>
      <c r="D53" s="210">
        <f>'STUDENT PROFILE'!D53</f>
        <v>2769</v>
      </c>
      <c r="E53" s="188"/>
      <c r="F53" s="182" t="str">
        <f t="shared" si="0"/>
        <v xml:space="preserve">  </v>
      </c>
      <c r="G53" s="188"/>
      <c r="H53" s="182" t="str">
        <f t="shared" si="10"/>
        <v xml:space="preserve">  </v>
      </c>
      <c r="I53" s="188"/>
      <c r="J53" s="182" t="str">
        <f t="shared" si="31"/>
        <v xml:space="preserve">  </v>
      </c>
      <c r="K53" s="188"/>
      <c r="L53" s="182" t="str">
        <f t="shared" si="12"/>
        <v xml:space="preserve">  </v>
      </c>
      <c r="M53" s="188"/>
      <c r="N53" s="182" t="str">
        <f t="shared" si="13"/>
        <v xml:space="preserve">  </v>
      </c>
      <c r="O53" s="188"/>
      <c r="P53" s="182" t="str">
        <f t="shared" si="1"/>
        <v xml:space="preserve">  </v>
      </c>
      <c r="Q53" s="188"/>
      <c r="R53" s="182" t="str">
        <f t="shared" si="2"/>
        <v xml:space="preserve">  </v>
      </c>
      <c r="S53" s="188"/>
      <c r="T53" s="182" t="str">
        <f t="shared" si="3"/>
        <v xml:space="preserve">  </v>
      </c>
      <c r="U53" s="188"/>
      <c r="V53" s="182" t="str">
        <f t="shared" si="4"/>
        <v xml:space="preserve">  </v>
      </c>
      <c r="W53" s="188"/>
      <c r="X53" s="182" t="str">
        <f t="shared" si="5"/>
        <v xml:space="preserve">  </v>
      </c>
      <c r="Y53" s="222"/>
      <c r="Z53" s="222"/>
      <c r="AA53" s="222"/>
      <c r="AB53" s="223" t="e">
        <f>#VALUE!</f>
        <v>#VALUE!</v>
      </c>
      <c r="AC53" s="223" t="e">
        <f>#VALUE!</f>
        <v>#VALUE!</v>
      </c>
      <c r="AD53" s="223" t="e">
        <f>#VALUE!</f>
        <v>#VALUE!</v>
      </c>
      <c r="AE53" s="223" t="e">
        <f>#VALUE!</f>
        <v>#VALUE!</v>
      </c>
      <c r="AF53" s="223" t="e">
        <f>#VALUE!</f>
        <v>#VALUE!</v>
      </c>
      <c r="AG53" s="186" t="e">
        <f>LARGE((E53,G53,I53,K53,M53,O53,Q53,S53,U53,W53),1)</f>
        <v>#NUM!</v>
      </c>
      <c r="AH53" s="186" t="e">
        <f>LARGE((E53,G53,I53,K53,M53,O53,Q53,S53,U53,W53),2)</f>
        <v>#NUM!</v>
      </c>
      <c r="AI53" s="186" t="e">
        <f>LARGE((E53,G53,I53,K53,M53,O53,Q53,S53,U53,W53),3)</f>
        <v>#NUM!</v>
      </c>
      <c r="AJ53" s="186" t="e">
        <f>LARGE((E53,G53,I53,K53,M53,O53,Q53,S53,U53,W53),4)</f>
        <v>#NUM!</v>
      </c>
      <c r="AK53" s="186" t="e">
        <f>LARGE((E53,G53,I53,K53,M53,O53,Q53,S53,U53,W53),5)</f>
        <v>#NUM!</v>
      </c>
      <c r="AL53" s="188"/>
      <c r="AM53" s="182" t="str">
        <f t="shared" si="14"/>
        <v xml:space="preserve">  </v>
      </c>
      <c r="AN53" s="188"/>
      <c r="AO53" s="182" t="str">
        <f t="shared" si="15"/>
        <v xml:space="preserve">  </v>
      </c>
      <c r="AP53" s="114"/>
      <c r="AQ53" s="182" t="str">
        <f t="shared" si="16"/>
        <v xml:space="preserve">  </v>
      </c>
      <c r="AR53" s="188"/>
      <c r="AS53" s="182" t="str">
        <f t="shared" si="32"/>
        <v xml:space="preserve">  </v>
      </c>
      <c r="AT53" s="114"/>
      <c r="AU53" s="182" t="str">
        <f t="shared" si="18"/>
        <v xml:space="preserve">  </v>
      </c>
      <c r="AV53" s="188"/>
      <c r="AW53" s="182" t="str">
        <f t="shared" si="19"/>
        <v xml:space="preserve">  </v>
      </c>
      <c r="AX53" s="188"/>
      <c r="AY53" s="182" t="str">
        <f t="shared" si="20"/>
        <v xml:space="preserve">  </v>
      </c>
      <c r="AZ53" s="114"/>
      <c r="BA53" s="182" t="str">
        <f t="shared" si="21"/>
        <v xml:space="preserve">  </v>
      </c>
      <c r="BB53" s="188"/>
      <c r="BC53" s="182" t="str">
        <f t="shared" si="22"/>
        <v xml:space="preserve">  </v>
      </c>
      <c r="BD53" s="114"/>
      <c r="BE53" s="182" t="str">
        <f t="shared" si="23"/>
        <v xml:space="preserve">  </v>
      </c>
      <c r="BF53" s="222"/>
      <c r="BG53" s="183">
        <f t="shared" si="27"/>
        <v>0</v>
      </c>
      <c r="BH53" s="184">
        <f t="shared" si="24"/>
        <v>0</v>
      </c>
      <c r="BI53" s="187" t="str">
        <f t="shared" si="25"/>
        <v xml:space="preserve">  </v>
      </c>
      <c r="BJ53" s="223" t="e">
        <f>#VALUE!</f>
        <v>#VALUE!</v>
      </c>
      <c r="BK53" s="223" t="e">
        <f>#VALUE!</f>
        <v>#VALUE!</v>
      </c>
      <c r="BL53" s="223" t="e">
        <f>#VALUE!</f>
        <v>#VALUE!</v>
      </c>
      <c r="BM53" s="223" t="e">
        <f>#VALUE!</f>
        <v>#VALUE!</v>
      </c>
      <c r="BN53" s="223" t="e">
        <f>#VALUE!</f>
        <v>#VALUE!</v>
      </c>
      <c r="BO53" s="186" t="e">
        <f>LARGE((AL53,AN53,AP53,AR53,AT53,AV53,AX53,AZ53,BB53,BD53),1)</f>
        <v>#NUM!</v>
      </c>
      <c r="BP53" s="186" t="e">
        <f>LARGE((AL53,AN53,AP53,AR53,AT53,AV53,AX53,AZ53,BB53,BD53),2)</f>
        <v>#NUM!</v>
      </c>
      <c r="BQ53" s="186" t="e">
        <f>LARGE((AL53,AN53,AP53,AR53,AT53,AV53,AX53,AZ53,BB53,BD53),3)</f>
        <v>#NUM!</v>
      </c>
      <c r="BR53" s="186" t="e">
        <f>LARGE((AL53,AN53,AP53,AR53,AT53,AV53,AX53,AZ53,BB53,BD53),4)</f>
        <v>#NUM!</v>
      </c>
      <c r="BS53" s="186" t="e">
        <f>LARGE((AL53,AN53,AP53,AR53,AT53,AV53,AX53,AZ53,BB53,BD53),5)</f>
        <v>#NUM!</v>
      </c>
      <c r="BT53" s="224" t="e">
        <f t="shared" si="28"/>
        <v>#VALUE!</v>
      </c>
      <c r="BU53" s="224" t="e">
        <f t="shared" si="29"/>
        <v>#VALUE!</v>
      </c>
      <c r="BV53" s="224" t="e">
        <f t="shared" si="30"/>
        <v>#VALUE!</v>
      </c>
      <c r="BW53" s="224" t="e">
        <f t="shared" si="26"/>
        <v>#VALUE!</v>
      </c>
      <c r="BX53" s="224" t="e">
        <f t="shared" si="26"/>
        <v>#VALUE!</v>
      </c>
      <c r="CO53" s="215"/>
      <c r="CP53" s="215"/>
      <c r="CQ53" s="215"/>
      <c r="CR53" s="215"/>
      <c r="CS53" s="215"/>
      <c r="CT53" s="215"/>
      <c r="CU53" s="215"/>
      <c r="CV53" s="215"/>
      <c r="CW53" s="215"/>
      <c r="CX53" s="215"/>
      <c r="CY53" s="215"/>
      <c r="CZ53" s="215"/>
      <c r="DA53" s="215"/>
      <c r="DB53" s="215"/>
      <c r="DC53" s="215"/>
      <c r="DD53" s="215"/>
      <c r="DE53" s="215"/>
      <c r="DF53" s="215"/>
      <c r="DG53" s="215"/>
      <c r="DH53" s="215"/>
      <c r="DI53" s="215"/>
      <c r="DJ53" s="215"/>
      <c r="DK53" s="215"/>
      <c r="DL53" s="215"/>
      <c r="DM53" s="215"/>
    </row>
    <row r="54" spans="1:117" ht="15">
      <c r="A54" s="210">
        <f>'STUDENT PROFILE'!A54</f>
        <v>48</v>
      </c>
      <c r="B54" s="210" t="str">
        <f>'STUDENT PROFILE'!B54</f>
        <v>J</v>
      </c>
      <c r="C54" s="376" t="str">
        <f>'STUDENT PROFILE'!C54</f>
        <v>Shubham</v>
      </c>
      <c r="D54" s="210">
        <f>'STUDENT PROFILE'!D54</f>
        <v>2770</v>
      </c>
      <c r="E54" s="188"/>
      <c r="F54" s="182" t="str">
        <f t="shared" si="0"/>
        <v xml:space="preserve">  </v>
      </c>
      <c r="G54" s="188"/>
      <c r="H54" s="182" t="str">
        <f t="shared" si="10"/>
        <v xml:space="preserve">  </v>
      </c>
      <c r="I54" s="188"/>
      <c r="J54" s="182" t="str">
        <f t="shared" si="31"/>
        <v xml:space="preserve">  </v>
      </c>
      <c r="K54" s="188"/>
      <c r="L54" s="182" t="str">
        <f t="shared" si="12"/>
        <v xml:space="preserve">  </v>
      </c>
      <c r="M54" s="188"/>
      <c r="N54" s="182" t="str">
        <f t="shared" si="13"/>
        <v xml:space="preserve">  </v>
      </c>
      <c r="O54" s="188"/>
      <c r="P54" s="182" t="str">
        <f t="shared" si="1"/>
        <v xml:space="preserve">  </v>
      </c>
      <c r="Q54" s="188"/>
      <c r="R54" s="182" t="str">
        <f t="shared" si="2"/>
        <v xml:space="preserve">  </v>
      </c>
      <c r="S54" s="188"/>
      <c r="T54" s="182" t="str">
        <f t="shared" si="3"/>
        <v xml:space="preserve">  </v>
      </c>
      <c r="U54" s="188"/>
      <c r="V54" s="182" t="str">
        <f t="shared" si="4"/>
        <v xml:space="preserve">  </v>
      </c>
      <c r="W54" s="188"/>
      <c r="X54" s="182" t="str">
        <f t="shared" si="5"/>
        <v xml:space="preserve">  </v>
      </c>
      <c r="Y54" s="222"/>
      <c r="Z54" s="222"/>
      <c r="AA54" s="222"/>
      <c r="AB54" s="223" t="e">
        <f>#VALUE!</f>
        <v>#VALUE!</v>
      </c>
      <c r="AC54" s="223" t="e">
        <f>#VALUE!</f>
        <v>#VALUE!</v>
      </c>
      <c r="AD54" s="223" t="e">
        <f>#VALUE!</f>
        <v>#VALUE!</v>
      </c>
      <c r="AE54" s="223" t="e">
        <f>#VALUE!</f>
        <v>#VALUE!</v>
      </c>
      <c r="AF54" s="223" t="e">
        <f>#VALUE!</f>
        <v>#VALUE!</v>
      </c>
      <c r="AG54" s="186" t="e">
        <f>LARGE((E54,G54,I54,K54,M54,O54,Q54,S54,U54,W54),1)</f>
        <v>#NUM!</v>
      </c>
      <c r="AH54" s="186" t="e">
        <f>LARGE((E54,G54,I54,K54,M54,O54,Q54,S54,U54,W54),2)</f>
        <v>#NUM!</v>
      </c>
      <c r="AI54" s="186" t="e">
        <f>LARGE((E54,G54,I54,K54,M54,O54,Q54,S54,U54,W54),3)</f>
        <v>#NUM!</v>
      </c>
      <c r="AJ54" s="186" t="e">
        <f>LARGE((E54,G54,I54,K54,M54,O54,Q54,S54,U54,W54),4)</f>
        <v>#NUM!</v>
      </c>
      <c r="AK54" s="186" t="e">
        <f>LARGE((E54,G54,I54,K54,M54,O54,Q54,S54,U54,W54),5)</f>
        <v>#NUM!</v>
      </c>
      <c r="AL54" s="188"/>
      <c r="AM54" s="182" t="str">
        <f t="shared" si="14"/>
        <v xml:space="preserve">  </v>
      </c>
      <c r="AN54" s="188"/>
      <c r="AO54" s="182" t="str">
        <f t="shared" si="15"/>
        <v xml:space="preserve">  </v>
      </c>
      <c r="AP54" s="114"/>
      <c r="AQ54" s="182" t="str">
        <f t="shared" si="16"/>
        <v xml:space="preserve">  </v>
      </c>
      <c r="AR54" s="188"/>
      <c r="AS54" s="182" t="str">
        <f t="shared" si="32"/>
        <v xml:space="preserve">  </v>
      </c>
      <c r="AT54" s="114"/>
      <c r="AU54" s="182" t="str">
        <f t="shared" si="18"/>
        <v xml:space="preserve">  </v>
      </c>
      <c r="AV54" s="188"/>
      <c r="AW54" s="182" t="str">
        <f t="shared" si="19"/>
        <v xml:space="preserve">  </v>
      </c>
      <c r="AX54" s="188"/>
      <c r="AY54" s="182" t="str">
        <f t="shared" si="20"/>
        <v xml:space="preserve">  </v>
      </c>
      <c r="AZ54" s="114"/>
      <c r="BA54" s="182" t="str">
        <f t="shared" si="21"/>
        <v xml:space="preserve">  </v>
      </c>
      <c r="BB54" s="188"/>
      <c r="BC54" s="182" t="str">
        <f t="shared" si="22"/>
        <v xml:space="preserve">  </v>
      </c>
      <c r="BD54" s="114"/>
      <c r="BE54" s="182" t="str">
        <f t="shared" si="23"/>
        <v xml:space="preserve">  </v>
      </c>
      <c r="BF54" s="222"/>
      <c r="BG54" s="183">
        <f t="shared" si="27"/>
        <v>0</v>
      </c>
      <c r="BH54" s="184">
        <f t="shared" si="24"/>
        <v>0</v>
      </c>
      <c r="BI54" s="187" t="str">
        <f t="shared" si="25"/>
        <v xml:space="preserve">  </v>
      </c>
      <c r="BJ54" s="223" t="e">
        <f>#VALUE!</f>
        <v>#VALUE!</v>
      </c>
      <c r="BK54" s="223" t="e">
        <f>#VALUE!</f>
        <v>#VALUE!</v>
      </c>
      <c r="BL54" s="223" t="e">
        <f>#VALUE!</f>
        <v>#VALUE!</v>
      </c>
      <c r="BM54" s="223" t="e">
        <f>#VALUE!</f>
        <v>#VALUE!</v>
      </c>
      <c r="BN54" s="223" t="e">
        <f>#VALUE!</f>
        <v>#VALUE!</v>
      </c>
      <c r="BO54" s="186" t="e">
        <f>LARGE((AL54,AN54,AP54,AR54,AT54,AV54,AX54,AZ54,BB54,BD54),1)</f>
        <v>#NUM!</v>
      </c>
      <c r="BP54" s="186" t="e">
        <f>LARGE((AL54,AN54,AP54,AR54,AT54,AV54,AX54,AZ54,BB54,BD54),2)</f>
        <v>#NUM!</v>
      </c>
      <c r="BQ54" s="186" t="e">
        <f>LARGE((AL54,AN54,AP54,AR54,AT54,AV54,AX54,AZ54,BB54,BD54),3)</f>
        <v>#NUM!</v>
      </c>
      <c r="BR54" s="186" t="e">
        <f>LARGE((AL54,AN54,AP54,AR54,AT54,AV54,AX54,AZ54,BB54,BD54),4)</f>
        <v>#NUM!</v>
      </c>
      <c r="BS54" s="186" t="e">
        <f>LARGE((AL54,AN54,AP54,AR54,AT54,AV54,AX54,AZ54,BB54,BD54),5)</f>
        <v>#NUM!</v>
      </c>
      <c r="BT54" s="224" t="e">
        <f t="shared" si="28"/>
        <v>#VALUE!</v>
      </c>
      <c r="BU54" s="224" t="e">
        <f t="shared" si="29"/>
        <v>#VALUE!</v>
      </c>
      <c r="BV54" s="224" t="e">
        <f t="shared" si="30"/>
        <v>#VALUE!</v>
      </c>
      <c r="BW54" s="224" t="e">
        <f t="shared" si="26"/>
        <v>#VALUE!</v>
      </c>
      <c r="BX54" s="224" t="e">
        <f t="shared" si="26"/>
        <v>#VALUE!</v>
      </c>
      <c r="CO54" s="215"/>
      <c r="CP54" s="215"/>
      <c r="CQ54" s="215"/>
      <c r="CR54" s="215"/>
      <c r="CS54" s="215"/>
      <c r="CT54" s="215"/>
      <c r="CU54" s="215"/>
      <c r="CV54" s="215"/>
      <c r="CW54" s="215"/>
      <c r="CX54" s="215"/>
      <c r="CY54" s="215"/>
      <c r="CZ54" s="215"/>
      <c r="DA54" s="215"/>
      <c r="DB54" s="215"/>
      <c r="DC54" s="215"/>
      <c r="DD54" s="215"/>
      <c r="DE54" s="215"/>
      <c r="DF54" s="215"/>
      <c r="DG54" s="215"/>
      <c r="DH54" s="215"/>
      <c r="DI54" s="215"/>
      <c r="DJ54" s="215"/>
      <c r="DK54" s="215"/>
      <c r="DL54" s="215"/>
      <c r="DM54" s="215"/>
    </row>
    <row r="55" spans="1:117" ht="15">
      <c r="A55" s="210">
        <f>'STUDENT PROFILE'!A55</f>
        <v>49</v>
      </c>
      <c r="B55" s="210" t="str">
        <f>'STUDENT PROFILE'!B55</f>
        <v>I</v>
      </c>
      <c r="C55" s="376" t="str">
        <f>'STUDENT PROFILE'!C55</f>
        <v>Rahul</v>
      </c>
      <c r="D55" s="210">
        <f>'STUDENT PROFILE'!D55</f>
        <v>2772</v>
      </c>
      <c r="E55" s="188"/>
      <c r="F55" s="182" t="str">
        <f t="shared" si="0"/>
        <v xml:space="preserve">  </v>
      </c>
      <c r="G55" s="188"/>
      <c r="H55" s="182" t="str">
        <f t="shared" si="10"/>
        <v xml:space="preserve">  </v>
      </c>
      <c r="I55" s="188"/>
      <c r="J55" s="182" t="str">
        <f t="shared" si="31"/>
        <v xml:space="preserve">  </v>
      </c>
      <c r="K55" s="188"/>
      <c r="L55" s="182" t="str">
        <f t="shared" si="12"/>
        <v xml:space="preserve">  </v>
      </c>
      <c r="M55" s="188"/>
      <c r="N55" s="182" t="str">
        <f t="shared" si="13"/>
        <v xml:space="preserve">  </v>
      </c>
      <c r="O55" s="188"/>
      <c r="P55" s="182" t="str">
        <f t="shared" si="1"/>
        <v xml:space="preserve">  </v>
      </c>
      <c r="Q55" s="188"/>
      <c r="R55" s="182" t="str">
        <f t="shared" si="2"/>
        <v xml:space="preserve">  </v>
      </c>
      <c r="S55" s="188"/>
      <c r="T55" s="182" t="str">
        <f t="shared" si="3"/>
        <v xml:space="preserve">  </v>
      </c>
      <c r="U55" s="188"/>
      <c r="V55" s="182" t="str">
        <f t="shared" si="4"/>
        <v xml:space="preserve">  </v>
      </c>
      <c r="W55" s="188"/>
      <c r="X55" s="182" t="str">
        <f t="shared" si="5"/>
        <v xml:space="preserve">  </v>
      </c>
      <c r="Y55" s="222"/>
      <c r="Z55" s="222"/>
      <c r="AA55" s="222"/>
      <c r="AB55" s="223" t="e">
        <f>#VALUE!</f>
        <v>#VALUE!</v>
      </c>
      <c r="AC55" s="223" t="e">
        <f>#VALUE!</f>
        <v>#VALUE!</v>
      </c>
      <c r="AD55" s="223" t="e">
        <f>#VALUE!</f>
        <v>#VALUE!</v>
      </c>
      <c r="AE55" s="223" t="e">
        <f>#VALUE!</f>
        <v>#VALUE!</v>
      </c>
      <c r="AF55" s="223" t="e">
        <f>#VALUE!</f>
        <v>#VALUE!</v>
      </c>
      <c r="AG55" s="186" t="e">
        <f>LARGE((E55,G55,I55,K55,M55,O55,Q55,S55,U55,W55),1)</f>
        <v>#NUM!</v>
      </c>
      <c r="AH55" s="186" t="e">
        <f>LARGE((E55,G55,I55,K55,M55,O55,Q55,S55,U55,W55),2)</f>
        <v>#NUM!</v>
      </c>
      <c r="AI55" s="186" t="e">
        <f>LARGE((E55,G55,I55,K55,M55,O55,Q55,S55,U55,W55),3)</f>
        <v>#NUM!</v>
      </c>
      <c r="AJ55" s="186" t="e">
        <f>LARGE((E55,G55,I55,K55,M55,O55,Q55,S55,U55,W55),4)</f>
        <v>#NUM!</v>
      </c>
      <c r="AK55" s="186" t="e">
        <f>LARGE((E55,G55,I55,K55,M55,O55,Q55,S55,U55,W55),5)</f>
        <v>#NUM!</v>
      </c>
      <c r="AL55" s="188"/>
      <c r="AM55" s="182" t="str">
        <f t="shared" si="14"/>
        <v xml:space="preserve">  </v>
      </c>
      <c r="AN55" s="188"/>
      <c r="AO55" s="182" t="str">
        <f t="shared" si="15"/>
        <v xml:space="preserve">  </v>
      </c>
      <c r="AP55" s="114"/>
      <c r="AQ55" s="182" t="str">
        <f t="shared" si="16"/>
        <v xml:space="preserve">  </v>
      </c>
      <c r="AR55" s="188"/>
      <c r="AS55" s="182" t="str">
        <f t="shared" si="32"/>
        <v xml:space="preserve">  </v>
      </c>
      <c r="AT55" s="114"/>
      <c r="AU55" s="182" t="str">
        <f t="shared" si="18"/>
        <v xml:space="preserve">  </v>
      </c>
      <c r="AV55" s="188"/>
      <c r="AW55" s="182" t="str">
        <f t="shared" si="19"/>
        <v xml:space="preserve">  </v>
      </c>
      <c r="AX55" s="188"/>
      <c r="AY55" s="182" t="str">
        <f t="shared" si="20"/>
        <v xml:space="preserve">  </v>
      </c>
      <c r="AZ55" s="114"/>
      <c r="BA55" s="182" t="str">
        <f t="shared" si="21"/>
        <v xml:space="preserve">  </v>
      </c>
      <c r="BB55" s="188"/>
      <c r="BC55" s="182" t="str">
        <f t="shared" si="22"/>
        <v xml:space="preserve">  </v>
      </c>
      <c r="BD55" s="114"/>
      <c r="BE55" s="182" t="str">
        <f t="shared" si="23"/>
        <v xml:space="preserve">  </v>
      </c>
      <c r="BF55" s="222"/>
      <c r="BG55" s="183">
        <f t="shared" si="27"/>
        <v>0</v>
      </c>
      <c r="BH55" s="184">
        <f t="shared" si="24"/>
        <v>0</v>
      </c>
      <c r="BI55" s="187" t="str">
        <f t="shared" si="25"/>
        <v xml:space="preserve">  </v>
      </c>
      <c r="BJ55" s="223" t="e">
        <f>#VALUE!</f>
        <v>#VALUE!</v>
      </c>
      <c r="BK55" s="223" t="e">
        <f>#VALUE!</f>
        <v>#VALUE!</v>
      </c>
      <c r="BL55" s="223" t="e">
        <f>#VALUE!</f>
        <v>#VALUE!</v>
      </c>
      <c r="BM55" s="223" t="e">
        <f>#VALUE!</f>
        <v>#VALUE!</v>
      </c>
      <c r="BN55" s="223" t="e">
        <f>#VALUE!</f>
        <v>#VALUE!</v>
      </c>
      <c r="BO55" s="186" t="e">
        <f>LARGE((AL55,AN55,AP55,AR55,AT55,AV55,AX55,AZ55,BB55,BD55),1)</f>
        <v>#NUM!</v>
      </c>
      <c r="BP55" s="186" t="e">
        <f>LARGE((AL55,AN55,AP55,AR55,AT55,AV55,AX55,AZ55,BB55,BD55),2)</f>
        <v>#NUM!</v>
      </c>
      <c r="BQ55" s="186" t="e">
        <f>LARGE((AL55,AN55,AP55,AR55,AT55,AV55,AX55,AZ55,BB55,BD55),3)</f>
        <v>#NUM!</v>
      </c>
      <c r="BR55" s="186" t="e">
        <f>LARGE((AL55,AN55,AP55,AR55,AT55,AV55,AX55,AZ55,BB55,BD55),4)</f>
        <v>#NUM!</v>
      </c>
      <c r="BS55" s="186" t="e">
        <f>LARGE((AL55,AN55,AP55,AR55,AT55,AV55,AX55,AZ55,BB55,BD55),5)</f>
        <v>#NUM!</v>
      </c>
      <c r="BT55" s="224" t="e">
        <f t="shared" si="28"/>
        <v>#VALUE!</v>
      </c>
      <c r="BU55" s="224" t="e">
        <f t="shared" si="29"/>
        <v>#VALUE!</v>
      </c>
      <c r="BV55" s="224" t="e">
        <f t="shared" si="30"/>
        <v>#VALUE!</v>
      </c>
      <c r="BW55" s="224" t="e">
        <f t="shared" si="26"/>
        <v>#VALUE!</v>
      </c>
      <c r="BX55" s="224" t="e">
        <f t="shared" si="26"/>
        <v>#VALUE!</v>
      </c>
      <c r="CO55" s="215"/>
      <c r="CP55" s="215"/>
      <c r="CQ55" s="215"/>
      <c r="CR55" s="215"/>
      <c r="CS55" s="215"/>
      <c r="CT55" s="215"/>
      <c r="CU55" s="215"/>
      <c r="CV55" s="215"/>
      <c r="CW55" s="215"/>
      <c r="CX55" s="215"/>
      <c r="CY55" s="215"/>
      <c r="CZ55" s="215"/>
      <c r="DA55" s="215"/>
      <c r="DB55" s="215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</row>
    <row r="56" spans="1:117" ht="15">
      <c r="A56" s="210">
        <f>'STUDENT PROFILE'!A56</f>
        <v>50</v>
      </c>
      <c r="B56" s="210" t="str">
        <f>'STUDENT PROFILE'!B56</f>
        <v>J</v>
      </c>
      <c r="C56" s="376" t="str">
        <f>'STUDENT PROFILE'!C56</f>
        <v>Nitin</v>
      </c>
      <c r="D56" s="210">
        <f>'STUDENT PROFILE'!D56</f>
        <v>2773</v>
      </c>
      <c r="E56" s="188"/>
      <c r="F56" s="182" t="str">
        <f t="shared" si="0"/>
        <v xml:space="preserve">  </v>
      </c>
      <c r="G56" s="188"/>
      <c r="H56" s="182" t="str">
        <f t="shared" si="10"/>
        <v xml:space="preserve">  </v>
      </c>
      <c r="I56" s="188"/>
      <c r="J56" s="182" t="str">
        <f t="shared" si="31"/>
        <v xml:space="preserve">  </v>
      </c>
      <c r="K56" s="188"/>
      <c r="L56" s="182" t="str">
        <f t="shared" si="12"/>
        <v xml:space="preserve">  </v>
      </c>
      <c r="M56" s="188"/>
      <c r="N56" s="182" t="str">
        <f t="shared" si="13"/>
        <v xml:space="preserve">  </v>
      </c>
      <c r="O56" s="188"/>
      <c r="P56" s="182" t="str">
        <f t="shared" si="1"/>
        <v xml:space="preserve">  </v>
      </c>
      <c r="Q56" s="188"/>
      <c r="R56" s="182" t="str">
        <f t="shared" si="2"/>
        <v xml:space="preserve">  </v>
      </c>
      <c r="S56" s="188"/>
      <c r="T56" s="182" t="str">
        <f t="shared" si="3"/>
        <v xml:space="preserve">  </v>
      </c>
      <c r="U56" s="188"/>
      <c r="V56" s="182" t="str">
        <f t="shared" si="4"/>
        <v xml:space="preserve">  </v>
      </c>
      <c r="W56" s="188"/>
      <c r="X56" s="182" t="str">
        <f t="shared" si="5"/>
        <v xml:space="preserve">  </v>
      </c>
      <c r="Y56" s="222"/>
      <c r="Z56" s="222"/>
      <c r="AA56" s="222"/>
      <c r="AB56" s="223" t="e">
        <f>#VALUE!</f>
        <v>#VALUE!</v>
      </c>
      <c r="AC56" s="223" t="e">
        <f>#VALUE!</f>
        <v>#VALUE!</v>
      </c>
      <c r="AD56" s="223" t="e">
        <f>#VALUE!</f>
        <v>#VALUE!</v>
      </c>
      <c r="AE56" s="223" t="e">
        <f>#VALUE!</f>
        <v>#VALUE!</v>
      </c>
      <c r="AF56" s="223" t="e">
        <f>#VALUE!</f>
        <v>#VALUE!</v>
      </c>
      <c r="AG56" s="186" t="e">
        <f>LARGE((E56,G56,I56,K56,M56,O56,Q56,S56,U56,W56),1)</f>
        <v>#NUM!</v>
      </c>
      <c r="AH56" s="186" t="e">
        <f>LARGE((E56,G56,I56,K56,M56,O56,Q56,S56,U56,W56),2)</f>
        <v>#NUM!</v>
      </c>
      <c r="AI56" s="186" t="e">
        <f>LARGE((E56,G56,I56,K56,M56,O56,Q56,S56,U56,W56),3)</f>
        <v>#NUM!</v>
      </c>
      <c r="AJ56" s="186" t="e">
        <f>LARGE((E56,G56,I56,K56,M56,O56,Q56,S56,U56,W56),4)</f>
        <v>#NUM!</v>
      </c>
      <c r="AK56" s="186" t="e">
        <f>LARGE((E56,G56,I56,K56,M56,O56,Q56,S56,U56,W56),5)</f>
        <v>#NUM!</v>
      </c>
      <c r="AL56" s="188"/>
      <c r="AM56" s="182" t="str">
        <f t="shared" si="14"/>
        <v xml:space="preserve">  </v>
      </c>
      <c r="AN56" s="188"/>
      <c r="AO56" s="182" t="str">
        <f t="shared" si="15"/>
        <v xml:space="preserve">  </v>
      </c>
      <c r="AP56" s="114"/>
      <c r="AQ56" s="182" t="str">
        <f t="shared" si="16"/>
        <v xml:space="preserve">  </v>
      </c>
      <c r="AR56" s="188"/>
      <c r="AS56" s="182" t="str">
        <f t="shared" si="32"/>
        <v xml:space="preserve">  </v>
      </c>
      <c r="AT56" s="114"/>
      <c r="AU56" s="182" t="str">
        <f t="shared" si="18"/>
        <v xml:space="preserve">  </v>
      </c>
      <c r="AV56" s="188"/>
      <c r="AW56" s="182" t="str">
        <f t="shared" si="19"/>
        <v xml:space="preserve">  </v>
      </c>
      <c r="AX56" s="188"/>
      <c r="AY56" s="182" t="str">
        <f t="shared" si="20"/>
        <v xml:space="preserve">  </v>
      </c>
      <c r="AZ56" s="114"/>
      <c r="BA56" s="182" t="str">
        <f t="shared" si="21"/>
        <v xml:space="preserve">  </v>
      </c>
      <c r="BB56" s="188"/>
      <c r="BC56" s="182" t="str">
        <f t="shared" si="22"/>
        <v xml:space="preserve">  </v>
      </c>
      <c r="BD56" s="114"/>
      <c r="BE56" s="182" t="str">
        <f t="shared" si="23"/>
        <v xml:space="preserve">  </v>
      </c>
      <c r="BF56" s="222"/>
      <c r="BG56" s="183">
        <f t="shared" si="27"/>
        <v>0</v>
      </c>
      <c r="BH56" s="184">
        <f t="shared" si="24"/>
        <v>0</v>
      </c>
      <c r="BI56" s="187" t="str">
        <f t="shared" si="25"/>
        <v xml:space="preserve">  </v>
      </c>
      <c r="BJ56" s="223" t="e">
        <f>#VALUE!</f>
        <v>#VALUE!</v>
      </c>
      <c r="BK56" s="223" t="e">
        <f>#VALUE!</f>
        <v>#VALUE!</v>
      </c>
      <c r="BL56" s="223" t="e">
        <f>#VALUE!</f>
        <v>#VALUE!</v>
      </c>
      <c r="BM56" s="223" t="e">
        <f>#VALUE!</f>
        <v>#VALUE!</v>
      </c>
      <c r="BN56" s="223" t="e">
        <f>#VALUE!</f>
        <v>#VALUE!</v>
      </c>
      <c r="BO56" s="186" t="e">
        <f>LARGE((AL56,AN56,AP56,AR56,AT56,AV56,AX56,AZ56,BB56,BD56),1)</f>
        <v>#NUM!</v>
      </c>
      <c r="BP56" s="186" t="e">
        <f>LARGE((AL56,AN56,AP56,AR56,AT56,AV56,AX56,AZ56,BB56,BD56),2)</f>
        <v>#NUM!</v>
      </c>
      <c r="BQ56" s="186" t="e">
        <f>LARGE((AL56,AN56,AP56,AR56,AT56,AV56,AX56,AZ56,BB56,BD56),3)</f>
        <v>#NUM!</v>
      </c>
      <c r="BR56" s="186" t="e">
        <f>LARGE((AL56,AN56,AP56,AR56,AT56,AV56,AX56,AZ56,BB56,BD56),4)</f>
        <v>#NUM!</v>
      </c>
      <c r="BS56" s="186" t="e">
        <f>LARGE((AL56,AN56,AP56,AR56,AT56,AV56,AX56,AZ56,BB56,BD56),5)</f>
        <v>#NUM!</v>
      </c>
      <c r="BT56" s="224" t="e">
        <f t="shared" si="28"/>
        <v>#VALUE!</v>
      </c>
      <c r="BU56" s="224" t="e">
        <f t="shared" si="29"/>
        <v>#VALUE!</v>
      </c>
      <c r="BV56" s="224" t="e">
        <f t="shared" si="30"/>
        <v>#VALUE!</v>
      </c>
      <c r="BW56" s="224" t="e">
        <f t="shared" si="26"/>
        <v>#VALUE!</v>
      </c>
      <c r="BX56" s="224" t="e">
        <f t="shared" si="26"/>
        <v>#VALUE!</v>
      </c>
      <c r="CO56" s="215"/>
      <c r="CP56" s="215"/>
      <c r="CQ56" s="215"/>
      <c r="CR56" s="215"/>
      <c r="CS56" s="215"/>
      <c r="CT56" s="215"/>
      <c r="CU56" s="215"/>
      <c r="CV56" s="215"/>
      <c r="CW56" s="215"/>
      <c r="CX56" s="215"/>
      <c r="CY56" s="215"/>
      <c r="CZ56" s="215"/>
      <c r="DA56" s="215"/>
      <c r="DB56" s="215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</row>
    <row r="57" spans="1:117">
      <c r="CO57" s="215"/>
      <c r="CP57" s="215"/>
      <c r="CQ57" s="215"/>
      <c r="CR57" s="215"/>
      <c r="CS57" s="215"/>
      <c r="CT57" s="215"/>
      <c r="CU57" s="215"/>
      <c r="CV57" s="215"/>
      <c r="CW57" s="215"/>
      <c r="CX57" s="215"/>
      <c r="CY57" s="215"/>
      <c r="CZ57" s="215"/>
      <c r="DA57" s="215"/>
      <c r="DB57" s="215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</row>
    <row r="58" spans="1:117" ht="13.5">
      <c r="A58" s="189"/>
      <c r="B58" s="189"/>
      <c r="D58" s="225" t="s">
        <v>969</v>
      </c>
      <c r="E58" s="1036" t="str">
        <f>E3</f>
        <v>Takes an innovative and creative approach</v>
      </c>
      <c r="F58" s="1036"/>
      <c r="G58" s="1036" t="str">
        <f>G3</f>
        <v>Shows aesthetic sensibilities</v>
      </c>
      <c r="H58" s="1036"/>
      <c r="I58" s="1036" t="str">
        <f>I3</f>
        <v>Displays observation skills</v>
      </c>
      <c r="J58" s="1036"/>
      <c r="K58" s="1036" t="str">
        <f>K3</f>
        <v>Demonstrates interpretation and originality</v>
      </c>
      <c r="L58" s="1036"/>
      <c r="M58" s="1036" t="str">
        <f>M3</f>
        <v>Correlates with real life</v>
      </c>
      <c r="N58" s="1036"/>
      <c r="O58" s="1036" t="str">
        <f>O3</f>
        <v>Shows  willingness   to experiment  with different art modes and mediums</v>
      </c>
      <c r="P58" s="1036"/>
      <c r="Q58" s="1036" t="str">
        <f>Q3</f>
        <v>Sketches or paints</v>
      </c>
      <c r="R58" s="1036"/>
      <c r="S58" s="1036" t="str">
        <f>S3</f>
        <v>Generates computer animation</v>
      </c>
      <c r="T58" s="1036"/>
      <c r="U58" s="1036" t="str">
        <f>U3</f>
        <v>Demonstrates proportion in size and clarity</v>
      </c>
      <c r="V58" s="1036"/>
      <c r="W58" s="1036" t="str">
        <f>W3</f>
        <v>Understands the importance of colour, balance and  brightness</v>
      </c>
      <c r="X58" s="1036"/>
      <c r="Y58" s="226"/>
      <c r="Z58" s="226"/>
      <c r="AA58" s="226"/>
      <c r="AB58" s="226"/>
      <c r="AC58" s="226"/>
      <c r="AD58" s="226"/>
      <c r="AE58" s="226"/>
      <c r="AF58" s="226"/>
      <c r="AG58" s="226"/>
      <c r="AH58" s="226"/>
      <c r="AI58" s="226"/>
      <c r="AJ58" s="226"/>
      <c r="AK58" s="226"/>
      <c r="AL58" s="1036" t="str">
        <f>AL3</f>
        <v>Sings and plays instrumental music</v>
      </c>
      <c r="AM58" s="1036"/>
      <c r="AN58" s="1036" t="str">
        <f>AN3</f>
        <v>Dances and acts in drama</v>
      </c>
      <c r="AO58" s="1036"/>
      <c r="AP58" s="1036" t="str">
        <f>AP3</f>
        <v>Awareness and appreciation  of works of artists</v>
      </c>
      <c r="AQ58" s="1036"/>
      <c r="AR58" s="1036" t="str">
        <f>AR3</f>
        <v>Demonstrates appreciation skills</v>
      </c>
      <c r="AS58" s="1036"/>
      <c r="AT58" s="1036" t="str">
        <f>AT3</f>
        <v>Participates actively in aesthetic activities at various levels</v>
      </c>
      <c r="AU58" s="1036"/>
      <c r="AV58" s="1036" t="str">
        <f>AV3</f>
        <v>Takes initiative to plan, create and direct various creative events</v>
      </c>
      <c r="AW58" s="1036"/>
      <c r="AX58" s="1036" t="str">
        <f>AX3</f>
        <v>Reads and shows a degree of awareness of particular domain of art</v>
      </c>
      <c r="AY58" s="1036"/>
      <c r="AZ58" s="1036" t="str">
        <f>AZ3</f>
        <v>Experiments with art forms</v>
      </c>
      <c r="BA58" s="1036"/>
      <c r="BB58" s="1036" t="str">
        <f>BB3</f>
        <v>Shows a high degree of imagination and innovation</v>
      </c>
      <c r="BC58" s="1036"/>
      <c r="BD58" s="1036" t="str">
        <f>BD3</f>
        <v>Displays artistic temperament  in all of his/her actions in school and outside</v>
      </c>
      <c r="BE58" s="1036"/>
      <c r="BF58" s="1036"/>
      <c r="CO58" s="215"/>
      <c r="CP58" s="215"/>
      <c r="CQ58" s="215"/>
      <c r="CR58" s="215"/>
      <c r="CS58" s="215"/>
      <c r="CT58" s="215"/>
      <c r="CU58" s="215"/>
      <c r="CV58" s="215"/>
      <c r="CW58" s="215"/>
      <c r="CX58" s="215"/>
      <c r="CY58" s="215"/>
      <c r="CZ58" s="215"/>
      <c r="DA58" s="215"/>
      <c r="DB58" s="215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</row>
    <row r="59" spans="1:117" ht="18">
      <c r="D59" s="227">
        <v>5</v>
      </c>
      <c r="E59" s="1035" t="s">
        <v>1329</v>
      </c>
      <c r="F59" s="1035"/>
      <c r="G59" s="1035" t="s">
        <v>1330</v>
      </c>
      <c r="H59" s="1035" t="s">
        <v>1330</v>
      </c>
      <c r="I59" s="1035" t="s">
        <v>1331</v>
      </c>
      <c r="J59" s="1035" t="s">
        <v>1331</v>
      </c>
      <c r="K59" s="1035" t="s">
        <v>1332</v>
      </c>
      <c r="L59" s="1035" t="s">
        <v>1332</v>
      </c>
      <c r="M59" s="1035" t="s">
        <v>1333</v>
      </c>
      <c r="N59" s="1035" t="s">
        <v>1333</v>
      </c>
      <c r="O59" s="1035" t="s">
        <v>1334</v>
      </c>
      <c r="P59" s="1035" t="s">
        <v>1334</v>
      </c>
      <c r="Q59" s="1035" t="s">
        <v>1335</v>
      </c>
      <c r="R59" s="1035" t="s">
        <v>1335</v>
      </c>
      <c r="S59" s="1035" t="s">
        <v>1336</v>
      </c>
      <c r="T59" s="1035" t="s">
        <v>1336</v>
      </c>
      <c r="U59" s="1035" t="s">
        <v>1337</v>
      </c>
      <c r="V59" s="1035" t="s">
        <v>1337</v>
      </c>
      <c r="W59" s="1035" t="s">
        <v>1338</v>
      </c>
      <c r="X59" s="1035" t="s">
        <v>1338</v>
      </c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  <c r="AJ59" s="228"/>
      <c r="AK59" s="228"/>
      <c r="AL59" s="1035" t="s">
        <v>1339</v>
      </c>
      <c r="AM59" s="1035" t="s">
        <v>1339</v>
      </c>
      <c r="AN59" s="1035" t="s">
        <v>1340</v>
      </c>
      <c r="AO59" s="1035" t="s">
        <v>1340</v>
      </c>
      <c r="AP59" s="1035" t="s">
        <v>1341</v>
      </c>
      <c r="AQ59" s="1035" t="s">
        <v>1341</v>
      </c>
      <c r="AR59" s="1035" t="s">
        <v>1342</v>
      </c>
      <c r="AS59" s="1035" t="s">
        <v>1342</v>
      </c>
      <c r="AT59" s="1035" t="s">
        <v>1343</v>
      </c>
      <c r="AU59" s="1035" t="s">
        <v>1343</v>
      </c>
      <c r="AV59" s="1035" t="s">
        <v>1344</v>
      </c>
      <c r="AW59" s="1035" t="s">
        <v>1344</v>
      </c>
      <c r="AX59" s="1035" t="s">
        <v>1345</v>
      </c>
      <c r="AY59" s="1035" t="s">
        <v>1345</v>
      </c>
      <c r="AZ59" s="1035" t="s">
        <v>1346</v>
      </c>
      <c r="BA59" s="1035" t="s">
        <v>1346</v>
      </c>
      <c r="BB59" s="1035" t="s">
        <v>1347</v>
      </c>
      <c r="BC59" s="1035" t="s">
        <v>1347</v>
      </c>
      <c r="BD59" s="1035" t="s">
        <v>1348</v>
      </c>
      <c r="BE59" s="1035" t="s">
        <v>1348</v>
      </c>
      <c r="BF59" s="1035" t="s">
        <v>1348</v>
      </c>
      <c r="CO59" s="215"/>
      <c r="CP59" s="215"/>
      <c r="CQ59" s="215"/>
      <c r="CR59" s="215"/>
      <c r="CS59" s="215"/>
      <c r="CT59" s="215"/>
      <c r="CU59" s="215"/>
      <c r="CV59" s="215"/>
      <c r="CW59" s="215"/>
      <c r="CX59" s="215"/>
      <c r="CY59" s="215"/>
      <c r="CZ59" s="215"/>
      <c r="DA59" s="215"/>
      <c r="DB59" s="215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</row>
    <row r="60" spans="1:117" ht="18">
      <c r="D60" s="227">
        <v>4</v>
      </c>
      <c r="E60" s="1035" t="s">
        <v>1349</v>
      </c>
      <c r="F60" s="1035" t="s">
        <v>1349</v>
      </c>
      <c r="G60" s="1035" t="s">
        <v>1350</v>
      </c>
      <c r="H60" s="1035" t="s">
        <v>1350</v>
      </c>
      <c r="I60" s="1035" t="s">
        <v>1351</v>
      </c>
      <c r="J60" s="1035" t="s">
        <v>1351</v>
      </c>
      <c r="K60" s="1035" t="s">
        <v>1352</v>
      </c>
      <c r="L60" s="1035" t="s">
        <v>1352</v>
      </c>
      <c r="M60" s="1035" t="s">
        <v>1353</v>
      </c>
      <c r="N60" s="1035" t="s">
        <v>1353</v>
      </c>
      <c r="O60" s="1035" t="s">
        <v>1354</v>
      </c>
      <c r="P60" s="1035" t="s">
        <v>1354</v>
      </c>
      <c r="Q60" s="1035" t="s">
        <v>1355</v>
      </c>
      <c r="R60" s="1035" t="s">
        <v>1355</v>
      </c>
      <c r="S60" s="1035" t="s">
        <v>1356</v>
      </c>
      <c r="T60" s="1035" t="s">
        <v>1356</v>
      </c>
      <c r="U60" s="1035" t="s">
        <v>1357</v>
      </c>
      <c r="V60" s="1035" t="s">
        <v>1357</v>
      </c>
      <c r="W60" s="1035" t="s">
        <v>1358</v>
      </c>
      <c r="X60" s="1035" t="s">
        <v>1358</v>
      </c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1035" t="s">
        <v>1359</v>
      </c>
      <c r="AM60" s="1035" t="s">
        <v>1359</v>
      </c>
      <c r="AN60" s="1035" t="s">
        <v>1360</v>
      </c>
      <c r="AO60" s="1035" t="s">
        <v>1360</v>
      </c>
      <c r="AP60" s="1035" t="s">
        <v>1361</v>
      </c>
      <c r="AQ60" s="1035" t="s">
        <v>1361</v>
      </c>
      <c r="AR60" s="1035" t="s">
        <v>1362</v>
      </c>
      <c r="AS60" s="1035" t="s">
        <v>1362</v>
      </c>
      <c r="AT60" s="1035" t="s">
        <v>1363</v>
      </c>
      <c r="AU60" s="1035" t="s">
        <v>1363</v>
      </c>
      <c r="AV60" s="1035" t="s">
        <v>1364</v>
      </c>
      <c r="AW60" s="1035" t="s">
        <v>1364</v>
      </c>
      <c r="AX60" s="1035" t="s">
        <v>1365</v>
      </c>
      <c r="AY60" s="1035" t="s">
        <v>1365</v>
      </c>
      <c r="AZ60" s="1035" t="s">
        <v>1366</v>
      </c>
      <c r="BA60" s="1035" t="s">
        <v>1366</v>
      </c>
      <c r="BB60" s="1035" t="s">
        <v>1367</v>
      </c>
      <c r="BC60" s="1035" t="s">
        <v>1367</v>
      </c>
      <c r="BD60" s="1035" t="s">
        <v>1368</v>
      </c>
      <c r="BE60" s="1035" t="s">
        <v>1368</v>
      </c>
      <c r="BF60" s="1035" t="s">
        <v>1368</v>
      </c>
      <c r="CO60" s="215"/>
      <c r="CP60" s="215"/>
      <c r="CQ60" s="215"/>
      <c r="CR60" s="215"/>
      <c r="CS60" s="215"/>
      <c r="CT60" s="215"/>
      <c r="CU60" s="215"/>
      <c r="CV60" s="215"/>
      <c r="CW60" s="215"/>
      <c r="CX60" s="215"/>
      <c r="CY60" s="215"/>
      <c r="CZ60" s="215"/>
      <c r="DA60" s="215"/>
      <c r="DB60" s="215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</row>
    <row r="61" spans="1:117" ht="18">
      <c r="D61" s="227">
        <v>3</v>
      </c>
      <c r="E61" s="1035" t="s">
        <v>1369</v>
      </c>
      <c r="F61" s="1035" t="s">
        <v>1369</v>
      </c>
      <c r="G61" s="1035" t="s">
        <v>1370</v>
      </c>
      <c r="H61" s="1035" t="s">
        <v>1370</v>
      </c>
      <c r="I61" s="1035" t="s">
        <v>1371</v>
      </c>
      <c r="J61" s="1035" t="s">
        <v>1371</v>
      </c>
      <c r="K61" s="1035" t="s">
        <v>1372</v>
      </c>
      <c r="L61" s="1035" t="s">
        <v>1372</v>
      </c>
      <c r="M61" s="1035" t="s">
        <v>1373</v>
      </c>
      <c r="N61" s="1035" t="s">
        <v>1373</v>
      </c>
      <c r="O61" s="1035" t="s">
        <v>1374</v>
      </c>
      <c r="P61" s="1035" t="s">
        <v>1374</v>
      </c>
      <c r="Q61" s="1035" t="s">
        <v>1375</v>
      </c>
      <c r="R61" s="1035" t="s">
        <v>1375</v>
      </c>
      <c r="S61" s="1035" t="s">
        <v>1376</v>
      </c>
      <c r="T61" s="1035" t="s">
        <v>1376</v>
      </c>
      <c r="U61" s="1035" t="s">
        <v>1377</v>
      </c>
      <c r="V61" s="1035" t="s">
        <v>1377</v>
      </c>
      <c r="W61" s="1035" t="s">
        <v>1378</v>
      </c>
      <c r="X61" s="1035" t="s">
        <v>1378</v>
      </c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  <c r="AL61" s="1035" t="s">
        <v>1379</v>
      </c>
      <c r="AM61" s="1035" t="s">
        <v>1379</v>
      </c>
      <c r="AN61" s="1035" t="s">
        <v>1380</v>
      </c>
      <c r="AO61" s="1035" t="s">
        <v>1380</v>
      </c>
      <c r="AP61" s="1035" t="s">
        <v>1381</v>
      </c>
      <c r="AQ61" s="1035" t="s">
        <v>1381</v>
      </c>
      <c r="AR61" s="1035" t="s">
        <v>1382</v>
      </c>
      <c r="AS61" s="1035" t="s">
        <v>1382</v>
      </c>
      <c r="AT61" s="1035" t="s">
        <v>1383</v>
      </c>
      <c r="AU61" s="1035" t="s">
        <v>1383</v>
      </c>
      <c r="AV61" s="1035" t="s">
        <v>1384</v>
      </c>
      <c r="AW61" s="1035" t="s">
        <v>1384</v>
      </c>
      <c r="AX61" s="1035" t="s">
        <v>1385</v>
      </c>
      <c r="AY61" s="1035" t="s">
        <v>1385</v>
      </c>
      <c r="AZ61" s="1035" t="s">
        <v>1386</v>
      </c>
      <c r="BA61" s="1035" t="s">
        <v>1386</v>
      </c>
      <c r="BB61" s="1035" t="s">
        <v>1387</v>
      </c>
      <c r="BC61" s="1035" t="s">
        <v>1387</v>
      </c>
      <c r="BD61" s="1035" t="s">
        <v>1388</v>
      </c>
      <c r="BE61" s="1035" t="s">
        <v>1388</v>
      </c>
      <c r="BF61" s="1035" t="s">
        <v>1388</v>
      </c>
      <c r="CO61" s="215"/>
      <c r="CP61" s="215"/>
      <c r="CQ61" s="215"/>
      <c r="CR61" s="215"/>
      <c r="CS61" s="215"/>
      <c r="CT61" s="215"/>
      <c r="CU61" s="215"/>
      <c r="CV61" s="215"/>
      <c r="CW61" s="215"/>
      <c r="CX61" s="215"/>
      <c r="CY61" s="215"/>
      <c r="CZ61" s="215"/>
      <c r="DA61" s="215"/>
      <c r="DB61" s="215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</row>
    <row r="62" spans="1:117" ht="18">
      <c r="D62" s="227">
        <v>2</v>
      </c>
      <c r="E62" s="1035" t="s">
        <v>1389</v>
      </c>
      <c r="F62" s="1035" t="s">
        <v>1389</v>
      </c>
      <c r="G62" s="1035" t="s">
        <v>1390</v>
      </c>
      <c r="H62" s="1035" t="s">
        <v>1390</v>
      </c>
      <c r="I62" s="1035" t="s">
        <v>1391</v>
      </c>
      <c r="J62" s="1035" t="s">
        <v>1391</v>
      </c>
      <c r="K62" s="1035" t="s">
        <v>1392</v>
      </c>
      <c r="L62" s="1035" t="s">
        <v>1392</v>
      </c>
      <c r="M62" s="1035" t="s">
        <v>1393</v>
      </c>
      <c r="N62" s="1035" t="s">
        <v>1393</v>
      </c>
      <c r="O62" s="1035" t="s">
        <v>1394</v>
      </c>
      <c r="P62" s="1035" t="s">
        <v>1394</v>
      </c>
      <c r="Q62" s="1035" t="s">
        <v>1395</v>
      </c>
      <c r="R62" s="1035" t="s">
        <v>1395</v>
      </c>
      <c r="S62" s="1035" t="s">
        <v>1396</v>
      </c>
      <c r="T62" s="1035" t="s">
        <v>1396</v>
      </c>
      <c r="U62" s="1035" t="s">
        <v>1397</v>
      </c>
      <c r="V62" s="1035" t="s">
        <v>1397</v>
      </c>
      <c r="W62" s="1035" t="s">
        <v>1398</v>
      </c>
      <c r="X62" s="1035" t="s">
        <v>1398</v>
      </c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  <c r="AJ62" s="228"/>
      <c r="AK62" s="228"/>
      <c r="AL62" s="1035" t="s">
        <v>1399</v>
      </c>
      <c r="AM62" s="1035" t="s">
        <v>1399</v>
      </c>
      <c r="AN62" s="1035" t="s">
        <v>1400</v>
      </c>
      <c r="AO62" s="1035" t="s">
        <v>1400</v>
      </c>
      <c r="AP62" s="1035" t="s">
        <v>1401</v>
      </c>
      <c r="AQ62" s="1035" t="s">
        <v>1401</v>
      </c>
      <c r="AR62" s="1035" t="s">
        <v>1402</v>
      </c>
      <c r="AS62" s="1035" t="s">
        <v>1402</v>
      </c>
      <c r="AT62" s="1035" t="s">
        <v>1403</v>
      </c>
      <c r="AU62" s="1035" t="s">
        <v>1403</v>
      </c>
      <c r="AV62" s="1035" t="s">
        <v>1404</v>
      </c>
      <c r="AW62" s="1035" t="s">
        <v>1404</v>
      </c>
      <c r="AX62" s="1035" t="s">
        <v>1405</v>
      </c>
      <c r="AY62" s="1035" t="s">
        <v>1405</v>
      </c>
      <c r="AZ62" s="1035" t="s">
        <v>1406</v>
      </c>
      <c r="BA62" s="1035" t="s">
        <v>1406</v>
      </c>
      <c r="BB62" s="1035" t="s">
        <v>1407</v>
      </c>
      <c r="BC62" s="1035" t="s">
        <v>1407</v>
      </c>
      <c r="BD62" s="1035" t="s">
        <v>1408</v>
      </c>
      <c r="BE62" s="1035" t="s">
        <v>1408</v>
      </c>
      <c r="BF62" s="1035" t="s">
        <v>1408</v>
      </c>
      <c r="CO62" s="215"/>
      <c r="CP62" s="215"/>
      <c r="CQ62" s="215"/>
      <c r="CR62" s="215"/>
      <c r="CS62" s="215"/>
      <c r="CT62" s="215"/>
      <c r="CU62" s="215"/>
      <c r="CV62" s="215"/>
      <c r="CW62" s="215"/>
      <c r="CX62" s="215"/>
      <c r="CY62" s="215"/>
      <c r="CZ62" s="215"/>
      <c r="DA62" s="215"/>
      <c r="DB62" s="215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</row>
    <row r="63" spans="1:117" ht="18">
      <c r="D63" s="227">
        <v>1</v>
      </c>
      <c r="E63" s="1035" t="s">
        <v>1409</v>
      </c>
      <c r="F63" s="1035" t="s">
        <v>1409</v>
      </c>
      <c r="G63" s="1035" t="s">
        <v>1410</v>
      </c>
      <c r="H63" s="1035" t="s">
        <v>1410</v>
      </c>
      <c r="I63" s="1035" t="s">
        <v>1411</v>
      </c>
      <c r="J63" s="1035" t="s">
        <v>1411</v>
      </c>
      <c r="K63" s="1035" t="s">
        <v>1412</v>
      </c>
      <c r="L63" s="1035" t="s">
        <v>1412</v>
      </c>
      <c r="M63" s="1035" t="s">
        <v>1413</v>
      </c>
      <c r="N63" s="1035" t="s">
        <v>1413</v>
      </c>
      <c r="O63" s="1035" t="s">
        <v>1414</v>
      </c>
      <c r="P63" s="1035" t="s">
        <v>1414</v>
      </c>
      <c r="Q63" s="1035" t="s">
        <v>1415</v>
      </c>
      <c r="R63" s="1035" t="s">
        <v>1415</v>
      </c>
      <c r="S63" s="1035" t="s">
        <v>1416</v>
      </c>
      <c r="T63" s="1035" t="s">
        <v>1416</v>
      </c>
      <c r="U63" s="1035" t="s">
        <v>1417</v>
      </c>
      <c r="V63" s="1035" t="s">
        <v>1417</v>
      </c>
      <c r="W63" s="1035" t="s">
        <v>1418</v>
      </c>
      <c r="X63" s="1035" t="s">
        <v>1418</v>
      </c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  <c r="AL63" s="1035" t="s">
        <v>1419</v>
      </c>
      <c r="AM63" s="1035" t="s">
        <v>1419</v>
      </c>
      <c r="AN63" s="1035" t="s">
        <v>1420</v>
      </c>
      <c r="AO63" s="1035" t="s">
        <v>1420</v>
      </c>
      <c r="AP63" s="1035" t="s">
        <v>1421</v>
      </c>
      <c r="AQ63" s="1035" t="s">
        <v>1421</v>
      </c>
      <c r="AR63" s="1035" t="s">
        <v>1422</v>
      </c>
      <c r="AS63" s="1035" t="s">
        <v>1422</v>
      </c>
      <c r="AT63" s="1035" t="s">
        <v>1423</v>
      </c>
      <c r="AU63" s="1035" t="s">
        <v>1423</v>
      </c>
      <c r="AV63" s="1035" t="s">
        <v>1424</v>
      </c>
      <c r="AW63" s="1035" t="s">
        <v>1424</v>
      </c>
      <c r="AX63" s="1035" t="s">
        <v>1425</v>
      </c>
      <c r="AY63" s="1035" t="s">
        <v>1425</v>
      </c>
      <c r="AZ63" s="1035" t="s">
        <v>1426</v>
      </c>
      <c r="BA63" s="1035" t="s">
        <v>1426</v>
      </c>
      <c r="BB63" s="1035" t="s">
        <v>1427</v>
      </c>
      <c r="BC63" s="1035" t="s">
        <v>1427</v>
      </c>
      <c r="BD63" s="1035" t="s">
        <v>1428</v>
      </c>
      <c r="BE63" s="1035" t="s">
        <v>1428</v>
      </c>
      <c r="BF63" s="1035" t="s">
        <v>1428</v>
      </c>
      <c r="CO63" s="215"/>
      <c r="CP63" s="215"/>
      <c r="CQ63" s="215"/>
      <c r="CR63" s="215"/>
      <c r="CS63" s="215"/>
      <c r="CT63" s="215"/>
      <c r="CU63" s="215"/>
      <c r="CV63" s="215"/>
      <c r="CW63" s="215"/>
      <c r="CX63" s="215"/>
      <c r="CY63" s="215"/>
      <c r="CZ63" s="215"/>
      <c r="DA63" s="215"/>
      <c r="DB63" s="215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</row>
    <row r="64" spans="1:117">
      <c r="CO64" s="215"/>
      <c r="CP64" s="215"/>
      <c r="CQ64" s="215"/>
      <c r="CR64" s="215"/>
      <c r="CS64" s="215"/>
      <c r="CT64" s="215"/>
      <c r="CU64" s="215"/>
      <c r="CV64" s="215"/>
      <c r="CW64" s="215"/>
      <c r="CX64" s="215"/>
      <c r="CY64" s="215"/>
      <c r="CZ64" s="215"/>
      <c r="DA64" s="215"/>
      <c r="DB64" s="215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</row>
    <row r="65" spans="93:122">
      <c r="CO65" s="215"/>
      <c r="CP65" s="215"/>
      <c r="CQ65" s="215"/>
      <c r="CR65" s="215"/>
      <c r="CS65" s="215"/>
      <c r="CT65" s="215"/>
      <c r="CU65" s="215"/>
      <c r="CV65" s="215"/>
      <c r="CW65" s="215"/>
      <c r="CX65" s="215"/>
      <c r="CY65" s="215"/>
      <c r="CZ65" s="215"/>
      <c r="DA65" s="215"/>
      <c r="DB65" s="215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</row>
    <row r="66" spans="93:122">
      <c r="CO66" s="215"/>
      <c r="CP66" s="215"/>
      <c r="CQ66" s="215"/>
      <c r="CR66" s="215"/>
      <c r="CS66" s="215"/>
      <c r="CT66" s="215"/>
      <c r="CU66" s="215"/>
      <c r="CV66" s="215"/>
      <c r="CW66" s="215"/>
      <c r="CX66" s="215"/>
      <c r="CY66" s="215"/>
      <c r="CZ66" s="215"/>
      <c r="DA66" s="215"/>
      <c r="DB66" s="215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</row>
    <row r="67" spans="93:122"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</row>
    <row r="68" spans="93:122"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5"/>
      <c r="DJ68" s="215"/>
      <c r="DK68" s="215"/>
      <c r="DL68" s="215"/>
      <c r="DM68" s="215"/>
      <c r="DR68" s="216">
        <v>5</v>
      </c>
    </row>
    <row r="69" spans="93:122">
      <c r="CO69" s="215"/>
      <c r="CP69" s="215"/>
      <c r="CQ69" s="215"/>
      <c r="CR69" s="215"/>
      <c r="CS69" s="215"/>
      <c r="CT69" s="215"/>
      <c r="CU69" s="215"/>
      <c r="CV69" s="215"/>
      <c r="CW69" s="215"/>
      <c r="CX69" s="215"/>
      <c r="CY69" s="215"/>
      <c r="CZ69" s="215"/>
      <c r="DA69" s="215"/>
      <c r="DB69" s="215"/>
      <c r="DC69" s="215"/>
      <c r="DD69" s="215"/>
      <c r="DE69" s="215">
        <v>1</v>
      </c>
      <c r="DF69" s="215" t="s">
        <v>5</v>
      </c>
      <c r="DG69" s="215" t="str">
        <f>$E$63</f>
        <v>Shows traces of innovation and creativity</v>
      </c>
      <c r="DH69" s="215"/>
      <c r="DI69" s="215"/>
      <c r="DJ69" s="215"/>
      <c r="DK69" s="215"/>
      <c r="DL69" s="215"/>
      <c r="DM69" s="215"/>
      <c r="DR69" s="216">
        <v>4</v>
      </c>
    </row>
    <row r="70" spans="93:122"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>
        <v>2</v>
      </c>
      <c r="DF70" s="215" t="s">
        <v>6</v>
      </c>
      <c r="DG70" s="215" t="str">
        <f>$E$62</f>
        <v>Is usually innovative and creative in approach</v>
      </c>
      <c r="DH70" s="215"/>
      <c r="DI70" s="215"/>
      <c r="DJ70" s="215"/>
      <c r="DK70" s="215"/>
      <c r="DL70" s="215"/>
      <c r="DM70" s="215"/>
      <c r="DR70" s="216">
        <v>3</v>
      </c>
    </row>
    <row r="71" spans="93:122"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>
        <v>3</v>
      </c>
      <c r="DF71" s="215" t="s">
        <v>62</v>
      </c>
      <c r="DG71" s="215" t="str">
        <f>$E$61</f>
        <v>Has a substantially innovative and creative approach</v>
      </c>
      <c r="DH71" s="215"/>
      <c r="DI71" s="215"/>
      <c r="DJ71" s="215"/>
      <c r="DK71" s="215"/>
      <c r="DL71" s="215"/>
      <c r="DM71" s="215"/>
      <c r="DR71" s="216">
        <v>2</v>
      </c>
    </row>
    <row r="72" spans="93:122">
      <c r="CO72" s="215"/>
      <c r="CP72" s="215"/>
      <c r="CQ72" s="215"/>
      <c r="CR72" s="215"/>
      <c r="CS72" s="215"/>
      <c r="CT72" s="215"/>
      <c r="CU72" s="215"/>
      <c r="CV72" s="215"/>
      <c r="CW72" s="215"/>
      <c r="CX72" s="215"/>
      <c r="CY72" s="215"/>
      <c r="CZ72" s="215"/>
      <c r="DA72" s="215"/>
      <c r="DB72" s="215"/>
      <c r="DC72" s="215"/>
      <c r="DD72" s="215"/>
      <c r="DE72" s="215">
        <v>4</v>
      </c>
      <c r="DF72" s="215" t="s">
        <v>63</v>
      </c>
      <c r="DG72" s="215" t="str">
        <f>$E$60</f>
        <v>Is consistantly innovative and creative in approach</v>
      </c>
      <c r="DH72" s="215"/>
      <c r="DI72" s="215"/>
      <c r="DJ72" s="215"/>
      <c r="DK72" s="215"/>
      <c r="DL72" s="215"/>
      <c r="DM72" s="215"/>
      <c r="DR72" s="216">
        <v>1</v>
      </c>
    </row>
    <row r="73" spans="93:122">
      <c r="CO73" s="215"/>
      <c r="CP73" s="215"/>
      <c r="CQ73" s="215"/>
      <c r="CR73" s="215"/>
      <c r="CS73" s="215"/>
      <c r="CT73" s="215"/>
      <c r="CU73" s="215"/>
      <c r="CV73" s="215"/>
      <c r="CW73" s="215"/>
      <c r="CX73" s="215"/>
      <c r="CY73" s="215"/>
      <c r="CZ73" s="215"/>
      <c r="DA73" s="215"/>
      <c r="DB73" s="215"/>
      <c r="DC73" s="215"/>
      <c r="DD73" s="215"/>
      <c r="DE73" s="215">
        <v>5</v>
      </c>
      <c r="DF73" s="215" t="s">
        <v>64</v>
      </c>
      <c r="DG73" s="215" t="str">
        <f>$E$59</f>
        <v>Has an extraordinarily innovative and creative approach</v>
      </c>
      <c r="DH73" s="215"/>
      <c r="DI73" s="215"/>
      <c r="DJ73" s="215"/>
      <c r="DK73" s="215"/>
      <c r="DL73" s="215"/>
      <c r="DM73" s="215"/>
      <c r="DR73" s="216">
        <v>10</v>
      </c>
    </row>
    <row r="74" spans="93:122">
      <c r="CO74" s="215"/>
      <c r="CP74" s="215"/>
      <c r="CQ74" s="215"/>
      <c r="CR74" s="215"/>
      <c r="CS74" s="215"/>
      <c r="CT74" s="215"/>
      <c r="CU74" s="215"/>
      <c r="CV74" s="215"/>
      <c r="CW74" s="215"/>
      <c r="CX74" s="215"/>
      <c r="CY74" s="215"/>
      <c r="CZ74" s="215"/>
      <c r="DA74" s="215"/>
      <c r="DB74" s="215"/>
      <c r="DC74" s="215"/>
      <c r="DD74" s="215"/>
      <c r="DE74" s="215">
        <v>6</v>
      </c>
      <c r="DF74" s="215" t="s">
        <v>7</v>
      </c>
      <c r="DG74" s="215" t="str">
        <f>$G$63</f>
        <v>Is trying to be aesthetically sensible</v>
      </c>
      <c r="DH74" s="215"/>
      <c r="DI74" s="215"/>
      <c r="DJ74" s="215"/>
      <c r="DK74" s="215"/>
      <c r="DL74" s="215"/>
      <c r="DM74" s="215"/>
      <c r="DR74" s="216">
        <v>9</v>
      </c>
    </row>
    <row r="75" spans="93:122">
      <c r="CO75" s="215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5"/>
      <c r="DD75" s="215"/>
      <c r="DE75" s="215">
        <v>7</v>
      </c>
      <c r="DF75" s="215" t="s">
        <v>8</v>
      </c>
      <c r="DG75" s="215" t="str">
        <f>$G$62</f>
        <v>Is  quite aesthetic in sensibilities</v>
      </c>
      <c r="DH75" s="215"/>
      <c r="DI75" s="215"/>
      <c r="DJ75" s="215"/>
      <c r="DK75" s="215"/>
      <c r="DL75" s="215"/>
      <c r="DM75" s="215"/>
      <c r="DR75" s="216">
        <v>8</v>
      </c>
    </row>
    <row r="76" spans="93:122">
      <c r="CO76" s="215"/>
      <c r="CP76" s="215"/>
      <c r="CQ76" s="215"/>
      <c r="CR76" s="215"/>
      <c r="CS76" s="215"/>
      <c r="CT76" s="215"/>
      <c r="CU76" s="215"/>
      <c r="CV76" s="215"/>
      <c r="CW76" s="215"/>
      <c r="CX76" s="215"/>
      <c r="CY76" s="215"/>
      <c r="CZ76" s="215"/>
      <c r="DA76" s="215"/>
      <c r="DB76" s="215"/>
      <c r="DC76" s="215"/>
      <c r="DD76" s="215"/>
      <c r="DE76" s="215">
        <v>8</v>
      </c>
      <c r="DF76" s="215" t="s">
        <v>1020</v>
      </c>
      <c r="DG76" s="215" t="str">
        <f>$G$61</f>
        <v>Is well versed in aesthetic sensibilities</v>
      </c>
      <c r="DH76" s="215"/>
      <c r="DI76" s="215"/>
      <c r="DJ76" s="215"/>
      <c r="DK76" s="215"/>
      <c r="DL76" s="215"/>
      <c r="DM76" s="215"/>
      <c r="DR76" s="216">
        <v>7</v>
      </c>
    </row>
    <row r="77" spans="93:122">
      <c r="CO77" s="215"/>
      <c r="CP77" s="215"/>
      <c r="CQ77" s="215"/>
      <c r="CR77" s="215"/>
      <c r="CS77" s="215"/>
      <c r="CT77" s="215"/>
      <c r="CU77" s="215"/>
      <c r="CV77" s="215"/>
      <c r="CW77" s="215"/>
      <c r="CX77" s="215"/>
      <c r="CY77" s="215"/>
      <c r="CZ77" s="215"/>
      <c r="DA77" s="215"/>
      <c r="DB77" s="215"/>
      <c r="DC77" s="215"/>
      <c r="DD77" s="215"/>
      <c r="DE77" s="215">
        <v>9</v>
      </c>
      <c r="DF77" s="215" t="s">
        <v>1021</v>
      </c>
      <c r="DG77" s="215" t="str">
        <f>$G$60</f>
        <v>Is perseveringly good at aesthetic sensibilities</v>
      </c>
      <c r="DH77" s="215"/>
      <c r="DI77" s="215"/>
      <c r="DJ77" s="215"/>
      <c r="DK77" s="215"/>
      <c r="DL77" s="215"/>
      <c r="DM77" s="215"/>
      <c r="DR77" s="216">
        <v>6</v>
      </c>
    </row>
    <row r="78" spans="93:122">
      <c r="CO78" s="215"/>
      <c r="CP78" s="215"/>
      <c r="CQ78" s="215"/>
      <c r="CR78" s="215"/>
      <c r="CS78" s="215"/>
      <c r="CT78" s="215"/>
      <c r="CU78" s="215"/>
      <c r="CV78" s="215"/>
      <c r="CW78" s="215"/>
      <c r="CX78" s="215"/>
      <c r="CY78" s="215"/>
      <c r="CZ78" s="215"/>
      <c r="DA78" s="215"/>
      <c r="DB78" s="215"/>
      <c r="DC78" s="215"/>
      <c r="DD78" s="215"/>
      <c r="DE78" s="215">
        <v>10</v>
      </c>
      <c r="DF78" s="215" t="s">
        <v>1022</v>
      </c>
      <c r="DG78" s="215" t="str">
        <f>$G$59</f>
        <v>Is extremely versatile at aesthetic sensibilities</v>
      </c>
      <c r="DH78" s="215"/>
      <c r="DI78" s="215"/>
      <c r="DJ78" s="215"/>
      <c r="DK78" s="215"/>
      <c r="DL78" s="215"/>
      <c r="DM78" s="215"/>
      <c r="DR78" s="216">
        <v>15</v>
      </c>
    </row>
    <row r="79" spans="93:122">
      <c r="CO79" s="215"/>
      <c r="CP79" s="215"/>
      <c r="CQ79" s="215"/>
      <c r="CR79" s="215"/>
      <c r="CS79" s="215"/>
      <c r="CT79" s="215"/>
      <c r="CU79" s="215"/>
      <c r="CV79" s="215"/>
      <c r="CW79" s="215"/>
      <c r="CX79" s="215"/>
      <c r="CY79" s="215"/>
      <c r="CZ79" s="215"/>
      <c r="DA79" s="215"/>
      <c r="DB79" s="215"/>
      <c r="DC79" s="215"/>
      <c r="DD79" s="215"/>
      <c r="DE79" s="215">
        <v>11</v>
      </c>
      <c r="DF79" s="215" t="s">
        <v>9</v>
      </c>
      <c r="DG79" s="215" t="str">
        <f>$I$63</f>
        <v>Aims to develop observation skills</v>
      </c>
      <c r="DH79" s="215"/>
      <c r="DI79" s="215"/>
      <c r="DJ79" s="215"/>
      <c r="DK79" s="215"/>
      <c r="DL79" s="215"/>
      <c r="DM79" s="215"/>
      <c r="DR79" s="216">
        <v>14</v>
      </c>
    </row>
    <row r="80" spans="93:122">
      <c r="CO80" s="215"/>
      <c r="CP80" s="215"/>
      <c r="CQ80" s="215"/>
      <c r="CR80" s="215"/>
      <c r="CS80" s="215"/>
      <c r="CT80" s="215"/>
      <c r="CU80" s="215"/>
      <c r="CV80" s="215"/>
      <c r="CW80" s="215"/>
      <c r="CX80" s="215"/>
      <c r="CY80" s="215"/>
      <c r="CZ80" s="215"/>
      <c r="DA80" s="215"/>
      <c r="DB80" s="215"/>
      <c r="DC80" s="215"/>
      <c r="DD80" s="215"/>
      <c r="DE80" s="215">
        <v>12</v>
      </c>
      <c r="DF80" s="215" t="s">
        <v>10</v>
      </c>
      <c r="DG80" s="215" t="str">
        <f>$I$62</f>
        <v>Is generally keen at observation skills</v>
      </c>
      <c r="DH80" s="215"/>
      <c r="DI80" s="215"/>
      <c r="DJ80" s="215"/>
      <c r="DK80" s="215"/>
      <c r="DL80" s="215"/>
      <c r="DM80" s="215"/>
      <c r="DR80" s="216">
        <v>13</v>
      </c>
    </row>
    <row r="81" spans="93:122">
      <c r="CO81" s="215"/>
      <c r="CP81" s="215"/>
      <c r="CQ81" s="215"/>
      <c r="CR81" s="215"/>
      <c r="CS81" s="215"/>
      <c r="CT81" s="215"/>
      <c r="CU81" s="215"/>
      <c r="CV81" s="215"/>
      <c r="CW81" s="215"/>
      <c r="CX81" s="215"/>
      <c r="CY81" s="215"/>
      <c r="CZ81" s="215"/>
      <c r="DA81" s="215"/>
      <c r="DB81" s="215"/>
      <c r="DC81" s="215"/>
      <c r="DD81" s="215"/>
      <c r="DE81" s="215">
        <v>13</v>
      </c>
      <c r="DF81" s="215" t="s">
        <v>1023</v>
      </c>
      <c r="DG81" s="215" t="str">
        <f>$I$61</f>
        <v>Is largely quick at observation skills</v>
      </c>
      <c r="DH81" s="215"/>
      <c r="DI81" s="215"/>
      <c r="DJ81" s="215"/>
      <c r="DK81" s="215"/>
      <c r="DL81" s="215"/>
      <c r="DM81" s="215"/>
      <c r="DR81" s="216">
        <v>12</v>
      </c>
    </row>
    <row r="82" spans="93:122">
      <c r="CO82" s="215"/>
      <c r="CP82" s="215"/>
      <c r="CQ82" s="215"/>
      <c r="CR82" s="215"/>
      <c r="CS82" s="215"/>
      <c r="CT82" s="215"/>
      <c r="CU82" s="215"/>
      <c r="CV82" s="215"/>
      <c r="CW82" s="215"/>
      <c r="CX82" s="215"/>
      <c r="CY82" s="215"/>
      <c r="CZ82" s="215"/>
      <c r="DA82" s="215"/>
      <c r="DB82" s="215"/>
      <c r="DC82" s="215"/>
      <c r="DD82" s="215"/>
      <c r="DE82" s="215">
        <v>14</v>
      </c>
      <c r="DF82" s="215" t="s">
        <v>1024</v>
      </c>
      <c r="DG82" s="215" t="str">
        <f>$I$60</f>
        <v>Is always good at observation skills</v>
      </c>
      <c r="DH82" s="215"/>
      <c r="DI82" s="215"/>
      <c r="DJ82" s="215"/>
      <c r="DK82" s="215"/>
      <c r="DL82" s="215"/>
      <c r="DM82" s="215"/>
      <c r="DR82" s="216">
        <v>11</v>
      </c>
    </row>
    <row r="83" spans="93:122">
      <c r="CO83" s="215"/>
      <c r="CP83" s="215"/>
      <c r="CQ83" s="215"/>
      <c r="CR83" s="215"/>
      <c r="CS83" s="215"/>
      <c r="CT83" s="215"/>
      <c r="CU83" s="215"/>
      <c r="CV83" s="215"/>
      <c r="CW83" s="215"/>
      <c r="CX83" s="215"/>
      <c r="CY83" s="215"/>
      <c r="CZ83" s="215"/>
      <c r="DA83" s="215"/>
      <c r="DB83" s="215"/>
      <c r="DC83" s="215"/>
      <c r="DD83" s="215"/>
      <c r="DE83" s="215">
        <v>15</v>
      </c>
      <c r="DF83" s="215" t="s">
        <v>1025</v>
      </c>
      <c r="DG83" s="215" t="str">
        <f>$I$59</f>
        <v>Has exceptionally sharp observation skills</v>
      </c>
      <c r="DH83" s="215"/>
      <c r="DI83" s="215"/>
      <c r="DJ83" s="215"/>
      <c r="DK83" s="215"/>
      <c r="DL83" s="215"/>
      <c r="DM83" s="215"/>
      <c r="DR83" s="216">
        <v>20</v>
      </c>
    </row>
    <row r="84" spans="93:122">
      <c r="CO84" s="215"/>
      <c r="CP84" s="215"/>
      <c r="CQ84" s="215"/>
      <c r="CR84" s="215"/>
      <c r="CS84" s="215"/>
      <c r="CT84" s="215"/>
      <c r="CU84" s="215"/>
      <c r="CV84" s="215"/>
      <c r="CW84" s="215"/>
      <c r="CX84" s="215"/>
      <c r="CY84" s="215"/>
      <c r="CZ84" s="215"/>
      <c r="DA84" s="215"/>
      <c r="DB84" s="215"/>
      <c r="DC84" s="215"/>
      <c r="DD84" s="215"/>
      <c r="DE84" s="215">
        <v>16</v>
      </c>
      <c r="DF84" s="215" t="s">
        <v>1026</v>
      </c>
      <c r="DG84" s="215" t="str">
        <f>$K$63</f>
        <v>Shows some signs of originality and interpreting Art</v>
      </c>
      <c r="DH84" s="215"/>
      <c r="DI84" s="215"/>
      <c r="DJ84" s="215"/>
      <c r="DK84" s="215"/>
      <c r="DL84" s="215"/>
      <c r="DM84" s="215"/>
      <c r="DR84" s="216">
        <v>19</v>
      </c>
    </row>
    <row r="85" spans="93:122">
      <c r="CO85" s="215"/>
      <c r="CP85" s="215"/>
      <c r="CQ85" s="215"/>
      <c r="CR85" s="215"/>
      <c r="CS85" s="215"/>
      <c r="CT85" s="215"/>
      <c r="CU85" s="215"/>
      <c r="CV85" s="215"/>
      <c r="CW85" s="215"/>
      <c r="CX85" s="215"/>
      <c r="CY85" s="215"/>
      <c r="CZ85" s="215"/>
      <c r="DA85" s="215"/>
      <c r="DB85" s="215"/>
      <c r="DC85" s="215"/>
      <c r="DD85" s="215"/>
      <c r="DE85" s="215">
        <v>17</v>
      </c>
      <c r="DF85" s="215" t="s">
        <v>1027</v>
      </c>
      <c r="DG85" s="215" t="str">
        <f>$K$62</f>
        <v>Satisfactory eagerness at originality and interpretation of Art</v>
      </c>
      <c r="DH85" s="215"/>
      <c r="DI85" s="215"/>
      <c r="DJ85" s="215"/>
      <c r="DK85" s="215"/>
      <c r="DL85" s="215"/>
      <c r="DM85" s="215"/>
      <c r="DR85" s="216">
        <v>18</v>
      </c>
    </row>
    <row r="86" spans="93:122">
      <c r="CO86" s="215"/>
      <c r="CP86" s="215"/>
      <c r="CQ86" s="215"/>
      <c r="CR86" s="215"/>
      <c r="CS86" s="215"/>
      <c r="CT86" s="215"/>
      <c r="CU86" s="215"/>
      <c r="CV86" s="215"/>
      <c r="CW86" s="215"/>
      <c r="CX86" s="215"/>
      <c r="CY86" s="215"/>
      <c r="CZ86" s="215"/>
      <c r="DA86" s="215"/>
      <c r="DB86" s="215"/>
      <c r="DC86" s="215"/>
      <c r="DD86" s="215"/>
      <c r="DE86" s="215">
        <v>18</v>
      </c>
      <c r="DF86" s="215" t="s">
        <v>1028</v>
      </c>
      <c r="DG86" s="215" t="str">
        <f>$K$61</f>
        <v>Is appreciably lucid at originality and interpretation of Art</v>
      </c>
      <c r="DH86" s="215"/>
      <c r="DI86" s="215"/>
      <c r="DJ86" s="215"/>
      <c r="DK86" s="215"/>
      <c r="DL86" s="215"/>
      <c r="DM86" s="215"/>
      <c r="DR86" s="216">
        <v>17</v>
      </c>
    </row>
    <row r="87" spans="93:122">
      <c r="CO87" s="215"/>
      <c r="CP87" s="215"/>
      <c r="CQ87" s="215"/>
      <c r="CR87" s="215"/>
      <c r="CS87" s="215"/>
      <c r="CT87" s="215"/>
      <c r="CU87" s="215"/>
      <c r="CV87" s="215"/>
      <c r="CW87" s="215"/>
      <c r="CX87" s="215"/>
      <c r="CY87" s="215"/>
      <c r="CZ87" s="215"/>
      <c r="DA87" s="215"/>
      <c r="DB87" s="215"/>
      <c r="DC87" s="215"/>
      <c r="DD87" s="215"/>
      <c r="DE87" s="215">
        <v>19</v>
      </c>
      <c r="DF87" s="215" t="s">
        <v>1029</v>
      </c>
      <c r="DG87" s="215" t="str">
        <f>$K$60</f>
        <v>Is invariably good at originality and interpretation of Art</v>
      </c>
      <c r="DH87" s="215"/>
      <c r="DI87" s="215"/>
      <c r="DJ87" s="215"/>
      <c r="DK87" s="215"/>
      <c r="DL87" s="215"/>
      <c r="DM87" s="215"/>
      <c r="DR87" s="216">
        <v>16</v>
      </c>
    </row>
    <row r="88" spans="93:122">
      <c r="CO88" s="215"/>
      <c r="CP88" s="215"/>
      <c r="CQ88" s="215"/>
      <c r="CR88" s="215"/>
      <c r="CS88" s="215"/>
      <c r="CT88" s="215"/>
      <c r="CU88" s="215"/>
      <c r="CV88" s="215"/>
      <c r="CW88" s="215"/>
      <c r="CX88" s="215"/>
      <c r="CY88" s="215"/>
      <c r="CZ88" s="215"/>
      <c r="DA88" s="215"/>
      <c r="DB88" s="215"/>
      <c r="DC88" s="215"/>
      <c r="DD88" s="215"/>
      <c r="DE88" s="215">
        <v>20</v>
      </c>
      <c r="DF88" s="215" t="s">
        <v>1030</v>
      </c>
      <c r="DG88" s="215" t="str">
        <f>$K$59</f>
        <v>Excells at  originality and interpretation of Art</v>
      </c>
      <c r="DH88" s="215"/>
      <c r="DI88" s="215"/>
      <c r="DJ88" s="215"/>
      <c r="DK88" s="215"/>
      <c r="DL88" s="215"/>
      <c r="DM88" s="215"/>
      <c r="DR88" s="216">
        <v>25</v>
      </c>
    </row>
    <row r="89" spans="93:122">
      <c r="CO89" s="215"/>
      <c r="CP89" s="215"/>
      <c r="CQ89" s="215"/>
      <c r="CR89" s="215"/>
      <c r="CS89" s="215"/>
      <c r="CT89" s="215"/>
      <c r="CU89" s="215"/>
      <c r="CV89" s="215"/>
      <c r="CW89" s="215"/>
      <c r="CX89" s="215"/>
      <c r="CY89" s="215"/>
      <c r="CZ89" s="215"/>
      <c r="DA89" s="215"/>
      <c r="DB89" s="215"/>
      <c r="DC89" s="215"/>
      <c r="DD89" s="215"/>
      <c r="DE89" s="215">
        <v>21</v>
      </c>
      <c r="DF89" s="215" t="s">
        <v>12</v>
      </c>
      <c r="DG89" s="215" t="str">
        <f>$M$63</f>
        <v>displays keenness to co-relate Art with real life</v>
      </c>
      <c r="DH89" s="215"/>
      <c r="DI89" s="215"/>
      <c r="DJ89" s="215"/>
      <c r="DK89" s="215"/>
      <c r="DL89" s="215"/>
      <c r="DM89" s="215"/>
      <c r="DR89" s="216">
        <v>24</v>
      </c>
    </row>
    <row r="90" spans="93:122">
      <c r="CO90" s="215"/>
      <c r="CP90" s="215"/>
      <c r="CQ90" s="215"/>
      <c r="CR90" s="215"/>
      <c r="CS90" s="215"/>
      <c r="CT90" s="215"/>
      <c r="CU90" s="215"/>
      <c r="CV90" s="215"/>
      <c r="CW90" s="215"/>
      <c r="CX90" s="215"/>
      <c r="CY90" s="215"/>
      <c r="CZ90" s="215"/>
      <c r="DA90" s="215"/>
      <c r="DB90" s="215"/>
      <c r="DC90" s="215"/>
      <c r="DD90" s="215"/>
      <c r="DE90" s="215">
        <v>22</v>
      </c>
      <c r="DF90" s="215" t="s">
        <v>13</v>
      </c>
      <c r="DG90" s="215" t="str">
        <f>$M$62</f>
        <v>Is reasonably able to co-relate Art with real life</v>
      </c>
      <c r="DH90" s="215"/>
      <c r="DI90" s="215"/>
      <c r="DJ90" s="215"/>
      <c r="DK90" s="215"/>
      <c r="DL90" s="215"/>
      <c r="DM90" s="215"/>
      <c r="DR90" s="216">
        <v>23</v>
      </c>
    </row>
    <row r="91" spans="93:122">
      <c r="CO91" s="215"/>
      <c r="CP91" s="215"/>
      <c r="CQ91" s="215"/>
      <c r="CR91" s="215"/>
      <c r="CS91" s="215"/>
      <c r="CT91" s="215"/>
      <c r="CU91" s="215"/>
      <c r="CV91" s="215"/>
      <c r="CW91" s="215"/>
      <c r="CX91" s="215"/>
      <c r="CY91" s="215"/>
      <c r="CZ91" s="215"/>
      <c r="DA91" s="215"/>
      <c r="DB91" s="215"/>
      <c r="DC91" s="215"/>
      <c r="DD91" s="215"/>
      <c r="DE91" s="215">
        <v>23</v>
      </c>
      <c r="DF91" s="215" t="s">
        <v>1031</v>
      </c>
      <c r="DG91" s="215" t="str">
        <f>$M$61</f>
        <v>Has a significant bent for co-relating Art with real life</v>
      </c>
      <c r="DH91" s="215"/>
      <c r="DI91" s="215"/>
      <c r="DJ91" s="215"/>
      <c r="DK91" s="215"/>
      <c r="DL91" s="215"/>
      <c r="DM91" s="215"/>
      <c r="DR91" s="216">
        <v>22</v>
      </c>
    </row>
    <row r="92" spans="93:122">
      <c r="CO92" s="215"/>
      <c r="CP92" s="215"/>
      <c r="CQ92" s="215"/>
      <c r="CR92" s="215"/>
      <c r="CS92" s="215"/>
      <c r="CT92" s="215"/>
      <c r="CU92" s="215"/>
      <c r="CV92" s="215"/>
      <c r="CW92" s="215"/>
      <c r="CX92" s="215"/>
      <c r="CY92" s="215"/>
      <c r="CZ92" s="215"/>
      <c r="DA92" s="215"/>
      <c r="DB92" s="215"/>
      <c r="DC92" s="215"/>
      <c r="DD92" s="215"/>
      <c r="DE92" s="215">
        <v>24</v>
      </c>
      <c r="DF92" s="215" t="s">
        <v>1032</v>
      </c>
      <c r="DG92" s="215" t="str">
        <f>$M$60</f>
        <v>Is perpetually fluent at co-relating Art with real life</v>
      </c>
      <c r="DH92" s="215"/>
      <c r="DI92" s="215"/>
      <c r="DJ92" s="215"/>
      <c r="DK92" s="215"/>
      <c r="DL92" s="215"/>
      <c r="DM92" s="215"/>
      <c r="DR92" s="216">
        <v>21</v>
      </c>
    </row>
    <row r="93" spans="93:122">
      <c r="CO93" s="215"/>
      <c r="CP93" s="215"/>
      <c r="CQ93" s="215"/>
      <c r="CR93" s="215"/>
      <c r="CS93" s="215"/>
      <c r="CT93" s="215"/>
      <c r="CU93" s="215"/>
      <c r="CV93" s="215"/>
      <c r="CW93" s="215"/>
      <c r="CX93" s="215"/>
      <c r="CY93" s="215"/>
      <c r="CZ93" s="215"/>
      <c r="DA93" s="215"/>
      <c r="DB93" s="215"/>
      <c r="DC93" s="215"/>
      <c r="DD93" s="215"/>
      <c r="DE93" s="215">
        <v>25</v>
      </c>
      <c r="DF93" s="215" t="s">
        <v>1033</v>
      </c>
      <c r="DG93" s="215" t="str">
        <f>$M$59</f>
        <v>Is tremendously deft at co-relating Art with real life</v>
      </c>
      <c r="DH93" s="215"/>
      <c r="DI93" s="215"/>
      <c r="DJ93" s="215"/>
      <c r="DK93" s="215"/>
      <c r="DL93" s="215"/>
      <c r="DM93" s="215"/>
      <c r="DR93" s="216">
        <v>30</v>
      </c>
    </row>
    <row r="94" spans="93:122">
      <c r="CO94" s="215"/>
      <c r="CP94" s="215"/>
      <c r="CQ94" s="215"/>
      <c r="CR94" s="215"/>
      <c r="CS94" s="215"/>
      <c r="CT94" s="215"/>
      <c r="CU94" s="215"/>
      <c r="CV94" s="215"/>
      <c r="CW94" s="215"/>
      <c r="CX94" s="215"/>
      <c r="CY94" s="215"/>
      <c r="CZ94" s="215"/>
      <c r="DA94" s="215"/>
      <c r="DB94" s="215"/>
      <c r="DC94" s="215"/>
      <c r="DD94" s="215"/>
      <c r="DE94" s="215">
        <v>26</v>
      </c>
      <c r="DF94" s="215" t="s">
        <v>1034</v>
      </c>
      <c r="DG94" s="215" t="str">
        <f>$O$63</f>
        <v>Eager to experiment with different art modes and mediums</v>
      </c>
      <c r="DH94" s="215"/>
      <c r="DI94" s="215"/>
      <c r="DJ94" s="215"/>
      <c r="DK94" s="215"/>
      <c r="DL94" s="215"/>
      <c r="DM94" s="215"/>
      <c r="DR94" s="216">
        <v>29</v>
      </c>
    </row>
    <row r="95" spans="93:122">
      <c r="CO95" s="215"/>
      <c r="CP95" s="215"/>
      <c r="CQ95" s="215"/>
      <c r="CR95" s="215"/>
      <c r="CS95" s="215"/>
      <c r="CT95" s="215"/>
      <c r="CU95" s="215"/>
      <c r="CV95" s="215"/>
      <c r="CW95" s="215"/>
      <c r="CX95" s="215"/>
      <c r="CY95" s="215"/>
      <c r="CZ95" s="215"/>
      <c r="DA95" s="215"/>
      <c r="DB95" s="215"/>
      <c r="DC95" s="215"/>
      <c r="DD95" s="215"/>
      <c r="DE95" s="215">
        <v>27</v>
      </c>
      <c r="DF95" s="215" t="s">
        <v>1035</v>
      </c>
      <c r="DG95" s="215" t="str">
        <f>$O$62</f>
        <v>Experiments moderatelyl  with different art modes and mediums</v>
      </c>
      <c r="DH95" s="215"/>
      <c r="DI95" s="215"/>
      <c r="DJ95" s="215"/>
      <c r="DK95" s="215"/>
      <c r="DL95" s="215"/>
      <c r="DM95" s="215"/>
      <c r="DR95" s="216">
        <v>28</v>
      </c>
    </row>
    <row r="96" spans="93:122">
      <c r="CO96" s="215"/>
      <c r="CP96" s="215"/>
      <c r="CQ96" s="215"/>
      <c r="CR96" s="215"/>
      <c r="CS96" s="215"/>
      <c r="CT96" s="215"/>
      <c r="CU96" s="215"/>
      <c r="CV96" s="215"/>
      <c r="CW96" s="215"/>
      <c r="CX96" s="215"/>
      <c r="CY96" s="215"/>
      <c r="CZ96" s="215"/>
      <c r="DA96" s="215"/>
      <c r="DB96" s="215"/>
      <c r="DC96" s="215"/>
      <c r="DD96" s="215"/>
      <c r="DE96" s="215">
        <v>28</v>
      </c>
      <c r="DF96" s="215" t="s">
        <v>1036</v>
      </c>
      <c r="DG96" s="215" t="str">
        <f>$O$61</f>
        <v xml:space="preserve"> experiments considerably with various art modes and mediums</v>
      </c>
      <c r="DH96" s="215"/>
      <c r="DI96" s="215"/>
      <c r="DJ96" s="215"/>
      <c r="DK96" s="215"/>
      <c r="DL96" s="215"/>
      <c r="DM96" s="215"/>
      <c r="DR96" s="216">
        <v>27</v>
      </c>
    </row>
    <row r="97" spans="93:122">
      <c r="CO97" s="215"/>
      <c r="CP97" s="215"/>
      <c r="CQ97" s="215"/>
      <c r="CR97" s="215"/>
      <c r="CS97" s="215"/>
      <c r="CT97" s="215"/>
      <c r="CU97" s="215"/>
      <c r="CV97" s="215"/>
      <c r="CW97" s="215"/>
      <c r="CX97" s="215"/>
      <c r="CY97" s="215"/>
      <c r="CZ97" s="215"/>
      <c r="DA97" s="215"/>
      <c r="DB97" s="215"/>
      <c r="DC97" s="215"/>
      <c r="DD97" s="215"/>
      <c r="DE97" s="215">
        <v>29</v>
      </c>
      <c r="DF97" s="215" t="s">
        <v>1037</v>
      </c>
      <c r="DG97" s="215" t="str">
        <f>$O$60</f>
        <v>Continually experiments with different art modes and mediums</v>
      </c>
      <c r="DH97" s="215"/>
      <c r="DI97" s="215"/>
      <c r="DJ97" s="215"/>
      <c r="DK97" s="215"/>
      <c r="DL97" s="215"/>
      <c r="DM97" s="215"/>
      <c r="DR97" s="216">
        <v>26</v>
      </c>
    </row>
    <row r="98" spans="93:122">
      <c r="CO98" s="215"/>
      <c r="CP98" s="215"/>
      <c r="CQ98" s="215"/>
      <c r="CR98" s="215"/>
      <c r="CS98" s="215"/>
      <c r="CT98" s="215"/>
      <c r="CU98" s="215"/>
      <c r="CV98" s="215"/>
      <c r="CW98" s="215"/>
      <c r="CX98" s="215"/>
      <c r="CY98" s="215"/>
      <c r="CZ98" s="215"/>
      <c r="DA98" s="215"/>
      <c r="DB98" s="215"/>
      <c r="DC98" s="215"/>
      <c r="DD98" s="215"/>
      <c r="DE98" s="215">
        <v>30</v>
      </c>
      <c r="DF98" s="215" t="s">
        <v>1038</v>
      </c>
      <c r="DG98" s="215" t="str">
        <f>$O$59</f>
        <v xml:space="preserve"> outstanding at experimenting various art modes and mediums</v>
      </c>
      <c r="DH98" s="215"/>
      <c r="DI98" s="215"/>
      <c r="DJ98" s="215"/>
      <c r="DK98" s="215"/>
      <c r="DL98" s="215"/>
      <c r="DM98" s="215"/>
      <c r="DR98" s="216">
        <v>35</v>
      </c>
    </row>
    <row r="99" spans="93:122">
      <c r="CO99" s="215"/>
      <c r="CP99" s="215"/>
      <c r="CQ99" s="215"/>
      <c r="CR99" s="215"/>
      <c r="CS99" s="215"/>
      <c r="CT99" s="215"/>
      <c r="CU99" s="215"/>
      <c r="CV99" s="215"/>
      <c r="CW99" s="215"/>
      <c r="CX99" s="215"/>
      <c r="CY99" s="215"/>
      <c r="CZ99" s="215"/>
      <c r="DA99" s="215"/>
      <c r="DB99" s="215"/>
      <c r="DC99" s="215"/>
      <c r="DD99" s="215"/>
      <c r="DE99" s="215">
        <v>31</v>
      </c>
      <c r="DF99" s="215" t="s">
        <v>1039</v>
      </c>
      <c r="DG99" s="215" t="str">
        <f>$Q$63</f>
        <v>Aspires to do well at imitation, sketches and paints</v>
      </c>
      <c r="DH99" s="215"/>
      <c r="DI99" s="215"/>
      <c r="DJ99" s="215"/>
      <c r="DK99" s="215"/>
      <c r="DL99" s="215"/>
      <c r="DM99" s="215"/>
      <c r="DR99" s="216">
        <v>34</v>
      </c>
    </row>
    <row r="100" spans="93:122">
      <c r="CO100" s="215"/>
      <c r="CP100" s="215"/>
      <c r="CQ100" s="215"/>
      <c r="CR100" s="215"/>
      <c r="CS100" s="215"/>
      <c r="CT100" s="215"/>
      <c r="CU100" s="215"/>
      <c r="CV100" s="215"/>
      <c r="CW100" s="215"/>
      <c r="CX100" s="215"/>
      <c r="CY100" s="215"/>
      <c r="CZ100" s="215"/>
      <c r="DA100" s="215"/>
      <c r="DB100" s="215"/>
      <c r="DC100" s="215"/>
      <c r="DD100" s="215"/>
      <c r="DE100" s="215">
        <v>32</v>
      </c>
      <c r="DF100" s="215" t="s">
        <v>1040</v>
      </c>
      <c r="DG100" s="215" t="str">
        <f>$Q$62</f>
        <v>Is averagely fair at imitation, sketches and paints</v>
      </c>
      <c r="DH100" s="215"/>
      <c r="DI100" s="215"/>
      <c r="DJ100" s="215"/>
      <c r="DK100" s="215"/>
      <c r="DL100" s="215"/>
      <c r="DM100" s="215"/>
      <c r="DR100" s="216">
        <v>33</v>
      </c>
    </row>
    <row r="101" spans="93:122">
      <c r="CO101" s="215"/>
      <c r="CP101" s="215"/>
      <c r="CQ101" s="215"/>
      <c r="CR101" s="215"/>
      <c r="CS101" s="215"/>
      <c r="CT101" s="215"/>
      <c r="CU101" s="215"/>
      <c r="CV101" s="215"/>
      <c r="CW101" s="215"/>
      <c r="CX101" s="215"/>
      <c r="CY101" s="215"/>
      <c r="CZ101" s="215"/>
      <c r="DA101" s="215"/>
      <c r="DB101" s="215"/>
      <c r="DC101" s="215"/>
      <c r="DD101" s="215"/>
      <c r="DE101" s="215">
        <v>33</v>
      </c>
      <c r="DF101" s="215" t="s">
        <v>1041</v>
      </c>
      <c r="DG101" s="215" t="str">
        <f>$Q$61</f>
        <v>Is creditably fine at imitation, sketches and paints</v>
      </c>
      <c r="DH101" s="215"/>
      <c r="DI101" s="215"/>
      <c r="DJ101" s="215"/>
      <c r="DK101" s="215"/>
      <c r="DL101" s="215"/>
      <c r="DM101" s="215"/>
      <c r="DR101" s="216">
        <v>32</v>
      </c>
    </row>
    <row r="102" spans="93:122">
      <c r="CO102" s="215"/>
      <c r="CP102" s="215"/>
      <c r="CQ102" s="215"/>
      <c r="CR102" s="215"/>
      <c r="CS102" s="215"/>
      <c r="CT102" s="215"/>
      <c r="CU102" s="215"/>
      <c r="CV102" s="215"/>
      <c r="CW102" s="215"/>
      <c r="CX102" s="215"/>
      <c r="CY102" s="215"/>
      <c r="CZ102" s="215"/>
      <c r="DA102" s="215"/>
      <c r="DB102" s="215"/>
      <c r="DC102" s="215"/>
      <c r="DD102" s="215"/>
      <c r="DE102" s="215">
        <v>34</v>
      </c>
      <c r="DF102" s="215" t="s">
        <v>1042</v>
      </c>
      <c r="DG102" s="215" t="str">
        <f>$Q$60</f>
        <v>Is consistently deft at imitation, sketches and paints</v>
      </c>
      <c r="DH102" s="215"/>
      <c r="DI102" s="215"/>
      <c r="DJ102" s="215"/>
      <c r="DK102" s="215"/>
      <c r="DL102" s="215"/>
      <c r="DM102" s="215"/>
      <c r="DR102" s="216">
        <v>31</v>
      </c>
    </row>
    <row r="103" spans="93:122">
      <c r="CO103" s="215"/>
      <c r="CP103" s="215"/>
      <c r="CQ103" s="215"/>
      <c r="CR103" s="215"/>
      <c r="CS103" s="215"/>
      <c r="CT103" s="215"/>
      <c r="CU103" s="215"/>
      <c r="CV103" s="215"/>
      <c r="CW103" s="215"/>
      <c r="CX103" s="215"/>
      <c r="CY103" s="215"/>
      <c r="CZ103" s="215"/>
      <c r="DA103" s="215"/>
      <c r="DB103" s="215"/>
      <c r="DC103" s="215"/>
      <c r="DD103" s="215"/>
      <c r="DE103" s="215">
        <v>35</v>
      </c>
      <c r="DF103" s="215" t="s">
        <v>1043</v>
      </c>
      <c r="DG103" s="215" t="str">
        <f>$Q$59</f>
        <v>Is brilliantly astute at imitation, sketches and paints</v>
      </c>
      <c r="DH103" s="215"/>
      <c r="DI103" s="215"/>
      <c r="DJ103" s="215"/>
      <c r="DK103" s="215"/>
      <c r="DL103" s="215"/>
      <c r="DM103" s="215"/>
      <c r="DR103" s="216">
        <v>40</v>
      </c>
    </row>
    <row r="104" spans="93:122">
      <c r="CO104" s="215"/>
      <c r="CP104" s="215"/>
      <c r="CQ104" s="215"/>
      <c r="CR104" s="215"/>
      <c r="CS104" s="215"/>
      <c r="CT104" s="215"/>
      <c r="CU104" s="215"/>
      <c r="CV104" s="215"/>
      <c r="CW104" s="215"/>
      <c r="CX104" s="215"/>
      <c r="CY104" s="215"/>
      <c r="CZ104" s="215"/>
      <c r="DA104" s="215"/>
      <c r="DB104" s="215"/>
      <c r="DC104" s="215"/>
      <c r="DD104" s="215"/>
      <c r="DE104" s="215">
        <v>36</v>
      </c>
      <c r="DF104" s="215" t="s">
        <v>1044</v>
      </c>
      <c r="DG104" s="215" t="str">
        <f>$S$63</f>
        <v>Is striving to  learn basics of computer animations</v>
      </c>
      <c r="DH104" s="215"/>
      <c r="DI104" s="215"/>
      <c r="DJ104" s="215"/>
      <c r="DK104" s="215"/>
      <c r="DL104" s="215"/>
      <c r="DM104" s="215"/>
      <c r="DR104" s="216">
        <v>39</v>
      </c>
    </row>
    <row r="105" spans="93:122">
      <c r="CO105" s="215"/>
      <c r="CP105" s="215"/>
      <c r="CQ105" s="215"/>
      <c r="CR105" s="215"/>
      <c r="CS105" s="215"/>
      <c r="CT105" s="215"/>
      <c r="CU105" s="215"/>
      <c r="CV105" s="215"/>
      <c r="CW105" s="215"/>
      <c r="CX105" s="215"/>
      <c r="CY105" s="215"/>
      <c r="CZ105" s="215"/>
      <c r="DA105" s="215"/>
      <c r="DB105" s="215"/>
      <c r="DC105" s="215"/>
      <c r="DD105" s="215"/>
      <c r="DE105" s="215">
        <v>37</v>
      </c>
      <c r="DF105" s="215" t="s">
        <v>1045</v>
      </c>
      <c r="DG105" s="215" t="str">
        <f>$S$62</f>
        <v>Has modest capability at generating computer animations</v>
      </c>
      <c r="DH105" s="215"/>
      <c r="DI105" s="215"/>
      <c r="DJ105" s="215"/>
      <c r="DK105" s="215"/>
      <c r="DL105" s="215"/>
      <c r="DM105" s="215"/>
      <c r="DR105" s="216">
        <v>38</v>
      </c>
    </row>
    <row r="106" spans="93:122">
      <c r="CO106" s="215"/>
      <c r="CP106" s="215"/>
      <c r="CQ106" s="215"/>
      <c r="CR106" s="215"/>
      <c r="CS106" s="215"/>
      <c r="CT106" s="215"/>
      <c r="CU106" s="215"/>
      <c r="CV106" s="215"/>
      <c r="CW106" s="215"/>
      <c r="CX106" s="215"/>
      <c r="CY106" s="215"/>
      <c r="CZ106" s="215"/>
      <c r="DA106" s="215"/>
      <c r="DB106" s="215"/>
      <c r="DC106" s="215"/>
      <c r="DD106" s="215"/>
      <c r="DE106" s="215">
        <v>38</v>
      </c>
      <c r="DF106" s="215" t="s">
        <v>1046</v>
      </c>
      <c r="DG106" s="215" t="str">
        <f>$S$61</f>
        <v>Is very lucid at generating computer animations</v>
      </c>
      <c r="DH106" s="215"/>
      <c r="DI106" s="215"/>
      <c r="DJ106" s="215"/>
      <c r="DK106" s="215"/>
      <c r="DL106" s="215"/>
      <c r="DM106" s="215"/>
      <c r="DR106" s="216">
        <v>37</v>
      </c>
    </row>
    <row r="107" spans="93:122">
      <c r="CO107" s="215"/>
      <c r="CP107" s="215"/>
      <c r="CQ107" s="215"/>
      <c r="CR107" s="215"/>
      <c r="CS107" s="215"/>
      <c r="CT107" s="215"/>
      <c r="CU107" s="215"/>
      <c r="CV107" s="215"/>
      <c r="CW107" s="215"/>
      <c r="CX107" s="215"/>
      <c r="CY107" s="215"/>
      <c r="CZ107" s="215"/>
      <c r="DA107" s="215"/>
      <c r="DB107" s="215"/>
      <c r="DC107" s="215"/>
      <c r="DD107" s="215"/>
      <c r="DE107" s="215">
        <v>39</v>
      </c>
      <c r="DF107" s="215" t="s">
        <v>1047</v>
      </c>
      <c r="DG107" s="215" t="str">
        <f>$S$60</f>
        <v>Has steadily adroit at generating computer animations</v>
      </c>
      <c r="DH107" s="215"/>
      <c r="DI107" s="215"/>
      <c r="DJ107" s="215"/>
      <c r="DK107" s="215"/>
      <c r="DL107" s="215"/>
      <c r="DM107" s="215"/>
      <c r="DR107" s="216">
        <v>36</v>
      </c>
    </row>
    <row r="108" spans="93:122">
      <c r="CO108" s="215"/>
      <c r="CP108" s="215"/>
      <c r="CQ108" s="215"/>
      <c r="CR108" s="215"/>
      <c r="CS108" s="215"/>
      <c r="CT108" s="215"/>
      <c r="CU108" s="215"/>
      <c r="CV108" s="215"/>
      <c r="CW108" s="215"/>
      <c r="CX108" s="215"/>
      <c r="CY108" s="215"/>
      <c r="CZ108" s="215"/>
      <c r="DA108" s="215"/>
      <c r="DB108" s="215"/>
      <c r="DC108" s="215"/>
      <c r="DD108" s="215"/>
      <c r="DE108" s="215">
        <v>40</v>
      </c>
      <c r="DF108" s="215" t="s">
        <v>1048</v>
      </c>
      <c r="DG108" s="215" t="str">
        <f>$S$59</f>
        <v>Is superb at generating computer animations</v>
      </c>
      <c r="DH108" s="215"/>
      <c r="DI108" s="215"/>
      <c r="DJ108" s="215"/>
      <c r="DK108" s="215"/>
      <c r="DL108" s="215"/>
      <c r="DM108" s="215"/>
      <c r="DR108" s="216">
        <v>45</v>
      </c>
    </row>
    <row r="109" spans="93:122">
      <c r="CO109" s="215"/>
      <c r="CP109" s="215"/>
      <c r="CQ109" s="215"/>
      <c r="CR109" s="215"/>
      <c r="CS109" s="215"/>
      <c r="CT109" s="215"/>
      <c r="CU109" s="215"/>
      <c r="CV109" s="215"/>
      <c r="CW109" s="215"/>
      <c r="CX109" s="215"/>
      <c r="CY109" s="215"/>
      <c r="CZ109" s="215"/>
      <c r="DA109" s="215"/>
      <c r="DB109" s="215"/>
      <c r="DC109" s="215"/>
      <c r="DD109" s="215"/>
      <c r="DE109" s="215">
        <v>41</v>
      </c>
      <c r="DF109" s="215" t="s">
        <v>1049</v>
      </c>
      <c r="DG109" s="215" t="str">
        <f>$U$63</f>
        <v>Wants to improve in sense of form and proportion</v>
      </c>
      <c r="DH109" s="215"/>
      <c r="DI109" s="215"/>
      <c r="DJ109" s="215"/>
      <c r="DK109" s="215"/>
      <c r="DL109" s="215"/>
      <c r="DM109" s="215"/>
      <c r="DR109" s="216">
        <v>44</v>
      </c>
    </row>
    <row r="110" spans="93:122">
      <c r="CO110" s="215"/>
      <c r="CP110" s="215"/>
      <c r="CQ110" s="215"/>
      <c r="CR110" s="215"/>
      <c r="CS110" s="215"/>
      <c r="CT110" s="215"/>
      <c r="CU110" s="215"/>
      <c r="CV110" s="215"/>
      <c r="CW110" s="215"/>
      <c r="CX110" s="215"/>
      <c r="CY110" s="215"/>
      <c r="CZ110" s="215"/>
      <c r="DA110" s="215"/>
      <c r="DB110" s="215"/>
      <c r="DC110" s="215"/>
      <c r="DD110" s="215"/>
      <c r="DE110" s="215">
        <v>42</v>
      </c>
      <c r="DF110" s="215" t="s">
        <v>1050</v>
      </c>
      <c r="DG110" s="215" t="str">
        <f>$U$62</f>
        <v>Has some clarity of size and proportion</v>
      </c>
      <c r="DH110" s="215"/>
      <c r="DI110" s="215"/>
      <c r="DJ110" s="215"/>
      <c r="DK110" s="215"/>
      <c r="DL110" s="215"/>
      <c r="DM110" s="215"/>
      <c r="DR110" s="216">
        <v>43</v>
      </c>
    </row>
    <row r="111" spans="93:122">
      <c r="CO111" s="215"/>
      <c r="CP111" s="215"/>
      <c r="CQ111" s="215"/>
      <c r="CR111" s="215"/>
      <c r="CS111" s="215"/>
      <c r="CT111" s="215"/>
      <c r="CU111" s="215"/>
      <c r="CV111" s="215"/>
      <c r="CW111" s="215"/>
      <c r="CX111" s="215"/>
      <c r="CY111" s="215"/>
      <c r="CZ111" s="215"/>
      <c r="DA111" s="215"/>
      <c r="DB111" s="215"/>
      <c r="DC111" s="215"/>
      <c r="DD111" s="215"/>
      <c r="DE111" s="215">
        <v>43</v>
      </c>
      <c r="DF111" s="215" t="s">
        <v>1051</v>
      </c>
      <c r="DG111" s="215" t="str">
        <f>$U$61</f>
        <v>Is frequently correct in sense of form and proportion</v>
      </c>
      <c r="DH111" s="215"/>
      <c r="DI111" s="215"/>
      <c r="DJ111" s="215"/>
      <c r="DK111" s="215"/>
      <c r="DL111" s="215"/>
      <c r="DM111" s="215"/>
      <c r="DR111" s="216">
        <v>42</v>
      </c>
    </row>
    <row r="112" spans="93:122">
      <c r="CO112" s="215"/>
      <c r="CP112" s="215"/>
      <c r="CQ112" s="215"/>
      <c r="CR112" s="215"/>
      <c r="CS112" s="215"/>
      <c r="CT112" s="215"/>
      <c r="CU112" s="215"/>
      <c r="CV112" s="215"/>
      <c r="CW112" s="215"/>
      <c r="CX112" s="215"/>
      <c r="CY112" s="215"/>
      <c r="CZ112" s="215"/>
      <c r="DA112" s="215"/>
      <c r="DB112" s="215"/>
      <c r="DC112" s="215"/>
      <c r="DD112" s="215"/>
      <c r="DE112" s="215">
        <v>44</v>
      </c>
      <c r="DF112" s="215" t="s">
        <v>1052</v>
      </c>
      <c r="DG112" s="215" t="str">
        <f>$U$60</f>
        <v>has  a resolute clarity of size and proportion</v>
      </c>
      <c r="DH112" s="215"/>
      <c r="DI112" s="215"/>
      <c r="DJ112" s="215"/>
      <c r="DK112" s="215"/>
      <c r="DL112" s="215"/>
      <c r="DM112" s="215"/>
      <c r="DR112" s="216">
        <v>41</v>
      </c>
    </row>
    <row r="113" spans="93:122">
      <c r="CO113" s="215"/>
      <c r="CP113" s="215"/>
      <c r="CQ113" s="215"/>
      <c r="CR113" s="215"/>
      <c r="CS113" s="215"/>
      <c r="CT113" s="215"/>
      <c r="CU113" s="215"/>
      <c r="CV113" s="215"/>
      <c r="CW113" s="215"/>
      <c r="CX113" s="215"/>
      <c r="CY113" s="215"/>
      <c r="CZ113" s="215"/>
      <c r="DA113" s="215"/>
      <c r="DB113" s="215"/>
      <c r="DC113" s="215"/>
      <c r="DD113" s="215"/>
      <c r="DE113" s="215">
        <v>45</v>
      </c>
      <c r="DF113" s="215" t="s">
        <v>1053</v>
      </c>
      <c r="DG113" s="215" t="str">
        <f>$U$59</f>
        <v>Has  a marvellous sense of form and proportion</v>
      </c>
      <c r="DH113" s="215"/>
      <c r="DI113" s="215"/>
      <c r="DJ113" s="215"/>
      <c r="DK113" s="215"/>
      <c r="DL113" s="215"/>
      <c r="DM113" s="215"/>
      <c r="DR113" s="216">
        <v>50</v>
      </c>
    </row>
    <row r="114" spans="93:122">
      <c r="CO114" s="215"/>
      <c r="CP114" s="215"/>
      <c r="CQ114" s="215"/>
      <c r="CR114" s="215"/>
      <c r="CS114" s="215"/>
      <c r="CT114" s="215"/>
      <c r="CU114" s="215"/>
      <c r="CV114" s="215"/>
      <c r="CW114" s="215"/>
      <c r="CX114" s="215"/>
      <c r="CY114" s="215"/>
      <c r="CZ114" s="215"/>
      <c r="DA114" s="215"/>
      <c r="DB114" s="215"/>
      <c r="DC114" s="215"/>
      <c r="DD114" s="215"/>
      <c r="DE114" s="215">
        <v>46</v>
      </c>
      <c r="DF114" s="215" t="s">
        <v>1054</v>
      </c>
      <c r="DG114" s="215" t="str">
        <f>$W$63</f>
        <v>Makes effort to know colour scheme and brightness</v>
      </c>
      <c r="DH114" s="215"/>
      <c r="DI114" s="215"/>
      <c r="DJ114" s="215"/>
      <c r="DK114" s="215"/>
      <c r="DL114" s="215"/>
      <c r="DM114" s="215"/>
      <c r="DR114" s="216">
        <v>49</v>
      </c>
    </row>
    <row r="115" spans="93:122">
      <c r="CO115" s="215"/>
      <c r="CP115" s="215"/>
      <c r="CQ115" s="215"/>
      <c r="CR115" s="215"/>
      <c r="CS115" s="215"/>
      <c r="CT115" s="215"/>
      <c r="CU115" s="215"/>
      <c r="CV115" s="215"/>
      <c r="CW115" s="215"/>
      <c r="CX115" s="215"/>
      <c r="CY115" s="215"/>
      <c r="CZ115" s="215"/>
      <c r="DA115" s="215"/>
      <c r="DB115" s="215"/>
      <c r="DC115" s="215"/>
      <c r="DD115" s="215"/>
      <c r="DE115" s="215">
        <v>47</v>
      </c>
      <c r="DF115" s="215" t="s">
        <v>1055</v>
      </c>
      <c r="DG115" s="215" t="str">
        <f>$W$62</f>
        <v>Fairly clear  about importance of colour balance and brightness</v>
      </c>
      <c r="DH115" s="215"/>
      <c r="DI115" s="215"/>
      <c r="DJ115" s="215"/>
      <c r="DK115" s="215"/>
      <c r="DL115" s="215"/>
      <c r="DM115" s="215"/>
      <c r="DR115" s="216">
        <v>48</v>
      </c>
    </row>
    <row r="116" spans="93:122">
      <c r="CO116" s="215"/>
      <c r="CP116" s="215"/>
      <c r="CQ116" s="215"/>
      <c r="CR116" s="215"/>
      <c r="CS116" s="215"/>
      <c r="CT116" s="215"/>
      <c r="CU116" s="215"/>
      <c r="CV116" s="215"/>
      <c r="CW116" s="215"/>
      <c r="CX116" s="215"/>
      <c r="CY116" s="215"/>
      <c r="CZ116" s="215"/>
      <c r="DA116" s="215"/>
      <c r="DB116" s="215"/>
      <c r="DC116" s="215"/>
      <c r="DD116" s="215"/>
      <c r="DE116" s="215">
        <v>48</v>
      </c>
      <c r="DF116" s="215" t="s">
        <v>1056</v>
      </c>
      <c r="DG116" s="215" t="str">
        <f>$W$61</f>
        <v>Notably clear  about values colour balance and brightness</v>
      </c>
      <c r="DH116" s="215"/>
      <c r="DI116" s="215"/>
      <c r="DJ116" s="215"/>
      <c r="DK116" s="215"/>
      <c r="DL116" s="215"/>
      <c r="DM116" s="215"/>
      <c r="DR116" s="216">
        <v>47</v>
      </c>
    </row>
    <row r="117" spans="93:122">
      <c r="CO117" s="215"/>
      <c r="CP117" s="215"/>
      <c r="CQ117" s="215"/>
      <c r="CR117" s="215"/>
      <c r="CS117" s="215"/>
      <c r="CT117" s="215"/>
      <c r="CU117" s="215"/>
      <c r="CV117" s="215"/>
      <c r="CW117" s="215"/>
      <c r="CX117" s="215"/>
      <c r="CY117" s="215"/>
      <c r="CZ117" s="215"/>
      <c r="DA117" s="215"/>
      <c r="DB117" s="215"/>
      <c r="DC117" s="215"/>
      <c r="DD117" s="215"/>
      <c r="DE117" s="215">
        <v>49</v>
      </c>
      <c r="DF117" s="215" t="s">
        <v>1057</v>
      </c>
      <c r="DG117" s="215" t="str">
        <f>$W$60</f>
        <v>Persistently values colour balance and brightness</v>
      </c>
      <c r="DH117" s="215"/>
      <c r="DI117" s="215"/>
      <c r="DJ117" s="215"/>
      <c r="DK117" s="215"/>
      <c r="DL117" s="215"/>
      <c r="DM117" s="215"/>
      <c r="DR117" s="216">
        <v>46</v>
      </c>
    </row>
    <row r="118" spans="93:122"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  <c r="CY118" s="215"/>
      <c r="CZ118" s="215"/>
      <c r="DA118" s="215"/>
      <c r="DB118" s="215"/>
      <c r="DC118" s="215"/>
      <c r="DD118" s="215"/>
      <c r="DE118" s="215">
        <v>50</v>
      </c>
      <c r="DF118" s="215" t="s">
        <v>1058</v>
      </c>
      <c r="DG118" s="215" t="str">
        <f>$W$59</f>
        <v>Stupendously grasps value of colour balance and brightness</v>
      </c>
      <c r="DH118" s="215"/>
      <c r="DI118" s="215"/>
      <c r="DJ118" s="215"/>
      <c r="DK118" s="215"/>
      <c r="DL118" s="215"/>
      <c r="DM118" s="215"/>
    </row>
    <row r="119" spans="93:122">
      <c r="DE119" s="215">
        <v>51</v>
      </c>
      <c r="DF119" s="215" t="s">
        <v>1154</v>
      </c>
      <c r="DG119" s="215" t="str">
        <f>$AL$63</f>
        <v>Has traces of capability in vocal annd instrumental music.</v>
      </c>
    </row>
    <row r="120" spans="93:122">
      <c r="DE120" s="215">
        <v>52</v>
      </c>
      <c r="DF120" s="215" t="s">
        <v>1155</v>
      </c>
      <c r="DG120" s="215" t="str">
        <f>$AL$62</f>
        <v>Is usually good at singing and playng musical instrument</v>
      </c>
    </row>
    <row r="121" spans="93:122">
      <c r="DE121" s="215">
        <v>53</v>
      </c>
      <c r="DF121" s="215" t="s">
        <v>1156</v>
      </c>
      <c r="DG121" s="215" t="str">
        <f>$AL$61</f>
        <v>Is substantially fluent at vocal and instrumental music</v>
      </c>
    </row>
    <row r="122" spans="93:122">
      <c r="DE122" s="215">
        <v>54</v>
      </c>
      <c r="DF122" s="215" t="s">
        <v>1157</v>
      </c>
      <c r="DG122" s="215" t="str">
        <f>$AL$60</f>
        <v>Is consistently good at vocal and instrumental music</v>
      </c>
    </row>
    <row r="123" spans="93:122">
      <c r="DE123" s="215">
        <v>55</v>
      </c>
      <c r="DF123" s="215" t="s">
        <v>1158</v>
      </c>
      <c r="DG123" s="215" t="str">
        <f>$AL$59</f>
        <v>Is extraordinarily versatile  at vocal and instrumental music</v>
      </c>
    </row>
    <row r="124" spans="93:122">
      <c r="DE124" s="215">
        <v>56</v>
      </c>
      <c r="DF124" s="215" t="s">
        <v>1159</v>
      </c>
      <c r="DG124" s="215" t="str">
        <f>$AN$63</f>
        <v>Is trying topick up dancing and acting techniques</v>
      </c>
    </row>
    <row r="125" spans="93:122">
      <c r="DE125" s="215">
        <v>57</v>
      </c>
      <c r="DF125" s="215" t="s">
        <v>1160</v>
      </c>
      <c r="DG125" s="215" t="str">
        <f>$AN$62</f>
        <v>Is quite good at dancing and acting techniques</v>
      </c>
    </row>
    <row r="126" spans="93:122">
      <c r="DE126" s="215">
        <v>58</v>
      </c>
      <c r="DF126" s="215" t="s">
        <v>1161</v>
      </c>
      <c r="DG126" s="215" t="str">
        <f>$AN$61</f>
        <v>Is well versed in dancing and dramatics</v>
      </c>
    </row>
    <row r="127" spans="93:122">
      <c r="DE127" s="215">
        <v>59</v>
      </c>
      <c r="DF127" s="215" t="s">
        <v>1162</v>
      </c>
      <c r="DG127" s="215" t="str">
        <f>$AN$60</f>
        <v>perseveringly participates in dancing and dramatics</v>
      </c>
    </row>
    <row r="128" spans="93:122">
      <c r="DE128" s="215">
        <v>60</v>
      </c>
      <c r="DF128" s="215" t="s">
        <v>1163</v>
      </c>
      <c r="DG128" s="215" t="str">
        <f>$AN$59</f>
        <v>Is extremely versatile in dancing and dramatics</v>
      </c>
    </row>
    <row r="129" spans="109:111">
      <c r="DE129" s="215">
        <v>61</v>
      </c>
      <c r="DF129" s="215" t="s">
        <v>1164</v>
      </c>
      <c r="DG129" s="215" t="str">
        <f>$AP$63</f>
        <v>Aims to  be aware and appreciative of Artists and their work</v>
      </c>
    </row>
    <row r="130" spans="109:111">
      <c r="DE130" s="215">
        <v>62</v>
      </c>
      <c r="DF130" s="215" t="s">
        <v>1165</v>
      </c>
      <c r="DG130" s="215" t="str">
        <f>$AP$62</f>
        <v>Is generally aware and appreciates  Artists and their work</v>
      </c>
    </row>
    <row r="131" spans="109:111">
      <c r="DE131" s="215">
        <v>63</v>
      </c>
      <c r="DF131" s="215" t="s">
        <v>1166</v>
      </c>
      <c r="DG131" s="215" t="str">
        <f>$AP$61</f>
        <v>Is  largely aware and appreciative of Artists and their work</v>
      </c>
    </row>
    <row r="132" spans="109:111">
      <c r="DE132" s="215">
        <v>64</v>
      </c>
      <c r="DF132" s="215" t="s">
        <v>1167</v>
      </c>
      <c r="DG132" s="215" t="str">
        <f>$AP$60</f>
        <v>Commendbly appreciates Artists and their work</v>
      </c>
    </row>
    <row r="133" spans="109:111">
      <c r="DE133" s="215">
        <v>65</v>
      </c>
      <c r="DF133" s="215" t="s">
        <v>1168</v>
      </c>
      <c r="DG133" s="215" t="str">
        <f>$AP$59</f>
        <v>Exceptionally sharp in appreciation of Artists and their work</v>
      </c>
    </row>
    <row r="134" spans="109:111">
      <c r="DE134" s="215">
        <v>66</v>
      </c>
      <c r="DF134" s="215" t="s">
        <v>1169</v>
      </c>
      <c r="DG134" s="215" t="str">
        <f>$AR$63</f>
        <v>Shows some signs of  appreciation skills</v>
      </c>
    </row>
    <row r="135" spans="109:111">
      <c r="DE135" s="215">
        <v>67</v>
      </c>
      <c r="DF135" s="215" t="s">
        <v>1170</v>
      </c>
      <c r="DG135" s="215" t="str">
        <f>$AR$62</f>
        <v>generally demonstrates appreciation skills</v>
      </c>
    </row>
    <row r="136" spans="109:111">
      <c r="DE136" s="215">
        <v>68</v>
      </c>
      <c r="DF136" s="215" t="s">
        <v>1171</v>
      </c>
      <c r="DG136" s="215" t="str">
        <f>$AR$61</f>
        <v>Is frequently appreciative and inspires peer work</v>
      </c>
    </row>
    <row r="137" spans="109:111">
      <c r="DE137" s="215">
        <v>69</v>
      </c>
      <c r="DF137" s="215" t="s">
        <v>1172</v>
      </c>
      <c r="DG137" s="215" t="str">
        <f>$AR$60</f>
        <v xml:space="preserve"> Invariably appreciates and inspires peer work </v>
      </c>
    </row>
    <row r="138" spans="109:111">
      <c r="DE138" s="215">
        <v>70</v>
      </c>
      <c r="DF138" s="215" t="s">
        <v>1173</v>
      </c>
      <c r="DG138" s="215" t="str">
        <f>$AR$59</f>
        <v xml:space="preserve">Excells in appreciating and inspiring peer work </v>
      </c>
    </row>
    <row r="139" spans="109:111">
      <c r="DE139" s="215">
        <v>71</v>
      </c>
      <c r="DF139" s="215" t="s">
        <v>1174</v>
      </c>
      <c r="DG139" s="215" t="str">
        <f>$AT$63</f>
        <v xml:space="preserve">Is eager to participate in aesthetic activities </v>
      </c>
    </row>
    <row r="140" spans="109:111">
      <c r="DE140" s="215">
        <v>72</v>
      </c>
      <c r="DF140" s="215" t="s">
        <v>1175</v>
      </c>
      <c r="DG140" s="215" t="str">
        <f>$AT$62</f>
        <v xml:space="preserve">Is moderately participative in aesthetic activities </v>
      </c>
    </row>
    <row r="141" spans="109:111">
      <c r="DE141" s="215">
        <v>73</v>
      </c>
      <c r="DF141" s="215" t="s">
        <v>1176</v>
      </c>
      <c r="DG141" s="215" t="str">
        <f>$AT$61</f>
        <v>Considerably participative in aesthetic activities at various levels</v>
      </c>
    </row>
    <row r="142" spans="109:111">
      <c r="DE142" s="215">
        <v>74</v>
      </c>
      <c r="DF142" s="215" t="s">
        <v>1177</v>
      </c>
      <c r="DG142" s="215" t="str">
        <f>$AT$60</f>
        <v>Always participates  in aesthetic activities at various levels</v>
      </c>
    </row>
    <row r="143" spans="109:111">
      <c r="DE143" s="215">
        <v>75</v>
      </c>
      <c r="DF143" s="215" t="s">
        <v>1178</v>
      </c>
      <c r="DG143" s="215" t="str">
        <f>$AT$59</f>
        <v xml:space="preserve">Outstanding participation in aesthetic activities at various levels </v>
      </c>
    </row>
    <row r="144" spans="109:111">
      <c r="DE144" s="215">
        <v>76</v>
      </c>
      <c r="DF144" s="215" t="s">
        <v>1179</v>
      </c>
      <c r="DG144" s="215" t="str">
        <f>$AV$63</f>
        <v>Aspires to plan create and direct various creative events</v>
      </c>
    </row>
    <row r="145" spans="109:111">
      <c r="DE145" s="215">
        <v>77</v>
      </c>
      <c r="DF145" s="215" t="s">
        <v>1180</v>
      </c>
      <c r="DG145" s="215" t="str">
        <f>$AV$62</f>
        <v>Takes satisfactory initiative  to plan create &amp; direct new events</v>
      </c>
    </row>
    <row r="146" spans="109:111">
      <c r="DE146" s="215">
        <v>78</v>
      </c>
      <c r="DF146" s="215" t="s">
        <v>1181</v>
      </c>
      <c r="DG146" s="215" t="str">
        <f>$AV$61</f>
        <v>Takes significant initiative  to plan create &amp; direct  creative events</v>
      </c>
    </row>
    <row r="147" spans="109:111">
      <c r="DE147" s="215">
        <v>79</v>
      </c>
      <c r="DF147" s="215" t="s">
        <v>1182</v>
      </c>
      <c r="DG147" s="215" t="str">
        <f>$AV$60</f>
        <v>Steadily initiative in planning creating &amp;directing  creative events</v>
      </c>
    </row>
    <row r="148" spans="109:111">
      <c r="DE148" s="215">
        <v>80</v>
      </c>
      <c r="DF148" s="215" t="s">
        <v>1183</v>
      </c>
      <c r="DG148" s="215" t="str">
        <f>$AV$59</f>
        <v>Brilliant initiative in planning creating &amp; directing  creative events</v>
      </c>
    </row>
    <row r="149" spans="109:111">
      <c r="DE149" s="215">
        <v>81</v>
      </c>
      <c r="DF149" s="215" t="s">
        <v>1184</v>
      </c>
      <c r="DG149" s="215" t="str">
        <f>$AX$63</f>
        <v>Keen to read to increase  awareness of particular domains of Art</v>
      </c>
    </row>
    <row r="150" spans="109:111">
      <c r="DE150" s="215">
        <v>82</v>
      </c>
      <c r="DF150" s="215" t="s">
        <v>1185</v>
      </c>
      <c r="DG150" s="215" t="str">
        <f>$AX$62</f>
        <v>Reads often  to increase  awareness of particular domains of Art</v>
      </c>
    </row>
    <row r="151" spans="109:111">
      <c r="DE151" s="215">
        <v>83</v>
      </c>
      <c r="DF151" s="215" t="s">
        <v>1186</v>
      </c>
      <c r="DG151" s="215" t="str">
        <f>$AX$61</f>
        <v>Reads frequently &amp; aware of particular domains of Art</v>
      </c>
    </row>
    <row r="152" spans="109:111">
      <c r="DE152" s="215">
        <v>84</v>
      </c>
      <c r="DF152" s="215" t="s">
        <v>1187</v>
      </c>
      <c r="DG152" s="215" t="str">
        <f>$AX$60</f>
        <v>Reads persistently &amp; aware of particular domains of Art</v>
      </c>
    </row>
    <row r="153" spans="109:111">
      <c r="DE153" s="215">
        <v>85</v>
      </c>
      <c r="DF153" s="215" t="s">
        <v>1188</v>
      </c>
      <c r="DG153" s="215" t="str">
        <f>$AX$59</f>
        <v>Distinguishly voracious reader &amp; aware of different domains of Art</v>
      </c>
    </row>
    <row r="154" spans="109:111">
      <c r="DE154" s="215">
        <v>86</v>
      </c>
      <c r="DF154" s="215" t="s">
        <v>1189</v>
      </c>
      <c r="DG154" s="215" t="str">
        <f>$AZ$63</f>
        <v>Is eager to experiment with Art forms</v>
      </c>
    </row>
    <row r="155" spans="109:111">
      <c r="DE155" s="215">
        <v>87</v>
      </c>
      <c r="DF155" s="215" t="s">
        <v>1190</v>
      </c>
      <c r="DG155" s="215" t="str">
        <f>$AZ$62</f>
        <v>Is fairly good at experimenting with Art forms</v>
      </c>
    </row>
    <row r="156" spans="109:111">
      <c r="DE156" s="215">
        <v>88</v>
      </c>
      <c r="DF156" s="215" t="s">
        <v>1191</v>
      </c>
      <c r="DG156" s="215" t="str">
        <f>$AZ$61</f>
        <v>Is very lucid at experimenting with Art forms</v>
      </c>
    </row>
    <row r="157" spans="109:111">
      <c r="DE157" s="215">
        <v>89</v>
      </c>
      <c r="DF157" s="215" t="s">
        <v>1192</v>
      </c>
      <c r="DG157" s="215" t="str">
        <f>$AZ$60</f>
        <v>Steadily experiments with Art forms</v>
      </c>
    </row>
    <row r="158" spans="109:111">
      <c r="DE158" s="215">
        <v>90</v>
      </c>
      <c r="DF158" s="215" t="s">
        <v>1193</v>
      </c>
      <c r="DG158" s="215" t="str">
        <f>$AZ$59</f>
        <v>Is superb at experimenting with Art forms</v>
      </c>
    </row>
    <row r="159" spans="109:111">
      <c r="DE159" s="215">
        <v>91</v>
      </c>
      <c r="DF159" s="215" t="s">
        <v>1194</v>
      </c>
      <c r="DG159" s="215" t="str">
        <f>$BB$63</f>
        <v>desires to be imaginative and innovative</v>
      </c>
    </row>
    <row r="160" spans="109:111">
      <c r="DE160" s="215">
        <v>92</v>
      </c>
      <c r="DF160" s="215" t="s">
        <v>1195</v>
      </c>
      <c r="DG160" s="215" t="str">
        <f>$BB$62</f>
        <v>Shows some degree of imagination and innovation</v>
      </c>
    </row>
    <row r="161" spans="109:111">
      <c r="DE161" s="215">
        <v>93</v>
      </c>
      <c r="DF161" s="215" t="s">
        <v>1196</v>
      </c>
      <c r="DG161" s="215" t="str">
        <f>$BB$61</f>
        <v>Shows notable degree of imagination and innovation</v>
      </c>
    </row>
    <row r="162" spans="109:111">
      <c r="DE162" s="215">
        <v>94</v>
      </c>
      <c r="DF162" s="215" t="s">
        <v>1197</v>
      </c>
      <c r="DG162" s="215" t="str">
        <f>$BB$60</f>
        <v>Shows very good degree of imagination and innovation</v>
      </c>
    </row>
    <row r="163" spans="109:111">
      <c r="DE163" s="215">
        <v>95</v>
      </c>
      <c r="DF163" s="215" t="s">
        <v>1198</v>
      </c>
      <c r="DG163" s="215" t="str">
        <f>$BB$59</f>
        <v>Shows marvellous degree of imagination and innovation</v>
      </c>
    </row>
    <row r="164" spans="109:111">
      <c r="DE164" s="215">
        <v>96</v>
      </c>
      <c r="DF164" s="215" t="s">
        <v>1199</v>
      </c>
      <c r="DG164" s="215" t="str">
        <f>$BD$63</f>
        <v xml:space="preserve">Is keen to involve artistic temperament in all activities </v>
      </c>
    </row>
    <row r="165" spans="109:111">
      <c r="DE165" s="215">
        <v>97</v>
      </c>
      <c r="DF165" s="215" t="s">
        <v>1200</v>
      </c>
      <c r="DG165" s="215" t="str">
        <f>$BD$62</f>
        <v>Modestly artistic temperament in all activities of school &amp; outside</v>
      </c>
    </row>
    <row r="166" spans="109:111">
      <c r="DE166" s="215">
        <v>98</v>
      </c>
      <c r="DF166" s="215" t="s">
        <v>1201</v>
      </c>
      <c r="DG166" s="215" t="str">
        <f>$BD$61</f>
        <v>Has significant  artistic inclination in activities of school &amp;outside</v>
      </c>
    </row>
    <row r="167" spans="109:111">
      <c r="DE167" s="215">
        <v>99</v>
      </c>
      <c r="DF167" s="215" t="s">
        <v>1202</v>
      </c>
      <c r="DG167" s="215" t="str">
        <f>$BD$60</f>
        <v>Perpetual artistic instincts in all activities of school &amp; outside</v>
      </c>
    </row>
    <row r="168" spans="109:111">
      <c r="DE168" s="215">
        <v>100</v>
      </c>
      <c r="DF168" s="215" t="s">
        <v>1203</v>
      </c>
      <c r="DG168" s="215" t="str">
        <f>$BD$59</f>
        <v>Superb artistic temperament in all activities of school &amp; outside</v>
      </c>
    </row>
  </sheetData>
  <protectedRanges>
    <protectedRange sqref="A1:B1 O1 BG1:BX1" name="Range1_1_1_1_2"/>
  </protectedRanges>
  <mergeCells count="160">
    <mergeCell ref="C1:N1"/>
    <mergeCell ref="AW1:BF1"/>
    <mergeCell ref="A2:A5"/>
    <mergeCell ref="C2:C5"/>
    <mergeCell ref="D2:D5"/>
    <mergeCell ref="E2:N2"/>
    <mergeCell ref="O2:X2"/>
    <mergeCell ref="AL2:AU2"/>
    <mergeCell ref="AV2:BF2"/>
    <mergeCell ref="AP3:AQ4"/>
    <mergeCell ref="AR3:AS4"/>
    <mergeCell ref="B2:B5"/>
    <mergeCell ref="P1:AJ1"/>
    <mergeCell ref="AK1:AO1"/>
    <mergeCell ref="AP1:AQ1"/>
    <mergeCell ref="AR1:AV1"/>
    <mergeCell ref="BG2:BX2"/>
    <mergeCell ref="E3:F4"/>
    <mergeCell ref="G3:H4"/>
    <mergeCell ref="I3:J4"/>
    <mergeCell ref="K3:L4"/>
    <mergeCell ref="M3:N4"/>
    <mergeCell ref="O3:P4"/>
    <mergeCell ref="Q3:R4"/>
    <mergeCell ref="S3:T4"/>
    <mergeCell ref="BG3:BG5"/>
    <mergeCell ref="BH3:BH5"/>
    <mergeCell ref="BI3:BI5"/>
    <mergeCell ref="BT3:BX3"/>
    <mergeCell ref="BT4:BX5"/>
    <mergeCell ref="BB3:BC4"/>
    <mergeCell ref="BD3:BF4"/>
    <mergeCell ref="AT3:AU4"/>
    <mergeCell ref="AV3:AW4"/>
    <mergeCell ref="AX3:AY4"/>
    <mergeCell ref="AZ3:BA4"/>
    <mergeCell ref="U3:V4"/>
    <mergeCell ref="W3:X4"/>
    <mergeCell ref="AL3:AM4"/>
    <mergeCell ref="AN3:AO4"/>
    <mergeCell ref="BD58:BF58"/>
    <mergeCell ref="E59:F59"/>
    <mergeCell ref="G59:H59"/>
    <mergeCell ref="I59:J59"/>
    <mergeCell ref="K59:L59"/>
    <mergeCell ref="M59:N59"/>
    <mergeCell ref="O59:P59"/>
    <mergeCell ref="Q59:R59"/>
    <mergeCell ref="AN58:AO58"/>
    <mergeCell ref="AP58:AQ58"/>
    <mergeCell ref="AR58:AS58"/>
    <mergeCell ref="AT58:AU58"/>
    <mergeCell ref="AV58:AW58"/>
    <mergeCell ref="AX58:AY58"/>
    <mergeCell ref="O58:P58"/>
    <mergeCell ref="Q58:R58"/>
    <mergeCell ref="S58:T58"/>
    <mergeCell ref="U58:V58"/>
    <mergeCell ref="W58:X58"/>
    <mergeCell ref="AL58:AM58"/>
    <mergeCell ref="BD59:BF59"/>
    <mergeCell ref="AR59:AS59"/>
    <mergeCell ref="AT59:AU59"/>
    <mergeCell ref="E58:F58"/>
    <mergeCell ref="G60:H60"/>
    <mergeCell ref="I60:J60"/>
    <mergeCell ref="K60:L60"/>
    <mergeCell ref="M60:N60"/>
    <mergeCell ref="O60:P60"/>
    <mergeCell ref="Q60:R60"/>
    <mergeCell ref="S60:T60"/>
    <mergeCell ref="U60:V60"/>
    <mergeCell ref="BB58:BC58"/>
    <mergeCell ref="G58:H58"/>
    <mergeCell ref="I58:J58"/>
    <mergeCell ref="K58:L58"/>
    <mergeCell ref="M58:N58"/>
    <mergeCell ref="AZ58:BA58"/>
    <mergeCell ref="AV59:AW59"/>
    <mergeCell ref="AX59:AY59"/>
    <mergeCell ref="AZ59:BA59"/>
    <mergeCell ref="BB59:BC59"/>
    <mergeCell ref="S59:T59"/>
    <mergeCell ref="U59:V59"/>
    <mergeCell ref="W59:X59"/>
    <mergeCell ref="AL59:AM59"/>
    <mergeCell ref="AN59:AO59"/>
    <mergeCell ref="AP59:AQ59"/>
    <mergeCell ref="AV60:AW60"/>
    <mergeCell ref="AX60:AY60"/>
    <mergeCell ref="AZ60:BA60"/>
    <mergeCell ref="BB60:BC60"/>
    <mergeCell ref="BD60:BF60"/>
    <mergeCell ref="E61:F61"/>
    <mergeCell ref="G61:H61"/>
    <mergeCell ref="I61:J61"/>
    <mergeCell ref="K61:L61"/>
    <mergeCell ref="M61:N61"/>
    <mergeCell ref="W60:X60"/>
    <mergeCell ref="AL60:AM60"/>
    <mergeCell ref="AN60:AO60"/>
    <mergeCell ref="AP60:AQ60"/>
    <mergeCell ref="AR60:AS60"/>
    <mergeCell ref="AT60:AU60"/>
    <mergeCell ref="AZ61:BA61"/>
    <mergeCell ref="BB61:BC61"/>
    <mergeCell ref="BD61:BF61"/>
    <mergeCell ref="AR61:AS61"/>
    <mergeCell ref="AT61:AU61"/>
    <mergeCell ref="AV61:AW61"/>
    <mergeCell ref="AX61:AY61"/>
    <mergeCell ref="E60:F60"/>
    <mergeCell ref="E62:F62"/>
    <mergeCell ref="G62:H62"/>
    <mergeCell ref="I62:J62"/>
    <mergeCell ref="K62:L62"/>
    <mergeCell ref="M62:N62"/>
    <mergeCell ref="O62:P62"/>
    <mergeCell ref="Q62:R62"/>
    <mergeCell ref="AN61:AO61"/>
    <mergeCell ref="AP61:AQ61"/>
    <mergeCell ref="O61:P61"/>
    <mergeCell ref="Q61:R61"/>
    <mergeCell ref="S61:T61"/>
    <mergeCell ref="U61:V61"/>
    <mergeCell ref="W61:X61"/>
    <mergeCell ref="AL61:AM61"/>
    <mergeCell ref="BD62:BF62"/>
    <mergeCell ref="E63:F63"/>
    <mergeCell ref="G63:H63"/>
    <mergeCell ref="I63:J63"/>
    <mergeCell ref="K63:L63"/>
    <mergeCell ref="M63:N63"/>
    <mergeCell ref="O63:P63"/>
    <mergeCell ref="Q63:R63"/>
    <mergeCell ref="S63:T63"/>
    <mergeCell ref="U63:V63"/>
    <mergeCell ref="AR62:AS62"/>
    <mergeCell ref="AT62:AU62"/>
    <mergeCell ref="AV62:AW62"/>
    <mergeCell ref="AX62:AY62"/>
    <mergeCell ref="AZ62:BA62"/>
    <mergeCell ref="BB62:BC62"/>
    <mergeCell ref="S62:T62"/>
    <mergeCell ref="U62:V62"/>
    <mergeCell ref="W62:X62"/>
    <mergeCell ref="AL62:AM62"/>
    <mergeCell ref="AN62:AO62"/>
    <mergeCell ref="AP62:AQ62"/>
    <mergeCell ref="AV63:AW63"/>
    <mergeCell ref="AX63:AY63"/>
    <mergeCell ref="AZ63:BA63"/>
    <mergeCell ref="BB63:BC63"/>
    <mergeCell ref="BD63:BF63"/>
    <mergeCell ref="W63:X63"/>
    <mergeCell ref="AL63:AM63"/>
    <mergeCell ref="AN63:AO63"/>
    <mergeCell ref="AP63:AQ63"/>
    <mergeCell ref="AR63:AS63"/>
    <mergeCell ref="AT63:AU63"/>
  </mergeCells>
  <conditionalFormatting sqref="AV47:AV56 AX47:AX56 AZ47:AZ56 BB47:BB56 BI8:BS56 AL47:AL56 AN47:AN56 AP47:AP56 AR47:AR56 AT47:AT56 E47:E56 BD47:BD56 BF7:BH56 Y7:AK56">
    <cfRule type="cellIs" dxfId="30" priority="53" stopIfTrue="1" operator="equal">
      <formula>0</formula>
    </cfRule>
  </conditionalFormatting>
  <conditionalFormatting sqref="BF7:BF56">
    <cfRule type="cellIs" dxfId="29" priority="14" stopIfTrue="1" operator="equal">
      <formula>0</formula>
    </cfRule>
  </conditionalFormatting>
  <conditionalFormatting sqref="BF7:BF46">
    <cfRule type="cellIs" dxfId="28" priority="13" stopIfTrue="1" operator="equal">
      <formula>0</formula>
    </cfRule>
  </conditionalFormatting>
  <conditionalFormatting sqref="AB7:AF56">
    <cfRule type="containsErrors" dxfId="27" priority="12">
      <formula>ISERROR(AB7)</formula>
    </cfRule>
  </conditionalFormatting>
  <conditionalFormatting sqref="BJ7:BN56">
    <cfRule type="containsErrors" dxfId="26" priority="11">
      <formula>ISERROR(BJ7)</formula>
    </cfRule>
  </conditionalFormatting>
  <conditionalFormatting sqref="BT7:BX56">
    <cfRule type="containsErrors" dxfId="25" priority="10">
      <formula>ISERROR(BT7)</formula>
    </cfRule>
  </conditionalFormatting>
  <conditionalFormatting sqref="G47:G56">
    <cfRule type="cellIs" dxfId="24" priority="9" stopIfTrue="1" operator="equal">
      <formula>0</formula>
    </cfRule>
  </conditionalFormatting>
  <conditionalFormatting sqref="I47:I56">
    <cfRule type="cellIs" dxfId="23" priority="8" stopIfTrue="1" operator="equal">
      <formula>0</formula>
    </cfRule>
  </conditionalFormatting>
  <conditionalFormatting sqref="K47:K56">
    <cfRule type="cellIs" dxfId="22" priority="7" stopIfTrue="1" operator="equal">
      <formula>0</formula>
    </cfRule>
  </conditionalFormatting>
  <conditionalFormatting sqref="M47:M56">
    <cfRule type="cellIs" dxfId="21" priority="6" stopIfTrue="1" operator="equal">
      <formula>0</formula>
    </cfRule>
  </conditionalFormatting>
  <conditionalFormatting sqref="O47:O56">
    <cfRule type="cellIs" dxfId="20" priority="5" stopIfTrue="1" operator="equal">
      <formula>0</formula>
    </cfRule>
  </conditionalFormatting>
  <conditionalFormatting sqref="Q47:Q56">
    <cfRule type="cellIs" dxfId="19" priority="4" stopIfTrue="1" operator="equal">
      <formula>0</formula>
    </cfRule>
  </conditionalFormatting>
  <conditionalFormatting sqref="S47:S56">
    <cfRule type="cellIs" dxfId="18" priority="3" stopIfTrue="1" operator="equal">
      <formula>0</formula>
    </cfRule>
  </conditionalFormatting>
  <conditionalFormatting sqref="U47:U56">
    <cfRule type="cellIs" dxfId="17" priority="2" stopIfTrue="1" operator="equal">
      <formula>0</formula>
    </cfRule>
  </conditionalFormatting>
  <conditionalFormatting sqref="W47:W56">
    <cfRule type="cellIs" dxfId="16" priority="1" stopIfTrue="1" operator="equal">
      <formula>0</formula>
    </cfRule>
  </conditionalFormatting>
  <dataValidations count="1">
    <dataValidation type="whole" allowBlank="1" showInputMessage="1" showErrorMessage="1" prompt="Value Must be from 1 to 5" sqref="E7:E56 G7:G56 I7:I56 K7:K56 M7:M56 O7:O56 Q7:Q56 S7:S56 U7:U56 W7:W56">
      <formula1>1</formula1>
      <formula2>5</formula2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ET575"/>
  <sheetViews>
    <sheetView view="pageBreakPreview" topLeftCell="I14" zoomScale="55" zoomScaleNormal="100" zoomScaleSheetLayoutView="55" workbookViewId="0">
      <selection activeCell="S10" sqref="S10:U10"/>
    </sheetView>
  </sheetViews>
  <sheetFormatPr defaultRowHeight="12.75"/>
  <cols>
    <col min="1" max="1" width="2" style="48" customWidth="1"/>
    <col min="2" max="2" width="3.42578125" style="48" customWidth="1"/>
    <col min="3" max="3" width="21.5703125" style="48" customWidth="1"/>
    <col min="4" max="9" width="7.140625" style="48" customWidth="1"/>
    <col min="10" max="10" width="8.85546875" style="48" customWidth="1"/>
    <col min="11" max="11" width="9.140625" style="48" customWidth="1"/>
    <col min="12" max="12" width="8.7109375" style="387" customWidth="1"/>
    <col min="13" max="13" width="8.7109375" customWidth="1"/>
    <col min="14" max="14" width="4.140625" style="46" customWidth="1"/>
    <col min="15" max="15" width="2" customWidth="1"/>
    <col min="16" max="16" width="2" style="48" customWidth="1"/>
    <col min="17" max="17" width="3.42578125" style="48" customWidth="1"/>
    <col min="18" max="18" width="21.5703125" style="48" customWidth="1"/>
    <col min="19" max="24" width="7.140625" style="48" customWidth="1"/>
    <col min="25" max="25" width="8.85546875" style="48" customWidth="1"/>
    <col min="26" max="26" width="9.140625" style="48" customWidth="1"/>
    <col min="27" max="27" width="8.7109375" style="48" customWidth="1"/>
    <col min="28" max="28" width="8.7109375" style="172" customWidth="1"/>
    <col min="29" max="29" width="4.140625" style="172" customWidth="1"/>
    <col min="30" max="30" width="2" style="172" customWidth="1"/>
    <col min="31" max="31" width="2" style="48" customWidth="1"/>
    <col min="32" max="32" width="3.42578125" style="48" customWidth="1"/>
    <col min="33" max="33" width="21.5703125" style="48" customWidth="1"/>
    <col min="34" max="39" width="7.140625" style="48" customWidth="1"/>
    <col min="40" max="40" width="8.85546875" style="48" customWidth="1"/>
    <col min="41" max="41" width="9.140625" style="48" customWidth="1"/>
    <col min="42" max="42" width="8.7109375" style="48" customWidth="1"/>
    <col min="43" max="43" width="8.7109375" style="172" customWidth="1"/>
    <col min="44" max="44" width="4.140625" style="172" customWidth="1"/>
    <col min="45" max="45" width="2" style="172" customWidth="1"/>
    <col min="46" max="46" width="2" style="48" customWidth="1"/>
    <col min="47" max="47" width="3.42578125" style="48" customWidth="1"/>
    <col min="48" max="48" width="21.5703125" style="48" customWidth="1"/>
    <col min="49" max="54" width="7.140625" style="48" customWidth="1"/>
    <col min="55" max="55" width="8.85546875" style="48" customWidth="1"/>
    <col min="56" max="56" width="9.140625" style="48" customWidth="1"/>
    <col min="57" max="57" width="8.7109375" style="48" customWidth="1"/>
    <col min="58" max="58" width="8.7109375" style="172" customWidth="1"/>
    <col min="59" max="59" width="4.140625" style="172" customWidth="1"/>
    <col min="60" max="60" width="2" style="172" customWidth="1"/>
    <col min="61" max="61" width="2" style="48" customWidth="1"/>
    <col min="62" max="62" width="3.42578125" style="48" customWidth="1"/>
    <col min="63" max="63" width="21.5703125" style="48" customWidth="1"/>
    <col min="64" max="69" width="7.140625" style="48" customWidth="1"/>
    <col min="70" max="70" width="8.85546875" style="48" customWidth="1"/>
    <col min="71" max="71" width="9.140625" style="48" customWidth="1"/>
    <col min="72" max="72" width="8.7109375" style="48" customWidth="1"/>
    <col min="73" max="73" width="8.7109375" style="172" customWidth="1"/>
    <col min="74" max="74" width="4.140625" style="172" customWidth="1"/>
    <col min="75" max="75" width="2" style="172" customWidth="1"/>
    <col min="76" max="76" width="2" style="48" customWidth="1"/>
    <col min="77" max="77" width="3.42578125" style="48" customWidth="1"/>
    <col min="78" max="78" width="21.5703125" style="48" customWidth="1"/>
    <col min="79" max="84" width="7.140625" style="48" customWidth="1"/>
    <col min="85" max="85" width="8.85546875" style="48" customWidth="1"/>
    <col min="86" max="86" width="9.140625" style="48" customWidth="1"/>
    <col min="87" max="87" width="8.7109375" style="48" customWidth="1"/>
    <col min="88" max="88" width="8.7109375" style="172" customWidth="1"/>
    <col min="89" max="89" width="4.140625" style="172" customWidth="1"/>
    <col min="90" max="90" width="2" style="172" customWidth="1"/>
    <col min="91" max="91" width="2" style="48" customWidth="1"/>
    <col min="92" max="92" width="3.42578125" style="48" customWidth="1"/>
    <col min="93" max="93" width="21.5703125" style="48" customWidth="1"/>
    <col min="94" max="99" width="7.140625" style="48" customWidth="1"/>
    <col min="100" max="100" width="8.85546875" style="48" customWidth="1"/>
    <col min="101" max="101" width="9.140625" style="48" customWidth="1"/>
    <col min="102" max="102" width="8.7109375" style="48" customWidth="1"/>
    <col min="103" max="103" width="8.7109375" style="172" customWidth="1"/>
    <col min="104" max="104" width="4.140625" style="172" customWidth="1"/>
    <col min="105" max="105" width="2" style="172" customWidth="1"/>
    <col min="106" max="106" width="2" style="48" customWidth="1"/>
    <col min="107" max="107" width="3.42578125" style="48" customWidth="1"/>
    <col min="108" max="108" width="21.5703125" style="48" customWidth="1"/>
    <col min="109" max="114" width="7.140625" style="48" customWidth="1"/>
    <col min="115" max="115" width="8.85546875" style="48" customWidth="1"/>
    <col min="116" max="116" width="9.140625" style="48" customWidth="1"/>
    <col min="117" max="117" width="8.7109375" style="48" customWidth="1"/>
    <col min="118" max="118" width="8.7109375" style="172" customWidth="1"/>
    <col min="119" max="119" width="4.140625" style="172" customWidth="1"/>
    <col min="120" max="120" width="2" style="172" customWidth="1"/>
    <col min="121" max="121" width="2" style="48" customWidth="1"/>
    <col min="122" max="122" width="3.42578125" style="48" customWidth="1"/>
    <col min="123" max="123" width="21.5703125" style="48" customWidth="1"/>
    <col min="124" max="129" width="7.140625" style="48" customWidth="1"/>
    <col min="130" max="130" width="8.85546875" style="48" customWidth="1"/>
    <col min="131" max="131" width="9.140625" style="48" customWidth="1"/>
    <col min="132" max="132" width="8.7109375" style="48" customWidth="1"/>
    <col min="133" max="133" width="8.7109375" style="172" customWidth="1"/>
    <col min="134" max="134" width="4.140625" style="172" customWidth="1"/>
    <col min="135" max="135" width="2" style="172" customWidth="1"/>
    <col min="136" max="136" width="2" style="48" customWidth="1"/>
    <col min="137" max="137" width="3.42578125" style="48" customWidth="1"/>
    <col min="138" max="138" width="21.5703125" style="48" customWidth="1"/>
    <col min="139" max="144" width="7.140625" style="48" customWidth="1"/>
    <col min="145" max="145" width="8.85546875" style="48" customWidth="1"/>
    <col min="146" max="146" width="9.140625" style="48" customWidth="1"/>
    <col min="147" max="147" width="8.7109375" style="48" customWidth="1"/>
    <col min="148" max="148" width="8.7109375" style="172" customWidth="1"/>
    <col min="149" max="149" width="4.140625" style="172" customWidth="1"/>
    <col min="150" max="150" width="2" style="172" customWidth="1"/>
  </cols>
  <sheetData>
    <row r="1" spans="1:150" ht="10.5" customHeight="1">
      <c r="A1" s="862"/>
      <c r="B1" s="862"/>
      <c r="C1" s="862"/>
      <c r="D1" s="862"/>
      <c r="E1" s="862"/>
      <c r="F1" s="862"/>
      <c r="G1" s="862"/>
      <c r="H1" s="862"/>
      <c r="I1" s="862"/>
      <c r="J1" s="862"/>
      <c r="K1" s="862"/>
      <c r="L1" s="862"/>
      <c r="M1" s="862"/>
      <c r="N1" s="862"/>
      <c r="O1" s="862"/>
      <c r="P1" s="862"/>
      <c r="Q1" s="862"/>
      <c r="R1" s="862"/>
      <c r="S1" s="862"/>
      <c r="T1" s="862"/>
      <c r="U1" s="862"/>
      <c r="V1" s="862"/>
      <c r="W1" s="862"/>
      <c r="X1" s="862"/>
      <c r="Y1" s="862"/>
      <c r="Z1" s="862"/>
      <c r="AA1" s="862"/>
      <c r="AB1" s="862"/>
      <c r="AC1" s="862"/>
      <c r="AD1" s="862"/>
      <c r="AE1" s="862"/>
      <c r="AF1" s="862"/>
      <c r="AG1" s="862"/>
      <c r="AH1" s="862"/>
      <c r="AI1" s="862"/>
      <c r="AJ1" s="862"/>
      <c r="AK1" s="862"/>
      <c r="AL1" s="862"/>
      <c r="AM1" s="862"/>
      <c r="AN1" s="862"/>
      <c r="AO1" s="862"/>
      <c r="AP1" s="862"/>
      <c r="AQ1" s="862"/>
      <c r="AR1" s="862"/>
      <c r="AS1" s="862"/>
      <c r="AT1" s="862"/>
      <c r="AU1" s="862"/>
      <c r="AV1" s="862"/>
      <c r="AW1" s="862"/>
      <c r="AX1" s="862"/>
      <c r="AY1" s="862"/>
      <c r="AZ1" s="862"/>
      <c r="BA1" s="862"/>
      <c r="BB1" s="862"/>
      <c r="BC1" s="862"/>
      <c r="BD1" s="862"/>
      <c r="BE1" s="862"/>
      <c r="BF1" s="862"/>
      <c r="BG1" s="862"/>
      <c r="BH1" s="862"/>
      <c r="BI1" s="862"/>
      <c r="BJ1" s="862"/>
      <c r="BK1" s="862"/>
      <c r="BL1" s="862"/>
      <c r="BM1" s="862"/>
      <c r="BN1" s="862"/>
      <c r="BO1" s="862"/>
      <c r="BP1" s="862"/>
      <c r="BQ1" s="862"/>
      <c r="BR1" s="862"/>
      <c r="BS1" s="862"/>
      <c r="BT1" s="862"/>
      <c r="BU1" s="862"/>
      <c r="BV1" s="862"/>
      <c r="BW1" s="862"/>
      <c r="BX1" s="862"/>
      <c r="BY1" s="862"/>
      <c r="BZ1" s="862"/>
      <c r="CA1" s="862"/>
      <c r="CB1" s="862"/>
      <c r="CC1" s="862"/>
      <c r="CD1" s="862"/>
      <c r="CE1" s="862"/>
      <c r="CF1" s="862"/>
      <c r="CG1" s="862"/>
      <c r="CH1" s="862"/>
      <c r="CI1" s="862"/>
      <c r="CJ1" s="862"/>
      <c r="CK1" s="862"/>
      <c r="CL1" s="862"/>
      <c r="CM1" s="862"/>
      <c r="CN1" s="862"/>
      <c r="CO1" s="862"/>
      <c r="CP1" s="862"/>
      <c r="CQ1" s="862"/>
      <c r="CR1" s="862"/>
      <c r="CS1" s="862"/>
      <c r="CT1" s="862"/>
      <c r="CU1" s="862"/>
      <c r="CV1" s="862"/>
      <c r="CW1" s="862"/>
      <c r="CX1" s="862"/>
      <c r="CY1" s="862"/>
      <c r="CZ1" s="862"/>
      <c r="DA1" s="862"/>
      <c r="DB1" s="862"/>
      <c r="DC1" s="862"/>
      <c r="DD1" s="862"/>
      <c r="DE1" s="862"/>
      <c r="DF1" s="862"/>
      <c r="DG1" s="862"/>
      <c r="DH1" s="862"/>
      <c r="DI1" s="862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862"/>
      <c r="ES1" s="862"/>
      <c r="ET1" s="862"/>
    </row>
    <row r="2" spans="1:150" s="46" customFormat="1" ht="15.75" customHeight="1" thickBot="1">
      <c r="A2" s="56"/>
      <c r="B2" s="1063" t="s">
        <v>861</v>
      </c>
      <c r="C2" s="1063"/>
      <c r="D2" s="1064" t="str">
        <f>'BACKUP SHEET'!$AX$11</f>
        <v>HKM2016-17VIII BA2723</v>
      </c>
      <c r="E2" s="1064"/>
      <c r="F2" s="1064"/>
      <c r="G2" s="1064"/>
      <c r="H2" s="82"/>
      <c r="I2" s="83"/>
      <c r="J2" s="83" t="s">
        <v>862</v>
      </c>
      <c r="K2" s="1065" t="str">
        <f>'BACKUP SHEET'!$AY$11</f>
        <v>HKM2016-17VIII BA2723A1</v>
      </c>
      <c r="L2" s="1065"/>
      <c r="M2" s="1065"/>
      <c r="N2" s="1065"/>
      <c r="O2" s="862"/>
      <c r="P2" s="164"/>
      <c r="Q2" s="1063" t="s">
        <v>861</v>
      </c>
      <c r="R2" s="1063"/>
      <c r="S2" s="1064" t="str">
        <f>'BACKUP SHEET'!$AX$16</f>
        <v>HKM2016-17VIII BK2734</v>
      </c>
      <c r="T2" s="1064"/>
      <c r="U2" s="1064"/>
      <c r="V2" s="1064"/>
      <c r="W2" s="82"/>
      <c r="X2" s="83"/>
      <c r="Y2" s="83" t="s">
        <v>862</v>
      </c>
      <c r="Z2" s="1065" t="str">
        <f>'BACKUP SHEET'!$AY$16</f>
        <v>HKM2016-17VIII BK2734K6</v>
      </c>
      <c r="AA2" s="1065"/>
      <c r="AB2" s="1065"/>
      <c r="AC2" s="1065"/>
      <c r="AD2" s="862"/>
      <c r="AE2" s="164"/>
      <c r="AF2" s="1063" t="s">
        <v>861</v>
      </c>
      <c r="AG2" s="1063"/>
      <c r="AH2" s="1064" t="str">
        <f>'BACKUP SHEET'!$AX$21</f>
        <v>HKM2016-17VIII BA2739</v>
      </c>
      <c r="AI2" s="1064"/>
      <c r="AJ2" s="1064"/>
      <c r="AK2" s="1064"/>
      <c r="AL2" s="82"/>
      <c r="AM2" s="83"/>
      <c r="AN2" s="83" t="s">
        <v>862</v>
      </c>
      <c r="AO2" s="1065" t="str">
        <f>'BACKUP SHEET'!$AY$21</f>
        <v>HKM2016-17VIII BA2739A11</v>
      </c>
      <c r="AP2" s="1065"/>
      <c r="AQ2" s="1065"/>
      <c r="AR2" s="1065"/>
      <c r="AS2" s="862"/>
      <c r="AT2" s="164"/>
      <c r="AU2" s="1063" t="s">
        <v>861</v>
      </c>
      <c r="AV2" s="1063"/>
      <c r="AW2" s="1064" t="str">
        <f>'BACKUP SHEET'!$AX$26</f>
        <v>HKM2016-17VIII BF2745</v>
      </c>
      <c r="AX2" s="1064"/>
      <c r="AY2" s="1064"/>
      <c r="AZ2" s="1064"/>
      <c r="BA2" s="82"/>
      <c r="BB2" s="83"/>
      <c r="BC2" s="83" t="s">
        <v>862</v>
      </c>
      <c r="BD2" s="1065" t="str">
        <f>'BACKUP SHEET'!$AY$26</f>
        <v>HKM2016-17VIII BF2745F16</v>
      </c>
      <c r="BE2" s="1065"/>
      <c r="BF2" s="1065"/>
      <c r="BG2" s="1065"/>
      <c r="BH2" s="862"/>
      <c r="BI2" s="164"/>
      <c r="BJ2" s="1063" t="s">
        <v>861</v>
      </c>
      <c r="BK2" s="1063"/>
      <c r="BL2" s="1064" t="str">
        <f>'BACKUP SHEET'!$AX$31</f>
        <v>HKM2016-17VIII BJ2750</v>
      </c>
      <c r="BM2" s="1064"/>
      <c r="BN2" s="1064"/>
      <c r="BO2" s="1064"/>
      <c r="BP2" s="82"/>
      <c r="BQ2" s="83"/>
      <c r="BR2" s="83" t="s">
        <v>862</v>
      </c>
      <c r="BS2" s="1065" t="str">
        <f>'BACKUP SHEET'!$AY$31</f>
        <v>HKM2016-17VIII BJ2750J21</v>
      </c>
      <c r="BT2" s="1065"/>
      <c r="BU2" s="1065"/>
      <c r="BV2" s="1065"/>
      <c r="BW2" s="862"/>
      <c r="BX2" s="164"/>
      <c r="BY2" s="1063" t="s">
        <v>861</v>
      </c>
      <c r="BZ2" s="1063"/>
      <c r="CA2" s="1064" t="str">
        <f>'BACKUP SHEET'!$AX$36</f>
        <v>HKM2016-17VIII BN2795</v>
      </c>
      <c r="CB2" s="1064"/>
      <c r="CC2" s="1064"/>
      <c r="CD2" s="1064"/>
      <c r="CE2" s="82"/>
      <c r="CF2" s="83"/>
      <c r="CG2" s="83" t="s">
        <v>862</v>
      </c>
      <c r="CH2" s="1065" t="str">
        <f>'BACKUP SHEET'!$AY$36</f>
        <v>HKM2016-17VIII BN2795N26</v>
      </c>
      <c r="CI2" s="1065"/>
      <c r="CJ2" s="1065"/>
      <c r="CK2" s="1065"/>
      <c r="CL2" s="862"/>
      <c r="CM2" s="164"/>
      <c r="CN2" s="1063" t="s">
        <v>861</v>
      </c>
      <c r="CO2" s="1063"/>
      <c r="CP2" s="1064" t="str">
        <f>'BACKUP SHEET'!$AX$41</f>
        <v>HKM2016-17VIII BJ3061</v>
      </c>
      <c r="CQ2" s="1064"/>
      <c r="CR2" s="1064"/>
      <c r="CS2" s="1064"/>
      <c r="CT2" s="82"/>
      <c r="CU2" s="83"/>
      <c r="CV2" s="83" t="s">
        <v>862</v>
      </c>
      <c r="CW2" s="1065" t="str">
        <f>'BACKUP SHEET'!$AY$41</f>
        <v>HKM2016-17VIII BJ3061J31</v>
      </c>
      <c r="CX2" s="1065"/>
      <c r="CY2" s="1065"/>
      <c r="CZ2" s="1065"/>
      <c r="DA2" s="862"/>
      <c r="DB2" s="164"/>
      <c r="DC2" s="1063" t="s">
        <v>861</v>
      </c>
      <c r="DD2" s="1063"/>
      <c r="DE2" s="1064" t="str">
        <f>'BACKUP SHEET'!$AX$46</f>
        <v>HKM2016-17VIII BC2725</v>
      </c>
      <c r="DF2" s="1064"/>
      <c r="DG2" s="1064"/>
      <c r="DH2" s="1064"/>
      <c r="DI2" s="82"/>
      <c r="DJ2" s="83"/>
      <c r="DK2" s="83" t="s">
        <v>862</v>
      </c>
      <c r="DL2" s="1065" t="str">
        <f>'BACKUP SHEET'!$AY$46</f>
        <v>HKM2016-17VIII BC2725C36</v>
      </c>
      <c r="DM2" s="1065"/>
      <c r="DN2" s="1065"/>
      <c r="DO2" s="1065"/>
      <c r="DP2" s="862"/>
      <c r="DQ2" s="164"/>
      <c r="DR2" s="1063" t="s">
        <v>861</v>
      </c>
      <c r="DS2" s="1063"/>
      <c r="DT2" s="1064" t="str">
        <f>'BACKUP SHEET'!$AX$51</f>
        <v>HKM2016-17VIII BK2760</v>
      </c>
      <c r="DU2" s="1064"/>
      <c r="DV2" s="1064"/>
      <c r="DW2" s="1064"/>
      <c r="DX2" s="82"/>
      <c r="DY2" s="83"/>
      <c r="DZ2" s="83" t="s">
        <v>862</v>
      </c>
      <c r="EA2" s="1065" t="str">
        <f>'BACKUP SHEET'!$AY$51</f>
        <v>HKM2016-17VIII BK2760K41</v>
      </c>
      <c r="EB2" s="1065"/>
      <c r="EC2" s="1065"/>
      <c r="ED2" s="1065"/>
      <c r="EE2" s="862"/>
      <c r="EF2" s="164"/>
      <c r="EG2" s="1063" t="s">
        <v>861</v>
      </c>
      <c r="EH2" s="1063"/>
      <c r="EI2" s="1064" t="str">
        <f>'BACKUP SHEET'!$AX$56</f>
        <v>HKM2016-17VIII BF2768</v>
      </c>
      <c r="EJ2" s="1064"/>
      <c r="EK2" s="1064"/>
      <c r="EL2" s="1064"/>
      <c r="EM2" s="82"/>
      <c r="EN2" s="83"/>
      <c r="EO2" s="83" t="s">
        <v>862</v>
      </c>
      <c r="EP2" s="1065" t="str">
        <f>'BACKUP SHEET'!$AY$56</f>
        <v>HKM2016-17VIII BF2768F46</v>
      </c>
      <c r="EQ2" s="1065"/>
      <c r="ER2" s="1065"/>
      <c r="ES2" s="1065"/>
      <c r="ET2" s="862"/>
    </row>
    <row r="3" spans="1:150" ht="24.75" customHeight="1" thickTop="1">
      <c r="A3" s="862"/>
      <c r="B3" s="60"/>
      <c r="C3" s="1066" t="s">
        <v>859</v>
      </c>
      <c r="D3" s="1066"/>
      <c r="E3" s="1066"/>
      <c r="F3" s="1066"/>
      <c r="G3" s="1066"/>
      <c r="H3" s="1066"/>
      <c r="I3" s="1066"/>
      <c r="J3" s="1067" t="str">
        <f>HOME!$G$4</f>
        <v>HYDERABAD</v>
      </c>
      <c r="K3" s="1067"/>
      <c r="L3" s="1067"/>
      <c r="M3" s="61"/>
      <c r="N3" s="61"/>
      <c r="O3" s="862"/>
      <c r="P3" s="862"/>
      <c r="Q3" s="60"/>
      <c r="R3" s="1066" t="s">
        <v>859</v>
      </c>
      <c r="S3" s="1066"/>
      <c r="T3" s="1066"/>
      <c r="U3" s="1066"/>
      <c r="V3" s="1066"/>
      <c r="W3" s="1066"/>
      <c r="X3" s="1066"/>
      <c r="Y3" s="1067" t="str">
        <f>HOME!$G$4</f>
        <v>HYDERABAD</v>
      </c>
      <c r="Z3" s="1067"/>
      <c r="AA3" s="1067"/>
      <c r="AB3" s="61"/>
      <c r="AC3" s="61"/>
      <c r="AD3" s="862"/>
      <c r="AE3" s="862"/>
      <c r="AF3" s="60"/>
      <c r="AG3" s="1066" t="s">
        <v>859</v>
      </c>
      <c r="AH3" s="1066"/>
      <c r="AI3" s="1066"/>
      <c r="AJ3" s="1066"/>
      <c r="AK3" s="1066"/>
      <c r="AL3" s="1066"/>
      <c r="AM3" s="1066"/>
      <c r="AN3" s="1067" t="str">
        <f>HOME!$G$4</f>
        <v>HYDERABAD</v>
      </c>
      <c r="AO3" s="1067"/>
      <c r="AP3" s="1067"/>
      <c r="AQ3" s="61"/>
      <c r="AR3" s="61"/>
      <c r="AS3" s="862"/>
      <c r="AT3" s="862"/>
      <c r="AU3" s="60"/>
      <c r="AV3" s="1066" t="s">
        <v>859</v>
      </c>
      <c r="AW3" s="1066"/>
      <c r="AX3" s="1066"/>
      <c r="AY3" s="1066"/>
      <c r="AZ3" s="1066"/>
      <c r="BA3" s="1066"/>
      <c r="BB3" s="1066"/>
      <c r="BC3" s="1067" t="str">
        <f>HOME!$G$4</f>
        <v>HYDERABAD</v>
      </c>
      <c r="BD3" s="1067"/>
      <c r="BE3" s="1067"/>
      <c r="BF3" s="61"/>
      <c r="BG3" s="61"/>
      <c r="BH3" s="862"/>
      <c r="BI3" s="862"/>
      <c r="BJ3" s="60"/>
      <c r="BK3" s="1066" t="s">
        <v>859</v>
      </c>
      <c r="BL3" s="1066"/>
      <c r="BM3" s="1066"/>
      <c r="BN3" s="1066"/>
      <c r="BO3" s="1066"/>
      <c r="BP3" s="1066"/>
      <c r="BQ3" s="1066"/>
      <c r="BR3" s="1067" t="str">
        <f>HOME!$G$4</f>
        <v>HYDERABAD</v>
      </c>
      <c r="BS3" s="1067"/>
      <c r="BT3" s="1067"/>
      <c r="BU3" s="61"/>
      <c r="BV3" s="61"/>
      <c r="BW3" s="862"/>
      <c r="BX3" s="862"/>
      <c r="BY3" s="60"/>
      <c r="BZ3" s="1066" t="s">
        <v>859</v>
      </c>
      <c r="CA3" s="1066"/>
      <c r="CB3" s="1066"/>
      <c r="CC3" s="1066"/>
      <c r="CD3" s="1066"/>
      <c r="CE3" s="1066"/>
      <c r="CF3" s="1066"/>
      <c r="CG3" s="1067" t="str">
        <f>HOME!$G$4</f>
        <v>HYDERABAD</v>
      </c>
      <c r="CH3" s="1067"/>
      <c r="CI3" s="1067"/>
      <c r="CJ3" s="61"/>
      <c r="CK3" s="61"/>
      <c r="CL3" s="862"/>
      <c r="CM3" s="862"/>
      <c r="CN3" s="60"/>
      <c r="CO3" s="1066" t="s">
        <v>859</v>
      </c>
      <c r="CP3" s="1066"/>
      <c r="CQ3" s="1066"/>
      <c r="CR3" s="1066"/>
      <c r="CS3" s="1066"/>
      <c r="CT3" s="1066"/>
      <c r="CU3" s="1066"/>
      <c r="CV3" s="1067" t="str">
        <f>HOME!$G$4</f>
        <v>HYDERABAD</v>
      </c>
      <c r="CW3" s="1067"/>
      <c r="CX3" s="1067"/>
      <c r="CY3" s="61"/>
      <c r="CZ3" s="61"/>
      <c r="DA3" s="862"/>
      <c r="DB3" s="862"/>
      <c r="DC3" s="60"/>
      <c r="DD3" s="1066" t="s">
        <v>859</v>
      </c>
      <c r="DE3" s="1066"/>
      <c r="DF3" s="1066"/>
      <c r="DG3" s="1066"/>
      <c r="DH3" s="1066"/>
      <c r="DI3" s="1066"/>
      <c r="DJ3" s="1066"/>
      <c r="DK3" s="1067" t="str">
        <f>HOME!$G$4</f>
        <v>HYDERABAD</v>
      </c>
      <c r="DL3" s="1067"/>
      <c r="DM3" s="1067"/>
      <c r="DN3" s="61"/>
      <c r="DO3" s="61"/>
      <c r="DP3" s="862"/>
      <c r="DQ3" s="862"/>
      <c r="DR3" s="60"/>
      <c r="DS3" s="1066" t="s">
        <v>859</v>
      </c>
      <c r="DT3" s="1066"/>
      <c r="DU3" s="1066"/>
      <c r="DV3" s="1066"/>
      <c r="DW3" s="1066"/>
      <c r="DX3" s="1066"/>
      <c r="DY3" s="1066"/>
      <c r="DZ3" s="1067" t="str">
        <f>HOME!$G$4</f>
        <v>HYDERABAD</v>
      </c>
      <c r="EA3" s="1067"/>
      <c r="EB3" s="1067"/>
      <c r="EC3" s="61"/>
      <c r="ED3" s="61"/>
      <c r="EE3" s="862"/>
      <c r="EF3" s="862"/>
      <c r="EG3" s="60"/>
      <c r="EH3" s="1066" t="s">
        <v>859</v>
      </c>
      <c r="EI3" s="1066"/>
      <c r="EJ3" s="1066"/>
      <c r="EK3" s="1066"/>
      <c r="EL3" s="1066"/>
      <c r="EM3" s="1066"/>
      <c r="EN3" s="1066"/>
      <c r="EO3" s="1067" t="str">
        <f>HOME!$G$4</f>
        <v>HYDERABAD</v>
      </c>
      <c r="EP3" s="1067"/>
      <c r="EQ3" s="1067"/>
      <c r="ER3" s="61"/>
      <c r="ES3" s="61"/>
      <c r="ET3" s="862"/>
    </row>
    <row r="4" spans="1:150" ht="35.25" customHeight="1">
      <c r="A4" s="862"/>
      <c r="B4" s="60"/>
      <c r="D4" s="1068" t="s">
        <v>865</v>
      </c>
      <c r="E4" s="1068"/>
      <c r="F4" s="1068"/>
      <c r="G4" s="1068"/>
      <c r="H4" s="1068"/>
      <c r="I4" s="1068"/>
      <c r="J4" s="1068"/>
      <c r="K4" s="1068"/>
      <c r="L4" s="60"/>
      <c r="M4" s="61"/>
      <c r="N4" s="61"/>
      <c r="O4" s="862"/>
      <c r="P4" s="862"/>
      <c r="Q4" s="60"/>
      <c r="S4" s="1068" t="s">
        <v>865</v>
      </c>
      <c r="T4" s="1068"/>
      <c r="U4" s="1068"/>
      <c r="V4" s="1068"/>
      <c r="W4" s="1068"/>
      <c r="X4" s="1068"/>
      <c r="Y4" s="1068"/>
      <c r="Z4" s="1068"/>
      <c r="AA4" s="62"/>
      <c r="AB4" s="61"/>
      <c r="AC4" s="61"/>
      <c r="AD4" s="862"/>
      <c r="AE4" s="862"/>
      <c r="AF4" s="60"/>
      <c r="AH4" s="1068" t="s">
        <v>865</v>
      </c>
      <c r="AI4" s="1068"/>
      <c r="AJ4" s="1068"/>
      <c r="AK4" s="1068"/>
      <c r="AL4" s="1068"/>
      <c r="AM4" s="1068"/>
      <c r="AN4" s="1068"/>
      <c r="AO4" s="1068"/>
      <c r="AP4" s="62"/>
      <c r="AQ4" s="61"/>
      <c r="AR4" s="61"/>
      <c r="AS4" s="862"/>
      <c r="AT4" s="862"/>
      <c r="AU4" s="60"/>
      <c r="AW4" s="1068" t="s">
        <v>865</v>
      </c>
      <c r="AX4" s="1068"/>
      <c r="AY4" s="1068"/>
      <c r="AZ4" s="1068"/>
      <c r="BA4" s="1068"/>
      <c r="BB4" s="1068"/>
      <c r="BC4" s="1068"/>
      <c r="BD4" s="1068"/>
      <c r="BE4" s="62"/>
      <c r="BF4" s="61"/>
      <c r="BG4" s="61"/>
      <c r="BH4" s="862"/>
      <c r="BI4" s="862"/>
      <c r="BJ4" s="60"/>
      <c r="BL4" s="1068" t="s">
        <v>865</v>
      </c>
      <c r="BM4" s="1068"/>
      <c r="BN4" s="1068"/>
      <c r="BO4" s="1068"/>
      <c r="BP4" s="1068"/>
      <c r="BQ4" s="1068"/>
      <c r="BR4" s="1068"/>
      <c r="BS4" s="1068"/>
      <c r="BT4" s="62"/>
      <c r="BU4" s="61"/>
      <c r="BV4" s="61"/>
      <c r="BW4" s="862"/>
      <c r="BX4" s="862"/>
      <c r="BY4" s="60"/>
      <c r="CA4" s="1068" t="s">
        <v>865</v>
      </c>
      <c r="CB4" s="1068"/>
      <c r="CC4" s="1068"/>
      <c r="CD4" s="1068"/>
      <c r="CE4" s="1068"/>
      <c r="CF4" s="1068"/>
      <c r="CG4" s="1068"/>
      <c r="CH4" s="1068"/>
      <c r="CI4" s="62"/>
      <c r="CJ4" s="61"/>
      <c r="CK4" s="61"/>
      <c r="CL4" s="862"/>
      <c r="CM4" s="862"/>
      <c r="CN4" s="60"/>
      <c r="CP4" s="1068" t="s">
        <v>865</v>
      </c>
      <c r="CQ4" s="1068"/>
      <c r="CR4" s="1068"/>
      <c r="CS4" s="1068"/>
      <c r="CT4" s="1068"/>
      <c r="CU4" s="1068"/>
      <c r="CV4" s="1068"/>
      <c r="CW4" s="1068"/>
      <c r="CX4" s="62"/>
      <c r="CY4" s="61"/>
      <c r="CZ4" s="61"/>
      <c r="DA4" s="862"/>
      <c r="DB4" s="862"/>
      <c r="DC4" s="60"/>
      <c r="DE4" s="1068" t="s">
        <v>865</v>
      </c>
      <c r="DF4" s="1068"/>
      <c r="DG4" s="1068"/>
      <c r="DH4" s="1068"/>
      <c r="DI4" s="1068"/>
      <c r="DJ4" s="1068"/>
      <c r="DK4" s="1068"/>
      <c r="DL4" s="1068"/>
      <c r="DM4" s="62"/>
      <c r="DN4" s="61"/>
      <c r="DO4" s="61"/>
      <c r="DP4" s="862"/>
      <c r="DQ4" s="862"/>
      <c r="DR4" s="60"/>
      <c r="DT4" s="1068" t="s">
        <v>865</v>
      </c>
      <c r="DU4" s="1068"/>
      <c r="DV4" s="1068"/>
      <c r="DW4" s="1068"/>
      <c r="DX4" s="1068"/>
      <c r="DY4" s="1068"/>
      <c r="DZ4" s="1068"/>
      <c r="EA4" s="1068"/>
      <c r="EB4" s="62"/>
      <c r="EC4" s="61"/>
      <c r="ED4" s="61"/>
      <c r="EE4" s="862"/>
      <c r="EF4" s="862"/>
      <c r="EG4" s="60"/>
      <c r="EI4" s="1068" t="s">
        <v>865</v>
      </c>
      <c r="EJ4" s="1068"/>
      <c r="EK4" s="1068"/>
      <c r="EL4" s="1068"/>
      <c r="EM4" s="1068"/>
      <c r="EN4" s="1068"/>
      <c r="EO4" s="1068"/>
      <c r="EP4" s="1068"/>
      <c r="EQ4" s="62"/>
      <c r="ER4" s="61"/>
      <c r="ES4" s="61"/>
      <c r="ET4" s="862"/>
    </row>
    <row r="5" spans="1:150" s="46" customFormat="1" ht="26.25" customHeight="1">
      <c r="A5" s="862"/>
      <c r="B5" s="60"/>
      <c r="C5" s="48"/>
      <c r="D5" s="75"/>
      <c r="E5" s="76"/>
      <c r="F5" s="1069" t="str">
        <f>HOME!$G$6</f>
        <v>MANDYA</v>
      </c>
      <c r="G5" s="1069"/>
      <c r="H5" s="1069"/>
      <c r="I5" s="1069"/>
      <c r="J5" s="1069"/>
      <c r="K5" s="75"/>
      <c r="L5" s="60"/>
      <c r="M5" s="61"/>
      <c r="N5" s="61"/>
      <c r="O5" s="862"/>
      <c r="P5" s="862"/>
      <c r="Q5" s="60"/>
      <c r="R5" s="48"/>
      <c r="S5" s="75"/>
      <c r="T5" s="76"/>
      <c r="U5" s="1069" t="str">
        <f>HOME!$G$6</f>
        <v>MANDYA</v>
      </c>
      <c r="V5" s="1069"/>
      <c r="W5" s="1069"/>
      <c r="X5" s="1069"/>
      <c r="Y5" s="1069"/>
      <c r="Z5" s="75"/>
      <c r="AA5" s="62"/>
      <c r="AB5" s="61"/>
      <c r="AC5" s="61"/>
      <c r="AD5" s="862"/>
      <c r="AE5" s="862"/>
      <c r="AF5" s="60"/>
      <c r="AG5" s="48"/>
      <c r="AH5" s="75"/>
      <c r="AI5" s="76"/>
      <c r="AJ5" s="1069" t="str">
        <f>HOME!$G$6</f>
        <v>MANDYA</v>
      </c>
      <c r="AK5" s="1069"/>
      <c r="AL5" s="1069"/>
      <c r="AM5" s="1069"/>
      <c r="AN5" s="1069"/>
      <c r="AO5" s="75"/>
      <c r="AP5" s="62"/>
      <c r="AQ5" s="61"/>
      <c r="AR5" s="61"/>
      <c r="AS5" s="862"/>
      <c r="AT5" s="862"/>
      <c r="AU5" s="60"/>
      <c r="AV5" s="48"/>
      <c r="AW5" s="75"/>
      <c r="AX5" s="76"/>
      <c r="AY5" s="1069" t="str">
        <f>HOME!$G$6</f>
        <v>MANDYA</v>
      </c>
      <c r="AZ5" s="1069"/>
      <c r="BA5" s="1069"/>
      <c r="BB5" s="1069"/>
      <c r="BC5" s="1069"/>
      <c r="BD5" s="75"/>
      <c r="BE5" s="62"/>
      <c r="BF5" s="61"/>
      <c r="BG5" s="61"/>
      <c r="BH5" s="862"/>
      <c r="BI5" s="862"/>
      <c r="BJ5" s="60"/>
      <c r="BK5" s="48"/>
      <c r="BL5" s="75"/>
      <c r="BM5" s="76"/>
      <c r="BN5" s="1069" t="str">
        <f>HOME!$G$6</f>
        <v>MANDYA</v>
      </c>
      <c r="BO5" s="1069"/>
      <c r="BP5" s="1069"/>
      <c r="BQ5" s="1069"/>
      <c r="BR5" s="1069"/>
      <c r="BS5" s="75"/>
      <c r="BT5" s="62"/>
      <c r="BU5" s="61"/>
      <c r="BV5" s="61"/>
      <c r="BW5" s="862"/>
      <c r="BX5" s="862"/>
      <c r="BY5" s="60"/>
      <c r="BZ5" s="48"/>
      <c r="CA5" s="75"/>
      <c r="CB5" s="76"/>
      <c r="CC5" s="1069" t="str">
        <f>HOME!$G$6</f>
        <v>MANDYA</v>
      </c>
      <c r="CD5" s="1069"/>
      <c r="CE5" s="1069"/>
      <c r="CF5" s="1069"/>
      <c r="CG5" s="1069"/>
      <c r="CH5" s="75"/>
      <c r="CI5" s="62"/>
      <c r="CJ5" s="61"/>
      <c r="CK5" s="61"/>
      <c r="CL5" s="862"/>
      <c r="CM5" s="862"/>
      <c r="CN5" s="60"/>
      <c r="CO5" s="48"/>
      <c r="CP5" s="75"/>
      <c r="CQ5" s="76"/>
      <c r="CR5" s="1069" t="str">
        <f>HOME!$G$6</f>
        <v>MANDYA</v>
      </c>
      <c r="CS5" s="1069"/>
      <c r="CT5" s="1069"/>
      <c r="CU5" s="1069"/>
      <c r="CV5" s="1069"/>
      <c r="CW5" s="75"/>
      <c r="CX5" s="62"/>
      <c r="CY5" s="61"/>
      <c r="CZ5" s="61"/>
      <c r="DA5" s="862"/>
      <c r="DB5" s="862"/>
      <c r="DC5" s="60"/>
      <c r="DD5" s="48"/>
      <c r="DE5" s="75"/>
      <c r="DF5" s="76"/>
      <c r="DG5" s="1069" t="str">
        <f>HOME!$G$6</f>
        <v>MANDYA</v>
      </c>
      <c r="DH5" s="1069"/>
      <c r="DI5" s="1069"/>
      <c r="DJ5" s="1069"/>
      <c r="DK5" s="1069"/>
      <c r="DL5" s="75"/>
      <c r="DM5" s="62"/>
      <c r="DN5" s="61"/>
      <c r="DO5" s="61"/>
      <c r="DP5" s="862"/>
      <c r="DQ5" s="862"/>
      <c r="DR5" s="60"/>
      <c r="DS5" s="48"/>
      <c r="DT5" s="75"/>
      <c r="DU5" s="76"/>
      <c r="DV5" s="1069" t="str">
        <f>HOME!$G$6</f>
        <v>MANDYA</v>
      </c>
      <c r="DW5" s="1069"/>
      <c r="DX5" s="1069"/>
      <c r="DY5" s="1069"/>
      <c r="DZ5" s="1069"/>
      <c r="EA5" s="75"/>
      <c r="EB5" s="62"/>
      <c r="EC5" s="61"/>
      <c r="ED5" s="61"/>
      <c r="EE5" s="862"/>
      <c r="EF5" s="862"/>
      <c r="EG5" s="60"/>
      <c r="EH5" s="48"/>
      <c r="EI5" s="75"/>
      <c r="EJ5" s="76"/>
      <c r="EK5" s="1069" t="str">
        <f>HOME!$G$6</f>
        <v>MANDYA</v>
      </c>
      <c r="EL5" s="1069"/>
      <c r="EM5" s="1069"/>
      <c r="EN5" s="1069"/>
      <c r="EO5" s="1069"/>
      <c r="EP5" s="75"/>
      <c r="EQ5" s="62"/>
      <c r="ER5" s="61"/>
      <c r="ES5" s="61"/>
      <c r="ET5" s="862"/>
    </row>
    <row r="6" spans="1:150" ht="21.75" customHeight="1">
      <c r="A6" s="862"/>
      <c r="B6" s="60"/>
      <c r="C6" s="61"/>
      <c r="D6" s="1070" t="s">
        <v>833</v>
      </c>
      <c r="E6" s="1070"/>
      <c r="F6" s="1070"/>
      <c r="G6" s="1070"/>
      <c r="H6" s="1070"/>
      <c r="I6" s="1070"/>
      <c r="J6" s="1070"/>
      <c r="K6" s="1070"/>
      <c r="L6" s="60"/>
      <c r="M6" s="61"/>
      <c r="N6" s="61"/>
      <c r="O6" s="862"/>
      <c r="P6" s="862"/>
      <c r="Q6" s="60"/>
      <c r="R6" s="61"/>
      <c r="S6" s="1070" t="s">
        <v>833</v>
      </c>
      <c r="T6" s="1070"/>
      <c r="U6" s="1070"/>
      <c r="V6" s="1070"/>
      <c r="W6" s="1070"/>
      <c r="X6" s="1070"/>
      <c r="Y6" s="1070"/>
      <c r="Z6" s="1070"/>
      <c r="AA6" s="62"/>
      <c r="AB6" s="61"/>
      <c r="AC6" s="61"/>
      <c r="AD6" s="862"/>
      <c r="AE6" s="862"/>
      <c r="AF6" s="60"/>
      <c r="AG6" s="61"/>
      <c r="AH6" s="1070" t="s">
        <v>833</v>
      </c>
      <c r="AI6" s="1070"/>
      <c r="AJ6" s="1070"/>
      <c r="AK6" s="1070"/>
      <c r="AL6" s="1070"/>
      <c r="AM6" s="1070"/>
      <c r="AN6" s="1070"/>
      <c r="AO6" s="1070"/>
      <c r="AP6" s="62"/>
      <c r="AQ6" s="61"/>
      <c r="AR6" s="61"/>
      <c r="AS6" s="862"/>
      <c r="AT6" s="862"/>
      <c r="AU6" s="60"/>
      <c r="AV6" s="61"/>
      <c r="AW6" s="1070" t="s">
        <v>833</v>
      </c>
      <c r="AX6" s="1070"/>
      <c r="AY6" s="1070"/>
      <c r="AZ6" s="1070"/>
      <c r="BA6" s="1070"/>
      <c r="BB6" s="1070"/>
      <c r="BC6" s="1070"/>
      <c r="BD6" s="1070"/>
      <c r="BE6" s="62"/>
      <c r="BF6" s="61"/>
      <c r="BG6" s="61"/>
      <c r="BH6" s="862"/>
      <c r="BI6" s="862"/>
      <c r="BJ6" s="60"/>
      <c r="BK6" s="61"/>
      <c r="BL6" s="1070" t="s">
        <v>833</v>
      </c>
      <c r="BM6" s="1070"/>
      <c r="BN6" s="1070"/>
      <c r="BO6" s="1070"/>
      <c r="BP6" s="1070"/>
      <c r="BQ6" s="1070"/>
      <c r="BR6" s="1070"/>
      <c r="BS6" s="1070"/>
      <c r="BT6" s="62"/>
      <c r="BU6" s="61"/>
      <c r="BV6" s="61"/>
      <c r="BW6" s="862"/>
      <c r="BX6" s="862"/>
      <c r="BY6" s="60"/>
      <c r="BZ6" s="61"/>
      <c r="CA6" s="1070" t="s">
        <v>833</v>
      </c>
      <c r="CB6" s="1070"/>
      <c r="CC6" s="1070"/>
      <c r="CD6" s="1070"/>
      <c r="CE6" s="1070"/>
      <c r="CF6" s="1070"/>
      <c r="CG6" s="1070"/>
      <c r="CH6" s="1070"/>
      <c r="CI6" s="62"/>
      <c r="CJ6" s="61"/>
      <c r="CK6" s="61"/>
      <c r="CL6" s="862"/>
      <c r="CM6" s="862"/>
      <c r="CN6" s="60"/>
      <c r="CO6" s="61"/>
      <c r="CP6" s="1070" t="s">
        <v>833</v>
      </c>
      <c r="CQ6" s="1070"/>
      <c r="CR6" s="1070"/>
      <c r="CS6" s="1070"/>
      <c r="CT6" s="1070"/>
      <c r="CU6" s="1070"/>
      <c r="CV6" s="1070"/>
      <c r="CW6" s="1070"/>
      <c r="CX6" s="62"/>
      <c r="CY6" s="61"/>
      <c r="CZ6" s="61"/>
      <c r="DA6" s="862"/>
      <c r="DB6" s="862"/>
      <c r="DC6" s="60"/>
      <c r="DD6" s="61"/>
      <c r="DE6" s="1070" t="s">
        <v>833</v>
      </c>
      <c r="DF6" s="1070"/>
      <c r="DG6" s="1070"/>
      <c r="DH6" s="1070"/>
      <c r="DI6" s="1070"/>
      <c r="DJ6" s="1070"/>
      <c r="DK6" s="1070"/>
      <c r="DL6" s="1070"/>
      <c r="DM6" s="62"/>
      <c r="DN6" s="61"/>
      <c r="DO6" s="61"/>
      <c r="DP6" s="862"/>
      <c r="DQ6" s="862"/>
      <c r="DR6" s="60"/>
      <c r="DS6" s="61"/>
      <c r="DT6" s="1070" t="s">
        <v>833</v>
      </c>
      <c r="DU6" s="1070"/>
      <c r="DV6" s="1070"/>
      <c r="DW6" s="1070"/>
      <c r="DX6" s="1070"/>
      <c r="DY6" s="1070"/>
      <c r="DZ6" s="1070"/>
      <c r="EA6" s="1070"/>
      <c r="EB6" s="62"/>
      <c r="EC6" s="61"/>
      <c r="ED6" s="61"/>
      <c r="EE6" s="862"/>
      <c r="EF6" s="862"/>
      <c r="EG6" s="60"/>
      <c r="EH6" s="61"/>
      <c r="EI6" s="1070" t="s">
        <v>833</v>
      </c>
      <c r="EJ6" s="1070"/>
      <c r="EK6" s="1070"/>
      <c r="EL6" s="1070"/>
      <c r="EM6" s="1070"/>
      <c r="EN6" s="1070"/>
      <c r="EO6" s="1070"/>
      <c r="EP6" s="1070"/>
      <c r="EQ6" s="62"/>
      <c r="ER6" s="61"/>
      <c r="ES6" s="61"/>
      <c r="ET6" s="862"/>
    </row>
    <row r="7" spans="1:150">
      <c r="A7" s="862"/>
      <c r="B7" s="61"/>
      <c r="C7" s="61"/>
      <c r="D7" s="61"/>
      <c r="E7" s="61"/>
      <c r="F7" s="61"/>
      <c r="G7" s="61"/>
      <c r="H7" s="61"/>
      <c r="I7" s="61"/>
      <c r="J7" s="61"/>
      <c r="K7" s="61"/>
      <c r="L7" s="60"/>
      <c r="M7" s="61"/>
      <c r="N7" s="61"/>
      <c r="O7" s="862"/>
      <c r="P7" s="862"/>
      <c r="Q7" s="61"/>
      <c r="R7" s="61"/>
      <c r="S7" s="61"/>
      <c r="T7" s="61"/>
      <c r="U7" s="61"/>
      <c r="V7" s="61"/>
      <c r="W7" s="61"/>
      <c r="X7" s="61"/>
      <c r="Y7" s="61"/>
      <c r="Z7" s="61"/>
      <c r="AA7" s="62"/>
      <c r="AB7" s="61"/>
      <c r="AC7" s="61"/>
      <c r="AD7" s="862"/>
      <c r="AE7" s="862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2"/>
      <c r="AQ7" s="61"/>
      <c r="AR7" s="61"/>
      <c r="AS7" s="862"/>
      <c r="AT7" s="862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2"/>
      <c r="BF7" s="61"/>
      <c r="BG7" s="61"/>
      <c r="BH7" s="862"/>
      <c r="BI7" s="862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2"/>
      <c r="BU7" s="61"/>
      <c r="BV7" s="61"/>
      <c r="BW7" s="862"/>
      <c r="BX7" s="862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2"/>
      <c r="CJ7" s="61"/>
      <c r="CK7" s="61"/>
      <c r="CL7" s="862"/>
      <c r="CM7" s="862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2"/>
      <c r="CY7" s="61"/>
      <c r="CZ7" s="61"/>
      <c r="DA7" s="862"/>
      <c r="DB7" s="862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2"/>
      <c r="DN7" s="61"/>
      <c r="DO7" s="61"/>
      <c r="DP7" s="862"/>
      <c r="DQ7" s="862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2"/>
      <c r="EC7" s="61"/>
      <c r="ED7" s="61"/>
      <c r="EE7" s="862"/>
      <c r="EF7" s="862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2"/>
      <c r="ER7" s="61"/>
      <c r="ES7" s="61"/>
      <c r="ET7" s="862"/>
    </row>
    <row r="8" spans="1:150">
      <c r="A8" s="862"/>
      <c r="B8" s="61"/>
      <c r="C8" s="61"/>
      <c r="D8" s="61"/>
      <c r="E8" s="61"/>
      <c r="F8" s="61"/>
      <c r="G8" s="61"/>
      <c r="H8" s="61"/>
      <c r="I8" s="61"/>
      <c r="J8" s="61"/>
      <c r="K8" s="61"/>
      <c r="L8" s="60"/>
      <c r="M8" s="61"/>
      <c r="N8" s="61"/>
      <c r="O8" s="862"/>
      <c r="P8" s="862"/>
      <c r="Q8" s="61"/>
      <c r="R8" s="61"/>
      <c r="S8" s="61"/>
      <c r="T8" s="61"/>
      <c r="U8" s="61"/>
      <c r="V8" s="61"/>
      <c r="W8" s="61"/>
      <c r="X8" s="61"/>
      <c r="Y8" s="61"/>
      <c r="Z8" s="61"/>
      <c r="AA8" s="62"/>
      <c r="AB8" s="61"/>
      <c r="AC8" s="61"/>
      <c r="AD8" s="862"/>
      <c r="AE8" s="862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2"/>
      <c r="AQ8" s="61"/>
      <c r="AR8" s="61"/>
      <c r="AS8" s="862"/>
      <c r="AT8" s="862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2"/>
      <c r="BF8" s="61"/>
      <c r="BG8" s="61"/>
      <c r="BH8" s="862"/>
      <c r="BI8" s="862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2"/>
      <c r="BU8" s="61"/>
      <c r="BV8" s="61"/>
      <c r="BW8" s="862"/>
      <c r="BX8" s="862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2"/>
      <c r="CJ8" s="61"/>
      <c r="CK8" s="61"/>
      <c r="CL8" s="862"/>
      <c r="CM8" s="862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2"/>
      <c r="CY8" s="61"/>
      <c r="CZ8" s="61"/>
      <c r="DA8" s="862"/>
      <c r="DB8" s="862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2"/>
      <c r="DN8" s="61"/>
      <c r="DO8" s="61"/>
      <c r="DP8" s="862"/>
      <c r="DQ8" s="862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2"/>
      <c r="EC8" s="61"/>
      <c r="ED8" s="61"/>
      <c r="EE8" s="862"/>
      <c r="EF8" s="862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2"/>
      <c r="ER8" s="61"/>
      <c r="ES8" s="61"/>
      <c r="ET8" s="862"/>
    </row>
    <row r="9" spans="1:150" s="53" customFormat="1" ht="24.95" customHeight="1">
      <c r="A9" s="862"/>
      <c r="B9" s="63"/>
      <c r="C9" s="117" t="s">
        <v>129</v>
      </c>
      <c r="D9" s="1071" t="str">
        <f>'STUDENT PROFILE'!$C$7</f>
        <v>Manish</v>
      </c>
      <c r="E9" s="1071"/>
      <c r="F9" s="1071"/>
      <c r="G9" s="119"/>
      <c r="H9" s="119"/>
      <c r="I9" s="117" t="s">
        <v>14</v>
      </c>
      <c r="J9" s="118"/>
      <c r="K9" s="118"/>
      <c r="L9" s="1071" t="str">
        <f>HOME!$G$9</f>
        <v>VIII B</v>
      </c>
      <c r="M9" s="1071"/>
      <c r="N9" s="64"/>
      <c r="O9" s="862"/>
      <c r="P9" s="862"/>
      <c r="Q9" s="63"/>
      <c r="R9" s="167" t="s">
        <v>129</v>
      </c>
      <c r="S9" s="1071" t="str">
        <f>'STUDENT PROFILE'!$C$12</f>
        <v>Nitish Kumar</v>
      </c>
      <c r="T9" s="1071"/>
      <c r="U9" s="1071"/>
      <c r="V9" s="119"/>
      <c r="W9" s="119"/>
      <c r="X9" s="167" t="s">
        <v>14</v>
      </c>
      <c r="Y9" s="118"/>
      <c r="Z9" s="118"/>
      <c r="AA9" s="1071" t="str">
        <f>HOME!$G$9</f>
        <v>VIII B</v>
      </c>
      <c r="AB9" s="1071"/>
      <c r="AC9" s="64"/>
      <c r="AD9" s="862"/>
      <c r="AE9" s="862"/>
      <c r="AF9" s="63"/>
      <c r="AG9" s="167" t="s">
        <v>129</v>
      </c>
      <c r="AH9" s="1071" t="str">
        <f>'STUDENT PROFILE'!$C$17</f>
        <v>Hitesh Kumar</v>
      </c>
      <c r="AI9" s="1071"/>
      <c r="AJ9" s="1071"/>
      <c r="AK9" s="119"/>
      <c r="AL9" s="119"/>
      <c r="AM9" s="167" t="s">
        <v>14</v>
      </c>
      <c r="AN9" s="118"/>
      <c r="AO9" s="118"/>
      <c r="AP9" s="1071" t="str">
        <f>HOME!$G$9</f>
        <v>VIII B</v>
      </c>
      <c r="AQ9" s="1071"/>
      <c r="AR9" s="64"/>
      <c r="AS9" s="862"/>
      <c r="AT9" s="862"/>
      <c r="AU9" s="63"/>
      <c r="AV9" s="167" t="s">
        <v>129</v>
      </c>
      <c r="AW9" s="1071" t="str">
        <f>'STUDENT PROFILE'!$C$22</f>
        <v>Ritu</v>
      </c>
      <c r="AX9" s="1071"/>
      <c r="AY9" s="1071"/>
      <c r="AZ9" s="119"/>
      <c r="BA9" s="119"/>
      <c r="BB9" s="167" t="s">
        <v>14</v>
      </c>
      <c r="BC9" s="118"/>
      <c r="BD9" s="118"/>
      <c r="BE9" s="1071" t="str">
        <f>HOME!$G$9</f>
        <v>VIII B</v>
      </c>
      <c r="BF9" s="1071"/>
      <c r="BG9" s="64"/>
      <c r="BH9" s="862"/>
      <c r="BI9" s="862"/>
      <c r="BJ9" s="63"/>
      <c r="BK9" s="167" t="s">
        <v>129</v>
      </c>
      <c r="BL9" s="1071" t="str">
        <f>'STUDENT PROFILE'!$C$27</f>
        <v>Abhimanyu</v>
      </c>
      <c r="BM9" s="1071"/>
      <c r="BN9" s="1071"/>
      <c r="BO9" s="119"/>
      <c r="BP9" s="119"/>
      <c r="BQ9" s="167" t="s">
        <v>14</v>
      </c>
      <c r="BR9" s="118"/>
      <c r="BS9" s="118"/>
      <c r="BT9" s="1071" t="str">
        <f>HOME!$G$9</f>
        <v>VIII B</v>
      </c>
      <c r="BU9" s="1071"/>
      <c r="BV9" s="64"/>
      <c r="BW9" s="862"/>
      <c r="BX9" s="862"/>
      <c r="BY9" s="63"/>
      <c r="BZ9" s="167" t="s">
        <v>129</v>
      </c>
      <c r="CA9" s="1071" t="str">
        <f>'STUDENT PROFILE'!$C$32</f>
        <v>Nisha</v>
      </c>
      <c r="CB9" s="1071"/>
      <c r="CC9" s="1071"/>
      <c r="CD9" s="119"/>
      <c r="CE9" s="119"/>
      <c r="CF9" s="167" t="s">
        <v>14</v>
      </c>
      <c r="CG9" s="118"/>
      <c r="CH9" s="118"/>
      <c r="CI9" s="1071" t="str">
        <f>HOME!$G$9</f>
        <v>VIII B</v>
      </c>
      <c r="CJ9" s="1071"/>
      <c r="CK9" s="64"/>
      <c r="CL9" s="862"/>
      <c r="CM9" s="862"/>
      <c r="CN9" s="63"/>
      <c r="CO9" s="167" t="s">
        <v>129</v>
      </c>
      <c r="CP9" s="1071" t="str">
        <f>'STUDENT PROFILE'!$C$37</f>
        <v>Akshay Kumar</v>
      </c>
      <c r="CQ9" s="1071"/>
      <c r="CR9" s="1071"/>
      <c r="CS9" s="119"/>
      <c r="CT9" s="119"/>
      <c r="CU9" s="167" t="s">
        <v>14</v>
      </c>
      <c r="CV9" s="118"/>
      <c r="CW9" s="118"/>
      <c r="CX9" s="1071" t="str">
        <f>HOME!$G$9</f>
        <v>VIII B</v>
      </c>
      <c r="CY9" s="1071"/>
      <c r="CZ9" s="64"/>
      <c r="DA9" s="862"/>
      <c r="DB9" s="862"/>
      <c r="DC9" s="63"/>
      <c r="DD9" s="167" t="s">
        <v>129</v>
      </c>
      <c r="DE9" s="1071" t="str">
        <f>'STUDENT PROFILE'!$C$42</f>
        <v>Aanand</v>
      </c>
      <c r="DF9" s="1071"/>
      <c r="DG9" s="1071"/>
      <c r="DH9" s="119"/>
      <c r="DI9" s="119"/>
      <c r="DJ9" s="167" t="s">
        <v>14</v>
      </c>
      <c r="DK9" s="118"/>
      <c r="DL9" s="118"/>
      <c r="DM9" s="1071" t="str">
        <f>HOME!$G$9</f>
        <v>VIII B</v>
      </c>
      <c r="DN9" s="1071"/>
      <c r="DO9" s="64"/>
      <c r="DP9" s="862"/>
      <c r="DQ9" s="862"/>
      <c r="DR9" s="63"/>
      <c r="DS9" s="167" t="s">
        <v>129</v>
      </c>
      <c r="DT9" s="1071" t="str">
        <f>'STUDENT PROFILE'!$C$47</f>
        <v>Ravi Kumar</v>
      </c>
      <c r="DU9" s="1071"/>
      <c r="DV9" s="1071"/>
      <c r="DW9" s="119"/>
      <c r="DX9" s="119"/>
      <c r="DY9" s="167" t="s">
        <v>14</v>
      </c>
      <c r="DZ9" s="118"/>
      <c r="EA9" s="118"/>
      <c r="EB9" s="1071" t="str">
        <f>HOME!$G$9</f>
        <v>VIII B</v>
      </c>
      <c r="EC9" s="1071"/>
      <c r="ED9" s="64"/>
      <c r="EE9" s="862"/>
      <c r="EF9" s="862"/>
      <c r="EG9" s="63"/>
      <c r="EH9" s="167" t="s">
        <v>129</v>
      </c>
      <c r="EI9" s="1071" t="str">
        <f>'STUDENT PROFILE'!$C$52</f>
        <v>Deepika</v>
      </c>
      <c r="EJ9" s="1071"/>
      <c r="EK9" s="1071"/>
      <c r="EL9" s="119"/>
      <c r="EM9" s="119"/>
      <c r="EN9" s="167" t="s">
        <v>14</v>
      </c>
      <c r="EO9" s="118"/>
      <c r="EP9" s="118"/>
      <c r="EQ9" s="1071" t="str">
        <f>HOME!$G$9</f>
        <v>VIII B</v>
      </c>
      <c r="ER9" s="1071"/>
      <c r="ES9" s="64"/>
      <c r="ET9" s="862"/>
    </row>
    <row r="10" spans="1:150" s="53" customFormat="1" ht="24.95" customHeight="1">
      <c r="A10" s="862"/>
      <c r="B10" s="63"/>
      <c r="C10" s="118" t="s">
        <v>860</v>
      </c>
      <c r="D10" s="1071">
        <f>'STUDENT PROFILE'!$D$7</f>
        <v>2723</v>
      </c>
      <c r="E10" s="1071"/>
      <c r="F10" s="1071"/>
      <c r="G10" s="118"/>
      <c r="H10" s="118"/>
      <c r="I10" s="1071" t="s">
        <v>34</v>
      </c>
      <c r="J10" s="1071"/>
      <c r="K10" s="120"/>
      <c r="L10" s="1072" t="str">
        <f>'STUDENT PROFILE'!$K$7</f>
        <v>07.09.2001</v>
      </c>
      <c r="M10" s="1071"/>
      <c r="N10" s="64"/>
      <c r="O10" s="862"/>
      <c r="P10" s="862"/>
      <c r="Q10" s="63"/>
      <c r="R10" s="118" t="s">
        <v>860</v>
      </c>
      <c r="S10" s="1071">
        <f>'STUDENT PROFILE'!$D$12</f>
        <v>2734</v>
      </c>
      <c r="T10" s="1071"/>
      <c r="U10" s="1071"/>
      <c r="V10" s="118"/>
      <c r="W10" s="118"/>
      <c r="X10" s="1071" t="s">
        <v>34</v>
      </c>
      <c r="Y10" s="1071"/>
      <c r="Z10" s="120"/>
      <c r="AA10" s="1072" t="str">
        <f>'STUDENT PROFILE'!$K$12</f>
        <v>16.08.2002</v>
      </c>
      <c r="AB10" s="1071"/>
      <c r="AC10" s="64"/>
      <c r="AD10" s="862"/>
      <c r="AE10" s="862"/>
      <c r="AF10" s="63"/>
      <c r="AG10" s="118" t="s">
        <v>860</v>
      </c>
      <c r="AH10" s="1071">
        <f>'STUDENT PROFILE'!$D$17</f>
        <v>2739</v>
      </c>
      <c r="AI10" s="1071"/>
      <c r="AJ10" s="1071"/>
      <c r="AK10" s="118"/>
      <c r="AL10" s="118"/>
      <c r="AM10" s="1071" t="s">
        <v>34</v>
      </c>
      <c r="AN10" s="1071"/>
      <c r="AO10" s="120"/>
      <c r="AP10" s="1072" t="str">
        <f>'STUDENT PROFILE'!$K$17</f>
        <v>13.02.2000</v>
      </c>
      <c r="AQ10" s="1071"/>
      <c r="AR10" s="64"/>
      <c r="AS10" s="862"/>
      <c r="AT10" s="862"/>
      <c r="AU10" s="63"/>
      <c r="AV10" s="118" t="s">
        <v>860</v>
      </c>
      <c r="AW10" s="1071">
        <f>'STUDENT PROFILE'!$D$22</f>
        <v>2745</v>
      </c>
      <c r="AX10" s="1071"/>
      <c r="AY10" s="1071"/>
      <c r="AZ10" s="118"/>
      <c r="BA10" s="118"/>
      <c r="BB10" s="1071" t="s">
        <v>34</v>
      </c>
      <c r="BC10" s="1071"/>
      <c r="BD10" s="120"/>
      <c r="BE10" s="1072" t="str">
        <f>'STUDENT PROFILE'!$K$22</f>
        <v>13.10.2001</v>
      </c>
      <c r="BF10" s="1071"/>
      <c r="BG10" s="64"/>
      <c r="BH10" s="862"/>
      <c r="BI10" s="862"/>
      <c r="BJ10" s="63"/>
      <c r="BK10" s="118" t="s">
        <v>860</v>
      </c>
      <c r="BL10" s="1071">
        <f>'STUDENT PROFILE'!$D$27</f>
        <v>2750</v>
      </c>
      <c r="BM10" s="1071"/>
      <c r="BN10" s="1071"/>
      <c r="BO10" s="118"/>
      <c r="BP10" s="118"/>
      <c r="BQ10" s="1071" t="s">
        <v>34</v>
      </c>
      <c r="BR10" s="1071"/>
      <c r="BS10" s="120"/>
      <c r="BT10" s="1072" t="str">
        <f>'STUDENT PROFILE'!$K$27</f>
        <v>10.08.2001</v>
      </c>
      <c r="BU10" s="1071"/>
      <c r="BV10" s="64"/>
      <c r="BW10" s="862"/>
      <c r="BX10" s="862"/>
      <c r="BY10" s="63"/>
      <c r="BZ10" s="118" t="s">
        <v>860</v>
      </c>
      <c r="CA10" s="1071">
        <f>'STUDENT PROFILE'!$D$32</f>
        <v>2795</v>
      </c>
      <c r="CB10" s="1071"/>
      <c r="CC10" s="1071"/>
      <c r="CD10" s="118"/>
      <c r="CE10" s="118"/>
      <c r="CF10" s="1071" t="s">
        <v>34</v>
      </c>
      <c r="CG10" s="1071"/>
      <c r="CH10" s="120"/>
      <c r="CI10" s="1072" t="str">
        <f>'STUDENT PROFILE'!$K$32</f>
        <v>02.08.2001</v>
      </c>
      <c r="CJ10" s="1071"/>
      <c r="CK10" s="64"/>
      <c r="CL10" s="862"/>
      <c r="CM10" s="862"/>
      <c r="CN10" s="63"/>
      <c r="CO10" s="118" t="s">
        <v>860</v>
      </c>
      <c r="CP10" s="1071">
        <f>'STUDENT PROFILE'!$D$37</f>
        <v>3061</v>
      </c>
      <c r="CQ10" s="1071"/>
      <c r="CR10" s="1071"/>
      <c r="CS10" s="118"/>
      <c r="CT10" s="118"/>
      <c r="CU10" s="1071" t="s">
        <v>34</v>
      </c>
      <c r="CV10" s="1071"/>
      <c r="CW10" s="120"/>
      <c r="CX10" s="1072" t="str">
        <f>'STUDENT PROFILE'!$K$37</f>
        <v>07.01.2001</v>
      </c>
      <c r="CY10" s="1071"/>
      <c r="CZ10" s="64"/>
      <c r="DA10" s="862"/>
      <c r="DB10" s="862"/>
      <c r="DC10" s="63"/>
      <c r="DD10" s="118" t="s">
        <v>860</v>
      </c>
      <c r="DE10" s="1071">
        <f>'STUDENT PROFILE'!$D$42</f>
        <v>2725</v>
      </c>
      <c r="DF10" s="1071"/>
      <c r="DG10" s="1071"/>
      <c r="DH10" s="118"/>
      <c r="DI10" s="118"/>
      <c r="DJ10" s="1071" t="s">
        <v>34</v>
      </c>
      <c r="DK10" s="1071"/>
      <c r="DL10" s="120"/>
      <c r="DM10" s="1072">
        <f>'STUDENT PROFILE'!$K$42</f>
        <v>0</v>
      </c>
      <c r="DN10" s="1071"/>
      <c r="DO10" s="64"/>
      <c r="DP10" s="862"/>
      <c r="DQ10" s="862"/>
      <c r="DR10" s="63"/>
      <c r="DS10" s="118" t="s">
        <v>860</v>
      </c>
      <c r="DT10" s="1071">
        <f>'STUDENT PROFILE'!$D$47</f>
        <v>2760</v>
      </c>
      <c r="DU10" s="1071"/>
      <c r="DV10" s="1071"/>
      <c r="DW10" s="118"/>
      <c r="DX10" s="118"/>
      <c r="DY10" s="1071" t="s">
        <v>34</v>
      </c>
      <c r="DZ10" s="1071"/>
      <c r="EA10" s="120"/>
      <c r="EB10" s="1072">
        <f>'STUDENT PROFILE'!$K$47</f>
        <v>0</v>
      </c>
      <c r="EC10" s="1071"/>
      <c r="ED10" s="64"/>
      <c r="EE10" s="862"/>
      <c r="EF10" s="862"/>
      <c r="EG10" s="63"/>
      <c r="EH10" s="118" t="s">
        <v>860</v>
      </c>
      <c r="EI10" s="1071">
        <f>'STUDENT PROFILE'!$D$52</f>
        <v>2768</v>
      </c>
      <c r="EJ10" s="1071"/>
      <c r="EK10" s="1071"/>
      <c r="EL10" s="118"/>
      <c r="EM10" s="118"/>
      <c r="EN10" s="1071" t="s">
        <v>34</v>
      </c>
      <c r="EO10" s="1071"/>
      <c r="EP10" s="120"/>
      <c r="EQ10" s="1072">
        <f>'STUDENT PROFILE'!$K$52</f>
        <v>0</v>
      </c>
      <c r="ER10" s="1071"/>
      <c r="ES10" s="64"/>
      <c r="ET10" s="862"/>
    </row>
    <row r="11" spans="1:150" ht="24.95" customHeight="1">
      <c r="A11" s="862"/>
      <c r="B11" s="61"/>
      <c r="C11" s="118" t="s">
        <v>874</v>
      </c>
      <c r="D11" s="117" t="str">
        <f>IF(ISTEXT('STUDENT PROFILE'!$E$7),'STUDENT PROFILE'!$E$7,"")</f>
        <v>Parmanand</v>
      </c>
      <c r="E11" s="121"/>
      <c r="F11" s="121"/>
      <c r="G11" s="121"/>
      <c r="H11" s="121"/>
      <c r="I11" s="118" t="s">
        <v>936</v>
      </c>
      <c r="J11" s="121"/>
      <c r="K11" s="121"/>
      <c r="L11" s="1071" t="str">
        <f>IF(ISTEXT('STUDENT PROFILE'!$F$7),'STUDENT PROFILE'!$F$7,"")</f>
        <v>Saroj Devi</v>
      </c>
      <c r="M11" s="1071"/>
      <c r="N11" s="61"/>
      <c r="O11" s="862"/>
      <c r="P11" s="862"/>
      <c r="Q11" s="61"/>
      <c r="R11" s="118" t="s">
        <v>874</v>
      </c>
      <c r="S11" s="167" t="str">
        <f>IF(ISTEXT('STUDENT PROFILE'!$E$12),'STUDENT PROFILE'!$E$12,"")</f>
        <v>Rajender Kumar</v>
      </c>
      <c r="T11" s="121"/>
      <c r="U11" s="121"/>
      <c r="V11" s="121"/>
      <c r="W11" s="121"/>
      <c r="X11" s="118" t="s">
        <v>936</v>
      </c>
      <c r="Y11" s="121"/>
      <c r="Z11" s="121"/>
      <c r="AA11" s="1071" t="str">
        <f>IF(ISTEXT('STUDENT PROFILE'!$F$12),'STUDENT PROFILE'!$F$12,"")</f>
        <v>Maya Devi</v>
      </c>
      <c r="AB11" s="1071"/>
      <c r="AC11" s="61"/>
      <c r="AD11" s="862"/>
      <c r="AE11" s="862"/>
      <c r="AF11" s="61"/>
      <c r="AG11" s="118" t="s">
        <v>874</v>
      </c>
      <c r="AH11" s="167" t="str">
        <f>IF(ISTEXT('STUDENT PROFILE'!$E$17),'STUDENT PROFILE'!$E$17,"")</f>
        <v>Naresh Kumar</v>
      </c>
      <c r="AI11" s="121"/>
      <c r="AJ11" s="121"/>
      <c r="AK11" s="121"/>
      <c r="AL11" s="121"/>
      <c r="AM11" s="118" t="s">
        <v>936</v>
      </c>
      <c r="AN11" s="121"/>
      <c r="AO11" s="121"/>
      <c r="AP11" s="1071" t="str">
        <f>IF(ISTEXT('STUDENT PROFILE'!$F$17),'STUDENT PROFILE'!$F$17,"")</f>
        <v>Rajbala</v>
      </c>
      <c r="AQ11" s="1071"/>
      <c r="AR11" s="61"/>
      <c r="AS11" s="862"/>
      <c r="AT11" s="862"/>
      <c r="AU11" s="61"/>
      <c r="AV11" s="118" t="s">
        <v>874</v>
      </c>
      <c r="AW11" s="167" t="str">
        <f>IF(ISTEXT('STUDENT PROFILE'!$E$22),'STUDENT PROFILE'!$E$22,"")</f>
        <v>Rajesh Kumar</v>
      </c>
      <c r="AX11" s="121"/>
      <c r="AY11" s="121"/>
      <c r="AZ11" s="121"/>
      <c r="BA11" s="121"/>
      <c r="BB11" s="118" t="s">
        <v>936</v>
      </c>
      <c r="BC11" s="121"/>
      <c r="BD11" s="121"/>
      <c r="BE11" s="1071" t="str">
        <f>IF(ISTEXT('STUDENT PROFILE'!$F$22),'STUDENT PROFILE'!$F$22,"")</f>
        <v>Sharmila</v>
      </c>
      <c r="BF11" s="1071"/>
      <c r="BG11" s="61"/>
      <c r="BH11" s="862"/>
      <c r="BI11" s="862"/>
      <c r="BJ11" s="61"/>
      <c r="BK11" s="118" t="s">
        <v>874</v>
      </c>
      <c r="BL11" s="167" t="str">
        <f>IF(ISTEXT('STUDENT PROFILE'!$E$27),'STUDENT PROFILE'!$E$27,"")</f>
        <v>Subhash Chand</v>
      </c>
      <c r="BM11" s="121"/>
      <c r="BN11" s="121"/>
      <c r="BO11" s="121"/>
      <c r="BP11" s="121"/>
      <c r="BQ11" s="118" t="s">
        <v>936</v>
      </c>
      <c r="BR11" s="121"/>
      <c r="BS11" s="121"/>
      <c r="BT11" s="1071" t="str">
        <f>IF(ISTEXT('STUDENT PROFILE'!$F$27),'STUDENT PROFILE'!$F$27,"")</f>
        <v>Suresh Devi</v>
      </c>
      <c r="BU11" s="1071"/>
      <c r="BV11" s="61"/>
      <c r="BW11" s="862"/>
      <c r="BX11" s="862"/>
      <c r="BY11" s="61"/>
      <c r="BZ11" s="118" t="s">
        <v>874</v>
      </c>
      <c r="CA11" s="167" t="str">
        <f>IF(ISTEXT('STUDENT PROFILE'!$E$32),'STUDENT PROFILE'!$E$32,"")</f>
        <v>Hawa Singh</v>
      </c>
      <c r="CB11" s="121"/>
      <c r="CC11" s="121"/>
      <c r="CD11" s="121"/>
      <c r="CE11" s="121"/>
      <c r="CF11" s="118" t="s">
        <v>936</v>
      </c>
      <c r="CG11" s="121"/>
      <c r="CH11" s="121"/>
      <c r="CI11" s="1071" t="str">
        <f>IF(ISTEXT('STUDENT PROFILE'!$F$32),'STUDENT PROFILE'!$F$32,"")</f>
        <v>Suman Devi</v>
      </c>
      <c r="CJ11" s="1071"/>
      <c r="CK11" s="61"/>
      <c r="CL11" s="862"/>
      <c r="CM11" s="862"/>
      <c r="CN11" s="61"/>
      <c r="CO11" s="118" t="s">
        <v>874</v>
      </c>
      <c r="CP11" s="167" t="str">
        <f>IF(ISTEXT('STUDENT PROFILE'!$E$37),'STUDENT PROFILE'!$E$37,"")</f>
        <v>Vijay Singh</v>
      </c>
      <c r="CQ11" s="121"/>
      <c r="CR11" s="121"/>
      <c r="CS11" s="121"/>
      <c r="CT11" s="121"/>
      <c r="CU11" s="118" t="s">
        <v>936</v>
      </c>
      <c r="CV11" s="121"/>
      <c r="CW11" s="121"/>
      <c r="CX11" s="1071" t="str">
        <f>IF(ISTEXT('STUDENT PROFILE'!$F$37),'STUDENT PROFILE'!$F$37,"")</f>
        <v>Sunil Devi</v>
      </c>
      <c r="CY11" s="1071"/>
      <c r="CZ11" s="61"/>
      <c r="DA11" s="862"/>
      <c r="DB11" s="862"/>
      <c r="DC11" s="61"/>
      <c r="DD11" s="118" t="s">
        <v>874</v>
      </c>
      <c r="DE11" s="167" t="str">
        <f>IF(ISTEXT('STUDENT PROFILE'!$E$42),'STUDENT PROFILE'!$E$42,"")</f>
        <v>Sher Singh</v>
      </c>
      <c r="DF11" s="121"/>
      <c r="DG11" s="121"/>
      <c r="DH11" s="121"/>
      <c r="DI11" s="121"/>
      <c r="DJ11" s="118" t="s">
        <v>936</v>
      </c>
      <c r="DK11" s="121"/>
      <c r="DL11" s="121"/>
      <c r="DM11" s="1071" t="str">
        <f>IF(ISTEXT('STUDENT PROFILE'!$F$42),'STUDENT PROFILE'!$F$42,"")</f>
        <v>Lali Devi</v>
      </c>
      <c r="DN11" s="1071"/>
      <c r="DO11" s="61"/>
      <c r="DP11" s="862"/>
      <c r="DQ11" s="862"/>
      <c r="DR11" s="61"/>
      <c r="DS11" s="118" t="s">
        <v>874</v>
      </c>
      <c r="DT11" s="167" t="str">
        <f>IF(ISTEXT('STUDENT PROFILE'!$E$47),'STUDENT PROFILE'!$E$47,"")</f>
        <v>Krishan Kumar</v>
      </c>
      <c r="DU11" s="121"/>
      <c r="DV11" s="121"/>
      <c r="DW11" s="121"/>
      <c r="DX11" s="121"/>
      <c r="DY11" s="118" t="s">
        <v>936</v>
      </c>
      <c r="DZ11" s="121"/>
      <c r="EA11" s="121"/>
      <c r="EB11" s="1071" t="str">
        <f>IF(ISTEXT('STUDENT PROFILE'!$F$47),'STUDENT PROFILE'!$F$47,"")</f>
        <v>Sharmila Devi</v>
      </c>
      <c r="EC11" s="1071"/>
      <c r="ED11" s="61"/>
      <c r="EE11" s="862"/>
      <c r="EF11" s="862"/>
      <c r="EG11" s="61"/>
      <c r="EH11" s="118" t="s">
        <v>874</v>
      </c>
      <c r="EI11" s="167" t="str">
        <f>IF(ISTEXT('STUDENT PROFILE'!$E$52),'STUDENT PROFILE'!$E$52,"")</f>
        <v>Jagbir Singh</v>
      </c>
      <c r="EJ11" s="121"/>
      <c r="EK11" s="121"/>
      <c r="EL11" s="121"/>
      <c r="EM11" s="121"/>
      <c r="EN11" s="118" t="s">
        <v>936</v>
      </c>
      <c r="EO11" s="121"/>
      <c r="EP11" s="121"/>
      <c r="EQ11" s="1071" t="str">
        <f>IF(ISTEXT('STUDENT PROFILE'!$F$52),'STUDENT PROFILE'!$F$52,"")</f>
        <v>Saroj</v>
      </c>
      <c r="ER11" s="1071"/>
      <c r="ES11" s="61"/>
      <c r="ET11" s="862"/>
    </row>
    <row r="12" spans="1:150" s="47" customFormat="1" ht="13.5" thickBot="1">
      <c r="A12" s="862"/>
      <c r="B12" s="61"/>
      <c r="C12" s="79"/>
      <c r="D12" s="61"/>
      <c r="E12" s="61"/>
      <c r="F12" s="61"/>
      <c r="G12" s="61"/>
      <c r="H12" s="61"/>
      <c r="I12" s="61"/>
      <c r="J12" s="61"/>
      <c r="K12" s="61"/>
      <c r="L12" s="60"/>
      <c r="M12" s="61"/>
      <c r="N12" s="61"/>
      <c r="O12" s="862"/>
      <c r="P12" s="862"/>
      <c r="Q12" s="61"/>
      <c r="R12" s="79"/>
      <c r="S12" s="61"/>
      <c r="T12" s="61"/>
      <c r="U12" s="61"/>
      <c r="V12" s="61"/>
      <c r="W12" s="61"/>
      <c r="X12" s="61"/>
      <c r="Y12" s="61"/>
      <c r="Z12" s="61"/>
      <c r="AA12" s="62"/>
      <c r="AB12" s="61"/>
      <c r="AC12" s="61"/>
      <c r="AD12" s="862"/>
      <c r="AE12" s="862"/>
      <c r="AF12" s="61"/>
      <c r="AG12" s="79"/>
      <c r="AH12" s="61"/>
      <c r="AI12" s="61"/>
      <c r="AJ12" s="61"/>
      <c r="AK12" s="61"/>
      <c r="AL12" s="61"/>
      <c r="AM12" s="61"/>
      <c r="AN12" s="61"/>
      <c r="AO12" s="61"/>
      <c r="AP12" s="62"/>
      <c r="AQ12" s="61"/>
      <c r="AR12" s="61"/>
      <c r="AS12" s="862"/>
      <c r="AT12" s="862"/>
      <c r="AU12" s="61"/>
      <c r="AV12" s="79"/>
      <c r="AW12" s="61"/>
      <c r="AX12" s="61"/>
      <c r="AY12" s="61"/>
      <c r="AZ12" s="61"/>
      <c r="BA12" s="61"/>
      <c r="BB12" s="61"/>
      <c r="BC12" s="61"/>
      <c r="BD12" s="61"/>
      <c r="BE12" s="62"/>
      <c r="BF12" s="61"/>
      <c r="BG12" s="61"/>
      <c r="BH12" s="862"/>
      <c r="BI12" s="862"/>
      <c r="BJ12" s="61"/>
      <c r="BK12" s="79"/>
      <c r="BL12" s="61"/>
      <c r="BM12" s="61"/>
      <c r="BN12" s="61"/>
      <c r="BO12" s="61"/>
      <c r="BP12" s="61"/>
      <c r="BQ12" s="61"/>
      <c r="BR12" s="61"/>
      <c r="BS12" s="61"/>
      <c r="BT12" s="62"/>
      <c r="BU12" s="61"/>
      <c r="BV12" s="61"/>
      <c r="BW12" s="862"/>
      <c r="BX12" s="862"/>
      <c r="BY12" s="61"/>
      <c r="BZ12" s="79"/>
      <c r="CA12" s="61"/>
      <c r="CB12" s="61"/>
      <c r="CC12" s="61"/>
      <c r="CD12" s="61"/>
      <c r="CE12" s="61"/>
      <c r="CF12" s="61"/>
      <c r="CG12" s="61"/>
      <c r="CH12" s="61"/>
      <c r="CI12" s="62"/>
      <c r="CJ12" s="61"/>
      <c r="CK12" s="61"/>
      <c r="CL12" s="862"/>
      <c r="CM12" s="862"/>
      <c r="CN12" s="61"/>
      <c r="CO12" s="79"/>
      <c r="CP12" s="61"/>
      <c r="CQ12" s="61"/>
      <c r="CR12" s="61"/>
      <c r="CS12" s="61"/>
      <c r="CT12" s="61"/>
      <c r="CU12" s="61"/>
      <c r="CV12" s="61"/>
      <c r="CW12" s="61"/>
      <c r="CX12" s="62"/>
      <c r="CY12" s="61"/>
      <c r="CZ12" s="61"/>
      <c r="DA12" s="862"/>
      <c r="DB12" s="862"/>
      <c r="DC12" s="61"/>
      <c r="DD12" s="79"/>
      <c r="DE12" s="61"/>
      <c r="DF12" s="61"/>
      <c r="DG12" s="61"/>
      <c r="DH12" s="61"/>
      <c r="DI12" s="61"/>
      <c r="DJ12" s="61"/>
      <c r="DK12" s="61"/>
      <c r="DL12" s="61"/>
      <c r="DM12" s="62"/>
      <c r="DN12" s="61"/>
      <c r="DO12" s="61"/>
      <c r="DP12" s="862"/>
      <c r="DQ12" s="862"/>
      <c r="DR12" s="61"/>
      <c r="DS12" s="79"/>
      <c r="DT12" s="61"/>
      <c r="DU12" s="61"/>
      <c r="DV12" s="61"/>
      <c r="DW12" s="61"/>
      <c r="DX12" s="61"/>
      <c r="DY12" s="61"/>
      <c r="DZ12" s="61"/>
      <c r="EA12" s="61"/>
      <c r="EB12" s="62"/>
      <c r="EC12" s="61"/>
      <c r="ED12" s="61"/>
      <c r="EE12" s="862"/>
      <c r="EF12" s="862"/>
      <c r="EG12" s="61"/>
      <c r="EH12" s="79"/>
      <c r="EI12" s="61"/>
      <c r="EJ12" s="61"/>
      <c r="EK12" s="61"/>
      <c r="EL12" s="61"/>
      <c r="EM12" s="61"/>
      <c r="EN12" s="61"/>
      <c r="EO12" s="61"/>
      <c r="EP12" s="61"/>
      <c r="EQ12" s="62"/>
      <c r="ER12" s="61"/>
      <c r="ES12" s="61"/>
      <c r="ET12" s="862"/>
    </row>
    <row r="13" spans="1:150" ht="15.75" thickBot="1">
      <c r="A13" s="862"/>
      <c r="B13" s="61"/>
      <c r="C13" s="61"/>
      <c r="D13" s="1073" t="s">
        <v>849</v>
      </c>
      <c r="E13" s="1074"/>
      <c r="F13" s="1074"/>
      <c r="G13" s="1074"/>
      <c r="H13" s="1074"/>
      <c r="I13" s="1074"/>
      <c r="J13" s="1075"/>
      <c r="K13" s="78"/>
      <c r="L13" s="385"/>
      <c r="M13" s="78"/>
      <c r="N13" s="65"/>
      <c r="O13" s="862"/>
      <c r="P13" s="862"/>
      <c r="Q13" s="61"/>
      <c r="R13" s="61"/>
      <c r="S13" s="1073" t="s">
        <v>849</v>
      </c>
      <c r="T13" s="1074"/>
      <c r="U13" s="1074"/>
      <c r="V13" s="1074"/>
      <c r="W13" s="1074"/>
      <c r="X13" s="1074"/>
      <c r="Y13" s="1075"/>
      <c r="Z13" s="78"/>
      <c r="AA13" s="78"/>
      <c r="AB13" s="78"/>
      <c r="AC13" s="65"/>
      <c r="AD13" s="862"/>
      <c r="AE13" s="862"/>
      <c r="AF13" s="61"/>
      <c r="AG13" s="61"/>
      <c r="AH13" s="1073" t="s">
        <v>849</v>
      </c>
      <c r="AI13" s="1074"/>
      <c r="AJ13" s="1074"/>
      <c r="AK13" s="1074"/>
      <c r="AL13" s="1074"/>
      <c r="AM13" s="1074"/>
      <c r="AN13" s="1075"/>
      <c r="AO13" s="78"/>
      <c r="AP13" s="78"/>
      <c r="AQ13" s="78"/>
      <c r="AR13" s="65"/>
      <c r="AS13" s="862"/>
      <c r="AT13" s="862"/>
      <c r="AU13" s="61"/>
      <c r="AV13" s="61"/>
      <c r="AW13" s="1073" t="s">
        <v>849</v>
      </c>
      <c r="AX13" s="1074"/>
      <c r="AY13" s="1074"/>
      <c r="AZ13" s="1074"/>
      <c r="BA13" s="1074"/>
      <c r="BB13" s="1074"/>
      <c r="BC13" s="1075"/>
      <c r="BD13" s="78"/>
      <c r="BE13" s="78"/>
      <c r="BF13" s="78"/>
      <c r="BG13" s="65"/>
      <c r="BH13" s="862"/>
      <c r="BI13" s="862"/>
      <c r="BJ13" s="61"/>
      <c r="BK13" s="61"/>
      <c r="BL13" s="1073" t="s">
        <v>849</v>
      </c>
      <c r="BM13" s="1074"/>
      <c r="BN13" s="1074"/>
      <c r="BO13" s="1074"/>
      <c r="BP13" s="1074"/>
      <c r="BQ13" s="1074"/>
      <c r="BR13" s="1075"/>
      <c r="BS13" s="78"/>
      <c r="BT13" s="78"/>
      <c r="BU13" s="78"/>
      <c r="BV13" s="65"/>
      <c r="BW13" s="862"/>
      <c r="BX13" s="862"/>
      <c r="BY13" s="61"/>
      <c r="BZ13" s="61"/>
      <c r="CA13" s="1073" t="s">
        <v>849</v>
      </c>
      <c r="CB13" s="1074"/>
      <c r="CC13" s="1074"/>
      <c r="CD13" s="1074"/>
      <c r="CE13" s="1074"/>
      <c r="CF13" s="1074"/>
      <c r="CG13" s="1075"/>
      <c r="CH13" s="78"/>
      <c r="CI13" s="78"/>
      <c r="CJ13" s="78"/>
      <c r="CK13" s="65"/>
      <c r="CL13" s="862"/>
      <c r="CM13" s="862"/>
      <c r="CN13" s="61"/>
      <c r="CO13" s="61"/>
      <c r="CP13" s="1073" t="s">
        <v>849</v>
      </c>
      <c r="CQ13" s="1074"/>
      <c r="CR13" s="1074"/>
      <c r="CS13" s="1074"/>
      <c r="CT13" s="1074"/>
      <c r="CU13" s="1074"/>
      <c r="CV13" s="1075"/>
      <c r="CW13" s="78"/>
      <c r="CX13" s="78"/>
      <c r="CY13" s="78"/>
      <c r="CZ13" s="65"/>
      <c r="DA13" s="862"/>
      <c r="DB13" s="862"/>
      <c r="DC13" s="61"/>
      <c r="DD13" s="61"/>
      <c r="DE13" s="1073" t="s">
        <v>849</v>
      </c>
      <c r="DF13" s="1074"/>
      <c r="DG13" s="1074"/>
      <c r="DH13" s="1074"/>
      <c r="DI13" s="1074"/>
      <c r="DJ13" s="1074"/>
      <c r="DK13" s="1075"/>
      <c r="DL13" s="78"/>
      <c r="DM13" s="78"/>
      <c r="DN13" s="78"/>
      <c r="DO13" s="65"/>
      <c r="DP13" s="862"/>
      <c r="DQ13" s="862"/>
      <c r="DR13" s="61"/>
      <c r="DS13" s="61"/>
      <c r="DT13" s="1073" t="s">
        <v>849</v>
      </c>
      <c r="DU13" s="1074"/>
      <c r="DV13" s="1074"/>
      <c r="DW13" s="1074"/>
      <c r="DX13" s="1074"/>
      <c r="DY13" s="1074"/>
      <c r="DZ13" s="1075"/>
      <c r="EA13" s="78"/>
      <c r="EB13" s="78"/>
      <c r="EC13" s="78"/>
      <c r="ED13" s="65"/>
      <c r="EE13" s="862"/>
      <c r="EF13" s="862"/>
      <c r="EG13" s="61"/>
      <c r="EH13" s="61"/>
      <c r="EI13" s="1073" t="s">
        <v>849</v>
      </c>
      <c r="EJ13" s="1074"/>
      <c r="EK13" s="1074"/>
      <c r="EL13" s="1074"/>
      <c r="EM13" s="1074"/>
      <c r="EN13" s="1074"/>
      <c r="EO13" s="1075"/>
      <c r="EP13" s="78"/>
      <c r="EQ13" s="78"/>
      <c r="ER13" s="78"/>
      <c r="ES13" s="65"/>
      <c r="ET13" s="862"/>
    </row>
    <row r="14" spans="1:150">
      <c r="A14" s="862"/>
      <c r="B14" s="61"/>
      <c r="C14" s="66" t="s">
        <v>848</v>
      </c>
      <c r="D14" s="61"/>
      <c r="E14" s="61"/>
      <c r="F14" s="61"/>
      <c r="G14" s="61"/>
      <c r="H14" s="61"/>
      <c r="I14" s="61"/>
      <c r="J14" s="61"/>
      <c r="K14" s="61"/>
      <c r="L14" s="60"/>
      <c r="M14" s="61"/>
      <c r="N14" s="61"/>
      <c r="O14" s="862"/>
      <c r="P14" s="862"/>
      <c r="Q14" s="61"/>
      <c r="R14" s="66" t="s">
        <v>848</v>
      </c>
      <c r="S14" s="61"/>
      <c r="T14" s="61"/>
      <c r="U14" s="61"/>
      <c r="V14" s="61"/>
      <c r="W14" s="61"/>
      <c r="X14" s="61"/>
      <c r="Y14" s="61"/>
      <c r="Z14" s="61"/>
      <c r="AA14" s="62"/>
      <c r="AB14" s="61"/>
      <c r="AC14" s="61"/>
      <c r="AD14" s="862"/>
      <c r="AE14" s="862"/>
      <c r="AF14" s="61"/>
      <c r="AG14" s="66" t="s">
        <v>848</v>
      </c>
      <c r="AH14" s="61"/>
      <c r="AI14" s="61"/>
      <c r="AJ14" s="61"/>
      <c r="AK14" s="61"/>
      <c r="AL14" s="61"/>
      <c r="AM14" s="61"/>
      <c r="AN14" s="61"/>
      <c r="AO14" s="61"/>
      <c r="AP14" s="62"/>
      <c r="AQ14" s="61"/>
      <c r="AR14" s="61"/>
      <c r="AS14" s="862"/>
      <c r="AT14" s="862"/>
      <c r="AU14" s="61"/>
      <c r="AV14" s="66" t="s">
        <v>848</v>
      </c>
      <c r="AW14" s="61"/>
      <c r="AX14" s="61"/>
      <c r="AY14" s="61"/>
      <c r="AZ14" s="61"/>
      <c r="BA14" s="61"/>
      <c r="BB14" s="61"/>
      <c r="BC14" s="61"/>
      <c r="BD14" s="61"/>
      <c r="BE14" s="62"/>
      <c r="BF14" s="61"/>
      <c r="BG14" s="61"/>
      <c r="BH14" s="862"/>
      <c r="BI14" s="862"/>
      <c r="BJ14" s="61"/>
      <c r="BK14" s="66" t="s">
        <v>848</v>
      </c>
      <c r="BL14" s="61"/>
      <c r="BM14" s="61"/>
      <c r="BN14" s="61"/>
      <c r="BO14" s="61"/>
      <c r="BP14" s="61"/>
      <c r="BQ14" s="61"/>
      <c r="BR14" s="61"/>
      <c r="BS14" s="61"/>
      <c r="BT14" s="62"/>
      <c r="BU14" s="61"/>
      <c r="BV14" s="61"/>
      <c r="BW14" s="862"/>
      <c r="BX14" s="862"/>
      <c r="BY14" s="61"/>
      <c r="BZ14" s="66" t="s">
        <v>848</v>
      </c>
      <c r="CA14" s="61"/>
      <c r="CB14" s="61"/>
      <c r="CC14" s="61"/>
      <c r="CD14" s="61"/>
      <c r="CE14" s="61"/>
      <c r="CF14" s="61"/>
      <c r="CG14" s="61"/>
      <c r="CH14" s="61"/>
      <c r="CI14" s="62"/>
      <c r="CJ14" s="61"/>
      <c r="CK14" s="61"/>
      <c r="CL14" s="862"/>
      <c r="CM14" s="862"/>
      <c r="CN14" s="61"/>
      <c r="CO14" s="66" t="s">
        <v>848</v>
      </c>
      <c r="CP14" s="61"/>
      <c r="CQ14" s="61"/>
      <c r="CR14" s="61"/>
      <c r="CS14" s="61"/>
      <c r="CT14" s="61"/>
      <c r="CU14" s="61"/>
      <c r="CV14" s="61"/>
      <c r="CW14" s="61"/>
      <c r="CX14" s="62"/>
      <c r="CY14" s="61"/>
      <c r="CZ14" s="61"/>
      <c r="DA14" s="862"/>
      <c r="DB14" s="862"/>
      <c r="DC14" s="61"/>
      <c r="DD14" s="66" t="s">
        <v>848</v>
      </c>
      <c r="DE14" s="61"/>
      <c r="DF14" s="61"/>
      <c r="DG14" s="61"/>
      <c r="DH14" s="61"/>
      <c r="DI14" s="61"/>
      <c r="DJ14" s="61"/>
      <c r="DK14" s="61"/>
      <c r="DL14" s="61"/>
      <c r="DM14" s="62"/>
      <c r="DN14" s="61"/>
      <c r="DO14" s="61"/>
      <c r="DP14" s="862"/>
      <c r="DQ14" s="862"/>
      <c r="DR14" s="61"/>
      <c r="DS14" s="66" t="s">
        <v>848</v>
      </c>
      <c r="DT14" s="61"/>
      <c r="DU14" s="61"/>
      <c r="DV14" s="61"/>
      <c r="DW14" s="61"/>
      <c r="DX14" s="61"/>
      <c r="DY14" s="61"/>
      <c r="DZ14" s="61"/>
      <c r="EA14" s="61"/>
      <c r="EB14" s="62"/>
      <c r="EC14" s="61"/>
      <c r="ED14" s="61"/>
      <c r="EE14" s="862"/>
      <c r="EF14" s="862"/>
      <c r="EG14" s="61"/>
      <c r="EH14" s="66" t="s">
        <v>848</v>
      </c>
      <c r="EI14" s="61"/>
      <c r="EJ14" s="61"/>
      <c r="EK14" s="61"/>
      <c r="EL14" s="61"/>
      <c r="EM14" s="61"/>
      <c r="EN14" s="61"/>
      <c r="EO14" s="61"/>
      <c r="EP14" s="61"/>
      <c r="EQ14" s="62"/>
      <c r="ER14" s="61"/>
      <c r="ES14" s="61"/>
      <c r="ET14" s="862"/>
    </row>
    <row r="15" spans="1:150">
      <c r="A15" s="862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0"/>
      <c r="M15" s="61"/>
      <c r="N15" s="61"/>
      <c r="O15" s="862"/>
      <c r="P15" s="862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2"/>
      <c r="AB15" s="61"/>
      <c r="AC15" s="61"/>
      <c r="AD15" s="862"/>
      <c r="AE15" s="862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2"/>
      <c r="AQ15" s="61"/>
      <c r="AR15" s="61"/>
      <c r="AS15" s="862"/>
      <c r="AT15" s="862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2"/>
      <c r="BF15" s="61"/>
      <c r="BG15" s="61"/>
      <c r="BH15" s="862"/>
      <c r="BI15" s="862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2"/>
      <c r="BU15" s="61"/>
      <c r="BV15" s="61"/>
      <c r="BW15" s="862"/>
      <c r="BX15" s="862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2"/>
      <c r="CJ15" s="61"/>
      <c r="CK15" s="61"/>
      <c r="CL15" s="862"/>
      <c r="CM15" s="862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2"/>
      <c r="CY15" s="61"/>
      <c r="CZ15" s="61"/>
      <c r="DA15" s="862"/>
      <c r="DB15" s="862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2"/>
      <c r="DN15" s="61"/>
      <c r="DO15" s="61"/>
      <c r="DP15" s="862"/>
      <c r="DQ15" s="862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2"/>
      <c r="EC15" s="61"/>
      <c r="ED15" s="61"/>
      <c r="EE15" s="862"/>
      <c r="EF15" s="862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2"/>
      <c r="ER15" s="61"/>
      <c r="ES15" s="61"/>
      <c r="ET15" s="862"/>
    </row>
    <row r="16" spans="1:150" ht="25.5" customHeight="1">
      <c r="A16" s="862"/>
      <c r="B16" s="61"/>
      <c r="C16" s="1076" t="s">
        <v>188</v>
      </c>
      <c r="D16" s="1078" t="s">
        <v>835</v>
      </c>
      <c r="E16" s="1079"/>
      <c r="F16" s="1080"/>
      <c r="G16" s="49"/>
      <c r="H16" s="49" t="s">
        <v>835</v>
      </c>
      <c r="I16" s="49"/>
      <c r="J16" s="1081" t="s">
        <v>836</v>
      </c>
      <c r="K16" s="1081" t="s">
        <v>843</v>
      </c>
      <c r="L16" s="1081" t="s">
        <v>846</v>
      </c>
      <c r="M16" s="1082"/>
      <c r="N16" s="67"/>
      <c r="O16" s="862"/>
      <c r="P16" s="862"/>
      <c r="Q16" s="61"/>
      <c r="R16" s="1076" t="s">
        <v>188</v>
      </c>
      <c r="S16" s="1078" t="s">
        <v>835</v>
      </c>
      <c r="T16" s="1079"/>
      <c r="U16" s="1080"/>
      <c r="V16" s="171"/>
      <c r="W16" s="171" t="s">
        <v>835</v>
      </c>
      <c r="X16" s="171"/>
      <c r="Y16" s="1081" t="s">
        <v>836</v>
      </c>
      <c r="Z16" s="1081" t="s">
        <v>843</v>
      </c>
      <c r="AA16" s="1081" t="s">
        <v>846</v>
      </c>
      <c r="AB16" s="1082"/>
      <c r="AC16" s="67"/>
      <c r="AD16" s="862"/>
      <c r="AE16" s="862"/>
      <c r="AF16" s="61"/>
      <c r="AG16" s="1076" t="s">
        <v>188</v>
      </c>
      <c r="AH16" s="1078" t="s">
        <v>835</v>
      </c>
      <c r="AI16" s="1079"/>
      <c r="AJ16" s="1080"/>
      <c r="AK16" s="171"/>
      <c r="AL16" s="171" t="s">
        <v>835</v>
      </c>
      <c r="AM16" s="171"/>
      <c r="AN16" s="1081" t="s">
        <v>836</v>
      </c>
      <c r="AO16" s="1081" t="s">
        <v>843</v>
      </c>
      <c r="AP16" s="1081" t="s">
        <v>846</v>
      </c>
      <c r="AQ16" s="1082"/>
      <c r="AR16" s="67"/>
      <c r="AS16" s="862"/>
      <c r="AT16" s="862"/>
      <c r="AU16" s="61"/>
      <c r="AV16" s="1076" t="s">
        <v>188</v>
      </c>
      <c r="AW16" s="1078" t="s">
        <v>835</v>
      </c>
      <c r="AX16" s="1079"/>
      <c r="AY16" s="1080"/>
      <c r="AZ16" s="171"/>
      <c r="BA16" s="171" t="s">
        <v>835</v>
      </c>
      <c r="BB16" s="171"/>
      <c r="BC16" s="1081" t="s">
        <v>836</v>
      </c>
      <c r="BD16" s="1081" t="s">
        <v>843</v>
      </c>
      <c r="BE16" s="1081" t="s">
        <v>846</v>
      </c>
      <c r="BF16" s="1082"/>
      <c r="BG16" s="67"/>
      <c r="BH16" s="862"/>
      <c r="BI16" s="862"/>
      <c r="BJ16" s="61"/>
      <c r="BK16" s="1076" t="s">
        <v>188</v>
      </c>
      <c r="BL16" s="1078" t="s">
        <v>835</v>
      </c>
      <c r="BM16" s="1079"/>
      <c r="BN16" s="1080"/>
      <c r="BO16" s="171"/>
      <c r="BP16" s="171" t="s">
        <v>835</v>
      </c>
      <c r="BQ16" s="171"/>
      <c r="BR16" s="1081" t="s">
        <v>836</v>
      </c>
      <c r="BS16" s="1081" t="s">
        <v>843</v>
      </c>
      <c r="BT16" s="1081" t="s">
        <v>846</v>
      </c>
      <c r="BU16" s="1082"/>
      <c r="BV16" s="67"/>
      <c r="BW16" s="862"/>
      <c r="BX16" s="862"/>
      <c r="BY16" s="61"/>
      <c r="BZ16" s="1076" t="s">
        <v>188</v>
      </c>
      <c r="CA16" s="1078" t="s">
        <v>835</v>
      </c>
      <c r="CB16" s="1079"/>
      <c r="CC16" s="1080"/>
      <c r="CD16" s="171"/>
      <c r="CE16" s="171" t="s">
        <v>835</v>
      </c>
      <c r="CF16" s="171"/>
      <c r="CG16" s="1081" t="s">
        <v>836</v>
      </c>
      <c r="CH16" s="1081" t="s">
        <v>843</v>
      </c>
      <c r="CI16" s="1081" t="s">
        <v>846</v>
      </c>
      <c r="CJ16" s="1082"/>
      <c r="CK16" s="67"/>
      <c r="CL16" s="862"/>
      <c r="CM16" s="862"/>
      <c r="CN16" s="61"/>
      <c r="CO16" s="1076" t="s">
        <v>188</v>
      </c>
      <c r="CP16" s="1078" t="s">
        <v>835</v>
      </c>
      <c r="CQ16" s="1079"/>
      <c r="CR16" s="1080"/>
      <c r="CS16" s="171"/>
      <c r="CT16" s="171" t="s">
        <v>835</v>
      </c>
      <c r="CU16" s="171"/>
      <c r="CV16" s="1081" t="s">
        <v>836</v>
      </c>
      <c r="CW16" s="1081" t="s">
        <v>843</v>
      </c>
      <c r="CX16" s="1081" t="s">
        <v>846</v>
      </c>
      <c r="CY16" s="1082"/>
      <c r="CZ16" s="67"/>
      <c r="DA16" s="862"/>
      <c r="DB16" s="862"/>
      <c r="DC16" s="61"/>
      <c r="DD16" s="1076" t="s">
        <v>188</v>
      </c>
      <c r="DE16" s="1078" t="s">
        <v>835</v>
      </c>
      <c r="DF16" s="1079"/>
      <c r="DG16" s="1080"/>
      <c r="DH16" s="171"/>
      <c r="DI16" s="171" t="s">
        <v>835</v>
      </c>
      <c r="DJ16" s="171"/>
      <c r="DK16" s="1081" t="s">
        <v>836</v>
      </c>
      <c r="DL16" s="1081" t="s">
        <v>843</v>
      </c>
      <c r="DM16" s="1081" t="s">
        <v>846</v>
      </c>
      <c r="DN16" s="1082"/>
      <c r="DO16" s="67"/>
      <c r="DP16" s="862"/>
      <c r="DQ16" s="862"/>
      <c r="DR16" s="61"/>
      <c r="DS16" s="1076" t="s">
        <v>188</v>
      </c>
      <c r="DT16" s="1078" t="s">
        <v>835</v>
      </c>
      <c r="DU16" s="1079"/>
      <c r="DV16" s="1080"/>
      <c r="DW16" s="171"/>
      <c r="DX16" s="171" t="s">
        <v>835</v>
      </c>
      <c r="DY16" s="171"/>
      <c r="DZ16" s="1081" t="s">
        <v>836</v>
      </c>
      <c r="EA16" s="1081" t="s">
        <v>843</v>
      </c>
      <c r="EB16" s="1081" t="s">
        <v>846</v>
      </c>
      <c r="EC16" s="1082"/>
      <c r="ED16" s="67"/>
      <c r="EE16" s="862"/>
      <c r="EF16" s="862"/>
      <c r="EG16" s="61"/>
      <c r="EH16" s="1076" t="s">
        <v>188</v>
      </c>
      <c r="EI16" s="1078" t="s">
        <v>835</v>
      </c>
      <c r="EJ16" s="1079"/>
      <c r="EK16" s="1080"/>
      <c r="EL16" s="171"/>
      <c r="EM16" s="171" t="s">
        <v>835</v>
      </c>
      <c r="EN16" s="171"/>
      <c r="EO16" s="1081" t="s">
        <v>836</v>
      </c>
      <c r="EP16" s="1081" t="s">
        <v>843</v>
      </c>
      <c r="EQ16" s="1081" t="s">
        <v>846</v>
      </c>
      <c r="ER16" s="1082"/>
      <c r="ES16" s="67"/>
      <c r="ET16" s="862"/>
    </row>
    <row r="17" spans="1:150" ht="25.5">
      <c r="A17" s="862"/>
      <c r="B17" s="61"/>
      <c r="C17" s="1077"/>
      <c r="D17" s="50" t="s">
        <v>838</v>
      </c>
      <c r="E17" s="50" t="s">
        <v>839</v>
      </c>
      <c r="F17" s="50" t="s">
        <v>837</v>
      </c>
      <c r="G17" s="50" t="s">
        <v>840</v>
      </c>
      <c r="H17" s="50" t="s">
        <v>841</v>
      </c>
      <c r="I17" s="50" t="s">
        <v>842</v>
      </c>
      <c r="J17" s="1081"/>
      <c r="K17" s="1081"/>
      <c r="L17" s="382" t="s">
        <v>844</v>
      </c>
      <c r="M17" s="51" t="s">
        <v>845</v>
      </c>
      <c r="N17" s="68"/>
      <c r="O17" s="862"/>
      <c r="P17" s="862"/>
      <c r="Q17" s="61"/>
      <c r="R17" s="1077"/>
      <c r="S17" s="170" t="s">
        <v>838</v>
      </c>
      <c r="T17" s="170" t="s">
        <v>839</v>
      </c>
      <c r="U17" s="170" t="s">
        <v>837</v>
      </c>
      <c r="V17" s="170" t="s">
        <v>840</v>
      </c>
      <c r="W17" s="170" t="s">
        <v>841</v>
      </c>
      <c r="X17" s="170" t="s">
        <v>842</v>
      </c>
      <c r="Y17" s="1081"/>
      <c r="Z17" s="1081"/>
      <c r="AA17" s="382" t="s">
        <v>844</v>
      </c>
      <c r="AB17" s="51" t="s">
        <v>845</v>
      </c>
      <c r="AC17" s="68"/>
      <c r="AD17" s="862"/>
      <c r="AE17" s="862"/>
      <c r="AF17" s="61"/>
      <c r="AG17" s="1077"/>
      <c r="AH17" s="170" t="s">
        <v>838</v>
      </c>
      <c r="AI17" s="170" t="s">
        <v>839</v>
      </c>
      <c r="AJ17" s="170" t="s">
        <v>837</v>
      </c>
      <c r="AK17" s="170" t="s">
        <v>840</v>
      </c>
      <c r="AL17" s="170" t="s">
        <v>841</v>
      </c>
      <c r="AM17" s="170" t="s">
        <v>842</v>
      </c>
      <c r="AN17" s="1081"/>
      <c r="AO17" s="1081"/>
      <c r="AP17" s="51" t="s">
        <v>844</v>
      </c>
      <c r="AQ17" s="51" t="s">
        <v>845</v>
      </c>
      <c r="AR17" s="68"/>
      <c r="AS17" s="862"/>
      <c r="AT17" s="862"/>
      <c r="AU17" s="61"/>
      <c r="AV17" s="1077"/>
      <c r="AW17" s="170" t="s">
        <v>838</v>
      </c>
      <c r="AX17" s="170" t="s">
        <v>839</v>
      </c>
      <c r="AY17" s="170" t="s">
        <v>837</v>
      </c>
      <c r="AZ17" s="170" t="s">
        <v>840</v>
      </c>
      <c r="BA17" s="170" t="s">
        <v>841</v>
      </c>
      <c r="BB17" s="170" t="s">
        <v>842</v>
      </c>
      <c r="BC17" s="1081"/>
      <c r="BD17" s="1081"/>
      <c r="BE17" s="51" t="s">
        <v>844</v>
      </c>
      <c r="BF17" s="51" t="s">
        <v>845</v>
      </c>
      <c r="BG17" s="68"/>
      <c r="BH17" s="862"/>
      <c r="BI17" s="862"/>
      <c r="BJ17" s="61"/>
      <c r="BK17" s="1077"/>
      <c r="BL17" s="170" t="s">
        <v>838</v>
      </c>
      <c r="BM17" s="170" t="s">
        <v>839</v>
      </c>
      <c r="BN17" s="170" t="s">
        <v>837</v>
      </c>
      <c r="BO17" s="170" t="s">
        <v>840</v>
      </c>
      <c r="BP17" s="170" t="s">
        <v>841</v>
      </c>
      <c r="BQ17" s="170" t="s">
        <v>842</v>
      </c>
      <c r="BR17" s="1081"/>
      <c r="BS17" s="1081"/>
      <c r="BT17" s="51" t="s">
        <v>844</v>
      </c>
      <c r="BU17" s="51" t="s">
        <v>845</v>
      </c>
      <c r="BV17" s="68"/>
      <c r="BW17" s="862"/>
      <c r="BX17" s="862"/>
      <c r="BY17" s="61"/>
      <c r="BZ17" s="1077"/>
      <c r="CA17" s="170" t="s">
        <v>838</v>
      </c>
      <c r="CB17" s="170" t="s">
        <v>839</v>
      </c>
      <c r="CC17" s="170" t="s">
        <v>837</v>
      </c>
      <c r="CD17" s="170" t="s">
        <v>840</v>
      </c>
      <c r="CE17" s="170" t="s">
        <v>841</v>
      </c>
      <c r="CF17" s="170" t="s">
        <v>842</v>
      </c>
      <c r="CG17" s="1081"/>
      <c r="CH17" s="1081"/>
      <c r="CI17" s="51" t="s">
        <v>844</v>
      </c>
      <c r="CJ17" s="51" t="s">
        <v>845</v>
      </c>
      <c r="CK17" s="68"/>
      <c r="CL17" s="862"/>
      <c r="CM17" s="862"/>
      <c r="CN17" s="61"/>
      <c r="CO17" s="1077"/>
      <c r="CP17" s="170" t="s">
        <v>838</v>
      </c>
      <c r="CQ17" s="170" t="s">
        <v>839</v>
      </c>
      <c r="CR17" s="170" t="s">
        <v>837</v>
      </c>
      <c r="CS17" s="170" t="s">
        <v>840</v>
      </c>
      <c r="CT17" s="170" t="s">
        <v>841</v>
      </c>
      <c r="CU17" s="170" t="s">
        <v>842</v>
      </c>
      <c r="CV17" s="1081"/>
      <c r="CW17" s="1081"/>
      <c r="CX17" s="51" t="s">
        <v>844</v>
      </c>
      <c r="CY17" s="51" t="s">
        <v>845</v>
      </c>
      <c r="CZ17" s="68"/>
      <c r="DA17" s="862"/>
      <c r="DB17" s="862"/>
      <c r="DC17" s="61"/>
      <c r="DD17" s="1077"/>
      <c r="DE17" s="170" t="s">
        <v>838</v>
      </c>
      <c r="DF17" s="170" t="s">
        <v>839</v>
      </c>
      <c r="DG17" s="170" t="s">
        <v>837</v>
      </c>
      <c r="DH17" s="170" t="s">
        <v>840</v>
      </c>
      <c r="DI17" s="170" t="s">
        <v>841</v>
      </c>
      <c r="DJ17" s="170" t="s">
        <v>842</v>
      </c>
      <c r="DK17" s="1081"/>
      <c r="DL17" s="1081"/>
      <c r="DM17" s="51" t="s">
        <v>844</v>
      </c>
      <c r="DN17" s="51" t="s">
        <v>845</v>
      </c>
      <c r="DO17" s="68"/>
      <c r="DP17" s="862"/>
      <c r="DQ17" s="862"/>
      <c r="DR17" s="61"/>
      <c r="DS17" s="1077"/>
      <c r="DT17" s="170" t="s">
        <v>838</v>
      </c>
      <c r="DU17" s="170" t="s">
        <v>839</v>
      </c>
      <c r="DV17" s="170" t="s">
        <v>837</v>
      </c>
      <c r="DW17" s="170" t="s">
        <v>840</v>
      </c>
      <c r="DX17" s="170" t="s">
        <v>841</v>
      </c>
      <c r="DY17" s="170" t="s">
        <v>842</v>
      </c>
      <c r="DZ17" s="1081"/>
      <c r="EA17" s="1081"/>
      <c r="EB17" s="51" t="s">
        <v>844</v>
      </c>
      <c r="EC17" s="51" t="s">
        <v>845</v>
      </c>
      <c r="ED17" s="68"/>
      <c r="EE17" s="862"/>
      <c r="EF17" s="862"/>
      <c r="EG17" s="61"/>
      <c r="EH17" s="1077"/>
      <c r="EI17" s="170" t="s">
        <v>838</v>
      </c>
      <c r="EJ17" s="170" t="s">
        <v>839</v>
      </c>
      <c r="EK17" s="170" t="s">
        <v>837</v>
      </c>
      <c r="EL17" s="170" t="s">
        <v>840</v>
      </c>
      <c r="EM17" s="170" t="s">
        <v>841</v>
      </c>
      <c r="EN17" s="170" t="s">
        <v>842</v>
      </c>
      <c r="EO17" s="1081"/>
      <c r="EP17" s="1081"/>
      <c r="EQ17" s="51" t="s">
        <v>844</v>
      </c>
      <c r="ER17" s="51" t="s">
        <v>845</v>
      </c>
      <c r="ES17" s="68"/>
      <c r="ET17" s="862"/>
    </row>
    <row r="18" spans="1:150" ht="18" customHeight="1">
      <c r="A18" s="862"/>
      <c r="B18" s="61"/>
      <c r="C18" s="84" t="str">
        <f>HOME!$B$15</f>
        <v>ENGLISH</v>
      </c>
      <c r="D18" s="57" t="str">
        <f>'MARK LIST'!$N$11</f>
        <v>10</v>
      </c>
      <c r="E18" s="57" t="str">
        <f>'MARK LIST'!$AB$11</f>
        <v>10</v>
      </c>
      <c r="F18" s="57" t="str">
        <f>'MARK LIST'!$AK$11</f>
        <v>10</v>
      </c>
      <c r="G18" s="57" t="str">
        <f>'MARK LIST'!$BD$11</f>
        <v>10</v>
      </c>
      <c r="H18" s="57" t="str">
        <f>'MARK LIST'!$BR$11</f>
        <v>10</v>
      </c>
      <c r="I18" s="57" t="str">
        <f>'MARK LIST'!$CA$11</f>
        <v>10</v>
      </c>
      <c r="J18" s="58" t="str">
        <f>'MARK LIST'!$DJ$11</f>
        <v>A1</v>
      </c>
      <c r="K18" s="58" t="str">
        <f>'MARK LIST'!$DK$11</f>
        <v>A1</v>
      </c>
      <c r="L18" s="378" t="str">
        <f>'MARK LIST'!$CV$11</f>
        <v>A1</v>
      </c>
      <c r="M18" s="59" t="str">
        <f>'MARK LIST'!$CW$11</f>
        <v>10</v>
      </c>
      <c r="N18" s="69"/>
      <c r="O18" s="862"/>
      <c r="P18" s="862"/>
      <c r="Q18" s="61"/>
      <c r="R18" s="84" t="str">
        <f>HOME!$B$15</f>
        <v>ENGLISH</v>
      </c>
      <c r="S18" s="57" t="str">
        <f>'MARK LIST'!$N$16</f>
        <v>9</v>
      </c>
      <c r="T18" s="57" t="str">
        <f>'MARK LIST'!$AB$16</f>
        <v>9</v>
      </c>
      <c r="U18" s="57" t="str">
        <f>'MARK LIST'!$AK$16</f>
        <v>9</v>
      </c>
      <c r="V18" s="57" t="str">
        <f>'MARK LIST'!$BD$16</f>
        <v>9</v>
      </c>
      <c r="W18" s="57" t="str">
        <f>'MARK LIST'!$BR$16</f>
        <v>9</v>
      </c>
      <c r="X18" s="57" t="str">
        <f>'MARK LIST'!$CA$16</f>
        <v>9</v>
      </c>
      <c r="Y18" s="58" t="str">
        <f>'MARK LIST'!$DJ$16</f>
        <v>A2</v>
      </c>
      <c r="Z18" s="58" t="str">
        <f>'MARK LIST'!$DK$16</f>
        <v>A2</v>
      </c>
      <c r="AA18" s="166" t="str">
        <f>'MARK LIST'!$CV$16</f>
        <v>A2</v>
      </c>
      <c r="AB18" s="166" t="str">
        <f>'MARK LIST'!$CW$16</f>
        <v>9</v>
      </c>
      <c r="AC18" s="69"/>
      <c r="AD18" s="862"/>
      <c r="AE18" s="862"/>
      <c r="AF18" s="61"/>
      <c r="AG18" s="84" t="str">
        <f>HOME!$B$15</f>
        <v>ENGLISH</v>
      </c>
      <c r="AH18" s="57" t="str">
        <f>'MARK LIST'!$N$21</f>
        <v>8</v>
      </c>
      <c r="AI18" s="57" t="str">
        <f>'MARK LIST'!$AB$21</f>
        <v>8</v>
      </c>
      <c r="AJ18" s="57" t="str">
        <f>'MARK LIST'!$AK$21</f>
        <v>8</v>
      </c>
      <c r="AK18" s="57" t="str">
        <f>'MARK LIST'!$BD$21</f>
        <v>8</v>
      </c>
      <c r="AL18" s="57" t="str">
        <f>'MARK LIST'!$BR$21</f>
        <v>8</v>
      </c>
      <c r="AM18" s="57" t="str">
        <f>'MARK LIST'!$CA$21</f>
        <v>8</v>
      </c>
      <c r="AN18" s="58" t="str">
        <f>'MARK LIST'!$DJ$21</f>
        <v>B1</v>
      </c>
      <c r="AO18" s="58" t="str">
        <f>'MARK LIST'!$DK$21</f>
        <v>B1</v>
      </c>
      <c r="AP18" s="166" t="str">
        <f>'MARK LIST'!$CV$21</f>
        <v>B1</v>
      </c>
      <c r="AQ18" s="166" t="str">
        <f>'MARK LIST'!$CW$21</f>
        <v>8</v>
      </c>
      <c r="AR18" s="69"/>
      <c r="AS18" s="862"/>
      <c r="AT18" s="862"/>
      <c r="AU18" s="61"/>
      <c r="AV18" s="84" t="str">
        <f>HOME!$B$15</f>
        <v>ENGLISH</v>
      </c>
      <c r="AW18" s="57" t="str">
        <f>'MARK LIST'!$N$26</f>
        <v>7</v>
      </c>
      <c r="AX18" s="57" t="str">
        <f>'MARK LIST'!$AB$26</f>
        <v>7</v>
      </c>
      <c r="AY18" s="57" t="str">
        <f>'MARK LIST'!$AK$26</f>
        <v>7</v>
      </c>
      <c r="AZ18" s="57" t="str">
        <f>'MARK LIST'!$BD$26</f>
        <v>7</v>
      </c>
      <c r="BA18" s="57" t="str">
        <f>'MARK LIST'!$BR$26</f>
        <v>7</v>
      </c>
      <c r="BB18" s="57" t="str">
        <f>'MARK LIST'!$CA$26</f>
        <v>7</v>
      </c>
      <c r="BC18" s="58" t="str">
        <f>'MARK LIST'!$DJ$26</f>
        <v>B2</v>
      </c>
      <c r="BD18" s="58" t="str">
        <f>'MARK LIST'!$DK$26</f>
        <v>B2</v>
      </c>
      <c r="BE18" s="166" t="str">
        <f>'MARK LIST'!$CV$26</f>
        <v>B2</v>
      </c>
      <c r="BF18" s="166" t="str">
        <f>'MARK LIST'!$CW$26</f>
        <v>7</v>
      </c>
      <c r="BG18" s="69"/>
      <c r="BH18" s="862"/>
      <c r="BI18" s="862"/>
      <c r="BJ18" s="61"/>
      <c r="BK18" s="84" t="str">
        <f>HOME!$B$15</f>
        <v>ENGLISH</v>
      </c>
      <c r="BL18" s="57" t="str">
        <f>'MARK LIST'!$N$31</f>
        <v>6</v>
      </c>
      <c r="BM18" s="57" t="str">
        <f>'MARK LIST'!$AB$31</f>
        <v>6</v>
      </c>
      <c r="BN18" s="57" t="str">
        <f>'MARK LIST'!$AK$31</f>
        <v>6</v>
      </c>
      <c r="BO18" s="57" t="str">
        <f>'MARK LIST'!$BD$31</f>
        <v>6</v>
      </c>
      <c r="BP18" s="57" t="str">
        <f>'MARK LIST'!$BR$31</f>
        <v>6</v>
      </c>
      <c r="BQ18" s="57" t="str">
        <f>'MARK LIST'!$CA$31</f>
        <v>6</v>
      </c>
      <c r="BR18" s="58" t="str">
        <f>'MARK LIST'!$DJ$31</f>
        <v>C1</v>
      </c>
      <c r="BS18" s="58" t="str">
        <f>'MARK LIST'!$DK$31</f>
        <v>C1</v>
      </c>
      <c r="BT18" s="166" t="str">
        <f>'MARK LIST'!$CV$31</f>
        <v>C1</v>
      </c>
      <c r="BU18" s="166" t="str">
        <f>'MARK LIST'!$CW$31</f>
        <v>6</v>
      </c>
      <c r="BV18" s="69"/>
      <c r="BW18" s="862"/>
      <c r="BX18" s="862"/>
      <c r="BY18" s="61"/>
      <c r="BZ18" s="84" t="str">
        <f>HOME!$B$15</f>
        <v>ENGLISH</v>
      </c>
      <c r="CA18" s="57" t="str">
        <f>'MARK LIST'!$N$36</f>
        <v>5</v>
      </c>
      <c r="CB18" s="57" t="str">
        <f>'MARK LIST'!$AB$36</f>
        <v>5</v>
      </c>
      <c r="CC18" s="57" t="str">
        <f>'MARK LIST'!$AK$36</f>
        <v>5</v>
      </c>
      <c r="CD18" s="57" t="str">
        <f>'MARK LIST'!$BD$36</f>
        <v>5</v>
      </c>
      <c r="CE18" s="57" t="str">
        <f>'MARK LIST'!$BR$36</f>
        <v>5</v>
      </c>
      <c r="CF18" s="57" t="str">
        <f>'MARK LIST'!$CA$36</f>
        <v>5</v>
      </c>
      <c r="CG18" s="58" t="str">
        <f>'MARK LIST'!$DJ$36</f>
        <v>C2</v>
      </c>
      <c r="CH18" s="58" t="str">
        <f>'MARK LIST'!$DK$36</f>
        <v>C2</v>
      </c>
      <c r="CI18" s="166" t="str">
        <f>'MARK LIST'!$CV$36</f>
        <v>C2</v>
      </c>
      <c r="CJ18" s="166" t="str">
        <f>'MARK LIST'!$CW$36</f>
        <v>5</v>
      </c>
      <c r="CK18" s="69"/>
      <c r="CL18" s="862"/>
      <c r="CM18" s="862"/>
      <c r="CN18" s="61"/>
      <c r="CO18" s="84" t="str">
        <f>HOME!$B$15</f>
        <v>ENGLISH</v>
      </c>
      <c r="CP18" s="57" t="str">
        <f>'MARK LIST'!$N$41</f>
        <v>4</v>
      </c>
      <c r="CQ18" s="57" t="str">
        <f>'MARK LIST'!$AB$41</f>
        <v>4</v>
      </c>
      <c r="CR18" s="57" t="str">
        <f>'MARK LIST'!$AK$41</f>
        <v>4</v>
      </c>
      <c r="CS18" s="57" t="str">
        <f>'MARK LIST'!$BD$41</f>
        <v>4</v>
      </c>
      <c r="CT18" s="57" t="str">
        <f>'MARK LIST'!$BR$41</f>
        <v>4</v>
      </c>
      <c r="CU18" s="57" t="str">
        <f>'MARK LIST'!$CA$41</f>
        <v>4</v>
      </c>
      <c r="CV18" s="58" t="str">
        <f>'MARK LIST'!$DJ$41</f>
        <v>D</v>
      </c>
      <c r="CW18" s="58" t="str">
        <f>'MARK LIST'!$DK$41</f>
        <v>D</v>
      </c>
      <c r="CX18" s="166" t="str">
        <f>'MARK LIST'!$CV$41</f>
        <v>D</v>
      </c>
      <c r="CY18" s="166" t="str">
        <f>'MARK LIST'!$CW$41</f>
        <v>4</v>
      </c>
      <c r="CZ18" s="69"/>
      <c r="DA18" s="862"/>
      <c r="DB18" s="862"/>
      <c r="DC18" s="61"/>
      <c r="DD18" s="84" t="str">
        <f>HOME!$B$15</f>
        <v>ENGLISH</v>
      </c>
      <c r="DE18" s="57" t="str">
        <f>'MARK LIST'!$N$46</f>
        <v>2</v>
      </c>
      <c r="DF18" s="57" t="str">
        <f>'MARK LIST'!$AB$46</f>
        <v>2</v>
      </c>
      <c r="DG18" s="57" t="str">
        <f>'MARK LIST'!$AK$46</f>
        <v>2</v>
      </c>
      <c r="DH18" s="57" t="str">
        <f>'MARK LIST'!$BD$46</f>
        <v>2</v>
      </c>
      <c r="DI18" s="57" t="str">
        <f>'MARK LIST'!$BR$46</f>
        <v>2</v>
      </c>
      <c r="DJ18" s="57" t="str">
        <f>'MARK LIST'!$CA$46</f>
        <v>2</v>
      </c>
      <c r="DK18" s="58" t="str">
        <f>'MARK LIST'!$DJ$46</f>
        <v>E1</v>
      </c>
      <c r="DL18" s="58" t="str">
        <f>'MARK LIST'!$DK$46</f>
        <v>E1</v>
      </c>
      <c r="DM18" s="166" t="str">
        <f>'MARK LIST'!$CV$46</f>
        <v>E1</v>
      </c>
      <c r="DN18" s="166" t="str">
        <f>'MARK LIST'!$CW$46</f>
        <v>2</v>
      </c>
      <c r="DO18" s="69"/>
      <c r="DP18" s="862"/>
      <c r="DQ18" s="862"/>
      <c r="DR18" s="61"/>
      <c r="DS18" s="84" t="str">
        <f>HOME!$B$15</f>
        <v>ENGLISH</v>
      </c>
      <c r="DT18" s="57" t="str">
        <f>'MARK LIST'!$N$51</f>
        <v>3</v>
      </c>
      <c r="DU18" s="57" t="str">
        <f>'MARK LIST'!$AB$51</f>
        <v>3</v>
      </c>
      <c r="DV18" s="57" t="str">
        <f>'MARK LIST'!$AK$51</f>
        <v>3</v>
      </c>
      <c r="DW18" s="57" t="str">
        <f>'MARK LIST'!$BD$51</f>
        <v>3</v>
      </c>
      <c r="DX18" s="57" t="str">
        <f>'MARK LIST'!$BR$51</f>
        <v>3</v>
      </c>
      <c r="DY18" s="57" t="str">
        <f>'MARK LIST'!$CA$51</f>
        <v>3</v>
      </c>
      <c r="DZ18" s="58" t="str">
        <f>'MARK LIST'!$DJ$51</f>
        <v>E2</v>
      </c>
      <c r="EA18" s="58" t="str">
        <f>'MARK LIST'!$DK$51</f>
        <v>E2</v>
      </c>
      <c r="EB18" s="166" t="str">
        <f>'MARK LIST'!$CV$51</f>
        <v>E2</v>
      </c>
      <c r="EC18" s="166" t="str">
        <f>'MARK LIST'!$CW$51</f>
        <v>3</v>
      </c>
      <c r="ED18" s="69"/>
      <c r="EE18" s="862"/>
      <c r="EF18" s="862"/>
      <c r="EG18" s="61"/>
      <c r="EH18" s="84" t="str">
        <f>HOME!$B$15</f>
        <v>ENGLISH</v>
      </c>
      <c r="EI18" s="57" t="str">
        <f>'MARK LIST'!$N$56</f>
        <v>ab</v>
      </c>
      <c r="EJ18" s="57" t="str">
        <f>'MARK LIST'!$AB$56</f>
        <v>3</v>
      </c>
      <c r="EK18" s="57" t="str">
        <f>'MARK LIST'!$AK$56</f>
        <v>3</v>
      </c>
      <c r="EL18" s="57" t="str">
        <f>'MARK LIST'!$BD$56</f>
        <v>3</v>
      </c>
      <c r="EM18" s="57" t="str">
        <f>'MARK LIST'!$BR$56</f>
        <v>3</v>
      </c>
      <c r="EN18" s="57" t="str">
        <f>'MARK LIST'!$CA$56</f>
        <v>3</v>
      </c>
      <c r="EO18" s="58" t="str">
        <f>'MARK LIST'!$DJ$56</f>
        <v>E2</v>
      </c>
      <c r="EP18" s="58" t="str">
        <f>'MARK LIST'!$DK$56</f>
        <v>E2</v>
      </c>
      <c r="EQ18" s="166" t="str">
        <f>'MARK LIST'!$CV$56</f>
        <v>E2</v>
      </c>
      <c r="ER18" s="166" t="str">
        <f>'MARK LIST'!$CW$56</f>
        <v>3</v>
      </c>
      <c r="ES18" s="69"/>
      <c r="ET18" s="862"/>
    </row>
    <row r="19" spans="1:150" ht="18" customHeight="1">
      <c r="A19" s="862"/>
      <c r="B19" s="61"/>
      <c r="C19" s="84" t="str">
        <f>HOME!$B$16</f>
        <v>HINDI</v>
      </c>
      <c r="D19" s="57" t="str">
        <f>'MARK LIST'!$N$75</f>
        <v>10</v>
      </c>
      <c r="E19" s="57" t="str">
        <f>'MARK LIST'!$AB$75</f>
        <v>10</v>
      </c>
      <c r="F19" s="57" t="str">
        <f>'MARK LIST'!$AK$75</f>
        <v>10</v>
      </c>
      <c r="G19" s="57" t="str">
        <f>'MARK LIST'!$BD$75</f>
        <v>10</v>
      </c>
      <c r="H19" s="57" t="str">
        <f>'MARK LIST'!$BR$75</f>
        <v>10</v>
      </c>
      <c r="I19" s="57" t="str">
        <f>'MARK LIST'!$CA$75</f>
        <v>10</v>
      </c>
      <c r="J19" s="58" t="str">
        <f>'MARK LIST'!$DJ$75</f>
        <v>A1</v>
      </c>
      <c r="K19" s="58" t="str">
        <f>'MARK LIST'!$DK$75</f>
        <v>A1</v>
      </c>
      <c r="L19" s="378" t="str">
        <f>'MARK LIST'!$CV$75</f>
        <v>A1</v>
      </c>
      <c r="M19" s="162" t="str">
        <f>'MARK LIST'!$CW$75</f>
        <v>10</v>
      </c>
      <c r="N19" s="69"/>
      <c r="O19" s="862"/>
      <c r="P19" s="862"/>
      <c r="Q19" s="61"/>
      <c r="R19" s="84" t="str">
        <f>HOME!$B$16</f>
        <v>HINDI</v>
      </c>
      <c r="S19" s="57" t="str">
        <f>'MARK LIST'!$N$80</f>
        <v>9</v>
      </c>
      <c r="T19" s="57" t="str">
        <f>'MARK LIST'!$AB$80</f>
        <v>9</v>
      </c>
      <c r="U19" s="57" t="str">
        <f>'MARK LIST'!$AK$80</f>
        <v>9</v>
      </c>
      <c r="V19" s="57" t="str">
        <f>'MARK LIST'!$BD$80</f>
        <v>9</v>
      </c>
      <c r="W19" s="57" t="str">
        <f>'MARK LIST'!$BR$80</f>
        <v>9</v>
      </c>
      <c r="X19" s="57" t="str">
        <f>'MARK LIST'!$CA$80</f>
        <v>10</v>
      </c>
      <c r="Y19" s="58" t="str">
        <f>'MARK LIST'!$DJ$80</f>
        <v>A2</v>
      </c>
      <c r="Z19" s="58" t="str">
        <f>'MARK LIST'!$DK$80</f>
        <v>A1</v>
      </c>
      <c r="AA19" s="166" t="str">
        <f>'MARK LIST'!$CV$80</f>
        <v>A1</v>
      </c>
      <c r="AB19" s="166" t="str">
        <f>'MARK LIST'!$CW$80</f>
        <v>10</v>
      </c>
      <c r="AC19" s="69"/>
      <c r="AD19" s="862"/>
      <c r="AE19" s="862"/>
      <c r="AF19" s="61"/>
      <c r="AG19" s="84" t="str">
        <f>HOME!$B$16</f>
        <v>HINDI</v>
      </c>
      <c r="AH19" s="57" t="str">
        <f>'MARK LIST'!$N$85</f>
        <v>8</v>
      </c>
      <c r="AI19" s="57" t="str">
        <f>'MARK LIST'!$AB$85</f>
        <v>8</v>
      </c>
      <c r="AJ19" s="57" t="str">
        <f>'MARK LIST'!$AK$85</f>
        <v>8</v>
      </c>
      <c r="AK19" s="57" t="str">
        <f>'MARK LIST'!$BD$85</f>
        <v>8</v>
      </c>
      <c r="AL19" s="57" t="str">
        <f>'MARK LIST'!$BR$85</f>
        <v>8</v>
      </c>
      <c r="AM19" s="57" t="str">
        <f>'MARK LIST'!$CA$85</f>
        <v>10</v>
      </c>
      <c r="AN19" s="58" t="str">
        <f>'MARK LIST'!$DJ$85</f>
        <v>B1</v>
      </c>
      <c r="AO19" s="58" t="str">
        <f>'MARK LIST'!$DK$85</f>
        <v>A2</v>
      </c>
      <c r="AP19" s="166" t="str">
        <f>'MARK LIST'!$CV$85</f>
        <v>A2</v>
      </c>
      <c r="AQ19" s="166" t="str">
        <f>'MARK LIST'!$CW$85</f>
        <v>9</v>
      </c>
      <c r="AR19" s="69"/>
      <c r="AS19" s="862"/>
      <c r="AT19" s="862"/>
      <c r="AU19" s="61"/>
      <c r="AV19" s="84" t="str">
        <f>HOME!$B$16</f>
        <v>HINDI</v>
      </c>
      <c r="AW19" s="57" t="str">
        <f>'MARK LIST'!$N$90</f>
        <v>7</v>
      </c>
      <c r="AX19" s="57" t="str">
        <f>'MARK LIST'!$AB$90</f>
        <v>7</v>
      </c>
      <c r="AY19" s="57" t="str">
        <f>'MARK LIST'!$AK$90</f>
        <v>7</v>
      </c>
      <c r="AZ19" s="57" t="str">
        <f>'MARK LIST'!$BD$90</f>
        <v>7</v>
      </c>
      <c r="BA19" s="57" t="str">
        <f>'MARK LIST'!$BR$90</f>
        <v>7</v>
      </c>
      <c r="BB19" s="57" t="str">
        <f>'MARK LIST'!$CA$90</f>
        <v>9</v>
      </c>
      <c r="BC19" s="58" t="str">
        <f>'MARK LIST'!$DJ$90</f>
        <v>B2</v>
      </c>
      <c r="BD19" s="58" t="str">
        <f>'MARK LIST'!$DK$90</f>
        <v>B1</v>
      </c>
      <c r="BE19" s="166" t="str">
        <f>'MARK LIST'!$CV$90</f>
        <v>B1</v>
      </c>
      <c r="BF19" s="166" t="str">
        <f>'MARK LIST'!$CW$90</f>
        <v>8</v>
      </c>
      <c r="BG19" s="69"/>
      <c r="BH19" s="862"/>
      <c r="BI19" s="862"/>
      <c r="BJ19" s="61"/>
      <c r="BK19" s="84" t="str">
        <f>HOME!$B$16</f>
        <v>HINDI</v>
      </c>
      <c r="BL19" s="57" t="str">
        <f>'MARK LIST'!$N$95</f>
        <v>6</v>
      </c>
      <c r="BM19" s="57" t="str">
        <f>'MARK LIST'!$AB$95</f>
        <v>6</v>
      </c>
      <c r="BN19" s="57" t="str">
        <f>'MARK LIST'!$AK$95</f>
        <v>6</v>
      </c>
      <c r="BO19" s="57" t="str">
        <f>'MARK LIST'!$BD$95</f>
        <v>6</v>
      </c>
      <c r="BP19" s="57" t="str">
        <f>'MARK LIST'!$BR$95</f>
        <v>6</v>
      </c>
      <c r="BQ19" s="57" t="str">
        <f>'MARK LIST'!$CA$95</f>
        <v>8</v>
      </c>
      <c r="BR19" s="58" t="str">
        <f>'MARK LIST'!$DJ$95</f>
        <v>C1</v>
      </c>
      <c r="BS19" s="58" t="str">
        <f>'MARK LIST'!$DK$95</f>
        <v>B2</v>
      </c>
      <c r="BT19" s="166" t="str">
        <f>'MARK LIST'!$CV$95</f>
        <v>B2</v>
      </c>
      <c r="BU19" s="166" t="str">
        <f>'MARK LIST'!$CW$95</f>
        <v>7</v>
      </c>
      <c r="BV19" s="69"/>
      <c r="BW19" s="862"/>
      <c r="BX19" s="862"/>
      <c r="BY19" s="61"/>
      <c r="BZ19" s="84" t="str">
        <f>HOME!$B$16</f>
        <v>HINDI</v>
      </c>
      <c r="CA19" s="57" t="str">
        <f>'MARK LIST'!$N$100</f>
        <v>5</v>
      </c>
      <c r="CB19" s="57" t="str">
        <f>'MARK LIST'!$AB$100</f>
        <v>5</v>
      </c>
      <c r="CC19" s="57" t="str">
        <f>'MARK LIST'!$AK$100</f>
        <v>5</v>
      </c>
      <c r="CD19" s="57" t="str">
        <f>'MARK LIST'!$BD$100</f>
        <v>5</v>
      </c>
      <c r="CE19" s="57" t="str">
        <f>'MARK LIST'!$BR$100</f>
        <v>5</v>
      </c>
      <c r="CF19" s="57" t="str">
        <f>'MARK LIST'!$CA$100</f>
        <v>7</v>
      </c>
      <c r="CG19" s="58" t="str">
        <f>'MARK LIST'!$DJ$100</f>
        <v>C2</v>
      </c>
      <c r="CH19" s="58" t="str">
        <f>'MARK LIST'!$DK$100</f>
        <v>C1</v>
      </c>
      <c r="CI19" s="166" t="str">
        <f>'MARK LIST'!$CV$100</f>
        <v>C1</v>
      </c>
      <c r="CJ19" s="166" t="str">
        <f>'MARK LIST'!$CW$100</f>
        <v>6</v>
      </c>
      <c r="CK19" s="69"/>
      <c r="CL19" s="862"/>
      <c r="CM19" s="862"/>
      <c r="CN19" s="61"/>
      <c r="CO19" s="84" t="str">
        <f>HOME!$B$16</f>
        <v>HINDI</v>
      </c>
      <c r="CP19" s="57" t="str">
        <f>'MARK LIST'!$N$105</f>
        <v>4</v>
      </c>
      <c r="CQ19" s="57" t="str">
        <f>'MARK LIST'!$AB$105</f>
        <v>4</v>
      </c>
      <c r="CR19" s="57" t="str">
        <f>'MARK LIST'!$AK$105</f>
        <v>4</v>
      </c>
      <c r="CS19" s="57" t="str">
        <f>'MARK LIST'!$BD$105</f>
        <v>4</v>
      </c>
      <c r="CT19" s="57" t="str">
        <f>'MARK LIST'!$BR$105</f>
        <v>4</v>
      </c>
      <c r="CU19" s="57" t="str">
        <f>'MARK LIST'!$CA$105</f>
        <v>5</v>
      </c>
      <c r="CV19" s="58" t="str">
        <f>'MARK LIST'!$DJ$105</f>
        <v>D</v>
      </c>
      <c r="CW19" s="58" t="str">
        <f>'MARK LIST'!$DK$105</f>
        <v>C2</v>
      </c>
      <c r="CX19" s="166" t="str">
        <f>'MARK LIST'!$CV$105</f>
        <v>C2</v>
      </c>
      <c r="CY19" s="166" t="str">
        <f>'MARK LIST'!$CW$105</f>
        <v>5</v>
      </c>
      <c r="CZ19" s="69"/>
      <c r="DA19" s="862"/>
      <c r="DB19" s="862"/>
      <c r="DC19" s="61"/>
      <c r="DD19" s="84" t="str">
        <f>HOME!$B$16</f>
        <v>HINDI</v>
      </c>
      <c r="DE19" s="57" t="str">
        <f>'MARK LIST'!$N$110</f>
        <v>2</v>
      </c>
      <c r="DF19" s="57" t="str">
        <f>'MARK LIST'!$AB$110</f>
        <v>2</v>
      </c>
      <c r="DG19" s="57" t="str">
        <f>'MARK LIST'!$AK$110</f>
        <v>2</v>
      </c>
      <c r="DH19" s="57" t="str">
        <f>'MARK LIST'!$BD$110</f>
        <v>2</v>
      </c>
      <c r="DI19" s="57" t="str">
        <f>'MARK LIST'!$BR$110</f>
        <v>2</v>
      </c>
      <c r="DJ19" s="57" t="str">
        <f>'MARK LIST'!$CA$110</f>
        <v>4</v>
      </c>
      <c r="DK19" s="58" t="str">
        <f>'MARK LIST'!$DJ$110</f>
        <v>E1</v>
      </c>
      <c r="DL19" s="58" t="str">
        <f>'MARK LIST'!$DK$110</f>
        <v>D</v>
      </c>
      <c r="DM19" s="166" t="str">
        <f>'MARK LIST'!$CV$110</f>
        <v>D</v>
      </c>
      <c r="DN19" s="166" t="str">
        <f>'MARK LIST'!$CW$110</f>
        <v>4</v>
      </c>
      <c r="DO19" s="69"/>
      <c r="DP19" s="862"/>
      <c r="DQ19" s="862"/>
      <c r="DR19" s="61"/>
      <c r="DS19" s="84" t="str">
        <f>HOME!$B$16</f>
        <v>HINDI</v>
      </c>
      <c r="DT19" s="57" t="str">
        <f>'MARK LIST'!$N$115</f>
        <v>3</v>
      </c>
      <c r="DU19" s="57" t="str">
        <f>'MARK LIST'!$AB$115</f>
        <v>3</v>
      </c>
      <c r="DV19" s="57" t="str">
        <f>'MARK LIST'!$AK$115</f>
        <v>3</v>
      </c>
      <c r="DW19" s="57" t="str">
        <f>'MARK LIST'!$BD$115</f>
        <v>3</v>
      </c>
      <c r="DX19" s="57" t="str">
        <f>'MARK LIST'!$BR$115</f>
        <v>3</v>
      </c>
      <c r="DY19" s="57" t="str">
        <f>'MARK LIST'!$CA$115</f>
        <v>2</v>
      </c>
      <c r="DZ19" s="58" t="str">
        <f>'MARK LIST'!$DJ$115</f>
        <v>E2</v>
      </c>
      <c r="EA19" s="58" t="str">
        <f>'MARK LIST'!$DK$115</f>
        <v>E1</v>
      </c>
      <c r="EB19" s="166" t="str">
        <f>'MARK LIST'!$CV$115</f>
        <v>E1</v>
      </c>
      <c r="EC19" s="166" t="str">
        <f>'MARK LIST'!$CW$115</f>
        <v>2</v>
      </c>
      <c r="ED19" s="69"/>
      <c r="EE19" s="862"/>
      <c r="EF19" s="862"/>
      <c r="EG19" s="61"/>
      <c r="EH19" s="84" t="str">
        <f>HOME!$B$16</f>
        <v>HINDI</v>
      </c>
      <c r="EI19" s="57" t="str">
        <f>'MARK LIST'!$N$120</f>
        <v>ab</v>
      </c>
      <c r="EJ19" s="57" t="str">
        <f>'MARK LIST'!$AB$120</f>
        <v>ab</v>
      </c>
      <c r="EK19" s="57" t="str">
        <f>'MARK LIST'!$AK$120</f>
        <v>3</v>
      </c>
      <c r="EL19" s="57" t="str">
        <f>'MARK LIST'!$BD$120</f>
        <v>3</v>
      </c>
      <c r="EM19" s="57" t="str">
        <f>'MARK LIST'!$BR$120</f>
        <v>3</v>
      </c>
      <c r="EN19" s="57" t="str">
        <f>'MARK LIST'!$CA$120</f>
        <v>2</v>
      </c>
      <c r="EO19" s="58" t="str">
        <f>'MARK LIST'!$DJ$120</f>
        <v>E2</v>
      </c>
      <c r="EP19" s="58" t="str">
        <f>'MARK LIST'!$DK$120</f>
        <v>E1</v>
      </c>
      <c r="EQ19" s="166" t="str">
        <f>'MARK LIST'!$CV$120</f>
        <v>E2</v>
      </c>
      <c r="ER19" s="166" t="str">
        <f>'MARK LIST'!$CW$120</f>
        <v>3</v>
      </c>
      <c r="ES19" s="69"/>
      <c r="ET19" s="862"/>
    </row>
    <row r="20" spans="1:150" ht="18" customHeight="1">
      <c r="A20" s="862"/>
      <c r="B20" s="61"/>
      <c r="C20" s="84" t="str">
        <f>HOME!$B$17</f>
        <v>TELUGU</v>
      </c>
      <c r="D20" s="57" t="str">
        <f>'MARK LIST'!$N$139</f>
        <v>10</v>
      </c>
      <c r="E20" s="57" t="str">
        <f>'MARK LIST'!$AB$139</f>
        <v>10</v>
      </c>
      <c r="F20" s="57" t="str">
        <f>'MARK LIST'!$AK$139</f>
        <v>10</v>
      </c>
      <c r="G20" s="57" t="str">
        <f>'MARK LIST'!$BD$139</f>
        <v>10</v>
      </c>
      <c r="H20" s="57" t="str">
        <f>'MARK LIST'!$BR$139</f>
        <v>10</v>
      </c>
      <c r="I20" s="57" t="str">
        <f>'MARK LIST'!$CA$139</f>
        <v>10</v>
      </c>
      <c r="J20" s="58" t="str">
        <f>'MARK LIST'!$DJ$139</f>
        <v>A1</v>
      </c>
      <c r="K20" s="58" t="str">
        <f>'MARK LIST'!$DK$139</f>
        <v>A1</v>
      </c>
      <c r="L20" s="378" t="str">
        <f>'MARK LIST'!$CV$139</f>
        <v>A1</v>
      </c>
      <c r="M20" s="162" t="str">
        <f>'MARK LIST'!$CW$139</f>
        <v>10</v>
      </c>
      <c r="N20" s="69"/>
      <c r="O20" s="862"/>
      <c r="P20" s="862"/>
      <c r="Q20" s="61"/>
      <c r="R20" s="84" t="str">
        <f>HOME!$B$17</f>
        <v>TELUGU</v>
      </c>
      <c r="S20" s="57" t="str">
        <f>'MARK LIST'!$N$144</f>
        <v>9</v>
      </c>
      <c r="T20" s="57" t="str">
        <f>'MARK LIST'!$AB$144</f>
        <v>9</v>
      </c>
      <c r="U20" s="57" t="str">
        <f>'MARK LIST'!$AK$144</f>
        <v>9</v>
      </c>
      <c r="V20" s="57" t="str">
        <f>'MARK LIST'!$BD$144</f>
        <v>9</v>
      </c>
      <c r="W20" s="57" t="str">
        <f>'MARK LIST'!$BR$144</f>
        <v>9</v>
      </c>
      <c r="X20" s="57" t="str">
        <f>'MARK LIST'!$CA$144</f>
        <v>10</v>
      </c>
      <c r="Y20" s="58" t="str">
        <f>'MARK LIST'!$DJ$144</f>
        <v>A2</v>
      </c>
      <c r="Z20" s="58" t="str">
        <f>'MARK LIST'!$DK$144</f>
        <v>A1</v>
      </c>
      <c r="AA20" s="166" t="str">
        <f>'MARK LIST'!$CV$144</f>
        <v>A1</v>
      </c>
      <c r="AB20" s="166" t="str">
        <f>'MARK LIST'!$CW$144</f>
        <v>10</v>
      </c>
      <c r="AC20" s="69"/>
      <c r="AD20" s="862"/>
      <c r="AE20" s="862"/>
      <c r="AF20" s="61"/>
      <c r="AG20" s="84" t="str">
        <f>HOME!$B$17</f>
        <v>TELUGU</v>
      </c>
      <c r="AH20" s="57" t="str">
        <f>'MARK LIST'!$N$149</f>
        <v>8</v>
      </c>
      <c r="AI20" s="57" t="str">
        <f>'MARK LIST'!$AB$149</f>
        <v>8</v>
      </c>
      <c r="AJ20" s="57" t="str">
        <f>'MARK LIST'!$AK$149</f>
        <v>8</v>
      </c>
      <c r="AK20" s="57" t="str">
        <f>'MARK LIST'!$BD$149</f>
        <v>8</v>
      </c>
      <c r="AL20" s="57" t="str">
        <f>'MARK LIST'!$BR$149</f>
        <v>8</v>
      </c>
      <c r="AM20" s="57" t="str">
        <f>'MARK LIST'!$CA$149</f>
        <v>9</v>
      </c>
      <c r="AN20" s="58" t="str">
        <f>'MARK LIST'!$DJ$149</f>
        <v>B1</v>
      </c>
      <c r="AO20" s="58" t="str">
        <f>'MARK LIST'!$DK$149</f>
        <v>A2</v>
      </c>
      <c r="AP20" s="166" t="str">
        <f>'MARK LIST'!$CV$149</f>
        <v>A2</v>
      </c>
      <c r="AQ20" s="166" t="str">
        <f>'MARK LIST'!$CW$149</f>
        <v>9</v>
      </c>
      <c r="AR20" s="69"/>
      <c r="AS20" s="862"/>
      <c r="AT20" s="862"/>
      <c r="AU20" s="61"/>
      <c r="AV20" s="84" t="str">
        <f>HOME!$B$17</f>
        <v>TELUGU</v>
      </c>
      <c r="AW20" s="57" t="str">
        <f>'MARK LIST'!$N$154</f>
        <v>7</v>
      </c>
      <c r="AX20" s="57" t="str">
        <f>'MARK LIST'!$AB$154</f>
        <v>7</v>
      </c>
      <c r="AY20" s="57" t="str">
        <f>'MARK LIST'!$AK$154</f>
        <v>7</v>
      </c>
      <c r="AZ20" s="57" t="str">
        <f>'MARK LIST'!$BD$154</f>
        <v>7</v>
      </c>
      <c r="BA20" s="57" t="str">
        <f>'MARK LIST'!$BR$154</f>
        <v>7</v>
      </c>
      <c r="BB20" s="57" t="str">
        <f>'MARK LIST'!$CA$154</f>
        <v>8</v>
      </c>
      <c r="BC20" s="58" t="str">
        <f>'MARK LIST'!$DJ$154</f>
        <v>B2</v>
      </c>
      <c r="BD20" s="58" t="str">
        <f>'MARK LIST'!$DK$154</f>
        <v>B1</v>
      </c>
      <c r="BE20" s="166" t="str">
        <f>'MARK LIST'!$CV$154</f>
        <v>B1</v>
      </c>
      <c r="BF20" s="166" t="str">
        <f>'MARK LIST'!$CW$154</f>
        <v>8</v>
      </c>
      <c r="BG20" s="69"/>
      <c r="BH20" s="862"/>
      <c r="BI20" s="862"/>
      <c r="BJ20" s="61"/>
      <c r="BK20" s="84" t="str">
        <f>HOME!$B$17</f>
        <v>TELUGU</v>
      </c>
      <c r="BL20" s="57" t="str">
        <f>'MARK LIST'!$N$159</f>
        <v>6</v>
      </c>
      <c r="BM20" s="57" t="str">
        <f>'MARK LIST'!$AB$159</f>
        <v>6</v>
      </c>
      <c r="BN20" s="57" t="str">
        <f>'MARK LIST'!$AK$159</f>
        <v>6</v>
      </c>
      <c r="BO20" s="57" t="str">
        <f>'MARK LIST'!$BD$159</f>
        <v>6</v>
      </c>
      <c r="BP20" s="57" t="str">
        <f>'MARK LIST'!$BR$159</f>
        <v>6</v>
      </c>
      <c r="BQ20" s="57" t="str">
        <f>'MARK LIST'!$CA$159</f>
        <v>7</v>
      </c>
      <c r="BR20" s="58" t="str">
        <f>'MARK LIST'!$DJ$159</f>
        <v>C1</v>
      </c>
      <c r="BS20" s="58" t="str">
        <f>'MARK LIST'!$DK$159</f>
        <v>B2</v>
      </c>
      <c r="BT20" s="166" t="str">
        <f>'MARK LIST'!$CV$159</f>
        <v>B2</v>
      </c>
      <c r="BU20" s="166" t="str">
        <f>'MARK LIST'!$CW$159</f>
        <v>7</v>
      </c>
      <c r="BV20" s="69"/>
      <c r="BW20" s="862"/>
      <c r="BX20" s="862"/>
      <c r="BY20" s="61"/>
      <c r="BZ20" s="84" t="str">
        <f>HOME!$B$17</f>
        <v>TELUGU</v>
      </c>
      <c r="CA20" s="57" t="str">
        <f>'MARK LIST'!$N$164</f>
        <v>5</v>
      </c>
      <c r="CB20" s="57" t="str">
        <f>'MARK LIST'!$AB$164</f>
        <v>5</v>
      </c>
      <c r="CC20" s="57" t="str">
        <f>'MARK LIST'!$AK$164</f>
        <v>5</v>
      </c>
      <c r="CD20" s="57" t="str">
        <f>'MARK LIST'!$BD$164</f>
        <v>5</v>
      </c>
      <c r="CE20" s="57" t="str">
        <f>'MARK LIST'!$BR$164</f>
        <v>5</v>
      </c>
      <c r="CF20" s="57" t="str">
        <f>'MARK LIST'!$CA$164</f>
        <v>6</v>
      </c>
      <c r="CG20" s="58" t="str">
        <f>'MARK LIST'!$DJ$164</f>
        <v>C2</v>
      </c>
      <c r="CH20" s="58" t="str">
        <f>'MARK LIST'!$DK$164</f>
        <v>C1</v>
      </c>
      <c r="CI20" s="166" t="str">
        <f>'MARK LIST'!$CV$164</f>
        <v>C1</v>
      </c>
      <c r="CJ20" s="166" t="str">
        <f>'MARK LIST'!$CW$164</f>
        <v>6</v>
      </c>
      <c r="CK20" s="69"/>
      <c r="CL20" s="862"/>
      <c r="CM20" s="862"/>
      <c r="CN20" s="61"/>
      <c r="CO20" s="84" t="str">
        <f>HOME!$B$17</f>
        <v>TELUGU</v>
      </c>
      <c r="CP20" s="57" t="str">
        <f>'MARK LIST'!$N$167</f>
        <v>5</v>
      </c>
      <c r="CQ20" s="57" t="str">
        <f>'MARK LIST'!$AB$167</f>
        <v>5</v>
      </c>
      <c r="CR20" s="57" t="str">
        <f>'MARK LIST'!$AK$167</f>
        <v>5</v>
      </c>
      <c r="CS20" s="57" t="str">
        <f>'MARK LIST'!$BD$167</f>
        <v>5</v>
      </c>
      <c r="CT20" s="57" t="str">
        <f>'MARK LIST'!$BR$167</f>
        <v>5</v>
      </c>
      <c r="CU20" s="57" t="str">
        <f>'MARK LIST'!$CA$167</f>
        <v>6</v>
      </c>
      <c r="CV20" s="58" t="str">
        <f>'MARK LIST'!$DJ$167</f>
        <v>C2</v>
      </c>
      <c r="CW20" s="58" t="str">
        <f>'MARK LIST'!$DK$167</f>
        <v>C1</v>
      </c>
      <c r="CX20" s="166" t="str">
        <f>'MARK LIST'!$CV$167</f>
        <v>C1</v>
      </c>
      <c r="CY20" s="166" t="str">
        <f>'MARK LIST'!$CW$167</f>
        <v>6</v>
      </c>
      <c r="CZ20" s="69"/>
      <c r="DA20" s="862"/>
      <c r="DB20" s="862"/>
      <c r="DC20" s="61"/>
      <c r="DD20" s="84" t="str">
        <f>HOME!$B$17</f>
        <v>TELUGU</v>
      </c>
      <c r="DE20" s="57" t="str">
        <f>'MARK LIST'!$N$172</f>
        <v>4</v>
      </c>
      <c r="DF20" s="57" t="str">
        <f>'MARK LIST'!$AB$172</f>
        <v>4</v>
      </c>
      <c r="DG20" s="57" t="str">
        <f>'MARK LIST'!$AK$172</f>
        <v>4</v>
      </c>
      <c r="DH20" s="57" t="str">
        <f>'MARK LIST'!$BD$172</f>
        <v>4</v>
      </c>
      <c r="DI20" s="57" t="str">
        <f>'MARK LIST'!$BR$172</f>
        <v>4</v>
      </c>
      <c r="DJ20" s="57" t="str">
        <f>'MARK LIST'!$CA$172</f>
        <v>5</v>
      </c>
      <c r="DK20" s="58" t="str">
        <f>'MARK LIST'!$DJ$172</f>
        <v>D</v>
      </c>
      <c r="DL20" s="58" t="str">
        <f>'MARK LIST'!$DK$172</f>
        <v>C2</v>
      </c>
      <c r="DM20" s="166" t="str">
        <f>'MARK LIST'!$CV$172</f>
        <v>C2</v>
      </c>
      <c r="DN20" s="166" t="str">
        <f>'MARK LIST'!$CW$172</f>
        <v>5</v>
      </c>
      <c r="DO20" s="69"/>
      <c r="DP20" s="862"/>
      <c r="DQ20" s="862"/>
      <c r="DR20" s="61"/>
      <c r="DS20" s="84" t="str">
        <f>HOME!$B$17</f>
        <v>TELUGU</v>
      </c>
      <c r="DT20" s="57" t="str">
        <f>'MARK LIST'!$N$177</f>
        <v>2</v>
      </c>
      <c r="DU20" s="57" t="str">
        <f>'MARK LIST'!$AB$177</f>
        <v>2</v>
      </c>
      <c r="DV20" s="57" t="str">
        <f>'MARK LIST'!$AK$177</f>
        <v>2</v>
      </c>
      <c r="DW20" s="57" t="str">
        <f>'MARK LIST'!$BD$177</f>
        <v>2</v>
      </c>
      <c r="DX20" s="57" t="str">
        <f>'MARK LIST'!$BR$177</f>
        <v>2</v>
      </c>
      <c r="DY20" s="57" t="str">
        <f>'MARK LIST'!$CA$177</f>
        <v>4</v>
      </c>
      <c r="DZ20" s="58" t="str">
        <f>'MARK LIST'!$DJ$177</f>
        <v>E1</v>
      </c>
      <c r="EA20" s="58" t="str">
        <f>'MARK LIST'!$DK$177</f>
        <v>D</v>
      </c>
      <c r="EB20" s="166" t="str">
        <f>'MARK LIST'!$CV$177</f>
        <v>D</v>
      </c>
      <c r="EC20" s="166" t="str">
        <f>'MARK LIST'!$CW$177</f>
        <v>4</v>
      </c>
      <c r="ED20" s="69"/>
      <c r="EE20" s="862"/>
      <c r="EF20" s="862"/>
      <c r="EG20" s="61"/>
      <c r="EH20" s="84" t="str">
        <f>HOME!$B$17</f>
        <v>TELUGU</v>
      </c>
      <c r="EI20" s="57" t="str">
        <f>'MARK LIST'!$N$182</f>
        <v>3</v>
      </c>
      <c r="EJ20" s="57" t="str">
        <f>'MARK LIST'!$AB$182</f>
        <v>3</v>
      </c>
      <c r="EK20" s="57" t="str">
        <f>'MARK LIST'!$AK$182</f>
        <v>3</v>
      </c>
      <c r="EL20" s="57" t="str">
        <f>'MARK LIST'!$BD$182</f>
        <v>3</v>
      </c>
      <c r="EM20" s="57" t="str">
        <f>'MARK LIST'!$BR$182</f>
        <v>3</v>
      </c>
      <c r="EN20" s="57" t="str">
        <f>'MARK LIST'!$CA$182</f>
        <v>2</v>
      </c>
      <c r="EO20" s="58" t="str">
        <f>'MARK LIST'!$DJ$182</f>
        <v>E2</v>
      </c>
      <c r="EP20" s="58" t="str">
        <f>'MARK LIST'!$DK$182</f>
        <v>E1</v>
      </c>
      <c r="EQ20" s="166" t="str">
        <f>'MARK LIST'!$CV$182</f>
        <v>E1</v>
      </c>
      <c r="ER20" s="166" t="str">
        <f>'MARK LIST'!$CW$182</f>
        <v>2</v>
      </c>
      <c r="ES20" s="69"/>
      <c r="ET20" s="862"/>
    </row>
    <row r="21" spans="1:150" ht="18" customHeight="1">
      <c r="A21" s="862"/>
      <c r="B21" s="61"/>
      <c r="C21" s="84" t="str">
        <f>HOME!$B$18</f>
        <v>MATHS</v>
      </c>
      <c r="D21" s="57" t="str">
        <f>'MARK LIST'!$N$203</f>
        <v>8</v>
      </c>
      <c r="E21" s="57" t="str">
        <f>'MARK LIST'!$AB$203</f>
        <v>10</v>
      </c>
      <c r="F21" s="57" t="str">
        <f>'MARK LIST'!$AK$203</f>
        <v>10</v>
      </c>
      <c r="G21" s="57" t="str">
        <f>'MARK LIST'!$BD$203</f>
        <v>10</v>
      </c>
      <c r="H21" s="57" t="str">
        <f>'MARK LIST'!$BR$203</f>
        <v>10</v>
      </c>
      <c r="I21" s="57" t="str">
        <f>'MARK LIST'!$CA$203</f>
        <v>10</v>
      </c>
      <c r="J21" s="58" t="str">
        <f>'MARK LIST'!$DJ$203</f>
        <v>A1</v>
      </c>
      <c r="K21" s="58" t="str">
        <f>'MARK LIST'!$DK$203</f>
        <v>A1</v>
      </c>
      <c r="L21" s="378" t="str">
        <f>'MARK LIST'!$CV$203</f>
        <v>A1</v>
      </c>
      <c r="M21" s="162" t="str">
        <f>'MARK LIST'!$CW$203</f>
        <v>10</v>
      </c>
      <c r="N21" s="69"/>
      <c r="O21" s="862"/>
      <c r="P21" s="862"/>
      <c r="Q21" s="61"/>
      <c r="R21" s="84" t="str">
        <f>HOME!$B$18</f>
        <v>MATHS</v>
      </c>
      <c r="S21" s="57" t="str">
        <f>'MARK LIST'!$N$208</f>
        <v>7</v>
      </c>
      <c r="T21" s="57" t="str">
        <f>'MARK LIST'!$AB$208</f>
        <v>9</v>
      </c>
      <c r="U21" s="57" t="str">
        <f>'MARK LIST'!$AK$208</f>
        <v>9</v>
      </c>
      <c r="V21" s="57" t="str">
        <f>'MARK LIST'!$BD$208</f>
        <v>9</v>
      </c>
      <c r="W21" s="57" t="str">
        <f>'MARK LIST'!$BR$208</f>
        <v>9</v>
      </c>
      <c r="X21" s="57" t="str">
        <f>'MARK LIST'!$CA$208</f>
        <v>9</v>
      </c>
      <c r="Y21" s="58" t="str">
        <f>'MARK LIST'!$DJ$208</f>
        <v>A2</v>
      </c>
      <c r="Z21" s="58" t="str">
        <f>'MARK LIST'!$DK$208</f>
        <v>A2</v>
      </c>
      <c r="AA21" s="166" t="str">
        <f>'MARK LIST'!$CV$208</f>
        <v>A2</v>
      </c>
      <c r="AB21" s="166" t="str">
        <f>'MARK LIST'!$CW$208</f>
        <v>9</v>
      </c>
      <c r="AC21" s="69"/>
      <c r="AD21" s="862"/>
      <c r="AE21" s="862"/>
      <c r="AF21" s="61"/>
      <c r="AG21" s="84" t="str">
        <f>HOME!$B$18</f>
        <v>MATHS</v>
      </c>
      <c r="AH21" s="57" t="str">
        <f>'MARK LIST'!$N$213</f>
        <v>7</v>
      </c>
      <c r="AI21" s="57" t="str">
        <f>'MARK LIST'!$AB$213</f>
        <v>8</v>
      </c>
      <c r="AJ21" s="57" t="str">
        <f>'MARK LIST'!$AK$213</f>
        <v>8</v>
      </c>
      <c r="AK21" s="57" t="str">
        <f>'MARK LIST'!$BD$213</f>
        <v>8</v>
      </c>
      <c r="AL21" s="57" t="str">
        <f>'MARK LIST'!$BR$213</f>
        <v>8</v>
      </c>
      <c r="AM21" s="57" t="str">
        <f>'MARK LIST'!$CA$213</f>
        <v>8</v>
      </c>
      <c r="AN21" s="58" t="str">
        <f>'MARK LIST'!$DJ$213</f>
        <v>B1</v>
      </c>
      <c r="AO21" s="58" t="str">
        <f>'MARK LIST'!$DK$213</f>
        <v>B1</v>
      </c>
      <c r="AP21" s="166" t="str">
        <f>'MARK LIST'!$CV$213</f>
        <v>B1</v>
      </c>
      <c r="AQ21" s="166" t="str">
        <f>'MARK LIST'!$CW$213</f>
        <v>8</v>
      </c>
      <c r="AR21" s="69"/>
      <c r="AS21" s="862"/>
      <c r="AT21" s="862"/>
      <c r="AU21" s="61"/>
      <c r="AV21" s="84" t="str">
        <f>HOME!$B$18</f>
        <v>MATHS</v>
      </c>
      <c r="AW21" s="57" t="str">
        <f>'MARK LIST'!$N$218</f>
        <v>6</v>
      </c>
      <c r="AX21" s="57" t="str">
        <f>'MARK LIST'!$AB$218</f>
        <v>7</v>
      </c>
      <c r="AY21" s="57" t="str">
        <f>'MARK LIST'!$AK$218</f>
        <v>7</v>
      </c>
      <c r="AZ21" s="57" t="str">
        <f>'MARK LIST'!$BD$218</f>
        <v>7</v>
      </c>
      <c r="BA21" s="57" t="str">
        <f>'MARK LIST'!$BR$218</f>
        <v>7</v>
      </c>
      <c r="BB21" s="57" t="str">
        <f>'MARK LIST'!$CA$218</f>
        <v>7</v>
      </c>
      <c r="BC21" s="58" t="str">
        <f>'MARK LIST'!$DJ$218</f>
        <v>B2</v>
      </c>
      <c r="BD21" s="58" t="str">
        <f>'MARK LIST'!$DK$218</f>
        <v>B2</v>
      </c>
      <c r="BE21" s="166" t="str">
        <f>'MARK LIST'!$CV$218</f>
        <v>B2</v>
      </c>
      <c r="BF21" s="166" t="str">
        <f>'MARK LIST'!$CW$218</f>
        <v>7</v>
      </c>
      <c r="BG21" s="69"/>
      <c r="BH21" s="862"/>
      <c r="BI21" s="862"/>
      <c r="BJ21" s="61"/>
      <c r="BK21" s="84" t="str">
        <f>HOME!$B$18</f>
        <v>MATHS</v>
      </c>
      <c r="BL21" s="57" t="str">
        <f>'MARK LIST'!$N$223</f>
        <v>5</v>
      </c>
      <c r="BM21" s="57" t="str">
        <f>'MARK LIST'!$AB$223</f>
        <v>6</v>
      </c>
      <c r="BN21" s="57" t="str">
        <f>'MARK LIST'!$AK$223</f>
        <v>6</v>
      </c>
      <c r="BO21" s="57" t="str">
        <f>'MARK LIST'!$BD$223</f>
        <v>6</v>
      </c>
      <c r="BP21" s="57" t="str">
        <f>'MARK LIST'!$BR$223</f>
        <v>6</v>
      </c>
      <c r="BQ21" s="57" t="str">
        <f>'MARK LIST'!$CA$223</f>
        <v>6</v>
      </c>
      <c r="BR21" s="58" t="str">
        <f>'MARK LIST'!$DJ$223</f>
        <v>C1</v>
      </c>
      <c r="BS21" s="58" t="str">
        <f>'MARK LIST'!$DK$223</f>
        <v>C1</v>
      </c>
      <c r="BT21" s="166" t="str">
        <f>'MARK LIST'!$CV$223</f>
        <v>C1</v>
      </c>
      <c r="BU21" s="166" t="str">
        <f>'MARK LIST'!$CW$223</f>
        <v>6</v>
      </c>
      <c r="BV21" s="69"/>
      <c r="BW21" s="862"/>
      <c r="BX21" s="862"/>
      <c r="BY21" s="61"/>
      <c r="BZ21" s="84" t="str">
        <f>HOME!$B$18</f>
        <v>MATHS</v>
      </c>
      <c r="CA21" s="57" t="str">
        <f>'MARK LIST'!$N$228</f>
        <v>4</v>
      </c>
      <c r="CB21" s="57" t="str">
        <f>'MARK LIST'!$AB$228</f>
        <v>5</v>
      </c>
      <c r="CC21" s="57" t="str">
        <f>'MARK LIST'!$AK$228</f>
        <v>5</v>
      </c>
      <c r="CD21" s="57" t="str">
        <f>'MARK LIST'!$BD$228</f>
        <v>5</v>
      </c>
      <c r="CE21" s="57" t="str">
        <f>'MARK LIST'!$BR$228</f>
        <v>5</v>
      </c>
      <c r="CF21" s="57" t="str">
        <f>'MARK LIST'!$CA$228</f>
        <v>5</v>
      </c>
      <c r="CG21" s="58" t="str">
        <f>'MARK LIST'!$DJ$228</f>
        <v>C2</v>
      </c>
      <c r="CH21" s="58" t="str">
        <f>'MARK LIST'!$DK$228</f>
        <v>C2</v>
      </c>
      <c r="CI21" s="166" t="str">
        <f>'MARK LIST'!$CV$228</f>
        <v>C2</v>
      </c>
      <c r="CJ21" s="166" t="str">
        <f>'MARK LIST'!$CW$228</f>
        <v>5</v>
      </c>
      <c r="CK21" s="69"/>
      <c r="CL21" s="862"/>
      <c r="CM21" s="862"/>
      <c r="CN21" s="61"/>
      <c r="CO21" s="84" t="str">
        <f>HOME!$B$18</f>
        <v>MATHS</v>
      </c>
      <c r="CP21" s="57" t="str">
        <f>'MARK LIST'!$N$233</f>
        <v>2</v>
      </c>
      <c r="CQ21" s="57" t="str">
        <f>'MARK LIST'!$AB$233</f>
        <v>4</v>
      </c>
      <c r="CR21" s="57" t="str">
        <f>'MARK LIST'!$AK$233</f>
        <v>4</v>
      </c>
      <c r="CS21" s="57" t="str">
        <f>'MARK LIST'!$BD$233</f>
        <v>4</v>
      </c>
      <c r="CT21" s="57" t="str">
        <f>'MARK LIST'!$BR$233</f>
        <v>4</v>
      </c>
      <c r="CU21" s="57" t="str">
        <f>'MARK LIST'!$CA$233</f>
        <v>4</v>
      </c>
      <c r="CV21" s="58" t="str">
        <f>'MARK LIST'!$DJ$233</f>
        <v>D</v>
      </c>
      <c r="CW21" s="58" t="str">
        <f>'MARK LIST'!$DK$233</f>
        <v>D</v>
      </c>
      <c r="CX21" s="166" t="str">
        <f>'MARK LIST'!$CV$233</f>
        <v>D</v>
      </c>
      <c r="CY21" s="166" t="str">
        <f>'MARK LIST'!$CW$233</f>
        <v>4</v>
      </c>
      <c r="CZ21" s="69"/>
      <c r="DA21" s="862"/>
      <c r="DB21" s="862"/>
      <c r="DC21" s="61"/>
      <c r="DD21" s="84" t="str">
        <f>HOME!$B$18</f>
        <v>MATHS</v>
      </c>
      <c r="DE21" s="57" t="str">
        <f>'MARK LIST'!$N$238</f>
        <v>2</v>
      </c>
      <c r="DF21" s="57" t="str">
        <f>'MARK LIST'!$AB$238</f>
        <v>2</v>
      </c>
      <c r="DG21" s="57" t="str">
        <f>'MARK LIST'!$AK$238</f>
        <v>2</v>
      </c>
      <c r="DH21" s="57" t="str">
        <f>'MARK LIST'!$BD$238</f>
        <v>2</v>
      </c>
      <c r="DI21" s="57" t="str">
        <f>'MARK LIST'!$BR$238</f>
        <v>2</v>
      </c>
      <c r="DJ21" s="57" t="str">
        <f>'MARK LIST'!$CA$238</f>
        <v>2</v>
      </c>
      <c r="DK21" s="58" t="str">
        <f>'MARK LIST'!$DJ$238</f>
        <v>E1</v>
      </c>
      <c r="DL21" s="58" t="str">
        <f>'MARK LIST'!$DK$238</f>
        <v>E1</v>
      </c>
      <c r="DM21" s="166" t="str">
        <f>'MARK LIST'!$CV$238</f>
        <v>E1</v>
      </c>
      <c r="DN21" s="166" t="str">
        <f>'MARK LIST'!$CW$238</f>
        <v>2</v>
      </c>
      <c r="DO21" s="69"/>
      <c r="DP21" s="862"/>
      <c r="DQ21" s="862"/>
      <c r="DR21" s="61"/>
      <c r="DS21" s="84" t="str">
        <f>HOME!$B$18</f>
        <v>MATHS</v>
      </c>
      <c r="DT21" s="57" t="str">
        <f>'MARK LIST'!$N$243</f>
        <v>3</v>
      </c>
      <c r="DU21" s="57" t="str">
        <f>'MARK LIST'!$AB$243</f>
        <v>3</v>
      </c>
      <c r="DV21" s="57" t="str">
        <f>'MARK LIST'!$AK$243</f>
        <v>3</v>
      </c>
      <c r="DW21" s="57" t="str">
        <f>'MARK LIST'!$BD$243</f>
        <v>3</v>
      </c>
      <c r="DX21" s="57" t="str">
        <f>'MARK LIST'!$BR$243</f>
        <v>3</v>
      </c>
      <c r="DY21" s="57" t="str">
        <f>'MARK LIST'!$CA$243</f>
        <v>3</v>
      </c>
      <c r="DZ21" s="58" t="str">
        <f>'MARK LIST'!$DJ$243</f>
        <v>E2</v>
      </c>
      <c r="EA21" s="58" t="str">
        <f>'MARK LIST'!$DK$243</f>
        <v>E2</v>
      </c>
      <c r="EB21" s="166" t="str">
        <f>'MARK LIST'!$CV$243</f>
        <v>E2</v>
      </c>
      <c r="EC21" s="166" t="str">
        <f>'MARK LIST'!$CW$243</f>
        <v>3</v>
      </c>
      <c r="ED21" s="69"/>
      <c r="EE21" s="862"/>
      <c r="EF21" s="862"/>
      <c r="EG21" s="61"/>
      <c r="EH21" s="84" t="str">
        <f>HOME!$B$18</f>
        <v>MATHS</v>
      </c>
      <c r="EI21" s="57" t="str">
        <f>'MARK LIST'!$N$248</f>
        <v>ab</v>
      </c>
      <c r="EJ21" s="57" t="str">
        <f>'MARK LIST'!$AB$248</f>
        <v>ab</v>
      </c>
      <c r="EK21" s="57" t="str">
        <f>'MARK LIST'!$AK$248</f>
        <v>3</v>
      </c>
      <c r="EL21" s="57" t="str">
        <f>'MARK LIST'!$BD$248</f>
        <v>3</v>
      </c>
      <c r="EM21" s="57" t="str">
        <f>'MARK LIST'!$BR$248</f>
        <v>3</v>
      </c>
      <c r="EN21" s="57" t="str">
        <f>'MARK LIST'!$CA$248</f>
        <v>3</v>
      </c>
      <c r="EO21" s="58" t="str">
        <f>'MARK LIST'!$DJ$248</f>
        <v>E2</v>
      </c>
      <c r="EP21" s="58" t="str">
        <f>'MARK LIST'!$DK$248</f>
        <v>E2</v>
      </c>
      <c r="EQ21" s="232" t="str">
        <f>'MARK LIST'!$CV$248</f>
        <v>E2</v>
      </c>
      <c r="ER21" s="166" t="str">
        <f>'MARK LIST'!$CW$248</f>
        <v>3</v>
      </c>
      <c r="ES21" s="69"/>
      <c r="ET21" s="862"/>
    </row>
    <row r="22" spans="1:150" ht="18" customHeight="1">
      <c r="A22" s="862"/>
      <c r="B22" s="61"/>
      <c r="C22" s="84" t="str">
        <f>HOME!$B$19</f>
        <v>SCIENCE</v>
      </c>
      <c r="D22" s="57" t="str">
        <f>'MARK LIST'!$N$267</f>
        <v>10</v>
      </c>
      <c r="E22" s="57" t="str">
        <f>'MARK LIST'!$AB$267</f>
        <v>10</v>
      </c>
      <c r="F22" s="57" t="str">
        <f>'MARK LIST'!$AK$267</f>
        <v>10</v>
      </c>
      <c r="G22" s="57" t="str">
        <f>'MARK LIST'!$BD$267</f>
        <v>10</v>
      </c>
      <c r="H22" s="57" t="str">
        <f>'MARK LIST'!$BR$267</f>
        <v>10</v>
      </c>
      <c r="I22" s="57" t="str">
        <f>'MARK LIST'!$CA$267</f>
        <v>10</v>
      </c>
      <c r="J22" s="58" t="str">
        <f>'MARK LIST'!$DJ$267</f>
        <v>A1</v>
      </c>
      <c r="K22" s="58" t="str">
        <f>'MARK LIST'!$DK$267</f>
        <v>A1</v>
      </c>
      <c r="L22" s="378" t="str">
        <f>'MARK LIST'!$CV$267</f>
        <v>A1</v>
      </c>
      <c r="M22" s="162" t="str">
        <f>'MARK LIST'!$CW$267</f>
        <v>10</v>
      </c>
      <c r="N22" s="69"/>
      <c r="O22" s="862"/>
      <c r="P22" s="862"/>
      <c r="Q22" s="61"/>
      <c r="R22" s="84" t="str">
        <f>HOME!$B$19</f>
        <v>SCIENCE</v>
      </c>
      <c r="S22" s="57" t="str">
        <f>'MARK LIST'!$N$272</f>
        <v>9</v>
      </c>
      <c r="T22" s="57" t="str">
        <f>'MARK LIST'!$AB$272</f>
        <v>9</v>
      </c>
      <c r="U22" s="57" t="str">
        <f>'MARK LIST'!$AK$272</f>
        <v>9</v>
      </c>
      <c r="V22" s="57" t="str">
        <f>'MARK LIST'!$BD$272</f>
        <v>9</v>
      </c>
      <c r="W22" s="57" t="str">
        <f>'MARK LIST'!$BR$272</f>
        <v>9</v>
      </c>
      <c r="X22" s="57" t="str">
        <f>'MARK LIST'!$CA$272</f>
        <v>10</v>
      </c>
      <c r="Y22" s="58" t="str">
        <f>'MARK LIST'!$DJ$272</f>
        <v>A2</v>
      </c>
      <c r="Z22" s="58" t="str">
        <f>'MARK LIST'!$DK$272</f>
        <v>A1</v>
      </c>
      <c r="AA22" s="166" t="str">
        <f>'MARK LIST'!$CV$272</f>
        <v>A1</v>
      </c>
      <c r="AB22" s="166" t="str">
        <f>'MARK LIST'!$CW$272</f>
        <v>10</v>
      </c>
      <c r="AC22" s="69"/>
      <c r="AD22" s="862"/>
      <c r="AE22" s="862"/>
      <c r="AF22" s="61"/>
      <c r="AG22" s="84" t="str">
        <f>HOME!$B$19</f>
        <v>SCIENCE</v>
      </c>
      <c r="AH22" s="57" t="str">
        <f>'MARK LIST'!$N$277</f>
        <v>8</v>
      </c>
      <c r="AI22" s="57" t="str">
        <f>'MARK LIST'!$AB$277</f>
        <v>8</v>
      </c>
      <c r="AJ22" s="57" t="str">
        <f>'MARK LIST'!$AK$277</f>
        <v>8</v>
      </c>
      <c r="AK22" s="57" t="str">
        <f>'MARK LIST'!$BD$277</f>
        <v>8</v>
      </c>
      <c r="AL22" s="57" t="str">
        <f>'MARK LIST'!$BR$277</f>
        <v>8</v>
      </c>
      <c r="AM22" s="57" t="str">
        <f>'MARK LIST'!$CA$277</f>
        <v>10</v>
      </c>
      <c r="AN22" s="58" t="str">
        <f>'MARK LIST'!$DJ$277</f>
        <v>B1</v>
      </c>
      <c r="AO22" s="58" t="str">
        <f>'MARK LIST'!$DK$277</f>
        <v>A2</v>
      </c>
      <c r="AP22" s="166" t="str">
        <f>'MARK LIST'!$CV$277</f>
        <v>A2</v>
      </c>
      <c r="AQ22" s="166" t="str">
        <f>'MARK LIST'!$CW$277</f>
        <v>9</v>
      </c>
      <c r="AR22" s="69"/>
      <c r="AS22" s="862"/>
      <c r="AT22" s="862"/>
      <c r="AU22" s="61"/>
      <c r="AV22" s="84" t="str">
        <f>HOME!$B$19</f>
        <v>SCIENCE</v>
      </c>
      <c r="AW22" s="57" t="str">
        <f>'MARK LIST'!$N$282</f>
        <v>7</v>
      </c>
      <c r="AX22" s="57" t="str">
        <f>'MARK LIST'!$AB$282</f>
        <v>7</v>
      </c>
      <c r="AY22" s="57" t="str">
        <f>'MARK LIST'!$AK$282</f>
        <v>7</v>
      </c>
      <c r="AZ22" s="57" t="str">
        <f>'MARK LIST'!$BD$282</f>
        <v>7</v>
      </c>
      <c r="BA22" s="57" t="str">
        <f>'MARK LIST'!$BR$282</f>
        <v>7</v>
      </c>
      <c r="BB22" s="57" t="str">
        <f>'MARK LIST'!$CA$282</f>
        <v>9</v>
      </c>
      <c r="BC22" s="58" t="str">
        <f>'MARK LIST'!$DJ$282</f>
        <v>B2</v>
      </c>
      <c r="BD22" s="58" t="str">
        <f>'MARK LIST'!$DK$282</f>
        <v>B1</v>
      </c>
      <c r="BE22" s="166" t="str">
        <f>'MARK LIST'!$CV$282</f>
        <v>B1</v>
      </c>
      <c r="BF22" s="166" t="str">
        <f>'MARK LIST'!$CW$282</f>
        <v>8</v>
      </c>
      <c r="BG22" s="69"/>
      <c r="BH22" s="862"/>
      <c r="BI22" s="862"/>
      <c r="BJ22" s="61"/>
      <c r="BK22" s="84" t="str">
        <f>HOME!$B$19</f>
        <v>SCIENCE</v>
      </c>
      <c r="BL22" s="57" t="str">
        <f>'MARK LIST'!$N$287</f>
        <v>6</v>
      </c>
      <c r="BM22" s="57" t="str">
        <f>'MARK LIST'!$AB$287</f>
        <v>6</v>
      </c>
      <c r="BN22" s="57" t="str">
        <f>'MARK LIST'!$AK$287</f>
        <v>6</v>
      </c>
      <c r="BO22" s="57" t="str">
        <f>'MARK LIST'!$BD$287</f>
        <v>6</v>
      </c>
      <c r="BP22" s="57" t="str">
        <f>'MARK LIST'!$BR$287</f>
        <v>6</v>
      </c>
      <c r="BQ22" s="57" t="str">
        <f>'MARK LIST'!$CA$287</f>
        <v>8</v>
      </c>
      <c r="BR22" s="58" t="str">
        <f>'MARK LIST'!$DJ$287</f>
        <v>C1</v>
      </c>
      <c r="BS22" s="58" t="str">
        <f>'MARK LIST'!$DK$287</f>
        <v>B2</v>
      </c>
      <c r="BT22" s="166" t="str">
        <f>'MARK LIST'!$CV$287</f>
        <v>B2</v>
      </c>
      <c r="BU22" s="166" t="str">
        <f>'MARK LIST'!$CW$287</f>
        <v>7</v>
      </c>
      <c r="BV22" s="69"/>
      <c r="BW22" s="862"/>
      <c r="BX22" s="862"/>
      <c r="BY22" s="61"/>
      <c r="BZ22" s="84" t="str">
        <f>HOME!$B$19</f>
        <v>SCIENCE</v>
      </c>
      <c r="CA22" s="57" t="str">
        <f>'MARK LIST'!$N$292</f>
        <v>5</v>
      </c>
      <c r="CB22" s="57" t="str">
        <f>'MARK LIST'!$AB$292</f>
        <v>5</v>
      </c>
      <c r="CC22" s="57" t="str">
        <f>'MARK LIST'!$AK$292</f>
        <v>5</v>
      </c>
      <c r="CD22" s="57" t="str">
        <f>'MARK LIST'!$BD$292</f>
        <v>5</v>
      </c>
      <c r="CE22" s="57" t="str">
        <f>'MARK LIST'!$BR$292</f>
        <v>5</v>
      </c>
      <c r="CF22" s="57" t="str">
        <f>'MARK LIST'!$CA$292</f>
        <v>7</v>
      </c>
      <c r="CG22" s="58" t="str">
        <f>'MARK LIST'!$DJ$292</f>
        <v>C2</v>
      </c>
      <c r="CH22" s="58" t="str">
        <f>'MARK LIST'!$DK$292</f>
        <v>C1</v>
      </c>
      <c r="CI22" s="166" t="str">
        <f>'MARK LIST'!$CV$292</f>
        <v>C1</v>
      </c>
      <c r="CJ22" s="166" t="str">
        <f>'MARK LIST'!$CW$292</f>
        <v>6</v>
      </c>
      <c r="CK22" s="69"/>
      <c r="CL22" s="862"/>
      <c r="CM22" s="862"/>
      <c r="CN22" s="61"/>
      <c r="CO22" s="84" t="str">
        <f>HOME!$B$19</f>
        <v>SCIENCE</v>
      </c>
      <c r="CP22" s="57" t="str">
        <f>'MARK LIST'!$N$297</f>
        <v>4</v>
      </c>
      <c r="CQ22" s="57" t="str">
        <f>'MARK LIST'!$AB$297</f>
        <v>4</v>
      </c>
      <c r="CR22" s="57" t="str">
        <f>'MARK LIST'!$AK$297</f>
        <v>4</v>
      </c>
      <c r="CS22" s="57" t="str">
        <f>'MARK LIST'!$BD$297</f>
        <v>4</v>
      </c>
      <c r="CT22" s="57" t="str">
        <f>'MARK LIST'!$BR$297</f>
        <v>4</v>
      </c>
      <c r="CU22" s="57" t="str">
        <f>'MARK LIST'!$CA$297</f>
        <v>5</v>
      </c>
      <c r="CV22" s="58" t="str">
        <f>'MARK LIST'!$DJ$297</f>
        <v>D</v>
      </c>
      <c r="CW22" s="58" t="str">
        <f>'MARK LIST'!$DK$297</f>
        <v>C2</v>
      </c>
      <c r="CX22" s="166" t="str">
        <f>'MARK LIST'!$CV$297</f>
        <v>C2</v>
      </c>
      <c r="CY22" s="166" t="str">
        <f>'MARK LIST'!$CW$297</f>
        <v>5</v>
      </c>
      <c r="CZ22" s="69"/>
      <c r="DA22" s="862"/>
      <c r="DB22" s="862"/>
      <c r="DC22" s="61"/>
      <c r="DD22" s="84" t="str">
        <f>HOME!$B$19</f>
        <v>SCIENCE</v>
      </c>
      <c r="DE22" s="57" t="str">
        <f>'MARK LIST'!$N$302</f>
        <v>2</v>
      </c>
      <c r="DF22" s="57" t="str">
        <f>'MARK LIST'!$AB$302</f>
        <v>2</v>
      </c>
      <c r="DG22" s="57" t="str">
        <f>'MARK LIST'!$AK$302</f>
        <v>2</v>
      </c>
      <c r="DH22" s="57" t="str">
        <f>'MARK LIST'!$BD$302</f>
        <v>2</v>
      </c>
      <c r="DI22" s="57" t="str">
        <f>'MARK LIST'!$BR$302</f>
        <v>2</v>
      </c>
      <c r="DJ22" s="57" t="str">
        <f>'MARK LIST'!$CA$302</f>
        <v>4</v>
      </c>
      <c r="DK22" s="58" t="str">
        <f>'MARK LIST'!$DJ$302</f>
        <v>E1</v>
      </c>
      <c r="DL22" s="58" t="str">
        <f>'MARK LIST'!$DK$302</f>
        <v>D</v>
      </c>
      <c r="DM22" s="166" t="str">
        <f>'MARK LIST'!$CV$302</f>
        <v>D</v>
      </c>
      <c r="DN22" s="166" t="str">
        <f>'MARK LIST'!$CW$302</f>
        <v>4</v>
      </c>
      <c r="DO22" s="69"/>
      <c r="DP22" s="862"/>
      <c r="DQ22" s="862"/>
      <c r="DR22" s="61"/>
      <c r="DS22" s="84" t="str">
        <f>HOME!$B$19</f>
        <v>SCIENCE</v>
      </c>
      <c r="DT22" s="57" t="str">
        <f>'MARK LIST'!$N$307</f>
        <v>3</v>
      </c>
      <c r="DU22" s="57" t="str">
        <f>'MARK LIST'!$AB$307</f>
        <v>3</v>
      </c>
      <c r="DV22" s="57" t="str">
        <f>'MARK LIST'!$AK$307</f>
        <v>3</v>
      </c>
      <c r="DW22" s="57" t="str">
        <f>'MARK LIST'!$BD$307</f>
        <v>3</v>
      </c>
      <c r="DX22" s="57" t="str">
        <f>'MARK LIST'!$BR$307</f>
        <v>3</v>
      </c>
      <c r="DY22" s="57" t="str">
        <f>'MARK LIST'!$CA$307</f>
        <v>2</v>
      </c>
      <c r="DZ22" s="58" t="str">
        <f>'MARK LIST'!$DJ$307</f>
        <v>E2</v>
      </c>
      <c r="EA22" s="58" t="str">
        <f>'MARK LIST'!$DK$307</f>
        <v>E1</v>
      </c>
      <c r="EB22" s="166" t="str">
        <f>'MARK LIST'!$CV$307</f>
        <v>E1</v>
      </c>
      <c r="EC22" s="166" t="str">
        <f>'MARK LIST'!$CW$307</f>
        <v>2</v>
      </c>
      <c r="ED22" s="69"/>
      <c r="EE22" s="862"/>
      <c r="EF22" s="862"/>
      <c r="EG22" s="61"/>
      <c r="EH22" s="84" t="str">
        <f>HOME!$B$19</f>
        <v>SCIENCE</v>
      </c>
      <c r="EI22" s="57" t="str">
        <f>'MARK LIST'!$N$312</f>
        <v>ab</v>
      </c>
      <c r="EJ22" s="57" t="str">
        <f>'MARK LIST'!$AB$312</f>
        <v>ab</v>
      </c>
      <c r="EK22" s="57" t="str">
        <f>'MARK LIST'!$AK$312</f>
        <v>3</v>
      </c>
      <c r="EL22" s="57" t="str">
        <f>'MARK LIST'!$BD$312</f>
        <v>3</v>
      </c>
      <c r="EM22" s="57" t="str">
        <f>'MARK LIST'!$BR$312</f>
        <v>3</v>
      </c>
      <c r="EN22" s="57" t="str">
        <f>'MARK LIST'!$CA$312</f>
        <v>2</v>
      </c>
      <c r="EO22" s="58" t="str">
        <f>'MARK LIST'!$DJ$312</f>
        <v>E2</v>
      </c>
      <c r="EP22" s="58" t="str">
        <f>'MARK LIST'!$DK$312</f>
        <v>E1</v>
      </c>
      <c r="EQ22" s="166" t="str">
        <f>'MARK LIST'!$CV$312</f>
        <v>E2</v>
      </c>
      <c r="ER22" s="166" t="str">
        <f>'MARK LIST'!$CW$312</f>
        <v>3</v>
      </c>
      <c r="ES22" s="69"/>
      <c r="ET22" s="862"/>
    </row>
    <row r="23" spans="1:150" ht="18" customHeight="1">
      <c r="A23" s="862"/>
      <c r="B23" s="61"/>
      <c r="C23" s="84" t="str">
        <f>HOME!$B$20</f>
        <v>SOCIAL STUDIES</v>
      </c>
      <c r="D23" s="57" t="str">
        <f>'MARK LIST'!$N$331</f>
        <v>10</v>
      </c>
      <c r="E23" s="57" t="str">
        <f>'MARK LIST'!$AB$331</f>
        <v>10</v>
      </c>
      <c r="F23" s="57" t="str">
        <f>'MARK LIST'!$AK$331</f>
        <v>10</v>
      </c>
      <c r="G23" s="57" t="str">
        <f>'MARK LIST'!$BD$331</f>
        <v>10</v>
      </c>
      <c r="H23" s="57" t="str">
        <f>'MARK LIST'!$BR$331</f>
        <v>ab</v>
      </c>
      <c r="I23" s="57" t="str">
        <f>'MARK LIST'!$CA$331</f>
        <v>10</v>
      </c>
      <c r="J23" s="58" t="str">
        <f>'MARK LIST'!$DJ$331</f>
        <v>B1</v>
      </c>
      <c r="K23" s="58" t="str">
        <f>'MARK LIST'!$DK$331</f>
        <v>A1</v>
      </c>
      <c r="L23" s="378" t="str">
        <f>'MARK LIST'!$CV$331</f>
        <v>A2</v>
      </c>
      <c r="M23" s="162" t="str">
        <f>'MARK LIST'!$CW$331</f>
        <v>9</v>
      </c>
      <c r="N23" s="69"/>
      <c r="O23" s="862"/>
      <c r="P23" s="862"/>
      <c r="Q23" s="61"/>
      <c r="R23" s="84" t="str">
        <f>HOME!$B$20</f>
        <v>SOCIAL STUDIES</v>
      </c>
      <c r="S23" s="57" t="str">
        <f>'MARK LIST'!$N$336</f>
        <v>9</v>
      </c>
      <c r="T23" s="57" t="str">
        <f>'MARK LIST'!$AB$336</f>
        <v>9</v>
      </c>
      <c r="U23" s="57" t="str">
        <f>'MARK LIST'!$AK$336</f>
        <v>9</v>
      </c>
      <c r="V23" s="57" t="str">
        <f>'MARK LIST'!$BD$336</f>
        <v>9</v>
      </c>
      <c r="W23" s="57" t="str">
        <f>'MARK LIST'!$BR$336</f>
        <v>9</v>
      </c>
      <c r="X23" s="57" t="str">
        <f>'MARK LIST'!$CA$336</f>
        <v>9</v>
      </c>
      <c r="Y23" s="58" t="str">
        <f>'MARK LIST'!$DJ$336</f>
        <v>A2</v>
      </c>
      <c r="Z23" s="58" t="str">
        <f>'MARK LIST'!$DK$336</f>
        <v>A2</v>
      </c>
      <c r="AA23" s="166" t="str">
        <f>'MARK LIST'!$CV$336</f>
        <v>A2</v>
      </c>
      <c r="AB23" s="166" t="str">
        <f>'MARK LIST'!$CW$336</f>
        <v>9</v>
      </c>
      <c r="AC23" s="69"/>
      <c r="AD23" s="862"/>
      <c r="AE23" s="862"/>
      <c r="AF23" s="61"/>
      <c r="AG23" s="84" t="str">
        <f>HOME!$B$20</f>
        <v>SOCIAL STUDIES</v>
      </c>
      <c r="AH23" s="57" t="str">
        <f>'MARK LIST'!$N$341</f>
        <v>8</v>
      </c>
      <c r="AI23" s="57" t="str">
        <f>'MARK LIST'!$AB$341</f>
        <v>8</v>
      </c>
      <c r="AJ23" s="57" t="str">
        <f>'MARK LIST'!$AK$341</f>
        <v>8</v>
      </c>
      <c r="AK23" s="57" t="str">
        <f>'MARK LIST'!$BD$341</f>
        <v>8</v>
      </c>
      <c r="AL23" s="57" t="str">
        <f>'MARK LIST'!$BR$341</f>
        <v>8</v>
      </c>
      <c r="AM23" s="57" t="str">
        <f>'MARK LIST'!$CA$341</f>
        <v>8</v>
      </c>
      <c r="AN23" s="58" t="str">
        <f>'MARK LIST'!$DJ$341</f>
        <v>B1</v>
      </c>
      <c r="AO23" s="58" t="str">
        <f>'MARK LIST'!$DK$341</f>
        <v>B1</v>
      </c>
      <c r="AP23" s="166" t="str">
        <f>'MARK LIST'!$CV$341</f>
        <v>B1</v>
      </c>
      <c r="AQ23" s="166" t="str">
        <f>'MARK LIST'!$CW$341</f>
        <v>8</v>
      </c>
      <c r="AR23" s="69"/>
      <c r="AS23" s="862"/>
      <c r="AT23" s="862"/>
      <c r="AU23" s="61"/>
      <c r="AV23" s="84" t="str">
        <f>HOME!$B$20</f>
        <v>SOCIAL STUDIES</v>
      </c>
      <c r="AW23" s="57" t="str">
        <f>'MARK LIST'!$N$346</f>
        <v>7</v>
      </c>
      <c r="AX23" s="57" t="str">
        <f>'MARK LIST'!$AB$346</f>
        <v>7</v>
      </c>
      <c r="AY23" s="57" t="str">
        <f>'MARK LIST'!$AK$346</f>
        <v>7</v>
      </c>
      <c r="AZ23" s="57" t="str">
        <f>'MARK LIST'!$BD$346</f>
        <v>7</v>
      </c>
      <c r="BA23" s="57" t="str">
        <f>'MARK LIST'!$BR$346</f>
        <v>7</v>
      </c>
      <c r="BB23" s="57" t="str">
        <f>'MARK LIST'!$CA$346</f>
        <v>7</v>
      </c>
      <c r="BC23" s="58" t="str">
        <f>'MARK LIST'!$DJ$346</f>
        <v>B2</v>
      </c>
      <c r="BD23" s="58" t="str">
        <f>'MARK LIST'!$DK$346</f>
        <v>B2</v>
      </c>
      <c r="BE23" s="166" t="str">
        <f>'MARK LIST'!$CV$346</f>
        <v>B2</v>
      </c>
      <c r="BF23" s="166" t="str">
        <f>'MARK LIST'!$CW$346</f>
        <v>7</v>
      </c>
      <c r="BG23" s="69"/>
      <c r="BH23" s="862"/>
      <c r="BI23" s="862"/>
      <c r="BJ23" s="61"/>
      <c r="BK23" s="84" t="str">
        <f>HOME!$B$20</f>
        <v>SOCIAL STUDIES</v>
      </c>
      <c r="BL23" s="57" t="str">
        <f>'MARK LIST'!$N$351</f>
        <v>6</v>
      </c>
      <c r="BM23" s="57" t="str">
        <f>'MARK LIST'!$AB$351</f>
        <v>6</v>
      </c>
      <c r="BN23" s="57" t="str">
        <f>'MARK LIST'!$AK$351</f>
        <v>6</v>
      </c>
      <c r="BO23" s="57" t="str">
        <f>'MARK LIST'!$BD$351</f>
        <v>6</v>
      </c>
      <c r="BP23" s="57" t="str">
        <f>'MARK LIST'!$BR$351</f>
        <v>6</v>
      </c>
      <c r="BQ23" s="57" t="str">
        <f>'MARK LIST'!$CA$351</f>
        <v>6</v>
      </c>
      <c r="BR23" s="58" t="str">
        <f>'MARK LIST'!$DJ$351</f>
        <v>C1</v>
      </c>
      <c r="BS23" s="58" t="str">
        <f>'MARK LIST'!$DK$351</f>
        <v>C1</v>
      </c>
      <c r="BT23" s="166" t="str">
        <f>'MARK LIST'!$CV$351</f>
        <v>C1</v>
      </c>
      <c r="BU23" s="166" t="str">
        <f>'MARK LIST'!$CW$351</f>
        <v>6</v>
      </c>
      <c r="BV23" s="69"/>
      <c r="BW23" s="862"/>
      <c r="BX23" s="862"/>
      <c r="BY23" s="61"/>
      <c r="BZ23" s="84" t="str">
        <f>HOME!$B$20</f>
        <v>SOCIAL STUDIES</v>
      </c>
      <c r="CA23" s="57" t="str">
        <f>'MARK LIST'!$N$356</f>
        <v>5</v>
      </c>
      <c r="CB23" s="57" t="str">
        <f>'MARK LIST'!$AB$356</f>
        <v>5</v>
      </c>
      <c r="CC23" s="57" t="str">
        <f>'MARK LIST'!$AK$356</f>
        <v>5</v>
      </c>
      <c r="CD23" s="57" t="str">
        <f>'MARK LIST'!$BD$356</f>
        <v>5</v>
      </c>
      <c r="CE23" s="57" t="str">
        <f>'MARK LIST'!$BR$356</f>
        <v>5</v>
      </c>
      <c r="CF23" s="57" t="str">
        <f>'MARK LIST'!$CA$356</f>
        <v>5</v>
      </c>
      <c r="CG23" s="58" t="str">
        <f>'MARK LIST'!$DJ$356</f>
        <v>C2</v>
      </c>
      <c r="CH23" s="58" t="str">
        <f>'MARK LIST'!$DK$356</f>
        <v>C2</v>
      </c>
      <c r="CI23" s="166" t="str">
        <f>'MARK LIST'!$CV$356</f>
        <v>C2</v>
      </c>
      <c r="CJ23" s="166" t="str">
        <f>'MARK LIST'!$CW$356</f>
        <v>5</v>
      </c>
      <c r="CK23" s="69"/>
      <c r="CL23" s="862"/>
      <c r="CM23" s="862"/>
      <c r="CN23" s="61"/>
      <c r="CO23" s="84" t="str">
        <f>HOME!$B$20</f>
        <v>SOCIAL STUDIES</v>
      </c>
      <c r="CP23" s="57" t="str">
        <f>'MARK LIST'!$N$361</f>
        <v>4</v>
      </c>
      <c r="CQ23" s="57" t="str">
        <f>'MARK LIST'!$AB$361</f>
        <v>4</v>
      </c>
      <c r="CR23" s="57" t="str">
        <f>'MARK LIST'!$AK$361</f>
        <v>4</v>
      </c>
      <c r="CS23" s="57" t="str">
        <f>'MARK LIST'!$BD$361</f>
        <v>4</v>
      </c>
      <c r="CT23" s="57" t="str">
        <f>'MARK LIST'!$BR$361</f>
        <v>4</v>
      </c>
      <c r="CU23" s="57" t="str">
        <f>'MARK LIST'!$CA$361</f>
        <v>4</v>
      </c>
      <c r="CV23" s="58" t="str">
        <f>'MARK LIST'!$DJ$361</f>
        <v>D</v>
      </c>
      <c r="CW23" s="58" t="str">
        <f>'MARK LIST'!$DK$361</f>
        <v>D</v>
      </c>
      <c r="CX23" s="166" t="str">
        <f>'MARK LIST'!$CV$361</f>
        <v>D</v>
      </c>
      <c r="CY23" s="166" t="str">
        <f>'MARK LIST'!$CW$361</f>
        <v>4</v>
      </c>
      <c r="CZ23" s="69"/>
      <c r="DA23" s="862"/>
      <c r="DB23" s="862"/>
      <c r="DC23" s="61"/>
      <c r="DD23" s="84" t="str">
        <f>HOME!$B$20</f>
        <v>SOCIAL STUDIES</v>
      </c>
      <c r="DE23" s="57" t="str">
        <f>'MARK LIST'!$N$366</f>
        <v>2</v>
      </c>
      <c r="DF23" s="57" t="str">
        <f>'MARK LIST'!$AB$366</f>
        <v>2</v>
      </c>
      <c r="DG23" s="57" t="str">
        <f>'MARK LIST'!$AK$366</f>
        <v>2</v>
      </c>
      <c r="DH23" s="57" t="str">
        <f>'MARK LIST'!$BD$366</f>
        <v>2</v>
      </c>
      <c r="DI23" s="57" t="str">
        <f>'MARK LIST'!$BR$366</f>
        <v>2</v>
      </c>
      <c r="DJ23" s="57" t="str">
        <f>'MARK LIST'!$CA$366</f>
        <v>2</v>
      </c>
      <c r="DK23" s="58" t="str">
        <f>'MARK LIST'!$DJ$366</f>
        <v>E1</v>
      </c>
      <c r="DL23" s="58" t="str">
        <f>'MARK LIST'!$DK$366</f>
        <v>E1</v>
      </c>
      <c r="DM23" s="166" t="str">
        <f>'MARK LIST'!$CV$366</f>
        <v>E1</v>
      </c>
      <c r="DN23" s="166" t="str">
        <f>'MARK LIST'!$CW$366</f>
        <v>2</v>
      </c>
      <c r="DO23" s="69"/>
      <c r="DP23" s="862"/>
      <c r="DQ23" s="862"/>
      <c r="DR23" s="61"/>
      <c r="DS23" s="84" t="str">
        <f>HOME!$B$20</f>
        <v>SOCIAL STUDIES</v>
      </c>
      <c r="DT23" s="57" t="str">
        <f>'MARK LIST'!$N$371</f>
        <v>3</v>
      </c>
      <c r="DU23" s="57" t="str">
        <f>'MARK LIST'!$AB$371</f>
        <v>3</v>
      </c>
      <c r="DV23" s="57" t="str">
        <f>'MARK LIST'!$AK$371</f>
        <v>3</v>
      </c>
      <c r="DW23" s="57" t="str">
        <f>'MARK LIST'!$BD$371</f>
        <v>3</v>
      </c>
      <c r="DX23" s="57" t="str">
        <f>'MARK LIST'!$BR$371</f>
        <v>3</v>
      </c>
      <c r="DY23" s="57" t="str">
        <f>'MARK LIST'!$CA$371</f>
        <v>3</v>
      </c>
      <c r="DZ23" s="58" t="str">
        <f>'MARK LIST'!$DJ$371</f>
        <v>E2</v>
      </c>
      <c r="EA23" s="58" t="str">
        <f>'MARK LIST'!$DK$371</f>
        <v>E2</v>
      </c>
      <c r="EB23" s="166" t="str">
        <f>'MARK LIST'!$CV$371</f>
        <v>E2</v>
      </c>
      <c r="EC23" s="166" t="str">
        <f>'MARK LIST'!$CW$371</f>
        <v>3</v>
      </c>
      <c r="ED23" s="69"/>
      <c r="EE23" s="862"/>
      <c r="EF23" s="862"/>
      <c r="EG23" s="61"/>
      <c r="EH23" s="84" t="str">
        <f>HOME!$B$20</f>
        <v>SOCIAL STUDIES</v>
      </c>
      <c r="EI23" s="57" t="str">
        <f>'MARK LIST'!$N$376</f>
        <v>ab</v>
      </c>
      <c r="EJ23" s="57" t="str">
        <f>'MARK LIST'!$AB$376</f>
        <v>ab</v>
      </c>
      <c r="EK23" s="57" t="str">
        <f>'MARK LIST'!$AK$376</f>
        <v>3</v>
      </c>
      <c r="EL23" s="57" t="str">
        <f>'MARK LIST'!$BD$376</f>
        <v>3</v>
      </c>
      <c r="EM23" s="57" t="str">
        <f>'MARK LIST'!$BR$376</f>
        <v>3</v>
      </c>
      <c r="EN23" s="57" t="str">
        <f>'MARK LIST'!$CA$376</f>
        <v>3</v>
      </c>
      <c r="EO23" s="58" t="str">
        <f>'MARK LIST'!$DJ$376</f>
        <v>E2</v>
      </c>
      <c r="EP23" s="58" t="str">
        <f>'MARK LIST'!$DK$376</f>
        <v>E2</v>
      </c>
      <c r="EQ23" s="166" t="str">
        <f>'MARK LIST'!$CV$376</f>
        <v>E2</v>
      </c>
      <c r="ER23" s="166" t="str">
        <f>'MARK LIST'!$CW$376</f>
        <v>3</v>
      </c>
      <c r="ES23" s="69"/>
      <c r="ET23" s="862"/>
    </row>
    <row r="24" spans="1:150" ht="18" customHeight="1">
      <c r="A24" s="862"/>
      <c r="B24" s="61"/>
      <c r="C24" s="1083" t="s">
        <v>127</v>
      </c>
      <c r="D24" s="1083"/>
      <c r="E24" s="1083"/>
      <c r="F24" s="1083"/>
      <c r="G24" s="1083"/>
      <c r="H24" s="1083"/>
      <c r="I24" s="1083"/>
      <c r="J24" s="1083"/>
      <c r="K24" s="1083"/>
      <c r="L24" s="1083"/>
      <c r="M24" s="379">
        <f>SUM(M18+M19+M20+M21+M22+M23)/'STUDENT PROFILE'!V7</f>
        <v>9.8333333333333339</v>
      </c>
      <c r="N24" s="70"/>
      <c r="O24" s="862"/>
      <c r="P24" s="862"/>
      <c r="Q24" s="61"/>
      <c r="R24" s="1083" t="s">
        <v>127</v>
      </c>
      <c r="S24" s="1083"/>
      <c r="T24" s="1083"/>
      <c r="U24" s="1083"/>
      <c r="V24" s="1083"/>
      <c r="W24" s="1083"/>
      <c r="X24" s="1083"/>
      <c r="Y24" s="1083"/>
      <c r="Z24" s="1083"/>
      <c r="AA24" s="1083"/>
      <c r="AB24" s="388">
        <f>SUM(AB18+AB19+AB20+AB21+AB22+AB23)/'STUDENT PROFILE'!V12</f>
        <v>9.5</v>
      </c>
      <c r="AC24" s="70"/>
      <c r="AD24" s="862"/>
      <c r="AE24" s="862"/>
      <c r="AF24" s="61"/>
      <c r="AG24" s="1083" t="s">
        <v>127</v>
      </c>
      <c r="AH24" s="1083"/>
      <c r="AI24" s="1083"/>
      <c r="AJ24" s="1083"/>
      <c r="AK24" s="1083"/>
      <c r="AL24" s="1083"/>
      <c r="AM24" s="1083"/>
      <c r="AN24" s="1083"/>
      <c r="AO24" s="1083"/>
      <c r="AP24" s="1083"/>
      <c r="AQ24" s="379">
        <f>SUM(AQ18+AQ19+AQ20+AQ21+AQ22+AQ23)/'STUDENT PROFILE'!V17</f>
        <v>8.5</v>
      </c>
      <c r="AR24" s="70"/>
      <c r="AS24" s="862"/>
      <c r="AT24" s="862"/>
      <c r="AU24" s="61"/>
      <c r="AV24" s="1083" t="s">
        <v>127</v>
      </c>
      <c r="AW24" s="1083"/>
      <c r="AX24" s="1083"/>
      <c r="AY24" s="1083"/>
      <c r="AZ24" s="1083"/>
      <c r="BA24" s="1083"/>
      <c r="BB24" s="1083"/>
      <c r="BC24" s="1083"/>
      <c r="BD24" s="1083"/>
      <c r="BE24" s="1083"/>
      <c r="BF24" s="52" t="e">
        <f>SUM(BF18,BF19,BF20,BF21,BF22,BF23)/'STUDENT PROFILE'!BO71</f>
        <v>#DIV/0!</v>
      </c>
      <c r="BG24" s="70"/>
      <c r="BH24" s="862"/>
      <c r="BI24" s="862"/>
      <c r="BJ24" s="61"/>
      <c r="BK24" s="1083" t="s">
        <v>127</v>
      </c>
      <c r="BL24" s="1083"/>
      <c r="BM24" s="1083"/>
      <c r="BN24" s="1083"/>
      <c r="BO24" s="1083"/>
      <c r="BP24" s="1083"/>
      <c r="BQ24" s="1083"/>
      <c r="BR24" s="1083"/>
      <c r="BS24" s="1083"/>
      <c r="BT24" s="1083"/>
      <c r="BU24" s="52" t="e">
        <f>SUM(BU18,BU19,BU20,BU21,BU22,BU23)/'STUDENT PROFILE'!CD71</f>
        <v>#DIV/0!</v>
      </c>
      <c r="BV24" s="70"/>
      <c r="BW24" s="862"/>
      <c r="BX24" s="862"/>
      <c r="BY24" s="61"/>
      <c r="BZ24" s="1083" t="s">
        <v>127</v>
      </c>
      <c r="CA24" s="1083"/>
      <c r="CB24" s="1083"/>
      <c r="CC24" s="1083"/>
      <c r="CD24" s="1083"/>
      <c r="CE24" s="1083"/>
      <c r="CF24" s="1083"/>
      <c r="CG24" s="1083"/>
      <c r="CH24" s="1083"/>
      <c r="CI24" s="1083"/>
      <c r="CJ24" s="52" t="e">
        <f>SUM(CJ18,CJ19,CJ20,CJ21,CJ22,CJ23)/'STUDENT PROFILE'!CS71</f>
        <v>#DIV/0!</v>
      </c>
      <c r="CK24" s="70"/>
      <c r="CL24" s="862"/>
      <c r="CM24" s="862"/>
      <c r="CN24" s="61"/>
      <c r="CO24" s="1083" t="s">
        <v>127</v>
      </c>
      <c r="CP24" s="1083"/>
      <c r="CQ24" s="1083"/>
      <c r="CR24" s="1083"/>
      <c r="CS24" s="1083"/>
      <c r="CT24" s="1083"/>
      <c r="CU24" s="1083"/>
      <c r="CV24" s="1083"/>
      <c r="CW24" s="1083"/>
      <c r="CX24" s="1083"/>
      <c r="CY24" s="52" t="e">
        <f>SUM(CY18,CY19,CY20,CY21,CY22,CY23)/'STUDENT PROFILE'!DH71</f>
        <v>#DIV/0!</v>
      </c>
      <c r="CZ24" s="70"/>
      <c r="DA24" s="862"/>
      <c r="DB24" s="862"/>
      <c r="DC24" s="61"/>
      <c r="DD24" s="1083" t="s">
        <v>127</v>
      </c>
      <c r="DE24" s="1083"/>
      <c r="DF24" s="1083"/>
      <c r="DG24" s="1083"/>
      <c r="DH24" s="1083"/>
      <c r="DI24" s="1083"/>
      <c r="DJ24" s="1083"/>
      <c r="DK24" s="1083"/>
      <c r="DL24" s="1083"/>
      <c r="DM24" s="1083"/>
      <c r="DN24" s="52" t="e">
        <f>SUM(DN18,DN19,DN20,DN21,DN22,DN23)/'STUDENT PROFILE'!DW71</f>
        <v>#DIV/0!</v>
      </c>
      <c r="DO24" s="70"/>
      <c r="DP24" s="862"/>
      <c r="DQ24" s="862"/>
      <c r="DR24" s="61"/>
      <c r="DS24" s="1083" t="s">
        <v>127</v>
      </c>
      <c r="DT24" s="1083"/>
      <c r="DU24" s="1083"/>
      <c r="DV24" s="1083"/>
      <c r="DW24" s="1083"/>
      <c r="DX24" s="1083"/>
      <c r="DY24" s="1083"/>
      <c r="DZ24" s="1083"/>
      <c r="EA24" s="1083"/>
      <c r="EB24" s="1083"/>
      <c r="EC24" s="52" t="e">
        <f>SUM(EC18,EC19,EC20,EC21,EC22,EC23)/'STUDENT PROFILE'!EL71</f>
        <v>#DIV/0!</v>
      </c>
      <c r="ED24" s="70"/>
      <c r="EE24" s="862"/>
      <c r="EF24" s="862"/>
      <c r="EG24" s="61"/>
      <c r="EH24" s="1083" t="s">
        <v>127</v>
      </c>
      <c r="EI24" s="1083"/>
      <c r="EJ24" s="1083"/>
      <c r="EK24" s="1083"/>
      <c r="EL24" s="1083"/>
      <c r="EM24" s="1083"/>
      <c r="EN24" s="1083"/>
      <c r="EO24" s="1083"/>
      <c r="EP24" s="1083"/>
      <c r="EQ24" s="1083"/>
      <c r="ER24" s="52" t="e">
        <f>SUM(ER18,ER19,ER20,ER21,ER22,ER23)/'STUDENT PROFILE'!FA71</f>
        <v>#DIV/0!</v>
      </c>
      <c r="ES24" s="70"/>
      <c r="ET24" s="862"/>
    </row>
    <row r="25" spans="1:150">
      <c r="A25" s="862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0"/>
      <c r="M25" s="61"/>
      <c r="N25" s="61"/>
      <c r="O25" s="862"/>
      <c r="P25" s="862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2"/>
      <c r="AB25" s="61"/>
      <c r="AC25" s="61"/>
      <c r="AD25" s="862"/>
      <c r="AE25" s="862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2"/>
      <c r="AQ25" s="61"/>
      <c r="AR25" s="61"/>
      <c r="AS25" s="862"/>
      <c r="AT25" s="862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2"/>
      <c r="BF25" s="61"/>
      <c r="BG25" s="61"/>
      <c r="BH25" s="862"/>
      <c r="BI25" s="862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2"/>
      <c r="BU25" s="61"/>
      <c r="BV25" s="61"/>
      <c r="BW25" s="862"/>
      <c r="BX25" s="862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2"/>
      <c r="CJ25" s="61"/>
      <c r="CK25" s="61"/>
      <c r="CL25" s="862"/>
      <c r="CM25" s="862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2"/>
      <c r="CY25" s="61"/>
      <c r="CZ25" s="61"/>
      <c r="DA25" s="862"/>
      <c r="DB25" s="862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2"/>
      <c r="DN25" s="61"/>
      <c r="DO25" s="61"/>
      <c r="DP25" s="862"/>
      <c r="DQ25" s="862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2"/>
      <c r="EC25" s="61"/>
      <c r="ED25" s="61"/>
      <c r="EE25" s="862"/>
      <c r="EF25" s="862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2"/>
      <c r="ER25" s="61"/>
      <c r="ES25" s="61"/>
      <c r="ET25" s="862"/>
    </row>
    <row r="26" spans="1:150" s="53" customFormat="1" ht="34.5" customHeight="1">
      <c r="A26" s="862"/>
      <c r="B26" s="63"/>
      <c r="C26" s="1084" t="s">
        <v>875</v>
      </c>
      <c r="D26" s="1084"/>
      <c r="E26" s="1084"/>
      <c r="F26" s="1084"/>
      <c r="G26" s="80"/>
      <c r="H26" s="1084" t="s">
        <v>876</v>
      </c>
      <c r="I26" s="1084"/>
      <c r="J26" s="1084"/>
      <c r="K26" s="1084"/>
      <c r="L26" s="1084"/>
      <c r="M26" s="80"/>
      <c r="N26" s="63"/>
      <c r="O26" s="862"/>
      <c r="P26" s="862"/>
      <c r="Q26" s="63"/>
      <c r="R26" s="1084" t="s">
        <v>875</v>
      </c>
      <c r="S26" s="1084"/>
      <c r="T26" s="1084"/>
      <c r="U26" s="1084"/>
      <c r="V26" s="80"/>
      <c r="W26" s="1084" t="s">
        <v>876</v>
      </c>
      <c r="X26" s="1084"/>
      <c r="Y26" s="1084"/>
      <c r="Z26" s="1084"/>
      <c r="AA26" s="1084"/>
      <c r="AB26" s="80"/>
      <c r="AC26" s="63"/>
      <c r="AD26" s="862"/>
      <c r="AE26" s="862"/>
      <c r="AF26" s="63"/>
      <c r="AG26" s="1084" t="s">
        <v>875</v>
      </c>
      <c r="AH26" s="1084"/>
      <c r="AI26" s="1084"/>
      <c r="AJ26" s="1084"/>
      <c r="AK26" s="80"/>
      <c r="AL26" s="1084" t="s">
        <v>876</v>
      </c>
      <c r="AM26" s="1084"/>
      <c r="AN26" s="1084"/>
      <c r="AO26" s="1084"/>
      <c r="AP26" s="1084"/>
      <c r="AQ26" s="80"/>
      <c r="AR26" s="63"/>
      <c r="AS26" s="862"/>
      <c r="AT26" s="862"/>
      <c r="AU26" s="63"/>
      <c r="AV26" s="1084" t="s">
        <v>875</v>
      </c>
      <c r="AW26" s="1084"/>
      <c r="AX26" s="1084"/>
      <c r="AY26" s="1084"/>
      <c r="AZ26" s="80"/>
      <c r="BA26" s="1084" t="s">
        <v>876</v>
      </c>
      <c r="BB26" s="1084"/>
      <c r="BC26" s="1084"/>
      <c r="BD26" s="1084"/>
      <c r="BE26" s="1084"/>
      <c r="BF26" s="80"/>
      <c r="BG26" s="63"/>
      <c r="BH26" s="862"/>
      <c r="BI26" s="862"/>
      <c r="BJ26" s="63"/>
      <c r="BK26" s="1084" t="s">
        <v>875</v>
      </c>
      <c r="BL26" s="1084"/>
      <c r="BM26" s="1084"/>
      <c r="BN26" s="1084"/>
      <c r="BO26" s="80"/>
      <c r="BP26" s="1084" t="s">
        <v>876</v>
      </c>
      <c r="BQ26" s="1084"/>
      <c r="BR26" s="1084"/>
      <c r="BS26" s="1084"/>
      <c r="BT26" s="1084"/>
      <c r="BU26" s="80"/>
      <c r="BV26" s="63"/>
      <c r="BW26" s="862"/>
      <c r="BX26" s="862"/>
      <c r="BY26" s="63"/>
      <c r="BZ26" s="1084" t="s">
        <v>875</v>
      </c>
      <c r="CA26" s="1084"/>
      <c r="CB26" s="1084"/>
      <c r="CC26" s="1084"/>
      <c r="CD26" s="80"/>
      <c r="CE26" s="1084" t="s">
        <v>876</v>
      </c>
      <c r="CF26" s="1084"/>
      <c r="CG26" s="1084"/>
      <c r="CH26" s="1084"/>
      <c r="CI26" s="1084"/>
      <c r="CJ26" s="80"/>
      <c r="CK26" s="63"/>
      <c r="CL26" s="862"/>
      <c r="CM26" s="862"/>
      <c r="CN26" s="63"/>
      <c r="CO26" s="1084" t="s">
        <v>875</v>
      </c>
      <c r="CP26" s="1084"/>
      <c r="CQ26" s="1084"/>
      <c r="CR26" s="1084"/>
      <c r="CS26" s="80"/>
      <c r="CT26" s="1084" t="s">
        <v>876</v>
      </c>
      <c r="CU26" s="1084"/>
      <c r="CV26" s="1084"/>
      <c r="CW26" s="1084"/>
      <c r="CX26" s="1084"/>
      <c r="CY26" s="80"/>
      <c r="CZ26" s="63"/>
      <c r="DA26" s="862"/>
      <c r="DB26" s="862"/>
      <c r="DC26" s="63"/>
      <c r="DD26" s="1084" t="s">
        <v>875</v>
      </c>
      <c r="DE26" s="1084"/>
      <c r="DF26" s="1084"/>
      <c r="DG26" s="1084"/>
      <c r="DH26" s="80"/>
      <c r="DI26" s="1084" t="s">
        <v>876</v>
      </c>
      <c r="DJ26" s="1084"/>
      <c r="DK26" s="1084"/>
      <c r="DL26" s="1084"/>
      <c r="DM26" s="1084"/>
      <c r="DN26" s="80"/>
      <c r="DO26" s="63"/>
      <c r="DP26" s="862"/>
      <c r="DQ26" s="862"/>
      <c r="DR26" s="63"/>
      <c r="DS26" s="1084" t="s">
        <v>875</v>
      </c>
      <c r="DT26" s="1084"/>
      <c r="DU26" s="1084"/>
      <c r="DV26" s="1084"/>
      <c r="DW26" s="80"/>
      <c r="DX26" s="1084" t="s">
        <v>876</v>
      </c>
      <c r="DY26" s="1084"/>
      <c r="DZ26" s="1084"/>
      <c r="EA26" s="1084"/>
      <c r="EB26" s="1084"/>
      <c r="EC26" s="80"/>
      <c r="ED26" s="63"/>
      <c r="EE26" s="862"/>
      <c r="EF26" s="862"/>
      <c r="EG26" s="63"/>
      <c r="EH26" s="1084" t="s">
        <v>875</v>
      </c>
      <c r="EI26" s="1084"/>
      <c r="EJ26" s="1084"/>
      <c r="EK26" s="1084"/>
      <c r="EL26" s="80"/>
      <c r="EM26" s="1084" t="s">
        <v>876</v>
      </c>
      <c r="EN26" s="1084"/>
      <c r="EO26" s="1084"/>
      <c r="EP26" s="1084"/>
      <c r="EQ26" s="1084"/>
      <c r="ER26" s="80"/>
      <c r="ES26" s="63"/>
      <c r="ET26" s="862"/>
    </row>
    <row r="27" spans="1:150" s="53" customFormat="1" ht="34.5" customHeight="1">
      <c r="A27" s="862"/>
      <c r="B27" s="63"/>
      <c r="C27" s="1085" t="s">
        <v>877</v>
      </c>
      <c r="D27" s="1085"/>
      <c r="E27" s="1085"/>
      <c r="F27" s="1085"/>
      <c r="G27" s="1085"/>
      <c r="H27" s="1085"/>
      <c r="I27" s="1085"/>
      <c r="J27" s="1085"/>
      <c r="K27" s="1085"/>
      <c r="L27" s="1085"/>
      <c r="M27" s="1085"/>
      <c r="N27" s="71"/>
      <c r="O27" s="862"/>
      <c r="P27" s="862"/>
      <c r="Q27" s="63"/>
      <c r="R27" s="1085" t="s">
        <v>877</v>
      </c>
      <c r="S27" s="1085"/>
      <c r="T27" s="1085"/>
      <c r="U27" s="1085"/>
      <c r="V27" s="1085"/>
      <c r="W27" s="1085"/>
      <c r="X27" s="1085"/>
      <c r="Y27" s="1085"/>
      <c r="Z27" s="1085"/>
      <c r="AA27" s="1085"/>
      <c r="AB27" s="1085"/>
      <c r="AC27" s="71"/>
      <c r="AD27" s="862"/>
      <c r="AE27" s="862"/>
      <c r="AF27" s="63"/>
      <c r="AG27" s="1085" t="s">
        <v>877</v>
      </c>
      <c r="AH27" s="1085"/>
      <c r="AI27" s="1085"/>
      <c r="AJ27" s="1085"/>
      <c r="AK27" s="1085"/>
      <c r="AL27" s="1085"/>
      <c r="AM27" s="1085"/>
      <c r="AN27" s="1085"/>
      <c r="AO27" s="1085"/>
      <c r="AP27" s="1085"/>
      <c r="AQ27" s="1085"/>
      <c r="AR27" s="71"/>
      <c r="AS27" s="862"/>
      <c r="AT27" s="862"/>
      <c r="AU27" s="63"/>
      <c r="AV27" s="1085" t="s">
        <v>877</v>
      </c>
      <c r="AW27" s="1085"/>
      <c r="AX27" s="1085"/>
      <c r="AY27" s="1085"/>
      <c r="AZ27" s="1085"/>
      <c r="BA27" s="1085"/>
      <c r="BB27" s="1085"/>
      <c r="BC27" s="1085"/>
      <c r="BD27" s="1085"/>
      <c r="BE27" s="1085"/>
      <c r="BF27" s="1085"/>
      <c r="BG27" s="71"/>
      <c r="BH27" s="862"/>
      <c r="BI27" s="862"/>
      <c r="BJ27" s="63"/>
      <c r="BK27" s="1085" t="s">
        <v>877</v>
      </c>
      <c r="BL27" s="1085"/>
      <c r="BM27" s="1085"/>
      <c r="BN27" s="1085"/>
      <c r="BO27" s="1085"/>
      <c r="BP27" s="1085"/>
      <c r="BQ27" s="1085"/>
      <c r="BR27" s="1085"/>
      <c r="BS27" s="1085"/>
      <c r="BT27" s="1085"/>
      <c r="BU27" s="1085"/>
      <c r="BV27" s="71"/>
      <c r="BW27" s="862"/>
      <c r="BX27" s="862"/>
      <c r="BY27" s="63"/>
      <c r="BZ27" s="1085" t="s">
        <v>877</v>
      </c>
      <c r="CA27" s="1085"/>
      <c r="CB27" s="1085"/>
      <c r="CC27" s="1085"/>
      <c r="CD27" s="1085"/>
      <c r="CE27" s="1085"/>
      <c r="CF27" s="1085"/>
      <c r="CG27" s="1085"/>
      <c r="CH27" s="1085"/>
      <c r="CI27" s="1085"/>
      <c r="CJ27" s="1085"/>
      <c r="CK27" s="71"/>
      <c r="CL27" s="862"/>
      <c r="CM27" s="862"/>
      <c r="CN27" s="63"/>
      <c r="CO27" s="1085" t="s">
        <v>877</v>
      </c>
      <c r="CP27" s="1085"/>
      <c r="CQ27" s="1085"/>
      <c r="CR27" s="1085"/>
      <c r="CS27" s="1085"/>
      <c r="CT27" s="1085"/>
      <c r="CU27" s="1085"/>
      <c r="CV27" s="1085"/>
      <c r="CW27" s="1085"/>
      <c r="CX27" s="1085"/>
      <c r="CY27" s="1085"/>
      <c r="CZ27" s="71"/>
      <c r="DA27" s="862"/>
      <c r="DB27" s="862"/>
      <c r="DC27" s="63"/>
      <c r="DD27" s="1085" t="s">
        <v>877</v>
      </c>
      <c r="DE27" s="1085"/>
      <c r="DF27" s="1085"/>
      <c r="DG27" s="1085"/>
      <c r="DH27" s="1085"/>
      <c r="DI27" s="1085"/>
      <c r="DJ27" s="1085"/>
      <c r="DK27" s="1085"/>
      <c r="DL27" s="1085"/>
      <c r="DM27" s="1085"/>
      <c r="DN27" s="1085"/>
      <c r="DO27" s="71"/>
      <c r="DP27" s="862"/>
      <c r="DQ27" s="862"/>
      <c r="DR27" s="63"/>
      <c r="DS27" s="1085" t="s">
        <v>877</v>
      </c>
      <c r="DT27" s="1085"/>
      <c r="DU27" s="1085"/>
      <c r="DV27" s="1085"/>
      <c r="DW27" s="1085"/>
      <c r="DX27" s="1085"/>
      <c r="DY27" s="1085"/>
      <c r="DZ27" s="1085"/>
      <c r="EA27" s="1085"/>
      <c r="EB27" s="1085"/>
      <c r="EC27" s="1085"/>
      <c r="ED27" s="71"/>
      <c r="EE27" s="862"/>
      <c r="EF27" s="862"/>
      <c r="EG27" s="63"/>
      <c r="EH27" s="1085" t="s">
        <v>877</v>
      </c>
      <c r="EI27" s="1085"/>
      <c r="EJ27" s="1085"/>
      <c r="EK27" s="1085"/>
      <c r="EL27" s="1085"/>
      <c r="EM27" s="1085"/>
      <c r="EN27" s="1085"/>
      <c r="EO27" s="1085"/>
      <c r="EP27" s="1085"/>
      <c r="EQ27" s="1085"/>
      <c r="ER27" s="1085"/>
      <c r="ES27" s="71"/>
      <c r="ET27" s="862"/>
    </row>
    <row r="28" spans="1:150" s="53" customFormat="1" ht="34.5" customHeight="1">
      <c r="A28" s="862"/>
      <c r="B28" s="63"/>
      <c r="C28" s="80" t="s">
        <v>847</v>
      </c>
      <c r="D28" s="80"/>
      <c r="E28" s="80"/>
      <c r="F28" s="80"/>
      <c r="G28" s="80"/>
      <c r="H28" s="80"/>
      <c r="I28" s="80"/>
      <c r="J28" s="80"/>
      <c r="K28" s="80"/>
      <c r="L28" s="386"/>
      <c r="M28" s="80"/>
      <c r="N28" s="63"/>
      <c r="O28" s="862"/>
      <c r="P28" s="862"/>
      <c r="Q28" s="63"/>
      <c r="R28" s="80" t="s">
        <v>847</v>
      </c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63"/>
      <c r="AD28" s="862"/>
      <c r="AE28" s="862"/>
      <c r="AF28" s="63"/>
      <c r="AG28" s="80" t="s">
        <v>847</v>
      </c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63"/>
      <c r="AS28" s="862"/>
      <c r="AT28" s="862"/>
      <c r="AU28" s="63"/>
      <c r="AV28" s="80" t="s">
        <v>847</v>
      </c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63"/>
      <c r="BH28" s="862"/>
      <c r="BI28" s="862"/>
      <c r="BJ28" s="63"/>
      <c r="BK28" s="80" t="s">
        <v>847</v>
      </c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63"/>
      <c r="BW28" s="862"/>
      <c r="BX28" s="862"/>
      <c r="BY28" s="63"/>
      <c r="BZ28" s="80" t="s">
        <v>847</v>
      </c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63"/>
      <c r="CL28" s="862"/>
      <c r="CM28" s="862"/>
      <c r="CN28" s="63"/>
      <c r="CO28" s="80" t="s">
        <v>847</v>
      </c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63"/>
      <c r="DA28" s="862"/>
      <c r="DB28" s="862"/>
      <c r="DC28" s="63"/>
      <c r="DD28" s="80" t="s">
        <v>847</v>
      </c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63"/>
      <c r="DP28" s="862"/>
      <c r="DQ28" s="862"/>
      <c r="DR28" s="63"/>
      <c r="DS28" s="80" t="s">
        <v>847</v>
      </c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63"/>
      <c r="EE28" s="862"/>
      <c r="EF28" s="862"/>
      <c r="EG28" s="63"/>
      <c r="EH28" s="80" t="s">
        <v>847</v>
      </c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63"/>
      <c r="ET28" s="862"/>
    </row>
    <row r="29" spans="1:150" s="53" customFormat="1" ht="34.5" customHeight="1">
      <c r="A29" s="862"/>
      <c r="B29" s="63"/>
      <c r="C29" s="80" t="s">
        <v>878</v>
      </c>
      <c r="D29" s="80"/>
      <c r="E29" s="80"/>
      <c r="F29" s="80"/>
      <c r="G29" s="80"/>
      <c r="H29" s="80"/>
      <c r="I29" s="80"/>
      <c r="J29" s="80"/>
      <c r="K29" s="80"/>
      <c r="L29" s="386"/>
      <c r="M29" s="80"/>
      <c r="N29" s="63"/>
      <c r="O29" s="862"/>
      <c r="P29" s="862"/>
      <c r="Q29" s="63"/>
      <c r="R29" s="80" t="s">
        <v>878</v>
      </c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63"/>
      <c r="AD29" s="862"/>
      <c r="AE29" s="862"/>
      <c r="AF29" s="63"/>
      <c r="AG29" s="80" t="s">
        <v>878</v>
      </c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63"/>
      <c r="AS29" s="862"/>
      <c r="AT29" s="862"/>
      <c r="AU29" s="63"/>
      <c r="AV29" s="80" t="s">
        <v>878</v>
      </c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63"/>
      <c r="BH29" s="862"/>
      <c r="BI29" s="862"/>
      <c r="BJ29" s="63"/>
      <c r="BK29" s="80" t="s">
        <v>878</v>
      </c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63"/>
      <c r="BW29" s="862"/>
      <c r="BX29" s="862"/>
      <c r="BY29" s="63"/>
      <c r="BZ29" s="80" t="s">
        <v>878</v>
      </c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63"/>
      <c r="CL29" s="862"/>
      <c r="CM29" s="862"/>
      <c r="CN29" s="63"/>
      <c r="CO29" s="80" t="s">
        <v>878</v>
      </c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63"/>
      <c r="DA29" s="862"/>
      <c r="DB29" s="862"/>
      <c r="DC29" s="63"/>
      <c r="DD29" s="80" t="s">
        <v>878</v>
      </c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63"/>
      <c r="DP29" s="862"/>
      <c r="DQ29" s="862"/>
      <c r="DR29" s="63"/>
      <c r="DS29" s="80" t="s">
        <v>878</v>
      </c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63"/>
      <c r="EE29" s="862"/>
      <c r="EF29" s="862"/>
      <c r="EG29" s="63"/>
      <c r="EH29" s="80" t="s">
        <v>878</v>
      </c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63"/>
      <c r="ET29" s="862"/>
    </row>
    <row r="30" spans="1:150" s="53" customFormat="1" ht="34.5" customHeight="1">
      <c r="A30" s="862"/>
      <c r="B30" s="63"/>
      <c r="C30" s="80" t="s">
        <v>879</v>
      </c>
      <c r="D30" s="80"/>
      <c r="E30" s="80"/>
      <c r="F30" s="80"/>
      <c r="G30" s="80"/>
      <c r="H30" s="80"/>
      <c r="I30" s="80"/>
      <c r="J30" s="80"/>
      <c r="K30" s="80"/>
      <c r="L30" s="386"/>
      <c r="M30" s="80"/>
      <c r="N30" s="63"/>
      <c r="O30" s="862"/>
      <c r="P30" s="862"/>
      <c r="Q30" s="63"/>
      <c r="R30" s="80" t="s">
        <v>879</v>
      </c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63"/>
      <c r="AD30" s="862"/>
      <c r="AE30" s="862"/>
      <c r="AF30" s="63"/>
      <c r="AG30" s="80" t="s">
        <v>879</v>
      </c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63"/>
      <c r="AS30" s="862"/>
      <c r="AT30" s="862"/>
      <c r="AU30" s="63"/>
      <c r="AV30" s="80" t="s">
        <v>879</v>
      </c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63"/>
      <c r="BH30" s="862"/>
      <c r="BI30" s="862"/>
      <c r="BJ30" s="63"/>
      <c r="BK30" s="80" t="s">
        <v>879</v>
      </c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63"/>
      <c r="BW30" s="862"/>
      <c r="BX30" s="862"/>
      <c r="BY30" s="63"/>
      <c r="BZ30" s="80" t="s">
        <v>879</v>
      </c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63"/>
      <c r="CL30" s="862"/>
      <c r="CM30" s="862"/>
      <c r="CN30" s="63"/>
      <c r="CO30" s="80" t="s">
        <v>879</v>
      </c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63"/>
      <c r="DA30" s="862"/>
      <c r="DB30" s="862"/>
      <c r="DC30" s="63"/>
      <c r="DD30" s="80" t="s">
        <v>879</v>
      </c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63"/>
      <c r="DP30" s="862"/>
      <c r="DQ30" s="862"/>
      <c r="DR30" s="63"/>
      <c r="DS30" s="80" t="s">
        <v>879</v>
      </c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63"/>
      <c r="EE30" s="862"/>
      <c r="EF30" s="862"/>
      <c r="EG30" s="63"/>
      <c r="EH30" s="80" t="s">
        <v>879</v>
      </c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63"/>
      <c r="ET30" s="862"/>
    </row>
    <row r="31" spans="1:150">
      <c r="A31" s="862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0"/>
      <c r="M31" s="61"/>
      <c r="N31" s="61"/>
      <c r="O31" s="862"/>
      <c r="P31" s="862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2"/>
      <c r="AB31" s="61"/>
      <c r="AC31" s="61"/>
      <c r="AD31" s="862"/>
      <c r="AE31" s="862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2"/>
      <c r="AQ31" s="61"/>
      <c r="AR31" s="61"/>
      <c r="AS31" s="862"/>
      <c r="AT31" s="862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2"/>
      <c r="BF31" s="61"/>
      <c r="BG31" s="61"/>
      <c r="BH31" s="862"/>
      <c r="BI31" s="862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2"/>
      <c r="BU31" s="61"/>
      <c r="BV31" s="61"/>
      <c r="BW31" s="862"/>
      <c r="BX31" s="862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2"/>
      <c r="CJ31" s="61"/>
      <c r="CK31" s="61"/>
      <c r="CL31" s="862"/>
      <c r="CM31" s="862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2"/>
      <c r="CY31" s="61"/>
      <c r="CZ31" s="61"/>
      <c r="DA31" s="862"/>
      <c r="DB31" s="862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2"/>
      <c r="DN31" s="61"/>
      <c r="DO31" s="61"/>
      <c r="DP31" s="862"/>
      <c r="DQ31" s="862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2"/>
      <c r="EC31" s="61"/>
      <c r="ED31" s="61"/>
      <c r="EE31" s="862"/>
      <c r="EF31" s="862"/>
      <c r="EG31" s="61"/>
      <c r="EH31" s="61"/>
      <c r="EI31" s="61"/>
      <c r="EJ31" s="61"/>
      <c r="EK31" s="61"/>
      <c r="EL31" s="61"/>
      <c r="EM31" s="61"/>
      <c r="EN31" s="61"/>
      <c r="EO31" s="61"/>
      <c r="EP31" s="61"/>
      <c r="EQ31" s="62"/>
      <c r="ER31" s="61"/>
      <c r="ES31" s="61"/>
      <c r="ET31" s="862"/>
    </row>
    <row r="32" spans="1:150">
      <c r="A32" s="862"/>
      <c r="B32" s="61"/>
      <c r="C32" s="81" t="s">
        <v>850</v>
      </c>
      <c r="D32" s="61"/>
      <c r="E32" s="61"/>
      <c r="F32" s="61"/>
      <c r="G32" s="61"/>
      <c r="H32" s="61"/>
      <c r="I32" s="61"/>
      <c r="J32" s="61"/>
      <c r="K32" s="61"/>
      <c r="L32" s="60"/>
      <c r="M32" s="61"/>
      <c r="N32" s="61"/>
      <c r="O32" s="862"/>
      <c r="P32" s="862"/>
      <c r="Q32" s="61"/>
      <c r="R32" s="81" t="s">
        <v>850</v>
      </c>
      <c r="S32" s="61"/>
      <c r="T32" s="61"/>
      <c r="U32" s="61"/>
      <c r="V32" s="61"/>
      <c r="W32" s="61"/>
      <c r="X32" s="61"/>
      <c r="Y32" s="61"/>
      <c r="Z32" s="61"/>
      <c r="AA32" s="62"/>
      <c r="AB32" s="61"/>
      <c r="AC32" s="61"/>
      <c r="AD32" s="862"/>
      <c r="AE32" s="862"/>
      <c r="AF32" s="61"/>
      <c r="AG32" s="81" t="s">
        <v>850</v>
      </c>
      <c r="AH32" s="61"/>
      <c r="AI32" s="61"/>
      <c r="AJ32" s="61"/>
      <c r="AK32" s="61"/>
      <c r="AL32" s="61"/>
      <c r="AM32" s="61"/>
      <c r="AN32" s="61"/>
      <c r="AO32" s="61"/>
      <c r="AP32" s="62"/>
      <c r="AQ32" s="61"/>
      <c r="AR32" s="61"/>
      <c r="AS32" s="862"/>
      <c r="AT32" s="862"/>
      <c r="AU32" s="61"/>
      <c r="AV32" s="81" t="s">
        <v>850</v>
      </c>
      <c r="AW32" s="61"/>
      <c r="AX32" s="61"/>
      <c r="AY32" s="61"/>
      <c r="AZ32" s="61"/>
      <c r="BA32" s="61"/>
      <c r="BB32" s="61"/>
      <c r="BC32" s="61"/>
      <c r="BD32" s="61"/>
      <c r="BE32" s="62"/>
      <c r="BF32" s="61"/>
      <c r="BG32" s="61"/>
      <c r="BH32" s="862"/>
      <c r="BI32" s="862"/>
      <c r="BJ32" s="61"/>
      <c r="BK32" s="81" t="s">
        <v>850</v>
      </c>
      <c r="BL32" s="61"/>
      <c r="BM32" s="61"/>
      <c r="BN32" s="61"/>
      <c r="BO32" s="61"/>
      <c r="BP32" s="61"/>
      <c r="BQ32" s="61"/>
      <c r="BR32" s="61"/>
      <c r="BS32" s="61"/>
      <c r="BT32" s="62"/>
      <c r="BU32" s="61"/>
      <c r="BV32" s="61"/>
      <c r="BW32" s="862"/>
      <c r="BX32" s="862"/>
      <c r="BY32" s="61"/>
      <c r="BZ32" s="81" t="s">
        <v>850</v>
      </c>
      <c r="CA32" s="61"/>
      <c r="CB32" s="61"/>
      <c r="CC32" s="61"/>
      <c r="CD32" s="61"/>
      <c r="CE32" s="61"/>
      <c r="CF32" s="61"/>
      <c r="CG32" s="61"/>
      <c r="CH32" s="61"/>
      <c r="CI32" s="62"/>
      <c r="CJ32" s="61"/>
      <c r="CK32" s="61"/>
      <c r="CL32" s="862"/>
      <c r="CM32" s="862"/>
      <c r="CN32" s="61"/>
      <c r="CO32" s="81" t="s">
        <v>850</v>
      </c>
      <c r="CP32" s="61"/>
      <c r="CQ32" s="61"/>
      <c r="CR32" s="61"/>
      <c r="CS32" s="61"/>
      <c r="CT32" s="61"/>
      <c r="CU32" s="61"/>
      <c r="CV32" s="61"/>
      <c r="CW32" s="61"/>
      <c r="CX32" s="62"/>
      <c r="CY32" s="61"/>
      <c r="CZ32" s="61"/>
      <c r="DA32" s="862"/>
      <c r="DB32" s="862"/>
      <c r="DC32" s="61"/>
      <c r="DD32" s="81" t="s">
        <v>850</v>
      </c>
      <c r="DE32" s="61"/>
      <c r="DF32" s="61"/>
      <c r="DG32" s="61"/>
      <c r="DH32" s="61"/>
      <c r="DI32" s="61"/>
      <c r="DJ32" s="61"/>
      <c r="DK32" s="61"/>
      <c r="DL32" s="61"/>
      <c r="DM32" s="62"/>
      <c r="DN32" s="61"/>
      <c r="DO32" s="61"/>
      <c r="DP32" s="862"/>
      <c r="DQ32" s="862"/>
      <c r="DR32" s="61"/>
      <c r="DS32" s="81" t="s">
        <v>850</v>
      </c>
      <c r="DT32" s="61"/>
      <c r="DU32" s="61"/>
      <c r="DV32" s="61"/>
      <c r="DW32" s="61"/>
      <c r="DX32" s="61"/>
      <c r="DY32" s="61"/>
      <c r="DZ32" s="61"/>
      <c r="EA32" s="61"/>
      <c r="EB32" s="62"/>
      <c r="EC32" s="61"/>
      <c r="ED32" s="61"/>
      <c r="EE32" s="862"/>
      <c r="EF32" s="862"/>
      <c r="EG32" s="61"/>
      <c r="EH32" s="81" t="s">
        <v>850</v>
      </c>
      <c r="EI32" s="61"/>
      <c r="EJ32" s="61"/>
      <c r="EK32" s="61"/>
      <c r="EL32" s="61"/>
      <c r="EM32" s="61"/>
      <c r="EN32" s="61"/>
      <c r="EO32" s="61"/>
      <c r="EP32" s="61"/>
      <c r="EQ32" s="62"/>
      <c r="ER32" s="61"/>
      <c r="ES32" s="61"/>
      <c r="ET32" s="862"/>
    </row>
    <row r="33" spans="1:150">
      <c r="A33" s="862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0"/>
      <c r="M33" s="61"/>
      <c r="N33" s="61"/>
      <c r="O33" s="862"/>
      <c r="P33" s="862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2"/>
      <c r="AB33" s="61"/>
      <c r="AC33" s="61"/>
      <c r="AD33" s="862"/>
      <c r="AE33" s="862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2"/>
      <c r="AQ33" s="61"/>
      <c r="AR33" s="61"/>
      <c r="AS33" s="862"/>
      <c r="AT33" s="862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2"/>
      <c r="BF33" s="61"/>
      <c r="BG33" s="61"/>
      <c r="BH33" s="862"/>
      <c r="BI33" s="862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2"/>
      <c r="BU33" s="61"/>
      <c r="BV33" s="61"/>
      <c r="BW33" s="862"/>
      <c r="BX33" s="862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2"/>
      <c r="CJ33" s="61"/>
      <c r="CK33" s="61"/>
      <c r="CL33" s="862"/>
      <c r="CM33" s="862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2"/>
      <c r="CY33" s="61"/>
      <c r="CZ33" s="61"/>
      <c r="DA33" s="862"/>
      <c r="DB33" s="862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2"/>
      <c r="DN33" s="61"/>
      <c r="DO33" s="61"/>
      <c r="DP33" s="862"/>
      <c r="DQ33" s="862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2"/>
      <c r="EC33" s="61"/>
      <c r="ED33" s="61"/>
      <c r="EE33" s="862"/>
      <c r="EF33" s="862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2"/>
      <c r="ER33" s="61"/>
      <c r="ES33" s="61"/>
      <c r="ET33" s="862"/>
    </row>
    <row r="34" spans="1:150" ht="17.25" customHeight="1">
      <c r="A34" s="862"/>
      <c r="B34" s="61"/>
      <c r="C34" s="1086"/>
      <c r="D34" s="1086"/>
      <c r="E34" s="1086" t="s">
        <v>851</v>
      </c>
      <c r="F34" s="1086"/>
      <c r="G34" s="1086"/>
      <c r="H34" s="1086"/>
      <c r="I34" s="1086"/>
      <c r="J34" s="1086"/>
      <c r="K34" s="1086"/>
      <c r="L34" s="1086"/>
      <c r="M34" s="55" t="s">
        <v>41</v>
      </c>
      <c r="N34" s="74"/>
      <c r="O34" s="862"/>
      <c r="P34" s="862"/>
      <c r="Q34" s="61"/>
      <c r="R34" s="1086"/>
      <c r="S34" s="1086"/>
      <c r="T34" s="1086" t="s">
        <v>851</v>
      </c>
      <c r="U34" s="1086"/>
      <c r="V34" s="1086"/>
      <c r="W34" s="1086"/>
      <c r="X34" s="1086"/>
      <c r="Y34" s="1086"/>
      <c r="Z34" s="1086"/>
      <c r="AA34" s="1086"/>
      <c r="AB34" s="55" t="s">
        <v>41</v>
      </c>
      <c r="AC34" s="74"/>
      <c r="AD34" s="862"/>
      <c r="AE34" s="862"/>
      <c r="AF34" s="61"/>
      <c r="AG34" s="1086"/>
      <c r="AH34" s="1086"/>
      <c r="AI34" s="1086" t="s">
        <v>851</v>
      </c>
      <c r="AJ34" s="1086"/>
      <c r="AK34" s="1086"/>
      <c r="AL34" s="1086"/>
      <c r="AM34" s="1086"/>
      <c r="AN34" s="1086"/>
      <c r="AO34" s="1086"/>
      <c r="AP34" s="1086"/>
      <c r="AQ34" s="55" t="s">
        <v>41</v>
      </c>
      <c r="AR34" s="74"/>
      <c r="AS34" s="862"/>
      <c r="AT34" s="862"/>
      <c r="AU34" s="61"/>
      <c r="AV34" s="1086"/>
      <c r="AW34" s="1086"/>
      <c r="AX34" s="1086" t="s">
        <v>851</v>
      </c>
      <c r="AY34" s="1086"/>
      <c r="AZ34" s="1086"/>
      <c r="BA34" s="1086"/>
      <c r="BB34" s="1086"/>
      <c r="BC34" s="1086"/>
      <c r="BD34" s="1086"/>
      <c r="BE34" s="1086"/>
      <c r="BF34" s="55" t="s">
        <v>41</v>
      </c>
      <c r="BG34" s="74"/>
      <c r="BH34" s="862"/>
      <c r="BI34" s="862"/>
      <c r="BJ34" s="61"/>
      <c r="BK34" s="1086"/>
      <c r="BL34" s="1086"/>
      <c r="BM34" s="1086" t="s">
        <v>851</v>
      </c>
      <c r="BN34" s="1086"/>
      <c r="BO34" s="1086"/>
      <c r="BP34" s="1086"/>
      <c r="BQ34" s="1086"/>
      <c r="BR34" s="1086"/>
      <c r="BS34" s="1086"/>
      <c r="BT34" s="1086"/>
      <c r="BU34" s="55" t="s">
        <v>41</v>
      </c>
      <c r="BV34" s="74"/>
      <c r="BW34" s="862"/>
      <c r="BX34" s="862"/>
      <c r="BY34" s="61"/>
      <c r="BZ34" s="1086"/>
      <c r="CA34" s="1086"/>
      <c r="CB34" s="1086" t="s">
        <v>851</v>
      </c>
      <c r="CC34" s="1086"/>
      <c r="CD34" s="1086"/>
      <c r="CE34" s="1086"/>
      <c r="CF34" s="1086"/>
      <c r="CG34" s="1086"/>
      <c r="CH34" s="1086"/>
      <c r="CI34" s="1086"/>
      <c r="CJ34" s="55" t="s">
        <v>41</v>
      </c>
      <c r="CK34" s="74"/>
      <c r="CL34" s="862"/>
      <c r="CM34" s="862"/>
      <c r="CN34" s="61"/>
      <c r="CO34" s="1086"/>
      <c r="CP34" s="1086"/>
      <c r="CQ34" s="1086" t="s">
        <v>851</v>
      </c>
      <c r="CR34" s="1086"/>
      <c r="CS34" s="1086"/>
      <c r="CT34" s="1086"/>
      <c r="CU34" s="1086"/>
      <c r="CV34" s="1086"/>
      <c r="CW34" s="1086"/>
      <c r="CX34" s="1086"/>
      <c r="CY34" s="55" t="s">
        <v>41</v>
      </c>
      <c r="CZ34" s="74"/>
      <c r="DA34" s="862"/>
      <c r="DB34" s="862"/>
      <c r="DC34" s="61"/>
      <c r="DD34" s="1086"/>
      <c r="DE34" s="1086"/>
      <c r="DF34" s="1086" t="s">
        <v>851</v>
      </c>
      <c r="DG34" s="1086"/>
      <c r="DH34" s="1086"/>
      <c r="DI34" s="1086"/>
      <c r="DJ34" s="1086"/>
      <c r="DK34" s="1086"/>
      <c r="DL34" s="1086"/>
      <c r="DM34" s="1086"/>
      <c r="DN34" s="55" t="s">
        <v>41</v>
      </c>
      <c r="DO34" s="74"/>
      <c r="DP34" s="862"/>
      <c r="DQ34" s="862"/>
      <c r="DR34" s="61"/>
      <c r="DS34" s="1086"/>
      <c r="DT34" s="1086"/>
      <c r="DU34" s="1086" t="s">
        <v>851</v>
      </c>
      <c r="DV34" s="1086"/>
      <c r="DW34" s="1086"/>
      <c r="DX34" s="1086"/>
      <c r="DY34" s="1086"/>
      <c r="DZ34" s="1086"/>
      <c r="EA34" s="1086"/>
      <c r="EB34" s="1086"/>
      <c r="EC34" s="55" t="s">
        <v>41</v>
      </c>
      <c r="ED34" s="74"/>
      <c r="EE34" s="862"/>
      <c r="EF34" s="862"/>
      <c r="EG34" s="61"/>
      <c r="EH34" s="1086"/>
      <c r="EI34" s="1086"/>
      <c r="EJ34" s="1086" t="s">
        <v>851</v>
      </c>
      <c r="EK34" s="1086"/>
      <c r="EL34" s="1086"/>
      <c r="EM34" s="1086"/>
      <c r="EN34" s="1086"/>
      <c r="EO34" s="1086"/>
      <c r="EP34" s="1086"/>
      <c r="EQ34" s="1086"/>
      <c r="ER34" s="55" t="s">
        <v>41</v>
      </c>
      <c r="ES34" s="74"/>
      <c r="ET34" s="862"/>
    </row>
    <row r="35" spans="1:150" ht="30" customHeight="1">
      <c r="A35" s="862"/>
      <c r="B35" s="61"/>
      <c r="C35" s="1047" t="s">
        <v>852</v>
      </c>
      <c r="D35" s="1048"/>
      <c r="E35" s="1087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F35" s="1087"/>
      <c r="G35" s="1087"/>
      <c r="H35" s="1087"/>
      <c r="I35" s="1087"/>
      <c r="J35" s="1087"/>
      <c r="K35" s="1087"/>
      <c r="L35" s="1087"/>
      <c r="M35" s="54" t="str">
        <f>'WE (1 B)'!$Z$7</f>
        <v>A</v>
      </c>
      <c r="N35" s="69"/>
      <c r="O35" s="862"/>
      <c r="P35" s="862"/>
      <c r="Q35" s="61"/>
      <c r="R35" s="1047" t="s">
        <v>852</v>
      </c>
      <c r="S35" s="1048"/>
      <c r="T35" s="1087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U35" s="1087"/>
      <c r="V35" s="1087"/>
      <c r="W35" s="1087"/>
      <c r="X35" s="1087"/>
      <c r="Y35" s="1087"/>
      <c r="Z35" s="1087"/>
      <c r="AA35" s="1087"/>
      <c r="AB35" s="165" t="str">
        <f>'WE (1 B)'!$Z$12</f>
        <v xml:space="preserve">  </v>
      </c>
      <c r="AC35" s="69"/>
      <c r="AD35" s="862"/>
      <c r="AE35" s="862"/>
      <c r="AF35" s="61"/>
      <c r="AG35" s="1047" t="s">
        <v>852</v>
      </c>
      <c r="AH35" s="1048"/>
      <c r="AI35" s="1087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AJ35" s="1087"/>
      <c r="AK35" s="1087"/>
      <c r="AL35" s="1087"/>
      <c r="AM35" s="1087"/>
      <c r="AN35" s="1087"/>
      <c r="AO35" s="1087"/>
      <c r="AP35" s="1087"/>
      <c r="AQ35" s="165" t="str">
        <f>'WE (1 B)'!$Z$17</f>
        <v xml:space="preserve">  </v>
      </c>
      <c r="AR35" s="69"/>
      <c r="AS35" s="862"/>
      <c r="AT35" s="862"/>
      <c r="AU35" s="61"/>
      <c r="AV35" s="1047" t="s">
        <v>852</v>
      </c>
      <c r="AW35" s="1048"/>
      <c r="AX3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AY35" s="1049"/>
      <c r="AZ35" s="1049"/>
      <c r="BA35" s="1049"/>
      <c r="BB35" s="1049"/>
      <c r="BC35" s="1049"/>
      <c r="BD35" s="1049"/>
      <c r="BE35" s="1049"/>
      <c r="BF35" s="165" t="str">
        <f>'WE (1 B)'!$Z$22</f>
        <v xml:space="preserve">  </v>
      </c>
      <c r="BG35" s="69"/>
      <c r="BH35" s="862"/>
      <c r="BI35" s="862"/>
      <c r="BJ35" s="61"/>
      <c r="BK35" s="1047" t="s">
        <v>852</v>
      </c>
      <c r="BL35" s="1048"/>
      <c r="BM3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BN35" s="1049"/>
      <c r="BO35" s="1049"/>
      <c r="BP35" s="1049"/>
      <c r="BQ35" s="1049"/>
      <c r="BR35" s="1049"/>
      <c r="BS35" s="1049"/>
      <c r="BT35" s="1049"/>
      <c r="BU35" s="165" t="str">
        <f>'WE (1 B)'!$Z$27</f>
        <v xml:space="preserve">  </v>
      </c>
      <c r="BV35" s="69"/>
      <c r="BW35" s="862"/>
      <c r="BX35" s="862"/>
      <c r="BY35" s="61"/>
      <c r="BZ35" s="1047" t="s">
        <v>852</v>
      </c>
      <c r="CA35" s="1048"/>
      <c r="CB3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CC35" s="1049"/>
      <c r="CD35" s="1049"/>
      <c r="CE35" s="1049"/>
      <c r="CF35" s="1049"/>
      <c r="CG35" s="1049"/>
      <c r="CH35" s="1049"/>
      <c r="CI35" s="1049"/>
      <c r="CJ35" s="165" t="str">
        <f>'WE (1 B)'!$Z$32</f>
        <v xml:space="preserve">  </v>
      </c>
      <c r="CK35" s="69"/>
      <c r="CL35" s="862"/>
      <c r="CM35" s="862"/>
      <c r="CN35" s="61"/>
      <c r="CO35" s="1047" t="s">
        <v>852</v>
      </c>
      <c r="CP35" s="1048"/>
      <c r="CQ3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CR35" s="1049"/>
      <c r="CS35" s="1049"/>
      <c r="CT35" s="1049"/>
      <c r="CU35" s="1049"/>
      <c r="CV35" s="1049"/>
      <c r="CW35" s="1049"/>
      <c r="CX35" s="1049"/>
      <c r="CY35" s="165" t="str">
        <f>'WE (1 B)'!$Z$37</f>
        <v xml:space="preserve">  </v>
      </c>
      <c r="CZ35" s="69"/>
      <c r="DA35" s="862"/>
      <c r="DB35" s="862"/>
      <c r="DC35" s="61"/>
      <c r="DD35" s="1047" t="s">
        <v>852</v>
      </c>
      <c r="DE35" s="1048"/>
      <c r="DF3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DG35" s="1049"/>
      <c r="DH35" s="1049"/>
      <c r="DI35" s="1049"/>
      <c r="DJ35" s="1049"/>
      <c r="DK35" s="1049"/>
      <c r="DL35" s="1049"/>
      <c r="DM35" s="1049"/>
      <c r="DN35" s="165" t="str">
        <f>'WE (1 B)'!$Z$42</f>
        <v xml:space="preserve">  </v>
      </c>
      <c r="DO35" s="69"/>
      <c r="DP35" s="862"/>
      <c r="DQ35" s="862"/>
      <c r="DR35" s="61"/>
      <c r="DS35" s="1047" t="s">
        <v>852</v>
      </c>
      <c r="DT35" s="1048"/>
      <c r="DU3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DV35" s="1049"/>
      <c r="DW35" s="1049"/>
      <c r="DX35" s="1049"/>
      <c r="DY35" s="1049"/>
      <c r="DZ35" s="1049"/>
      <c r="EA35" s="1049"/>
      <c r="EB35" s="1049"/>
      <c r="EC35" s="165" t="str">
        <f>'WE (1 B)'!$Z$47</f>
        <v xml:space="preserve">  </v>
      </c>
      <c r="ED35" s="69"/>
      <c r="EE35" s="862"/>
      <c r="EF35" s="862"/>
      <c r="EG35" s="61"/>
      <c r="EH35" s="1047" t="s">
        <v>852</v>
      </c>
      <c r="EI35" s="1048"/>
      <c r="EJ35" s="1087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EK35" s="1087"/>
      <c r="EL35" s="1087"/>
      <c r="EM35" s="1087"/>
      <c r="EN35" s="1087"/>
      <c r="EO35" s="1087"/>
      <c r="EP35" s="1087"/>
      <c r="EQ35" s="1087"/>
      <c r="ER35" s="165" t="str">
        <f>'WE (1 B)'!$Z$52</f>
        <v xml:space="preserve">  </v>
      </c>
      <c r="ES35" s="69"/>
      <c r="ET35" s="862"/>
    </row>
    <row r="36" spans="1:150" ht="30" customHeight="1">
      <c r="A36" s="862"/>
      <c r="B36" s="61"/>
      <c r="C36" s="1047" t="s">
        <v>853</v>
      </c>
      <c r="D36" s="1048"/>
      <c r="E36" s="1087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F36" s="1087"/>
      <c r="G36" s="1087"/>
      <c r="H36" s="1087"/>
      <c r="I36" s="1087"/>
      <c r="J36" s="1087"/>
      <c r="K36" s="1087"/>
      <c r="L36" s="1087"/>
      <c r="M36" s="54" t="str">
        <f>'VPE (1 B)'!$BI$7</f>
        <v>D</v>
      </c>
      <c r="N36" s="69"/>
      <c r="O36" s="862"/>
      <c r="P36" s="862"/>
      <c r="Q36" s="61"/>
      <c r="R36" s="1047" t="s">
        <v>853</v>
      </c>
      <c r="S36" s="1048"/>
      <c r="T36" s="1087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U36" s="1087"/>
      <c r="V36" s="1087"/>
      <c r="W36" s="1087"/>
      <c r="X36" s="1087"/>
      <c r="Y36" s="1087"/>
      <c r="Z36" s="1087"/>
      <c r="AA36" s="1087"/>
      <c r="AB36" s="165" t="str">
        <f>'VPE (1 B)'!$BI$12</f>
        <v xml:space="preserve">  </v>
      </c>
      <c r="AC36" s="69"/>
      <c r="AD36" s="862"/>
      <c r="AE36" s="862"/>
      <c r="AF36" s="61"/>
      <c r="AG36" s="1047" t="s">
        <v>853</v>
      </c>
      <c r="AH36" s="1048"/>
      <c r="AI36" s="1087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AJ36" s="1087"/>
      <c r="AK36" s="1087"/>
      <c r="AL36" s="1087"/>
      <c r="AM36" s="1087"/>
      <c r="AN36" s="1087"/>
      <c r="AO36" s="1087"/>
      <c r="AP36" s="1087"/>
      <c r="AQ36" s="165" t="str">
        <f>'VPE (1 B)'!$BI$17</f>
        <v xml:space="preserve">  </v>
      </c>
      <c r="AR36" s="69"/>
      <c r="AS36" s="862"/>
      <c r="AT36" s="862"/>
      <c r="AU36" s="61"/>
      <c r="AV36" s="1047" t="s">
        <v>853</v>
      </c>
      <c r="AW36" s="1048"/>
      <c r="AX3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AY36" s="1049"/>
      <c r="AZ36" s="1049"/>
      <c r="BA36" s="1049"/>
      <c r="BB36" s="1049"/>
      <c r="BC36" s="1049"/>
      <c r="BD36" s="1049"/>
      <c r="BE36" s="1049"/>
      <c r="BF36" s="165" t="str">
        <f>'VPE (1 B)'!$BI$22</f>
        <v xml:space="preserve">  </v>
      </c>
      <c r="BG36" s="69"/>
      <c r="BH36" s="862"/>
      <c r="BI36" s="862"/>
      <c r="BJ36" s="61"/>
      <c r="BK36" s="1047" t="s">
        <v>853</v>
      </c>
      <c r="BL36" s="1048"/>
      <c r="BM3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BN36" s="1049"/>
      <c r="BO36" s="1049"/>
      <c r="BP36" s="1049"/>
      <c r="BQ36" s="1049"/>
      <c r="BR36" s="1049"/>
      <c r="BS36" s="1049"/>
      <c r="BT36" s="1049"/>
      <c r="BU36" s="165" t="str">
        <f>'VPE (1 B)'!$BI$27</f>
        <v xml:space="preserve">  </v>
      </c>
      <c r="BV36" s="69"/>
      <c r="BW36" s="862"/>
      <c r="BX36" s="862"/>
      <c r="BY36" s="61"/>
      <c r="BZ36" s="1047" t="s">
        <v>853</v>
      </c>
      <c r="CA36" s="1048"/>
      <c r="CB3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CC36" s="1049"/>
      <c r="CD36" s="1049"/>
      <c r="CE36" s="1049"/>
      <c r="CF36" s="1049"/>
      <c r="CG36" s="1049"/>
      <c r="CH36" s="1049"/>
      <c r="CI36" s="1049"/>
      <c r="CJ36" s="165" t="str">
        <f>'VPE (1 B)'!$BI$32</f>
        <v xml:space="preserve">  </v>
      </c>
      <c r="CK36" s="69"/>
      <c r="CL36" s="862"/>
      <c r="CM36" s="862"/>
      <c r="CN36" s="61"/>
      <c r="CO36" s="1047" t="s">
        <v>853</v>
      </c>
      <c r="CP36" s="1048"/>
      <c r="CQ3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CR36" s="1049"/>
      <c r="CS36" s="1049"/>
      <c r="CT36" s="1049"/>
      <c r="CU36" s="1049"/>
      <c r="CV36" s="1049"/>
      <c r="CW36" s="1049"/>
      <c r="CX36" s="1049"/>
      <c r="CY36" s="165" t="str">
        <f>'VPE (1 B)'!$BI$37</f>
        <v xml:space="preserve">  </v>
      </c>
      <c r="CZ36" s="69"/>
      <c r="DA36" s="862"/>
      <c r="DB36" s="862"/>
      <c r="DC36" s="61"/>
      <c r="DD36" s="1047" t="s">
        <v>853</v>
      </c>
      <c r="DE36" s="1048"/>
      <c r="DF3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DG36" s="1049"/>
      <c r="DH36" s="1049"/>
      <c r="DI36" s="1049"/>
      <c r="DJ36" s="1049"/>
      <c r="DK36" s="1049"/>
      <c r="DL36" s="1049"/>
      <c r="DM36" s="1049"/>
      <c r="DN36" s="165" t="str">
        <f>'VPE (1 B)'!$BI$42</f>
        <v xml:space="preserve">  </v>
      </c>
      <c r="DO36" s="69"/>
      <c r="DP36" s="862"/>
      <c r="DQ36" s="862"/>
      <c r="DR36" s="61"/>
      <c r="DS36" s="1047" t="s">
        <v>853</v>
      </c>
      <c r="DT36" s="1048"/>
      <c r="DU3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DV36" s="1049"/>
      <c r="DW36" s="1049"/>
      <c r="DX36" s="1049"/>
      <c r="DY36" s="1049"/>
      <c r="DZ36" s="1049"/>
      <c r="EA36" s="1049"/>
      <c r="EB36" s="1049"/>
      <c r="EC36" s="165" t="str">
        <f>'VPE (1 B)'!$BI$47</f>
        <v xml:space="preserve">  </v>
      </c>
      <c r="ED36" s="69"/>
      <c r="EE36" s="862"/>
      <c r="EF36" s="862"/>
      <c r="EG36" s="61"/>
      <c r="EH36" s="1047" t="s">
        <v>853</v>
      </c>
      <c r="EI36" s="1048"/>
      <c r="EJ3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EK36" s="1049"/>
      <c r="EL36" s="1049"/>
      <c r="EM36" s="1049"/>
      <c r="EN36" s="1049"/>
      <c r="EO36" s="1049"/>
      <c r="EP36" s="1049"/>
      <c r="EQ36" s="1049"/>
      <c r="ER36" s="165" t="str">
        <f>'VPE (1 B)'!$BI$52</f>
        <v xml:space="preserve">  </v>
      </c>
      <c r="ES36" s="69"/>
      <c r="ET36" s="862"/>
    </row>
    <row r="37" spans="1:150" ht="30" customHeight="1">
      <c r="A37" s="862"/>
      <c r="B37" s="61"/>
      <c r="C37" s="1057" t="s">
        <v>854</v>
      </c>
      <c r="D37" s="1058"/>
      <c r="E37" s="1087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F37" s="1087"/>
      <c r="G37" s="1087"/>
      <c r="H37" s="1087"/>
      <c r="I37" s="1087"/>
      <c r="J37" s="1087"/>
      <c r="K37" s="1087"/>
      <c r="L37" s="1087"/>
      <c r="M37" s="54" t="str">
        <f>'HPE (1 B)'!$FB$7</f>
        <v xml:space="preserve">  </v>
      </c>
      <c r="N37" s="69"/>
      <c r="O37" s="862"/>
      <c r="P37" s="862"/>
      <c r="Q37" s="61"/>
      <c r="R37" s="1057" t="s">
        <v>854</v>
      </c>
      <c r="S37" s="1058"/>
      <c r="T37" s="1087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U37" s="1087"/>
      <c r="V37" s="1087"/>
      <c r="W37" s="1087"/>
      <c r="X37" s="1087"/>
      <c r="Y37" s="1087"/>
      <c r="Z37" s="1087"/>
      <c r="AA37" s="1087"/>
      <c r="AB37" s="165" t="str">
        <f>'HPE (1 B)'!$FB$12</f>
        <v xml:space="preserve">  </v>
      </c>
      <c r="AC37" s="69"/>
      <c r="AD37" s="862"/>
      <c r="AE37" s="862"/>
      <c r="AF37" s="61"/>
      <c r="AG37" s="1057" t="s">
        <v>854</v>
      </c>
      <c r="AH37" s="1058"/>
      <c r="AI37" s="1087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AJ37" s="1087"/>
      <c r="AK37" s="1087"/>
      <c r="AL37" s="1087"/>
      <c r="AM37" s="1087"/>
      <c r="AN37" s="1087"/>
      <c r="AO37" s="1087"/>
      <c r="AP37" s="1087"/>
      <c r="AQ37" s="165" t="str">
        <f>'HPE (1 B)'!$FB$17</f>
        <v xml:space="preserve">  </v>
      </c>
      <c r="AR37" s="69"/>
      <c r="AS37" s="862"/>
      <c r="AT37" s="862"/>
      <c r="AU37" s="61"/>
      <c r="AV37" s="1057" t="s">
        <v>854</v>
      </c>
      <c r="AW37" s="1058"/>
      <c r="AX3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AY37" s="1049"/>
      <c r="AZ37" s="1049"/>
      <c r="BA37" s="1049"/>
      <c r="BB37" s="1049"/>
      <c r="BC37" s="1049"/>
      <c r="BD37" s="1049"/>
      <c r="BE37" s="1049"/>
      <c r="BF37" s="165" t="str">
        <f>'HPE (1 B)'!$FB$22</f>
        <v xml:space="preserve">  </v>
      </c>
      <c r="BG37" s="69"/>
      <c r="BH37" s="862"/>
      <c r="BI37" s="862"/>
      <c r="BJ37" s="61"/>
      <c r="BK37" s="1057" t="s">
        <v>854</v>
      </c>
      <c r="BL37" s="1058"/>
      <c r="BM3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BN37" s="1049"/>
      <c r="BO37" s="1049"/>
      <c r="BP37" s="1049"/>
      <c r="BQ37" s="1049"/>
      <c r="BR37" s="1049"/>
      <c r="BS37" s="1049"/>
      <c r="BT37" s="1049"/>
      <c r="BU37" s="165" t="str">
        <f>'HPE (1 B)'!$FB$27</f>
        <v xml:space="preserve">  </v>
      </c>
      <c r="BV37" s="69"/>
      <c r="BW37" s="862"/>
      <c r="BX37" s="862"/>
      <c r="BY37" s="61"/>
      <c r="BZ37" s="1057" t="s">
        <v>854</v>
      </c>
      <c r="CA37" s="1058"/>
      <c r="CB3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CC37" s="1049"/>
      <c r="CD37" s="1049"/>
      <c r="CE37" s="1049"/>
      <c r="CF37" s="1049"/>
      <c r="CG37" s="1049"/>
      <c r="CH37" s="1049"/>
      <c r="CI37" s="1049"/>
      <c r="CJ37" s="165" t="str">
        <f>'HPE (1 B)'!$FB$32</f>
        <v xml:space="preserve">  </v>
      </c>
      <c r="CK37" s="69"/>
      <c r="CL37" s="862"/>
      <c r="CM37" s="862"/>
      <c r="CN37" s="61"/>
      <c r="CO37" s="1057" t="s">
        <v>854</v>
      </c>
      <c r="CP37" s="1058"/>
      <c r="CQ3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CR37" s="1049"/>
      <c r="CS37" s="1049"/>
      <c r="CT37" s="1049"/>
      <c r="CU37" s="1049"/>
      <c r="CV37" s="1049"/>
      <c r="CW37" s="1049"/>
      <c r="CX37" s="1049"/>
      <c r="CY37" s="165" t="str">
        <f>'HPE (1 B)'!$FB$37</f>
        <v xml:space="preserve">  </v>
      </c>
      <c r="CZ37" s="69"/>
      <c r="DA37" s="862"/>
      <c r="DB37" s="862"/>
      <c r="DC37" s="61"/>
      <c r="DD37" s="1057" t="s">
        <v>854</v>
      </c>
      <c r="DE37" s="1058"/>
      <c r="DF3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DG37" s="1049"/>
      <c r="DH37" s="1049"/>
      <c r="DI37" s="1049"/>
      <c r="DJ37" s="1049"/>
      <c r="DK37" s="1049"/>
      <c r="DL37" s="1049"/>
      <c r="DM37" s="1049"/>
      <c r="DN37" s="165" t="str">
        <f>'HPE (1 B)'!$FB$42</f>
        <v xml:space="preserve">  </v>
      </c>
      <c r="DO37" s="69"/>
      <c r="DP37" s="862"/>
      <c r="DQ37" s="862"/>
      <c r="DR37" s="61"/>
      <c r="DS37" s="1057" t="s">
        <v>854</v>
      </c>
      <c r="DT37" s="1058"/>
      <c r="DU3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DV37" s="1049"/>
      <c r="DW37" s="1049"/>
      <c r="DX37" s="1049"/>
      <c r="DY37" s="1049"/>
      <c r="DZ37" s="1049"/>
      <c r="EA37" s="1049"/>
      <c r="EB37" s="1049"/>
      <c r="EC37" s="165" t="str">
        <f>'HPE (1 B)'!$FB$47</f>
        <v xml:space="preserve">  </v>
      </c>
      <c r="ED37" s="69"/>
      <c r="EE37" s="862"/>
      <c r="EF37" s="862"/>
      <c r="EG37" s="61"/>
      <c r="EH37" s="1057" t="s">
        <v>854</v>
      </c>
      <c r="EI37" s="1058"/>
      <c r="EJ3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EK37" s="1049"/>
      <c r="EL37" s="1049"/>
      <c r="EM37" s="1049"/>
      <c r="EN37" s="1049"/>
      <c r="EO37" s="1049"/>
      <c r="EP37" s="1049"/>
      <c r="EQ37" s="1049"/>
      <c r="ER37" s="165" t="str">
        <f>'HPE (1 B)'!$FB$52</f>
        <v xml:space="preserve">  </v>
      </c>
      <c r="ES37" s="69"/>
      <c r="ET37" s="862"/>
    </row>
    <row r="38" spans="1:150">
      <c r="A38" s="862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0"/>
      <c r="M38" s="61"/>
      <c r="N38" s="61"/>
      <c r="O38" s="862"/>
      <c r="P38" s="862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2"/>
      <c r="AB38" s="554" t="s">
        <v>1733</v>
      </c>
      <c r="AC38" s="61"/>
      <c r="AD38" s="862"/>
      <c r="AE38" s="862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2"/>
      <c r="AQ38" s="61"/>
      <c r="AR38" s="61"/>
      <c r="AS38" s="862"/>
      <c r="AT38" s="862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2"/>
      <c r="BF38" s="61"/>
      <c r="BG38" s="61"/>
      <c r="BH38" s="862"/>
      <c r="BI38" s="862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2"/>
      <c r="BU38" s="61"/>
      <c r="BV38" s="61"/>
      <c r="BW38" s="862"/>
      <c r="BX38" s="862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2"/>
      <c r="CJ38" s="61"/>
      <c r="CK38" s="61"/>
      <c r="CL38" s="862"/>
      <c r="CM38" s="862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2"/>
      <c r="CY38" s="61"/>
      <c r="CZ38" s="61"/>
      <c r="DA38" s="862"/>
      <c r="DB38" s="862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2"/>
      <c r="DN38" s="61"/>
      <c r="DO38" s="61"/>
      <c r="DP38" s="862"/>
      <c r="DQ38" s="862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2"/>
      <c r="EC38" s="61"/>
      <c r="ED38" s="61"/>
      <c r="EE38" s="862"/>
      <c r="EF38" s="862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2"/>
      <c r="ER38" s="61"/>
      <c r="ES38" s="61"/>
      <c r="ET38" s="862"/>
    </row>
    <row r="39" spans="1:150" ht="12.75" customHeight="1">
      <c r="A39" s="862"/>
      <c r="B39" s="61"/>
      <c r="C39" s="79" t="s">
        <v>855</v>
      </c>
      <c r="D39" s="1094" t="str">
        <f>IF(AND(M18&gt;3,M19&gt;3,M20&gt;3,M21&gt;3,M22&gt;3,M23&gt;3),"QUALIFIED FOR PROMOTION TO HIGHER CLASS","ELIGIBLE FOR THE IMPROVEMENT OF PERFORMANCE")</f>
        <v>QUALIFIED FOR PROMOTION TO HIGHER CLASS</v>
      </c>
      <c r="E39" s="1094"/>
      <c r="F39" s="1094"/>
      <c r="G39" s="1094"/>
      <c r="H39" s="231" t="s">
        <v>177</v>
      </c>
      <c r="I39" s="231"/>
      <c r="J39" s="231"/>
      <c r="K39" s="381" t="e">
        <f>'MARK LIST'!$CU$394</f>
        <v>#VALUE!</v>
      </c>
      <c r="L39" s="380"/>
      <c r="M39" s="231"/>
      <c r="N39" s="61"/>
      <c r="O39" s="862"/>
      <c r="P39" s="862"/>
      <c r="Q39" s="61"/>
      <c r="R39" s="79" t="s">
        <v>855</v>
      </c>
      <c r="S39" s="1095" t="str">
        <f>IF(AND(AB18&gt;3,AB19&gt;3,AB20&gt;3,AB21&gt;3,AB22&gt;3,AB23&gt;3),"QUALIFIED FOR PROMOTION TO HIGHER CLASS","ELIGIBLE FOR THE IMPROVEMENT OF PERFORMANCE")</f>
        <v>QUALIFIED FOR PROMOTION TO HIGHER CLASS</v>
      </c>
      <c r="T39" s="1095"/>
      <c r="U39" s="1095"/>
      <c r="V39" s="1095"/>
      <c r="W39" s="231" t="s">
        <v>177</v>
      </c>
      <c r="X39" s="231"/>
      <c r="Y39" s="231"/>
      <c r="Z39" s="381">
        <f>'MARK LIST'!$CU$399</f>
        <v>5</v>
      </c>
      <c r="AA39" s="231"/>
      <c r="AB39" s="231"/>
      <c r="AC39" s="61"/>
      <c r="AD39" s="862"/>
      <c r="AE39" s="862"/>
      <c r="AF39" s="61"/>
      <c r="AG39" s="79" t="s">
        <v>855</v>
      </c>
      <c r="AH39" s="1092" t="str">
        <f>IF(AND(AQ18&gt;3,AQ19&gt;3,AQ20&gt;3,AQ21&gt;3,AQ22&gt;3,AQ23&gt;3),"QUALIFIED FOR PROMOTION TO HIGHER CLASS","ELIGIBLE FOR THE IMPROVEMENT OF PERFORMANCE")</f>
        <v>QUALIFIED FOR PROMOTION TO HIGHER CLASS</v>
      </c>
      <c r="AI39" s="1092"/>
      <c r="AJ39" s="1092"/>
      <c r="AK39" s="1092"/>
      <c r="AL39" s="79" t="s">
        <v>177</v>
      </c>
      <c r="AM39" s="79"/>
      <c r="AN39" s="1059">
        <f>'MARK LIST'!$CU$404</f>
        <v>10</v>
      </c>
      <c r="AO39" s="1059"/>
      <c r="AP39" s="62"/>
      <c r="AQ39" s="61"/>
      <c r="AR39" s="61"/>
      <c r="AS39" s="862"/>
      <c r="AT39" s="862"/>
      <c r="AU39" s="61"/>
      <c r="AV39" s="79" t="s">
        <v>855</v>
      </c>
      <c r="AW39" s="1059"/>
      <c r="AX39" s="1059"/>
      <c r="AY39" s="79"/>
      <c r="AZ39" s="79"/>
      <c r="BA39" s="79" t="s">
        <v>177</v>
      </c>
      <c r="BB39" s="79"/>
      <c r="BC39" s="1059">
        <f>'MARK LIST'!$CU$409</f>
        <v>15</v>
      </c>
      <c r="BD39" s="1059"/>
      <c r="BE39" s="62"/>
      <c r="BF39" s="61"/>
      <c r="BG39" s="61"/>
      <c r="BH39" s="862"/>
      <c r="BI39" s="862"/>
      <c r="BJ39" s="61"/>
      <c r="BK39" s="79" t="s">
        <v>855</v>
      </c>
      <c r="BL39" s="1059"/>
      <c r="BM39" s="1059"/>
      <c r="BN39" s="79"/>
      <c r="BO39" s="79"/>
      <c r="BP39" s="79" t="s">
        <v>177</v>
      </c>
      <c r="BQ39" s="79"/>
      <c r="BR39" s="1059">
        <f>'MARK LIST'!$CU$414</f>
        <v>20</v>
      </c>
      <c r="BS39" s="1059"/>
      <c r="BT39" s="62"/>
      <c r="BU39" s="61"/>
      <c r="BV39" s="61"/>
      <c r="BW39" s="862"/>
      <c r="BX39" s="862"/>
      <c r="BY39" s="61"/>
      <c r="BZ39" s="79" t="s">
        <v>855</v>
      </c>
      <c r="CA39" s="1059"/>
      <c r="CB39" s="1059"/>
      <c r="CC39" s="79"/>
      <c r="CD39" s="79"/>
      <c r="CE39" s="79" t="s">
        <v>177</v>
      </c>
      <c r="CF39" s="79"/>
      <c r="CG39" s="1059">
        <f>'MARK LIST'!$CU$419</f>
        <v>25</v>
      </c>
      <c r="CH39" s="1059"/>
      <c r="CI39" s="62"/>
      <c r="CJ39" s="61"/>
      <c r="CK39" s="61"/>
      <c r="CL39" s="862"/>
      <c r="CM39" s="862"/>
      <c r="CN39" s="61"/>
      <c r="CO39" s="79" t="s">
        <v>855</v>
      </c>
      <c r="CP39" s="1059"/>
      <c r="CQ39" s="1059"/>
      <c r="CR39" s="79"/>
      <c r="CS39" s="79"/>
      <c r="CT39" s="79" t="s">
        <v>177</v>
      </c>
      <c r="CU39" s="79"/>
      <c r="CV39" s="1059">
        <f>'MARK LIST'!$CU$424</f>
        <v>30</v>
      </c>
      <c r="CW39" s="1059"/>
      <c r="CX39" s="62"/>
      <c r="CY39" s="61"/>
      <c r="CZ39" s="61"/>
      <c r="DA39" s="862"/>
      <c r="DB39" s="862"/>
      <c r="DC39" s="61"/>
      <c r="DD39" s="79" t="s">
        <v>855</v>
      </c>
      <c r="DE39" s="1059"/>
      <c r="DF39" s="1059"/>
      <c r="DG39" s="79"/>
      <c r="DH39" s="79"/>
      <c r="DI39" s="79" t="s">
        <v>177</v>
      </c>
      <c r="DJ39" s="79"/>
      <c r="DK39" s="1059" t="e">
        <f>'MARK LIST'!$CU$429</f>
        <v>#VALUE!</v>
      </c>
      <c r="DL39" s="1059"/>
      <c r="DM39" s="62"/>
      <c r="DN39" s="61"/>
      <c r="DO39" s="61"/>
      <c r="DP39" s="862"/>
      <c r="DQ39" s="862"/>
      <c r="DR39" s="61"/>
      <c r="DS39" s="79" t="s">
        <v>855</v>
      </c>
      <c r="DT39" s="1059"/>
      <c r="DU39" s="1059"/>
      <c r="DV39" s="79"/>
      <c r="DW39" s="79"/>
      <c r="DX39" s="79" t="s">
        <v>177</v>
      </c>
      <c r="DY39" s="79"/>
      <c r="DZ39" s="1059" t="e">
        <f>'MARK LIST'!$CU$434</f>
        <v>#VALUE!</v>
      </c>
      <c r="EA39" s="1059"/>
      <c r="EB39" s="62"/>
      <c r="EC39" s="61"/>
      <c r="ED39" s="61"/>
      <c r="EE39" s="862"/>
      <c r="EF39" s="862"/>
      <c r="EG39" s="61"/>
      <c r="EH39" s="79" t="s">
        <v>855</v>
      </c>
      <c r="EI39" s="1059"/>
      <c r="EJ39" s="1059"/>
      <c r="EK39" s="79"/>
      <c r="EL39" s="79"/>
      <c r="EM39" s="79" t="s">
        <v>177</v>
      </c>
      <c r="EN39" s="79"/>
      <c r="EO39" s="1059" t="e">
        <f>'MARK LIST'!$CU$439</f>
        <v>#VALUE!</v>
      </c>
      <c r="EP39" s="1059"/>
      <c r="EQ39" s="62"/>
      <c r="ER39" s="61"/>
      <c r="ES39" s="61"/>
      <c r="ET39" s="862"/>
    </row>
    <row r="40" spans="1:150" s="47" customFormat="1">
      <c r="A40" s="862"/>
      <c r="B40" s="61"/>
      <c r="C40" s="79"/>
      <c r="D40" s="1094"/>
      <c r="E40" s="1094"/>
      <c r="F40" s="1094"/>
      <c r="G40" s="1094"/>
      <c r="H40" s="79"/>
      <c r="I40" s="79"/>
      <c r="J40" s="79"/>
      <c r="K40" s="79"/>
      <c r="L40" s="60"/>
      <c r="M40" s="61"/>
      <c r="N40" s="61"/>
      <c r="O40" s="862"/>
      <c r="P40" s="862"/>
      <c r="Q40" s="61"/>
      <c r="R40" s="79"/>
      <c r="S40" s="1095"/>
      <c r="T40" s="1095"/>
      <c r="U40" s="1095"/>
      <c r="V40" s="1095"/>
      <c r="W40" s="79"/>
      <c r="X40" s="79"/>
      <c r="Y40" s="79"/>
      <c r="Z40" s="79"/>
      <c r="AA40" s="62"/>
      <c r="AB40" s="61"/>
      <c r="AC40" s="61"/>
      <c r="AD40" s="862"/>
      <c r="AE40" s="862"/>
      <c r="AF40" s="61"/>
      <c r="AG40" s="79"/>
      <c r="AH40" s="1092"/>
      <c r="AI40" s="1092"/>
      <c r="AJ40" s="1092"/>
      <c r="AK40" s="1092"/>
      <c r="AL40" s="79"/>
      <c r="AM40" s="79"/>
      <c r="AN40" s="79"/>
      <c r="AO40" s="79"/>
      <c r="AP40" s="62"/>
      <c r="AQ40" s="61"/>
      <c r="AR40" s="61"/>
      <c r="AS40" s="862"/>
      <c r="AT40" s="862"/>
      <c r="AU40" s="61"/>
      <c r="AV40" s="79"/>
      <c r="AW40" s="168"/>
      <c r="AX40" s="168"/>
      <c r="AY40" s="79"/>
      <c r="AZ40" s="79"/>
      <c r="BA40" s="79"/>
      <c r="BB40" s="79"/>
      <c r="BC40" s="79"/>
      <c r="BD40" s="79"/>
      <c r="BE40" s="62"/>
      <c r="BF40" s="61"/>
      <c r="BG40" s="61"/>
      <c r="BH40" s="862"/>
      <c r="BI40" s="862"/>
      <c r="BJ40" s="61"/>
      <c r="BK40" s="79"/>
      <c r="BL40" s="168"/>
      <c r="BM40" s="168"/>
      <c r="BN40" s="79"/>
      <c r="BO40" s="79"/>
      <c r="BP40" s="79"/>
      <c r="BQ40" s="79"/>
      <c r="BR40" s="79"/>
      <c r="BS40" s="79"/>
      <c r="BT40" s="62"/>
      <c r="BU40" s="61"/>
      <c r="BV40" s="61"/>
      <c r="BW40" s="862"/>
      <c r="BX40" s="862"/>
      <c r="BY40" s="61"/>
      <c r="BZ40" s="79"/>
      <c r="CA40" s="168"/>
      <c r="CB40" s="168"/>
      <c r="CC40" s="79"/>
      <c r="CD40" s="79"/>
      <c r="CE40" s="79"/>
      <c r="CF40" s="79"/>
      <c r="CG40" s="79"/>
      <c r="CH40" s="79"/>
      <c r="CI40" s="62"/>
      <c r="CJ40" s="61"/>
      <c r="CK40" s="61"/>
      <c r="CL40" s="862"/>
      <c r="CM40" s="862"/>
      <c r="CN40" s="61"/>
      <c r="CO40" s="79"/>
      <c r="CP40" s="168"/>
      <c r="CQ40" s="168"/>
      <c r="CR40" s="79"/>
      <c r="CS40" s="79"/>
      <c r="CT40" s="79"/>
      <c r="CU40" s="79"/>
      <c r="CV40" s="79"/>
      <c r="CW40" s="79"/>
      <c r="CX40" s="62"/>
      <c r="CY40" s="61"/>
      <c r="CZ40" s="61"/>
      <c r="DA40" s="862"/>
      <c r="DB40" s="862"/>
      <c r="DC40" s="61"/>
      <c r="DD40" s="79"/>
      <c r="DE40" s="168"/>
      <c r="DF40" s="168"/>
      <c r="DG40" s="79"/>
      <c r="DH40" s="79"/>
      <c r="DI40" s="79"/>
      <c r="DJ40" s="79"/>
      <c r="DK40" s="79"/>
      <c r="DL40" s="79"/>
      <c r="DM40" s="62"/>
      <c r="DN40" s="61"/>
      <c r="DO40" s="61"/>
      <c r="DP40" s="862"/>
      <c r="DQ40" s="862"/>
      <c r="DR40" s="61"/>
      <c r="DS40" s="79"/>
      <c r="DT40" s="168"/>
      <c r="DU40" s="168"/>
      <c r="DV40" s="79"/>
      <c r="DW40" s="79"/>
      <c r="DX40" s="79"/>
      <c r="DY40" s="79"/>
      <c r="DZ40" s="79"/>
      <c r="EA40" s="79"/>
      <c r="EB40" s="62"/>
      <c r="EC40" s="61"/>
      <c r="ED40" s="61"/>
      <c r="EE40" s="862"/>
      <c r="EF40" s="862"/>
      <c r="EG40" s="61"/>
      <c r="EH40" s="79"/>
      <c r="EI40" s="168"/>
      <c r="EJ40" s="168"/>
      <c r="EK40" s="79"/>
      <c r="EL40" s="79"/>
      <c r="EM40" s="79"/>
      <c r="EN40" s="79"/>
      <c r="EO40" s="79"/>
      <c r="EP40" s="79"/>
      <c r="EQ40" s="62"/>
      <c r="ER40" s="61"/>
      <c r="ES40" s="61"/>
      <c r="ET40" s="862"/>
    </row>
    <row r="41" spans="1:150" s="47" customFormat="1">
      <c r="A41" s="862"/>
      <c r="B41" s="61"/>
      <c r="C41" s="79" t="s">
        <v>182</v>
      </c>
      <c r="D41" s="1060">
        <f>'STUDENT PROFILE'!$M$7</f>
        <v>472205314122</v>
      </c>
      <c r="E41" s="1059"/>
      <c r="F41" s="79"/>
      <c r="G41" s="79"/>
      <c r="H41" s="1061" t="s">
        <v>945</v>
      </c>
      <c r="I41" s="1061"/>
      <c r="J41" s="1061"/>
      <c r="K41" s="384">
        <f>'STUDENT PROFILE'!AC7</f>
        <v>86.631016042780757</v>
      </c>
      <c r="L41" s="60"/>
      <c r="M41" s="61"/>
      <c r="N41" s="61"/>
      <c r="O41" s="862"/>
      <c r="P41" s="862"/>
      <c r="Q41" s="61"/>
      <c r="R41" s="79" t="s">
        <v>182</v>
      </c>
      <c r="S41" s="1091">
        <f>'STUDENT PROFILE'!$M$12</f>
        <v>423589456321</v>
      </c>
      <c r="T41" s="1061"/>
      <c r="U41" s="79"/>
      <c r="V41" s="79"/>
      <c r="W41" s="1061" t="s">
        <v>945</v>
      </c>
      <c r="X41" s="1061"/>
      <c r="Y41" s="1061"/>
      <c r="Z41" s="384" t="str">
        <f>'STUDENT PROFILE'!AC12</f>
        <v/>
      </c>
      <c r="AA41" s="62"/>
      <c r="AB41" s="61"/>
      <c r="AC41" s="61"/>
      <c r="AD41" s="862"/>
      <c r="AE41" s="862"/>
      <c r="AF41" s="61"/>
      <c r="AG41" s="79" t="s">
        <v>182</v>
      </c>
      <c r="AH41" s="1091">
        <f>'STUDENT PROFILE'!$M$17</f>
        <v>123456789123</v>
      </c>
      <c r="AI41" s="1061"/>
      <c r="AJ41" s="79"/>
      <c r="AK41" s="79"/>
      <c r="AL41" s="1061" t="s">
        <v>945</v>
      </c>
      <c r="AM41" s="1061"/>
      <c r="AN41" s="1061"/>
      <c r="AO41" s="384" t="str">
        <f>'STUDENT PROFILE'!AC17</f>
        <v/>
      </c>
      <c r="AP41" s="62"/>
      <c r="AQ41" s="61"/>
      <c r="AR41" s="61"/>
      <c r="AS41" s="862"/>
      <c r="AT41" s="862"/>
      <c r="AU41" s="61"/>
      <c r="AV41" s="79" t="s">
        <v>182</v>
      </c>
      <c r="AW41" s="1060">
        <f>'STUDENT PROFILE'!$M$22</f>
        <v>589456321789</v>
      </c>
      <c r="AX41" s="1059"/>
      <c r="AY41" s="79"/>
      <c r="AZ41" s="79"/>
      <c r="BA41" s="1061" t="s">
        <v>945</v>
      </c>
      <c r="BB41" s="1061"/>
      <c r="BC41" s="1061"/>
      <c r="BD41" s="553" t="str">
        <f>'STUDENT PROFILE'!AC22</f>
        <v/>
      </c>
      <c r="BE41" s="62"/>
      <c r="BF41" s="61"/>
      <c r="BG41" s="61"/>
      <c r="BH41" s="862"/>
      <c r="BI41" s="862"/>
      <c r="BJ41" s="61"/>
      <c r="BK41" s="79" t="s">
        <v>182</v>
      </c>
      <c r="BL41" s="1060">
        <f>'STUDENT PROFILE'!$M$27</f>
        <v>0</v>
      </c>
      <c r="BM41" s="1059"/>
      <c r="BN41" s="79"/>
      <c r="BO41" s="79"/>
      <c r="BP41" s="1061" t="s">
        <v>945</v>
      </c>
      <c r="BQ41" s="1061"/>
      <c r="BR41" s="1061"/>
      <c r="BS41" s="553" t="str">
        <f>'STUDENT PROFILE'!AC27</f>
        <v/>
      </c>
      <c r="BT41" s="62"/>
      <c r="BU41" s="61"/>
      <c r="BV41" s="61"/>
      <c r="BW41" s="862"/>
      <c r="BX41" s="862"/>
      <c r="BY41" s="61"/>
      <c r="BZ41" s="79" t="s">
        <v>182</v>
      </c>
      <c r="CA41" s="1060">
        <f>'STUDENT PROFILE'!$M$32</f>
        <v>0</v>
      </c>
      <c r="CB41" s="1059"/>
      <c r="CC41" s="79"/>
      <c r="CD41" s="79"/>
      <c r="CE41" s="1061" t="s">
        <v>945</v>
      </c>
      <c r="CF41" s="1061"/>
      <c r="CG41" s="1061"/>
      <c r="CH41" s="553" t="str">
        <f>'STUDENT PROFILE'!AC32</f>
        <v/>
      </c>
      <c r="CI41" s="62"/>
      <c r="CJ41" s="61"/>
      <c r="CK41" s="61"/>
      <c r="CL41" s="862"/>
      <c r="CM41" s="862"/>
      <c r="CN41" s="61"/>
      <c r="CO41" s="79" t="s">
        <v>182</v>
      </c>
      <c r="CP41" s="1060">
        <f>'STUDENT PROFILE'!$M$37</f>
        <v>0</v>
      </c>
      <c r="CQ41" s="1059"/>
      <c r="CR41" s="79"/>
      <c r="CS41" s="79"/>
      <c r="CT41" s="1061" t="s">
        <v>945</v>
      </c>
      <c r="CU41" s="1061"/>
      <c r="CV41" s="1061"/>
      <c r="CW41" s="553" t="str">
        <f>'STUDENT PROFILE'!AC37</f>
        <v/>
      </c>
      <c r="CX41" s="62"/>
      <c r="CY41" s="61"/>
      <c r="CZ41" s="61"/>
      <c r="DA41" s="862"/>
      <c r="DB41" s="862"/>
      <c r="DC41" s="61"/>
      <c r="DD41" s="79" t="s">
        <v>182</v>
      </c>
      <c r="DE41" s="1060">
        <f>'STUDENT PROFILE'!$M$42</f>
        <v>0</v>
      </c>
      <c r="DF41" s="1059"/>
      <c r="DG41" s="79"/>
      <c r="DH41" s="79"/>
      <c r="DI41" s="1061" t="s">
        <v>945</v>
      </c>
      <c r="DJ41" s="1061"/>
      <c r="DK41" s="1061"/>
      <c r="DL41" s="553" t="str">
        <f>'STUDENT PROFILE'!AC42</f>
        <v/>
      </c>
      <c r="DM41" s="62"/>
      <c r="DN41" s="61"/>
      <c r="DO41" s="61"/>
      <c r="DP41" s="862"/>
      <c r="DQ41" s="862"/>
      <c r="DR41" s="61"/>
      <c r="DS41" s="79" t="s">
        <v>182</v>
      </c>
      <c r="DT41" s="1060">
        <f>'STUDENT PROFILE'!$M$47</f>
        <v>0</v>
      </c>
      <c r="DU41" s="1059"/>
      <c r="DV41" s="79"/>
      <c r="DW41" s="79"/>
      <c r="DX41" s="1061" t="s">
        <v>945</v>
      </c>
      <c r="DY41" s="1061"/>
      <c r="DZ41" s="1061"/>
      <c r="EA41" s="553" t="str">
        <f>'STUDENT PROFILE'!AC47</f>
        <v/>
      </c>
      <c r="EB41" s="62"/>
      <c r="EC41" s="61"/>
      <c r="ED41" s="61"/>
      <c r="EE41" s="862"/>
      <c r="EF41" s="862"/>
      <c r="EG41" s="61"/>
      <c r="EH41" s="79" t="s">
        <v>182</v>
      </c>
      <c r="EI41" s="1060">
        <f>'STUDENT PROFILE'!$M$52</f>
        <v>0</v>
      </c>
      <c r="EJ41" s="1059"/>
      <c r="EK41" s="79"/>
      <c r="EL41" s="79"/>
      <c r="EM41" s="1061" t="s">
        <v>945</v>
      </c>
      <c r="EN41" s="1061"/>
      <c r="EO41" s="1061"/>
      <c r="EP41" s="553" t="str">
        <f>'STUDENT PROFILE'!AC52</f>
        <v/>
      </c>
      <c r="EQ41" s="62"/>
      <c r="ER41" s="61"/>
      <c r="ES41" s="61"/>
      <c r="ET41" s="862"/>
    </row>
    <row r="42" spans="1:150">
      <c r="A42" s="862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0"/>
      <c r="M42" s="61"/>
      <c r="N42" s="61"/>
      <c r="O42" s="862"/>
      <c r="P42" s="862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2"/>
      <c r="AB42" s="61"/>
      <c r="AC42" s="61"/>
      <c r="AD42" s="862"/>
      <c r="AE42" s="862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2"/>
      <c r="AQ42" s="61"/>
      <c r="AR42" s="61"/>
      <c r="AS42" s="862"/>
      <c r="AT42" s="862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2"/>
      <c r="BF42" s="61"/>
      <c r="BG42" s="61"/>
      <c r="BH42" s="862"/>
      <c r="BI42" s="862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2"/>
      <c r="BU42" s="61"/>
      <c r="BV42" s="61"/>
      <c r="BW42" s="862"/>
      <c r="BX42" s="862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2"/>
      <c r="CJ42" s="61"/>
      <c r="CK42" s="61"/>
      <c r="CL42" s="862"/>
      <c r="CM42" s="862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2"/>
      <c r="CY42" s="61"/>
      <c r="CZ42" s="61"/>
      <c r="DA42" s="862"/>
      <c r="DB42" s="862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2"/>
      <c r="DN42" s="61"/>
      <c r="DO42" s="61"/>
      <c r="DP42" s="862"/>
      <c r="DQ42" s="862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2"/>
      <c r="EC42" s="61"/>
      <c r="ED42" s="61"/>
      <c r="EE42" s="862"/>
      <c r="EF42" s="862"/>
      <c r="EG42" s="61"/>
      <c r="EH42" s="61"/>
      <c r="EI42" s="61"/>
      <c r="EJ42" s="61"/>
      <c r="EK42" s="61"/>
      <c r="EL42" s="61"/>
      <c r="EM42" s="61"/>
      <c r="EN42" s="61"/>
      <c r="EO42" s="61"/>
      <c r="EP42" s="61"/>
      <c r="EQ42" s="62"/>
      <c r="ER42" s="61"/>
      <c r="ES42" s="61"/>
      <c r="ET42" s="862"/>
    </row>
    <row r="43" spans="1:150">
      <c r="A43" s="862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0"/>
      <c r="M43" s="61"/>
      <c r="N43" s="61"/>
      <c r="O43" s="862"/>
      <c r="P43" s="862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2"/>
      <c r="AB43" s="61"/>
      <c r="AC43" s="61"/>
      <c r="AD43" s="862"/>
      <c r="AE43" s="862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2"/>
      <c r="AQ43" s="61"/>
      <c r="AR43" s="61"/>
      <c r="AS43" s="862"/>
      <c r="AT43" s="862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2"/>
      <c r="BF43" s="61"/>
      <c r="BG43" s="61"/>
      <c r="BH43" s="862"/>
      <c r="BI43" s="862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2"/>
      <c r="BU43" s="61"/>
      <c r="BV43" s="61"/>
      <c r="BW43" s="862"/>
      <c r="BX43" s="862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2"/>
      <c r="CJ43" s="61"/>
      <c r="CK43" s="61"/>
      <c r="CL43" s="862"/>
      <c r="CM43" s="862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2"/>
      <c r="CY43" s="61"/>
      <c r="CZ43" s="61"/>
      <c r="DA43" s="862"/>
      <c r="DB43" s="862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2"/>
      <c r="DN43" s="61"/>
      <c r="DO43" s="61"/>
      <c r="DP43" s="862"/>
      <c r="DQ43" s="862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2"/>
      <c r="EC43" s="61"/>
      <c r="ED43" s="61"/>
      <c r="EE43" s="862"/>
      <c r="EF43" s="862"/>
      <c r="EG43" s="61"/>
      <c r="EH43" s="61"/>
      <c r="EI43" s="61"/>
      <c r="EJ43" s="61"/>
      <c r="EK43" s="61"/>
      <c r="EL43" s="61"/>
      <c r="EM43" s="61"/>
      <c r="EN43" s="61"/>
      <c r="EO43" s="61"/>
      <c r="EP43" s="61"/>
      <c r="EQ43" s="62"/>
      <c r="ER43" s="61"/>
      <c r="ES43" s="61"/>
      <c r="ET43" s="862"/>
    </row>
    <row r="44" spans="1:150">
      <c r="A44" s="862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0"/>
      <c r="M44" s="61"/>
      <c r="N44" s="61"/>
      <c r="O44" s="862"/>
      <c r="P44" s="862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2"/>
      <c r="AB44" s="61"/>
      <c r="AC44" s="61"/>
      <c r="AD44" s="862"/>
      <c r="AE44" s="862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2"/>
      <c r="AQ44" s="61"/>
      <c r="AR44" s="61"/>
      <c r="AS44" s="862"/>
      <c r="AT44" s="862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2"/>
      <c r="BF44" s="61"/>
      <c r="BG44" s="61"/>
      <c r="BH44" s="862"/>
      <c r="BI44" s="862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2"/>
      <c r="BU44" s="61"/>
      <c r="BV44" s="61"/>
      <c r="BW44" s="862"/>
      <c r="BX44" s="862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2"/>
      <c r="CJ44" s="61"/>
      <c r="CK44" s="61"/>
      <c r="CL44" s="862"/>
      <c r="CM44" s="862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2"/>
      <c r="CY44" s="61"/>
      <c r="CZ44" s="61"/>
      <c r="DA44" s="862"/>
      <c r="DB44" s="862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2"/>
      <c r="DN44" s="61"/>
      <c r="DO44" s="61"/>
      <c r="DP44" s="862"/>
      <c r="DQ44" s="862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2"/>
      <c r="EC44" s="61"/>
      <c r="ED44" s="61"/>
      <c r="EE44" s="862"/>
      <c r="EF44" s="862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2"/>
      <c r="ER44" s="61"/>
      <c r="ES44" s="61"/>
      <c r="ET44" s="862"/>
    </row>
    <row r="45" spans="1:150">
      <c r="A45" s="862"/>
      <c r="B45" s="61"/>
      <c r="C45" s="1062" t="str">
        <f>HOME!$G$10</f>
        <v>Dr.S.S.P.Sastry</v>
      </c>
      <c r="D45" s="1062"/>
      <c r="E45" s="61"/>
      <c r="F45" s="61"/>
      <c r="G45" s="1062" t="str">
        <f>HOME!$G$11</f>
        <v>Sh. S.S.Rao</v>
      </c>
      <c r="H45" s="1062"/>
      <c r="I45" s="1062"/>
      <c r="J45" s="61"/>
      <c r="K45" s="61"/>
      <c r="L45" s="1062" t="str">
        <f>HOME!$C$35</f>
        <v>SH.A.K.JAIN</v>
      </c>
      <c r="M45" s="1062"/>
      <c r="N45" s="72"/>
      <c r="O45" s="862"/>
      <c r="P45" s="862"/>
      <c r="Q45" s="61"/>
      <c r="R45" s="1062" t="str">
        <f>HOME!$G$10</f>
        <v>Dr.S.S.P.Sastry</v>
      </c>
      <c r="S45" s="1062"/>
      <c r="T45" s="61"/>
      <c r="U45" s="61"/>
      <c r="V45" s="1062" t="str">
        <f>HOME!$G$11</f>
        <v>Sh. S.S.Rao</v>
      </c>
      <c r="W45" s="1062"/>
      <c r="X45" s="1062"/>
      <c r="Y45" s="61"/>
      <c r="Z45" s="61"/>
      <c r="AA45" s="1062" t="str">
        <f>HOME!$C$35</f>
        <v>SH.A.K.JAIN</v>
      </c>
      <c r="AB45" s="1062"/>
      <c r="AC45" s="169"/>
      <c r="AD45" s="862"/>
      <c r="AE45" s="862"/>
      <c r="AF45" s="61"/>
      <c r="AG45" s="1062" t="str">
        <f>HOME!$G$10</f>
        <v>Dr.S.S.P.Sastry</v>
      </c>
      <c r="AH45" s="1062"/>
      <c r="AI45" s="61"/>
      <c r="AJ45" s="61"/>
      <c r="AK45" s="1062" t="str">
        <f>HOME!$G$11</f>
        <v>Sh. S.S.Rao</v>
      </c>
      <c r="AL45" s="1062"/>
      <c r="AM45" s="1062"/>
      <c r="AN45" s="61"/>
      <c r="AO45" s="61"/>
      <c r="AP45" s="1062" t="str">
        <f>HOME!$C$35</f>
        <v>SH.A.K.JAIN</v>
      </c>
      <c r="AQ45" s="1062"/>
      <c r="AR45" s="169"/>
      <c r="AS45" s="862"/>
      <c r="AT45" s="862"/>
      <c r="AU45" s="61"/>
      <c r="AV45" s="1062" t="str">
        <f>HOME!$G$10</f>
        <v>Dr.S.S.P.Sastry</v>
      </c>
      <c r="AW45" s="1062"/>
      <c r="AX45" s="61"/>
      <c r="AY45" s="61"/>
      <c r="AZ45" s="1062" t="str">
        <f>HOME!$G$11</f>
        <v>Sh. S.S.Rao</v>
      </c>
      <c r="BA45" s="1062"/>
      <c r="BB45" s="1062"/>
      <c r="BC45" s="61"/>
      <c r="BD45" s="61"/>
      <c r="BE45" s="1062" t="str">
        <f>HOME!$C$35</f>
        <v>SH.A.K.JAIN</v>
      </c>
      <c r="BF45" s="1062"/>
      <c r="BG45" s="169"/>
      <c r="BH45" s="862"/>
      <c r="BI45" s="862"/>
      <c r="BJ45" s="61"/>
      <c r="BK45" s="1062" t="str">
        <f>HOME!$G$10</f>
        <v>Dr.S.S.P.Sastry</v>
      </c>
      <c r="BL45" s="1062"/>
      <c r="BM45" s="61"/>
      <c r="BN45" s="61"/>
      <c r="BO45" s="1062" t="str">
        <f>HOME!$G$11</f>
        <v>Sh. S.S.Rao</v>
      </c>
      <c r="BP45" s="1062"/>
      <c r="BQ45" s="1062"/>
      <c r="BR45" s="61"/>
      <c r="BS45" s="61"/>
      <c r="BT45" s="1062" t="str">
        <f>HOME!$C$35</f>
        <v>SH.A.K.JAIN</v>
      </c>
      <c r="BU45" s="1062"/>
      <c r="BV45" s="169"/>
      <c r="BW45" s="862"/>
      <c r="BX45" s="862"/>
      <c r="BY45" s="61"/>
      <c r="BZ45" s="1062" t="str">
        <f>HOME!$G$10</f>
        <v>Dr.S.S.P.Sastry</v>
      </c>
      <c r="CA45" s="1062"/>
      <c r="CB45" s="61"/>
      <c r="CC45" s="61"/>
      <c r="CD45" s="1062" t="str">
        <f>HOME!$G$11</f>
        <v>Sh. S.S.Rao</v>
      </c>
      <c r="CE45" s="1062"/>
      <c r="CF45" s="1062"/>
      <c r="CG45" s="61"/>
      <c r="CH45" s="61"/>
      <c r="CI45" s="1062" t="str">
        <f>HOME!$C$35</f>
        <v>SH.A.K.JAIN</v>
      </c>
      <c r="CJ45" s="1062"/>
      <c r="CK45" s="169"/>
      <c r="CL45" s="862"/>
      <c r="CM45" s="862"/>
      <c r="CN45" s="61"/>
      <c r="CO45" s="1062" t="str">
        <f>HOME!$G$10</f>
        <v>Dr.S.S.P.Sastry</v>
      </c>
      <c r="CP45" s="1062"/>
      <c r="CQ45" s="61"/>
      <c r="CR45" s="61"/>
      <c r="CS45" s="1062" t="str">
        <f>HOME!$G$11</f>
        <v>Sh. S.S.Rao</v>
      </c>
      <c r="CT45" s="1062"/>
      <c r="CU45" s="1062"/>
      <c r="CV45" s="61"/>
      <c r="CW45" s="61"/>
      <c r="CX45" s="1062" t="str">
        <f>HOME!$C$35</f>
        <v>SH.A.K.JAIN</v>
      </c>
      <c r="CY45" s="1062"/>
      <c r="CZ45" s="169"/>
      <c r="DA45" s="862"/>
      <c r="DB45" s="862"/>
      <c r="DC45" s="61"/>
      <c r="DD45" s="1062" t="str">
        <f>HOME!$G$10</f>
        <v>Dr.S.S.P.Sastry</v>
      </c>
      <c r="DE45" s="1062"/>
      <c r="DF45" s="61"/>
      <c r="DG45" s="61"/>
      <c r="DH45" s="1062" t="str">
        <f>HOME!$G$11</f>
        <v>Sh. S.S.Rao</v>
      </c>
      <c r="DI45" s="1062"/>
      <c r="DJ45" s="1062"/>
      <c r="DK45" s="61"/>
      <c r="DL45" s="61"/>
      <c r="DM45" s="1062" t="str">
        <f>HOME!$C$35</f>
        <v>SH.A.K.JAIN</v>
      </c>
      <c r="DN45" s="1062"/>
      <c r="DO45" s="169"/>
      <c r="DP45" s="862"/>
      <c r="DQ45" s="862"/>
      <c r="DR45" s="61"/>
      <c r="DS45" s="1062" t="str">
        <f>HOME!$G$10</f>
        <v>Dr.S.S.P.Sastry</v>
      </c>
      <c r="DT45" s="1062"/>
      <c r="DU45" s="61"/>
      <c r="DV45" s="61"/>
      <c r="DW45" s="1062" t="str">
        <f>HOME!$G$11</f>
        <v>Sh. S.S.Rao</v>
      </c>
      <c r="DX45" s="1062"/>
      <c r="DY45" s="1062"/>
      <c r="DZ45" s="61"/>
      <c r="EA45" s="61"/>
      <c r="EB45" s="1062" t="str">
        <f>HOME!$C$35</f>
        <v>SH.A.K.JAIN</v>
      </c>
      <c r="EC45" s="1062"/>
      <c r="ED45" s="169"/>
      <c r="EE45" s="862"/>
      <c r="EF45" s="862"/>
      <c r="EG45" s="61"/>
      <c r="EH45" s="1062" t="str">
        <f>HOME!$G$10</f>
        <v>Dr.S.S.P.Sastry</v>
      </c>
      <c r="EI45" s="1062"/>
      <c r="EJ45" s="61"/>
      <c r="EK45" s="61"/>
      <c r="EL45" s="1062" t="str">
        <f>HOME!$G$11</f>
        <v>Sh. S.S.Rao</v>
      </c>
      <c r="EM45" s="1062"/>
      <c r="EN45" s="1062"/>
      <c r="EO45" s="61"/>
      <c r="EP45" s="61"/>
      <c r="EQ45" s="1062" t="str">
        <f>HOME!$C$35</f>
        <v>SH.A.K.JAIN</v>
      </c>
      <c r="ER45" s="1062"/>
      <c r="ES45" s="169"/>
      <c r="ET45" s="862"/>
    </row>
    <row r="46" spans="1:150">
      <c r="A46" s="862"/>
      <c r="B46" s="61"/>
      <c r="C46" s="79" t="s">
        <v>856</v>
      </c>
      <c r="D46" s="61"/>
      <c r="E46" s="61"/>
      <c r="F46" s="61"/>
      <c r="G46" s="79" t="s">
        <v>857</v>
      </c>
      <c r="H46" s="61"/>
      <c r="I46" s="61"/>
      <c r="J46" s="61"/>
      <c r="K46" s="61"/>
      <c r="L46" s="1061" t="s">
        <v>858</v>
      </c>
      <c r="M46" s="1061"/>
      <c r="N46" s="73"/>
      <c r="O46" s="862"/>
      <c r="P46" s="862"/>
      <c r="Q46" s="61"/>
      <c r="R46" s="79" t="s">
        <v>856</v>
      </c>
      <c r="S46" s="61"/>
      <c r="T46" s="61"/>
      <c r="U46" s="61"/>
      <c r="V46" s="79" t="s">
        <v>857</v>
      </c>
      <c r="W46" s="61"/>
      <c r="X46" s="61"/>
      <c r="Y46" s="61"/>
      <c r="Z46" s="61"/>
      <c r="AA46" s="1061" t="s">
        <v>858</v>
      </c>
      <c r="AB46" s="1061"/>
      <c r="AC46" s="73"/>
      <c r="AD46" s="862"/>
      <c r="AE46" s="862"/>
      <c r="AF46" s="61"/>
      <c r="AG46" s="79" t="s">
        <v>856</v>
      </c>
      <c r="AH46" s="61"/>
      <c r="AI46" s="61"/>
      <c r="AJ46" s="61"/>
      <c r="AK46" s="79" t="s">
        <v>857</v>
      </c>
      <c r="AL46" s="61"/>
      <c r="AM46" s="61"/>
      <c r="AN46" s="61"/>
      <c r="AO46" s="61"/>
      <c r="AP46" s="1061" t="s">
        <v>858</v>
      </c>
      <c r="AQ46" s="1061"/>
      <c r="AR46" s="73"/>
      <c r="AS46" s="862"/>
      <c r="AT46" s="862"/>
      <c r="AU46" s="61"/>
      <c r="AV46" s="79" t="s">
        <v>856</v>
      </c>
      <c r="AW46" s="61"/>
      <c r="AX46" s="61"/>
      <c r="AY46" s="61"/>
      <c r="AZ46" s="79" t="s">
        <v>857</v>
      </c>
      <c r="BA46" s="61"/>
      <c r="BB46" s="61"/>
      <c r="BC46" s="61"/>
      <c r="BD46" s="61"/>
      <c r="BE46" s="1061" t="s">
        <v>858</v>
      </c>
      <c r="BF46" s="1061"/>
      <c r="BG46" s="73"/>
      <c r="BH46" s="862"/>
      <c r="BI46" s="862"/>
      <c r="BJ46" s="61"/>
      <c r="BK46" s="79" t="s">
        <v>856</v>
      </c>
      <c r="BL46" s="61"/>
      <c r="BM46" s="61"/>
      <c r="BN46" s="61"/>
      <c r="BO46" s="79" t="s">
        <v>857</v>
      </c>
      <c r="BP46" s="61"/>
      <c r="BQ46" s="61"/>
      <c r="BR46" s="61"/>
      <c r="BS46" s="61"/>
      <c r="BT46" s="1061" t="s">
        <v>858</v>
      </c>
      <c r="BU46" s="1061"/>
      <c r="BV46" s="73"/>
      <c r="BW46" s="862"/>
      <c r="BX46" s="862"/>
      <c r="BY46" s="61"/>
      <c r="BZ46" s="79" t="s">
        <v>856</v>
      </c>
      <c r="CA46" s="61"/>
      <c r="CB46" s="61"/>
      <c r="CC46" s="61"/>
      <c r="CD46" s="79" t="s">
        <v>857</v>
      </c>
      <c r="CE46" s="61"/>
      <c r="CF46" s="61"/>
      <c r="CG46" s="61"/>
      <c r="CH46" s="61"/>
      <c r="CI46" s="1061" t="s">
        <v>858</v>
      </c>
      <c r="CJ46" s="1061"/>
      <c r="CK46" s="73"/>
      <c r="CL46" s="862"/>
      <c r="CM46" s="862"/>
      <c r="CN46" s="61"/>
      <c r="CO46" s="79" t="s">
        <v>856</v>
      </c>
      <c r="CP46" s="61"/>
      <c r="CQ46" s="61"/>
      <c r="CR46" s="61"/>
      <c r="CS46" s="79" t="s">
        <v>857</v>
      </c>
      <c r="CT46" s="61"/>
      <c r="CU46" s="61"/>
      <c r="CV46" s="61"/>
      <c r="CW46" s="61"/>
      <c r="CX46" s="1061" t="s">
        <v>858</v>
      </c>
      <c r="CY46" s="1061"/>
      <c r="CZ46" s="73"/>
      <c r="DA46" s="862"/>
      <c r="DB46" s="862"/>
      <c r="DC46" s="61"/>
      <c r="DD46" s="79" t="s">
        <v>856</v>
      </c>
      <c r="DE46" s="61"/>
      <c r="DF46" s="61"/>
      <c r="DG46" s="61"/>
      <c r="DH46" s="79" t="s">
        <v>857</v>
      </c>
      <c r="DI46" s="61"/>
      <c r="DJ46" s="61"/>
      <c r="DK46" s="61"/>
      <c r="DL46" s="61"/>
      <c r="DM46" s="1061" t="s">
        <v>858</v>
      </c>
      <c r="DN46" s="1061"/>
      <c r="DO46" s="73"/>
      <c r="DP46" s="862"/>
      <c r="DQ46" s="862"/>
      <c r="DR46" s="61"/>
      <c r="DS46" s="79" t="s">
        <v>856</v>
      </c>
      <c r="DT46" s="61"/>
      <c r="DU46" s="61"/>
      <c r="DV46" s="61"/>
      <c r="DW46" s="79" t="s">
        <v>857</v>
      </c>
      <c r="DX46" s="61"/>
      <c r="DY46" s="61"/>
      <c r="DZ46" s="61"/>
      <c r="EA46" s="61"/>
      <c r="EB46" s="1061" t="s">
        <v>858</v>
      </c>
      <c r="EC46" s="1061"/>
      <c r="ED46" s="73"/>
      <c r="EE46" s="862"/>
      <c r="EF46" s="862"/>
      <c r="EG46" s="61"/>
      <c r="EH46" s="79" t="s">
        <v>856</v>
      </c>
      <c r="EI46" s="61"/>
      <c r="EJ46" s="61"/>
      <c r="EK46" s="61"/>
      <c r="EL46" s="79" t="s">
        <v>857</v>
      </c>
      <c r="EM46" s="61"/>
      <c r="EN46" s="61"/>
      <c r="EO46" s="61"/>
      <c r="EP46" s="61"/>
      <c r="EQ46" s="1061" t="s">
        <v>858</v>
      </c>
      <c r="ER46" s="1061"/>
      <c r="ES46" s="73"/>
      <c r="ET46" s="862"/>
    </row>
    <row r="47" spans="1:150">
      <c r="A47" s="862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0"/>
      <c r="M47" s="61"/>
      <c r="N47" s="61"/>
      <c r="O47" s="862"/>
      <c r="P47" s="862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2"/>
      <c r="AB47" s="61"/>
      <c r="AC47" s="61"/>
      <c r="AD47" s="862"/>
      <c r="AE47" s="862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2"/>
      <c r="AQ47" s="61"/>
      <c r="AR47" s="61"/>
      <c r="AS47" s="862"/>
      <c r="AT47" s="862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2"/>
      <c r="BF47" s="61"/>
      <c r="BG47" s="61"/>
      <c r="BH47" s="862"/>
      <c r="BI47" s="862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2"/>
      <c r="BU47" s="61"/>
      <c r="BV47" s="61"/>
      <c r="BW47" s="862"/>
      <c r="BX47" s="862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2"/>
      <c r="CJ47" s="61"/>
      <c r="CK47" s="61"/>
      <c r="CL47" s="862"/>
      <c r="CM47" s="862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2"/>
      <c r="CY47" s="61"/>
      <c r="CZ47" s="61"/>
      <c r="DA47" s="862"/>
      <c r="DB47" s="862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2"/>
      <c r="DN47" s="61"/>
      <c r="DO47" s="61"/>
      <c r="DP47" s="862"/>
      <c r="DQ47" s="862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2"/>
      <c r="EC47" s="61"/>
      <c r="ED47" s="61"/>
      <c r="EE47" s="862"/>
      <c r="EF47" s="862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2"/>
      <c r="ER47" s="61"/>
      <c r="ES47" s="61"/>
      <c r="ET47" s="862"/>
    </row>
    <row r="48" spans="1:150" ht="9.75" customHeight="1">
      <c r="A48" s="862"/>
      <c r="B48" s="862"/>
      <c r="C48" s="862"/>
      <c r="D48" s="862"/>
      <c r="E48" s="862"/>
      <c r="F48" s="862"/>
      <c r="G48" s="862"/>
      <c r="H48" s="862"/>
      <c r="I48" s="862"/>
      <c r="J48" s="862"/>
      <c r="K48" s="862"/>
      <c r="L48" s="862"/>
      <c r="M48" s="862"/>
      <c r="N48" s="56"/>
      <c r="O48" s="862"/>
      <c r="P48" s="862"/>
      <c r="Q48" s="862"/>
      <c r="R48" s="862"/>
      <c r="S48" s="862"/>
      <c r="T48" s="862"/>
      <c r="U48" s="862"/>
      <c r="V48" s="862"/>
      <c r="W48" s="862"/>
      <c r="X48" s="862"/>
      <c r="Y48" s="862"/>
      <c r="Z48" s="862"/>
      <c r="AA48" s="862"/>
      <c r="AB48" s="862"/>
      <c r="AC48" s="164"/>
      <c r="AD48" s="862"/>
      <c r="AE48" s="862"/>
      <c r="AF48" s="862"/>
      <c r="AG48" s="862"/>
      <c r="AH48" s="862"/>
      <c r="AI48" s="862"/>
      <c r="AJ48" s="862"/>
      <c r="AK48" s="862"/>
      <c r="AL48" s="862"/>
      <c r="AM48" s="862"/>
      <c r="AN48" s="862"/>
      <c r="AO48" s="862"/>
      <c r="AP48" s="862"/>
      <c r="AQ48" s="862"/>
      <c r="AR48" s="164"/>
      <c r="AS48" s="862"/>
      <c r="AT48" s="862"/>
      <c r="AU48" s="862"/>
      <c r="AV48" s="862"/>
      <c r="AW48" s="862"/>
      <c r="AX48" s="862"/>
      <c r="AY48" s="862"/>
      <c r="AZ48" s="862"/>
      <c r="BA48" s="862"/>
      <c r="BB48" s="862"/>
      <c r="BC48" s="862"/>
      <c r="BD48" s="862"/>
      <c r="BE48" s="862"/>
      <c r="BF48" s="862"/>
      <c r="BG48" s="164"/>
      <c r="BH48" s="862"/>
      <c r="BI48" s="862"/>
      <c r="BJ48" s="862"/>
      <c r="BK48" s="862"/>
      <c r="BL48" s="862"/>
      <c r="BM48" s="862"/>
      <c r="BN48" s="862"/>
      <c r="BO48" s="862"/>
      <c r="BP48" s="862"/>
      <c r="BQ48" s="862"/>
      <c r="BR48" s="862"/>
      <c r="BS48" s="862"/>
      <c r="BT48" s="862"/>
      <c r="BU48" s="862"/>
      <c r="BV48" s="164"/>
      <c r="BW48" s="862"/>
      <c r="BX48" s="862"/>
      <c r="BY48" s="862"/>
      <c r="BZ48" s="862"/>
      <c r="CA48" s="862"/>
      <c r="CB48" s="862"/>
      <c r="CC48" s="862"/>
      <c r="CD48" s="862"/>
      <c r="CE48" s="862"/>
      <c r="CF48" s="862"/>
      <c r="CG48" s="862"/>
      <c r="CH48" s="862"/>
      <c r="CI48" s="862"/>
      <c r="CJ48" s="862"/>
      <c r="CK48" s="164"/>
      <c r="CL48" s="862"/>
      <c r="CM48" s="862"/>
      <c r="CN48" s="862"/>
      <c r="CO48" s="862"/>
      <c r="CP48" s="862"/>
      <c r="CQ48" s="862"/>
      <c r="CR48" s="862"/>
      <c r="CS48" s="862"/>
      <c r="CT48" s="862"/>
      <c r="CU48" s="862"/>
      <c r="CV48" s="862"/>
      <c r="CW48" s="862"/>
      <c r="CX48" s="862"/>
      <c r="CY48" s="862"/>
      <c r="CZ48" s="164"/>
      <c r="DA48" s="862"/>
      <c r="DB48" s="862"/>
      <c r="DC48" s="862"/>
      <c r="DD48" s="862"/>
      <c r="DE48" s="862"/>
      <c r="DF48" s="862"/>
      <c r="DG48" s="862"/>
      <c r="DH48" s="862"/>
      <c r="DI48" s="862"/>
      <c r="DJ48" s="862"/>
      <c r="DK48" s="862"/>
      <c r="DL48" s="862"/>
      <c r="DM48" s="862"/>
      <c r="DN48" s="862"/>
      <c r="DO48" s="164"/>
      <c r="DP48" s="862"/>
      <c r="DQ48" s="862"/>
      <c r="DR48" s="862"/>
      <c r="DS48" s="862"/>
      <c r="DT48" s="862"/>
      <c r="DU48" s="862"/>
      <c r="DV48" s="862"/>
      <c r="DW48" s="862"/>
      <c r="DX48" s="862"/>
      <c r="DY48" s="862"/>
      <c r="DZ48" s="862"/>
      <c r="EA48" s="862"/>
      <c r="EB48" s="862"/>
      <c r="EC48" s="862"/>
      <c r="ED48" s="164"/>
      <c r="EE48" s="862"/>
      <c r="EF48" s="862"/>
      <c r="EG48" s="862"/>
      <c r="EH48" s="862"/>
      <c r="EI48" s="862"/>
      <c r="EJ48" s="862"/>
      <c r="EK48" s="862"/>
      <c r="EL48" s="862"/>
      <c r="EM48" s="862"/>
      <c r="EN48" s="862"/>
      <c r="EO48" s="862"/>
      <c r="EP48" s="862"/>
      <c r="EQ48" s="862"/>
      <c r="ER48" s="862"/>
      <c r="ES48" s="164"/>
      <c r="ET48" s="862"/>
    </row>
    <row r="49" spans="1:150" ht="8.25" customHeight="1">
      <c r="A49" s="862"/>
      <c r="B49" s="862"/>
      <c r="C49" s="862"/>
      <c r="D49" s="862"/>
      <c r="E49" s="862"/>
      <c r="F49" s="862"/>
      <c r="G49" s="862"/>
      <c r="H49" s="862"/>
      <c r="I49" s="862"/>
      <c r="J49" s="862"/>
      <c r="K49" s="862"/>
      <c r="L49" s="862"/>
      <c r="M49" s="862"/>
      <c r="N49" s="862"/>
      <c r="O49" s="862"/>
      <c r="P49" s="862"/>
      <c r="Q49" s="862"/>
      <c r="R49" s="862"/>
      <c r="S49" s="862"/>
      <c r="T49" s="862"/>
      <c r="U49" s="862"/>
      <c r="V49" s="862"/>
      <c r="W49" s="862"/>
      <c r="X49" s="862"/>
      <c r="Y49" s="862"/>
      <c r="Z49" s="862"/>
      <c r="AA49" s="862"/>
      <c r="AB49" s="862"/>
      <c r="AC49" s="862"/>
      <c r="AD49" s="862"/>
      <c r="AE49" s="862"/>
      <c r="AF49" s="862"/>
      <c r="AG49" s="862"/>
      <c r="AH49" s="862"/>
      <c r="AI49" s="862"/>
      <c r="AJ49" s="862"/>
      <c r="AK49" s="862"/>
      <c r="AL49" s="862"/>
      <c r="AM49" s="862"/>
      <c r="AN49" s="862"/>
      <c r="AO49" s="862"/>
      <c r="AP49" s="862"/>
      <c r="AQ49" s="862"/>
      <c r="AR49" s="862"/>
      <c r="AS49" s="862"/>
      <c r="AT49" s="862"/>
      <c r="AU49" s="862"/>
      <c r="AV49" s="862"/>
      <c r="AW49" s="862"/>
      <c r="AX49" s="862"/>
      <c r="AY49" s="862"/>
      <c r="AZ49" s="862"/>
      <c r="BA49" s="862"/>
      <c r="BB49" s="862"/>
      <c r="BC49" s="862"/>
      <c r="BD49" s="862"/>
      <c r="BE49" s="862"/>
      <c r="BF49" s="862"/>
      <c r="BG49" s="862"/>
      <c r="BH49" s="862"/>
      <c r="BI49" s="862"/>
      <c r="BJ49" s="862"/>
      <c r="BK49" s="862"/>
      <c r="BL49" s="862"/>
      <c r="BM49" s="862"/>
      <c r="BN49" s="862"/>
      <c r="BO49" s="862"/>
      <c r="BP49" s="862"/>
      <c r="BQ49" s="862"/>
      <c r="BR49" s="862"/>
      <c r="BS49" s="862"/>
      <c r="BT49" s="862"/>
      <c r="BU49" s="862"/>
      <c r="BV49" s="862"/>
      <c r="BW49" s="862"/>
      <c r="BX49" s="862"/>
      <c r="BY49" s="862"/>
      <c r="BZ49" s="862"/>
      <c r="CA49" s="862"/>
      <c r="CB49" s="862"/>
      <c r="CC49" s="862"/>
      <c r="CD49" s="862"/>
      <c r="CE49" s="862"/>
      <c r="CF49" s="862"/>
      <c r="CG49" s="862"/>
      <c r="CH49" s="862"/>
      <c r="CI49" s="862"/>
      <c r="CJ49" s="862"/>
      <c r="CK49" s="862"/>
      <c r="CL49" s="862"/>
      <c r="CM49" s="862"/>
      <c r="CN49" s="862"/>
      <c r="CO49" s="862"/>
      <c r="CP49" s="862"/>
      <c r="CQ49" s="862"/>
      <c r="CR49" s="862"/>
      <c r="CS49" s="862"/>
      <c r="CT49" s="862"/>
      <c r="CU49" s="862"/>
      <c r="CV49" s="862"/>
      <c r="CW49" s="862"/>
      <c r="CX49" s="862"/>
      <c r="CY49" s="862"/>
      <c r="CZ49" s="862"/>
      <c r="DA49" s="862"/>
      <c r="DB49" s="862"/>
      <c r="DC49" s="862"/>
      <c r="DD49" s="862"/>
      <c r="DE49" s="862"/>
      <c r="DF49" s="862"/>
      <c r="DG49" s="862"/>
      <c r="DH49" s="862"/>
      <c r="DI49" s="862"/>
      <c r="DJ49" s="862"/>
      <c r="DK49" s="862"/>
      <c r="DL49" s="862"/>
      <c r="DM49" s="862"/>
      <c r="DN49" s="862"/>
      <c r="DO49" s="862"/>
      <c r="DP49" s="862"/>
      <c r="DQ49" s="862"/>
      <c r="DR49" s="862"/>
      <c r="DS49" s="862"/>
      <c r="DT49" s="862"/>
      <c r="DU49" s="862"/>
      <c r="DV49" s="862"/>
      <c r="DW49" s="862"/>
      <c r="DX49" s="862"/>
      <c r="DY49" s="862"/>
      <c r="DZ49" s="862"/>
      <c r="EA49" s="862"/>
      <c r="EB49" s="862"/>
      <c r="EC49" s="862"/>
      <c r="ED49" s="862"/>
      <c r="EE49" s="862"/>
      <c r="EF49" s="862"/>
      <c r="EG49" s="862"/>
      <c r="EH49" s="862"/>
      <c r="EI49" s="862"/>
      <c r="EJ49" s="862"/>
      <c r="EK49" s="862"/>
      <c r="EL49" s="862"/>
      <c r="EM49" s="862"/>
      <c r="EN49" s="862"/>
      <c r="EO49" s="862"/>
      <c r="EP49" s="862"/>
      <c r="EQ49" s="862"/>
      <c r="ER49" s="862"/>
      <c r="ES49" s="862"/>
      <c r="ET49" s="862"/>
    </row>
    <row r="50" spans="1:150" ht="13.5" thickBot="1">
      <c r="A50" s="862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1"/>
      <c r="N50" s="61"/>
      <c r="O50" s="862"/>
      <c r="P50" s="862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2"/>
      <c r="AB50" s="61"/>
      <c r="AC50" s="61"/>
      <c r="AD50" s="862"/>
      <c r="AE50" s="862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2"/>
      <c r="AQ50" s="61"/>
      <c r="AR50" s="61"/>
      <c r="AS50" s="862"/>
      <c r="AT50" s="862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2"/>
      <c r="BF50" s="61"/>
      <c r="BG50" s="61"/>
      <c r="BH50" s="862"/>
      <c r="BI50" s="862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2"/>
      <c r="BU50" s="61"/>
      <c r="BV50" s="61"/>
      <c r="BW50" s="862"/>
      <c r="BX50" s="862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2"/>
      <c r="CJ50" s="61"/>
      <c r="CK50" s="61"/>
      <c r="CL50" s="862"/>
      <c r="CM50" s="862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2"/>
      <c r="CY50" s="61"/>
      <c r="CZ50" s="61"/>
      <c r="DA50" s="862"/>
      <c r="DB50" s="862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2"/>
      <c r="DN50" s="61"/>
      <c r="DO50" s="61"/>
      <c r="DP50" s="862"/>
      <c r="DQ50" s="862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2"/>
      <c r="EC50" s="61"/>
      <c r="ED50" s="61"/>
      <c r="EE50" s="862"/>
      <c r="EF50" s="862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2"/>
      <c r="ER50" s="61"/>
      <c r="ES50" s="61"/>
      <c r="ET50" s="862"/>
    </row>
    <row r="51" spans="1:150" ht="19.5" thickTop="1" thickBot="1">
      <c r="A51" s="862"/>
      <c r="B51" s="1050" t="s">
        <v>129</v>
      </c>
      <c r="C51" s="1051"/>
      <c r="D51" s="1051" t="str">
        <f>'STUDENT PROFILE'!$C$7</f>
        <v>Manish</v>
      </c>
      <c r="E51" s="1051"/>
      <c r="F51" s="1052"/>
      <c r="G51" s="156" t="s">
        <v>862</v>
      </c>
      <c r="H51" s="157">
        <f>'STUDENT PROFILE'!$A$7</f>
        <v>1</v>
      </c>
      <c r="I51" s="158"/>
      <c r="J51" s="1089" t="s">
        <v>50</v>
      </c>
      <c r="K51" s="1090"/>
      <c r="L51" s="1054">
        <f>'STUDENT PROFILE'!$D$7</f>
        <v>2723</v>
      </c>
      <c r="M51" s="1055"/>
      <c r="N51" s="61"/>
      <c r="O51" s="862"/>
      <c r="P51" s="862"/>
      <c r="Q51" s="1050" t="s">
        <v>129</v>
      </c>
      <c r="R51" s="1051"/>
      <c r="S51" s="1051" t="str">
        <f>'STUDENT PROFILE'!$C$12</f>
        <v>Nitish Kumar</v>
      </c>
      <c r="T51" s="1051"/>
      <c r="U51" s="1052"/>
      <c r="V51" s="156" t="s">
        <v>862</v>
      </c>
      <c r="W51" s="157">
        <f>'STUDENT PROFILE'!$A$12</f>
        <v>6</v>
      </c>
      <c r="X51" s="158"/>
      <c r="Y51" s="1089" t="s">
        <v>50</v>
      </c>
      <c r="Z51" s="1090"/>
      <c r="AA51" s="1054">
        <f>'STUDENT PROFILE'!$D$12</f>
        <v>2734</v>
      </c>
      <c r="AB51" s="1055"/>
      <c r="AC51" s="61"/>
      <c r="AD51" s="862"/>
      <c r="AE51" s="862"/>
      <c r="AF51" s="1050" t="s">
        <v>129</v>
      </c>
      <c r="AG51" s="1051"/>
      <c r="AH51" s="1051" t="str">
        <f>'STUDENT PROFILE'!$C$17</f>
        <v>Hitesh Kumar</v>
      </c>
      <c r="AI51" s="1051"/>
      <c r="AJ51" s="1052"/>
      <c r="AK51" s="156" t="s">
        <v>862</v>
      </c>
      <c r="AL51" s="157">
        <f>'STUDENT PROFILE'!$A$17</f>
        <v>11</v>
      </c>
      <c r="AM51" s="158"/>
      <c r="AN51" s="1089" t="s">
        <v>50</v>
      </c>
      <c r="AO51" s="1090"/>
      <c r="AP51" s="1054">
        <f>'STUDENT PROFILE'!$D$17</f>
        <v>2739</v>
      </c>
      <c r="AQ51" s="1055"/>
      <c r="AR51" s="61"/>
      <c r="AS51" s="862"/>
      <c r="AT51" s="862"/>
      <c r="AU51" s="1050" t="s">
        <v>129</v>
      </c>
      <c r="AV51" s="1051"/>
      <c r="AW51" s="1051" t="str">
        <f>'STUDENT PROFILE'!$C$22</f>
        <v>Ritu</v>
      </c>
      <c r="AX51" s="1051"/>
      <c r="AY51" s="1052"/>
      <c r="AZ51" s="156" t="s">
        <v>862</v>
      </c>
      <c r="BA51" s="157">
        <f>'STUDENT PROFILE'!$A$22</f>
        <v>16</v>
      </c>
      <c r="BB51" s="158"/>
      <c r="BC51" s="1053" t="s">
        <v>50</v>
      </c>
      <c r="BD51" s="1054"/>
      <c r="BE51" s="1054">
        <f>'STUDENT PROFILE'!$D$22</f>
        <v>2745</v>
      </c>
      <c r="BF51" s="1055"/>
      <c r="BG51" s="61"/>
      <c r="BH51" s="862"/>
      <c r="BI51" s="862"/>
      <c r="BJ51" s="1050" t="s">
        <v>129</v>
      </c>
      <c r="BK51" s="1051"/>
      <c r="BL51" s="1051" t="str">
        <f>'STUDENT PROFILE'!$C$27</f>
        <v>Abhimanyu</v>
      </c>
      <c r="BM51" s="1051"/>
      <c r="BN51" s="1052"/>
      <c r="BO51" s="156" t="s">
        <v>862</v>
      </c>
      <c r="BP51" s="157">
        <f>'STUDENT PROFILE'!$A$27</f>
        <v>21</v>
      </c>
      <c r="BQ51" s="158"/>
      <c r="BR51" s="1053" t="s">
        <v>50</v>
      </c>
      <c r="BS51" s="1054"/>
      <c r="BT51" s="1054">
        <f>'STUDENT PROFILE'!$D$27</f>
        <v>2750</v>
      </c>
      <c r="BU51" s="1055"/>
      <c r="BV51" s="61"/>
      <c r="BW51" s="862"/>
      <c r="BX51" s="862"/>
      <c r="BY51" s="1050" t="s">
        <v>129</v>
      </c>
      <c r="BZ51" s="1051"/>
      <c r="CA51" s="1051" t="str">
        <f>'STUDENT PROFILE'!$C$32</f>
        <v>Nisha</v>
      </c>
      <c r="CB51" s="1051"/>
      <c r="CC51" s="1052"/>
      <c r="CD51" s="156" t="s">
        <v>862</v>
      </c>
      <c r="CE51" s="157">
        <f>'STUDENT PROFILE'!$A$32</f>
        <v>26</v>
      </c>
      <c r="CF51" s="158"/>
      <c r="CG51" s="1053" t="s">
        <v>50</v>
      </c>
      <c r="CH51" s="1054"/>
      <c r="CI51" s="1054">
        <f>'STUDENT PROFILE'!$D$32</f>
        <v>2795</v>
      </c>
      <c r="CJ51" s="1055"/>
      <c r="CK51" s="61"/>
      <c r="CL51" s="862"/>
      <c r="CM51" s="862"/>
      <c r="CN51" s="1050" t="s">
        <v>129</v>
      </c>
      <c r="CO51" s="1051"/>
      <c r="CP51" s="1051" t="str">
        <f>'STUDENT PROFILE'!$C$37</f>
        <v>Akshay Kumar</v>
      </c>
      <c r="CQ51" s="1051"/>
      <c r="CR51" s="1052"/>
      <c r="CS51" s="156" t="s">
        <v>862</v>
      </c>
      <c r="CT51" s="157">
        <f>'STUDENT PROFILE'!$A$37</f>
        <v>31</v>
      </c>
      <c r="CU51" s="158"/>
      <c r="CV51" s="1053" t="s">
        <v>50</v>
      </c>
      <c r="CW51" s="1054"/>
      <c r="CX51" s="1054">
        <f>'STUDENT PROFILE'!$D$37</f>
        <v>3061</v>
      </c>
      <c r="CY51" s="1055"/>
      <c r="CZ51" s="61"/>
      <c r="DA51" s="862"/>
      <c r="DB51" s="862"/>
      <c r="DC51" s="1050" t="s">
        <v>129</v>
      </c>
      <c r="DD51" s="1051"/>
      <c r="DE51" s="1051" t="str">
        <f>'STUDENT PROFILE'!$C$42</f>
        <v>Aanand</v>
      </c>
      <c r="DF51" s="1051"/>
      <c r="DG51" s="1052"/>
      <c r="DH51" s="156" t="s">
        <v>862</v>
      </c>
      <c r="DI51" s="157">
        <f>'STUDENT PROFILE'!$A$42</f>
        <v>36</v>
      </c>
      <c r="DJ51" s="158"/>
      <c r="DK51" s="1053" t="s">
        <v>50</v>
      </c>
      <c r="DL51" s="1054"/>
      <c r="DM51" s="1054">
        <f>'STUDENT PROFILE'!$D$42</f>
        <v>2725</v>
      </c>
      <c r="DN51" s="1055"/>
      <c r="DO51" s="61"/>
      <c r="DP51" s="862"/>
      <c r="DQ51" s="862"/>
      <c r="DR51" s="1050" t="s">
        <v>129</v>
      </c>
      <c r="DS51" s="1051"/>
      <c r="DT51" s="1051" t="str">
        <f>'STUDENT PROFILE'!$C$47</f>
        <v>Ravi Kumar</v>
      </c>
      <c r="DU51" s="1051"/>
      <c r="DV51" s="1052"/>
      <c r="DW51" s="156" t="s">
        <v>862</v>
      </c>
      <c r="DX51" s="157">
        <f>'STUDENT PROFILE'!$A$47</f>
        <v>41</v>
      </c>
      <c r="DY51" s="158"/>
      <c r="DZ51" s="1053" t="s">
        <v>50</v>
      </c>
      <c r="EA51" s="1054"/>
      <c r="EB51" s="1054">
        <f>'STUDENT PROFILE'!$D$47</f>
        <v>2760</v>
      </c>
      <c r="EC51" s="1055"/>
      <c r="ED51" s="61"/>
      <c r="EE51" s="862"/>
      <c r="EF51" s="862"/>
      <c r="EG51" s="1050" t="s">
        <v>129</v>
      </c>
      <c r="EH51" s="1051"/>
      <c r="EI51" s="1051" t="str">
        <f>'STUDENT PROFILE'!$C$52</f>
        <v>Deepika</v>
      </c>
      <c r="EJ51" s="1051"/>
      <c r="EK51" s="1052"/>
      <c r="EL51" s="156" t="s">
        <v>862</v>
      </c>
      <c r="EM51" s="157">
        <f>'STUDENT PROFILE'!$A$52</f>
        <v>46</v>
      </c>
      <c r="EN51" s="158"/>
      <c r="EO51" s="1053" t="s">
        <v>50</v>
      </c>
      <c r="EP51" s="1054"/>
      <c r="EQ51" s="1054">
        <f>'STUDENT PROFILE'!$D$52</f>
        <v>2768</v>
      </c>
      <c r="ER51" s="1055"/>
      <c r="ES51" s="61"/>
      <c r="ET51" s="862"/>
    </row>
    <row r="52" spans="1:150" ht="14.1" customHeight="1" thickTop="1">
      <c r="A52" s="862"/>
      <c r="B52" s="159"/>
      <c r="C52" s="61"/>
      <c r="D52" s="154"/>
      <c r="E52" s="61"/>
      <c r="F52" s="61"/>
      <c r="G52" s="61"/>
      <c r="H52" s="61"/>
      <c r="I52" s="61"/>
      <c r="J52" s="61"/>
      <c r="K52" s="61"/>
      <c r="L52" s="60"/>
      <c r="M52" s="61"/>
      <c r="N52" s="61"/>
      <c r="O52" s="862"/>
      <c r="P52" s="862"/>
      <c r="Q52" s="159"/>
      <c r="R52" s="61"/>
      <c r="S52" s="169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862"/>
      <c r="AE52" s="862"/>
      <c r="AF52" s="159"/>
      <c r="AG52" s="61"/>
      <c r="AH52" s="169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862"/>
      <c r="AT52" s="862"/>
      <c r="AU52" s="159"/>
      <c r="AV52" s="61"/>
      <c r="AW52" s="169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862"/>
      <c r="BI52" s="862"/>
      <c r="BJ52" s="159"/>
      <c r="BK52" s="61"/>
      <c r="BL52" s="169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862"/>
      <c r="BX52" s="862"/>
      <c r="BY52" s="159"/>
      <c r="BZ52" s="61"/>
      <c r="CA52" s="169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862"/>
      <c r="CM52" s="862"/>
      <c r="CN52" s="159"/>
      <c r="CO52" s="61"/>
      <c r="CP52" s="169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862"/>
      <c r="DB52" s="862"/>
      <c r="DC52" s="159"/>
      <c r="DD52" s="61"/>
      <c r="DE52" s="169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862"/>
      <c r="DQ52" s="862"/>
      <c r="DR52" s="159"/>
      <c r="DS52" s="61"/>
      <c r="DT52" s="169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862"/>
      <c r="EF52" s="862"/>
      <c r="EG52" s="159"/>
      <c r="EH52" s="61"/>
      <c r="EI52" s="169"/>
      <c r="EJ52" s="61"/>
      <c r="EK52" s="61"/>
      <c r="EL52" s="61"/>
      <c r="EM52" s="61"/>
      <c r="EN52" s="61"/>
      <c r="EO52" s="61"/>
      <c r="EP52" s="61"/>
      <c r="EQ52" s="61"/>
      <c r="ER52" s="61"/>
      <c r="ES52" s="61"/>
      <c r="ET52" s="862"/>
    </row>
    <row r="53" spans="1:150" ht="14.1" customHeight="1">
      <c r="A53" s="862"/>
      <c r="B53" s="1056" t="str">
        <f>HOME!$B$15</f>
        <v>ENGLISH</v>
      </c>
      <c r="C53" s="61"/>
      <c r="D53" s="61"/>
      <c r="E53" s="61"/>
      <c r="F53" s="61"/>
      <c r="G53" s="61"/>
      <c r="H53" s="61"/>
      <c r="I53" s="61"/>
      <c r="J53" s="61"/>
      <c r="K53" s="61"/>
      <c r="L53" s="60"/>
      <c r="M53" s="61"/>
      <c r="N53" s="61"/>
      <c r="O53" s="862"/>
      <c r="P53" s="862"/>
      <c r="Q53" s="1093" t="str">
        <f>HOME!$B$15</f>
        <v>ENGLISH</v>
      </c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61"/>
      <c r="AD53" s="862"/>
      <c r="AE53" s="862"/>
      <c r="AF53" s="1056" t="str">
        <f>HOME!$B$15</f>
        <v>ENGLISH</v>
      </c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862"/>
      <c r="AT53" s="862"/>
      <c r="AU53" s="1056" t="str">
        <f>HOME!$B$15</f>
        <v>ENGLISH</v>
      </c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862"/>
      <c r="BI53" s="862"/>
      <c r="BJ53" s="1056" t="str">
        <f>HOME!$B$15</f>
        <v>ENGLISH</v>
      </c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862"/>
      <c r="BX53" s="862"/>
      <c r="BY53" s="1056" t="str">
        <f>HOME!$B$15</f>
        <v>ENGLISH</v>
      </c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862"/>
      <c r="CM53" s="862"/>
      <c r="CN53" s="1056" t="str">
        <f>HOME!$B$15</f>
        <v>ENGLISH</v>
      </c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862"/>
      <c r="DB53" s="862"/>
      <c r="DC53" s="1056" t="str">
        <f>HOME!$B$15</f>
        <v>ENGLISH</v>
      </c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862"/>
      <c r="DQ53" s="862"/>
      <c r="DR53" s="1056" t="str">
        <f>HOME!$B$15</f>
        <v>ENGLISH</v>
      </c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862"/>
      <c r="EF53" s="862"/>
      <c r="EG53" s="1056" t="str">
        <f>HOME!$B$15</f>
        <v>ENGLISH</v>
      </c>
      <c r="EH53" s="61"/>
      <c r="EI53" s="61"/>
      <c r="EJ53" s="61"/>
      <c r="EK53" s="61"/>
      <c r="EL53" s="61"/>
      <c r="EM53" s="61"/>
      <c r="EN53" s="61"/>
      <c r="EO53" s="61"/>
      <c r="EP53" s="61"/>
      <c r="EQ53" s="61"/>
      <c r="ER53" s="61"/>
      <c r="ES53" s="61"/>
      <c r="ET53" s="862"/>
    </row>
    <row r="54" spans="1:150" ht="14.1" customHeight="1">
      <c r="A54" s="862"/>
      <c r="B54" s="1056"/>
      <c r="C54" s="61"/>
      <c r="D54" s="61"/>
      <c r="E54" s="61"/>
      <c r="F54" s="61"/>
      <c r="G54" s="61"/>
      <c r="H54" s="61"/>
      <c r="I54" s="61"/>
      <c r="J54" s="61"/>
      <c r="K54" s="61"/>
      <c r="L54" s="60"/>
      <c r="M54" s="61"/>
      <c r="N54" s="61"/>
      <c r="O54" s="862"/>
      <c r="P54" s="862"/>
      <c r="Q54" s="1093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61"/>
      <c r="AD54" s="862"/>
      <c r="AE54" s="862"/>
      <c r="AF54" s="1056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862"/>
      <c r="AT54" s="862"/>
      <c r="AU54" s="1056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862"/>
      <c r="BI54" s="862"/>
      <c r="BJ54" s="1056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862"/>
      <c r="BX54" s="862"/>
      <c r="BY54" s="1056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862"/>
      <c r="CM54" s="862"/>
      <c r="CN54" s="1056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862"/>
      <c r="DB54" s="862"/>
      <c r="DC54" s="1056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862"/>
      <c r="DQ54" s="862"/>
      <c r="DR54" s="1056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862"/>
      <c r="EF54" s="862"/>
      <c r="EG54" s="1056"/>
      <c r="EH54" s="61"/>
      <c r="EI54" s="61"/>
      <c r="EJ54" s="61"/>
      <c r="EK54" s="61"/>
      <c r="EL54" s="61"/>
      <c r="EM54" s="61"/>
      <c r="EN54" s="61"/>
      <c r="EO54" s="61"/>
      <c r="EP54" s="61"/>
      <c r="EQ54" s="61"/>
      <c r="ER54" s="61"/>
      <c r="ES54" s="61"/>
      <c r="ET54" s="862"/>
    </row>
    <row r="55" spans="1:150" ht="14.1" customHeight="1">
      <c r="A55" s="862"/>
      <c r="B55" s="1056"/>
      <c r="C55" s="61"/>
      <c r="D55" s="61"/>
      <c r="E55" s="61"/>
      <c r="F55" s="61"/>
      <c r="G55" s="61"/>
      <c r="H55" s="61"/>
      <c r="I55" s="61"/>
      <c r="J55" s="61"/>
      <c r="K55" s="61"/>
      <c r="L55" s="60"/>
      <c r="M55" s="61"/>
      <c r="N55" s="61"/>
      <c r="O55" s="862"/>
      <c r="P55" s="862"/>
      <c r="Q55" s="1093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61"/>
      <c r="AD55" s="862"/>
      <c r="AE55" s="862"/>
      <c r="AF55" s="1056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862"/>
      <c r="AT55" s="862"/>
      <c r="AU55" s="1056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862"/>
      <c r="BI55" s="862"/>
      <c r="BJ55" s="1056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862"/>
      <c r="BX55" s="862"/>
      <c r="BY55" s="1056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862"/>
      <c r="CM55" s="862"/>
      <c r="CN55" s="1056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862"/>
      <c r="DB55" s="862"/>
      <c r="DC55" s="1056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862"/>
      <c r="DQ55" s="862"/>
      <c r="DR55" s="1056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862"/>
      <c r="EF55" s="862"/>
      <c r="EG55" s="1056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  <c r="ES55" s="61"/>
      <c r="ET55" s="862"/>
    </row>
    <row r="56" spans="1:150" ht="14.1" customHeight="1">
      <c r="A56" s="862"/>
      <c r="B56" s="1056"/>
      <c r="C56" s="61"/>
      <c r="D56" s="61"/>
      <c r="E56" s="61"/>
      <c r="F56" s="61"/>
      <c r="G56" s="61"/>
      <c r="H56" s="61"/>
      <c r="I56" s="61"/>
      <c r="J56" s="61"/>
      <c r="K56" s="61"/>
      <c r="L56" s="60"/>
      <c r="M56" s="61"/>
      <c r="N56" s="61"/>
      <c r="O56" s="862"/>
      <c r="P56" s="862"/>
      <c r="Q56" s="1093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61"/>
      <c r="AD56" s="862"/>
      <c r="AE56" s="862"/>
      <c r="AF56" s="1056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862"/>
      <c r="AT56" s="862"/>
      <c r="AU56" s="1056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862"/>
      <c r="BI56" s="862"/>
      <c r="BJ56" s="1056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862"/>
      <c r="BX56" s="862"/>
      <c r="BY56" s="1056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862"/>
      <c r="CM56" s="862"/>
      <c r="CN56" s="1056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862"/>
      <c r="DB56" s="862"/>
      <c r="DC56" s="1056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862"/>
      <c r="DQ56" s="862"/>
      <c r="DR56" s="1056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862"/>
      <c r="EF56" s="862"/>
      <c r="EG56" s="1056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862"/>
    </row>
    <row r="57" spans="1:150" ht="14.1" customHeight="1">
      <c r="A57" s="862"/>
      <c r="B57" s="1056"/>
      <c r="C57" s="61"/>
      <c r="D57" s="61"/>
      <c r="E57" s="61"/>
      <c r="F57" s="61"/>
      <c r="G57" s="61"/>
      <c r="H57" s="61"/>
      <c r="I57" s="61"/>
      <c r="J57" s="61"/>
      <c r="K57" s="61"/>
      <c r="L57" s="60"/>
      <c r="M57" s="61"/>
      <c r="N57" s="61"/>
      <c r="O57" s="862"/>
      <c r="P57" s="862"/>
      <c r="Q57" s="1093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61"/>
      <c r="AD57" s="862"/>
      <c r="AE57" s="862"/>
      <c r="AF57" s="1056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862"/>
      <c r="AT57" s="862"/>
      <c r="AU57" s="1056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862"/>
      <c r="BI57" s="862"/>
      <c r="BJ57" s="1056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862"/>
      <c r="BX57" s="862"/>
      <c r="BY57" s="1056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862"/>
      <c r="CM57" s="862"/>
      <c r="CN57" s="1056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862"/>
      <c r="DB57" s="862"/>
      <c r="DC57" s="1056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862"/>
      <c r="DQ57" s="862"/>
      <c r="DR57" s="1056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862"/>
      <c r="EF57" s="862"/>
      <c r="EG57" s="1056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862"/>
    </row>
    <row r="58" spans="1:150" ht="14.1" customHeight="1">
      <c r="A58" s="862"/>
      <c r="B58" s="1056"/>
      <c r="C58" s="61"/>
      <c r="D58" s="61"/>
      <c r="E58" s="61"/>
      <c r="F58" s="61"/>
      <c r="G58" s="61"/>
      <c r="H58" s="61"/>
      <c r="I58" s="61"/>
      <c r="J58" s="61"/>
      <c r="K58" s="61"/>
      <c r="L58" s="60"/>
      <c r="M58" s="61"/>
      <c r="N58" s="61"/>
      <c r="O58" s="862"/>
      <c r="P58" s="862"/>
      <c r="Q58" s="1093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61"/>
      <c r="AD58" s="862"/>
      <c r="AE58" s="862"/>
      <c r="AF58" s="1056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862"/>
      <c r="AT58" s="862"/>
      <c r="AU58" s="1056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862"/>
      <c r="BI58" s="862"/>
      <c r="BJ58" s="1056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862"/>
      <c r="BX58" s="862"/>
      <c r="BY58" s="1056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862"/>
      <c r="CM58" s="862"/>
      <c r="CN58" s="1056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862"/>
      <c r="DB58" s="862"/>
      <c r="DC58" s="1056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862"/>
      <c r="DQ58" s="862"/>
      <c r="DR58" s="1056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862"/>
      <c r="EF58" s="862"/>
      <c r="EG58" s="1056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862"/>
    </row>
    <row r="59" spans="1:150" ht="14.1" customHeight="1">
      <c r="A59" s="862"/>
      <c r="B59" s="1056"/>
      <c r="C59" s="61"/>
      <c r="D59" s="61"/>
      <c r="E59" s="61"/>
      <c r="F59" s="61"/>
      <c r="G59" s="61"/>
      <c r="H59" s="61"/>
      <c r="I59" s="61"/>
      <c r="J59" s="61"/>
      <c r="K59" s="61"/>
      <c r="L59" s="60"/>
      <c r="M59" s="61"/>
      <c r="N59" s="61"/>
      <c r="O59" s="862"/>
      <c r="P59" s="862"/>
      <c r="Q59" s="1093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61"/>
      <c r="AD59" s="862"/>
      <c r="AE59" s="862"/>
      <c r="AF59" s="1056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862"/>
      <c r="AT59" s="862"/>
      <c r="AU59" s="1056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862"/>
      <c r="BI59" s="862"/>
      <c r="BJ59" s="1056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862"/>
      <c r="BX59" s="862"/>
      <c r="BY59" s="1056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862"/>
      <c r="CM59" s="862"/>
      <c r="CN59" s="1056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862"/>
      <c r="DB59" s="862"/>
      <c r="DC59" s="1056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862"/>
      <c r="DQ59" s="862"/>
      <c r="DR59" s="1056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862"/>
      <c r="EF59" s="862"/>
      <c r="EG59" s="1056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  <c r="ES59" s="61"/>
      <c r="ET59" s="862"/>
    </row>
    <row r="60" spans="1:150" ht="14.1" customHeight="1">
      <c r="A60" s="862"/>
      <c r="B60" s="1056"/>
      <c r="C60" s="61"/>
      <c r="D60" s="61"/>
      <c r="E60" s="61"/>
      <c r="F60" s="61"/>
      <c r="G60" s="61"/>
      <c r="H60" s="61"/>
      <c r="I60" s="61"/>
      <c r="J60" s="61"/>
      <c r="K60" s="61"/>
      <c r="L60" s="60"/>
      <c r="M60" s="61"/>
      <c r="N60" s="61"/>
      <c r="O60" s="862"/>
      <c r="P60" s="862"/>
      <c r="Q60" s="1093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61"/>
      <c r="AD60" s="862"/>
      <c r="AE60" s="862"/>
      <c r="AF60" s="1056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862"/>
      <c r="AT60" s="862"/>
      <c r="AU60" s="1056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862"/>
      <c r="BI60" s="862"/>
      <c r="BJ60" s="1056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862"/>
      <c r="BX60" s="862"/>
      <c r="BY60" s="1056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862"/>
      <c r="CM60" s="862"/>
      <c r="CN60" s="1056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862"/>
      <c r="DB60" s="862"/>
      <c r="DC60" s="1056"/>
      <c r="DD60" s="61"/>
      <c r="DE60" s="61"/>
      <c r="DF60" s="61"/>
      <c r="DG60" s="61"/>
      <c r="DH60" s="61"/>
      <c r="DI60" s="61"/>
      <c r="DJ60" s="61"/>
      <c r="DK60" s="61"/>
      <c r="DL60" s="61"/>
      <c r="DM60" s="61"/>
      <c r="DN60" s="61"/>
      <c r="DO60" s="61"/>
      <c r="DP60" s="862"/>
      <c r="DQ60" s="862"/>
      <c r="DR60" s="1056"/>
      <c r="DS60" s="61"/>
      <c r="DT60" s="61"/>
      <c r="DU60" s="61"/>
      <c r="DV60" s="61"/>
      <c r="DW60" s="61"/>
      <c r="DX60" s="61"/>
      <c r="DY60" s="61"/>
      <c r="DZ60" s="61"/>
      <c r="EA60" s="61"/>
      <c r="EB60" s="61"/>
      <c r="EC60" s="61"/>
      <c r="ED60" s="61"/>
      <c r="EE60" s="862"/>
      <c r="EF60" s="862"/>
      <c r="EG60" s="1056"/>
      <c r="EH60" s="61"/>
      <c r="EI60" s="61"/>
      <c r="EJ60" s="61"/>
      <c r="EK60" s="61"/>
      <c r="EL60" s="61"/>
      <c r="EM60" s="61"/>
      <c r="EN60" s="61"/>
      <c r="EO60" s="61"/>
      <c r="EP60" s="61"/>
      <c r="EQ60" s="61"/>
      <c r="ER60" s="61"/>
      <c r="ES60" s="61"/>
      <c r="ET60" s="862"/>
    </row>
    <row r="61" spans="1:150" ht="14.1" customHeight="1">
      <c r="A61" s="862"/>
      <c r="B61" s="1056"/>
      <c r="C61" s="61"/>
      <c r="D61" s="61"/>
      <c r="E61" s="61"/>
      <c r="F61" s="61"/>
      <c r="G61" s="61"/>
      <c r="H61" s="61"/>
      <c r="I61" s="61"/>
      <c r="J61" s="61"/>
      <c r="K61" s="61"/>
      <c r="L61" s="60"/>
      <c r="M61" s="61"/>
      <c r="N61" s="61"/>
      <c r="O61" s="862"/>
      <c r="P61" s="862"/>
      <c r="Q61" s="1093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61"/>
      <c r="AD61" s="862"/>
      <c r="AE61" s="862"/>
      <c r="AF61" s="1056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862"/>
      <c r="AT61" s="862"/>
      <c r="AU61" s="1056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862"/>
      <c r="BI61" s="862"/>
      <c r="BJ61" s="1056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862"/>
      <c r="BX61" s="862"/>
      <c r="BY61" s="1056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862"/>
      <c r="CM61" s="862"/>
      <c r="CN61" s="1056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862"/>
      <c r="DB61" s="862"/>
      <c r="DC61" s="1056"/>
      <c r="DD61" s="61"/>
      <c r="DE61" s="61"/>
      <c r="DF61" s="61"/>
      <c r="DG61" s="61"/>
      <c r="DH61" s="61"/>
      <c r="DI61" s="61"/>
      <c r="DJ61" s="61"/>
      <c r="DK61" s="61"/>
      <c r="DL61" s="61"/>
      <c r="DM61" s="61"/>
      <c r="DN61" s="61"/>
      <c r="DO61" s="61"/>
      <c r="DP61" s="862"/>
      <c r="DQ61" s="862"/>
      <c r="DR61" s="1056"/>
      <c r="DS61" s="61"/>
      <c r="DT61" s="61"/>
      <c r="DU61" s="61"/>
      <c r="DV61" s="61"/>
      <c r="DW61" s="61"/>
      <c r="DX61" s="61"/>
      <c r="DY61" s="61"/>
      <c r="DZ61" s="61"/>
      <c r="EA61" s="61"/>
      <c r="EB61" s="61"/>
      <c r="EC61" s="61"/>
      <c r="ED61" s="61"/>
      <c r="EE61" s="862"/>
      <c r="EF61" s="862"/>
      <c r="EG61" s="1056"/>
      <c r="EH61" s="61"/>
      <c r="EI61" s="61"/>
      <c r="EJ61" s="61"/>
      <c r="EK61" s="61"/>
      <c r="EL61" s="61"/>
      <c r="EM61" s="61"/>
      <c r="EN61" s="61"/>
      <c r="EO61" s="61"/>
      <c r="EP61" s="61"/>
      <c r="EQ61" s="61"/>
      <c r="ER61" s="61"/>
      <c r="ES61" s="61"/>
      <c r="ET61" s="862"/>
    </row>
    <row r="62" spans="1:150" ht="14.1" customHeight="1">
      <c r="A62" s="862"/>
      <c r="B62" s="1056"/>
      <c r="C62" s="61"/>
      <c r="D62" s="61"/>
      <c r="E62" s="61"/>
      <c r="F62" s="61"/>
      <c r="G62" s="61"/>
      <c r="H62" s="61"/>
      <c r="I62" s="61"/>
      <c r="J62" s="61"/>
      <c r="K62" s="61"/>
      <c r="L62" s="60"/>
      <c r="M62" s="61"/>
      <c r="N62" s="61"/>
      <c r="O62" s="862"/>
      <c r="P62" s="862"/>
      <c r="Q62" s="1093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61"/>
      <c r="AD62" s="862"/>
      <c r="AE62" s="862"/>
      <c r="AF62" s="1056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862"/>
      <c r="AT62" s="862"/>
      <c r="AU62" s="1056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862"/>
      <c r="BI62" s="862"/>
      <c r="BJ62" s="1056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862"/>
      <c r="BX62" s="862"/>
      <c r="BY62" s="1056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862"/>
      <c r="CM62" s="862"/>
      <c r="CN62" s="1056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862"/>
      <c r="DB62" s="862"/>
      <c r="DC62" s="1056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862"/>
      <c r="DQ62" s="862"/>
      <c r="DR62" s="1056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862"/>
      <c r="EF62" s="862"/>
      <c r="EG62" s="1056"/>
      <c r="EH62" s="61"/>
      <c r="EI62" s="61"/>
      <c r="EJ62" s="61"/>
      <c r="EK62" s="61"/>
      <c r="EL62" s="61"/>
      <c r="EM62" s="61"/>
      <c r="EN62" s="61"/>
      <c r="EO62" s="61"/>
      <c r="EP62" s="61"/>
      <c r="EQ62" s="61"/>
      <c r="ER62" s="61"/>
      <c r="ES62" s="61"/>
      <c r="ET62" s="862"/>
    </row>
    <row r="63" spans="1:150" ht="14.1" customHeight="1">
      <c r="A63" s="862"/>
      <c r="B63" s="160"/>
      <c r="C63" s="61"/>
      <c r="D63" s="61"/>
      <c r="E63" s="61"/>
      <c r="F63" s="61"/>
      <c r="G63" s="61"/>
      <c r="H63" s="61"/>
      <c r="I63" s="61"/>
      <c r="J63" s="61"/>
      <c r="K63" s="61"/>
      <c r="L63" s="60"/>
      <c r="M63" s="61"/>
      <c r="N63" s="61"/>
      <c r="O63" s="862"/>
      <c r="P63" s="862"/>
      <c r="Q63" s="160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862"/>
      <c r="AE63" s="862"/>
      <c r="AF63" s="160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862"/>
      <c r="AT63" s="862"/>
      <c r="AU63" s="160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862"/>
      <c r="BI63" s="862"/>
      <c r="BJ63" s="160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862"/>
      <c r="BX63" s="862"/>
      <c r="BY63" s="160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862"/>
      <c r="CM63" s="862"/>
      <c r="CN63" s="160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862"/>
      <c r="DB63" s="862"/>
      <c r="DC63" s="160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862"/>
      <c r="DQ63" s="862"/>
      <c r="DR63" s="160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862"/>
      <c r="EF63" s="862"/>
      <c r="EG63" s="160"/>
      <c r="EH63" s="61"/>
      <c r="EI63" s="61"/>
      <c r="EJ63" s="61"/>
      <c r="EK63" s="61"/>
      <c r="EL63" s="61"/>
      <c r="EM63" s="61"/>
      <c r="EN63" s="61"/>
      <c r="EO63" s="61"/>
      <c r="EP63" s="61"/>
      <c r="EQ63" s="61"/>
      <c r="ER63" s="61"/>
      <c r="ES63" s="61"/>
      <c r="ET63" s="862"/>
    </row>
    <row r="64" spans="1:150" ht="14.1" customHeight="1">
      <c r="A64" s="862"/>
      <c r="B64" s="159"/>
      <c r="C64" s="61"/>
      <c r="D64" s="61"/>
      <c r="E64" s="61"/>
      <c r="F64" s="61"/>
      <c r="G64" s="61"/>
      <c r="H64" s="61"/>
      <c r="I64" s="61"/>
      <c r="J64" s="61"/>
      <c r="K64" s="61"/>
      <c r="L64" s="60"/>
      <c r="M64" s="61"/>
      <c r="N64" s="61"/>
      <c r="O64" s="862"/>
      <c r="P64" s="862"/>
      <c r="Q64" s="159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862"/>
      <c r="AE64" s="862"/>
      <c r="AF64" s="159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862"/>
      <c r="AT64" s="862"/>
      <c r="AU64" s="159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862"/>
      <c r="BI64" s="862"/>
      <c r="BJ64" s="159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862"/>
      <c r="BX64" s="862"/>
      <c r="BY64" s="159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862"/>
      <c r="CM64" s="862"/>
      <c r="CN64" s="159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862"/>
      <c r="DB64" s="862"/>
      <c r="DC64" s="159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862"/>
      <c r="DQ64" s="862"/>
      <c r="DR64" s="159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862"/>
      <c r="EF64" s="862"/>
      <c r="EG64" s="159"/>
      <c r="EH64" s="61"/>
      <c r="EI64" s="61"/>
      <c r="EJ64" s="61"/>
      <c r="EK64" s="61"/>
      <c r="EL64" s="61"/>
      <c r="EM64" s="61"/>
      <c r="EN64" s="61"/>
      <c r="EO64" s="61"/>
      <c r="EP64" s="61"/>
      <c r="EQ64" s="61"/>
      <c r="ER64" s="61"/>
      <c r="ES64" s="61"/>
      <c r="ET64" s="862"/>
    </row>
    <row r="65" spans="1:150" ht="14.1" customHeight="1">
      <c r="A65" s="862"/>
      <c r="B65" s="1056" t="str">
        <f>HOME!$B$16</f>
        <v>HINDI</v>
      </c>
      <c r="C65" s="61"/>
      <c r="D65" s="61"/>
      <c r="E65" s="61"/>
      <c r="F65" s="61"/>
      <c r="G65" s="61"/>
      <c r="H65" s="61"/>
      <c r="I65" s="61"/>
      <c r="J65" s="61"/>
      <c r="K65" s="61"/>
      <c r="L65" s="60"/>
      <c r="M65" s="61"/>
      <c r="N65" s="61"/>
      <c r="O65" s="862"/>
      <c r="P65" s="862"/>
      <c r="Q65" s="1056" t="str">
        <f>HOME!$B$16</f>
        <v>HINDI</v>
      </c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862"/>
      <c r="AE65" s="862"/>
      <c r="AF65" s="1056" t="str">
        <f>HOME!$B$16</f>
        <v>HINDI</v>
      </c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862"/>
      <c r="AT65" s="862"/>
      <c r="AU65" s="1056" t="str">
        <f>HOME!$B$16</f>
        <v>HINDI</v>
      </c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862"/>
      <c r="BI65" s="862"/>
      <c r="BJ65" s="1056" t="str">
        <f>HOME!$B$16</f>
        <v>HINDI</v>
      </c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862"/>
      <c r="BX65" s="862"/>
      <c r="BY65" s="1056" t="str">
        <f>HOME!$B$16</f>
        <v>HINDI</v>
      </c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862"/>
      <c r="CM65" s="862"/>
      <c r="CN65" s="1056" t="str">
        <f>HOME!$B$16</f>
        <v>HINDI</v>
      </c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862"/>
      <c r="DB65" s="862"/>
      <c r="DC65" s="1056" t="str">
        <f>HOME!$B$16</f>
        <v>HINDI</v>
      </c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862"/>
      <c r="DQ65" s="862"/>
      <c r="DR65" s="1056" t="str">
        <f>HOME!$B$16</f>
        <v>HINDI</v>
      </c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862"/>
      <c r="EF65" s="862"/>
      <c r="EG65" s="1056" t="str">
        <f>HOME!$B$16</f>
        <v>HINDI</v>
      </c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862"/>
    </row>
    <row r="66" spans="1:150" ht="14.1" customHeight="1">
      <c r="A66" s="862"/>
      <c r="B66" s="1056"/>
      <c r="C66" s="61"/>
      <c r="D66" s="61"/>
      <c r="E66" s="61"/>
      <c r="F66" s="61"/>
      <c r="G66" s="61"/>
      <c r="H66" s="61"/>
      <c r="I66" s="61"/>
      <c r="J66" s="61"/>
      <c r="K66" s="61"/>
      <c r="L66" s="60"/>
      <c r="M66" s="61"/>
      <c r="N66" s="61"/>
      <c r="O66" s="862"/>
      <c r="P66" s="862"/>
      <c r="Q66" s="1056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862"/>
      <c r="AE66" s="862"/>
      <c r="AF66" s="1056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862"/>
      <c r="AT66" s="862"/>
      <c r="AU66" s="1056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862"/>
      <c r="BI66" s="862"/>
      <c r="BJ66" s="1056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862"/>
      <c r="BX66" s="862"/>
      <c r="BY66" s="1056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862"/>
      <c r="CM66" s="862"/>
      <c r="CN66" s="1056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862"/>
      <c r="DB66" s="862"/>
      <c r="DC66" s="1056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862"/>
      <c r="DQ66" s="862"/>
      <c r="DR66" s="1056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862"/>
      <c r="EF66" s="862"/>
      <c r="EG66" s="1056"/>
      <c r="EH66" s="61"/>
      <c r="EI66" s="61"/>
      <c r="EJ66" s="61"/>
      <c r="EK66" s="61"/>
      <c r="EL66" s="61"/>
      <c r="EM66" s="61"/>
      <c r="EN66" s="61"/>
      <c r="EO66" s="61"/>
      <c r="EP66" s="61"/>
      <c r="EQ66" s="61"/>
      <c r="ER66" s="61"/>
      <c r="ES66" s="61"/>
      <c r="ET66" s="862"/>
    </row>
    <row r="67" spans="1:150" ht="14.1" customHeight="1">
      <c r="A67" s="862"/>
      <c r="B67" s="1056"/>
      <c r="C67" s="61"/>
      <c r="D67" s="61"/>
      <c r="E67" s="61"/>
      <c r="F67" s="61"/>
      <c r="G67" s="61"/>
      <c r="H67" s="61"/>
      <c r="I67" s="61"/>
      <c r="J67" s="61"/>
      <c r="K67" s="61"/>
      <c r="L67" s="60"/>
      <c r="M67" s="61"/>
      <c r="N67" s="61"/>
      <c r="O67" s="862"/>
      <c r="P67" s="862"/>
      <c r="Q67" s="1056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862"/>
      <c r="AE67" s="862"/>
      <c r="AF67" s="1056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862"/>
      <c r="AT67" s="862"/>
      <c r="AU67" s="1056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862"/>
      <c r="BI67" s="862"/>
      <c r="BJ67" s="1056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862"/>
      <c r="BX67" s="862"/>
      <c r="BY67" s="1056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862"/>
      <c r="CM67" s="862"/>
      <c r="CN67" s="1056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862"/>
      <c r="DB67" s="862"/>
      <c r="DC67" s="1056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862"/>
      <c r="DQ67" s="862"/>
      <c r="DR67" s="1056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862"/>
      <c r="EF67" s="862"/>
      <c r="EG67" s="1056"/>
      <c r="EH67" s="61"/>
      <c r="EI67" s="61"/>
      <c r="EJ67" s="61"/>
      <c r="EK67" s="61"/>
      <c r="EL67" s="61"/>
      <c r="EM67" s="61"/>
      <c r="EN67" s="61"/>
      <c r="EO67" s="61"/>
      <c r="EP67" s="61"/>
      <c r="EQ67" s="61"/>
      <c r="ER67" s="61"/>
      <c r="ES67" s="61"/>
      <c r="ET67" s="862"/>
    </row>
    <row r="68" spans="1:150" ht="14.1" customHeight="1">
      <c r="A68" s="862"/>
      <c r="B68" s="1056"/>
      <c r="C68" s="61"/>
      <c r="D68" s="61"/>
      <c r="E68" s="61"/>
      <c r="F68" s="61"/>
      <c r="G68" s="61"/>
      <c r="H68" s="61"/>
      <c r="I68" s="61"/>
      <c r="J68" s="61"/>
      <c r="K68" s="61"/>
      <c r="L68" s="60"/>
      <c r="M68" s="61"/>
      <c r="N68" s="61"/>
      <c r="O68" s="862"/>
      <c r="P68" s="862"/>
      <c r="Q68" s="1056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862"/>
      <c r="AE68" s="862"/>
      <c r="AF68" s="1056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862"/>
      <c r="AT68" s="862"/>
      <c r="AU68" s="1056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862"/>
      <c r="BI68" s="862"/>
      <c r="BJ68" s="1056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862"/>
      <c r="BX68" s="862"/>
      <c r="BY68" s="1056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862"/>
      <c r="CM68" s="862"/>
      <c r="CN68" s="1056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862"/>
      <c r="DB68" s="862"/>
      <c r="DC68" s="1056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862"/>
      <c r="DQ68" s="862"/>
      <c r="DR68" s="1056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862"/>
      <c r="EF68" s="862"/>
      <c r="EG68" s="1056"/>
      <c r="EH68" s="61"/>
      <c r="EI68" s="61"/>
      <c r="EJ68" s="61"/>
      <c r="EK68" s="61"/>
      <c r="EL68" s="61"/>
      <c r="EM68" s="61"/>
      <c r="EN68" s="61"/>
      <c r="EO68" s="61"/>
      <c r="EP68" s="61"/>
      <c r="EQ68" s="61"/>
      <c r="ER68" s="61"/>
      <c r="ES68" s="61"/>
      <c r="ET68" s="862"/>
    </row>
    <row r="69" spans="1:150" ht="14.1" customHeight="1">
      <c r="A69" s="862"/>
      <c r="B69" s="1056"/>
      <c r="C69" s="61"/>
      <c r="D69" s="61"/>
      <c r="E69" s="61"/>
      <c r="F69" s="61"/>
      <c r="G69" s="61"/>
      <c r="H69" s="61"/>
      <c r="I69" s="61"/>
      <c r="J69" s="61"/>
      <c r="K69" s="61"/>
      <c r="L69" s="60"/>
      <c r="M69" s="61"/>
      <c r="N69" s="61"/>
      <c r="O69" s="862"/>
      <c r="P69" s="862"/>
      <c r="Q69" s="1056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862"/>
      <c r="AE69" s="862"/>
      <c r="AF69" s="1056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862"/>
      <c r="AT69" s="862"/>
      <c r="AU69" s="1056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862"/>
      <c r="BI69" s="862"/>
      <c r="BJ69" s="1056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862"/>
      <c r="BX69" s="862"/>
      <c r="BY69" s="1056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862"/>
      <c r="CM69" s="862"/>
      <c r="CN69" s="1056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862"/>
      <c r="DB69" s="862"/>
      <c r="DC69" s="1056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862"/>
      <c r="DQ69" s="862"/>
      <c r="DR69" s="1056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862"/>
      <c r="EF69" s="862"/>
      <c r="EG69" s="1056"/>
      <c r="EH69" s="61"/>
      <c r="EI69" s="61"/>
      <c r="EJ69" s="61"/>
      <c r="EK69" s="61"/>
      <c r="EL69" s="61"/>
      <c r="EM69" s="61"/>
      <c r="EN69" s="61"/>
      <c r="EO69" s="61"/>
      <c r="EP69" s="61"/>
      <c r="EQ69" s="61"/>
      <c r="ER69" s="61"/>
      <c r="ES69" s="61"/>
      <c r="ET69" s="862"/>
    </row>
    <row r="70" spans="1:150" ht="14.1" customHeight="1">
      <c r="A70" s="862"/>
      <c r="B70" s="1056"/>
      <c r="C70" s="61"/>
      <c r="D70" s="61"/>
      <c r="E70" s="61"/>
      <c r="F70" s="61"/>
      <c r="G70" s="61"/>
      <c r="H70" s="61"/>
      <c r="I70" s="61"/>
      <c r="J70" s="61"/>
      <c r="K70" s="61"/>
      <c r="L70" s="60"/>
      <c r="M70" s="61"/>
      <c r="N70" s="61"/>
      <c r="O70" s="862"/>
      <c r="P70" s="862"/>
      <c r="Q70" s="1056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862"/>
      <c r="AE70" s="862"/>
      <c r="AF70" s="1056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862"/>
      <c r="AT70" s="862"/>
      <c r="AU70" s="1056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862"/>
      <c r="BI70" s="862"/>
      <c r="BJ70" s="1056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862"/>
      <c r="BX70" s="862"/>
      <c r="BY70" s="1056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862"/>
      <c r="CM70" s="862"/>
      <c r="CN70" s="1056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862"/>
      <c r="DB70" s="862"/>
      <c r="DC70" s="1056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862"/>
      <c r="DQ70" s="862"/>
      <c r="DR70" s="1056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862"/>
      <c r="EF70" s="862"/>
      <c r="EG70" s="1056"/>
      <c r="EH70" s="61"/>
      <c r="EI70" s="61"/>
      <c r="EJ70" s="61"/>
      <c r="EK70" s="61"/>
      <c r="EL70" s="61"/>
      <c r="EM70" s="61"/>
      <c r="EN70" s="61"/>
      <c r="EO70" s="61"/>
      <c r="EP70" s="61"/>
      <c r="EQ70" s="61"/>
      <c r="ER70" s="61"/>
      <c r="ES70" s="61"/>
      <c r="ET70" s="862"/>
    </row>
    <row r="71" spans="1:150" ht="14.1" customHeight="1">
      <c r="A71" s="862"/>
      <c r="B71" s="1056"/>
      <c r="C71" s="61"/>
      <c r="D71" s="61"/>
      <c r="E71" s="61"/>
      <c r="F71" s="61"/>
      <c r="G71" s="61"/>
      <c r="H71" s="61"/>
      <c r="I71" s="61"/>
      <c r="J71" s="61"/>
      <c r="K71" s="61"/>
      <c r="L71" s="60"/>
      <c r="M71" s="61"/>
      <c r="N71" s="61"/>
      <c r="O71" s="862"/>
      <c r="P71" s="862"/>
      <c r="Q71" s="1056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862"/>
      <c r="AE71" s="862"/>
      <c r="AF71" s="1056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862"/>
      <c r="AT71" s="862"/>
      <c r="AU71" s="1056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862"/>
      <c r="BI71" s="862"/>
      <c r="BJ71" s="1056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862"/>
      <c r="BX71" s="862"/>
      <c r="BY71" s="1056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862"/>
      <c r="CM71" s="862"/>
      <c r="CN71" s="1056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862"/>
      <c r="DB71" s="862"/>
      <c r="DC71" s="1056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862"/>
      <c r="DQ71" s="862"/>
      <c r="DR71" s="1056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862"/>
      <c r="EF71" s="862"/>
      <c r="EG71" s="1056"/>
      <c r="EH71" s="61"/>
      <c r="EI71" s="61"/>
      <c r="EJ71" s="61"/>
      <c r="EK71" s="61"/>
      <c r="EL71" s="61"/>
      <c r="EM71" s="61"/>
      <c r="EN71" s="61"/>
      <c r="EO71" s="61"/>
      <c r="EP71" s="61"/>
      <c r="EQ71" s="61"/>
      <c r="ER71" s="61"/>
      <c r="ES71" s="61"/>
      <c r="ET71" s="862"/>
    </row>
    <row r="72" spans="1:150" ht="14.1" customHeight="1">
      <c r="A72" s="862"/>
      <c r="B72" s="1056"/>
      <c r="C72" s="61"/>
      <c r="D72" s="61"/>
      <c r="E72" s="61"/>
      <c r="F72" s="61"/>
      <c r="G72" s="61"/>
      <c r="H72" s="61"/>
      <c r="I72" s="61"/>
      <c r="J72" s="61"/>
      <c r="K72" s="61"/>
      <c r="L72" s="60"/>
      <c r="M72" s="61"/>
      <c r="N72" s="61"/>
      <c r="O72" s="862"/>
      <c r="P72" s="862"/>
      <c r="Q72" s="1056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862"/>
      <c r="AE72" s="862"/>
      <c r="AF72" s="1056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862"/>
      <c r="AT72" s="862"/>
      <c r="AU72" s="1056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862"/>
      <c r="BI72" s="862"/>
      <c r="BJ72" s="1056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862"/>
      <c r="BX72" s="862"/>
      <c r="BY72" s="1056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862"/>
      <c r="CM72" s="862"/>
      <c r="CN72" s="1056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862"/>
      <c r="DB72" s="862"/>
      <c r="DC72" s="1056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862"/>
      <c r="DQ72" s="862"/>
      <c r="DR72" s="1056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862"/>
      <c r="EF72" s="862"/>
      <c r="EG72" s="1056"/>
      <c r="EH72" s="61"/>
      <c r="EI72" s="61"/>
      <c r="EJ72" s="61"/>
      <c r="EK72" s="61"/>
      <c r="EL72" s="61"/>
      <c r="EM72" s="61"/>
      <c r="EN72" s="61"/>
      <c r="EO72" s="61"/>
      <c r="EP72" s="61"/>
      <c r="EQ72" s="61"/>
      <c r="ER72" s="61"/>
      <c r="ES72" s="61"/>
      <c r="ET72" s="862"/>
    </row>
    <row r="73" spans="1:150" ht="14.1" customHeight="1">
      <c r="A73" s="862"/>
      <c r="B73" s="1056"/>
      <c r="C73" s="61"/>
      <c r="D73" s="61"/>
      <c r="E73" s="61"/>
      <c r="F73" s="61"/>
      <c r="G73" s="61"/>
      <c r="H73" s="61"/>
      <c r="I73" s="61"/>
      <c r="J73" s="61"/>
      <c r="K73" s="61"/>
      <c r="L73" s="60"/>
      <c r="M73" s="61"/>
      <c r="N73" s="61"/>
      <c r="O73" s="862"/>
      <c r="P73" s="862"/>
      <c r="Q73" s="1056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862"/>
      <c r="AE73" s="862"/>
      <c r="AF73" s="1056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862"/>
      <c r="AT73" s="862"/>
      <c r="AU73" s="1056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862"/>
      <c r="BI73" s="862"/>
      <c r="BJ73" s="1056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862"/>
      <c r="BX73" s="862"/>
      <c r="BY73" s="1056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862"/>
      <c r="CM73" s="862"/>
      <c r="CN73" s="1056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862"/>
      <c r="DB73" s="862"/>
      <c r="DC73" s="1056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862"/>
      <c r="DQ73" s="862"/>
      <c r="DR73" s="1056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862"/>
      <c r="EF73" s="862"/>
      <c r="EG73" s="1056"/>
      <c r="EH73" s="61"/>
      <c r="EI73" s="61"/>
      <c r="EJ73" s="61"/>
      <c r="EK73" s="61"/>
      <c r="EL73" s="61"/>
      <c r="EM73" s="61"/>
      <c r="EN73" s="61"/>
      <c r="EO73" s="61"/>
      <c r="EP73" s="61"/>
      <c r="EQ73" s="61"/>
      <c r="ER73" s="61"/>
      <c r="ES73" s="61"/>
      <c r="ET73" s="862"/>
    </row>
    <row r="74" spans="1:150" ht="14.1" customHeight="1">
      <c r="A74" s="862"/>
      <c r="B74" s="160"/>
      <c r="C74" s="61"/>
      <c r="D74" s="61"/>
      <c r="E74" s="61"/>
      <c r="F74" s="61"/>
      <c r="G74" s="61"/>
      <c r="H74" s="61"/>
      <c r="I74" s="61"/>
      <c r="J74" s="61"/>
      <c r="K74" s="61"/>
      <c r="L74" s="60"/>
      <c r="M74" s="61"/>
      <c r="N74" s="61"/>
      <c r="O74" s="862"/>
      <c r="P74" s="862"/>
      <c r="Q74" s="160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862"/>
      <c r="AE74" s="862"/>
      <c r="AF74" s="160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862"/>
      <c r="AT74" s="862"/>
      <c r="AU74" s="160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862"/>
      <c r="BI74" s="862"/>
      <c r="BJ74" s="160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862"/>
      <c r="BX74" s="862"/>
      <c r="BY74" s="160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862"/>
      <c r="CM74" s="862"/>
      <c r="CN74" s="160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862"/>
      <c r="DB74" s="862"/>
      <c r="DC74" s="160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862"/>
      <c r="DQ74" s="862"/>
      <c r="DR74" s="160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862"/>
      <c r="EF74" s="862"/>
      <c r="EG74" s="160"/>
      <c r="EH74" s="61"/>
      <c r="EI74" s="61"/>
      <c r="EJ74" s="61"/>
      <c r="EK74" s="61"/>
      <c r="EL74" s="61"/>
      <c r="EM74" s="61"/>
      <c r="EN74" s="61"/>
      <c r="EO74" s="61"/>
      <c r="EP74" s="61"/>
      <c r="EQ74" s="61"/>
      <c r="ER74" s="61"/>
      <c r="ES74" s="61"/>
      <c r="ET74" s="862"/>
    </row>
    <row r="75" spans="1:150" ht="14.1" customHeight="1">
      <c r="A75" s="862"/>
      <c r="B75" s="1056" t="str">
        <f>HOME!$B$17</f>
        <v>TELUGU</v>
      </c>
      <c r="C75" s="61"/>
      <c r="D75" s="61"/>
      <c r="E75" s="61"/>
      <c r="F75" s="61"/>
      <c r="G75" s="61"/>
      <c r="H75" s="61"/>
      <c r="I75" s="61"/>
      <c r="J75" s="61"/>
      <c r="K75" s="61"/>
      <c r="L75" s="60"/>
      <c r="M75" s="61"/>
      <c r="N75" s="61"/>
      <c r="O75" s="862"/>
      <c r="P75" s="862"/>
      <c r="Q75" s="1056" t="str">
        <f>HOME!$B$17</f>
        <v>TELUGU</v>
      </c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862"/>
      <c r="AE75" s="862"/>
      <c r="AF75" s="1056" t="str">
        <f>HOME!$B$17</f>
        <v>TELUGU</v>
      </c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862"/>
      <c r="AT75" s="862"/>
      <c r="AU75" s="1056" t="str">
        <f>HOME!$B$17</f>
        <v>TELUGU</v>
      </c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862"/>
      <c r="BI75" s="862"/>
      <c r="BJ75" s="1056" t="str">
        <f>HOME!$B$17</f>
        <v>TELUGU</v>
      </c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862"/>
      <c r="BX75" s="862"/>
      <c r="BY75" s="1056" t="str">
        <f>HOME!$B$17</f>
        <v>TELUGU</v>
      </c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862"/>
      <c r="CM75" s="862"/>
      <c r="CN75" s="1056" t="str">
        <f>HOME!$B$17</f>
        <v>TELUGU</v>
      </c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862"/>
      <c r="DB75" s="862"/>
      <c r="DC75" s="1056" t="str">
        <f>HOME!$B$17</f>
        <v>TELUGU</v>
      </c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862"/>
      <c r="DQ75" s="862"/>
      <c r="DR75" s="1056" t="str">
        <f>HOME!$B$17</f>
        <v>TELUGU</v>
      </c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862"/>
      <c r="EF75" s="862"/>
      <c r="EG75" s="1056" t="str">
        <f>HOME!$B$17</f>
        <v>TELUGU</v>
      </c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862"/>
    </row>
    <row r="76" spans="1:150" ht="14.1" customHeight="1">
      <c r="A76" s="862"/>
      <c r="B76" s="1056"/>
      <c r="C76" s="61"/>
      <c r="D76" s="61"/>
      <c r="E76" s="61"/>
      <c r="F76" s="61"/>
      <c r="G76" s="61"/>
      <c r="H76" s="61"/>
      <c r="I76" s="61"/>
      <c r="J76" s="61"/>
      <c r="K76" s="61"/>
      <c r="L76" s="60"/>
      <c r="M76" s="61"/>
      <c r="N76" s="61"/>
      <c r="O76" s="862"/>
      <c r="P76" s="862"/>
      <c r="Q76" s="1056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862"/>
      <c r="AE76" s="862"/>
      <c r="AF76" s="1056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862"/>
      <c r="AT76" s="862"/>
      <c r="AU76" s="1056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862"/>
      <c r="BI76" s="862"/>
      <c r="BJ76" s="1056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862"/>
      <c r="BX76" s="862"/>
      <c r="BY76" s="1056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862"/>
      <c r="CM76" s="862"/>
      <c r="CN76" s="1056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862"/>
      <c r="DB76" s="862"/>
      <c r="DC76" s="1056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862"/>
      <c r="DQ76" s="862"/>
      <c r="DR76" s="1056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862"/>
      <c r="EF76" s="862"/>
      <c r="EG76" s="1056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862"/>
    </row>
    <row r="77" spans="1:150" ht="14.1" customHeight="1">
      <c r="A77" s="862"/>
      <c r="B77" s="1056"/>
      <c r="C77" s="61"/>
      <c r="D77" s="61"/>
      <c r="E77" s="61"/>
      <c r="F77" s="61"/>
      <c r="G77" s="61"/>
      <c r="H77" s="61"/>
      <c r="I77" s="61"/>
      <c r="J77" s="61"/>
      <c r="K77" s="61"/>
      <c r="L77" s="60"/>
      <c r="M77" s="61"/>
      <c r="N77" s="61"/>
      <c r="O77" s="862"/>
      <c r="P77" s="862"/>
      <c r="Q77" s="1056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862"/>
      <c r="AE77" s="862"/>
      <c r="AF77" s="1056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862"/>
      <c r="AT77" s="862"/>
      <c r="AU77" s="1056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862"/>
      <c r="BI77" s="862"/>
      <c r="BJ77" s="1056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862"/>
      <c r="BX77" s="862"/>
      <c r="BY77" s="1056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862"/>
      <c r="CM77" s="862"/>
      <c r="CN77" s="1056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862"/>
      <c r="DB77" s="862"/>
      <c r="DC77" s="1056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862"/>
      <c r="DQ77" s="862"/>
      <c r="DR77" s="1056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862"/>
      <c r="EF77" s="862"/>
      <c r="EG77" s="1056"/>
      <c r="EH77" s="61"/>
      <c r="EI77" s="61"/>
      <c r="EJ77" s="61"/>
      <c r="EK77" s="61"/>
      <c r="EL77" s="61"/>
      <c r="EM77" s="61"/>
      <c r="EN77" s="61"/>
      <c r="EO77" s="61"/>
      <c r="EP77" s="61"/>
      <c r="EQ77" s="61"/>
      <c r="ER77" s="61"/>
      <c r="ES77" s="61"/>
      <c r="ET77" s="862"/>
    </row>
    <row r="78" spans="1:150" ht="14.1" customHeight="1">
      <c r="A78" s="862"/>
      <c r="B78" s="1056"/>
      <c r="C78" s="61"/>
      <c r="D78" s="61"/>
      <c r="E78" s="61"/>
      <c r="F78" s="61"/>
      <c r="G78" s="61"/>
      <c r="H78" s="61"/>
      <c r="I78" s="61"/>
      <c r="J78" s="61"/>
      <c r="K78" s="61"/>
      <c r="L78" s="60"/>
      <c r="M78" s="61"/>
      <c r="N78" s="61"/>
      <c r="O78" s="862"/>
      <c r="P78" s="862"/>
      <c r="Q78" s="1056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862"/>
      <c r="AE78" s="862"/>
      <c r="AF78" s="1056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862"/>
      <c r="AT78" s="862"/>
      <c r="AU78" s="1056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862"/>
      <c r="BI78" s="862"/>
      <c r="BJ78" s="1056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862"/>
      <c r="BX78" s="862"/>
      <c r="BY78" s="1056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862"/>
      <c r="CM78" s="862"/>
      <c r="CN78" s="1056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862"/>
      <c r="DB78" s="862"/>
      <c r="DC78" s="1056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862"/>
      <c r="DQ78" s="862"/>
      <c r="DR78" s="1056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862"/>
      <c r="EF78" s="862"/>
      <c r="EG78" s="1056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862"/>
    </row>
    <row r="79" spans="1:150" ht="14.1" customHeight="1">
      <c r="A79" s="862"/>
      <c r="B79" s="1056"/>
      <c r="C79" s="61"/>
      <c r="D79" s="61"/>
      <c r="E79" s="61"/>
      <c r="F79" s="61"/>
      <c r="G79" s="61"/>
      <c r="H79" s="61"/>
      <c r="I79" s="61"/>
      <c r="J79" s="61"/>
      <c r="K79" s="61"/>
      <c r="L79" s="60"/>
      <c r="M79" s="61"/>
      <c r="N79" s="61"/>
      <c r="O79" s="862"/>
      <c r="P79" s="862"/>
      <c r="Q79" s="1056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862"/>
      <c r="AE79" s="862"/>
      <c r="AF79" s="1056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862"/>
      <c r="AT79" s="862"/>
      <c r="AU79" s="1056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862"/>
      <c r="BI79" s="862"/>
      <c r="BJ79" s="1056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862"/>
      <c r="BX79" s="862"/>
      <c r="BY79" s="1056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862"/>
      <c r="CM79" s="862"/>
      <c r="CN79" s="1056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862"/>
      <c r="DB79" s="862"/>
      <c r="DC79" s="1056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862"/>
      <c r="DQ79" s="862"/>
      <c r="DR79" s="1056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862"/>
      <c r="EF79" s="862"/>
      <c r="EG79" s="1056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862"/>
    </row>
    <row r="80" spans="1:150" ht="14.1" customHeight="1">
      <c r="A80" s="862"/>
      <c r="B80" s="1056"/>
      <c r="C80" s="61"/>
      <c r="D80" s="61"/>
      <c r="E80" s="61"/>
      <c r="F80" s="61"/>
      <c r="G80" s="61"/>
      <c r="H80" s="61"/>
      <c r="I80" s="61"/>
      <c r="J80" s="61"/>
      <c r="K80" s="61"/>
      <c r="L80" s="60"/>
      <c r="M80" s="61"/>
      <c r="N80" s="61"/>
      <c r="O80" s="862"/>
      <c r="P80" s="862"/>
      <c r="Q80" s="1056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862"/>
      <c r="AE80" s="862"/>
      <c r="AF80" s="1056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862"/>
      <c r="AT80" s="862"/>
      <c r="AU80" s="1056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862"/>
      <c r="BI80" s="862"/>
      <c r="BJ80" s="1056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862"/>
      <c r="BX80" s="862"/>
      <c r="BY80" s="1056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862"/>
      <c r="CM80" s="862"/>
      <c r="CN80" s="1056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862"/>
      <c r="DB80" s="862"/>
      <c r="DC80" s="1056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862"/>
      <c r="DQ80" s="862"/>
      <c r="DR80" s="1056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862"/>
      <c r="EF80" s="862"/>
      <c r="EG80" s="1056"/>
      <c r="EH80" s="61"/>
      <c r="EI80" s="61"/>
      <c r="EJ80" s="61"/>
      <c r="EK80" s="61"/>
      <c r="EL80" s="61"/>
      <c r="EM80" s="61"/>
      <c r="EN80" s="61"/>
      <c r="EO80" s="61"/>
      <c r="EP80" s="61"/>
      <c r="EQ80" s="61"/>
      <c r="ER80" s="61"/>
      <c r="ES80" s="61"/>
      <c r="ET80" s="862"/>
    </row>
    <row r="81" spans="1:150" ht="14.1" customHeight="1">
      <c r="A81" s="862"/>
      <c r="B81" s="1056"/>
      <c r="C81" s="61"/>
      <c r="D81" s="61"/>
      <c r="E81" s="61"/>
      <c r="F81" s="61"/>
      <c r="G81" s="61"/>
      <c r="H81" s="61"/>
      <c r="I81" s="61"/>
      <c r="J81" s="61"/>
      <c r="K81" s="61"/>
      <c r="L81" s="60"/>
      <c r="M81" s="61"/>
      <c r="N81" s="61"/>
      <c r="O81" s="862"/>
      <c r="P81" s="862"/>
      <c r="Q81" s="1056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862"/>
      <c r="AE81" s="862"/>
      <c r="AF81" s="1056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862"/>
      <c r="AT81" s="862"/>
      <c r="AU81" s="1056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862"/>
      <c r="BI81" s="862"/>
      <c r="BJ81" s="1056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862"/>
      <c r="BX81" s="862"/>
      <c r="BY81" s="1056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862"/>
      <c r="CM81" s="862"/>
      <c r="CN81" s="1056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862"/>
      <c r="DB81" s="862"/>
      <c r="DC81" s="1056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862"/>
      <c r="DQ81" s="862"/>
      <c r="DR81" s="1056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862"/>
      <c r="EF81" s="862"/>
      <c r="EG81" s="1056"/>
      <c r="EH81" s="61"/>
      <c r="EI81" s="61"/>
      <c r="EJ81" s="61"/>
      <c r="EK81" s="61"/>
      <c r="EL81" s="61"/>
      <c r="EM81" s="61"/>
      <c r="EN81" s="61"/>
      <c r="EO81" s="61"/>
      <c r="EP81" s="61"/>
      <c r="EQ81" s="61"/>
      <c r="ER81" s="61"/>
      <c r="ES81" s="61"/>
      <c r="ET81" s="862"/>
    </row>
    <row r="82" spans="1:150" ht="14.1" customHeight="1">
      <c r="A82" s="862"/>
      <c r="B82" s="1056"/>
      <c r="C82" s="61"/>
      <c r="D82" s="61"/>
      <c r="E82" s="61"/>
      <c r="F82" s="61"/>
      <c r="G82" s="61"/>
      <c r="H82" s="61"/>
      <c r="I82" s="61"/>
      <c r="J82" s="61"/>
      <c r="K82" s="61"/>
      <c r="L82" s="60"/>
      <c r="M82" s="61"/>
      <c r="N82" s="61"/>
      <c r="O82" s="862"/>
      <c r="P82" s="862"/>
      <c r="Q82" s="1056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862"/>
      <c r="AE82" s="862"/>
      <c r="AF82" s="1056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862"/>
      <c r="AT82" s="862"/>
      <c r="AU82" s="1056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862"/>
      <c r="BI82" s="862"/>
      <c r="BJ82" s="1056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862"/>
      <c r="BX82" s="862"/>
      <c r="BY82" s="1056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862"/>
      <c r="CM82" s="862"/>
      <c r="CN82" s="1056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862"/>
      <c r="DB82" s="862"/>
      <c r="DC82" s="1056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862"/>
      <c r="DQ82" s="862"/>
      <c r="DR82" s="1056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862"/>
      <c r="EF82" s="862"/>
      <c r="EG82" s="1056"/>
      <c r="EH82" s="61"/>
      <c r="EI82" s="61"/>
      <c r="EJ82" s="61"/>
      <c r="EK82" s="61"/>
      <c r="EL82" s="61"/>
      <c r="EM82" s="61"/>
      <c r="EN82" s="61"/>
      <c r="EO82" s="61"/>
      <c r="EP82" s="61"/>
      <c r="EQ82" s="61"/>
      <c r="ER82" s="61"/>
      <c r="ES82" s="61"/>
      <c r="ET82" s="862"/>
    </row>
    <row r="83" spans="1:150" ht="14.1" customHeight="1">
      <c r="A83" s="862"/>
      <c r="B83" s="1056"/>
      <c r="C83" s="61"/>
      <c r="D83" s="61"/>
      <c r="E83" s="61"/>
      <c r="F83" s="61"/>
      <c r="G83" s="61"/>
      <c r="H83" s="61"/>
      <c r="I83" s="61"/>
      <c r="J83" s="61"/>
      <c r="K83" s="61"/>
      <c r="L83" s="60"/>
      <c r="M83" s="61"/>
      <c r="N83" s="61"/>
      <c r="O83" s="862"/>
      <c r="P83" s="862"/>
      <c r="Q83" s="1056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862"/>
      <c r="AE83" s="862"/>
      <c r="AF83" s="1056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862"/>
      <c r="AT83" s="862"/>
      <c r="AU83" s="1056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862"/>
      <c r="BI83" s="862"/>
      <c r="BJ83" s="1056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862"/>
      <c r="BX83" s="862"/>
      <c r="BY83" s="1056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862"/>
      <c r="CM83" s="862"/>
      <c r="CN83" s="1056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862"/>
      <c r="DB83" s="862"/>
      <c r="DC83" s="1056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862"/>
      <c r="DQ83" s="862"/>
      <c r="DR83" s="1056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862"/>
      <c r="EF83" s="862"/>
      <c r="EG83" s="1056"/>
      <c r="EH83" s="61"/>
      <c r="EI83" s="61"/>
      <c r="EJ83" s="61"/>
      <c r="EK83" s="61"/>
      <c r="EL83" s="61"/>
      <c r="EM83" s="61"/>
      <c r="EN83" s="61"/>
      <c r="EO83" s="61"/>
      <c r="EP83" s="61"/>
      <c r="EQ83" s="61"/>
      <c r="ER83" s="61"/>
      <c r="ES83" s="61"/>
      <c r="ET83" s="862"/>
    </row>
    <row r="84" spans="1:150" ht="14.1" customHeight="1">
      <c r="A84" s="862"/>
      <c r="B84" s="1056"/>
      <c r="C84" s="61"/>
      <c r="D84" s="61"/>
      <c r="E84" s="61"/>
      <c r="F84" s="61"/>
      <c r="G84" s="61"/>
      <c r="H84" s="61"/>
      <c r="I84" s="61"/>
      <c r="J84" s="61"/>
      <c r="K84" s="61"/>
      <c r="L84" s="60"/>
      <c r="M84" s="61"/>
      <c r="N84" s="61"/>
      <c r="O84" s="862"/>
      <c r="P84" s="862"/>
      <c r="Q84" s="1056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862"/>
      <c r="AE84" s="862"/>
      <c r="AF84" s="1056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862"/>
      <c r="AT84" s="862"/>
      <c r="AU84" s="1056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862"/>
      <c r="BI84" s="862"/>
      <c r="BJ84" s="1056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862"/>
      <c r="BX84" s="862"/>
      <c r="BY84" s="1056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862"/>
      <c r="CM84" s="862"/>
      <c r="CN84" s="1056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862"/>
      <c r="DB84" s="862"/>
      <c r="DC84" s="1056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862"/>
      <c r="DQ84" s="862"/>
      <c r="DR84" s="1056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862"/>
      <c r="EF84" s="862"/>
      <c r="EG84" s="1056"/>
      <c r="EH84" s="61"/>
      <c r="EI84" s="61"/>
      <c r="EJ84" s="61"/>
      <c r="EK84" s="61"/>
      <c r="EL84" s="61"/>
      <c r="EM84" s="61"/>
      <c r="EN84" s="61"/>
      <c r="EO84" s="61"/>
      <c r="EP84" s="61"/>
      <c r="EQ84" s="61"/>
      <c r="ER84" s="61"/>
      <c r="ES84" s="61"/>
      <c r="ET84" s="862"/>
    </row>
    <row r="85" spans="1:150" ht="14.1" customHeight="1">
      <c r="A85" s="862"/>
      <c r="B85" s="159"/>
      <c r="C85" s="61"/>
      <c r="D85" s="61"/>
      <c r="E85" s="61"/>
      <c r="F85" s="61"/>
      <c r="G85" s="61"/>
      <c r="H85" s="61"/>
      <c r="I85" s="61"/>
      <c r="J85" s="61"/>
      <c r="K85" s="61"/>
      <c r="L85" s="60"/>
      <c r="M85" s="61"/>
      <c r="N85" s="61"/>
      <c r="O85" s="862"/>
      <c r="P85" s="862"/>
      <c r="Q85" s="159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862"/>
      <c r="AE85" s="862"/>
      <c r="AF85" s="159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862"/>
      <c r="AT85" s="862"/>
      <c r="AU85" s="159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862"/>
      <c r="BI85" s="862"/>
      <c r="BJ85" s="159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862"/>
      <c r="BX85" s="862"/>
      <c r="BY85" s="159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862"/>
      <c r="CM85" s="862"/>
      <c r="CN85" s="159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862"/>
      <c r="DB85" s="862"/>
      <c r="DC85" s="159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862"/>
      <c r="DQ85" s="862"/>
      <c r="DR85" s="159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862"/>
      <c r="EF85" s="862"/>
      <c r="EG85" s="159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  <c r="ET85" s="862"/>
    </row>
    <row r="86" spans="1:150" ht="14.1" customHeight="1">
      <c r="A86" s="862"/>
      <c r="B86" s="1056" t="str">
        <f>HOME!$B$18</f>
        <v>MATHS</v>
      </c>
      <c r="C86" s="61"/>
      <c r="D86" s="61"/>
      <c r="E86" s="61"/>
      <c r="F86" s="61"/>
      <c r="G86" s="61"/>
      <c r="H86" s="61"/>
      <c r="I86" s="61"/>
      <c r="J86" s="61"/>
      <c r="K86" s="61"/>
      <c r="L86" s="60"/>
      <c r="M86" s="61"/>
      <c r="N86" s="61"/>
      <c r="O86" s="862"/>
      <c r="P86" s="862"/>
      <c r="Q86" s="1056" t="str">
        <f>HOME!$B$18</f>
        <v>MATHS</v>
      </c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862"/>
      <c r="AE86" s="862"/>
      <c r="AF86" s="1056" t="str">
        <f>HOME!$B$18</f>
        <v>MATHS</v>
      </c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862"/>
      <c r="AT86" s="862"/>
      <c r="AU86" s="1056" t="str">
        <f>HOME!$B$18</f>
        <v>MATHS</v>
      </c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862"/>
      <c r="BI86" s="862"/>
      <c r="BJ86" s="1056" t="str">
        <f>HOME!$B$18</f>
        <v>MATHS</v>
      </c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862"/>
      <c r="BX86" s="862"/>
      <c r="BY86" s="1056" t="str">
        <f>HOME!$B$18</f>
        <v>MATHS</v>
      </c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862"/>
      <c r="CM86" s="862"/>
      <c r="CN86" s="1056" t="str">
        <f>HOME!$B$18</f>
        <v>MATHS</v>
      </c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862"/>
      <c r="DB86" s="862"/>
      <c r="DC86" s="1056" t="str">
        <f>HOME!$B$18</f>
        <v>MATHS</v>
      </c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862"/>
      <c r="DQ86" s="862"/>
      <c r="DR86" s="1056" t="str">
        <f>HOME!$B$18</f>
        <v>MATHS</v>
      </c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862"/>
      <c r="EF86" s="862"/>
      <c r="EG86" s="1056" t="str">
        <f>HOME!$B$18</f>
        <v>MATHS</v>
      </c>
      <c r="EH86" s="61"/>
      <c r="EI86" s="61"/>
      <c r="EJ86" s="61"/>
      <c r="EK86" s="61"/>
      <c r="EL86" s="61"/>
      <c r="EM86" s="61"/>
      <c r="EN86" s="61"/>
      <c r="EO86" s="61"/>
      <c r="EP86" s="61"/>
      <c r="EQ86" s="61"/>
      <c r="ER86" s="61"/>
      <c r="ES86" s="61"/>
      <c r="ET86" s="862"/>
    </row>
    <row r="87" spans="1:150" ht="14.1" customHeight="1">
      <c r="A87" s="862"/>
      <c r="B87" s="1056"/>
      <c r="C87" s="61"/>
      <c r="D87" s="61"/>
      <c r="E87" s="61"/>
      <c r="F87" s="61"/>
      <c r="G87" s="61"/>
      <c r="H87" s="61"/>
      <c r="I87" s="61"/>
      <c r="J87" s="61"/>
      <c r="K87" s="61"/>
      <c r="L87" s="60"/>
      <c r="M87" s="61"/>
      <c r="N87" s="61"/>
      <c r="O87" s="862"/>
      <c r="P87" s="862"/>
      <c r="Q87" s="1056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862"/>
      <c r="AE87" s="862"/>
      <c r="AF87" s="1056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862"/>
      <c r="AT87" s="862"/>
      <c r="AU87" s="1056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862"/>
      <c r="BI87" s="862"/>
      <c r="BJ87" s="1056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862"/>
      <c r="BX87" s="862"/>
      <c r="BY87" s="1056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862"/>
      <c r="CM87" s="862"/>
      <c r="CN87" s="1056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862"/>
      <c r="DB87" s="862"/>
      <c r="DC87" s="1056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862"/>
      <c r="DQ87" s="862"/>
      <c r="DR87" s="1056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862"/>
      <c r="EF87" s="862"/>
      <c r="EG87" s="1056"/>
      <c r="EH87" s="61"/>
      <c r="EI87" s="61"/>
      <c r="EJ87" s="61"/>
      <c r="EK87" s="61"/>
      <c r="EL87" s="61"/>
      <c r="EM87" s="61"/>
      <c r="EN87" s="61"/>
      <c r="EO87" s="61"/>
      <c r="EP87" s="61"/>
      <c r="EQ87" s="61"/>
      <c r="ER87" s="61"/>
      <c r="ES87" s="61"/>
      <c r="ET87" s="862"/>
    </row>
    <row r="88" spans="1:150" ht="14.1" customHeight="1">
      <c r="A88" s="862"/>
      <c r="B88" s="1056"/>
      <c r="C88" s="61"/>
      <c r="D88" s="61"/>
      <c r="E88" s="61"/>
      <c r="F88" s="61"/>
      <c r="G88" s="61"/>
      <c r="H88" s="61"/>
      <c r="I88" s="61"/>
      <c r="J88" s="61"/>
      <c r="K88" s="61"/>
      <c r="L88" s="60"/>
      <c r="M88" s="61"/>
      <c r="N88" s="61"/>
      <c r="O88" s="862"/>
      <c r="P88" s="862"/>
      <c r="Q88" s="1056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862"/>
      <c r="AE88" s="862"/>
      <c r="AF88" s="1056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862"/>
      <c r="AT88" s="862"/>
      <c r="AU88" s="1056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862"/>
      <c r="BI88" s="862"/>
      <c r="BJ88" s="1056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862"/>
      <c r="BX88" s="862"/>
      <c r="BY88" s="1056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862"/>
      <c r="CM88" s="862"/>
      <c r="CN88" s="1056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862"/>
      <c r="DB88" s="862"/>
      <c r="DC88" s="1056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862"/>
      <c r="DQ88" s="862"/>
      <c r="DR88" s="1056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862"/>
      <c r="EF88" s="862"/>
      <c r="EG88" s="1056"/>
      <c r="EH88" s="61"/>
      <c r="EI88" s="61"/>
      <c r="EJ88" s="61"/>
      <c r="EK88" s="61"/>
      <c r="EL88" s="61"/>
      <c r="EM88" s="61"/>
      <c r="EN88" s="61"/>
      <c r="EO88" s="61"/>
      <c r="EP88" s="61"/>
      <c r="EQ88" s="61"/>
      <c r="ER88" s="61"/>
      <c r="ES88" s="61"/>
      <c r="ET88" s="862"/>
    </row>
    <row r="89" spans="1:150" ht="14.1" customHeight="1">
      <c r="A89" s="862"/>
      <c r="B89" s="1056"/>
      <c r="C89" s="61"/>
      <c r="D89" s="61"/>
      <c r="E89" s="61"/>
      <c r="F89" s="61"/>
      <c r="G89" s="61"/>
      <c r="H89" s="61"/>
      <c r="I89" s="61"/>
      <c r="J89" s="61"/>
      <c r="K89" s="61"/>
      <c r="L89" s="60"/>
      <c r="M89" s="61"/>
      <c r="N89" s="61"/>
      <c r="O89" s="862"/>
      <c r="P89" s="862"/>
      <c r="Q89" s="1056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862"/>
      <c r="AE89" s="862"/>
      <c r="AF89" s="1056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862"/>
      <c r="AT89" s="862"/>
      <c r="AU89" s="1056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862"/>
      <c r="BI89" s="862"/>
      <c r="BJ89" s="1056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862"/>
      <c r="BX89" s="862"/>
      <c r="BY89" s="1056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862"/>
      <c r="CM89" s="862"/>
      <c r="CN89" s="1056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862"/>
      <c r="DB89" s="862"/>
      <c r="DC89" s="1056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862"/>
      <c r="DQ89" s="862"/>
      <c r="DR89" s="1056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862"/>
      <c r="EF89" s="862"/>
      <c r="EG89" s="1056"/>
      <c r="EH89" s="61"/>
      <c r="EI89" s="61"/>
      <c r="EJ89" s="61"/>
      <c r="EK89" s="61"/>
      <c r="EL89" s="61"/>
      <c r="EM89" s="61"/>
      <c r="EN89" s="61"/>
      <c r="EO89" s="61"/>
      <c r="EP89" s="61"/>
      <c r="EQ89" s="61"/>
      <c r="ER89" s="61"/>
      <c r="ES89" s="61"/>
      <c r="ET89" s="862"/>
    </row>
    <row r="90" spans="1:150" ht="14.1" customHeight="1">
      <c r="A90" s="862"/>
      <c r="B90" s="1056"/>
      <c r="C90" s="61"/>
      <c r="D90" s="61"/>
      <c r="E90" s="61"/>
      <c r="F90" s="61"/>
      <c r="G90" s="61"/>
      <c r="H90" s="61"/>
      <c r="I90" s="61"/>
      <c r="J90" s="61"/>
      <c r="K90" s="61"/>
      <c r="L90" s="60"/>
      <c r="M90" s="61"/>
      <c r="N90" s="61"/>
      <c r="O90" s="862"/>
      <c r="P90" s="862"/>
      <c r="Q90" s="1056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862"/>
      <c r="AE90" s="862"/>
      <c r="AF90" s="1056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862"/>
      <c r="AT90" s="862"/>
      <c r="AU90" s="1056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862"/>
      <c r="BI90" s="862"/>
      <c r="BJ90" s="1056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862"/>
      <c r="BX90" s="862"/>
      <c r="BY90" s="1056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862"/>
      <c r="CM90" s="862"/>
      <c r="CN90" s="1056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862"/>
      <c r="DB90" s="862"/>
      <c r="DC90" s="1056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862"/>
      <c r="DQ90" s="862"/>
      <c r="DR90" s="1056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862"/>
      <c r="EF90" s="862"/>
      <c r="EG90" s="1056"/>
      <c r="EH90" s="61"/>
      <c r="EI90" s="61"/>
      <c r="EJ90" s="61"/>
      <c r="EK90" s="61"/>
      <c r="EL90" s="61"/>
      <c r="EM90" s="61"/>
      <c r="EN90" s="61"/>
      <c r="EO90" s="61"/>
      <c r="EP90" s="61"/>
      <c r="EQ90" s="61"/>
      <c r="ER90" s="61"/>
      <c r="ES90" s="61"/>
      <c r="ET90" s="862"/>
    </row>
    <row r="91" spans="1:150" ht="14.1" customHeight="1">
      <c r="A91" s="862"/>
      <c r="B91" s="1056"/>
      <c r="C91" s="61"/>
      <c r="D91" s="61"/>
      <c r="E91" s="61"/>
      <c r="F91" s="61"/>
      <c r="G91" s="61"/>
      <c r="H91" s="61"/>
      <c r="I91" s="61"/>
      <c r="J91" s="61"/>
      <c r="K91" s="61"/>
      <c r="L91" s="60"/>
      <c r="M91" s="61"/>
      <c r="N91" s="61"/>
      <c r="O91" s="862"/>
      <c r="P91" s="862"/>
      <c r="Q91" s="1056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862"/>
      <c r="AE91" s="862"/>
      <c r="AF91" s="1056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862"/>
      <c r="AT91" s="862"/>
      <c r="AU91" s="1056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862"/>
      <c r="BI91" s="862"/>
      <c r="BJ91" s="1056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862"/>
      <c r="BX91" s="862"/>
      <c r="BY91" s="1056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862"/>
      <c r="CM91" s="862"/>
      <c r="CN91" s="1056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862"/>
      <c r="DB91" s="862"/>
      <c r="DC91" s="1056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862"/>
      <c r="DQ91" s="862"/>
      <c r="DR91" s="1056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862"/>
      <c r="EF91" s="862"/>
      <c r="EG91" s="1056"/>
      <c r="EH91" s="61"/>
      <c r="EI91" s="61"/>
      <c r="EJ91" s="61"/>
      <c r="EK91" s="61"/>
      <c r="EL91" s="61"/>
      <c r="EM91" s="61"/>
      <c r="EN91" s="61"/>
      <c r="EO91" s="61"/>
      <c r="EP91" s="61"/>
      <c r="EQ91" s="61"/>
      <c r="ER91" s="61"/>
      <c r="ES91" s="61"/>
      <c r="ET91" s="862"/>
    </row>
    <row r="92" spans="1:150" ht="14.1" customHeight="1">
      <c r="A92" s="862"/>
      <c r="B92" s="1056"/>
      <c r="C92" s="61"/>
      <c r="D92" s="61"/>
      <c r="E92" s="61"/>
      <c r="F92" s="61"/>
      <c r="G92" s="61"/>
      <c r="H92" s="61"/>
      <c r="I92" s="61"/>
      <c r="J92" s="61"/>
      <c r="K92" s="61"/>
      <c r="L92" s="60"/>
      <c r="M92" s="61"/>
      <c r="N92" s="61"/>
      <c r="O92" s="862"/>
      <c r="P92" s="862"/>
      <c r="Q92" s="1056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862"/>
      <c r="AE92" s="862"/>
      <c r="AF92" s="1056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862"/>
      <c r="AT92" s="862"/>
      <c r="AU92" s="1056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862"/>
      <c r="BI92" s="862"/>
      <c r="BJ92" s="1056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862"/>
      <c r="BX92" s="862"/>
      <c r="BY92" s="1056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862"/>
      <c r="CM92" s="862"/>
      <c r="CN92" s="1056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862"/>
      <c r="DB92" s="862"/>
      <c r="DC92" s="1056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862"/>
      <c r="DQ92" s="862"/>
      <c r="DR92" s="1056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862"/>
      <c r="EF92" s="862"/>
      <c r="EG92" s="1056"/>
      <c r="EH92" s="61"/>
      <c r="EI92" s="61"/>
      <c r="EJ92" s="61"/>
      <c r="EK92" s="61"/>
      <c r="EL92" s="61"/>
      <c r="EM92" s="61"/>
      <c r="EN92" s="61"/>
      <c r="EO92" s="61"/>
      <c r="EP92" s="61"/>
      <c r="EQ92" s="61"/>
      <c r="ER92" s="61"/>
      <c r="ES92" s="61"/>
      <c r="ET92" s="862"/>
    </row>
    <row r="93" spans="1:150" ht="14.1" customHeight="1">
      <c r="A93" s="862"/>
      <c r="B93" s="1056"/>
      <c r="C93" s="61"/>
      <c r="D93" s="61"/>
      <c r="E93" s="61"/>
      <c r="F93" s="61"/>
      <c r="G93" s="61"/>
      <c r="H93" s="61"/>
      <c r="I93" s="61"/>
      <c r="J93" s="61"/>
      <c r="K93" s="61"/>
      <c r="L93" s="60"/>
      <c r="M93" s="61"/>
      <c r="N93" s="61"/>
      <c r="O93" s="862"/>
      <c r="P93" s="862"/>
      <c r="Q93" s="1056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862"/>
      <c r="AE93" s="862"/>
      <c r="AF93" s="1056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862"/>
      <c r="AT93" s="862"/>
      <c r="AU93" s="1056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862"/>
      <c r="BI93" s="862"/>
      <c r="BJ93" s="1056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862"/>
      <c r="BX93" s="862"/>
      <c r="BY93" s="1056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862"/>
      <c r="CM93" s="862"/>
      <c r="CN93" s="1056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862"/>
      <c r="DB93" s="862"/>
      <c r="DC93" s="1056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862"/>
      <c r="DQ93" s="862"/>
      <c r="DR93" s="1056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862"/>
      <c r="EF93" s="862"/>
      <c r="EG93" s="1056"/>
      <c r="EH93" s="61"/>
      <c r="EI93" s="61"/>
      <c r="EJ93" s="61"/>
      <c r="EK93" s="61"/>
      <c r="EL93" s="61"/>
      <c r="EM93" s="61"/>
      <c r="EN93" s="61"/>
      <c r="EO93" s="61"/>
      <c r="EP93" s="61"/>
      <c r="EQ93" s="61"/>
      <c r="ER93" s="61"/>
      <c r="ES93" s="61"/>
      <c r="ET93" s="862"/>
    </row>
    <row r="94" spans="1:150" ht="14.1" customHeight="1">
      <c r="A94" s="862"/>
      <c r="B94" s="1056"/>
      <c r="C94" s="61"/>
      <c r="D94" s="61"/>
      <c r="E94" s="61"/>
      <c r="F94" s="61"/>
      <c r="G94" s="61"/>
      <c r="H94" s="61"/>
      <c r="I94" s="61"/>
      <c r="J94" s="61"/>
      <c r="K94" s="61"/>
      <c r="L94" s="60"/>
      <c r="M94" s="61"/>
      <c r="N94" s="61"/>
      <c r="O94" s="862"/>
      <c r="P94" s="862"/>
      <c r="Q94" s="1056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862"/>
      <c r="AE94" s="862"/>
      <c r="AF94" s="1056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862"/>
      <c r="AT94" s="862"/>
      <c r="AU94" s="1056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862"/>
      <c r="BI94" s="862"/>
      <c r="BJ94" s="1056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862"/>
      <c r="BX94" s="862"/>
      <c r="BY94" s="1056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862"/>
      <c r="CM94" s="862"/>
      <c r="CN94" s="1056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862"/>
      <c r="DB94" s="862"/>
      <c r="DC94" s="1056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862"/>
      <c r="DQ94" s="862"/>
      <c r="DR94" s="1056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862"/>
      <c r="EF94" s="862"/>
      <c r="EG94" s="1056"/>
      <c r="EH94" s="61"/>
      <c r="EI94" s="61"/>
      <c r="EJ94" s="61"/>
      <c r="EK94" s="61"/>
      <c r="EL94" s="61"/>
      <c r="EM94" s="61"/>
      <c r="EN94" s="61"/>
      <c r="EO94" s="61"/>
      <c r="EP94" s="61"/>
      <c r="EQ94" s="61"/>
      <c r="ER94" s="61"/>
      <c r="ES94" s="61"/>
      <c r="ET94" s="862"/>
    </row>
    <row r="95" spans="1:150" ht="14.1" customHeight="1">
      <c r="A95" s="862"/>
      <c r="B95" s="160"/>
      <c r="C95" s="61"/>
      <c r="D95" s="61"/>
      <c r="E95" s="61"/>
      <c r="F95" s="61"/>
      <c r="G95" s="61"/>
      <c r="H95" s="61"/>
      <c r="I95" s="61"/>
      <c r="J95" s="61"/>
      <c r="K95" s="61"/>
      <c r="L95" s="60"/>
      <c r="M95" s="61"/>
      <c r="N95" s="61"/>
      <c r="O95" s="862"/>
      <c r="P95" s="862"/>
      <c r="Q95" s="160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862"/>
      <c r="AE95" s="862"/>
      <c r="AF95" s="160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862"/>
      <c r="AT95" s="862"/>
      <c r="AU95" s="160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862"/>
      <c r="BI95" s="862"/>
      <c r="BJ95" s="160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862"/>
      <c r="BX95" s="862"/>
      <c r="BY95" s="160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862"/>
      <c r="CM95" s="862"/>
      <c r="CN95" s="160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862"/>
      <c r="DB95" s="862"/>
      <c r="DC95" s="160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862"/>
      <c r="DQ95" s="862"/>
      <c r="DR95" s="160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862"/>
      <c r="EF95" s="862"/>
      <c r="EG95" s="160"/>
      <c r="EH95" s="61"/>
      <c r="EI95" s="61"/>
      <c r="EJ95" s="61"/>
      <c r="EK95" s="61"/>
      <c r="EL95" s="61"/>
      <c r="EM95" s="61"/>
      <c r="EN95" s="61"/>
      <c r="EO95" s="61"/>
      <c r="EP95" s="61"/>
      <c r="EQ95" s="61"/>
      <c r="ER95" s="61"/>
      <c r="ES95" s="61"/>
      <c r="ET95" s="862"/>
    </row>
    <row r="96" spans="1:150" ht="14.1" customHeight="1">
      <c r="A96" s="862"/>
      <c r="B96" s="1056" t="str">
        <f>HOME!$B$19</f>
        <v>SCIENCE</v>
      </c>
      <c r="C96" s="61"/>
      <c r="D96" s="61"/>
      <c r="E96" s="61"/>
      <c r="F96" s="61"/>
      <c r="G96" s="61"/>
      <c r="H96" s="61"/>
      <c r="I96" s="61"/>
      <c r="J96" s="61"/>
      <c r="K96" s="61"/>
      <c r="L96" s="60"/>
      <c r="M96" s="61"/>
      <c r="N96" s="61"/>
      <c r="O96" s="862"/>
      <c r="P96" s="862"/>
      <c r="Q96" s="1056" t="str">
        <f>HOME!$B$19</f>
        <v>SCIENCE</v>
      </c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862"/>
      <c r="AE96" s="862"/>
      <c r="AF96" s="1056" t="str">
        <f>HOME!$B$19</f>
        <v>SCIENCE</v>
      </c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862"/>
      <c r="AT96" s="862"/>
      <c r="AU96" s="1056" t="str">
        <f>HOME!$B$19</f>
        <v>SCIENCE</v>
      </c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862"/>
      <c r="BI96" s="862"/>
      <c r="BJ96" s="1056" t="str">
        <f>HOME!$B$19</f>
        <v>SCIENCE</v>
      </c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862"/>
      <c r="BX96" s="862"/>
      <c r="BY96" s="1056" t="str">
        <f>HOME!$B$19</f>
        <v>SCIENCE</v>
      </c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862"/>
      <c r="CM96" s="862"/>
      <c r="CN96" s="1056" t="str">
        <f>HOME!$B$19</f>
        <v>SCIENCE</v>
      </c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862"/>
      <c r="DB96" s="862"/>
      <c r="DC96" s="1056" t="str">
        <f>HOME!$B$19</f>
        <v>SCIENCE</v>
      </c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862"/>
      <c r="DQ96" s="862"/>
      <c r="DR96" s="1056" t="str">
        <f>HOME!$B$19</f>
        <v>SCIENCE</v>
      </c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862"/>
      <c r="EF96" s="862"/>
      <c r="EG96" s="1056" t="str">
        <f>HOME!$B$19</f>
        <v>SCIENCE</v>
      </c>
      <c r="EH96" s="61"/>
      <c r="EI96" s="61"/>
      <c r="EJ96" s="61"/>
      <c r="EK96" s="61"/>
      <c r="EL96" s="61"/>
      <c r="EM96" s="61"/>
      <c r="EN96" s="61"/>
      <c r="EO96" s="61"/>
      <c r="EP96" s="61"/>
      <c r="EQ96" s="61"/>
      <c r="ER96" s="61"/>
      <c r="ES96" s="61"/>
      <c r="ET96" s="862"/>
    </row>
    <row r="97" spans="1:150" ht="14.1" customHeight="1">
      <c r="A97" s="862"/>
      <c r="B97" s="1056"/>
      <c r="C97" s="61"/>
      <c r="D97" s="61"/>
      <c r="E97" s="61"/>
      <c r="F97" s="61"/>
      <c r="G97" s="61"/>
      <c r="H97" s="61"/>
      <c r="I97" s="61"/>
      <c r="J97" s="61"/>
      <c r="K97" s="61"/>
      <c r="L97" s="60"/>
      <c r="M97" s="61"/>
      <c r="N97" s="61"/>
      <c r="O97" s="862"/>
      <c r="P97" s="862"/>
      <c r="Q97" s="1056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862"/>
      <c r="AE97" s="862"/>
      <c r="AF97" s="1056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862"/>
      <c r="AT97" s="862"/>
      <c r="AU97" s="1056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862"/>
      <c r="BI97" s="862"/>
      <c r="BJ97" s="1056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862"/>
      <c r="BX97" s="862"/>
      <c r="BY97" s="1056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862"/>
      <c r="CM97" s="862"/>
      <c r="CN97" s="1056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862"/>
      <c r="DB97" s="862"/>
      <c r="DC97" s="1056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862"/>
      <c r="DQ97" s="862"/>
      <c r="DR97" s="1056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862"/>
      <c r="EF97" s="862"/>
      <c r="EG97" s="1056"/>
      <c r="EH97" s="61"/>
      <c r="EI97" s="61"/>
      <c r="EJ97" s="61"/>
      <c r="EK97" s="61"/>
      <c r="EL97" s="61"/>
      <c r="EM97" s="61"/>
      <c r="EN97" s="61"/>
      <c r="EO97" s="61"/>
      <c r="EP97" s="61"/>
      <c r="EQ97" s="61"/>
      <c r="ER97" s="61"/>
      <c r="ES97" s="61"/>
      <c r="ET97" s="862"/>
    </row>
    <row r="98" spans="1:150" ht="14.1" customHeight="1">
      <c r="A98" s="862"/>
      <c r="B98" s="1056"/>
      <c r="C98" s="61"/>
      <c r="D98" s="61"/>
      <c r="E98" s="61"/>
      <c r="F98" s="61"/>
      <c r="G98" s="61"/>
      <c r="H98" s="61"/>
      <c r="I98" s="61"/>
      <c r="J98" s="61"/>
      <c r="K98" s="61"/>
      <c r="L98" s="60"/>
      <c r="M98" s="61"/>
      <c r="N98" s="61"/>
      <c r="O98" s="862"/>
      <c r="P98" s="862"/>
      <c r="Q98" s="1056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862"/>
      <c r="AE98" s="862"/>
      <c r="AF98" s="1056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862"/>
      <c r="AT98" s="862"/>
      <c r="AU98" s="1056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862"/>
      <c r="BI98" s="862"/>
      <c r="BJ98" s="1056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862"/>
      <c r="BX98" s="862"/>
      <c r="BY98" s="1056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862"/>
      <c r="CM98" s="862"/>
      <c r="CN98" s="1056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862"/>
      <c r="DB98" s="862"/>
      <c r="DC98" s="1056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862"/>
      <c r="DQ98" s="862"/>
      <c r="DR98" s="1056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862"/>
      <c r="EF98" s="862"/>
      <c r="EG98" s="1056"/>
      <c r="EH98" s="61"/>
      <c r="EI98" s="61"/>
      <c r="EJ98" s="61"/>
      <c r="EK98" s="61"/>
      <c r="EL98" s="61"/>
      <c r="EM98" s="61"/>
      <c r="EN98" s="61"/>
      <c r="EO98" s="61"/>
      <c r="EP98" s="61"/>
      <c r="EQ98" s="61"/>
      <c r="ER98" s="61"/>
      <c r="ES98" s="61"/>
      <c r="ET98" s="862"/>
    </row>
    <row r="99" spans="1:150" ht="14.1" customHeight="1">
      <c r="A99" s="862"/>
      <c r="B99" s="1056"/>
      <c r="C99" s="61"/>
      <c r="D99" s="61"/>
      <c r="E99" s="61"/>
      <c r="F99" s="61"/>
      <c r="G99" s="61"/>
      <c r="H99" s="61"/>
      <c r="I99" s="61"/>
      <c r="J99" s="61"/>
      <c r="K99" s="61"/>
      <c r="L99" s="60"/>
      <c r="M99" s="61"/>
      <c r="N99" s="61"/>
      <c r="O99" s="862"/>
      <c r="P99" s="862"/>
      <c r="Q99" s="1056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862"/>
      <c r="AE99" s="862"/>
      <c r="AF99" s="1056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862"/>
      <c r="AT99" s="862"/>
      <c r="AU99" s="1056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862"/>
      <c r="BI99" s="862"/>
      <c r="BJ99" s="1056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862"/>
      <c r="BX99" s="862"/>
      <c r="BY99" s="1056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862"/>
      <c r="CM99" s="862"/>
      <c r="CN99" s="1056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862"/>
      <c r="DB99" s="862"/>
      <c r="DC99" s="1056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862"/>
      <c r="DQ99" s="862"/>
      <c r="DR99" s="1056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862"/>
      <c r="EF99" s="862"/>
      <c r="EG99" s="1056"/>
      <c r="EH99" s="61"/>
      <c r="EI99" s="61"/>
      <c r="EJ99" s="61"/>
      <c r="EK99" s="61"/>
      <c r="EL99" s="61"/>
      <c r="EM99" s="61"/>
      <c r="EN99" s="61"/>
      <c r="EO99" s="61"/>
      <c r="EP99" s="61"/>
      <c r="EQ99" s="61"/>
      <c r="ER99" s="61"/>
      <c r="ES99" s="61"/>
      <c r="ET99" s="862"/>
    </row>
    <row r="100" spans="1:150" ht="14.1" customHeight="1">
      <c r="A100" s="862"/>
      <c r="B100" s="1056"/>
      <c r="C100" s="61"/>
      <c r="D100" s="61"/>
      <c r="E100" s="61"/>
      <c r="F100" s="61"/>
      <c r="G100" s="61"/>
      <c r="H100" s="61"/>
      <c r="I100" s="61"/>
      <c r="J100" s="61"/>
      <c r="K100" s="61"/>
      <c r="L100" s="60"/>
      <c r="M100" s="61"/>
      <c r="N100" s="61"/>
      <c r="O100" s="862"/>
      <c r="P100" s="862"/>
      <c r="Q100" s="1056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862"/>
      <c r="AE100" s="862"/>
      <c r="AF100" s="1056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862"/>
      <c r="AT100" s="862"/>
      <c r="AU100" s="1056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862"/>
      <c r="BI100" s="862"/>
      <c r="BJ100" s="1056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862"/>
      <c r="BX100" s="862"/>
      <c r="BY100" s="1056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862"/>
      <c r="CM100" s="862"/>
      <c r="CN100" s="1056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862"/>
      <c r="DB100" s="862"/>
      <c r="DC100" s="1056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862"/>
      <c r="DQ100" s="862"/>
      <c r="DR100" s="1056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862"/>
      <c r="EF100" s="862"/>
      <c r="EG100" s="1056"/>
      <c r="EH100" s="61"/>
      <c r="EI100" s="61"/>
      <c r="EJ100" s="61"/>
      <c r="EK100" s="61"/>
      <c r="EL100" s="61"/>
      <c r="EM100" s="61"/>
      <c r="EN100" s="61"/>
      <c r="EO100" s="61"/>
      <c r="EP100" s="61"/>
      <c r="EQ100" s="61"/>
      <c r="ER100" s="61"/>
      <c r="ES100" s="61"/>
      <c r="ET100" s="862"/>
    </row>
    <row r="101" spans="1:150" ht="14.1" customHeight="1">
      <c r="A101" s="862"/>
      <c r="B101" s="1056"/>
      <c r="C101" s="61"/>
      <c r="D101" s="61"/>
      <c r="E101" s="61"/>
      <c r="F101" s="61"/>
      <c r="G101" s="61"/>
      <c r="H101" s="61"/>
      <c r="I101" s="61"/>
      <c r="J101" s="61"/>
      <c r="K101" s="61"/>
      <c r="L101" s="60"/>
      <c r="M101" s="61"/>
      <c r="N101" s="61"/>
      <c r="O101" s="862"/>
      <c r="P101" s="862"/>
      <c r="Q101" s="1056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862"/>
      <c r="AE101" s="862"/>
      <c r="AF101" s="1056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862"/>
      <c r="AT101" s="862"/>
      <c r="AU101" s="1056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862"/>
      <c r="BI101" s="862"/>
      <c r="BJ101" s="1056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862"/>
      <c r="BX101" s="862"/>
      <c r="BY101" s="1056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862"/>
      <c r="CM101" s="862"/>
      <c r="CN101" s="1056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862"/>
      <c r="DB101" s="862"/>
      <c r="DC101" s="1056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862"/>
      <c r="DQ101" s="862"/>
      <c r="DR101" s="1056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862"/>
      <c r="EF101" s="862"/>
      <c r="EG101" s="1056"/>
      <c r="EH101" s="61"/>
      <c r="EI101" s="61"/>
      <c r="EJ101" s="61"/>
      <c r="EK101" s="61"/>
      <c r="EL101" s="61"/>
      <c r="EM101" s="61"/>
      <c r="EN101" s="61"/>
      <c r="EO101" s="61"/>
      <c r="EP101" s="61"/>
      <c r="EQ101" s="61"/>
      <c r="ER101" s="61"/>
      <c r="ES101" s="61"/>
      <c r="ET101" s="862"/>
    </row>
    <row r="102" spans="1:150" ht="14.1" customHeight="1">
      <c r="A102" s="862"/>
      <c r="B102" s="1056"/>
      <c r="C102" s="61"/>
      <c r="D102" s="61"/>
      <c r="E102" s="61"/>
      <c r="F102" s="61"/>
      <c r="G102" s="61"/>
      <c r="H102" s="61"/>
      <c r="I102" s="61"/>
      <c r="J102" s="61"/>
      <c r="K102" s="61"/>
      <c r="L102" s="60"/>
      <c r="M102" s="61"/>
      <c r="N102" s="61"/>
      <c r="O102" s="862"/>
      <c r="P102" s="862"/>
      <c r="Q102" s="1056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862"/>
      <c r="AE102" s="862"/>
      <c r="AF102" s="1056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862"/>
      <c r="AT102" s="862"/>
      <c r="AU102" s="1056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862"/>
      <c r="BI102" s="862"/>
      <c r="BJ102" s="1056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862"/>
      <c r="BX102" s="862"/>
      <c r="BY102" s="1056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862"/>
      <c r="CM102" s="862"/>
      <c r="CN102" s="1056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862"/>
      <c r="DB102" s="862"/>
      <c r="DC102" s="1056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862"/>
      <c r="DQ102" s="862"/>
      <c r="DR102" s="1056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862"/>
      <c r="EF102" s="862"/>
      <c r="EG102" s="1056"/>
      <c r="EH102" s="61"/>
      <c r="EI102" s="61"/>
      <c r="EJ102" s="61"/>
      <c r="EK102" s="61"/>
      <c r="EL102" s="61"/>
      <c r="EM102" s="61"/>
      <c r="EN102" s="61"/>
      <c r="EO102" s="61"/>
      <c r="EP102" s="61"/>
      <c r="EQ102" s="61"/>
      <c r="ER102" s="61"/>
      <c r="ES102" s="61"/>
      <c r="ET102" s="862"/>
    </row>
    <row r="103" spans="1:150" ht="14.1" customHeight="1">
      <c r="A103" s="862"/>
      <c r="B103" s="1056"/>
      <c r="C103" s="61"/>
      <c r="D103" s="61"/>
      <c r="E103" s="61"/>
      <c r="F103" s="61"/>
      <c r="G103" s="61"/>
      <c r="H103" s="61"/>
      <c r="I103" s="61"/>
      <c r="J103" s="61"/>
      <c r="K103" s="61"/>
      <c r="L103" s="60"/>
      <c r="M103" s="61"/>
      <c r="N103" s="61"/>
      <c r="O103" s="862"/>
      <c r="P103" s="862"/>
      <c r="Q103" s="1056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862"/>
      <c r="AE103" s="862"/>
      <c r="AF103" s="1056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862"/>
      <c r="AT103" s="862"/>
      <c r="AU103" s="1056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862"/>
      <c r="BI103" s="862"/>
      <c r="BJ103" s="1056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862"/>
      <c r="BX103" s="862"/>
      <c r="BY103" s="1056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862"/>
      <c r="CM103" s="862"/>
      <c r="CN103" s="1056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862"/>
      <c r="DB103" s="862"/>
      <c r="DC103" s="1056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862"/>
      <c r="DQ103" s="862"/>
      <c r="DR103" s="1056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862"/>
      <c r="EF103" s="862"/>
      <c r="EG103" s="1056"/>
      <c r="EH103" s="61"/>
      <c r="EI103" s="61"/>
      <c r="EJ103" s="61"/>
      <c r="EK103" s="61"/>
      <c r="EL103" s="61"/>
      <c r="EM103" s="61"/>
      <c r="EN103" s="61"/>
      <c r="EO103" s="61"/>
      <c r="EP103" s="61"/>
      <c r="EQ103" s="61"/>
      <c r="ER103" s="61"/>
      <c r="ES103" s="61"/>
      <c r="ET103" s="862"/>
    </row>
    <row r="104" spans="1:150" ht="14.1" customHeight="1">
      <c r="A104" s="862"/>
      <c r="B104" s="1056"/>
      <c r="C104" s="61"/>
      <c r="D104" s="61"/>
      <c r="E104" s="61"/>
      <c r="F104" s="61"/>
      <c r="G104" s="61"/>
      <c r="H104" s="61"/>
      <c r="I104" s="61"/>
      <c r="J104" s="61"/>
      <c r="K104" s="61"/>
      <c r="L104" s="60"/>
      <c r="M104" s="61"/>
      <c r="N104" s="61"/>
      <c r="O104" s="862"/>
      <c r="P104" s="862"/>
      <c r="Q104" s="1056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862"/>
      <c r="AE104" s="862"/>
      <c r="AF104" s="1056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862"/>
      <c r="AT104" s="862"/>
      <c r="AU104" s="1056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862"/>
      <c r="BI104" s="862"/>
      <c r="BJ104" s="1056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862"/>
      <c r="BX104" s="862"/>
      <c r="BY104" s="1056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862"/>
      <c r="CM104" s="862"/>
      <c r="CN104" s="1056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862"/>
      <c r="DB104" s="862"/>
      <c r="DC104" s="1056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862"/>
      <c r="DQ104" s="862"/>
      <c r="DR104" s="1056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862"/>
      <c r="EF104" s="862"/>
      <c r="EG104" s="1056"/>
      <c r="EH104" s="61"/>
      <c r="EI104" s="61"/>
      <c r="EJ104" s="61"/>
      <c r="EK104" s="61"/>
      <c r="EL104" s="61"/>
      <c r="EM104" s="61"/>
      <c r="EN104" s="61"/>
      <c r="EO104" s="61"/>
      <c r="EP104" s="61"/>
      <c r="EQ104" s="61"/>
      <c r="ER104" s="61"/>
      <c r="ES104" s="61"/>
      <c r="ET104" s="862"/>
    </row>
    <row r="105" spans="1:150" ht="14.1" customHeight="1">
      <c r="A105" s="862"/>
      <c r="B105" s="1056"/>
      <c r="C105" s="61"/>
      <c r="D105" s="61"/>
      <c r="E105" s="61"/>
      <c r="F105" s="61"/>
      <c r="G105" s="61"/>
      <c r="H105" s="61"/>
      <c r="I105" s="61"/>
      <c r="J105" s="61"/>
      <c r="K105" s="61"/>
      <c r="L105" s="60"/>
      <c r="M105" s="61"/>
      <c r="N105" s="61"/>
      <c r="O105" s="862"/>
      <c r="P105" s="862"/>
      <c r="Q105" s="1056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862"/>
      <c r="AE105" s="862"/>
      <c r="AF105" s="1056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862"/>
      <c r="AT105" s="862"/>
      <c r="AU105" s="1056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862"/>
      <c r="BI105" s="862"/>
      <c r="BJ105" s="1056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862"/>
      <c r="BX105" s="862"/>
      <c r="BY105" s="1056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862"/>
      <c r="CM105" s="862"/>
      <c r="CN105" s="1056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862"/>
      <c r="DB105" s="862"/>
      <c r="DC105" s="1056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862"/>
      <c r="DQ105" s="862"/>
      <c r="DR105" s="1056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862"/>
      <c r="EF105" s="862"/>
      <c r="EG105" s="1056"/>
      <c r="EH105" s="61"/>
      <c r="EI105" s="61"/>
      <c r="EJ105" s="61"/>
      <c r="EK105" s="61"/>
      <c r="EL105" s="61"/>
      <c r="EM105" s="61"/>
      <c r="EN105" s="61"/>
      <c r="EO105" s="61"/>
      <c r="EP105" s="61"/>
      <c r="EQ105" s="61"/>
      <c r="ER105" s="61"/>
      <c r="ES105" s="61"/>
      <c r="ET105" s="862"/>
    </row>
    <row r="106" spans="1:150" ht="14.1" customHeight="1">
      <c r="A106" s="862"/>
      <c r="B106" s="160"/>
      <c r="C106" s="61"/>
      <c r="D106" s="61"/>
      <c r="E106" s="61"/>
      <c r="F106" s="61"/>
      <c r="G106" s="61"/>
      <c r="H106" s="61"/>
      <c r="I106" s="61"/>
      <c r="J106" s="61"/>
      <c r="K106" s="61"/>
      <c r="L106" s="60"/>
      <c r="M106" s="61"/>
      <c r="N106" s="61"/>
      <c r="O106" s="862"/>
      <c r="P106" s="862"/>
      <c r="Q106" s="160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862"/>
      <c r="AE106" s="862"/>
      <c r="AF106" s="160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862"/>
      <c r="AT106" s="862"/>
      <c r="AU106" s="160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862"/>
      <c r="BI106" s="862"/>
      <c r="BJ106" s="160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862"/>
      <c r="BX106" s="862"/>
      <c r="BY106" s="160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862"/>
      <c r="CM106" s="862"/>
      <c r="CN106" s="160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862"/>
      <c r="DB106" s="862"/>
      <c r="DC106" s="160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862"/>
      <c r="DQ106" s="862"/>
      <c r="DR106" s="160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862"/>
      <c r="EF106" s="862"/>
      <c r="EG106" s="160"/>
      <c r="EH106" s="61"/>
      <c r="EI106" s="61"/>
      <c r="EJ106" s="61"/>
      <c r="EK106" s="61"/>
      <c r="EL106" s="61"/>
      <c r="EM106" s="61"/>
      <c r="EN106" s="61"/>
      <c r="EO106" s="61"/>
      <c r="EP106" s="61"/>
      <c r="EQ106" s="61"/>
      <c r="ER106" s="61"/>
      <c r="ES106" s="61"/>
      <c r="ET106" s="862"/>
    </row>
    <row r="107" spans="1:150" ht="14.1" customHeight="1">
      <c r="A107" s="862"/>
      <c r="B107" s="1056" t="str">
        <f>HOME!$B$20</f>
        <v>SOCIAL STUDIES</v>
      </c>
      <c r="C107" s="61"/>
      <c r="D107" s="61"/>
      <c r="E107" s="61"/>
      <c r="F107" s="61"/>
      <c r="G107" s="61"/>
      <c r="H107" s="61"/>
      <c r="I107" s="61"/>
      <c r="J107" s="61"/>
      <c r="K107" s="61"/>
      <c r="L107" s="60"/>
      <c r="M107" s="61"/>
      <c r="N107" s="61"/>
      <c r="O107" s="862"/>
      <c r="P107" s="862"/>
      <c r="Q107" s="1056" t="str">
        <f>HOME!$B$20</f>
        <v>SOCIAL STUDIES</v>
      </c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862"/>
      <c r="AE107" s="862"/>
      <c r="AF107" s="1056" t="str">
        <f>HOME!$B$20</f>
        <v>SOCIAL STUDIES</v>
      </c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862"/>
      <c r="AT107" s="862"/>
      <c r="AU107" s="1056" t="str">
        <f>HOME!$B$20</f>
        <v>SOCIAL STUDIES</v>
      </c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862"/>
      <c r="BI107" s="862"/>
      <c r="BJ107" s="1056" t="str">
        <f>HOME!$B$20</f>
        <v>SOCIAL STUDIES</v>
      </c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862"/>
      <c r="BX107" s="862"/>
      <c r="BY107" s="1056" t="str">
        <f>HOME!$B$20</f>
        <v>SOCIAL STUDIES</v>
      </c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862"/>
      <c r="CM107" s="862"/>
      <c r="CN107" s="1056" t="str">
        <f>HOME!$B$20</f>
        <v>SOCIAL STUDIES</v>
      </c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862"/>
      <c r="DB107" s="862"/>
      <c r="DC107" s="1056" t="str">
        <f>HOME!$B$20</f>
        <v>SOCIAL STUDIES</v>
      </c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862"/>
      <c r="DQ107" s="862"/>
      <c r="DR107" s="1056" t="str">
        <f>HOME!$B$20</f>
        <v>SOCIAL STUDIES</v>
      </c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862"/>
      <c r="EF107" s="862"/>
      <c r="EG107" s="1056" t="str">
        <f>HOME!$B$20</f>
        <v>SOCIAL STUDIES</v>
      </c>
      <c r="EH107" s="61"/>
      <c r="EI107" s="61"/>
      <c r="EJ107" s="61"/>
      <c r="EK107" s="61"/>
      <c r="EL107" s="61"/>
      <c r="EM107" s="61"/>
      <c r="EN107" s="61"/>
      <c r="EO107" s="61"/>
      <c r="EP107" s="61"/>
      <c r="EQ107" s="61"/>
      <c r="ER107" s="61"/>
      <c r="ES107" s="61"/>
      <c r="ET107" s="862"/>
    </row>
    <row r="108" spans="1:150" ht="14.1" customHeight="1">
      <c r="A108" s="862"/>
      <c r="B108" s="1056"/>
      <c r="C108" s="61"/>
      <c r="D108" s="61"/>
      <c r="E108" s="61"/>
      <c r="F108" s="61"/>
      <c r="G108" s="61"/>
      <c r="H108" s="61"/>
      <c r="I108" s="61"/>
      <c r="J108" s="61"/>
      <c r="K108" s="61"/>
      <c r="L108" s="60"/>
      <c r="M108" s="61"/>
      <c r="N108" s="61"/>
      <c r="O108" s="862"/>
      <c r="P108" s="862"/>
      <c r="Q108" s="1056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862"/>
      <c r="AE108" s="862"/>
      <c r="AF108" s="1056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862"/>
      <c r="AT108" s="862"/>
      <c r="AU108" s="1056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862"/>
      <c r="BI108" s="862"/>
      <c r="BJ108" s="1056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862"/>
      <c r="BX108" s="862"/>
      <c r="BY108" s="1056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862"/>
      <c r="CM108" s="862"/>
      <c r="CN108" s="1056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862"/>
      <c r="DB108" s="862"/>
      <c r="DC108" s="1056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862"/>
      <c r="DQ108" s="862"/>
      <c r="DR108" s="1056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862"/>
      <c r="EF108" s="862"/>
      <c r="EG108" s="1056"/>
      <c r="EH108" s="61"/>
      <c r="EI108" s="61"/>
      <c r="EJ108" s="61"/>
      <c r="EK108" s="61"/>
      <c r="EL108" s="61"/>
      <c r="EM108" s="61"/>
      <c r="EN108" s="61"/>
      <c r="EO108" s="61"/>
      <c r="EP108" s="61"/>
      <c r="EQ108" s="61"/>
      <c r="ER108" s="61"/>
      <c r="ES108" s="61"/>
      <c r="ET108" s="862"/>
    </row>
    <row r="109" spans="1:150" ht="14.1" customHeight="1">
      <c r="A109" s="862"/>
      <c r="B109" s="1056"/>
      <c r="C109" s="61"/>
      <c r="D109" s="61"/>
      <c r="E109" s="61"/>
      <c r="F109" s="61"/>
      <c r="G109" s="61"/>
      <c r="H109" s="61"/>
      <c r="I109" s="61"/>
      <c r="J109" s="61"/>
      <c r="K109" s="61"/>
      <c r="L109" s="60"/>
      <c r="M109" s="61"/>
      <c r="N109" s="61"/>
      <c r="O109" s="862"/>
      <c r="P109" s="862"/>
      <c r="Q109" s="1056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862"/>
      <c r="AE109" s="862"/>
      <c r="AF109" s="1056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862"/>
      <c r="AT109" s="862"/>
      <c r="AU109" s="1056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862"/>
      <c r="BI109" s="862"/>
      <c r="BJ109" s="1056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862"/>
      <c r="BX109" s="862"/>
      <c r="BY109" s="1056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862"/>
      <c r="CM109" s="862"/>
      <c r="CN109" s="1056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862"/>
      <c r="DB109" s="862"/>
      <c r="DC109" s="1056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862"/>
      <c r="DQ109" s="862"/>
      <c r="DR109" s="1056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862"/>
      <c r="EF109" s="862"/>
      <c r="EG109" s="1056"/>
      <c r="EH109" s="61"/>
      <c r="EI109" s="61"/>
      <c r="EJ109" s="61"/>
      <c r="EK109" s="61"/>
      <c r="EL109" s="61"/>
      <c r="EM109" s="61"/>
      <c r="EN109" s="61"/>
      <c r="EO109" s="61"/>
      <c r="EP109" s="61"/>
      <c r="EQ109" s="61"/>
      <c r="ER109" s="61"/>
      <c r="ES109" s="61"/>
      <c r="ET109" s="862"/>
    </row>
    <row r="110" spans="1:150" ht="14.1" customHeight="1">
      <c r="A110" s="862"/>
      <c r="B110" s="1056"/>
      <c r="C110" s="61"/>
      <c r="D110" s="61"/>
      <c r="E110" s="61"/>
      <c r="F110" s="61"/>
      <c r="G110" s="61"/>
      <c r="H110" s="61"/>
      <c r="I110" s="61"/>
      <c r="J110" s="61"/>
      <c r="K110" s="61"/>
      <c r="L110" s="60"/>
      <c r="M110" s="61"/>
      <c r="N110" s="61"/>
      <c r="O110" s="862"/>
      <c r="P110" s="862"/>
      <c r="Q110" s="1056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862"/>
      <c r="AE110" s="862"/>
      <c r="AF110" s="1056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862"/>
      <c r="AT110" s="862"/>
      <c r="AU110" s="1056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862"/>
      <c r="BI110" s="862"/>
      <c r="BJ110" s="1056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862"/>
      <c r="BX110" s="862"/>
      <c r="BY110" s="1056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862"/>
      <c r="CM110" s="862"/>
      <c r="CN110" s="1056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862"/>
      <c r="DB110" s="862"/>
      <c r="DC110" s="1056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862"/>
      <c r="DQ110" s="862"/>
      <c r="DR110" s="1056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862"/>
      <c r="EF110" s="862"/>
      <c r="EG110" s="1056"/>
      <c r="EH110" s="61"/>
      <c r="EI110" s="61"/>
      <c r="EJ110" s="61"/>
      <c r="EK110" s="61"/>
      <c r="EL110" s="61"/>
      <c r="EM110" s="61"/>
      <c r="EN110" s="61"/>
      <c r="EO110" s="61"/>
      <c r="EP110" s="61"/>
      <c r="EQ110" s="61"/>
      <c r="ER110" s="61"/>
      <c r="ES110" s="61"/>
      <c r="ET110" s="862"/>
    </row>
    <row r="111" spans="1:150" ht="14.1" customHeight="1">
      <c r="A111" s="862"/>
      <c r="B111" s="1056"/>
      <c r="C111" s="61"/>
      <c r="D111" s="61"/>
      <c r="E111" s="61"/>
      <c r="F111" s="61"/>
      <c r="G111" s="61"/>
      <c r="H111" s="61"/>
      <c r="I111" s="61"/>
      <c r="J111" s="61"/>
      <c r="K111" s="61"/>
      <c r="L111" s="60"/>
      <c r="M111" s="61"/>
      <c r="N111" s="61"/>
      <c r="O111" s="862"/>
      <c r="P111" s="862"/>
      <c r="Q111" s="1056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862"/>
      <c r="AE111" s="862"/>
      <c r="AF111" s="1056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862"/>
      <c r="AT111" s="862"/>
      <c r="AU111" s="1056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862"/>
      <c r="BI111" s="862"/>
      <c r="BJ111" s="1056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862"/>
      <c r="BX111" s="862"/>
      <c r="BY111" s="1056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862"/>
      <c r="CM111" s="862"/>
      <c r="CN111" s="1056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862"/>
      <c r="DB111" s="862"/>
      <c r="DC111" s="1056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862"/>
      <c r="DQ111" s="862"/>
      <c r="DR111" s="1056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862"/>
      <c r="EF111" s="862"/>
      <c r="EG111" s="1056"/>
      <c r="EH111" s="61"/>
      <c r="EI111" s="61"/>
      <c r="EJ111" s="61"/>
      <c r="EK111" s="61"/>
      <c r="EL111" s="61"/>
      <c r="EM111" s="61"/>
      <c r="EN111" s="61"/>
      <c r="EO111" s="61"/>
      <c r="EP111" s="61"/>
      <c r="EQ111" s="61"/>
      <c r="ER111" s="61"/>
      <c r="ES111" s="61"/>
      <c r="ET111" s="862"/>
    </row>
    <row r="112" spans="1:150" ht="14.1" customHeight="1">
      <c r="A112" s="862"/>
      <c r="B112" s="1056"/>
      <c r="C112" s="61"/>
      <c r="D112" s="61"/>
      <c r="E112" s="61"/>
      <c r="F112" s="61"/>
      <c r="G112" s="61"/>
      <c r="H112" s="61"/>
      <c r="I112" s="61"/>
      <c r="J112" s="61"/>
      <c r="K112" s="61"/>
      <c r="L112" s="60"/>
      <c r="M112" s="61"/>
      <c r="N112" s="61"/>
      <c r="O112" s="862"/>
      <c r="P112" s="862"/>
      <c r="Q112" s="1056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862"/>
      <c r="AE112" s="862"/>
      <c r="AF112" s="1056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862"/>
      <c r="AT112" s="862"/>
      <c r="AU112" s="1056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862"/>
      <c r="BI112" s="862"/>
      <c r="BJ112" s="1056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862"/>
      <c r="BX112" s="862"/>
      <c r="BY112" s="1056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862"/>
      <c r="CM112" s="862"/>
      <c r="CN112" s="1056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862"/>
      <c r="DB112" s="862"/>
      <c r="DC112" s="1056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862"/>
      <c r="DQ112" s="862"/>
      <c r="DR112" s="1056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862"/>
      <c r="EF112" s="862"/>
      <c r="EG112" s="1056"/>
      <c r="EH112" s="61"/>
      <c r="EI112" s="61"/>
      <c r="EJ112" s="61"/>
      <c r="EK112" s="61"/>
      <c r="EL112" s="61"/>
      <c r="EM112" s="61"/>
      <c r="EN112" s="61"/>
      <c r="EO112" s="61"/>
      <c r="EP112" s="61"/>
      <c r="EQ112" s="61"/>
      <c r="ER112" s="61"/>
      <c r="ES112" s="61"/>
      <c r="ET112" s="862"/>
    </row>
    <row r="113" spans="1:150" ht="14.1" customHeight="1">
      <c r="A113" s="862"/>
      <c r="B113" s="1056"/>
      <c r="C113" s="61"/>
      <c r="D113" s="61"/>
      <c r="E113" s="61"/>
      <c r="F113" s="61"/>
      <c r="G113" s="61"/>
      <c r="H113" s="61"/>
      <c r="I113" s="61"/>
      <c r="J113" s="61"/>
      <c r="K113" s="61"/>
      <c r="L113" s="60"/>
      <c r="M113" s="61"/>
      <c r="N113" s="61"/>
      <c r="O113" s="862"/>
      <c r="P113" s="862"/>
      <c r="Q113" s="1056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862"/>
      <c r="AE113" s="862"/>
      <c r="AF113" s="1056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862"/>
      <c r="AT113" s="862"/>
      <c r="AU113" s="1056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862"/>
      <c r="BI113" s="862"/>
      <c r="BJ113" s="1056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862"/>
      <c r="BX113" s="862"/>
      <c r="BY113" s="1056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862"/>
      <c r="CM113" s="862"/>
      <c r="CN113" s="1056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862"/>
      <c r="DB113" s="862"/>
      <c r="DC113" s="1056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862"/>
      <c r="DQ113" s="862"/>
      <c r="DR113" s="1056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862"/>
      <c r="EF113" s="862"/>
      <c r="EG113" s="1056"/>
      <c r="EH113" s="61"/>
      <c r="EI113" s="61"/>
      <c r="EJ113" s="61"/>
      <c r="EK113" s="61"/>
      <c r="EL113" s="61"/>
      <c r="EM113" s="61"/>
      <c r="EN113" s="61"/>
      <c r="EO113" s="61"/>
      <c r="EP113" s="61"/>
      <c r="EQ113" s="61"/>
      <c r="ER113" s="61"/>
      <c r="ES113" s="61"/>
      <c r="ET113" s="862"/>
    </row>
    <row r="114" spans="1:150" ht="8.25" customHeight="1">
      <c r="A114" s="153"/>
      <c r="B114" s="1056"/>
      <c r="C114" s="61"/>
      <c r="D114" s="61"/>
      <c r="E114" s="61"/>
      <c r="F114" s="61"/>
      <c r="G114" s="61"/>
      <c r="H114" s="61"/>
      <c r="I114" s="61"/>
      <c r="J114" s="61"/>
      <c r="K114" s="61"/>
      <c r="L114" s="60"/>
      <c r="M114" s="61"/>
      <c r="N114" s="61"/>
      <c r="O114" s="153"/>
      <c r="P114" s="164"/>
      <c r="Q114" s="1056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164"/>
      <c r="AE114" s="164"/>
      <c r="AF114" s="1056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164"/>
      <c r="AT114" s="164"/>
      <c r="AU114" s="1056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164"/>
      <c r="BI114" s="164"/>
      <c r="BJ114" s="1056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164"/>
      <c r="BX114" s="164"/>
      <c r="BY114" s="1056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164"/>
      <c r="CM114" s="164"/>
      <c r="CN114" s="1056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164"/>
      <c r="DB114" s="164"/>
      <c r="DC114" s="1056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164"/>
      <c r="DQ114" s="164"/>
      <c r="DR114" s="1056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164"/>
      <c r="EF114" s="164"/>
      <c r="EG114" s="1056"/>
      <c r="EH114" s="61"/>
      <c r="EI114" s="61"/>
      <c r="EJ114" s="61"/>
      <c r="EK114" s="61"/>
      <c r="EL114" s="61"/>
      <c r="EM114" s="61"/>
      <c r="EN114" s="61"/>
      <c r="EO114" s="61"/>
      <c r="EP114" s="61"/>
      <c r="EQ114" s="61"/>
      <c r="ER114" s="61"/>
      <c r="ES114" s="61"/>
      <c r="ET114" s="164"/>
    </row>
    <row r="115" spans="1:150" ht="8.25" customHeight="1">
      <c r="A115" s="862"/>
      <c r="B115" s="862"/>
      <c r="C115" s="862"/>
      <c r="D115" s="862"/>
      <c r="E115" s="862"/>
      <c r="F115" s="862"/>
      <c r="G115" s="862"/>
      <c r="H115" s="862"/>
      <c r="I115" s="862"/>
      <c r="J115" s="862"/>
      <c r="K115" s="862"/>
      <c r="L115" s="862"/>
      <c r="M115" s="862"/>
      <c r="N115" s="862"/>
      <c r="O115" s="862"/>
      <c r="P115" s="862"/>
      <c r="Q115" s="862"/>
      <c r="R115" s="862"/>
      <c r="S115" s="862"/>
      <c r="T115" s="862"/>
      <c r="U115" s="862"/>
      <c r="V115" s="862"/>
      <c r="W115" s="862"/>
      <c r="X115" s="862"/>
      <c r="Y115" s="862"/>
      <c r="Z115" s="862"/>
      <c r="AA115" s="862"/>
      <c r="AB115" s="862"/>
      <c r="AC115" s="862"/>
      <c r="AD115" s="862"/>
      <c r="AE115" s="862"/>
      <c r="AF115" s="862"/>
      <c r="AG115" s="862"/>
      <c r="AH115" s="862"/>
      <c r="AI115" s="862"/>
      <c r="AJ115" s="862"/>
      <c r="AK115" s="862"/>
      <c r="AL115" s="862"/>
      <c r="AM115" s="862"/>
      <c r="AN115" s="862"/>
      <c r="AO115" s="862"/>
      <c r="AP115" s="862"/>
      <c r="AQ115" s="862"/>
      <c r="AR115" s="862"/>
      <c r="AS115" s="862"/>
      <c r="AT115" s="862"/>
      <c r="AU115" s="862"/>
      <c r="AV115" s="862"/>
      <c r="AW115" s="862"/>
      <c r="AX115" s="862"/>
      <c r="AY115" s="862"/>
      <c r="AZ115" s="862"/>
      <c r="BA115" s="862"/>
      <c r="BB115" s="862"/>
      <c r="BC115" s="862"/>
      <c r="BD115" s="862"/>
      <c r="BE115" s="862"/>
      <c r="BF115" s="862"/>
      <c r="BG115" s="862"/>
      <c r="BH115" s="862"/>
      <c r="BI115" s="862"/>
      <c r="BJ115" s="862"/>
      <c r="BK115" s="862"/>
      <c r="BL115" s="862"/>
      <c r="BM115" s="862"/>
      <c r="BN115" s="862"/>
      <c r="BO115" s="862"/>
      <c r="BP115" s="862"/>
      <c r="BQ115" s="862"/>
      <c r="BR115" s="862"/>
      <c r="BS115" s="862"/>
      <c r="BT115" s="862"/>
      <c r="BU115" s="862"/>
      <c r="BV115" s="862"/>
      <c r="BW115" s="862"/>
      <c r="BX115" s="862"/>
      <c r="BY115" s="862"/>
      <c r="BZ115" s="862"/>
      <c r="CA115" s="862"/>
      <c r="CB115" s="862"/>
      <c r="CC115" s="862"/>
      <c r="CD115" s="862"/>
      <c r="CE115" s="862"/>
      <c r="CF115" s="862"/>
      <c r="CG115" s="862"/>
      <c r="CH115" s="862"/>
      <c r="CI115" s="862"/>
      <c r="CJ115" s="862"/>
      <c r="CK115" s="862"/>
      <c r="CL115" s="862"/>
      <c r="CM115" s="862"/>
      <c r="CN115" s="862"/>
      <c r="CO115" s="862"/>
      <c r="CP115" s="862"/>
      <c r="CQ115" s="862"/>
      <c r="CR115" s="862"/>
      <c r="CS115" s="862"/>
      <c r="CT115" s="862"/>
      <c r="CU115" s="862"/>
      <c r="CV115" s="862"/>
      <c r="CW115" s="862"/>
      <c r="CX115" s="862"/>
      <c r="CY115" s="862"/>
      <c r="CZ115" s="862"/>
      <c r="DA115" s="862"/>
      <c r="DB115" s="862"/>
      <c r="DC115" s="862"/>
      <c r="DD115" s="862"/>
      <c r="DE115" s="862"/>
      <c r="DF115" s="862"/>
      <c r="DG115" s="862"/>
      <c r="DH115" s="862"/>
      <c r="DI115" s="862"/>
      <c r="DJ115" s="862"/>
      <c r="DK115" s="862"/>
      <c r="DL115" s="862"/>
      <c r="DM115" s="862"/>
      <c r="DN115" s="862"/>
      <c r="DO115" s="862"/>
      <c r="DP115" s="862"/>
      <c r="DQ115" s="862"/>
      <c r="DR115" s="862"/>
      <c r="DS115" s="862"/>
      <c r="DT115" s="862"/>
      <c r="DU115" s="862"/>
      <c r="DV115" s="862"/>
      <c r="DW115" s="862"/>
      <c r="DX115" s="862"/>
      <c r="DY115" s="862"/>
      <c r="DZ115" s="862"/>
      <c r="EA115" s="862"/>
      <c r="EB115" s="862"/>
      <c r="EC115" s="862"/>
      <c r="ED115" s="862"/>
      <c r="EE115" s="862"/>
      <c r="EF115" s="862"/>
      <c r="EG115" s="862"/>
      <c r="EH115" s="862"/>
      <c r="EI115" s="862"/>
      <c r="EJ115" s="862"/>
      <c r="EK115" s="862"/>
      <c r="EL115" s="862"/>
      <c r="EM115" s="862"/>
      <c r="EN115" s="862"/>
      <c r="EO115" s="862"/>
      <c r="EP115" s="862"/>
      <c r="EQ115" s="862"/>
      <c r="ER115" s="862"/>
      <c r="ES115" s="862"/>
      <c r="ET115" s="862"/>
    </row>
    <row r="116" spans="1:150" s="155" customFormat="1" ht="10.5" customHeight="1">
      <c r="A116" s="862"/>
      <c r="B116" s="862"/>
      <c r="C116" s="862"/>
      <c r="D116" s="862"/>
      <c r="E116" s="862"/>
      <c r="F116" s="862"/>
      <c r="G116" s="862"/>
      <c r="H116" s="862"/>
      <c r="I116" s="862"/>
      <c r="J116" s="862"/>
      <c r="K116" s="862"/>
      <c r="L116" s="862"/>
      <c r="M116" s="862"/>
      <c r="N116" s="862"/>
      <c r="O116" s="862"/>
      <c r="P116" s="862"/>
      <c r="Q116" s="862"/>
      <c r="R116" s="862"/>
      <c r="S116" s="862"/>
      <c r="T116" s="862"/>
      <c r="U116" s="862"/>
      <c r="V116" s="862"/>
      <c r="W116" s="862"/>
      <c r="X116" s="862"/>
      <c r="Y116" s="862"/>
      <c r="Z116" s="862"/>
      <c r="AA116" s="862"/>
      <c r="AB116" s="862"/>
      <c r="AC116" s="862"/>
      <c r="AD116" s="862"/>
      <c r="AE116" s="862"/>
      <c r="AF116" s="862"/>
      <c r="AG116" s="862"/>
      <c r="AH116" s="862"/>
      <c r="AI116" s="862"/>
      <c r="AJ116" s="862"/>
      <c r="AK116" s="862"/>
      <c r="AL116" s="862"/>
      <c r="AM116" s="862"/>
      <c r="AN116" s="862"/>
      <c r="AO116" s="862"/>
      <c r="AP116" s="862"/>
      <c r="AQ116" s="862"/>
      <c r="AR116" s="862"/>
      <c r="AS116" s="862"/>
      <c r="AT116" s="862"/>
      <c r="AU116" s="862"/>
      <c r="AV116" s="862"/>
      <c r="AW116" s="862"/>
      <c r="AX116" s="862"/>
      <c r="AY116" s="862"/>
      <c r="AZ116" s="862"/>
      <c r="BA116" s="862"/>
      <c r="BB116" s="862"/>
      <c r="BC116" s="862"/>
      <c r="BD116" s="862"/>
      <c r="BE116" s="862"/>
      <c r="BF116" s="862"/>
      <c r="BG116" s="862"/>
      <c r="BH116" s="862"/>
      <c r="BI116" s="862"/>
      <c r="BJ116" s="862"/>
      <c r="BK116" s="862"/>
      <c r="BL116" s="862"/>
      <c r="BM116" s="862"/>
      <c r="BN116" s="862"/>
      <c r="BO116" s="862"/>
      <c r="BP116" s="862"/>
      <c r="BQ116" s="862"/>
      <c r="BR116" s="862"/>
      <c r="BS116" s="862"/>
      <c r="BT116" s="862"/>
      <c r="BU116" s="862"/>
      <c r="BV116" s="862"/>
      <c r="BW116" s="862"/>
      <c r="BX116" s="862"/>
      <c r="BY116" s="862"/>
      <c r="BZ116" s="862"/>
      <c r="CA116" s="862"/>
      <c r="CB116" s="862"/>
      <c r="CC116" s="862"/>
      <c r="CD116" s="862"/>
      <c r="CE116" s="862"/>
      <c r="CF116" s="862"/>
      <c r="CG116" s="862"/>
      <c r="CH116" s="862"/>
      <c r="CI116" s="862"/>
      <c r="CJ116" s="862"/>
      <c r="CK116" s="862"/>
      <c r="CL116" s="862"/>
      <c r="CM116" s="862"/>
      <c r="CN116" s="862"/>
      <c r="CO116" s="862"/>
      <c r="CP116" s="862"/>
      <c r="CQ116" s="862"/>
      <c r="CR116" s="862"/>
      <c r="CS116" s="862"/>
      <c r="CT116" s="862"/>
      <c r="CU116" s="862"/>
      <c r="CV116" s="862"/>
      <c r="CW116" s="862"/>
      <c r="CX116" s="862"/>
      <c r="CY116" s="862"/>
      <c r="CZ116" s="862"/>
      <c r="DA116" s="862"/>
      <c r="DB116" s="862"/>
      <c r="DC116" s="862"/>
      <c r="DD116" s="862"/>
      <c r="DE116" s="862"/>
      <c r="DF116" s="862"/>
      <c r="DG116" s="862"/>
      <c r="DH116" s="862"/>
      <c r="DI116" s="862"/>
      <c r="DJ116" s="862"/>
      <c r="DK116" s="862"/>
      <c r="DL116" s="862"/>
      <c r="DM116" s="862"/>
      <c r="DN116" s="862"/>
      <c r="DO116" s="862"/>
      <c r="DP116" s="862"/>
      <c r="DQ116" s="862"/>
      <c r="DR116" s="862"/>
      <c r="DS116" s="862"/>
      <c r="DT116" s="862"/>
      <c r="DU116" s="862"/>
      <c r="DV116" s="862"/>
      <c r="DW116" s="862"/>
      <c r="DX116" s="862"/>
      <c r="DY116" s="862"/>
      <c r="DZ116" s="862"/>
      <c r="EA116" s="862"/>
      <c r="EB116" s="862"/>
      <c r="EC116" s="862"/>
      <c r="ED116" s="862"/>
      <c r="EE116" s="862"/>
      <c r="EF116" s="862"/>
      <c r="EG116" s="862"/>
      <c r="EH116" s="862"/>
      <c r="EI116" s="862"/>
      <c r="EJ116" s="862"/>
      <c r="EK116" s="862"/>
      <c r="EL116" s="862"/>
      <c r="EM116" s="862"/>
      <c r="EN116" s="862"/>
      <c r="EO116" s="862"/>
      <c r="EP116" s="862"/>
      <c r="EQ116" s="862"/>
      <c r="ER116" s="862"/>
      <c r="ES116" s="862"/>
      <c r="ET116" s="862"/>
    </row>
    <row r="117" spans="1:150" s="155" customFormat="1" ht="15.75" customHeight="1" thickBot="1">
      <c r="A117" s="164"/>
      <c r="B117" s="1063" t="s">
        <v>861</v>
      </c>
      <c r="C117" s="1063"/>
      <c r="D117" s="1064" t="str">
        <f>'BACKUP SHEET'!$AX$12</f>
        <v>HKM2016-17VIII BC2726</v>
      </c>
      <c r="E117" s="1064"/>
      <c r="F117" s="1064"/>
      <c r="G117" s="1064"/>
      <c r="H117" s="82"/>
      <c r="I117" s="83"/>
      <c r="J117" s="83" t="s">
        <v>862</v>
      </c>
      <c r="K117" s="1065" t="str">
        <f>'BACKUP SHEET'!$AY$12</f>
        <v>HKM2016-17VIII BC2726C2</v>
      </c>
      <c r="L117" s="1065"/>
      <c r="M117" s="1065"/>
      <c r="N117" s="1065"/>
      <c r="O117" s="862"/>
      <c r="P117" s="164"/>
      <c r="Q117" s="1063" t="s">
        <v>861</v>
      </c>
      <c r="R117" s="1063"/>
      <c r="S117" s="1064" t="str">
        <f>'BACKUP SHEET'!$AX$17</f>
        <v>HKM2016-17VIII BK2735</v>
      </c>
      <c r="T117" s="1064"/>
      <c r="U117" s="1064"/>
      <c r="V117" s="1064"/>
      <c r="W117" s="82"/>
      <c r="X117" s="83"/>
      <c r="Y117" s="83" t="s">
        <v>862</v>
      </c>
      <c r="Z117" s="1065" t="str">
        <f>'BACKUP SHEET'!$AY$17</f>
        <v>HKM2016-17VIII BK2735K7</v>
      </c>
      <c r="AA117" s="1065"/>
      <c r="AB117" s="1065"/>
      <c r="AC117" s="1065"/>
      <c r="AD117" s="862"/>
      <c r="AE117" s="164"/>
      <c r="AF117" s="1063" t="s">
        <v>861</v>
      </c>
      <c r="AG117" s="1063"/>
      <c r="AH117" s="1064" t="str">
        <f>'BACKUP SHEET'!$AX$22</f>
        <v>HKM2016-17VIII BB2740</v>
      </c>
      <c r="AI117" s="1064"/>
      <c r="AJ117" s="1064"/>
      <c r="AK117" s="1064"/>
      <c r="AL117" s="82"/>
      <c r="AM117" s="83"/>
      <c r="AN117" s="83" t="s">
        <v>862</v>
      </c>
      <c r="AO117" s="1065" t="str">
        <f>'BACKUP SHEET'!$AY$22</f>
        <v>HKM2016-17VIII BB2740B12</v>
      </c>
      <c r="AP117" s="1065"/>
      <c r="AQ117" s="1065"/>
      <c r="AR117" s="1065"/>
      <c r="AS117" s="862"/>
      <c r="AT117" s="164"/>
      <c r="AU117" s="1063" t="s">
        <v>861</v>
      </c>
      <c r="AV117" s="1063"/>
      <c r="AW117" s="1064" t="str">
        <f>'BACKUP SHEET'!$AX$27</f>
        <v>HKM2016-17VIII BF2746</v>
      </c>
      <c r="AX117" s="1064"/>
      <c r="AY117" s="1064"/>
      <c r="AZ117" s="1064"/>
      <c r="BA117" s="82"/>
      <c r="BB117" s="83"/>
      <c r="BC117" s="83" t="s">
        <v>862</v>
      </c>
      <c r="BD117" s="1065" t="str">
        <f>'BACKUP SHEET'!$AY$27</f>
        <v>HKM2016-17VIII BF2746F17</v>
      </c>
      <c r="BE117" s="1065"/>
      <c r="BF117" s="1065"/>
      <c r="BG117" s="1065"/>
      <c r="BH117" s="862"/>
      <c r="BI117" s="164"/>
      <c r="BJ117" s="1063" t="s">
        <v>861</v>
      </c>
      <c r="BK117" s="1063"/>
      <c r="BL117" s="1064" t="str">
        <f>'BACKUP SHEET'!$AX$32</f>
        <v>HKM2016-17VIII BK2751</v>
      </c>
      <c r="BM117" s="1064"/>
      <c r="BN117" s="1064"/>
      <c r="BO117" s="1064"/>
      <c r="BP117" s="82"/>
      <c r="BQ117" s="83"/>
      <c r="BR117" s="83" t="s">
        <v>862</v>
      </c>
      <c r="BS117" s="1065" t="str">
        <f>'BACKUP SHEET'!$AY$32</f>
        <v>HKM2016-17VIII BK2751K22</v>
      </c>
      <c r="BT117" s="1065"/>
      <c r="BU117" s="1065"/>
      <c r="BV117" s="1065"/>
      <c r="BW117" s="862"/>
      <c r="BX117" s="164"/>
      <c r="BY117" s="1063" t="s">
        <v>861</v>
      </c>
      <c r="BZ117" s="1063"/>
      <c r="CA117" s="1064" t="str">
        <f>'BACKUP SHEET'!$AX$37</f>
        <v>HKM2016-17VIII BJ2800</v>
      </c>
      <c r="CB117" s="1064"/>
      <c r="CC117" s="1064"/>
      <c r="CD117" s="1064"/>
      <c r="CE117" s="82"/>
      <c r="CF117" s="83"/>
      <c r="CG117" s="83" t="s">
        <v>862</v>
      </c>
      <c r="CH117" s="1065" t="str">
        <f>'BACKUP SHEET'!$AY$37</f>
        <v>HKM2016-17VIII BJ2800J27</v>
      </c>
      <c r="CI117" s="1065"/>
      <c r="CJ117" s="1065"/>
      <c r="CK117" s="1065"/>
      <c r="CL117" s="862"/>
      <c r="CM117" s="164"/>
      <c r="CN117" s="1063" t="s">
        <v>861</v>
      </c>
      <c r="CO117" s="1063"/>
      <c r="CP117" s="1064" t="str">
        <f>'BACKUP SHEET'!$AX$42</f>
        <v>HKM2016-17VIII BJ3062</v>
      </c>
      <c r="CQ117" s="1064"/>
      <c r="CR117" s="1064"/>
      <c r="CS117" s="1064"/>
      <c r="CT117" s="82"/>
      <c r="CU117" s="83"/>
      <c r="CV117" s="83" t="s">
        <v>862</v>
      </c>
      <c r="CW117" s="1065" t="str">
        <f>'BACKUP SHEET'!$AY$42</f>
        <v>HKM2016-17VIII BJ3062J32</v>
      </c>
      <c r="CX117" s="1065"/>
      <c r="CY117" s="1065"/>
      <c r="CZ117" s="1065"/>
      <c r="DA117" s="862"/>
      <c r="DB117" s="164"/>
      <c r="DC117" s="1063" t="s">
        <v>861</v>
      </c>
      <c r="DD117" s="1063"/>
      <c r="DE117" s="1064" t="str">
        <f>'BACKUP SHEET'!$AX$47</f>
        <v>HKM2016-17VIII BK2733</v>
      </c>
      <c r="DF117" s="1064"/>
      <c r="DG117" s="1064"/>
      <c r="DH117" s="1064"/>
      <c r="DI117" s="82"/>
      <c r="DJ117" s="83"/>
      <c r="DK117" s="83" t="s">
        <v>862</v>
      </c>
      <c r="DL117" s="1065" t="str">
        <f>'BACKUP SHEET'!$AY$47</f>
        <v>HKM2016-17VIII BK2733K37</v>
      </c>
      <c r="DM117" s="1065"/>
      <c r="DN117" s="1065"/>
      <c r="DO117" s="1065"/>
      <c r="DP117" s="862"/>
      <c r="DQ117" s="164"/>
      <c r="DR117" s="1063" t="s">
        <v>861</v>
      </c>
      <c r="DS117" s="1063"/>
      <c r="DT117" s="1064" t="str">
        <f>'BACKUP SHEET'!$AX$52</f>
        <v>HKM2016-17VIII BK2762</v>
      </c>
      <c r="DU117" s="1064"/>
      <c r="DV117" s="1064"/>
      <c r="DW117" s="1064"/>
      <c r="DX117" s="82"/>
      <c r="DY117" s="83"/>
      <c r="DZ117" s="83" t="s">
        <v>862</v>
      </c>
      <c r="EA117" s="1065" t="str">
        <f>'BACKUP SHEET'!$AY$52</f>
        <v>HKM2016-17VIII BK2762K42</v>
      </c>
      <c r="EB117" s="1065"/>
      <c r="EC117" s="1065"/>
      <c r="ED117" s="1065"/>
      <c r="EE117" s="862"/>
      <c r="EF117" s="164"/>
      <c r="EG117" s="1063" t="s">
        <v>861</v>
      </c>
      <c r="EH117" s="1063"/>
      <c r="EI117" s="1064" t="str">
        <f>'BACKUP SHEET'!$AX$57</f>
        <v>HKM2016-17VIII BI2769</v>
      </c>
      <c r="EJ117" s="1064"/>
      <c r="EK117" s="1064"/>
      <c r="EL117" s="1064"/>
      <c r="EM117" s="82"/>
      <c r="EN117" s="83"/>
      <c r="EO117" s="83" t="s">
        <v>862</v>
      </c>
      <c r="EP117" s="1065" t="str">
        <f>'BACKUP SHEET'!$AY$57</f>
        <v>HKM2016-17VIII BI2769I47</v>
      </c>
      <c r="EQ117" s="1065"/>
      <c r="ER117" s="1065"/>
      <c r="ES117" s="1065"/>
      <c r="ET117" s="862"/>
    </row>
    <row r="118" spans="1:150" s="155" customFormat="1" ht="24.75" customHeight="1" thickTop="1">
      <c r="A118" s="862"/>
      <c r="B118" s="60"/>
      <c r="C118" s="1066" t="s">
        <v>859</v>
      </c>
      <c r="D118" s="1066"/>
      <c r="E118" s="1066"/>
      <c r="F118" s="1066"/>
      <c r="G118" s="1066"/>
      <c r="H118" s="1066"/>
      <c r="I118" s="1066"/>
      <c r="J118" s="1067" t="str">
        <f>HOME!$G$4</f>
        <v>HYDERABAD</v>
      </c>
      <c r="K118" s="1067"/>
      <c r="L118" s="1067"/>
      <c r="M118" s="61"/>
      <c r="N118" s="61"/>
      <c r="O118" s="862"/>
      <c r="P118" s="862"/>
      <c r="Q118" s="60"/>
      <c r="R118" s="1066" t="s">
        <v>859</v>
      </c>
      <c r="S118" s="1066"/>
      <c r="T118" s="1066"/>
      <c r="U118" s="1066"/>
      <c r="V118" s="1066"/>
      <c r="W118" s="1066"/>
      <c r="X118" s="1066"/>
      <c r="Y118" s="1067" t="str">
        <f>HOME!$G$4</f>
        <v>HYDERABAD</v>
      </c>
      <c r="Z118" s="1067"/>
      <c r="AA118" s="1067"/>
      <c r="AB118" s="61"/>
      <c r="AC118" s="61"/>
      <c r="AD118" s="862"/>
      <c r="AE118" s="862"/>
      <c r="AF118" s="60"/>
      <c r="AG118" s="1066" t="s">
        <v>859</v>
      </c>
      <c r="AH118" s="1066"/>
      <c r="AI118" s="1066"/>
      <c r="AJ118" s="1066"/>
      <c r="AK118" s="1066"/>
      <c r="AL118" s="1066"/>
      <c r="AM118" s="1066"/>
      <c r="AN118" s="1067" t="str">
        <f>HOME!$G$4</f>
        <v>HYDERABAD</v>
      </c>
      <c r="AO118" s="1067"/>
      <c r="AP118" s="1067"/>
      <c r="AQ118" s="61"/>
      <c r="AR118" s="61"/>
      <c r="AS118" s="862"/>
      <c r="AT118" s="862"/>
      <c r="AU118" s="60"/>
      <c r="AV118" s="1066" t="s">
        <v>859</v>
      </c>
      <c r="AW118" s="1066"/>
      <c r="AX118" s="1066"/>
      <c r="AY118" s="1066"/>
      <c r="AZ118" s="1066"/>
      <c r="BA118" s="1066"/>
      <c r="BB118" s="1066"/>
      <c r="BC118" s="1067" t="str">
        <f>HOME!$G$4</f>
        <v>HYDERABAD</v>
      </c>
      <c r="BD118" s="1067"/>
      <c r="BE118" s="1067"/>
      <c r="BF118" s="61"/>
      <c r="BG118" s="61"/>
      <c r="BH118" s="862"/>
      <c r="BI118" s="862"/>
      <c r="BJ118" s="60"/>
      <c r="BK118" s="1066" t="s">
        <v>859</v>
      </c>
      <c r="BL118" s="1066"/>
      <c r="BM118" s="1066"/>
      <c r="BN118" s="1066"/>
      <c r="BO118" s="1066"/>
      <c r="BP118" s="1066"/>
      <c r="BQ118" s="1066"/>
      <c r="BR118" s="1067" t="str">
        <f>HOME!$G$4</f>
        <v>HYDERABAD</v>
      </c>
      <c r="BS118" s="1067"/>
      <c r="BT118" s="1067"/>
      <c r="BU118" s="61"/>
      <c r="BV118" s="61"/>
      <c r="BW118" s="862"/>
      <c r="BX118" s="862"/>
      <c r="BY118" s="60"/>
      <c r="BZ118" s="1066" t="s">
        <v>859</v>
      </c>
      <c r="CA118" s="1066"/>
      <c r="CB118" s="1066"/>
      <c r="CC118" s="1066"/>
      <c r="CD118" s="1066"/>
      <c r="CE118" s="1066"/>
      <c r="CF118" s="1066"/>
      <c r="CG118" s="1067" t="str">
        <f>HOME!$G$4</f>
        <v>HYDERABAD</v>
      </c>
      <c r="CH118" s="1067"/>
      <c r="CI118" s="1067"/>
      <c r="CJ118" s="61"/>
      <c r="CK118" s="61"/>
      <c r="CL118" s="862"/>
      <c r="CM118" s="862"/>
      <c r="CN118" s="60"/>
      <c r="CO118" s="1066" t="s">
        <v>859</v>
      </c>
      <c r="CP118" s="1066"/>
      <c r="CQ118" s="1066"/>
      <c r="CR118" s="1066"/>
      <c r="CS118" s="1066"/>
      <c r="CT118" s="1066"/>
      <c r="CU118" s="1066"/>
      <c r="CV118" s="1067" t="str">
        <f>HOME!$G$4</f>
        <v>HYDERABAD</v>
      </c>
      <c r="CW118" s="1067"/>
      <c r="CX118" s="1067"/>
      <c r="CY118" s="61"/>
      <c r="CZ118" s="61"/>
      <c r="DA118" s="862"/>
      <c r="DB118" s="862"/>
      <c r="DC118" s="60"/>
      <c r="DD118" s="1066" t="s">
        <v>859</v>
      </c>
      <c r="DE118" s="1066"/>
      <c r="DF118" s="1066"/>
      <c r="DG118" s="1066"/>
      <c r="DH118" s="1066"/>
      <c r="DI118" s="1066"/>
      <c r="DJ118" s="1066"/>
      <c r="DK118" s="1067" t="str">
        <f>HOME!$G$4</f>
        <v>HYDERABAD</v>
      </c>
      <c r="DL118" s="1067"/>
      <c r="DM118" s="1067"/>
      <c r="DN118" s="61"/>
      <c r="DO118" s="61"/>
      <c r="DP118" s="862"/>
      <c r="DQ118" s="862"/>
      <c r="DR118" s="60"/>
      <c r="DS118" s="1066" t="s">
        <v>859</v>
      </c>
      <c r="DT118" s="1066"/>
      <c r="DU118" s="1066"/>
      <c r="DV118" s="1066"/>
      <c r="DW118" s="1066"/>
      <c r="DX118" s="1066"/>
      <c r="DY118" s="1066"/>
      <c r="DZ118" s="1067" t="str">
        <f>HOME!$G$4</f>
        <v>HYDERABAD</v>
      </c>
      <c r="EA118" s="1067"/>
      <c r="EB118" s="1067"/>
      <c r="EC118" s="61"/>
      <c r="ED118" s="61"/>
      <c r="EE118" s="862"/>
      <c r="EF118" s="862"/>
      <c r="EG118" s="60"/>
      <c r="EH118" s="1066" t="s">
        <v>859</v>
      </c>
      <c r="EI118" s="1066"/>
      <c r="EJ118" s="1066"/>
      <c r="EK118" s="1066"/>
      <c r="EL118" s="1066"/>
      <c r="EM118" s="1066"/>
      <c r="EN118" s="1066"/>
      <c r="EO118" s="1067" t="str">
        <f>HOME!$G$4</f>
        <v>HYDERABAD</v>
      </c>
      <c r="EP118" s="1067"/>
      <c r="EQ118" s="1067"/>
      <c r="ER118" s="61"/>
      <c r="ES118" s="61"/>
      <c r="ET118" s="862"/>
    </row>
    <row r="119" spans="1:150" s="155" customFormat="1" ht="35.25" customHeight="1">
      <c r="A119" s="862"/>
      <c r="B119" s="60"/>
      <c r="C119" s="48"/>
      <c r="D119" s="1068" t="s">
        <v>865</v>
      </c>
      <c r="E119" s="1068"/>
      <c r="F119" s="1068"/>
      <c r="G119" s="1068"/>
      <c r="H119" s="1068"/>
      <c r="I119" s="1068"/>
      <c r="J119" s="1068"/>
      <c r="K119" s="1068"/>
      <c r="L119" s="60"/>
      <c r="M119" s="61"/>
      <c r="N119" s="61"/>
      <c r="O119" s="862"/>
      <c r="P119" s="862"/>
      <c r="Q119" s="60"/>
      <c r="R119" s="48"/>
      <c r="S119" s="1068" t="s">
        <v>865</v>
      </c>
      <c r="T119" s="1068"/>
      <c r="U119" s="1068"/>
      <c r="V119" s="1068"/>
      <c r="W119" s="1068"/>
      <c r="X119" s="1068"/>
      <c r="Y119" s="1068"/>
      <c r="Z119" s="1068"/>
      <c r="AA119" s="62"/>
      <c r="AB119" s="61"/>
      <c r="AC119" s="61"/>
      <c r="AD119" s="862"/>
      <c r="AE119" s="862"/>
      <c r="AF119" s="60"/>
      <c r="AG119" s="48"/>
      <c r="AH119" s="1068" t="s">
        <v>865</v>
      </c>
      <c r="AI119" s="1068"/>
      <c r="AJ119" s="1068"/>
      <c r="AK119" s="1068"/>
      <c r="AL119" s="1068"/>
      <c r="AM119" s="1068"/>
      <c r="AN119" s="1068"/>
      <c r="AO119" s="1068"/>
      <c r="AP119" s="62"/>
      <c r="AQ119" s="61"/>
      <c r="AR119" s="61"/>
      <c r="AS119" s="862"/>
      <c r="AT119" s="862"/>
      <c r="AU119" s="60"/>
      <c r="AV119" s="48"/>
      <c r="AW119" s="1068" t="s">
        <v>865</v>
      </c>
      <c r="AX119" s="1068"/>
      <c r="AY119" s="1068"/>
      <c r="AZ119" s="1068"/>
      <c r="BA119" s="1068"/>
      <c r="BB119" s="1068"/>
      <c r="BC119" s="1068"/>
      <c r="BD119" s="1068"/>
      <c r="BE119" s="62"/>
      <c r="BF119" s="61"/>
      <c r="BG119" s="61"/>
      <c r="BH119" s="862"/>
      <c r="BI119" s="862"/>
      <c r="BJ119" s="60"/>
      <c r="BK119" s="48"/>
      <c r="BL119" s="1068" t="s">
        <v>865</v>
      </c>
      <c r="BM119" s="1068"/>
      <c r="BN119" s="1068"/>
      <c r="BO119" s="1068"/>
      <c r="BP119" s="1068"/>
      <c r="BQ119" s="1068"/>
      <c r="BR119" s="1068"/>
      <c r="BS119" s="1068"/>
      <c r="BT119" s="62"/>
      <c r="BU119" s="61"/>
      <c r="BV119" s="61"/>
      <c r="BW119" s="862"/>
      <c r="BX119" s="862"/>
      <c r="BY119" s="60"/>
      <c r="BZ119" s="48"/>
      <c r="CA119" s="1068" t="s">
        <v>865</v>
      </c>
      <c r="CB119" s="1068"/>
      <c r="CC119" s="1068"/>
      <c r="CD119" s="1068"/>
      <c r="CE119" s="1068"/>
      <c r="CF119" s="1068"/>
      <c r="CG119" s="1068"/>
      <c r="CH119" s="1068"/>
      <c r="CI119" s="62"/>
      <c r="CJ119" s="61"/>
      <c r="CK119" s="61"/>
      <c r="CL119" s="862"/>
      <c r="CM119" s="862"/>
      <c r="CN119" s="60"/>
      <c r="CO119" s="48"/>
      <c r="CP119" s="1068" t="s">
        <v>865</v>
      </c>
      <c r="CQ119" s="1068"/>
      <c r="CR119" s="1068"/>
      <c r="CS119" s="1068"/>
      <c r="CT119" s="1068"/>
      <c r="CU119" s="1068"/>
      <c r="CV119" s="1068"/>
      <c r="CW119" s="1068"/>
      <c r="CX119" s="62"/>
      <c r="CY119" s="61"/>
      <c r="CZ119" s="61"/>
      <c r="DA119" s="862"/>
      <c r="DB119" s="862"/>
      <c r="DC119" s="60"/>
      <c r="DD119" s="48"/>
      <c r="DE119" s="1068" t="s">
        <v>865</v>
      </c>
      <c r="DF119" s="1068"/>
      <c r="DG119" s="1068"/>
      <c r="DH119" s="1068"/>
      <c r="DI119" s="1068"/>
      <c r="DJ119" s="1068"/>
      <c r="DK119" s="1068"/>
      <c r="DL119" s="1068"/>
      <c r="DM119" s="62"/>
      <c r="DN119" s="61"/>
      <c r="DO119" s="61"/>
      <c r="DP119" s="862"/>
      <c r="DQ119" s="862"/>
      <c r="DR119" s="60"/>
      <c r="DS119" s="48"/>
      <c r="DT119" s="1068" t="s">
        <v>865</v>
      </c>
      <c r="DU119" s="1068"/>
      <c r="DV119" s="1068"/>
      <c r="DW119" s="1068"/>
      <c r="DX119" s="1068"/>
      <c r="DY119" s="1068"/>
      <c r="DZ119" s="1068"/>
      <c r="EA119" s="1068"/>
      <c r="EB119" s="62"/>
      <c r="EC119" s="61"/>
      <c r="ED119" s="61"/>
      <c r="EE119" s="862"/>
      <c r="EF119" s="862"/>
      <c r="EG119" s="60"/>
      <c r="EH119" s="48"/>
      <c r="EI119" s="1068" t="s">
        <v>865</v>
      </c>
      <c r="EJ119" s="1068"/>
      <c r="EK119" s="1068"/>
      <c r="EL119" s="1068"/>
      <c r="EM119" s="1068"/>
      <c r="EN119" s="1068"/>
      <c r="EO119" s="1068"/>
      <c r="EP119" s="1068"/>
      <c r="EQ119" s="62"/>
      <c r="ER119" s="61"/>
      <c r="ES119" s="61"/>
      <c r="ET119" s="862"/>
    </row>
    <row r="120" spans="1:150" s="155" customFormat="1" ht="26.25" customHeight="1">
      <c r="A120" s="862"/>
      <c r="B120" s="60"/>
      <c r="C120" s="48"/>
      <c r="D120" s="75"/>
      <c r="E120" s="76"/>
      <c r="F120" s="1069" t="str">
        <f>HOME!$G$6</f>
        <v>MANDYA</v>
      </c>
      <c r="G120" s="1069"/>
      <c r="H120" s="1069"/>
      <c r="I120" s="1069"/>
      <c r="J120" s="1069"/>
      <c r="K120" s="75"/>
      <c r="L120" s="60"/>
      <c r="M120" s="61"/>
      <c r="N120" s="61"/>
      <c r="O120" s="862"/>
      <c r="P120" s="862"/>
      <c r="Q120" s="60"/>
      <c r="R120" s="48"/>
      <c r="S120" s="75"/>
      <c r="T120" s="76"/>
      <c r="U120" s="1069" t="str">
        <f>HOME!$G$6</f>
        <v>MANDYA</v>
      </c>
      <c r="V120" s="1069"/>
      <c r="W120" s="1069"/>
      <c r="X120" s="1069"/>
      <c r="Y120" s="1069"/>
      <c r="Z120" s="75"/>
      <c r="AA120" s="62"/>
      <c r="AB120" s="61"/>
      <c r="AC120" s="61"/>
      <c r="AD120" s="862"/>
      <c r="AE120" s="862"/>
      <c r="AF120" s="60"/>
      <c r="AG120" s="48"/>
      <c r="AH120" s="75"/>
      <c r="AI120" s="76"/>
      <c r="AJ120" s="1069" t="str">
        <f>HOME!$G$6</f>
        <v>MANDYA</v>
      </c>
      <c r="AK120" s="1069"/>
      <c r="AL120" s="1069"/>
      <c r="AM120" s="1069"/>
      <c r="AN120" s="1069"/>
      <c r="AO120" s="75"/>
      <c r="AP120" s="62"/>
      <c r="AQ120" s="61"/>
      <c r="AR120" s="61"/>
      <c r="AS120" s="862"/>
      <c r="AT120" s="862"/>
      <c r="AU120" s="60"/>
      <c r="AV120" s="48"/>
      <c r="AW120" s="75"/>
      <c r="AX120" s="76"/>
      <c r="AY120" s="1069" t="str">
        <f>HOME!$G$6</f>
        <v>MANDYA</v>
      </c>
      <c r="AZ120" s="1069"/>
      <c r="BA120" s="1069"/>
      <c r="BB120" s="1069"/>
      <c r="BC120" s="1069"/>
      <c r="BD120" s="75"/>
      <c r="BE120" s="62"/>
      <c r="BF120" s="61"/>
      <c r="BG120" s="61"/>
      <c r="BH120" s="862"/>
      <c r="BI120" s="862"/>
      <c r="BJ120" s="60"/>
      <c r="BK120" s="48"/>
      <c r="BL120" s="75"/>
      <c r="BM120" s="76"/>
      <c r="BN120" s="1069" t="str">
        <f>HOME!$G$6</f>
        <v>MANDYA</v>
      </c>
      <c r="BO120" s="1069"/>
      <c r="BP120" s="1069"/>
      <c r="BQ120" s="1069"/>
      <c r="BR120" s="1069"/>
      <c r="BS120" s="75"/>
      <c r="BT120" s="62"/>
      <c r="BU120" s="61"/>
      <c r="BV120" s="61"/>
      <c r="BW120" s="862"/>
      <c r="BX120" s="862"/>
      <c r="BY120" s="60"/>
      <c r="BZ120" s="48"/>
      <c r="CA120" s="75"/>
      <c r="CB120" s="76"/>
      <c r="CC120" s="1069" t="str">
        <f>HOME!$G$6</f>
        <v>MANDYA</v>
      </c>
      <c r="CD120" s="1069"/>
      <c r="CE120" s="1069"/>
      <c r="CF120" s="1069"/>
      <c r="CG120" s="1069"/>
      <c r="CH120" s="75"/>
      <c r="CI120" s="62"/>
      <c r="CJ120" s="61"/>
      <c r="CK120" s="61"/>
      <c r="CL120" s="862"/>
      <c r="CM120" s="862"/>
      <c r="CN120" s="60"/>
      <c r="CO120" s="48"/>
      <c r="CP120" s="75"/>
      <c r="CQ120" s="76"/>
      <c r="CR120" s="1069" t="str">
        <f>HOME!$G$6</f>
        <v>MANDYA</v>
      </c>
      <c r="CS120" s="1069"/>
      <c r="CT120" s="1069"/>
      <c r="CU120" s="1069"/>
      <c r="CV120" s="1069"/>
      <c r="CW120" s="75"/>
      <c r="CX120" s="62"/>
      <c r="CY120" s="61"/>
      <c r="CZ120" s="61"/>
      <c r="DA120" s="862"/>
      <c r="DB120" s="862"/>
      <c r="DC120" s="60"/>
      <c r="DD120" s="48"/>
      <c r="DE120" s="75"/>
      <c r="DF120" s="76"/>
      <c r="DG120" s="1069" t="str">
        <f>HOME!$G$6</f>
        <v>MANDYA</v>
      </c>
      <c r="DH120" s="1069"/>
      <c r="DI120" s="1069"/>
      <c r="DJ120" s="1069"/>
      <c r="DK120" s="1069"/>
      <c r="DL120" s="75"/>
      <c r="DM120" s="62"/>
      <c r="DN120" s="61"/>
      <c r="DO120" s="61"/>
      <c r="DP120" s="862"/>
      <c r="DQ120" s="862"/>
      <c r="DR120" s="60"/>
      <c r="DS120" s="48"/>
      <c r="DT120" s="75"/>
      <c r="DU120" s="76"/>
      <c r="DV120" s="1069" t="str">
        <f>HOME!$G$6</f>
        <v>MANDYA</v>
      </c>
      <c r="DW120" s="1069"/>
      <c r="DX120" s="1069"/>
      <c r="DY120" s="1069"/>
      <c r="DZ120" s="1069"/>
      <c r="EA120" s="75"/>
      <c r="EB120" s="62"/>
      <c r="EC120" s="61"/>
      <c r="ED120" s="61"/>
      <c r="EE120" s="862"/>
      <c r="EF120" s="862"/>
      <c r="EG120" s="60"/>
      <c r="EH120" s="48"/>
      <c r="EI120" s="75"/>
      <c r="EJ120" s="76"/>
      <c r="EK120" s="1069" t="str">
        <f>HOME!$G$6</f>
        <v>MANDYA</v>
      </c>
      <c r="EL120" s="1069"/>
      <c r="EM120" s="1069"/>
      <c r="EN120" s="1069"/>
      <c r="EO120" s="1069"/>
      <c r="EP120" s="75"/>
      <c r="EQ120" s="62"/>
      <c r="ER120" s="61"/>
      <c r="ES120" s="61"/>
      <c r="ET120" s="862"/>
    </row>
    <row r="121" spans="1:150" s="155" customFormat="1" ht="21.75" customHeight="1">
      <c r="A121" s="862"/>
      <c r="B121" s="60"/>
      <c r="C121" s="61"/>
      <c r="D121" s="1070" t="s">
        <v>833</v>
      </c>
      <c r="E121" s="1070"/>
      <c r="F121" s="1070"/>
      <c r="G121" s="1070"/>
      <c r="H121" s="1070"/>
      <c r="I121" s="1070"/>
      <c r="J121" s="1070"/>
      <c r="K121" s="1070"/>
      <c r="L121" s="60"/>
      <c r="M121" s="61"/>
      <c r="N121" s="61"/>
      <c r="O121" s="862"/>
      <c r="P121" s="862"/>
      <c r="Q121" s="60"/>
      <c r="R121" s="61"/>
      <c r="S121" s="1070" t="s">
        <v>833</v>
      </c>
      <c r="T121" s="1070"/>
      <c r="U121" s="1070"/>
      <c r="V121" s="1070"/>
      <c r="W121" s="1070"/>
      <c r="X121" s="1070"/>
      <c r="Y121" s="1070"/>
      <c r="Z121" s="1070"/>
      <c r="AA121" s="62"/>
      <c r="AB121" s="61"/>
      <c r="AC121" s="61"/>
      <c r="AD121" s="862"/>
      <c r="AE121" s="862"/>
      <c r="AF121" s="60"/>
      <c r="AG121" s="61"/>
      <c r="AH121" s="1070" t="s">
        <v>833</v>
      </c>
      <c r="AI121" s="1070"/>
      <c r="AJ121" s="1070"/>
      <c r="AK121" s="1070"/>
      <c r="AL121" s="1070"/>
      <c r="AM121" s="1070"/>
      <c r="AN121" s="1070"/>
      <c r="AO121" s="1070"/>
      <c r="AP121" s="62"/>
      <c r="AQ121" s="61"/>
      <c r="AR121" s="61"/>
      <c r="AS121" s="862"/>
      <c r="AT121" s="862"/>
      <c r="AU121" s="60"/>
      <c r="AV121" s="61"/>
      <c r="AW121" s="1070" t="s">
        <v>833</v>
      </c>
      <c r="AX121" s="1070"/>
      <c r="AY121" s="1070"/>
      <c r="AZ121" s="1070"/>
      <c r="BA121" s="1070"/>
      <c r="BB121" s="1070"/>
      <c r="BC121" s="1070"/>
      <c r="BD121" s="1070"/>
      <c r="BE121" s="62"/>
      <c r="BF121" s="61"/>
      <c r="BG121" s="61"/>
      <c r="BH121" s="862"/>
      <c r="BI121" s="862"/>
      <c r="BJ121" s="60"/>
      <c r="BK121" s="61"/>
      <c r="BL121" s="1070" t="s">
        <v>833</v>
      </c>
      <c r="BM121" s="1070"/>
      <c r="BN121" s="1070"/>
      <c r="BO121" s="1070"/>
      <c r="BP121" s="1070"/>
      <c r="BQ121" s="1070"/>
      <c r="BR121" s="1070"/>
      <c r="BS121" s="1070"/>
      <c r="BT121" s="62"/>
      <c r="BU121" s="61"/>
      <c r="BV121" s="61"/>
      <c r="BW121" s="862"/>
      <c r="BX121" s="862"/>
      <c r="BY121" s="60"/>
      <c r="BZ121" s="61"/>
      <c r="CA121" s="1070" t="s">
        <v>833</v>
      </c>
      <c r="CB121" s="1070"/>
      <c r="CC121" s="1070"/>
      <c r="CD121" s="1070"/>
      <c r="CE121" s="1070"/>
      <c r="CF121" s="1070"/>
      <c r="CG121" s="1070"/>
      <c r="CH121" s="1070"/>
      <c r="CI121" s="62"/>
      <c r="CJ121" s="61"/>
      <c r="CK121" s="61"/>
      <c r="CL121" s="862"/>
      <c r="CM121" s="862"/>
      <c r="CN121" s="60"/>
      <c r="CO121" s="61"/>
      <c r="CP121" s="1070" t="s">
        <v>833</v>
      </c>
      <c r="CQ121" s="1070"/>
      <c r="CR121" s="1070"/>
      <c r="CS121" s="1070"/>
      <c r="CT121" s="1070"/>
      <c r="CU121" s="1070"/>
      <c r="CV121" s="1070"/>
      <c r="CW121" s="1070"/>
      <c r="CX121" s="62"/>
      <c r="CY121" s="61"/>
      <c r="CZ121" s="61"/>
      <c r="DA121" s="862"/>
      <c r="DB121" s="862"/>
      <c r="DC121" s="60"/>
      <c r="DD121" s="61"/>
      <c r="DE121" s="1070" t="s">
        <v>833</v>
      </c>
      <c r="DF121" s="1070"/>
      <c r="DG121" s="1070"/>
      <c r="DH121" s="1070"/>
      <c r="DI121" s="1070"/>
      <c r="DJ121" s="1070"/>
      <c r="DK121" s="1070"/>
      <c r="DL121" s="1070"/>
      <c r="DM121" s="62"/>
      <c r="DN121" s="61"/>
      <c r="DO121" s="61"/>
      <c r="DP121" s="862"/>
      <c r="DQ121" s="862"/>
      <c r="DR121" s="60"/>
      <c r="DS121" s="61"/>
      <c r="DT121" s="1070" t="s">
        <v>833</v>
      </c>
      <c r="DU121" s="1070"/>
      <c r="DV121" s="1070"/>
      <c r="DW121" s="1070"/>
      <c r="DX121" s="1070"/>
      <c r="DY121" s="1070"/>
      <c r="DZ121" s="1070"/>
      <c r="EA121" s="1070"/>
      <c r="EB121" s="62"/>
      <c r="EC121" s="61"/>
      <c r="ED121" s="61"/>
      <c r="EE121" s="862"/>
      <c r="EF121" s="862"/>
      <c r="EG121" s="60"/>
      <c r="EH121" s="61"/>
      <c r="EI121" s="1070" t="s">
        <v>833</v>
      </c>
      <c r="EJ121" s="1070"/>
      <c r="EK121" s="1070"/>
      <c r="EL121" s="1070"/>
      <c r="EM121" s="1070"/>
      <c r="EN121" s="1070"/>
      <c r="EO121" s="1070"/>
      <c r="EP121" s="1070"/>
      <c r="EQ121" s="62"/>
      <c r="ER121" s="61"/>
      <c r="ES121" s="61"/>
      <c r="ET121" s="862"/>
    </row>
    <row r="122" spans="1:150" s="155" customFormat="1">
      <c r="A122" s="862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0"/>
      <c r="M122" s="61"/>
      <c r="N122" s="61"/>
      <c r="O122" s="862"/>
      <c r="P122" s="862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2"/>
      <c r="AB122" s="61"/>
      <c r="AC122" s="61"/>
      <c r="AD122" s="862"/>
      <c r="AE122" s="862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2"/>
      <c r="AQ122" s="61"/>
      <c r="AR122" s="61"/>
      <c r="AS122" s="862"/>
      <c r="AT122" s="862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2"/>
      <c r="BF122" s="61"/>
      <c r="BG122" s="61"/>
      <c r="BH122" s="862"/>
      <c r="BI122" s="862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2"/>
      <c r="BU122" s="61"/>
      <c r="BV122" s="61"/>
      <c r="BW122" s="862"/>
      <c r="BX122" s="862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2"/>
      <c r="CJ122" s="61"/>
      <c r="CK122" s="61"/>
      <c r="CL122" s="862"/>
      <c r="CM122" s="862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2"/>
      <c r="CY122" s="61"/>
      <c r="CZ122" s="61"/>
      <c r="DA122" s="862"/>
      <c r="DB122" s="862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2"/>
      <c r="DN122" s="61"/>
      <c r="DO122" s="61"/>
      <c r="DP122" s="862"/>
      <c r="DQ122" s="862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2"/>
      <c r="EC122" s="61"/>
      <c r="ED122" s="61"/>
      <c r="EE122" s="862"/>
      <c r="EF122" s="862"/>
      <c r="EG122" s="61"/>
      <c r="EH122" s="61"/>
      <c r="EI122" s="61"/>
      <c r="EJ122" s="61"/>
      <c r="EK122" s="61"/>
      <c r="EL122" s="61"/>
      <c r="EM122" s="61"/>
      <c r="EN122" s="61"/>
      <c r="EO122" s="61"/>
      <c r="EP122" s="61"/>
      <c r="EQ122" s="62"/>
      <c r="ER122" s="61"/>
      <c r="ES122" s="61"/>
      <c r="ET122" s="862"/>
    </row>
    <row r="123" spans="1:150" s="155" customFormat="1">
      <c r="A123" s="862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0"/>
      <c r="M123" s="61"/>
      <c r="N123" s="61"/>
      <c r="O123" s="862"/>
      <c r="P123" s="862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2"/>
      <c r="AB123" s="61"/>
      <c r="AC123" s="61"/>
      <c r="AD123" s="862"/>
      <c r="AE123" s="862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2"/>
      <c r="AQ123" s="61"/>
      <c r="AR123" s="61"/>
      <c r="AS123" s="862"/>
      <c r="AT123" s="862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2"/>
      <c r="BF123" s="61"/>
      <c r="BG123" s="61"/>
      <c r="BH123" s="862"/>
      <c r="BI123" s="862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2"/>
      <c r="BU123" s="61"/>
      <c r="BV123" s="61"/>
      <c r="BW123" s="862"/>
      <c r="BX123" s="862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2"/>
      <c r="CJ123" s="61"/>
      <c r="CK123" s="61"/>
      <c r="CL123" s="862"/>
      <c r="CM123" s="862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2"/>
      <c r="CY123" s="61"/>
      <c r="CZ123" s="61"/>
      <c r="DA123" s="862"/>
      <c r="DB123" s="862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2"/>
      <c r="DN123" s="61"/>
      <c r="DO123" s="61"/>
      <c r="DP123" s="862"/>
      <c r="DQ123" s="862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2"/>
      <c r="EC123" s="61"/>
      <c r="ED123" s="61"/>
      <c r="EE123" s="862"/>
      <c r="EF123" s="862"/>
      <c r="EG123" s="61"/>
      <c r="EH123" s="61"/>
      <c r="EI123" s="61"/>
      <c r="EJ123" s="61"/>
      <c r="EK123" s="61"/>
      <c r="EL123" s="61"/>
      <c r="EM123" s="61"/>
      <c r="EN123" s="61"/>
      <c r="EO123" s="61"/>
      <c r="EP123" s="61"/>
      <c r="EQ123" s="62"/>
      <c r="ER123" s="61"/>
      <c r="ES123" s="61"/>
      <c r="ET123" s="862"/>
    </row>
    <row r="124" spans="1:150" s="53" customFormat="1" ht="24.95" customHeight="1">
      <c r="A124" s="862"/>
      <c r="B124" s="63"/>
      <c r="C124" s="167" t="s">
        <v>129</v>
      </c>
      <c r="D124" s="1071" t="str">
        <f>'STUDENT PROFILE'!$C$8</f>
        <v>Sunny Kumar</v>
      </c>
      <c r="E124" s="1071"/>
      <c r="F124" s="1071"/>
      <c r="G124" s="119"/>
      <c r="H124" s="119"/>
      <c r="I124" s="167" t="s">
        <v>14</v>
      </c>
      <c r="J124" s="118"/>
      <c r="K124" s="118"/>
      <c r="L124" s="1071" t="str">
        <f>HOME!$G$9</f>
        <v>VIII B</v>
      </c>
      <c r="M124" s="1071"/>
      <c r="N124" s="64"/>
      <c r="O124" s="862"/>
      <c r="P124" s="862"/>
      <c r="Q124" s="63"/>
      <c r="R124" s="167" t="s">
        <v>129</v>
      </c>
      <c r="S124" s="1071" t="str">
        <f>'STUDENT PROFILE'!$C$13</f>
        <v>Ramakant</v>
      </c>
      <c r="T124" s="1071"/>
      <c r="U124" s="1071"/>
      <c r="V124" s="119"/>
      <c r="W124" s="119"/>
      <c r="X124" s="167" t="s">
        <v>14</v>
      </c>
      <c r="Y124" s="118"/>
      <c r="Z124" s="118"/>
      <c r="AA124" s="1071" t="str">
        <f>HOME!$G$9</f>
        <v>VIII B</v>
      </c>
      <c r="AB124" s="1071"/>
      <c r="AC124" s="64"/>
      <c r="AD124" s="862"/>
      <c r="AE124" s="862"/>
      <c r="AF124" s="63"/>
      <c r="AG124" s="167" t="s">
        <v>129</v>
      </c>
      <c r="AH124" s="1071" t="str">
        <f>'STUDENT PROFILE'!$C$18</f>
        <v>Ankit Yadav</v>
      </c>
      <c r="AI124" s="1071"/>
      <c r="AJ124" s="1071"/>
      <c r="AK124" s="119"/>
      <c r="AL124" s="119"/>
      <c r="AM124" s="167" t="s">
        <v>14</v>
      </c>
      <c r="AN124" s="118"/>
      <c r="AO124" s="118"/>
      <c r="AP124" s="1071" t="str">
        <f>HOME!$G$9</f>
        <v>VIII B</v>
      </c>
      <c r="AQ124" s="1071"/>
      <c r="AR124" s="64"/>
      <c r="AS124" s="862"/>
      <c r="AT124" s="862"/>
      <c r="AU124" s="63"/>
      <c r="AV124" s="167" t="s">
        <v>129</v>
      </c>
      <c r="AW124" s="1071" t="str">
        <f>'STUDENT PROFILE'!$C$23</f>
        <v>Pooja Kumari</v>
      </c>
      <c r="AX124" s="1071"/>
      <c r="AY124" s="1071"/>
      <c r="AZ124" s="119"/>
      <c r="BA124" s="119"/>
      <c r="BB124" s="167" t="s">
        <v>14</v>
      </c>
      <c r="BC124" s="118"/>
      <c r="BD124" s="118"/>
      <c r="BE124" s="1071" t="str">
        <f>HOME!$G$9</f>
        <v>VIII B</v>
      </c>
      <c r="BF124" s="1071"/>
      <c r="BG124" s="64"/>
      <c r="BH124" s="862"/>
      <c r="BI124" s="862"/>
      <c r="BJ124" s="63"/>
      <c r="BK124" s="167" t="s">
        <v>129</v>
      </c>
      <c r="BL124" s="1071" t="str">
        <f>'STUDENT PROFILE'!$C$28</f>
        <v>Bijender Kumar</v>
      </c>
      <c r="BM124" s="1071"/>
      <c r="BN124" s="1071"/>
      <c r="BO124" s="119"/>
      <c r="BP124" s="119"/>
      <c r="BQ124" s="167" t="s">
        <v>14</v>
      </c>
      <c r="BR124" s="118"/>
      <c r="BS124" s="118"/>
      <c r="BT124" s="1071" t="str">
        <f>HOME!$G$9</f>
        <v>VIII B</v>
      </c>
      <c r="BU124" s="1071"/>
      <c r="BV124" s="64"/>
      <c r="BW124" s="862"/>
      <c r="BX124" s="862"/>
      <c r="BY124" s="63"/>
      <c r="BZ124" s="167" t="s">
        <v>129</v>
      </c>
      <c r="CA124" s="1071" t="str">
        <f>'STUDENT PROFILE'!$C$33</f>
        <v>Hitesh Kumar</v>
      </c>
      <c r="CB124" s="1071"/>
      <c r="CC124" s="1071"/>
      <c r="CD124" s="119"/>
      <c r="CE124" s="119"/>
      <c r="CF124" s="167" t="s">
        <v>14</v>
      </c>
      <c r="CG124" s="118"/>
      <c r="CH124" s="118"/>
      <c r="CI124" s="1071" t="str">
        <f>HOME!$G$9</f>
        <v>VIII B</v>
      </c>
      <c r="CJ124" s="1071"/>
      <c r="CK124" s="64"/>
      <c r="CL124" s="862"/>
      <c r="CM124" s="862"/>
      <c r="CN124" s="63"/>
      <c r="CO124" s="167" t="s">
        <v>129</v>
      </c>
      <c r="CP124" s="1071" t="str">
        <f>'STUDENT PROFILE'!$C$38</f>
        <v>Satender Yadav</v>
      </c>
      <c r="CQ124" s="1071"/>
      <c r="CR124" s="1071"/>
      <c r="CS124" s="119"/>
      <c r="CT124" s="119"/>
      <c r="CU124" s="167" t="s">
        <v>14</v>
      </c>
      <c r="CV124" s="118"/>
      <c r="CW124" s="118"/>
      <c r="CX124" s="1071" t="str">
        <f>HOME!$G$9</f>
        <v>VIII B</v>
      </c>
      <c r="CY124" s="1071"/>
      <c r="CZ124" s="64"/>
      <c r="DA124" s="862"/>
      <c r="DB124" s="862"/>
      <c r="DC124" s="63"/>
      <c r="DD124" s="167" t="s">
        <v>129</v>
      </c>
      <c r="DE124" s="1071" t="str">
        <f>'STUDENT PROFILE'!$C$43</f>
        <v>Rahul</v>
      </c>
      <c r="DF124" s="1071"/>
      <c r="DG124" s="1071"/>
      <c r="DH124" s="119"/>
      <c r="DI124" s="119"/>
      <c r="DJ124" s="167" t="s">
        <v>14</v>
      </c>
      <c r="DK124" s="118"/>
      <c r="DL124" s="118"/>
      <c r="DM124" s="1071" t="str">
        <f>HOME!$G$9</f>
        <v>VIII B</v>
      </c>
      <c r="DN124" s="1071"/>
      <c r="DO124" s="64"/>
      <c r="DP124" s="862"/>
      <c r="DQ124" s="862"/>
      <c r="DR124" s="63"/>
      <c r="DS124" s="167" t="s">
        <v>129</v>
      </c>
      <c r="DT124" s="1071" t="str">
        <f>'STUDENT PROFILE'!$C$48</f>
        <v>Manoj Kumar</v>
      </c>
      <c r="DU124" s="1071"/>
      <c r="DV124" s="1071"/>
      <c r="DW124" s="119"/>
      <c r="DX124" s="119"/>
      <c r="DY124" s="167" t="s">
        <v>14</v>
      </c>
      <c r="DZ124" s="118"/>
      <c r="EA124" s="118"/>
      <c r="EB124" s="1071" t="str">
        <f>HOME!$G$9</f>
        <v>VIII B</v>
      </c>
      <c r="EC124" s="1071"/>
      <c r="ED124" s="64"/>
      <c r="EE124" s="862"/>
      <c r="EF124" s="862"/>
      <c r="EG124" s="63"/>
      <c r="EH124" s="167" t="s">
        <v>129</v>
      </c>
      <c r="EI124" s="1071" t="str">
        <f>'STUDENT PROFILE'!$C$53</f>
        <v>Manish Kumar</v>
      </c>
      <c r="EJ124" s="1071"/>
      <c r="EK124" s="1071"/>
      <c r="EL124" s="119"/>
      <c r="EM124" s="119"/>
      <c r="EN124" s="167" t="s">
        <v>14</v>
      </c>
      <c r="EO124" s="118"/>
      <c r="EP124" s="118"/>
      <c r="EQ124" s="1071" t="str">
        <f>HOME!$G$9</f>
        <v>VIII B</v>
      </c>
      <c r="ER124" s="1071"/>
      <c r="ES124" s="64"/>
      <c r="ET124" s="862"/>
    </row>
    <row r="125" spans="1:150" s="53" customFormat="1" ht="24.95" customHeight="1">
      <c r="A125" s="862"/>
      <c r="B125" s="63"/>
      <c r="C125" s="118" t="s">
        <v>860</v>
      </c>
      <c r="D125" s="1071">
        <f>'STUDENT PROFILE'!$D$8</f>
        <v>2726</v>
      </c>
      <c r="E125" s="1071"/>
      <c r="F125" s="1071"/>
      <c r="G125" s="118"/>
      <c r="H125" s="118"/>
      <c r="I125" s="1071" t="s">
        <v>34</v>
      </c>
      <c r="J125" s="1071"/>
      <c r="K125" s="120"/>
      <c r="L125" s="1072" t="str">
        <f>'STUDENT PROFILE'!$K$8</f>
        <v>29.08.2001</v>
      </c>
      <c r="M125" s="1071"/>
      <c r="N125" s="64"/>
      <c r="O125" s="862"/>
      <c r="P125" s="862"/>
      <c r="Q125" s="63"/>
      <c r="R125" s="118" t="s">
        <v>860</v>
      </c>
      <c r="S125" s="1071">
        <f>'STUDENT PROFILE'!$D$13</f>
        <v>2735</v>
      </c>
      <c r="T125" s="1071"/>
      <c r="U125" s="1071"/>
      <c r="V125" s="118"/>
      <c r="W125" s="118"/>
      <c r="X125" s="1071" t="s">
        <v>34</v>
      </c>
      <c r="Y125" s="1071"/>
      <c r="Z125" s="120"/>
      <c r="AA125" s="1072" t="str">
        <f>'STUDENT PROFILE'!$K$13</f>
        <v>22.09.2001</v>
      </c>
      <c r="AB125" s="1071"/>
      <c r="AC125" s="64"/>
      <c r="AD125" s="862"/>
      <c r="AE125" s="862"/>
      <c r="AF125" s="63"/>
      <c r="AG125" s="118" t="s">
        <v>860</v>
      </c>
      <c r="AH125" s="1071">
        <f>'STUDENT PROFILE'!$D$18</f>
        <v>2740</v>
      </c>
      <c r="AI125" s="1071"/>
      <c r="AJ125" s="1071"/>
      <c r="AK125" s="118"/>
      <c r="AL125" s="118"/>
      <c r="AM125" s="1071" t="s">
        <v>34</v>
      </c>
      <c r="AN125" s="1071"/>
      <c r="AO125" s="120"/>
      <c r="AP125" s="1072" t="str">
        <f>'STUDENT PROFILE'!$K$18</f>
        <v>11.10.2000</v>
      </c>
      <c r="AQ125" s="1071"/>
      <c r="AR125" s="64"/>
      <c r="AS125" s="862"/>
      <c r="AT125" s="862"/>
      <c r="AU125" s="63"/>
      <c r="AV125" s="118" t="s">
        <v>860</v>
      </c>
      <c r="AW125" s="1071">
        <f>'STUDENT PROFILE'!$D$23</f>
        <v>2746</v>
      </c>
      <c r="AX125" s="1071"/>
      <c r="AY125" s="1071"/>
      <c r="AZ125" s="118"/>
      <c r="BA125" s="118"/>
      <c r="BB125" s="1071" t="s">
        <v>34</v>
      </c>
      <c r="BC125" s="1071"/>
      <c r="BD125" s="120"/>
      <c r="BE125" s="1072" t="str">
        <f>'STUDENT PROFILE'!$K$23</f>
        <v>21.07.2001</v>
      </c>
      <c r="BF125" s="1071"/>
      <c r="BG125" s="64"/>
      <c r="BH125" s="862"/>
      <c r="BI125" s="862"/>
      <c r="BJ125" s="63"/>
      <c r="BK125" s="118" t="s">
        <v>860</v>
      </c>
      <c r="BL125" s="1071">
        <f>'STUDENT PROFILE'!$D$28</f>
        <v>2751</v>
      </c>
      <c r="BM125" s="1071"/>
      <c r="BN125" s="1071"/>
      <c r="BO125" s="118"/>
      <c r="BP125" s="118"/>
      <c r="BQ125" s="1071" t="s">
        <v>34</v>
      </c>
      <c r="BR125" s="1071"/>
      <c r="BS125" s="120"/>
      <c r="BT125" s="1072" t="str">
        <f>'STUDENT PROFILE'!$K$28</f>
        <v>25.04.2002</v>
      </c>
      <c r="BU125" s="1071"/>
      <c r="BV125" s="64"/>
      <c r="BW125" s="862"/>
      <c r="BX125" s="862"/>
      <c r="BY125" s="63"/>
      <c r="BZ125" s="118" t="s">
        <v>860</v>
      </c>
      <c r="CA125" s="1071">
        <f>'STUDENT PROFILE'!$D$33</f>
        <v>2800</v>
      </c>
      <c r="CB125" s="1071"/>
      <c r="CC125" s="1071"/>
      <c r="CD125" s="118"/>
      <c r="CE125" s="118"/>
      <c r="CF125" s="1071" t="s">
        <v>34</v>
      </c>
      <c r="CG125" s="1071"/>
      <c r="CH125" s="120"/>
      <c r="CI125" s="1072" t="str">
        <f>'STUDENT PROFILE'!$K$33</f>
        <v>19.08.2000</v>
      </c>
      <c r="CJ125" s="1071"/>
      <c r="CK125" s="64"/>
      <c r="CL125" s="862"/>
      <c r="CM125" s="862"/>
      <c r="CN125" s="63"/>
      <c r="CO125" s="118" t="s">
        <v>860</v>
      </c>
      <c r="CP125" s="1071">
        <f>'STUDENT PROFILE'!$D$38</f>
        <v>3062</v>
      </c>
      <c r="CQ125" s="1071"/>
      <c r="CR125" s="1071"/>
      <c r="CS125" s="118"/>
      <c r="CT125" s="118"/>
      <c r="CU125" s="1071" t="s">
        <v>34</v>
      </c>
      <c r="CV125" s="1071"/>
      <c r="CW125" s="120"/>
      <c r="CX125" s="1072" t="str">
        <f>'STUDENT PROFILE'!$K$38</f>
        <v>07.08.2001</v>
      </c>
      <c r="CY125" s="1071"/>
      <c r="CZ125" s="64"/>
      <c r="DA125" s="862"/>
      <c r="DB125" s="862"/>
      <c r="DC125" s="63"/>
      <c r="DD125" s="118" t="s">
        <v>860</v>
      </c>
      <c r="DE125" s="1071">
        <f>'STUDENT PROFILE'!$D$43</f>
        <v>2733</v>
      </c>
      <c r="DF125" s="1071"/>
      <c r="DG125" s="1071"/>
      <c r="DH125" s="118"/>
      <c r="DI125" s="118"/>
      <c r="DJ125" s="1071" t="s">
        <v>34</v>
      </c>
      <c r="DK125" s="1071"/>
      <c r="DL125" s="120"/>
      <c r="DM125" s="1072">
        <f>'STUDENT PROFILE'!$K$43</f>
        <v>0</v>
      </c>
      <c r="DN125" s="1071"/>
      <c r="DO125" s="64"/>
      <c r="DP125" s="862"/>
      <c r="DQ125" s="862"/>
      <c r="DR125" s="63"/>
      <c r="DS125" s="118" t="s">
        <v>860</v>
      </c>
      <c r="DT125" s="1071">
        <f>'STUDENT PROFILE'!$D$48</f>
        <v>2762</v>
      </c>
      <c r="DU125" s="1071"/>
      <c r="DV125" s="1071"/>
      <c r="DW125" s="118"/>
      <c r="DX125" s="118"/>
      <c r="DY125" s="1071" t="s">
        <v>34</v>
      </c>
      <c r="DZ125" s="1071"/>
      <c r="EA125" s="120"/>
      <c r="EB125" s="1072">
        <f>'STUDENT PROFILE'!$K$48</f>
        <v>0</v>
      </c>
      <c r="EC125" s="1071"/>
      <c r="ED125" s="64"/>
      <c r="EE125" s="862"/>
      <c r="EF125" s="862"/>
      <c r="EG125" s="63"/>
      <c r="EH125" s="118" t="s">
        <v>860</v>
      </c>
      <c r="EI125" s="1071">
        <f>'STUDENT PROFILE'!$D$53</f>
        <v>2769</v>
      </c>
      <c r="EJ125" s="1071"/>
      <c r="EK125" s="1071"/>
      <c r="EL125" s="118"/>
      <c r="EM125" s="118"/>
      <c r="EN125" s="1071" t="s">
        <v>34</v>
      </c>
      <c r="EO125" s="1071"/>
      <c r="EP125" s="120"/>
      <c r="EQ125" s="1072">
        <f>'STUDENT PROFILE'!$K$53</f>
        <v>0</v>
      </c>
      <c r="ER125" s="1071"/>
      <c r="ES125" s="64"/>
      <c r="ET125" s="862"/>
    </row>
    <row r="126" spans="1:150" s="155" customFormat="1" ht="24.95" customHeight="1">
      <c r="A126" s="862"/>
      <c r="B126" s="61"/>
      <c r="C126" s="118" t="s">
        <v>874</v>
      </c>
      <c r="D126" s="167" t="str">
        <f>IF(ISTEXT('STUDENT PROFILE'!$E$8),'STUDENT PROFILE'!$E$8,"")</f>
        <v>Sarjeet Singh</v>
      </c>
      <c r="E126" s="121"/>
      <c r="F126" s="121"/>
      <c r="G126" s="121"/>
      <c r="H126" s="121"/>
      <c r="I126" s="118" t="s">
        <v>936</v>
      </c>
      <c r="J126" s="121"/>
      <c r="K126" s="121"/>
      <c r="L126" s="1088" t="str">
        <f>IF(ISTEXT('STUDENT PROFILE'!$F$8),'STUDENT PROFILE'!$F$8,"")</f>
        <v>Lalita Devi</v>
      </c>
      <c r="M126" s="1088"/>
      <c r="N126" s="61"/>
      <c r="O126" s="862"/>
      <c r="P126" s="862"/>
      <c r="Q126" s="61"/>
      <c r="R126" s="118" t="s">
        <v>874</v>
      </c>
      <c r="S126" s="167" t="str">
        <f>IF(ISTEXT('STUDENT PROFILE'!$E$13),'STUDENT PROFILE'!$E$13,"")</f>
        <v>Jitender</v>
      </c>
      <c r="T126" s="121"/>
      <c r="U126" s="121"/>
      <c r="V126" s="121"/>
      <c r="W126" s="121"/>
      <c r="X126" s="118" t="s">
        <v>936</v>
      </c>
      <c r="Y126" s="121"/>
      <c r="Z126" s="121"/>
      <c r="AA126" s="1071" t="str">
        <f>IF(ISTEXT('STUDENT PROFILE'!$F$13),'STUDENT PROFILE'!$F$13,"")</f>
        <v>Kanta Devi</v>
      </c>
      <c r="AB126" s="1071"/>
      <c r="AC126" s="61"/>
      <c r="AD126" s="862"/>
      <c r="AE126" s="862"/>
      <c r="AF126" s="61"/>
      <c r="AG126" s="118" t="s">
        <v>874</v>
      </c>
      <c r="AH126" s="167" t="str">
        <f>IF(ISTEXT('STUDENT PROFILE'!$E$18),'STUDENT PROFILE'!$E$18,"")</f>
        <v>Abhay Singh</v>
      </c>
      <c r="AI126" s="121"/>
      <c r="AJ126" s="121"/>
      <c r="AK126" s="121"/>
      <c r="AL126" s="121"/>
      <c r="AM126" s="118" t="s">
        <v>936</v>
      </c>
      <c r="AN126" s="121"/>
      <c r="AO126" s="121"/>
      <c r="AP126" s="1071" t="str">
        <f>IF(ISTEXT('STUDENT PROFILE'!$F$18),'STUDENT PROFILE'!$F$18,"")</f>
        <v>Sushila</v>
      </c>
      <c r="AQ126" s="1071"/>
      <c r="AR126" s="61"/>
      <c r="AS126" s="862"/>
      <c r="AT126" s="862"/>
      <c r="AU126" s="61"/>
      <c r="AV126" s="118" t="s">
        <v>874</v>
      </c>
      <c r="AW126" s="167" t="str">
        <f>IF(ISTEXT('STUDENT PROFILE'!$E$23),'STUDENT PROFILE'!$E$23,"")</f>
        <v>Amit Yadav</v>
      </c>
      <c r="AX126" s="121"/>
      <c r="AY126" s="121"/>
      <c r="AZ126" s="121"/>
      <c r="BA126" s="121"/>
      <c r="BB126" s="118" t="s">
        <v>936</v>
      </c>
      <c r="BC126" s="121"/>
      <c r="BD126" s="121"/>
      <c r="BE126" s="1071" t="str">
        <f>IF(ISTEXT('STUDENT PROFILE'!$F$23),'STUDENT PROFILE'!$F$23,"")</f>
        <v>Sushila</v>
      </c>
      <c r="BF126" s="1071"/>
      <c r="BG126" s="61"/>
      <c r="BH126" s="862"/>
      <c r="BI126" s="862"/>
      <c r="BJ126" s="61"/>
      <c r="BK126" s="118" t="s">
        <v>874</v>
      </c>
      <c r="BL126" s="167" t="str">
        <f>IF(ISTEXT('STUDENT PROFILE'!$E$28),'STUDENT PROFILE'!$E$28,"")</f>
        <v>Omprakash</v>
      </c>
      <c r="BM126" s="121"/>
      <c r="BN126" s="121"/>
      <c r="BO126" s="121"/>
      <c r="BP126" s="121"/>
      <c r="BQ126" s="118" t="s">
        <v>936</v>
      </c>
      <c r="BR126" s="121"/>
      <c r="BS126" s="121"/>
      <c r="BT126" s="1071" t="str">
        <f>IF(ISTEXT('STUDENT PROFILE'!$F$28),'STUDENT PROFILE'!$F$28,"")</f>
        <v>Premlata</v>
      </c>
      <c r="BU126" s="1071"/>
      <c r="BV126" s="61"/>
      <c r="BW126" s="862"/>
      <c r="BX126" s="862"/>
      <c r="BY126" s="61"/>
      <c r="BZ126" s="118" t="s">
        <v>874</v>
      </c>
      <c r="CA126" s="167" t="str">
        <f>IF(ISTEXT('STUDENT PROFILE'!$E$33),'STUDENT PROFILE'!$E$33,"")</f>
        <v>Ishwar Singh</v>
      </c>
      <c r="CB126" s="121"/>
      <c r="CC126" s="121"/>
      <c r="CD126" s="121"/>
      <c r="CE126" s="121"/>
      <c r="CF126" s="118" t="s">
        <v>936</v>
      </c>
      <c r="CG126" s="121"/>
      <c r="CH126" s="121"/>
      <c r="CI126" s="1071" t="str">
        <f>IF(ISTEXT('STUDENT PROFILE'!$F$33),'STUDENT PROFILE'!$F$33,"")</f>
        <v>Suman Devi</v>
      </c>
      <c r="CJ126" s="1071"/>
      <c r="CK126" s="61"/>
      <c r="CL126" s="862"/>
      <c r="CM126" s="862"/>
      <c r="CN126" s="61"/>
      <c r="CO126" s="118" t="s">
        <v>874</v>
      </c>
      <c r="CP126" s="167" t="str">
        <f>IF(ISTEXT('STUDENT PROFILE'!$E$38),'STUDENT PROFILE'!$E$38,"")</f>
        <v>Rattan Lal</v>
      </c>
      <c r="CQ126" s="121"/>
      <c r="CR126" s="121"/>
      <c r="CS126" s="121"/>
      <c r="CT126" s="121"/>
      <c r="CU126" s="118" t="s">
        <v>936</v>
      </c>
      <c r="CV126" s="121"/>
      <c r="CW126" s="121"/>
      <c r="CX126" s="1071" t="str">
        <f>IF(ISTEXT('STUDENT PROFILE'!$F$38),'STUDENT PROFILE'!$F$38,"")</f>
        <v>Manju Devi</v>
      </c>
      <c r="CY126" s="1071"/>
      <c r="CZ126" s="61"/>
      <c r="DA126" s="862"/>
      <c r="DB126" s="862"/>
      <c r="DC126" s="61"/>
      <c r="DD126" s="118" t="s">
        <v>874</v>
      </c>
      <c r="DE126" s="167" t="str">
        <f>IF(ISTEXT('STUDENT PROFILE'!$E$43),'STUDENT PROFILE'!$E$43,"")</f>
        <v>Rajender Singh</v>
      </c>
      <c r="DF126" s="121"/>
      <c r="DG126" s="121"/>
      <c r="DH126" s="121"/>
      <c r="DI126" s="121"/>
      <c r="DJ126" s="118" t="s">
        <v>936</v>
      </c>
      <c r="DK126" s="121"/>
      <c r="DL126" s="121"/>
      <c r="DM126" s="1071" t="str">
        <f>IF(ISTEXT('STUDENT PROFILE'!$F$43),'STUDENT PROFILE'!$F$43,"")</f>
        <v>Babita Devi</v>
      </c>
      <c r="DN126" s="1071"/>
      <c r="DO126" s="61"/>
      <c r="DP126" s="862"/>
      <c r="DQ126" s="862"/>
      <c r="DR126" s="61"/>
      <c r="DS126" s="118" t="s">
        <v>874</v>
      </c>
      <c r="DT126" s="167" t="str">
        <f>IF(ISTEXT('STUDENT PROFILE'!$E$48),'STUDENT PROFILE'!$E$48,"")</f>
        <v>Sher Singh</v>
      </c>
      <c r="DU126" s="121"/>
      <c r="DV126" s="121"/>
      <c r="DW126" s="121"/>
      <c r="DX126" s="121"/>
      <c r="DY126" s="118" t="s">
        <v>936</v>
      </c>
      <c r="DZ126" s="121"/>
      <c r="EA126" s="121"/>
      <c r="EB126" s="1071" t="str">
        <f>IF(ISTEXT('STUDENT PROFILE'!$F$48),'STUDENT PROFILE'!$F$48,"")</f>
        <v>Silochana Devi</v>
      </c>
      <c r="EC126" s="1071"/>
      <c r="ED126" s="61"/>
      <c r="EE126" s="862"/>
      <c r="EF126" s="862"/>
      <c r="EG126" s="61"/>
      <c r="EH126" s="118" t="s">
        <v>874</v>
      </c>
      <c r="EI126" s="167" t="str">
        <f>IF(ISTEXT('STUDENT PROFILE'!$E$53),'STUDENT PROFILE'!$E$53,"")</f>
        <v>Satpal</v>
      </c>
      <c r="EJ126" s="121"/>
      <c r="EK126" s="121"/>
      <c r="EL126" s="121"/>
      <c r="EM126" s="121"/>
      <c r="EN126" s="118" t="s">
        <v>936</v>
      </c>
      <c r="EO126" s="121"/>
      <c r="EP126" s="121"/>
      <c r="EQ126" s="1071" t="str">
        <f>IF(ISTEXT('STUDENT PROFILE'!$F$53),'STUDENT PROFILE'!$F$53,"")</f>
        <v>Kavita Devi</v>
      </c>
      <c r="ER126" s="1071"/>
      <c r="ES126" s="61"/>
      <c r="ET126" s="862"/>
    </row>
    <row r="127" spans="1:150" s="155" customFormat="1" ht="13.5" thickBot="1">
      <c r="A127" s="862"/>
      <c r="B127" s="61"/>
      <c r="C127" s="79"/>
      <c r="D127" s="61"/>
      <c r="E127" s="61"/>
      <c r="F127" s="61"/>
      <c r="G127" s="61"/>
      <c r="H127" s="61"/>
      <c r="I127" s="61"/>
      <c r="J127" s="61"/>
      <c r="K127" s="61"/>
      <c r="L127" s="60"/>
      <c r="M127" s="61"/>
      <c r="N127" s="61"/>
      <c r="O127" s="862"/>
      <c r="P127" s="862"/>
      <c r="Q127" s="61"/>
      <c r="R127" s="79"/>
      <c r="S127" s="61"/>
      <c r="T127" s="61"/>
      <c r="U127" s="61"/>
      <c r="V127" s="61"/>
      <c r="W127" s="61"/>
      <c r="X127" s="61"/>
      <c r="Y127" s="61"/>
      <c r="Z127" s="61"/>
      <c r="AA127" s="62"/>
      <c r="AB127" s="61"/>
      <c r="AC127" s="61"/>
      <c r="AD127" s="862"/>
      <c r="AE127" s="862"/>
      <c r="AF127" s="61"/>
      <c r="AG127" s="79"/>
      <c r="AH127" s="61"/>
      <c r="AI127" s="61"/>
      <c r="AJ127" s="61"/>
      <c r="AK127" s="61"/>
      <c r="AL127" s="61"/>
      <c r="AM127" s="61"/>
      <c r="AN127" s="61"/>
      <c r="AO127" s="61"/>
      <c r="AP127" s="62"/>
      <c r="AQ127" s="61"/>
      <c r="AR127" s="61"/>
      <c r="AS127" s="862"/>
      <c r="AT127" s="862"/>
      <c r="AU127" s="61"/>
      <c r="AV127" s="79"/>
      <c r="AW127" s="61"/>
      <c r="AX127" s="61"/>
      <c r="AY127" s="61"/>
      <c r="AZ127" s="61"/>
      <c r="BA127" s="61"/>
      <c r="BB127" s="61"/>
      <c r="BC127" s="61"/>
      <c r="BD127" s="61"/>
      <c r="BE127" s="62"/>
      <c r="BF127" s="61"/>
      <c r="BG127" s="61"/>
      <c r="BH127" s="862"/>
      <c r="BI127" s="862"/>
      <c r="BJ127" s="61"/>
      <c r="BK127" s="79"/>
      <c r="BL127" s="61"/>
      <c r="BM127" s="61"/>
      <c r="BN127" s="61"/>
      <c r="BO127" s="61"/>
      <c r="BP127" s="61"/>
      <c r="BQ127" s="61"/>
      <c r="BR127" s="61"/>
      <c r="BS127" s="61"/>
      <c r="BT127" s="62"/>
      <c r="BU127" s="61"/>
      <c r="BV127" s="61"/>
      <c r="BW127" s="862"/>
      <c r="BX127" s="862"/>
      <c r="BY127" s="61"/>
      <c r="BZ127" s="79"/>
      <c r="CA127" s="61"/>
      <c r="CB127" s="61"/>
      <c r="CC127" s="61"/>
      <c r="CD127" s="61"/>
      <c r="CE127" s="61"/>
      <c r="CF127" s="61"/>
      <c r="CG127" s="61"/>
      <c r="CH127" s="61"/>
      <c r="CI127" s="62"/>
      <c r="CJ127" s="61"/>
      <c r="CK127" s="61"/>
      <c r="CL127" s="862"/>
      <c r="CM127" s="862"/>
      <c r="CN127" s="61"/>
      <c r="CO127" s="79"/>
      <c r="CP127" s="61"/>
      <c r="CQ127" s="61"/>
      <c r="CR127" s="61"/>
      <c r="CS127" s="61"/>
      <c r="CT127" s="61"/>
      <c r="CU127" s="61"/>
      <c r="CV127" s="61"/>
      <c r="CW127" s="61"/>
      <c r="CX127" s="62"/>
      <c r="CY127" s="61"/>
      <c r="CZ127" s="61"/>
      <c r="DA127" s="862"/>
      <c r="DB127" s="862"/>
      <c r="DC127" s="61"/>
      <c r="DD127" s="79"/>
      <c r="DE127" s="61"/>
      <c r="DF127" s="61"/>
      <c r="DG127" s="61"/>
      <c r="DH127" s="61"/>
      <c r="DI127" s="61"/>
      <c r="DJ127" s="61"/>
      <c r="DK127" s="61"/>
      <c r="DL127" s="61"/>
      <c r="DM127" s="62"/>
      <c r="DN127" s="61"/>
      <c r="DO127" s="61"/>
      <c r="DP127" s="862"/>
      <c r="DQ127" s="862"/>
      <c r="DR127" s="61"/>
      <c r="DS127" s="79"/>
      <c r="DT127" s="61"/>
      <c r="DU127" s="61"/>
      <c r="DV127" s="61"/>
      <c r="DW127" s="61"/>
      <c r="DX127" s="61"/>
      <c r="DY127" s="61"/>
      <c r="DZ127" s="61"/>
      <c r="EA127" s="61"/>
      <c r="EB127" s="62"/>
      <c r="EC127" s="61"/>
      <c r="ED127" s="61"/>
      <c r="EE127" s="862"/>
      <c r="EF127" s="862"/>
      <c r="EG127" s="61"/>
      <c r="EH127" s="79"/>
      <c r="EI127" s="61"/>
      <c r="EJ127" s="61"/>
      <c r="EK127" s="61"/>
      <c r="EL127" s="61"/>
      <c r="EM127" s="61"/>
      <c r="EN127" s="61"/>
      <c r="EO127" s="61"/>
      <c r="EP127" s="61"/>
      <c r="EQ127" s="62"/>
      <c r="ER127" s="61"/>
      <c r="ES127" s="61"/>
      <c r="ET127" s="862"/>
    </row>
    <row r="128" spans="1:150" s="155" customFormat="1" ht="15.75" thickBot="1">
      <c r="A128" s="862"/>
      <c r="B128" s="61"/>
      <c r="C128" s="61"/>
      <c r="D128" s="1073" t="s">
        <v>849</v>
      </c>
      <c r="E128" s="1074"/>
      <c r="F128" s="1074"/>
      <c r="G128" s="1074"/>
      <c r="H128" s="1074"/>
      <c r="I128" s="1074"/>
      <c r="J128" s="1075"/>
      <c r="K128" s="78"/>
      <c r="L128" s="385"/>
      <c r="M128" s="78"/>
      <c r="N128" s="65"/>
      <c r="O128" s="862"/>
      <c r="P128" s="862"/>
      <c r="Q128" s="61"/>
      <c r="R128" s="61"/>
      <c r="S128" s="1073" t="s">
        <v>849</v>
      </c>
      <c r="T128" s="1074"/>
      <c r="U128" s="1074"/>
      <c r="V128" s="1074"/>
      <c r="W128" s="1074"/>
      <c r="X128" s="1074"/>
      <c r="Y128" s="1075"/>
      <c r="Z128" s="78"/>
      <c r="AA128" s="78"/>
      <c r="AB128" s="78"/>
      <c r="AC128" s="65"/>
      <c r="AD128" s="862"/>
      <c r="AE128" s="862"/>
      <c r="AF128" s="61"/>
      <c r="AG128" s="61"/>
      <c r="AH128" s="1073" t="s">
        <v>849</v>
      </c>
      <c r="AI128" s="1074"/>
      <c r="AJ128" s="1074"/>
      <c r="AK128" s="1074"/>
      <c r="AL128" s="1074"/>
      <c r="AM128" s="1074"/>
      <c r="AN128" s="1075"/>
      <c r="AO128" s="78"/>
      <c r="AP128" s="78"/>
      <c r="AQ128" s="78"/>
      <c r="AR128" s="65"/>
      <c r="AS128" s="862"/>
      <c r="AT128" s="862"/>
      <c r="AU128" s="61"/>
      <c r="AV128" s="61"/>
      <c r="AW128" s="1073" t="s">
        <v>849</v>
      </c>
      <c r="AX128" s="1074"/>
      <c r="AY128" s="1074"/>
      <c r="AZ128" s="1074"/>
      <c r="BA128" s="1074"/>
      <c r="BB128" s="1074"/>
      <c r="BC128" s="1075"/>
      <c r="BD128" s="78"/>
      <c r="BE128" s="78"/>
      <c r="BF128" s="78"/>
      <c r="BG128" s="65"/>
      <c r="BH128" s="862"/>
      <c r="BI128" s="862"/>
      <c r="BJ128" s="61"/>
      <c r="BK128" s="61"/>
      <c r="BL128" s="1073" t="s">
        <v>849</v>
      </c>
      <c r="BM128" s="1074"/>
      <c r="BN128" s="1074"/>
      <c r="BO128" s="1074"/>
      <c r="BP128" s="1074"/>
      <c r="BQ128" s="1074"/>
      <c r="BR128" s="1075"/>
      <c r="BS128" s="78"/>
      <c r="BT128" s="78"/>
      <c r="BU128" s="78"/>
      <c r="BV128" s="65"/>
      <c r="BW128" s="862"/>
      <c r="BX128" s="862"/>
      <c r="BY128" s="61"/>
      <c r="BZ128" s="61"/>
      <c r="CA128" s="1073" t="s">
        <v>849</v>
      </c>
      <c r="CB128" s="1074"/>
      <c r="CC128" s="1074"/>
      <c r="CD128" s="1074"/>
      <c r="CE128" s="1074"/>
      <c r="CF128" s="1074"/>
      <c r="CG128" s="1075"/>
      <c r="CH128" s="78"/>
      <c r="CI128" s="78"/>
      <c r="CJ128" s="78"/>
      <c r="CK128" s="65"/>
      <c r="CL128" s="862"/>
      <c r="CM128" s="862"/>
      <c r="CN128" s="61"/>
      <c r="CO128" s="61"/>
      <c r="CP128" s="1073" t="s">
        <v>849</v>
      </c>
      <c r="CQ128" s="1074"/>
      <c r="CR128" s="1074"/>
      <c r="CS128" s="1074"/>
      <c r="CT128" s="1074"/>
      <c r="CU128" s="1074"/>
      <c r="CV128" s="1075"/>
      <c r="CW128" s="78"/>
      <c r="CX128" s="78"/>
      <c r="CY128" s="78"/>
      <c r="CZ128" s="65"/>
      <c r="DA128" s="862"/>
      <c r="DB128" s="862"/>
      <c r="DC128" s="61"/>
      <c r="DD128" s="61"/>
      <c r="DE128" s="1073" t="s">
        <v>849</v>
      </c>
      <c r="DF128" s="1074"/>
      <c r="DG128" s="1074"/>
      <c r="DH128" s="1074"/>
      <c r="DI128" s="1074"/>
      <c r="DJ128" s="1074"/>
      <c r="DK128" s="1075"/>
      <c r="DL128" s="78"/>
      <c r="DM128" s="78"/>
      <c r="DN128" s="78"/>
      <c r="DO128" s="65"/>
      <c r="DP128" s="862"/>
      <c r="DQ128" s="862"/>
      <c r="DR128" s="61"/>
      <c r="DS128" s="61"/>
      <c r="DT128" s="1073" t="s">
        <v>849</v>
      </c>
      <c r="DU128" s="1074"/>
      <c r="DV128" s="1074"/>
      <c r="DW128" s="1074"/>
      <c r="DX128" s="1074"/>
      <c r="DY128" s="1074"/>
      <c r="DZ128" s="1075"/>
      <c r="EA128" s="78"/>
      <c r="EB128" s="78"/>
      <c r="EC128" s="78"/>
      <c r="ED128" s="65"/>
      <c r="EE128" s="862"/>
      <c r="EF128" s="862"/>
      <c r="EG128" s="61"/>
      <c r="EH128" s="61"/>
      <c r="EI128" s="1073" t="s">
        <v>849</v>
      </c>
      <c r="EJ128" s="1074"/>
      <c r="EK128" s="1074"/>
      <c r="EL128" s="1074"/>
      <c r="EM128" s="1074"/>
      <c r="EN128" s="1074"/>
      <c r="EO128" s="1075"/>
      <c r="EP128" s="78"/>
      <c r="EQ128" s="78"/>
      <c r="ER128" s="78"/>
      <c r="ES128" s="65"/>
      <c r="ET128" s="862"/>
    </row>
    <row r="129" spans="1:150" s="155" customFormat="1">
      <c r="A129" s="862"/>
      <c r="B129" s="61"/>
      <c r="C129" s="66" t="s">
        <v>848</v>
      </c>
      <c r="D129" s="61"/>
      <c r="E129" s="61"/>
      <c r="F129" s="61"/>
      <c r="G129" s="61"/>
      <c r="H129" s="61"/>
      <c r="I129" s="61"/>
      <c r="J129" s="61"/>
      <c r="K129" s="61"/>
      <c r="L129" s="60"/>
      <c r="M129" s="61"/>
      <c r="N129" s="61"/>
      <c r="O129" s="862"/>
      <c r="P129" s="862"/>
      <c r="Q129" s="61"/>
      <c r="R129" s="66" t="s">
        <v>848</v>
      </c>
      <c r="S129" s="61"/>
      <c r="T129" s="61"/>
      <c r="U129" s="61"/>
      <c r="V129" s="61"/>
      <c r="W129" s="61"/>
      <c r="X129" s="61"/>
      <c r="Y129" s="61"/>
      <c r="Z129" s="61"/>
      <c r="AA129" s="62"/>
      <c r="AB129" s="61"/>
      <c r="AC129" s="61"/>
      <c r="AD129" s="862"/>
      <c r="AE129" s="862"/>
      <c r="AF129" s="61"/>
      <c r="AG129" s="66" t="s">
        <v>848</v>
      </c>
      <c r="AH129" s="61"/>
      <c r="AI129" s="61"/>
      <c r="AJ129" s="61"/>
      <c r="AK129" s="61"/>
      <c r="AL129" s="61"/>
      <c r="AM129" s="61"/>
      <c r="AN129" s="61"/>
      <c r="AO129" s="61"/>
      <c r="AP129" s="62"/>
      <c r="AQ129" s="61"/>
      <c r="AR129" s="61"/>
      <c r="AS129" s="862"/>
      <c r="AT129" s="862"/>
      <c r="AU129" s="61"/>
      <c r="AV129" s="66" t="s">
        <v>848</v>
      </c>
      <c r="AW129" s="61"/>
      <c r="AX129" s="61"/>
      <c r="AY129" s="61"/>
      <c r="AZ129" s="61"/>
      <c r="BA129" s="61"/>
      <c r="BB129" s="61"/>
      <c r="BC129" s="61"/>
      <c r="BD129" s="61"/>
      <c r="BE129" s="62"/>
      <c r="BF129" s="61"/>
      <c r="BG129" s="61"/>
      <c r="BH129" s="862"/>
      <c r="BI129" s="862"/>
      <c r="BJ129" s="61"/>
      <c r="BK129" s="66" t="s">
        <v>848</v>
      </c>
      <c r="BL129" s="61"/>
      <c r="BM129" s="61"/>
      <c r="BN129" s="61"/>
      <c r="BO129" s="61"/>
      <c r="BP129" s="61"/>
      <c r="BQ129" s="61"/>
      <c r="BR129" s="61"/>
      <c r="BS129" s="61"/>
      <c r="BT129" s="62"/>
      <c r="BU129" s="61"/>
      <c r="BV129" s="61"/>
      <c r="BW129" s="862"/>
      <c r="BX129" s="862"/>
      <c r="BY129" s="61"/>
      <c r="BZ129" s="66" t="s">
        <v>848</v>
      </c>
      <c r="CA129" s="61"/>
      <c r="CB129" s="61"/>
      <c r="CC129" s="61"/>
      <c r="CD129" s="61"/>
      <c r="CE129" s="61"/>
      <c r="CF129" s="61"/>
      <c r="CG129" s="61"/>
      <c r="CH129" s="61"/>
      <c r="CI129" s="62"/>
      <c r="CJ129" s="61"/>
      <c r="CK129" s="61"/>
      <c r="CL129" s="862"/>
      <c r="CM129" s="862"/>
      <c r="CN129" s="61"/>
      <c r="CO129" s="66" t="s">
        <v>848</v>
      </c>
      <c r="CP129" s="61"/>
      <c r="CQ129" s="61"/>
      <c r="CR129" s="61"/>
      <c r="CS129" s="61"/>
      <c r="CT129" s="61"/>
      <c r="CU129" s="61"/>
      <c r="CV129" s="61"/>
      <c r="CW129" s="61"/>
      <c r="CX129" s="62"/>
      <c r="CY129" s="61"/>
      <c r="CZ129" s="61"/>
      <c r="DA129" s="862"/>
      <c r="DB129" s="862"/>
      <c r="DC129" s="61"/>
      <c r="DD129" s="66" t="s">
        <v>848</v>
      </c>
      <c r="DE129" s="61"/>
      <c r="DF129" s="61"/>
      <c r="DG129" s="61"/>
      <c r="DH129" s="61"/>
      <c r="DI129" s="61"/>
      <c r="DJ129" s="61"/>
      <c r="DK129" s="61"/>
      <c r="DL129" s="61"/>
      <c r="DM129" s="62"/>
      <c r="DN129" s="61"/>
      <c r="DO129" s="61"/>
      <c r="DP129" s="862"/>
      <c r="DQ129" s="862"/>
      <c r="DR129" s="61"/>
      <c r="DS129" s="66" t="s">
        <v>848</v>
      </c>
      <c r="DT129" s="61"/>
      <c r="DU129" s="61"/>
      <c r="DV129" s="61"/>
      <c r="DW129" s="61"/>
      <c r="DX129" s="61"/>
      <c r="DY129" s="61"/>
      <c r="DZ129" s="61"/>
      <c r="EA129" s="61"/>
      <c r="EB129" s="62"/>
      <c r="EC129" s="61"/>
      <c r="ED129" s="61"/>
      <c r="EE129" s="862"/>
      <c r="EF129" s="862"/>
      <c r="EG129" s="61"/>
      <c r="EH129" s="66" t="s">
        <v>848</v>
      </c>
      <c r="EI129" s="61"/>
      <c r="EJ129" s="61"/>
      <c r="EK129" s="61"/>
      <c r="EL129" s="61"/>
      <c r="EM129" s="61"/>
      <c r="EN129" s="61"/>
      <c r="EO129" s="61"/>
      <c r="EP129" s="61"/>
      <c r="EQ129" s="62"/>
      <c r="ER129" s="61"/>
      <c r="ES129" s="61"/>
      <c r="ET129" s="862"/>
    </row>
    <row r="130" spans="1:150" s="155" customFormat="1">
      <c r="A130" s="862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0"/>
      <c r="M130" s="61"/>
      <c r="N130" s="61"/>
      <c r="O130" s="862"/>
      <c r="P130" s="862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2"/>
      <c r="AB130" s="61"/>
      <c r="AC130" s="61"/>
      <c r="AD130" s="862"/>
      <c r="AE130" s="862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2"/>
      <c r="AQ130" s="61"/>
      <c r="AR130" s="61"/>
      <c r="AS130" s="862"/>
      <c r="AT130" s="862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2"/>
      <c r="BF130" s="61"/>
      <c r="BG130" s="61"/>
      <c r="BH130" s="862"/>
      <c r="BI130" s="862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2"/>
      <c r="BU130" s="61"/>
      <c r="BV130" s="61"/>
      <c r="BW130" s="862"/>
      <c r="BX130" s="862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2"/>
      <c r="CJ130" s="61"/>
      <c r="CK130" s="61"/>
      <c r="CL130" s="862"/>
      <c r="CM130" s="862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2"/>
      <c r="CY130" s="61"/>
      <c r="CZ130" s="61"/>
      <c r="DA130" s="862"/>
      <c r="DB130" s="862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2"/>
      <c r="DN130" s="61"/>
      <c r="DO130" s="61"/>
      <c r="DP130" s="862"/>
      <c r="DQ130" s="862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2"/>
      <c r="EC130" s="61"/>
      <c r="ED130" s="61"/>
      <c r="EE130" s="862"/>
      <c r="EF130" s="862"/>
      <c r="EG130" s="61"/>
      <c r="EH130" s="61"/>
      <c r="EI130" s="61"/>
      <c r="EJ130" s="61"/>
      <c r="EK130" s="61"/>
      <c r="EL130" s="61"/>
      <c r="EM130" s="61"/>
      <c r="EN130" s="61"/>
      <c r="EO130" s="61"/>
      <c r="EP130" s="61"/>
      <c r="EQ130" s="62"/>
      <c r="ER130" s="61"/>
      <c r="ES130" s="61"/>
      <c r="ET130" s="862"/>
    </row>
    <row r="131" spans="1:150" s="155" customFormat="1" ht="25.5" customHeight="1">
      <c r="A131" s="862"/>
      <c r="B131" s="61"/>
      <c r="C131" s="1076" t="s">
        <v>188</v>
      </c>
      <c r="D131" s="1078" t="s">
        <v>835</v>
      </c>
      <c r="E131" s="1079"/>
      <c r="F131" s="1080"/>
      <c r="G131" s="171"/>
      <c r="H131" s="171" t="s">
        <v>835</v>
      </c>
      <c r="I131" s="171"/>
      <c r="J131" s="1081" t="s">
        <v>836</v>
      </c>
      <c r="K131" s="1081" t="s">
        <v>843</v>
      </c>
      <c r="L131" s="1081" t="s">
        <v>846</v>
      </c>
      <c r="M131" s="1082"/>
      <c r="N131" s="67"/>
      <c r="O131" s="862"/>
      <c r="P131" s="862"/>
      <c r="Q131" s="61"/>
      <c r="R131" s="1076" t="s">
        <v>188</v>
      </c>
      <c r="S131" s="1078" t="s">
        <v>835</v>
      </c>
      <c r="T131" s="1079"/>
      <c r="U131" s="1080"/>
      <c r="V131" s="171"/>
      <c r="W131" s="171" t="s">
        <v>835</v>
      </c>
      <c r="X131" s="171"/>
      <c r="Y131" s="1081" t="s">
        <v>836</v>
      </c>
      <c r="Z131" s="1081" t="s">
        <v>843</v>
      </c>
      <c r="AA131" s="1081" t="s">
        <v>846</v>
      </c>
      <c r="AB131" s="1082"/>
      <c r="AC131" s="67"/>
      <c r="AD131" s="862"/>
      <c r="AE131" s="862"/>
      <c r="AF131" s="61"/>
      <c r="AG131" s="1076" t="s">
        <v>188</v>
      </c>
      <c r="AH131" s="1078" t="s">
        <v>835</v>
      </c>
      <c r="AI131" s="1079"/>
      <c r="AJ131" s="1080"/>
      <c r="AK131" s="171"/>
      <c r="AL131" s="171" t="s">
        <v>835</v>
      </c>
      <c r="AM131" s="171"/>
      <c r="AN131" s="1081" t="s">
        <v>836</v>
      </c>
      <c r="AO131" s="1081" t="s">
        <v>843</v>
      </c>
      <c r="AP131" s="1081" t="s">
        <v>846</v>
      </c>
      <c r="AQ131" s="1082"/>
      <c r="AR131" s="67"/>
      <c r="AS131" s="862"/>
      <c r="AT131" s="862"/>
      <c r="AU131" s="61"/>
      <c r="AV131" s="1076" t="s">
        <v>188</v>
      </c>
      <c r="AW131" s="1078" t="s">
        <v>835</v>
      </c>
      <c r="AX131" s="1079"/>
      <c r="AY131" s="1080"/>
      <c r="AZ131" s="171"/>
      <c r="BA131" s="171" t="s">
        <v>835</v>
      </c>
      <c r="BB131" s="171"/>
      <c r="BC131" s="1081" t="s">
        <v>836</v>
      </c>
      <c r="BD131" s="1081" t="s">
        <v>843</v>
      </c>
      <c r="BE131" s="1081" t="s">
        <v>846</v>
      </c>
      <c r="BF131" s="1082"/>
      <c r="BG131" s="67"/>
      <c r="BH131" s="862"/>
      <c r="BI131" s="862"/>
      <c r="BJ131" s="61"/>
      <c r="BK131" s="1076" t="s">
        <v>188</v>
      </c>
      <c r="BL131" s="1078" t="s">
        <v>835</v>
      </c>
      <c r="BM131" s="1079"/>
      <c r="BN131" s="1080"/>
      <c r="BO131" s="171"/>
      <c r="BP131" s="171" t="s">
        <v>835</v>
      </c>
      <c r="BQ131" s="171"/>
      <c r="BR131" s="1081" t="s">
        <v>836</v>
      </c>
      <c r="BS131" s="1081" t="s">
        <v>843</v>
      </c>
      <c r="BT131" s="1081" t="s">
        <v>846</v>
      </c>
      <c r="BU131" s="1082"/>
      <c r="BV131" s="67"/>
      <c r="BW131" s="862"/>
      <c r="BX131" s="862"/>
      <c r="BY131" s="61"/>
      <c r="BZ131" s="1076" t="s">
        <v>188</v>
      </c>
      <c r="CA131" s="1078" t="s">
        <v>835</v>
      </c>
      <c r="CB131" s="1079"/>
      <c r="CC131" s="1080"/>
      <c r="CD131" s="171"/>
      <c r="CE131" s="171" t="s">
        <v>835</v>
      </c>
      <c r="CF131" s="171"/>
      <c r="CG131" s="1081" t="s">
        <v>836</v>
      </c>
      <c r="CH131" s="1081" t="s">
        <v>843</v>
      </c>
      <c r="CI131" s="1081" t="s">
        <v>846</v>
      </c>
      <c r="CJ131" s="1082"/>
      <c r="CK131" s="67"/>
      <c r="CL131" s="862"/>
      <c r="CM131" s="862"/>
      <c r="CN131" s="61"/>
      <c r="CO131" s="1076" t="s">
        <v>188</v>
      </c>
      <c r="CP131" s="1078" t="s">
        <v>835</v>
      </c>
      <c r="CQ131" s="1079"/>
      <c r="CR131" s="1080"/>
      <c r="CS131" s="171"/>
      <c r="CT131" s="171" t="s">
        <v>835</v>
      </c>
      <c r="CU131" s="171"/>
      <c r="CV131" s="1081" t="s">
        <v>836</v>
      </c>
      <c r="CW131" s="1081" t="s">
        <v>843</v>
      </c>
      <c r="CX131" s="1081" t="s">
        <v>846</v>
      </c>
      <c r="CY131" s="1082"/>
      <c r="CZ131" s="67"/>
      <c r="DA131" s="862"/>
      <c r="DB131" s="862"/>
      <c r="DC131" s="61"/>
      <c r="DD131" s="1076" t="s">
        <v>188</v>
      </c>
      <c r="DE131" s="1078" t="s">
        <v>835</v>
      </c>
      <c r="DF131" s="1079"/>
      <c r="DG131" s="1080"/>
      <c r="DH131" s="171"/>
      <c r="DI131" s="171" t="s">
        <v>835</v>
      </c>
      <c r="DJ131" s="171"/>
      <c r="DK131" s="1081" t="s">
        <v>836</v>
      </c>
      <c r="DL131" s="1081" t="s">
        <v>843</v>
      </c>
      <c r="DM131" s="1081" t="s">
        <v>846</v>
      </c>
      <c r="DN131" s="1082"/>
      <c r="DO131" s="67"/>
      <c r="DP131" s="862"/>
      <c r="DQ131" s="862"/>
      <c r="DR131" s="61"/>
      <c r="DS131" s="1076" t="s">
        <v>188</v>
      </c>
      <c r="DT131" s="1078" t="s">
        <v>835</v>
      </c>
      <c r="DU131" s="1079"/>
      <c r="DV131" s="1080"/>
      <c r="DW131" s="171"/>
      <c r="DX131" s="171" t="s">
        <v>835</v>
      </c>
      <c r="DY131" s="171"/>
      <c r="DZ131" s="1081" t="s">
        <v>836</v>
      </c>
      <c r="EA131" s="1081" t="s">
        <v>843</v>
      </c>
      <c r="EB131" s="1081" t="s">
        <v>846</v>
      </c>
      <c r="EC131" s="1082"/>
      <c r="ED131" s="67"/>
      <c r="EE131" s="862"/>
      <c r="EF131" s="862"/>
      <c r="EG131" s="61"/>
      <c r="EH131" s="1076" t="s">
        <v>188</v>
      </c>
      <c r="EI131" s="1078" t="s">
        <v>835</v>
      </c>
      <c r="EJ131" s="1079"/>
      <c r="EK131" s="1080"/>
      <c r="EL131" s="171"/>
      <c r="EM131" s="171" t="s">
        <v>835</v>
      </c>
      <c r="EN131" s="171"/>
      <c r="EO131" s="1081" t="s">
        <v>836</v>
      </c>
      <c r="EP131" s="1081" t="s">
        <v>843</v>
      </c>
      <c r="EQ131" s="1081" t="s">
        <v>846</v>
      </c>
      <c r="ER131" s="1082"/>
      <c r="ES131" s="67"/>
      <c r="ET131" s="862"/>
    </row>
    <row r="132" spans="1:150" s="155" customFormat="1" ht="25.5">
      <c r="A132" s="862"/>
      <c r="B132" s="61"/>
      <c r="C132" s="1077"/>
      <c r="D132" s="170" t="s">
        <v>838</v>
      </c>
      <c r="E132" s="170" t="s">
        <v>839</v>
      </c>
      <c r="F132" s="170" t="s">
        <v>837</v>
      </c>
      <c r="G132" s="170" t="s">
        <v>840</v>
      </c>
      <c r="H132" s="170" t="s">
        <v>841</v>
      </c>
      <c r="I132" s="170" t="s">
        <v>842</v>
      </c>
      <c r="J132" s="1081"/>
      <c r="K132" s="1081"/>
      <c r="L132" s="382" t="s">
        <v>844</v>
      </c>
      <c r="M132" s="51" t="s">
        <v>845</v>
      </c>
      <c r="N132" s="68"/>
      <c r="O132" s="862"/>
      <c r="P132" s="862"/>
      <c r="Q132" s="61"/>
      <c r="R132" s="1077"/>
      <c r="S132" s="170" t="s">
        <v>838</v>
      </c>
      <c r="T132" s="170" t="s">
        <v>839</v>
      </c>
      <c r="U132" s="170" t="s">
        <v>837</v>
      </c>
      <c r="V132" s="170" t="s">
        <v>840</v>
      </c>
      <c r="W132" s="170" t="s">
        <v>841</v>
      </c>
      <c r="X132" s="170" t="s">
        <v>842</v>
      </c>
      <c r="Y132" s="1081"/>
      <c r="Z132" s="1081"/>
      <c r="AA132" s="51" t="s">
        <v>844</v>
      </c>
      <c r="AB132" s="51" t="s">
        <v>845</v>
      </c>
      <c r="AC132" s="68"/>
      <c r="AD132" s="862"/>
      <c r="AE132" s="862"/>
      <c r="AF132" s="61"/>
      <c r="AG132" s="1077"/>
      <c r="AH132" s="170" t="s">
        <v>838</v>
      </c>
      <c r="AI132" s="170" t="s">
        <v>839</v>
      </c>
      <c r="AJ132" s="170" t="s">
        <v>837</v>
      </c>
      <c r="AK132" s="170" t="s">
        <v>840</v>
      </c>
      <c r="AL132" s="170" t="s">
        <v>841</v>
      </c>
      <c r="AM132" s="170" t="s">
        <v>842</v>
      </c>
      <c r="AN132" s="1081"/>
      <c r="AO132" s="1081"/>
      <c r="AP132" s="51" t="s">
        <v>844</v>
      </c>
      <c r="AQ132" s="51" t="s">
        <v>845</v>
      </c>
      <c r="AR132" s="68"/>
      <c r="AS132" s="862"/>
      <c r="AT132" s="862"/>
      <c r="AU132" s="61"/>
      <c r="AV132" s="1077"/>
      <c r="AW132" s="170" t="s">
        <v>838</v>
      </c>
      <c r="AX132" s="170" t="s">
        <v>839</v>
      </c>
      <c r="AY132" s="170" t="s">
        <v>837</v>
      </c>
      <c r="AZ132" s="170" t="s">
        <v>840</v>
      </c>
      <c r="BA132" s="170" t="s">
        <v>841</v>
      </c>
      <c r="BB132" s="170" t="s">
        <v>842</v>
      </c>
      <c r="BC132" s="1081"/>
      <c r="BD132" s="1081"/>
      <c r="BE132" s="51" t="s">
        <v>844</v>
      </c>
      <c r="BF132" s="51" t="s">
        <v>845</v>
      </c>
      <c r="BG132" s="68"/>
      <c r="BH132" s="862"/>
      <c r="BI132" s="862"/>
      <c r="BJ132" s="61"/>
      <c r="BK132" s="1077"/>
      <c r="BL132" s="170" t="s">
        <v>838</v>
      </c>
      <c r="BM132" s="170" t="s">
        <v>839</v>
      </c>
      <c r="BN132" s="170" t="s">
        <v>837</v>
      </c>
      <c r="BO132" s="170" t="s">
        <v>840</v>
      </c>
      <c r="BP132" s="170" t="s">
        <v>841</v>
      </c>
      <c r="BQ132" s="170" t="s">
        <v>842</v>
      </c>
      <c r="BR132" s="1081"/>
      <c r="BS132" s="1081"/>
      <c r="BT132" s="51" t="s">
        <v>844</v>
      </c>
      <c r="BU132" s="51" t="s">
        <v>845</v>
      </c>
      <c r="BV132" s="68"/>
      <c r="BW132" s="862"/>
      <c r="BX132" s="862"/>
      <c r="BY132" s="61"/>
      <c r="BZ132" s="1077"/>
      <c r="CA132" s="170" t="s">
        <v>838</v>
      </c>
      <c r="CB132" s="170" t="s">
        <v>839</v>
      </c>
      <c r="CC132" s="170" t="s">
        <v>837</v>
      </c>
      <c r="CD132" s="170" t="s">
        <v>840</v>
      </c>
      <c r="CE132" s="170" t="s">
        <v>841</v>
      </c>
      <c r="CF132" s="170" t="s">
        <v>842</v>
      </c>
      <c r="CG132" s="1081"/>
      <c r="CH132" s="1081"/>
      <c r="CI132" s="51" t="s">
        <v>844</v>
      </c>
      <c r="CJ132" s="51" t="s">
        <v>845</v>
      </c>
      <c r="CK132" s="68"/>
      <c r="CL132" s="862"/>
      <c r="CM132" s="862"/>
      <c r="CN132" s="61"/>
      <c r="CO132" s="1077"/>
      <c r="CP132" s="170" t="s">
        <v>838</v>
      </c>
      <c r="CQ132" s="170" t="s">
        <v>839</v>
      </c>
      <c r="CR132" s="170" t="s">
        <v>837</v>
      </c>
      <c r="CS132" s="170" t="s">
        <v>840</v>
      </c>
      <c r="CT132" s="170" t="s">
        <v>841</v>
      </c>
      <c r="CU132" s="170" t="s">
        <v>842</v>
      </c>
      <c r="CV132" s="1081"/>
      <c r="CW132" s="1081"/>
      <c r="CX132" s="51" t="s">
        <v>844</v>
      </c>
      <c r="CY132" s="51" t="s">
        <v>845</v>
      </c>
      <c r="CZ132" s="68"/>
      <c r="DA132" s="862"/>
      <c r="DB132" s="862"/>
      <c r="DC132" s="61"/>
      <c r="DD132" s="1077"/>
      <c r="DE132" s="170" t="s">
        <v>838</v>
      </c>
      <c r="DF132" s="170" t="s">
        <v>839</v>
      </c>
      <c r="DG132" s="170" t="s">
        <v>837</v>
      </c>
      <c r="DH132" s="170" t="s">
        <v>840</v>
      </c>
      <c r="DI132" s="170" t="s">
        <v>841</v>
      </c>
      <c r="DJ132" s="170" t="s">
        <v>842</v>
      </c>
      <c r="DK132" s="1081"/>
      <c r="DL132" s="1081"/>
      <c r="DM132" s="51" t="s">
        <v>844</v>
      </c>
      <c r="DN132" s="51" t="s">
        <v>845</v>
      </c>
      <c r="DO132" s="68"/>
      <c r="DP132" s="862"/>
      <c r="DQ132" s="862"/>
      <c r="DR132" s="61"/>
      <c r="DS132" s="1077"/>
      <c r="DT132" s="170" t="s">
        <v>838</v>
      </c>
      <c r="DU132" s="170" t="s">
        <v>839</v>
      </c>
      <c r="DV132" s="170" t="s">
        <v>837</v>
      </c>
      <c r="DW132" s="170" t="s">
        <v>840</v>
      </c>
      <c r="DX132" s="170" t="s">
        <v>841</v>
      </c>
      <c r="DY132" s="170" t="s">
        <v>842</v>
      </c>
      <c r="DZ132" s="1081"/>
      <c r="EA132" s="1081"/>
      <c r="EB132" s="51" t="s">
        <v>844</v>
      </c>
      <c r="EC132" s="51" t="s">
        <v>845</v>
      </c>
      <c r="ED132" s="68"/>
      <c r="EE132" s="862"/>
      <c r="EF132" s="862"/>
      <c r="EG132" s="61"/>
      <c r="EH132" s="1077"/>
      <c r="EI132" s="170" t="s">
        <v>838</v>
      </c>
      <c r="EJ132" s="170" t="s">
        <v>839</v>
      </c>
      <c r="EK132" s="170" t="s">
        <v>837</v>
      </c>
      <c r="EL132" s="170" t="s">
        <v>840</v>
      </c>
      <c r="EM132" s="170" t="s">
        <v>841</v>
      </c>
      <c r="EN132" s="170" t="s">
        <v>842</v>
      </c>
      <c r="EO132" s="1081"/>
      <c r="EP132" s="1081"/>
      <c r="EQ132" s="51" t="s">
        <v>844</v>
      </c>
      <c r="ER132" s="51" t="s">
        <v>845</v>
      </c>
      <c r="ES132" s="68"/>
      <c r="ET132" s="862"/>
    </row>
    <row r="133" spans="1:150" s="155" customFormat="1" ht="18" customHeight="1">
      <c r="A133" s="862"/>
      <c r="B133" s="61"/>
      <c r="C133" s="84" t="str">
        <f>HOME!$B$15</f>
        <v>ENGLISH</v>
      </c>
      <c r="D133" s="57" t="str">
        <f>'MARK LIST'!$N$12</f>
        <v>10</v>
      </c>
      <c r="E133" s="57" t="str">
        <f>'MARK LIST'!$AB$12</f>
        <v>10</v>
      </c>
      <c r="F133" s="57" t="str">
        <f>'MARK LIST'!$AK$12</f>
        <v>10</v>
      </c>
      <c r="G133" s="57" t="str">
        <f>'MARK LIST'!$BD$12</f>
        <v>10</v>
      </c>
      <c r="H133" s="57" t="str">
        <f>'MARK LIST'!$BR$12</f>
        <v>10</v>
      </c>
      <c r="I133" s="57" t="str">
        <f>'MARK LIST'!$CA$12</f>
        <v>10</v>
      </c>
      <c r="J133" s="58" t="str">
        <f>'MARK LIST'!$DJ$12</f>
        <v>A1</v>
      </c>
      <c r="K133" s="58" t="str">
        <f>'MARK LIST'!$DK$12</f>
        <v>A1</v>
      </c>
      <c r="L133" s="378" t="str">
        <f>'MARK LIST'!$CV$12</f>
        <v>A1</v>
      </c>
      <c r="M133" s="166" t="str">
        <f>'MARK LIST'!$CW$12</f>
        <v>10</v>
      </c>
      <c r="N133" s="69"/>
      <c r="O133" s="862"/>
      <c r="P133" s="862"/>
      <c r="Q133" s="61"/>
      <c r="R133" s="84" t="str">
        <f>HOME!$B$15</f>
        <v>ENGLISH</v>
      </c>
      <c r="S133" s="57" t="str">
        <f>'MARK LIST'!$N$17</f>
        <v>9</v>
      </c>
      <c r="T133" s="57" t="str">
        <f>'MARK LIST'!$AB$17</f>
        <v>9</v>
      </c>
      <c r="U133" s="57" t="str">
        <f>'MARK LIST'!$AK$17</f>
        <v>9</v>
      </c>
      <c r="V133" s="57" t="str">
        <f>'MARK LIST'!$BD$17</f>
        <v>9</v>
      </c>
      <c r="W133" s="57" t="str">
        <f>'MARK LIST'!$BR$17</f>
        <v>9</v>
      </c>
      <c r="X133" s="57" t="str">
        <f>'MARK LIST'!$CA$17</f>
        <v>9</v>
      </c>
      <c r="Y133" s="58" t="str">
        <f>'MARK LIST'!$DJ$17</f>
        <v>A2</v>
      </c>
      <c r="Z133" s="58" t="str">
        <f>'MARK LIST'!$DK$17</f>
        <v>A2</v>
      </c>
      <c r="AA133" s="166" t="str">
        <f>'MARK LIST'!$CV$17</f>
        <v>A2</v>
      </c>
      <c r="AB133" s="166" t="str">
        <f>'MARK LIST'!$CW$17</f>
        <v>9</v>
      </c>
      <c r="AC133" s="69"/>
      <c r="AD133" s="862"/>
      <c r="AE133" s="862"/>
      <c r="AF133" s="61"/>
      <c r="AG133" s="84" t="str">
        <f>HOME!$B$15</f>
        <v>ENGLISH</v>
      </c>
      <c r="AH133" s="57" t="str">
        <f>'MARK LIST'!$N$22</f>
        <v>8</v>
      </c>
      <c r="AI133" s="57" t="str">
        <f>'MARK LIST'!$AB$22</f>
        <v>8</v>
      </c>
      <c r="AJ133" s="57" t="str">
        <f>'MARK LIST'!$AK$22</f>
        <v>8</v>
      </c>
      <c r="AK133" s="57" t="str">
        <f>'MARK LIST'!$BD$22</f>
        <v>8</v>
      </c>
      <c r="AL133" s="57" t="str">
        <f>'MARK LIST'!$BR$22</f>
        <v>8</v>
      </c>
      <c r="AM133" s="57" t="str">
        <f>'MARK LIST'!$CA$22</f>
        <v>8</v>
      </c>
      <c r="AN133" s="58" t="str">
        <f>'MARK LIST'!$DJ$22</f>
        <v>B1</v>
      </c>
      <c r="AO133" s="58" t="str">
        <f>'MARK LIST'!$DK$22</f>
        <v>B1</v>
      </c>
      <c r="AP133" s="166" t="str">
        <f>'MARK LIST'!$CV$22</f>
        <v>B1</v>
      </c>
      <c r="AQ133" s="166" t="str">
        <f>'MARK LIST'!$CW$22</f>
        <v>8</v>
      </c>
      <c r="AR133" s="69"/>
      <c r="AS133" s="862"/>
      <c r="AT133" s="862"/>
      <c r="AU133" s="61"/>
      <c r="AV133" s="84" t="str">
        <f>HOME!$B$15</f>
        <v>ENGLISH</v>
      </c>
      <c r="AW133" s="57" t="str">
        <f>'MARK LIST'!$N$27</f>
        <v>7</v>
      </c>
      <c r="AX133" s="57" t="str">
        <f>'MARK LIST'!$AB$27</f>
        <v>7</v>
      </c>
      <c r="AY133" s="57" t="str">
        <f>'MARK LIST'!$AK$27</f>
        <v>7</v>
      </c>
      <c r="AZ133" s="57" t="str">
        <f>'MARK LIST'!$BD$27</f>
        <v>7</v>
      </c>
      <c r="BA133" s="57" t="str">
        <f>'MARK LIST'!$BR$27</f>
        <v>7</v>
      </c>
      <c r="BB133" s="57" t="str">
        <f>'MARK LIST'!$CA$27</f>
        <v>7</v>
      </c>
      <c r="BC133" s="58" t="str">
        <f>'MARK LIST'!$DJ$27</f>
        <v>B2</v>
      </c>
      <c r="BD133" s="58" t="str">
        <f>'MARK LIST'!$DK$27</f>
        <v>B2</v>
      </c>
      <c r="BE133" s="166" t="str">
        <f>'MARK LIST'!$CV$27</f>
        <v>B2</v>
      </c>
      <c r="BF133" s="166" t="str">
        <f>'MARK LIST'!$CW$27</f>
        <v>7</v>
      </c>
      <c r="BG133" s="69"/>
      <c r="BH133" s="862"/>
      <c r="BI133" s="862"/>
      <c r="BJ133" s="61"/>
      <c r="BK133" s="84" t="str">
        <f>HOME!$B$15</f>
        <v>ENGLISH</v>
      </c>
      <c r="BL133" s="57" t="str">
        <f>'MARK LIST'!$N$32</f>
        <v>6</v>
      </c>
      <c r="BM133" s="57" t="str">
        <f>'MARK LIST'!$AB$32</f>
        <v>6</v>
      </c>
      <c r="BN133" s="57" t="str">
        <f>'MARK LIST'!$AK$32</f>
        <v>6</v>
      </c>
      <c r="BO133" s="57" t="str">
        <f>'MARK LIST'!$BD$32</f>
        <v>6</v>
      </c>
      <c r="BP133" s="57" t="str">
        <f>'MARK LIST'!$BR$32</f>
        <v>6</v>
      </c>
      <c r="BQ133" s="57" t="str">
        <f>'MARK LIST'!$CA$32</f>
        <v>6</v>
      </c>
      <c r="BR133" s="58" t="str">
        <f>'MARK LIST'!$DJ$32</f>
        <v>C1</v>
      </c>
      <c r="BS133" s="58" t="str">
        <f>'MARK LIST'!$DK$32</f>
        <v>C1</v>
      </c>
      <c r="BT133" s="166" t="str">
        <f>'MARK LIST'!$CV$32</f>
        <v>C1</v>
      </c>
      <c r="BU133" s="166" t="str">
        <f>'MARK LIST'!$CW$32</f>
        <v>6</v>
      </c>
      <c r="BV133" s="69"/>
      <c r="BW133" s="862"/>
      <c r="BX133" s="862"/>
      <c r="BY133" s="61"/>
      <c r="BZ133" s="84" t="str">
        <f>HOME!$B$15</f>
        <v>ENGLISH</v>
      </c>
      <c r="CA133" s="57" t="str">
        <f>'MARK LIST'!$N$37</f>
        <v>5</v>
      </c>
      <c r="CB133" s="57" t="str">
        <f>'MARK LIST'!$AB$37</f>
        <v>5</v>
      </c>
      <c r="CC133" s="57" t="str">
        <f>'MARK LIST'!$AK$37</f>
        <v>5</v>
      </c>
      <c r="CD133" s="57" t="str">
        <f>'MARK LIST'!$BD$37</f>
        <v>5</v>
      </c>
      <c r="CE133" s="57" t="str">
        <f>'MARK LIST'!$BR$37</f>
        <v>5</v>
      </c>
      <c r="CF133" s="57" t="str">
        <f>'MARK LIST'!$CA$37</f>
        <v>5</v>
      </c>
      <c r="CG133" s="58" t="str">
        <f>'MARK LIST'!$DJ$37</f>
        <v>C2</v>
      </c>
      <c r="CH133" s="58" t="str">
        <f>'MARK LIST'!$DK$37</f>
        <v>C2</v>
      </c>
      <c r="CI133" s="166" t="str">
        <f>'MARK LIST'!$CV$37</f>
        <v>C2</v>
      </c>
      <c r="CJ133" s="166" t="str">
        <f>'MARK LIST'!$CW$37</f>
        <v>5</v>
      </c>
      <c r="CK133" s="69"/>
      <c r="CL133" s="862"/>
      <c r="CM133" s="862"/>
      <c r="CN133" s="61"/>
      <c r="CO133" s="84" t="str">
        <f>HOME!$B$15</f>
        <v>ENGLISH</v>
      </c>
      <c r="CP133" s="57" t="str">
        <f>'MARK LIST'!$N$42</f>
        <v>4</v>
      </c>
      <c r="CQ133" s="57" t="str">
        <f>'MARK LIST'!$AB$42</f>
        <v>4</v>
      </c>
      <c r="CR133" s="57" t="str">
        <f>'MARK LIST'!$AK$42</f>
        <v>4</v>
      </c>
      <c r="CS133" s="57" t="str">
        <f>'MARK LIST'!$BD$42</f>
        <v>4</v>
      </c>
      <c r="CT133" s="57" t="str">
        <f>'MARK LIST'!$BR$42</f>
        <v>4</v>
      </c>
      <c r="CU133" s="57" t="str">
        <f>'MARK LIST'!$CA$42</f>
        <v>4</v>
      </c>
      <c r="CV133" s="58" t="str">
        <f>'MARK LIST'!$DJ$42</f>
        <v>D</v>
      </c>
      <c r="CW133" s="58" t="str">
        <f>'MARK LIST'!$DK$42</f>
        <v>D</v>
      </c>
      <c r="CX133" s="166" t="str">
        <f>'MARK LIST'!$CV$42</f>
        <v>D</v>
      </c>
      <c r="CY133" s="166" t="str">
        <f>'MARK LIST'!$CW$42</f>
        <v>4</v>
      </c>
      <c r="CZ133" s="69"/>
      <c r="DA133" s="862"/>
      <c r="DB133" s="862"/>
      <c r="DC133" s="61"/>
      <c r="DD133" s="84" t="str">
        <f>HOME!$B$15</f>
        <v>ENGLISH</v>
      </c>
      <c r="DE133" s="57" t="str">
        <f>'MARK LIST'!$N$47</f>
        <v>2</v>
      </c>
      <c r="DF133" s="57" t="str">
        <f>'MARK LIST'!$AB$47</f>
        <v>2</v>
      </c>
      <c r="DG133" s="57" t="str">
        <f>'MARK LIST'!$AK$47</f>
        <v>2</v>
      </c>
      <c r="DH133" s="57" t="str">
        <f>'MARK LIST'!$BD$47</f>
        <v>2</v>
      </c>
      <c r="DI133" s="57" t="str">
        <f>'MARK LIST'!$BR$47</f>
        <v>2</v>
      </c>
      <c r="DJ133" s="57" t="str">
        <f>'MARK LIST'!$CA$47</f>
        <v>2</v>
      </c>
      <c r="DK133" s="58" t="str">
        <f>'MARK LIST'!$DJ$47</f>
        <v>E1</v>
      </c>
      <c r="DL133" s="58" t="str">
        <f>'MARK LIST'!$DK$47</f>
        <v>E1</v>
      </c>
      <c r="DM133" s="166" t="str">
        <f>'MARK LIST'!$CV$47</f>
        <v>E1</v>
      </c>
      <c r="DN133" s="166" t="str">
        <f>'MARK LIST'!$CW$47</f>
        <v>2</v>
      </c>
      <c r="DO133" s="69"/>
      <c r="DP133" s="862"/>
      <c r="DQ133" s="862"/>
      <c r="DR133" s="61"/>
      <c r="DS133" s="84" t="str">
        <f>HOME!$B$15</f>
        <v>ENGLISH</v>
      </c>
      <c r="DT133" s="57" t="str">
        <f>'MARK LIST'!$N$52</f>
        <v>3</v>
      </c>
      <c r="DU133" s="57" t="str">
        <f>'MARK LIST'!$AB$52</f>
        <v>3</v>
      </c>
      <c r="DV133" s="57" t="str">
        <f>'MARK LIST'!$AK$52</f>
        <v>3</v>
      </c>
      <c r="DW133" s="57" t="str">
        <f>'MARK LIST'!$BD$52</f>
        <v>3</v>
      </c>
      <c r="DX133" s="57" t="str">
        <f>'MARK LIST'!$BR$52</f>
        <v>3</v>
      </c>
      <c r="DY133" s="57" t="str">
        <f>'MARK LIST'!$CA$52</f>
        <v>3</v>
      </c>
      <c r="DZ133" s="58" t="str">
        <f>'MARK LIST'!$DJ$52</f>
        <v>E2</v>
      </c>
      <c r="EA133" s="58" t="str">
        <f>'MARK LIST'!$DK$52</f>
        <v>E2</v>
      </c>
      <c r="EB133" s="166" t="str">
        <f>'MARK LIST'!$CV$52</f>
        <v>E2</v>
      </c>
      <c r="EC133" s="166" t="str">
        <f>'MARK LIST'!$CW$52</f>
        <v>3</v>
      </c>
      <c r="ED133" s="69"/>
      <c r="EE133" s="862"/>
      <c r="EF133" s="862"/>
      <c r="EG133" s="61"/>
      <c r="EH133" s="84" t="str">
        <f>HOME!$B$15</f>
        <v>ENGLISH</v>
      </c>
      <c r="EI133" s="57" t="str">
        <f>'MARK LIST'!$N$57</f>
        <v>ab</v>
      </c>
      <c r="EJ133" s="57" t="str">
        <f>'MARK LIST'!$AB$57</f>
        <v>3</v>
      </c>
      <c r="EK133" s="57" t="str">
        <f>'MARK LIST'!$AK$57</f>
        <v>3</v>
      </c>
      <c r="EL133" s="57" t="str">
        <f>'MARK LIST'!$BD$57</f>
        <v>3</v>
      </c>
      <c r="EM133" s="57" t="str">
        <f>'MARK LIST'!$BR$57</f>
        <v>3</v>
      </c>
      <c r="EN133" s="57" t="str">
        <f>'MARK LIST'!$CA$57</f>
        <v>3</v>
      </c>
      <c r="EO133" s="58" t="str">
        <f>'MARK LIST'!$DJ$57</f>
        <v>E2</v>
      </c>
      <c r="EP133" s="58" t="str">
        <f>'MARK LIST'!$DK$57</f>
        <v>E2</v>
      </c>
      <c r="EQ133" s="166" t="str">
        <f>'MARK LIST'!$CV$57</f>
        <v>E2</v>
      </c>
      <c r="ER133" s="166" t="str">
        <f>'MARK LIST'!$CW$57</f>
        <v>3</v>
      </c>
      <c r="ES133" s="69"/>
      <c r="ET133" s="862"/>
    </row>
    <row r="134" spans="1:150" s="155" customFormat="1" ht="18" customHeight="1">
      <c r="A134" s="862"/>
      <c r="B134" s="61"/>
      <c r="C134" s="84" t="str">
        <f>HOME!$B$16</f>
        <v>HINDI</v>
      </c>
      <c r="D134" s="57" t="str">
        <f>'MARK LIST'!$N$76</f>
        <v>10</v>
      </c>
      <c r="E134" s="57" t="str">
        <f>'MARK LIST'!$AB$76</f>
        <v>10</v>
      </c>
      <c r="F134" s="57" t="str">
        <f>'MARK LIST'!$AK$76</f>
        <v>10</v>
      </c>
      <c r="G134" s="57" t="str">
        <f>'MARK LIST'!$BD$76</f>
        <v>10</v>
      </c>
      <c r="H134" s="57" t="str">
        <f>'MARK LIST'!$BR$76</f>
        <v>10</v>
      </c>
      <c r="I134" s="57" t="str">
        <f>'MARK LIST'!$CA$76</f>
        <v>10</v>
      </c>
      <c r="J134" s="58" t="str">
        <f>'MARK LIST'!$DJ$76</f>
        <v>A1</v>
      </c>
      <c r="K134" s="58" t="str">
        <f>'MARK LIST'!$DK$76</f>
        <v>A1</v>
      </c>
      <c r="L134" s="378" t="str">
        <f>'MARK LIST'!$CV$76</f>
        <v>A1</v>
      </c>
      <c r="M134" s="166" t="str">
        <f>'MARK LIST'!$CW$76</f>
        <v>10</v>
      </c>
      <c r="N134" s="69"/>
      <c r="O134" s="862"/>
      <c r="P134" s="862"/>
      <c r="Q134" s="61"/>
      <c r="R134" s="84" t="str">
        <f>HOME!$B$16</f>
        <v>HINDI</v>
      </c>
      <c r="S134" s="57" t="str">
        <f>'MARK LIST'!$N$81</f>
        <v>9</v>
      </c>
      <c r="T134" s="57" t="str">
        <f>'MARK LIST'!$AB$81</f>
        <v>9</v>
      </c>
      <c r="U134" s="57" t="str">
        <f>'MARK LIST'!$AK$81</f>
        <v>9</v>
      </c>
      <c r="V134" s="57" t="str">
        <f>'MARK LIST'!$BD$81</f>
        <v>9</v>
      </c>
      <c r="W134" s="57" t="str">
        <f>'MARK LIST'!$BR$81</f>
        <v>9</v>
      </c>
      <c r="X134" s="57" t="str">
        <f>'MARK LIST'!$CA$81</f>
        <v>10</v>
      </c>
      <c r="Y134" s="58" t="str">
        <f>'MARK LIST'!$DJ$81</f>
        <v>A2</v>
      </c>
      <c r="Z134" s="58" t="str">
        <f>'MARK LIST'!$DK$81</f>
        <v>A1</v>
      </c>
      <c r="AA134" s="166" t="str">
        <f>'MARK LIST'!$CV$81</f>
        <v>A1</v>
      </c>
      <c r="AB134" s="166" t="str">
        <f>'MARK LIST'!$CW$81</f>
        <v>10</v>
      </c>
      <c r="AC134" s="69"/>
      <c r="AD134" s="862"/>
      <c r="AE134" s="862"/>
      <c r="AF134" s="61"/>
      <c r="AG134" s="84" t="str">
        <f>HOME!$B$16</f>
        <v>HINDI</v>
      </c>
      <c r="AH134" s="57" t="str">
        <f>'MARK LIST'!$N$86</f>
        <v>8</v>
      </c>
      <c r="AI134" s="57" t="str">
        <f>'MARK LIST'!$AB$86</f>
        <v>8</v>
      </c>
      <c r="AJ134" s="57" t="str">
        <f>'MARK LIST'!$AK$86</f>
        <v>8</v>
      </c>
      <c r="AK134" s="57" t="str">
        <f>'MARK LIST'!$BD$86</f>
        <v>8</v>
      </c>
      <c r="AL134" s="57" t="str">
        <f>'MARK LIST'!$BR$86</f>
        <v>8</v>
      </c>
      <c r="AM134" s="57" t="str">
        <f>'MARK LIST'!$CA$86</f>
        <v>10</v>
      </c>
      <c r="AN134" s="58" t="str">
        <f>'MARK LIST'!$DJ$86</f>
        <v>B1</v>
      </c>
      <c r="AO134" s="58" t="str">
        <f>'MARK LIST'!$DK$86</f>
        <v>A2</v>
      </c>
      <c r="AP134" s="166" t="str">
        <f>'MARK LIST'!$CV$86</f>
        <v>A2</v>
      </c>
      <c r="AQ134" s="166" t="str">
        <f>'MARK LIST'!$CW$86</f>
        <v>9</v>
      </c>
      <c r="AR134" s="69"/>
      <c r="AS134" s="862"/>
      <c r="AT134" s="862"/>
      <c r="AU134" s="61"/>
      <c r="AV134" s="84" t="str">
        <f>HOME!$B$16</f>
        <v>HINDI</v>
      </c>
      <c r="AW134" s="57" t="str">
        <f>'MARK LIST'!$N$91</f>
        <v>7</v>
      </c>
      <c r="AX134" s="57" t="str">
        <f>'MARK LIST'!$AB$91</f>
        <v>7</v>
      </c>
      <c r="AY134" s="57" t="str">
        <f>'MARK LIST'!$AK$91</f>
        <v>7</v>
      </c>
      <c r="AZ134" s="57" t="str">
        <f>'MARK LIST'!$BD$91</f>
        <v>7</v>
      </c>
      <c r="BA134" s="57" t="str">
        <f>'MARK LIST'!$BR$91</f>
        <v>7</v>
      </c>
      <c r="BB134" s="57" t="str">
        <f>'MARK LIST'!$CA$91</f>
        <v>9</v>
      </c>
      <c r="BC134" s="58" t="str">
        <f>'MARK LIST'!$DJ$91</f>
        <v>B2</v>
      </c>
      <c r="BD134" s="58" t="str">
        <f>'MARK LIST'!$DK$91</f>
        <v>B1</v>
      </c>
      <c r="BE134" s="166" t="str">
        <f>'MARK LIST'!$CV$91</f>
        <v>B1</v>
      </c>
      <c r="BF134" s="166" t="str">
        <f>'MARK LIST'!$CW$91</f>
        <v>8</v>
      </c>
      <c r="BG134" s="69"/>
      <c r="BH134" s="862"/>
      <c r="BI134" s="862"/>
      <c r="BJ134" s="61"/>
      <c r="BK134" s="84" t="str">
        <f>HOME!$B$16</f>
        <v>HINDI</v>
      </c>
      <c r="BL134" s="57" t="str">
        <f>'MARK LIST'!$N$96</f>
        <v>6</v>
      </c>
      <c r="BM134" s="57" t="str">
        <f>'MARK LIST'!$AB$96</f>
        <v>6</v>
      </c>
      <c r="BN134" s="57" t="str">
        <f>'MARK LIST'!$AK$96</f>
        <v>6</v>
      </c>
      <c r="BO134" s="57" t="str">
        <f>'MARK LIST'!$BD$96</f>
        <v>6</v>
      </c>
      <c r="BP134" s="57" t="str">
        <f>'MARK LIST'!$BR$96</f>
        <v>6</v>
      </c>
      <c r="BQ134" s="57" t="str">
        <f>'MARK LIST'!$CA$96</f>
        <v>8</v>
      </c>
      <c r="BR134" s="58" t="str">
        <f>'MARK LIST'!$DJ$96</f>
        <v>C1</v>
      </c>
      <c r="BS134" s="58" t="str">
        <f>'MARK LIST'!$DK$96</f>
        <v>B2</v>
      </c>
      <c r="BT134" s="166" t="str">
        <f>'MARK LIST'!$CV$96</f>
        <v>B2</v>
      </c>
      <c r="BU134" s="166" t="str">
        <f>'MARK LIST'!$CW$96</f>
        <v>7</v>
      </c>
      <c r="BV134" s="69"/>
      <c r="BW134" s="862"/>
      <c r="BX134" s="862"/>
      <c r="BY134" s="61"/>
      <c r="BZ134" s="84" t="str">
        <f>HOME!$B$16</f>
        <v>HINDI</v>
      </c>
      <c r="CA134" s="57" t="str">
        <f>'MARK LIST'!$N$101</f>
        <v>5</v>
      </c>
      <c r="CB134" s="57" t="str">
        <f>'MARK LIST'!$AB$101</f>
        <v>5</v>
      </c>
      <c r="CC134" s="57" t="str">
        <f>'MARK LIST'!$AK$101</f>
        <v>5</v>
      </c>
      <c r="CD134" s="57" t="str">
        <f>'MARK LIST'!$BD$101</f>
        <v>5</v>
      </c>
      <c r="CE134" s="57" t="str">
        <f>'MARK LIST'!$BR$101</f>
        <v>5</v>
      </c>
      <c r="CF134" s="57" t="str">
        <f>'MARK LIST'!$CA$101</f>
        <v>7</v>
      </c>
      <c r="CG134" s="58" t="str">
        <f>'MARK LIST'!$DJ$101</f>
        <v>C2</v>
      </c>
      <c r="CH134" s="58" t="str">
        <f>'MARK LIST'!$DK$101</f>
        <v>C1</v>
      </c>
      <c r="CI134" s="166" t="str">
        <f>'MARK LIST'!$CV$101</f>
        <v>C1</v>
      </c>
      <c r="CJ134" s="166" t="str">
        <f>'MARK LIST'!$CW$101</f>
        <v>6</v>
      </c>
      <c r="CK134" s="69"/>
      <c r="CL134" s="862"/>
      <c r="CM134" s="862"/>
      <c r="CN134" s="61"/>
      <c r="CO134" s="84" t="str">
        <f>HOME!$B$16</f>
        <v>HINDI</v>
      </c>
      <c r="CP134" s="57" t="str">
        <f>'MARK LIST'!$N$106</f>
        <v>4</v>
      </c>
      <c r="CQ134" s="57" t="str">
        <f>'MARK LIST'!$AB$106</f>
        <v>4</v>
      </c>
      <c r="CR134" s="57" t="str">
        <f>'MARK LIST'!$AK$106</f>
        <v>4</v>
      </c>
      <c r="CS134" s="57" t="str">
        <f>'MARK LIST'!$BD$106</f>
        <v>4</v>
      </c>
      <c r="CT134" s="57" t="str">
        <f>'MARK LIST'!$BR$106</f>
        <v>4</v>
      </c>
      <c r="CU134" s="57" t="str">
        <f>'MARK LIST'!$CA$106</f>
        <v>5</v>
      </c>
      <c r="CV134" s="58" t="str">
        <f>'MARK LIST'!$DJ$106</f>
        <v>D</v>
      </c>
      <c r="CW134" s="58" t="str">
        <f>'MARK LIST'!$DK$106</f>
        <v>C2</v>
      </c>
      <c r="CX134" s="166" t="str">
        <f>'MARK LIST'!$CV$106</f>
        <v>C2</v>
      </c>
      <c r="CY134" s="166" t="str">
        <f>'MARK LIST'!$CW$106</f>
        <v>5</v>
      </c>
      <c r="CZ134" s="69"/>
      <c r="DA134" s="862"/>
      <c r="DB134" s="862"/>
      <c r="DC134" s="61"/>
      <c r="DD134" s="84" t="str">
        <f>HOME!$B$16</f>
        <v>HINDI</v>
      </c>
      <c r="DE134" s="57" t="str">
        <f>'MARK LIST'!$N$111</f>
        <v>2</v>
      </c>
      <c r="DF134" s="57" t="str">
        <f>'MARK LIST'!$AB$111</f>
        <v>2</v>
      </c>
      <c r="DG134" s="57" t="str">
        <f>'MARK LIST'!$AK$111</f>
        <v>2</v>
      </c>
      <c r="DH134" s="57" t="str">
        <f>'MARK LIST'!$BD$111</f>
        <v>2</v>
      </c>
      <c r="DI134" s="57" t="str">
        <f>'MARK LIST'!$BR$111</f>
        <v>2</v>
      </c>
      <c r="DJ134" s="57" t="str">
        <f>'MARK LIST'!$CA$111</f>
        <v>4</v>
      </c>
      <c r="DK134" s="58" t="str">
        <f>'MARK LIST'!$DJ$111</f>
        <v>E1</v>
      </c>
      <c r="DL134" s="58" t="str">
        <f>'MARK LIST'!$DK$111</f>
        <v>D</v>
      </c>
      <c r="DM134" s="166" t="str">
        <f>'MARK LIST'!$CV$111</f>
        <v>D</v>
      </c>
      <c r="DN134" s="166" t="str">
        <f>'MARK LIST'!$CW$111</f>
        <v>4</v>
      </c>
      <c r="DO134" s="69"/>
      <c r="DP134" s="862"/>
      <c r="DQ134" s="862"/>
      <c r="DR134" s="61"/>
      <c r="DS134" s="84" t="str">
        <f>HOME!$B$16</f>
        <v>HINDI</v>
      </c>
      <c r="DT134" s="57" t="str">
        <f>'MARK LIST'!$N$116</f>
        <v>3</v>
      </c>
      <c r="DU134" s="57" t="str">
        <f>'MARK LIST'!$AB$116</f>
        <v>3</v>
      </c>
      <c r="DV134" s="57" t="str">
        <f>'MARK LIST'!$AK$116</f>
        <v>3</v>
      </c>
      <c r="DW134" s="57" t="str">
        <f>'MARK LIST'!$BD$116</f>
        <v>3</v>
      </c>
      <c r="DX134" s="57" t="str">
        <f>'MARK LIST'!$BR$116</f>
        <v>3</v>
      </c>
      <c r="DY134" s="57" t="str">
        <f>'MARK LIST'!$CA$116</f>
        <v>2</v>
      </c>
      <c r="DZ134" s="58" t="str">
        <f>'MARK LIST'!$DJ$116</f>
        <v>E2</v>
      </c>
      <c r="EA134" s="58" t="str">
        <f>'MARK LIST'!$DK$116</f>
        <v>E1</v>
      </c>
      <c r="EB134" s="166" t="str">
        <f>'MARK LIST'!$CV$116</f>
        <v>E1</v>
      </c>
      <c r="EC134" s="166" t="str">
        <f>'MARK LIST'!$CW$116</f>
        <v>2</v>
      </c>
      <c r="ED134" s="69"/>
      <c r="EE134" s="862"/>
      <c r="EF134" s="862"/>
      <c r="EG134" s="61"/>
      <c r="EH134" s="84" t="str">
        <f>HOME!$B$16</f>
        <v>HINDI</v>
      </c>
      <c r="EI134" s="57" t="str">
        <f>'MARK LIST'!$N$121</f>
        <v>ab</v>
      </c>
      <c r="EJ134" s="57" t="str">
        <f>'MARK LIST'!$AB$121</f>
        <v>ab</v>
      </c>
      <c r="EK134" s="57" t="str">
        <f>'MARK LIST'!$AK$121</f>
        <v>3</v>
      </c>
      <c r="EL134" s="57" t="str">
        <f>'MARK LIST'!$BD$121</f>
        <v>3</v>
      </c>
      <c r="EM134" s="57" t="str">
        <f>'MARK LIST'!$BR$121</f>
        <v>3</v>
      </c>
      <c r="EN134" s="57" t="str">
        <f>'MARK LIST'!$CA$121</f>
        <v>2</v>
      </c>
      <c r="EO134" s="58" t="str">
        <f>'MARK LIST'!$DJ$121</f>
        <v>E2</v>
      </c>
      <c r="EP134" s="58" t="str">
        <f>'MARK LIST'!$DK$121</f>
        <v>E1</v>
      </c>
      <c r="EQ134" s="166" t="str">
        <f>'MARK LIST'!$CV$121</f>
        <v>E2</v>
      </c>
      <c r="ER134" s="166" t="str">
        <f>'MARK LIST'!$CW$121</f>
        <v>3</v>
      </c>
      <c r="ES134" s="69"/>
      <c r="ET134" s="862"/>
    </row>
    <row r="135" spans="1:150" s="155" customFormat="1" ht="18" customHeight="1">
      <c r="A135" s="862"/>
      <c r="B135" s="61"/>
      <c r="C135" s="84" t="str">
        <f>HOME!$B$17</f>
        <v>TELUGU</v>
      </c>
      <c r="D135" s="57" t="str">
        <f>'MARK LIST'!$N$140</f>
        <v>10</v>
      </c>
      <c r="E135" s="57" t="str">
        <f>'MARK LIST'!$AB$140</f>
        <v>10</v>
      </c>
      <c r="F135" s="57" t="str">
        <f>'MARK LIST'!$AK$140</f>
        <v>10</v>
      </c>
      <c r="G135" s="57" t="str">
        <f>'MARK LIST'!$BD$140</f>
        <v>10</v>
      </c>
      <c r="H135" s="57" t="str">
        <f>'MARK LIST'!$BR$140</f>
        <v>10</v>
      </c>
      <c r="I135" s="57" t="str">
        <f>'MARK LIST'!$CA$140</f>
        <v>10</v>
      </c>
      <c r="J135" s="58" t="str">
        <f>'MARK LIST'!$DJ$140</f>
        <v>A1</v>
      </c>
      <c r="K135" s="58" t="str">
        <f>'MARK LIST'!$DK$140</f>
        <v>A1</v>
      </c>
      <c r="L135" s="378" t="str">
        <f>'MARK LIST'!$CV$140</f>
        <v>A1</v>
      </c>
      <c r="M135" s="166" t="str">
        <f>'MARK LIST'!$CW$140</f>
        <v>10</v>
      </c>
      <c r="N135" s="69"/>
      <c r="O135" s="862"/>
      <c r="P135" s="862"/>
      <c r="Q135" s="61"/>
      <c r="R135" s="84" t="str">
        <f>HOME!$B$17</f>
        <v>TELUGU</v>
      </c>
      <c r="S135" s="57" t="str">
        <f>'MARK LIST'!$N$145</f>
        <v>9</v>
      </c>
      <c r="T135" s="57" t="str">
        <f>'MARK LIST'!$AB$145</f>
        <v>9</v>
      </c>
      <c r="U135" s="57" t="str">
        <f>'MARK LIST'!$AK$145</f>
        <v>9</v>
      </c>
      <c r="V135" s="57" t="str">
        <f>'MARK LIST'!$BD$145</f>
        <v>9</v>
      </c>
      <c r="W135" s="57" t="str">
        <f>'MARK LIST'!$BR$145</f>
        <v>9</v>
      </c>
      <c r="X135" s="57" t="str">
        <f>'MARK LIST'!$CA$145</f>
        <v>10</v>
      </c>
      <c r="Y135" s="58" t="str">
        <f>'MARK LIST'!$DJ$145</f>
        <v>A2</v>
      </c>
      <c r="Z135" s="58" t="str">
        <f>'MARK LIST'!$DK$145</f>
        <v>A1</v>
      </c>
      <c r="AA135" s="166" t="str">
        <f>'MARK LIST'!$CV$145</f>
        <v>A1</v>
      </c>
      <c r="AB135" s="166" t="str">
        <f>'MARK LIST'!$CW$145</f>
        <v>10</v>
      </c>
      <c r="AC135" s="69"/>
      <c r="AD135" s="862"/>
      <c r="AE135" s="862"/>
      <c r="AF135" s="61"/>
      <c r="AG135" s="84" t="str">
        <f>HOME!$B$17</f>
        <v>TELUGU</v>
      </c>
      <c r="AH135" s="57" t="str">
        <f>'MARK LIST'!$N$150</f>
        <v>8</v>
      </c>
      <c r="AI135" s="57" t="str">
        <f>'MARK LIST'!$AB$150</f>
        <v>8</v>
      </c>
      <c r="AJ135" s="57" t="str">
        <f>'MARK LIST'!$AK$150</f>
        <v>8</v>
      </c>
      <c r="AK135" s="57" t="str">
        <f>'MARK LIST'!$BD$150</f>
        <v>8</v>
      </c>
      <c r="AL135" s="57" t="str">
        <f>'MARK LIST'!$BR$150</f>
        <v>8</v>
      </c>
      <c r="AM135" s="57" t="str">
        <f>'MARK LIST'!$CA$150</f>
        <v>9</v>
      </c>
      <c r="AN135" s="58" t="str">
        <f>'MARK LIST'!$DJ$150</f>
        <v>B1</v>
      </c>
      <c r="AO135" s="58" t="str">
        <f>'MARK LIST'!$DK$150</f>
        <v>A2</v>
      </c>
      <c r="AP135" s="166" t="str">
        <f>'MARK LIST'!$CV$150</f>
        <v>A2</v>
      </c>
      <c r="AQ135" s="166" t="str">
        <f>'MARK LIST'!$CW$150</f>
        <v>9</v>
      </c>
      <c r="AR135" s="69"/>
      <c r="AS135" s="862"/>
      <c r="AT135" s="862"/>
      <c r="AU135" s="61"/>
      <c r="AV135" s="84" t="str">
        <f>HOME!$B$17</f>
        <v>TELUGU</v>
      </c>
      <c r="AW135" s="57" t="str">
        <f>'MARK LIST'!$N$155</f>
        <v>7</v>
      </c>
      <c r="AX135" s="57" t="str">
        <f>'MARK LIST'!$AB$155</f>
        <v>7</v>
      </c>
      <c r="AY135" s="57" t="str">
        <f>'MARK LIST'!$AK$155</f>
        <v>7</v>
      </c>
      <c r="AZ135" s="57" t="str">
        <f>'MARK LIST'!$BD$155</f>
        <v>7</v>
      </c>
      <c r="BA135" s="57" t="str">
        <f>'MARK LIST'!$BR$155</f>
        <v>7</v>
      </c>
      <c r="BB135" s="57" t="str">
        <f>'MARK LIST'!$CA$155</f>
        <v>8</v>
      </c>
      <c r="BC135" s="58" t="str">
        <f>'MARK LIST'!$DJ$155</f>
        <v>B2</v>
      </c>
      <c r="BD135" s="58" t="str">
        <f>'MARK LIST'!$DK$155</f>
        <v>B1</v>
      </c>
      <c r="BE135" s="166" t="str">
        <f>'MARK LIST'!$CV$155</f>
        <v>B1</v>
      </c>
      <c r="BF135" s="166" t="str">
        <f>'MARK LIST'!$CW$155</f>
        <v>8</v>
      </c>
      <c r="BG135" s="69"/>
      <c r="BH135" s="862"/>
      <c r="BI135" s="862"/>
      <c r="BJ135" s="61"/>
      <c r="BK135" s="84" t="str">
        <f>HOME!$B$17</f>
        <v>TELUGU</v>
      </c>
      <c r="BL135" s="57" t="str">
        <f>'MARK LIST'!$N$160</f>
        <v>6</v>
      </c>
      <c r="BM135" s="57" t="str">
        <f>'MARK LIST'!$AB$160</f>
        <v>6</v>
      </c>
      <c r="BN135" s="57" t="str">
        <f>'MARK LIST'!$AK$160</f>
        <v>6</v>
      </c>
      <c r="BO135" s="57" t="str">
        <f>'MARK LIST'!$BD$160</f>
        <v>6</v>
      </c>
      <c r="BP135" s="57" t="str">
        <f>'MARK LIST'!$BR$160</f>
        <v>6</v>
      </c>
      <c r="BQ135" s="57" t="str">
        <f>'MARK LIST'!$CA$160</f>
        <v>7</v>
      </c>
      <c r="BR135" s="58" t="str">
        <f>'MARK LIST'!$DJ$160</f>
        <v>C1</v>
      </c>
      <c r="BS135" s="58" t="str">
        <f>'MARK LIST'!$DK$160</f>
        <v>B2</v>
      </c>
      <c r="BT135" s="166" t="str">
        <f>'MARK LIST'!$CV$160</f>
        <v>B2</v>
      </c>
      <c r="BU135" s="166" t="str">
        <f>'MARK LIST'!$CW$160</f>
        <v>7</v>
      </c>
      <c r="BV135" s="69"/>
      <c r="BW135" s="862"/>
      <c r="BX135" s="862"/>
      <c r="BY135" s="61"/>
      <c r="BZ135" s="84" t="str">
        <f>HOME!$B$17</f>
        <v>TELUGU</v>
      </c>
      <c r="CA135" s="57" t="str">
        <f>'MARK LIST'!$N$165</f>
        <v>5</v>
      </c>
      <c r="CB135" s="57" t="str">
        <f>'MARK LIST'!$AB$165</f>
        <v>5</v>
      </c>
      <c r="CC135" s="57" t="str">
        <f>'MARK LIST'!$AK$165</f>
        <v>5</v>
      </c>
      <c r="CD135" s="57" t="str">
        <f>'MARK LIST'!$BD$165</f>
        <v>5</v>
      </c>
      <c r="CE135" s="57" t="str">
        <f>'MARK LIST'!$BR$165</f>
        <v>5</v>
      </c>
      <c r="CF135" s="57" t="str">
        <f>'MARK LIST'!$CA$165</f>
        <v>6</v>
      </c>
      <c r="CG135" s="58" t="str">
        <f>'MARK LIST'!$DJ$165</f>
        <v>C2</v>
      </c>
      <c r="CH135" s="58" t="str">
        <f>'MARK LIST'!$DK$165</f>
        <v>C1</v>
      </c>
      <c r="CI135" s="166" t="str">
        <f>'MARK LIST'!$CV$165</f>
        <v>C1</v>
      </c>
      <c r="CJ135" s="166" t="str">
        <f>'MARK LIST'!$CW$165</f>
        <v>6</v>
      </c>
      <c r="CK135" s="69"/>
      <c r="CL135" s="862"/>
      <c r="CM135" s="862"/>
      <c r="CN135" s="61"/>
      <c r="CO135" s="84" t="str">
        <f>HOME!$B$17</f>
        <v>TELUGU</v>
      </c>
      <c r="CP135" s="57" t="str">
        <f>'MARK LIST'!$N$170</f>
        <v>4</v>
      </c>
      <c r="CQ135" s="57" t="str">
        <f>'MARK LIST'!$AB$170</f>
        <v>4</v>
      </c>
      <c r="CR135" s="57" t="str">
        <f>'MARK LIST'!$AK$170</f>
        <v>4</v>
      </c>
      <c r="CS135" s="57" t="str">
        <f>'MARK LIST'!$BD$170</f>
        <v>4</v>
      </c>
      <c r="CT135" s="57" t="str">
        <f>'MARK LIST'!$BR$170</f>
        <v>4</v>
      </c>
      <c r="CU135" s="57" t="str">
        <f>'MARK LIST'!$CA$170</f>
        <v>5</v>
      </c>
      <c r="CV135" s="58" t="str">
        <f>'MARK LIST'!$DJ$170</f>
        <v>D</v>
      </c>
      <c r="CW135" s="58" t="str">
        <f>'MARK LIST'!$DK$170</f>
        <v>C2</v>
      </c>
      <c r="CX135" s="166" t="str">
        <f>'MARK LIST'!$CV$170</f>
        <v>C2</v>
      </c>
      <c r="CY135" s="166" t="str">
        <f>'MARK LIST'!$CW$170</f>
        <v>5</v>
      </c>
      <c r="CZ135" s="69"/>
      <c r="DA135" s="862"/>
      <c r="DB135" s="862"/>
      <c r="DC135" s="61"/>
      <c r="DD135" s="84" t="str">
        <f>HOME!$B$17</f>
        <v>TELUGU</v>
      </c>
      <c r="DE135" s="57" t="str">
        <f>'MARK LIST'!$N$175</f>
        <v>2</v>
      </c>
      <c r="DF135" s="57" t="str">
        <f>'MARK LIST'!$AB$175</f>
        <v>2</v>
      </c>
      <c r="DG135" s="57" t="str">
        <f>'MARK LIST'!$AK$175</f>
        <v>2</v>
      </c>
      <c r="DH135" s="57" t="str">
        <f>'MARK LIST'!$BD$175</f>
        <v>2</v>
      </c>
      <c r="DI135" s="57" t="str">
        <f>'MARK LIST'!$BR$175</f>
        <v>2</v>
      </c>
      <c r="DJ135" s="57" t="str">
        <f>'MARK LIST'!$CA$175</f>
        <v>4</v>
      </c>
      <c r="DK135" s="58" t="str">
        <f>'MARK LIST'!$DJ$175</f>
        <v>E1</v>
      </c>
      <c r="DL135" s="58" t="str">
        <f>'MARK LIST'!$DK$175</f>
        <v>D</v>
      </c>
      <c r="DM135" s="166" t="str">
        <f>'MARK LIST'!$CV$175</f>
        <v>D</v>
      </c>
      <c r="DN135" s="166" t="str">
        <f>'MARK LIST'!$CW$175</f>
        <v>4</v>
      </c>
      <c r="DO135" s="69"/>
      <c r="DP135" s="862"/>
      <c r="DQ135" s="862"/>
      <c r="DR135" s="61"/>
      <c r="DS135" s="84" t="str">
        <f>HOME!$B$17</f>
        <v>TELUGU</v>
      </c>
      <c r="DT135" s="57" t="str">
        <f>'MARK LIST'!$N$180</f>
        <v>3</v>
      </c>
      <c r="DU135" s="57" t="str">
        <f>'MARK LIST'!$AB$180</f>
        <v>3</v>
      </c>
      <c r="DV135" s="57" t="str">
        <f>'MARK LIST'!$AK$180</f>
        <v>3</v>
      </c>
      <c r="DW135" s="57" t="str">
        <f>'MARK LIST'!$BD$180</f>
        <v>3</v>
      </c>
      <c r="DX135" s="57" t="str">
        <f>'MARK LIST'!$BR$180</f>
        <v>3</v>
      </c>
      <c r="DY135" s="57" t="str">
        <f>'MARK LIST'!$CA$180</f>
        <v>2</v>
      </c>
      <c r="DZ135" s="58" t="str">
        <f>'MARK LIST'!$DJ$180</f>
        <v>E2</v>
      </c>
      <c r="EA135" s="58" t="str">
        <f>'MARK LIST'!$DK$180</f>
        <v>E1</v>
      </c>
      <c r="EB135" s="166" t="str">
        <f>'MARK LIST'!$CV$180</f>
        <v>E1</v>
      </c>
      <c r="EC135" s="166" t="str">
        <f>'MARK LIST'!$CW$180</f>
        <v>2</v>
      </c>
      <c r="ED135" s="69"/>
      <c r="EE135" s="862"/>
      <c r="EF135" s="862"/>
      <c r="EG135" s="61"/>
      <c r="EH135" s="84" t="str">
        <f>HOME!$B$17</f>
        <v>TELUGU</v>
      </c>
      <c r="EI135" s="57" t="str">
        <f>'MARK LIST'!$N$185</f>
        <v>ab</v>
      </c>
      <c r="EJ135" s="57" t="str">
        <f>'MARK LIST'!$AB$185</f>
        <v>ab</v>
      </c>
      <c r="EK135" s="57" t="str">
        <f>'MARK LIST'!$AK$185</f>
        <v>3</v>
      </c>
      <c r="EL135" s="57" t="str">
        <f>'MARK LIST'!$BD$185</f>
        <v>3</v>
      </c>
      <c r="EM135" s="57" t="str">
        <f>'MARK LIST'!$BR$185</f>
        <v>3</v>
      </c>
      <c r="EN135" s="57" t="str">
        <f>'MARK LIST'!$CA$185</f>
        <v>2</v>
      </c>
      <c r="EO135" s="58" t="str">
        <f>'MARK LIST'!$DJ$185</f>
        <v>E2</v>
      </c>
      <c r="EP135" s="58" t="str">
        <f>'MARK LIST'!$DK$185</f>
        <v>E1</v>
      </c>
      <c r="EQ135" s="166" t="str">
        <f>'MARK LIST'!$CV$185</f>
        <v>E2</v>
      </c>
      <c r="ER135" s="166" t="str">
        <f>'MARK LIST'!$CW$185</f>
        <v>3</v>
      </c>
      <c r="ES135" s="69"/>
      <c r="ET135" s="862"/>
    </row>
    <row r="136" spans="1:150" s="155" customFormat="1" ht="18" customHeight="1">
      <c r="A136" s="862"/>
      <c r="B136" s="61"/>
      <c r="C136" s="84" t="str">
        <f>HOME!$B$18</f>
        <v>MATHS</v>
      </c>
      <c r="D136" s="57" t="str">
        <f>'MARK LIST'!$N$204</f>
        <v>8</v>
      </c>
      <c r="E136" s="57" t="str">
        <f>'MARK LIST'!$AB$204</f>
        <v>10</v>
      </c>
      <c r="F136" s="57" t="str">
        <f>'MARK LIST'!$AK$204</f>
        <v>10</v>
      </c>
      <c r="G136" s="57" t="str">
        <f>'MARK LIST'!$BD$204</f>
        <v>10</v>
      </c>
      <c r="H136" s="57" t="str">
        <f>'MARK LIST'!$BR$204</f>
        <v>10</v>
      </c>
      <c r="I136" s="57" t="str">
        <f>'MARK LIST'!$CA$204</f>
        <v>10</v>
      </c>
      <c r="J136" s="58" t="str">
        <f>'MARK LIST'!$DJ$204</f>
        <v>A1</v>
      </c>
      <c r="K136" s="58" t="str">
        <f>'MARK LIST'!$DK$204</f>
        <v>A1</v>
      </c>
      <c r="L136" s="378" t="str">
        <f>'MARK LIST'!$CV$204</f>
        <v>A1</v>
      </c>
      <c r="M136" s="166" t="str">
        <f>'MARK LIST'!$CW$204</f>
        <v>10</v>
      </c>
      <c r="N136" s="69"/>
      <c r="O136" s="862"/>
      <c r="P136" s="862"/>
      <c r="Q136" s="61"/>
      <c r="R136" s="84" t="str">
        <f>HOME!$B$18</f>
        <v>MATHS</v>
      </c>
      <c r="S136" s="57" t="str">
        <f>'MARK LIST'!$N$209</f>
        <v>7</v>
      </c>
      <c r="T136" s="57" t="str">
        <f>'MARK LIST'!$AB$209</f>
        <v>9</v>
      </c>
      <c r="U136" s="57" t="str">
        <f>'MARK LIST'!$AK$209</f>
        <v>9</v>
      </c>
      <c r="V136" s="57" t="str">
        <f>'MARK LIST'!$BD$209</f>
        <v>9</v>
      </c>
      <c r="W136" s="57" t="str">
        <f>'MARK LIST'!$BR$209</f>
        <v>9</v>
      </c>
      <c r="X136" s="57" t="str">
        <f>'MARK LIST'!$CA$209</f>
        <v>9</v>
      </c>
      <c r="Y136" s="58" t="str">
        <f>'MARK LIST'!$DJ$209</f>
        <v>A2</v>
      </c>
      <c r="Z136" s="58" t="str">
        <f>'MARK LIST'!$DK$209</f>
        <v>A2</v>
      </c>
      <c r="AA136" s="166" t="str">
        <f>'MARK LIST'!$CV$209</f>
        <v>A2</v>
      </c>
      <c r="AB136" s="166" t="str">
        <f>'MARK LIST'!$CW$209</f>
        <v>9</v>
      </c>
      <c r="AC136" s="69"/>
      <c r="AD136" s="862"/>
      <c r="AE136" s="862"/>
      <c r="AF136" s="61"/>
      <c r="AG136" s="84" t="str">
        <f>HOME!$B$18</f>
        <v>MATHS</v>
      </c>
      <c r="AH136" s="57" t="str">
        <f>'MARK LIST'!$N$214</f>
        <v>7</v>
      </c>
      <c r="AI136" s="57" t="str">
        <f>'MARK LIST'!$AB$214</f>
        <v>8</v>
      </c>
      <c r="AJ136" s="57" t="str">
        <f>'MARK LIST'!$AK$214</f>
        <v>8</v>
      </c>
      <c r="AK136" s="57" t="str">
        <f>'MARK LIST'!$BD$214</f>
        <v>8</v>
      </c>
      <c r="AL136" s="57" t="str">
        <f>'MARK LIST'!$BR$214</f>
        <v>8</v>
      </c>
      <c r="AM136" s="57" t="str">
        <f>'MARK LIST'!$CA$214</f>
        <v>8</v>
      </c>
      <c r="AN136" s="58" t="str">
        <f>'MARK LIST'!$DJ$214</f>
        <v>B1</v>
      </c>
      <c r="AO136" s="58" t="str">
        <f>'MARK LIST'!$DK$214</f>
        <v>B1</v>
      </c>
      <c r="AP136" s="166" t="str">
        <f>'MARK LIST'!$CV$214</f>
        <v>B1</v>
      </c>
      <c r="AQ136" s="166" t="str">
        <f>'MARK LIST'!$CW$214</f>
        <v>8</v>
      </c>
      <c r="AR136" s="69"/>
      <c r="AS136" s="862"/>
      <c r="AT136" s="862"/>
      <c r="AU136" s="61"/>
      <c r="AV136" s="84" t="str">
        <f>HOME!$B$18</f>
        <v>MATHS</v>
      </c>
      <c r="AW136" s="57" t="str">
        <f>'MARK LIST'!$N$219</f>
        <v>6</v>
      </c>
      <c r="AX136" s="57" t="str">
        <f>'MARK LIST'!$AB$219</f>
        <v>7</v>
      </c>
      <c r="AY136" s="57" t="str">
        <f>'MARK LIST'!$AK$219</f>
        <v>7</v>
      </c>
      <c r="AZ136" s="57" t="str">
        <f>'MARK LIST'!$BD$219</f>
        <v>7</v>
      </c>
      <c r="BA136" s="57" t="str">
        <f>'MARK LIST'!$BR$219</f>
        <v>7</v>
      </c>
      <c r="BB136" s="57" t="str">
        <f>'MARK LIST'!$CA$219</f>
        <v>7</v>
      </c>
      <c r="BC136" s="58" t="str">
        <f>'MARK LIST'!$DJ$219</f>
        <v>B2</v>
      </c>
      <c r="BD136" s="58" t="str">
        <f>'MARK LIST'!$DK$219</f>
        <v>B2</v>
      </c>
      <c r="BE136" s="166" t="str">
        <f>'MARK LIST'!$CV$219</f>
        <v>B2</v>
      </c>
      <c r="BF136" s="166" t="str">
        <f>'MARK LIST'!$CW$219</f>
        <v>7</v>
      </c>
      <c r="BG136" s="69"/>
      <c r="BH136" s="862"/>
      <c r="BI136" s="862"/>
      <c r="BJ136" s="61"/>
      <c r="BK136" s="84" t="str">
        <f>HOME!$B$18</f>
        <v>MATHS</v>
      </c>
      <c r="BL136" s="57" t="str">
        <f>'MARK LIST'!$N$224</f>
        <v>5</v>
      </c>
      <c r="BM136" s="57" t="str">
        <f>'MARK LIST'!$AB$224</f>
        <v>6</v>
      </c>
      <c r="BN136" s="57" t="str">
        <f>'MARK LIST'!$AK$224</f>
        <v>6</v>
      </c>
      <c r="BO136" s="57" t="str">
        <f>'MARK LIST'!$BD$224</f>
        <v>6</v>
      </c>
      <c r="BP136" s="57" t="str">
        <f>'MARK LIST'!$BR$224</f>
        <v>6</v>
      </c>
      <c r="BQ136" s="57" t="str">
        <f>'MARK LIST'!$CA$224</f>
        <v>6</v>
      </c>
      <c r="BR136" s="58" t="str">
        <f>'MARK LIST'!$DJ$224</f>
        <v>C1</v>
      </c>
      <c r="BS136" s="58" t="str">
        <f>'MARK LIST'!$DK$224</f>
        <v>C1</v>
      </c>
      <c r="BT136" s="166" t="str">
        <f>'MARK LIST'!$CV$224</f>
        <v>C1</v>
      </c>
      <c r="BU136" s="166" t="str">
        <f>'MARK LIST'!$CW$224</f>
        <v>6</v>
      </c>
      <c r="BV136" s="69"/>
      <c r="BW136" s="862"/>
      <c r="BX136" s="862"/>
      <c r="BY136" s="61"/>
      <c r="BZ136" s="84" t="str">
        <f>HOME!$B$18</f>
        <v>MATHS</v>
      </c>
      <c r="CA136" s="57" t="str">
        <f>'MARK LIST'!$N$229</f>
        <v>4</v>
      </c>
      <c r="CB136" s="57" t="str">
        <f>'MARK LIST'!$AB$229</f>
        <v>5</v>
      </c>
      <c r="CC136" s="57" t="str">
        <f>'MARK LIST'!$AK$229</f>
        <v>5</v>
      </c>
      <c r="CD136" s="57" t="str">
        <f>'MARK LIST'!$BD$229</f>
        <v>5</v>
      </c>
      <c r="CE136" s="57" t="str">
        <f>'MARK LIST'!$BR$229</f>
        <v>5</v>
      </c>
      <c r="CF136" s="57" t="str">
        <f>'MARK LIST'!$CA$229</f>
        <v>5</v>
      </c>
      <c r="CG136" s="58" t="str">
        <f>'MARK LIST'!$DJ$229</f>
        <v>C2</v>
      </c>
      <c r="CH136" s="58" t="str">
        <f>'MARK LIST'!$DK$229</f>
        <v>C2</v>
      </c>
      <c r="CI136" s="166" t="str">
        <f>'MARK LIST'!$CV$229</f>
        <v>C2</v>
      </c>
      <c r="CJ136" s="166" t="str">
        <f>'MARK LIST'!$CW$229</f>
        <v>5</v>
      </c>
      <c r="CK136" s="69"/>
      <c r="CL136" s="862"/>
      <c r="CM136" s="862"/>
      <c r="CN136" s="61"/>
      <c r="CO136" s="84" t="str">
        <f>HOME!$B$18</f>
        <v>MATHS</v>
      </c>
      <c r="CP136" s="57" t="str">
        <f>'MARK LIST'!$N$234</f>
        <v>2</v>
      </c>
      <c r="CQ136" s="57" t="str">
        <f>'MARK LIST'!$AB$234</f>
        <v>4</v>
      </c>
      <c r="CR136" s="57" t="str">
        <f>'MARK LIST'!$AK$234</f>
        <v>4</v>
      </c>
      <c r="CS136" s="57" t="str">
        <f>'MARK LIST'!$BD$234</f>
        <v>4</v>
      </c>
      <c r="CT136" s="57" t="str">
        <f>'MARK LIST'!$BR$234</f>
        <v>4</v>
      </c>
      <c r="CU136" s="57" t="str">
        <f>'MARK LIST'!$CA$234</f>
        <v>4</v>
      </c>
      <c r="CV136" s="58" t="str">
        <f>'MARK LIST'!$DJ$234</f>
        <v>D</v>
      </c>
      <c r="CW136" s="58" t="str">
        <f>'MARK LIST'!$DK$234</f>
        <v>D</v>
      </c>
      <c r="CX136" s="166" t="str">
        <f>'MARK LIST'!$CV$234</f>
        <v>D</v>
      </c>
      <c r="CY136" s="166" t="str">
        <f>'MARK LIST'!$CW$234</f>
        <v>4</v>
      </c>
      <c r="CZ136" s="69"/>
      <c r="DA136" s="862"/>
      <c r="DB136" s="862"/>
      <c r="DC136" s="61"/>
      <c r="DD136" s="84" t="str">
        <f>HOME!$B$18</f>
        <v>MATHS</v>
      </c>
      <c r="DE136" s="57" t="str">
        <f>'MARK LIST'!$N$239</f>
        <v>2</v>
      </c>
      <c r="DF136" s="57" t="str">
        <f>'MARK LIST'!$AB$239</f>
        <v>2</v>
      </c>
      <c r="DG136" s="57" t="str">
        <f>'MARK LIST'!$AK$239</f>
        <v>2</v>
      </c>
      <c r="DH136" s="57" t="str">
        <f>'MARK LIST'!$BD$239</f>
        <v>2</v>
      </c>
      <c r="DI136" s="57" t="str">
        <f>'MARK LIST'!$BR$239</f>
        <v>2</v>
      </c>
      <c r="DJ136" s="57" t="str">
        <f>'MARK LIST'!$CA$239</f>
        <v>2</v>
      </c>
      <c r="DK136" s="58" t="str">
        <f>'MARK LIST'!$DJ$239</f>
        <v>E1</v>
      </c>
      <c r="DL136" s="58" t="str">
        <f>'MARK LIST'!$DK$239</f>
        <v>E1</v>
      </c>
      <c r="DM136" s="166" t="str">
        <f>'MARK LIST'!$CV$239</f>
        <v>E1</v>
      </c>
      <c r="DN136" s="166" t="str">
        <f>'MARK LIST'!$CW$239</f>
        <v>2</v>
      </c>
      <c r="DO136" s="69"/>
      <c r="DP136" s="862"/>
      <c r="DQ136" s="862"/>
      <c r="DR136" s="61"/>
      <c r="DS136" s="84" t="str">
        <f>HOME!$B$18</f>
        <v>MATHS</v>
      </c>
      <c r="DT136" s="57" t="str">
        <f>'MARK LIST'!$N$244</f>
        <v>3</v>
      </c>
      <c r="DU136" s="57" t="str">
        <f>'MARK LIST'!$AB$244</f>
        <v>3</v>
      </c>
      <c r="DV136" s="57" t="str">
        <f>'MARK LIST'!$AK$244</f>
        <v>3</v>
      </c>
      <c r="DW136" s="57" t="str">
        <f>'MARK LIST'!$BD$244</f>
        <v>3</v>
      </c>
      <c r="DX136" s="57" t="str">
        <f>'MARK LIST'!$BR$244</f>
        <v>3</v>
      </c>
      <c r="DY136" s="57" t="str">
        <f>'MARK LIST'!$CA$244</f>
        <v>3</v>
      </c>
      <c r="DZ136" s="58" t="str">
        <f>'MARK LIST'!$DJ$244</f>
        <v>E2</v>
      </c>
      <c r="EA136" s="58" t="str">
        <f>'MARK LIST'!$DK$244</f>
        <v>E2</v>
      </c>
      <c r="EB136" s="166" t="str">
        <f>'MARK LIST'!$CV$244</f>
        <v>E2</v>
      </c>
      <c r="EC136" s="166" t="str">
        <f>'MARK LIST'!$CW$244</f>
        <v>3</v>
      </c>
      <c r="ED136" s="69"/>
      <c r="EE136" s="862"/>
      <c r="EF136" s="862"/>
      <c r="EG136" s="61"/>
      <c r="EH136" s="84" t="str">
        <f>HOME!$B$18</f>
        <v>MATHS</v>
      </c>
      <c r="EI136" s="57" t="str">
        <f>'MARK LIST'!$N$249</f>
        <v>ab</v>
      </c>
      <c r="EJ136" s="57" t="str">
        <f>'MARK LIST'!$AB$249</f>
        <v>ab</v>
      </c>
      <c r="EK136" s="57" t="str">
        <f>'MARK LIST'!$AK$249</f>
        <v>3</v>
      </c>
      <c r="EL136" s="57" t="str">
        <f>'MARK LIST'!$BD$249</f>
        <v>3</v>
      </c>
      <c r="EM136" s="57" t="str">
        <f>'MARK LIST'!$BR$249</f>
        <v>3</v>
      </c>
      <c r="EN136" s="57" t="str">
        <f>'MARK LIST'!$CA$249</f>
        <v>3</v>
      </c>
      <c r="EO136" s="58" t="str">
        <f>'MARK LIST'!$DJ$249</f>
        <v>E2</v>
      </c>
      <c r="EP136" s="58" t="str">
        <f>'MARK LIST'!$DK$249</f>
        <v>E2</v>
      </c>
      <c r="EQ136" s="166" t="str">
        <f>'MARK LIST'!$CV$249</f>
        <v>E2</v>
      </c>
      <c r="ER136" s="166" t="str">
        <f>'MARK LIST'!$CW$249</f>
        <v>3</v>
      </c>
      <c r="ES136" s="69"/>
      <c r="ET136" s="862"/>
    </row>
    <row r="137" spans="1:150" s="155" customFormat="1" ht="18" customHeight="1">
      <c r="A137" s="862"/>
      <c r="B137" s="61"/>
      <c r="C137" s="84" t="str">
        <f>HOME!$B$19</f>
        <v>SCIENCE</v>
      </c>
      <c r="D137" s="57" t="str">
        <f>'MARK LIST'!$N$268</f>
        <v>10</v>
      </c>
      <c r="E137" s="57" t="str">
        <f>'MARK LIST'!$AB$268</f>
        <v>10</v>
      </c>
      <c r="F137" s="57" t="str">
        <f>'MARK LIST'!$AK$268</f>
        <v>10</v>
      </c>
      <c r="G137" s="57" t="str">
        <f>'MARK LIST'!$BD$268</f>
        <v>10</v>
      </c>
      <c r="H137" s="57" t="str">
        <f>'MARK LIST'!$BR$268</f>
        <v>10</v>
      </c>
      <c r="I137" s="57" t="str">
        <f>'MARK LIST'!$CA$268</f>
        <v>10</v>
      </c>
      <c r="J137" s="58" t="str">
        <f>'MARK LIST'!$DJ$268</f>
        <v>A1</v>
      </c>
      <c r="K137" s="58" t="str">
        <f>'MARK LIST'!$DK$268</f>
        <v>A1</v>
      </c>
      <c r="L137" s="378" t="str">
        <f>'MARK LIST'!$CV$268</f>
        <v>A1</v>
      </c>
      <c r="M137" s="166" t="str">
        <f>'MARK LIST'!$CW$268</f>
        <v>10</v>
      </c>
      <c r="N137" s="69"/>
      <c r="O137" s="862"/>
      <c r="P137" s="862"/>
      <c r="Q137" s="61"/>
      <c r="R137" s="84" t="str">
        <f>HOME!$B$19</f>
        <v>SCIENCE</v>
      </c>
      <c r="S137" s="57" t="str">
        <f>'MARK LIST'!$N$273</f>
        <v>9</v>
      </c>
      <c r="T137" s="57" t="str">
        <f>'MARK LIST'!$AB$273</f>
        <v>9</v>
      </c>
      <c r="U137" s="57" t="str">
        <f>'MARK LIST'!$AK$273</f>
        <v>9</v>
      </c>
      <c r="V137" s="57" t="str">
        <f>'MARK LIST'!$BD$273</f>
        <v>9</v>
      </c>
      <c r="W137" s="57" t="str">
        <f>'MARK LIST'!$BR$273</f>
        <v>9</v>
      </c>
      <c r="X137" s="57" t="str">
        <f>'MARK LIST'!$CA$273</f>
        <v>10</v>
      </c>
      <c r="Y137" s="58" t="str">
        <f>'MARK LIST'!$DJ$273</f>
        <v>A2</v>
      </c>
      <c r="Z137" s="58" t="str">
        <f>'MARK LIST'!$DK$273</f>
        <v>A1</v>
      </c>
      <c r="AA137" s="166" t="str">
        <f>'MARK LIST'!$CV$273</f>
        <v>A1</v>
      </c>
      <c r="AB137" s="166" t="str">
        <f>'MARK LIST'!$CW$273</f>
        <v>10</v>
      </c>
      <c r="AC137" s="69"/>
      <c r="AD137" s="862"/>
      <c r="AE137" s="862"/>
      <c r="AF137" s="61"/>
      <c r="AG137" s="84" t="str">
        <f>HOME!$B$19</f>
        <v>SCIENCE</v>
      </c>
      <c r="AH137" s="57" t="str">
        <f>'MARK LIST'!$N$278</f>
        <v>8</v>
      </c>
      <c r="AI137" s="57" t="str">
        <f>'MARK LIST'!$AB$278</f>
        <v>8</v>
      </c>
      <c r="AJ137" s="57" t="str">
        <f>'MARK LIST'!$AK$278</f>
        <v>8</v>
      </c>
      <c r="AK137" s="57" t="str">
        <f>'MARK LIST'!$BD$278</f>
        <v>8</v>
      </c>
      <c r="AL137" s="57" t="str">
        <f>'MARK LIST'!$BR$278</f>
        <v>8</v>
      </c>
      <c r="AM137" s="57" t="str">
        <f>'MARK LIST'!$CA$278</f>
        <v>10</v>
      </c>
      <c r="AN137" s="58" t="str">
        <f>'MARK LIST'!$DJ$278</f>
        <v>B1</v>
      </c>
      <c r="AO137" s="58" t="str">
        <f>'MARK LIST'!$DK$278</f>
        <v>A2</v>
      </c>
      <c r="AP137" s="166" t="str">
        <f>'MARK LIST'!$CV$278</f>
        <v>A2</v>
      </c>
      <c r="AQ137" s="166" t="str">
        <f>'MARK LIST'!$CW$278</f>
        <v>9</v>
      </c>
      <c r="AR137" s="69"/>
      <c r="AS137" s="862"/>
      <c r="AT137" s="862"/>
      <c r="AU137" s="61"/>
      <c r="AV137" s="84" t="str">
        <f>HOME!$B$19</f>
        <v>SCIENCE</v>
      </c>
      <c r="AW137" s="57" t="str">
        <f>'MARK LIST'!$N$283</f>
        <v>7</v>
      </c>
      <c r="AX137" s="57" t="str">
        <f>'MARK LIST'!$AB$283</f>
        <v>7</v>
      </c>
      <c r="AY137" s="57" t="str">
        <f>'MARK LIST'!$AK$283</f>
        <v>7</v>
      </c>
      <c r="AZ137" s="57" t="str">
        <f>'MARK LIST'!$BD$283</f>
        <v>7</v>
      </c>
      <c r="BA137" s="57" t="str">
        <f>'MARK LIST'!$BR$283</f>
        <v>7</v>
      </c>
      <c r="BB137" s="57" t="str">
        <f>'MARK LIST'!$CA$283</f>
        <v>9</v>
      </c>
      <c r="BC137" s="58" t="str">
        <f>'MARK LIST'!$DJ$283</f>
        <v>B2</v>
      </c>
      <c r="BD137" s="58" t="str">
        <f>'MARK LIST'!$DK$283</f>
        <v>B1</v>
      </c>
      <c r="BE137" s="166" t="str">
        <f>'MARK LIST'!$CV$283</f>
        <v>B1</v>
      </c>
      <c r="BF137" s="166" t="str">
        <f>'MARK LIST'!$CW$283</f>
        <v>8</v>
      </c>
      <c r="BG137" s="69"/>
      <c r="BH137" s="862"/>
      <c r="BI137" s="862"/>
      <c r="BJ137" s="61"/>
      <c r="BK137" s="84" t="str">
        <f>HOME!$B$19</f>
        <v>SCIENCE</v>
      </c>
      <c r="BL137" s="57" t="str">
        <f>'MARK LIST'!$N$288</f>
        <v>6</v>
      </c>
      <c r="BM137" s="57" t="str">
        <f>'MARK LIST'!$AB$288</f>
        <v>6</v>
      </c>
      <c r="BN137" s="57" t="str">
        <f>'MARK LIST'!$AK$288</f>
        <v>6</v>
      </c>
      <c r="BO137" s="57" t="str">
        <f>'MARK LIST'!$BD$288</f>
        <v>6</v>
      </c>
      <c r="BP137" s="57" t="str">
        <f>'MARK LIST'!$BR$288</f>
        <v>6</v>
      </c>
      <c r="BQ137" s="57" t="str">
        <f>'MARK LIST'!$CA$288</f>
        <v>8</v>
      </c>
      <c r="BR137" s="58" t="str">
        <f>'MARK LIST'!$DJ$288</f>
        <v>C1</v>
      </c>
      <c r="BS137" s="58" t="str">
        <f>'MARK LIST'!$DK$288</f>
        <v>B2</v>
      </c>
      <c r="BT137" s="166" t="str">
        <f>'MARK LIST'!$CV$288</f>
        <v>B2</v>
      </c>
      <c r="BU137" s="166" t="str">
        <f>'MARK LIST'!$CW$288</f>
        <v>7</v>
      </c>
      <c r="BV137" s="69"/>
      <c r="BW137" s="862"/>
      <c r="BX137" s="862"/>
      <c r="BY137" s="61"/>
      <c r="BZ137" s="84" t="str">
        <f>HOME!$B$19</f>
        <v>SCIENCE</v>
      </c>
      <c r="CA137" s="57" t="str">
        <f>'MARK LIST'!$N$293</f>
        <v>5</v>
      </c>
      <c r="CB137" s="57" t="str">
        <f>'MARK LIST'!$AB$293</f>
        <v>5</v>
      </c>
      <c r="CC137" s="57" t="str">
        <f>'MARK LIST'!$AK$293</f>
        <v>5</v>
      </c>
      <c r="CD137" s="57" t="str">
        <f>'MARK LIST'!$BD$293</f>
        <v>5</v>
      </c>
      <c r="CE137" s="57" t="str">
        <f>'MARK LIST'!$BR$293</f>
        <v>5</v>
      </c>
      <c r="CF137" s="57" t="str">
        <f>'MARK LIST'!$CA$293</f>
        <v>7</v>
      </c>
      <c r="CG137" s="58" t="str">
        <f>'MARK LIST'!$DJ$293</f>
        <v>C2</v>
      </c>
      <c r="CH137" s="58" t="str">
        <f>'MARK LIST'!$DK$293</f>
        <v>C1</v>
      </c>
      <c r="CI137" s="166" t="str">
        <f>'MARK LIST'!$CV$293</f>
        <v>C1</v>
      </c>
      <c r="CJ137" s="166" t="str">
        <f>'MARK LIST'!$CW$293</f>
        <v>6</v>
      </c>
      <c r="CK137" s="69"/>
      <c r="CL137" s="862"/>
      <c r="CM137" s="862"/>
      <c r="CN137" s="61"/>
      <c r="CO137" s="84" t="str">
        <f>HOME!$B$19</f>
        <v>SCIENCE</v>
      </c>
      <c r="CP137" s="57" t="str">
        <f>'MARK LIST'!$N$298</f>
        <v>4</v>
      </c>
      <c r="CQ137" s="57" t="str">
        <f>'MARK LIST'!$AB$298</f>
        <v>4</v>
      </c>
      <c r="CR137" s="57" t="str">
        <f>'MARK LIST'!$AK$298</f>
        <v>4</v>
      </c>
      <c r="CS137" s="57" t="str">
        <f>'MARK LIST'!$BD$298</f>
        <v>4</v>
      </c>
      <c r="CT137" s="57" t="str">
        <f>'MARK LIST'!$BR$298</f>
        <v>4</v>
      </c>
      <c r="CU137" s="57" t="str">
        <f>'MARK LIST'!$CA$298</f>
        <v>5</v>
      </c>
      <c r="CV137" s="58" t="str">
        <f>'MARK LIST'!$DJ$298</f>
        <v>D</v>
      </c>
      <c r="CW137" s="58" t="str">
        <f>'MARK LIST'!$DK$298</f>
        <v>C2</v>
      </c>
      <c r="CX137" s="166" t="str">
        <f>'MARK LIST'!$CV$298</f>
        <v>C2</v>
      </c>
      <c r="CY137" s="166" t="str">
        <f>'MARK LIST'!$CW$298</f>
        <v>5</v>
      </c>
      <c r="CZ137" s="69"/>
      <c r="DA137" s="862"/>
      <c r="DB137" s="862"/>
      <c r="DC137" s="61"/>
      <c r="DD137" s="84" t="str">
        <f>HOME!$B$19</f>
        <v>SCIENCE</v>
      </c>
      <c r="DE137" s="57" t="str">
        <f>'MARK LIST'!$N$303</f>
        <v>2</v>
      </c>
      <c r="DF137" s="57" t="str">
        <f>'MARK LIST'!$AB$303</f>
        <v>2</v>
      </c>
      <c r="DG137" s="57" t="str">
        <f>'MARK LIST'!$AK$303</f>
        <v>2</v>
      </c>
      <c r="DH137" s="57" t="str">
        <f>'MARK LIST'!$BD$303</f>
        <v>2</v>
      </c>
      <c r="DI137" s="57" t="str">
        <f>'MARK LIST'!$BR$303</f>
        <v>2</v>
      </c>
      <c r="DJ137" s="57" t="str">
        <f>'MARK LIST'!$CA$303</f>
        <v>4</v>
      </c>
      <c r="DK137" s="58" t="str">
        <f>'MARK LIST'!$DJ$303</f>
        <v>E1</v>
      </c>
      <c r="DL137" s="58" t="str">
        <f>'MARK LIST'!$DK$303</f>
        <v>D</v>
      </c>
      <c r="DM137" s="166" t="str">
        <f>'MARK LIST'!$CV$303</f>
        <v>D</v>
      </c>
      <c r="DN137" s="166" t="str">
        <f>'MARK LIST'!$CW$303</f>
        <v>4</v>
      </c>
      <c r="DO137" s="69"/>
      <c r="DP137" s="862"/>
      <c r="DQ137" s="862"/>
      <c r="DR137" s="61"/>
      <c r="DS137" s="84" t="str">
        <f>HOME!$B$19</f>
        <v>SCIENCE</v>
      </c>
      <c r="DT137" s="57" t="str">
        <f>'MARK LIST'!$N$308</f>
        <v>3</v>
      </c>
      <c r="DU137" s="57" t="str">
        <f>'MARK LIST'!$AB$308</f>
        <v>3</v>
      </c>
      <c r="DV137" s="57" t="str">
        <f>'MARK LIST'!$AK$308</f>
        <v>3</v>
      </c>
      <c r="DW137" s="57" t="str">
        <f>'MARK LIST'!$BD$308</f>
        <v>3</v>
      </c>
      <c r="DX137" s="57" t="str">
        <f>'MARK LIST'!$BR$308</f>
        <v>3</v>
      </c>
      <c r="DY137" s="57" t="str">
        <f>'MARK LIST'!$CA$308</f>
        <v>2</v>
      </c>
      <c r="DZ137" s="58" t="str">
        <f>'MARK LIST'!$DJ$308</f>
        <v>E2</v>
      </c>
      <c r="EA137" s="58" t="str">
        <f>'MARK LIST'!$DK$308</f>
        <v>E1</v>
      </c>
      <c r="EB137" s="166" t="str">
        <f>'MARK LIST'!$CV$308</f>
        <v>E1</v>
      </c>
      <c r="EC137" s="166" t="str">
        <f>'MARK LIST'!$CW$308</f>
        <v>2</v>
      </c>
      <c r="ED137" s="69"/>
      <c r="EE137" s="862"/>
      <c r="EF137" s="862"/>
      <c r="EG137" s="61"/>
      <c r="EH137" s="84" t="str">
        <f>HOME!$B$19</f>
        <v>SCIENCE</v>
      </c>
      <c r="EI137" s="57" t="str">
        <f>'MARK LIST'!$N$313</f>
        <v>ab</v>
      </c>
      <c r="EJ137" s="57" t="str">
        <f>'MARK LIST'!$AB$313</f>
        <v>ab</v>
      </c>
      <c r="EK137" s="57" t="str">
        <f>'MARK LIST'!$AK$313</f>
        <v>3</v>
      </c>
      <c r="EL137" s="57" t="str">
        <f>'MARK LIST'!$BD$313</f>
        <v>3</v>
      </c>
      <c r="EM137" s="57" t="str">
        <f>'MARK LIST'!$BR$313</f>
        <v>3</v>
      </c>
      <c r="EN137" s="57" t="str">
        <f>'MARK LIST'!$CA$313</f>
        <v>2</v>
      </c>
      <c r="EO137" s="58" t="str">
        <f>'MARK LIST'!$DJ$313</f>
        <v>E2</v>
      </c>
      <c r="EP137" s="58" t="str">
        <f>'MARK LIST'!$DK$313</f>
        <v>E1</v>
      </c>
      <c r="EQ137" s="166" t="str">
        <f>'MARK LIST'!$CV$313</f>
        <v>E2</v>
      </c>
      <c r="ER137" s="166" t="str">
        <f>'MARK LIST'!$CW$313</f>
        <v>3</v>
      </c>
      <c r="ES137" s="69"/>
      <c r="ET137" s="862"/>
    </row>
    <row r="138" spans="1:150" s="155" customFormat="1" ht="18" customHeight="1">
      <c r="A138" s="862"/>
      <c r="B138" s="61"/>
      <c r="C138" s="84" t="str">
        <f>HOME!$B$20</f>
        <v>SOCIAL STUDIES</v>
      </c>
      <c r="D138" s="57" t="str">
        <f>'MARK LIST'!$N$332</f>
        <v>10</v>
      </c>
      <c r="E138" s="57" t="str">
        <f>'MARK LIST'!$AB$332</f>
        <v>10</v>
      </c>
      <c r="F138" s="57" t="str">
        <f>'MARK LIST'!$AK$332</f>
        <v>10</v>
      </c>
      <c r="G138" s="57" t="str">
        <f>'MARK LIST'!$BD$332</f>
        <v>10</v>
      </c>
      <c r="H138" s="57" t="str">
        <f>'MARK LIST'!$BR$332</f>
        <v>10</v>
      </c>
      <c r="I138" s="57" t="str">
        <f>'MARK LIST'!$CA$332</f>
        <v>10</v>
      </c>
      <c r="J138" s="58" t="str">
        <f>'MARK LIST'!$DJ$332</f>
        <v>A1</v>
      </c>
      <c r="K138" s="58" t="str">
        <f>'MARK LIST'!$DK$332</f>
        <v>A1</v>
      </c>
      <c r="L138" s="378" t="str">
        <f>'MARK LIST'!$CV$332</f>
        <v>A1</v>
      </c>
      <c r="M138" s="166" t="str">
        <f>'MARK LIST'!$CW$332</f>
        <v>10</v>
      </c>
      <c r="N138" s="69"/>
      <c r="O138" s="862"/>
      <c r="P138" s="862"/>
      <c r="Q138" s="61"/>
      <c r="R138" s="84" t="str">
        <f>HOME!$B$20</f>
        <v>SOCIAL STUDIES</v>
      </c>
      <c r="S138" s="57" t="str">
        <f>'MARK LIST'!$N$337</f>
        <v>9</v>
      </c>
      <c r="T138" s="57" t="str">
        <f>'MARK LIST'!$AB$337</f>
        <v>9</v>
      </c>
      <c r="U138" s="57" t="str">
        <f>'MARK LIST'!$AK$337</f>
        <v>9</v>
      </c>
      <c r="V138" s="57" t="str">
        <f>'MARK LIST'!$BD$337</f>
        <v>9</v>
      </c>
      <c r="W138" s="57" t="str">
        <f>'MARK LIST'!$BR$337</f>
        <v>9</v>
      </c>
      <c r="X138" s="57" t="str">
        <f>'MARK LIST'!$CA$337</f>
        <v>9</v>
      </c>
      <c r="Y138" s="58" t="str">
        <f>'MARK LIST'!$DJ$337</f>
        <v>A2</v>
      </c>
      <c r="Z138" s="58" t="str">
        <f>'MARK LIST'!$DK$337</f>
        <v>A2</v>
      </c>
      <c r="AA138" s="166" t="str">
        <f>'MARK LIST'!$CV$337</f>
        <v>A2</v>
      </c>
      <c r="AB138" s="166" t="str">
        <f>'MARK LIST'!$CW$337</f>
        <v>9</v>
      </c>
      <c r="AC138" s="69"/>
      <c r="AD138" s="862"/>
      <c r="AE138" s="862"/>
      <c r="AF138" s="61"/>
      <c r="AG138" s="84" t="str">
        <f>HOME!$B$20</f>
        <v>SOCIAL STUDIES</v>
      </c>
      <c r="AH138" s="57" t="str">
        <f>'MARK LIST'!$N$342</f>
        <v>8</v>
      </c>
      <c r="AI138" s="57" t="str">
        <f>'MARK LIST'!$AB$342</f>
        <v>8</v>
      </c>
      <c r="AJ138" s="57" t="str">
        <f>'MARK LIST'!$AK$342</f>
        <v>8</v>
      </c>
      <c r="AK138" s="57" t="str">
        <f>'MARK LIST'!$BD$342</f>
        <v>8</v>
      </c>
      <c r="AL138" s="57" t="str">
        <f>'MARK LIST'!$BR$342</f>
        <v>8</v>
      </c>
      <c r="AM138" s="57" t="str">
        <f>'MARK LIST'!$CA$342</f>
        <v>8</v>
      </c>
      <c r="AN138" s="58" t="str">
        <f>'MARK LIST'!$DJ$342</f>
        <v>B1</v>
      </c>
      <c r="AO138" s="58" t="str">
        <f>'MARK LIST'!$DK$342</f>
        <v>B1</v>
      </c>
      <c r="AP138" s="166" t="str">
        <f>'MARK LIST'!$CV$342</f>
        <v>B1</v>
      </c>
      <c r="AQ138" s="166" t="str">
        <f>'MARK LIST'!$CW$342</f>
        <v>8</v>
      </c>
      <c r="AR138" s="69"/>
      <c r="AS138" s="862"/>
      <c r="AT138" s="862"/>
      <c r="AU138" s="61"/>
      <c r="AV138" s="84" t="str">
        <f>HOME!$B$20</f>
        <v>SOCIAL STUDIES</v>
      </c>
      <c r="AW138" s="57" t="str">
        <f>'MARK LIST'!$N$347</f>
        <v>7</v>
      </c>
      <c r="AX138" s="57" t="str">
        <f>'MARK LIST'!$AB$347</f>
        <v>7</v>
      </c>
      <c r="AY138" s="57" t="str">
        <f>'MARK LIST'!$AK$347</f>
        <v>7</v>
      </c>
      <c r="AZ138" s="57" t="str">
        <f>'MARK LIST'!$BD$347</f>
        <v>7</v>
      </c>
      <c r="BA138" s="57" t="str">
        <f>'MARK LIST'!$BR$347</f>
        <v>7</v>
      </c>
      <c r="BB138" s="57" t="str">
        <f>'MARK LIST'!$CA$347</f>
        <v>7</v>
      </c>
      <c r="BC138" s="58" t="str">
        <f>'MARK LIST'!$DJ$347</f>
        <v>B2</v>
      </c>
      <c r="BD138" s="58" t="str">
        <f>'MARK LIST'!$DK$347</f>
        <v>B2</v>
      </c>
      <c r="BE138" s="166" t="str">
        <f>'MARK LIST'!$CV$347</f>
        <v>B2</v>
      </c>
      <c r="BF138" s="166" t="str">
        <f>'MARK LIST'!$CW$347</f>
        <v>7</v>
      </c>
      <c r="BG138" s="69"/>
      <c r="BH138" s="862"/>
      <c r="BI138" s="862"/>
      <c r="BJ138" s="61"/>
      <c r="BK138" s="84" t="str">
        <f>HOME!$B$20</f>
        <v>SOCIAL STUDIES</v>
      </c>
      <c r="BL138" s="57" t="str">
        <f>'MARK LIST'!$N$352</f>
        <v>6</v>
      </c>
      <c r="BM138" s="57" t="str">
        <f>'MARK LIST'!$AB$352</f>
        <v>6</v>
      </c>
      <c r="BN138" s="57" t="str">
        <f>'MARK LIST'!$AK$352</f>
        <v>6</v>
      </c>
      <c r="BO138" s="57" t="str">
        <f>'MARK LIST'!$BD$352</f>
        <v>6</v>
      </c>
      <c r="BP138" s="57" t="str">
        <f>'MARK LIST'!$BR$352</f>
        <v>6</v>
      </c>
      <c r="BQ138" s="57" t="str">
        <f>'MARK LIST'!$CA$352</f>
        <v>6</v>
      </c>
      <c r="BR138" s="58" t="str">
        <f>'MARK LIST'!$DJ$352</f>
        <v>C1</v>
      </c>
      <c r="BS138" s="58" t="str">
        <f>'MARK LIST'!$DK$352</f>
        <v>C1</v>
      </c>
      <c r="BT138" s="166" t="str">
        <f>'MARK LIST'!$CV$352</f>
        <v>C1</v>
      </c>
      <c r="BU138" s="166" t="str">
        <f>'MARK LIST'!$CW$352</f>
        <v>6</v>
      </c>
      <c r="BV138" s="69"/>
      <c r="BW138" s="862"/>
      <c r="BX138" s="862"/>
      <c r="BY138" s="61"/>
      <c r="BZ138" s="84" t="str">
        <f>HOME!$B$20</f>
        <v>SOCIAL STUDIES</v>
      </c>
      <c r="CA138" s="57" t="str">
        <f>'MARK LIST'!$N$357</f>
        <v>5</v>
      </c>
      <c r="CB138" s="57" t="str">
        <f>'MARK LIST'!$AB$357</f>
        <v>5</v>
      </c>
      <c r="CC138" s="57" t="str">
        <f>'MARK LIST'!$AK$357</f>
        <v>5</v>
      </c>
      <c r="CD138" s="57" t="str">
        <f>'MARK LIST'!$BD$357</f>
        <v>5</v>
      </c>
      <c r="CE138" s="57" t="str">
        <f>'MARK LIST'!$BR$357</f>
        <v>5</v>
      </c>
      <c r="CF138" s="57" t="str">
        <f>'MARK LIST'!$CA$357</f>
        <v>5</v>
      </c>
      <c r="CG138" s="58" t="str">
        <f>'MARK LIST'!$DJ$357</f>
        <v>C2</v>
      </c>
      <c r="CH138" s="58" t="str">
        <f>'MARK LIST'!$DK$357</f>
        <v>C2</v>
      </c>
      <c r="CI138" s="166" t="str">
        <f>'MARK LIST'!$CV$357</f>
        <v>C2</v>
      </c>
      <c r="CJ138" s="166" t="str">
        <f>'MARK LIST'!$CW$357</f>
        <v>5</v>
      </c>
      <c r="CK138" s="69"/>
      <c r="CL138" s="862"/>
      <c r="CM138" s="862"/>
      <c r="CN138" s="61"/>
      <c r="CO138" s="84" t="str">
        <f>HOME!$B$20</f>
        <v>SOCIAL STUDIES</v>
      </c>
      <c r="CP138" s="57" t="str">
        <f>'MARK LIST'!$N$362</f>
        <v>4</v>
      </c>
      <c r="CQ138" s="57" t="str">
        <f>'MARK LIST'!$AB$362</f>
        <v>4</v>
      </c>
      <c r="CR138" s="57" t="str">
        <f>'MARK LIST'!$AK$362</f>
        <v>4</v>
      </c>
      <c r="CS138" s="57" t="str">
        <f>'MARK LIST'!$BD$362</f>
        <v>4</v>
      </c>
      <c r="CT138" s="57" t="str">
        <f>'MARK LIST'!$BR$362</f>
        <v>4</v>
      </c>
      <c r="CU138" s="57" t="str">
        <f>'MARK LIST'!$CA$362</f>
        <v>4</v>
      </c>
      <c r="CV138" s="58" t="str">
        <f>'MARK LIST'!$DJ$362</f>
        <v>D</v>
      </c>
      <c r="CW138" s="58" t="str">
        <f>'MARK LIST'!$DK$362</f>
        <v>D</v>
      </c>
      <c r="CX138" s="166" t="str">
        <f>'MARK LIST'!$CV$362</f>
        <v>D</v>
      </c>
      <c r="CY138" s="166" t="str">
        <f>'MARK LIST'!$CW$362</f>
        <v>4</v>
      </c>
      <c r="CZ138" s="69"/>
      <c r="DA138" s="862"/>
      <c r="DB138" s="862"/>
      <c r="DC138" s="61"/>
      <c r="DD138" s="84" t="str">
        <f>HOME!$B$20</f>
        <v>SOCIAL STUDIES</v>
      </c>
      <c r="DE138" s="57" t="str">
        <f>'MARK LIST'!$N$367</f>
        <v>2</v>
      </c>
      <c r="DF138" s="57" t="str">
        <f>'MARK LIST'!$AB$367</f>
        <v>2</v>
      </c>
      <c r="DG138" s="57" t="str">
        <f>'MARK LIST'!$AK$367</f>
        <v>2</v>
      </c>
      <c r="DH138" s="57" t="str">
        <f>'MARK LIST'!$BD$367</f>
        <v>2</v>
      </c>
      <c r="DI138" s="57" t="str">
        <f>'MARK LIST'!$BR$367</f>
        <v>2</v>
      </c>
      <c r="DJ138" s="57" t="str">
        <f>'MARK LIST'!$CA$367</f>
        <v>2</v>
      </c>
      <c r="DK138" s="58" t="str">
        <f>'MARK LIST'!$DJ$367</f>
        <v>E1</v>
      </c>
      <c r="DL138" s="58" t="str">
        <f>'MARK LIST'!$DK$367</f>
        <v>E1</v>
      </c>
      <c r="DM138" s="166" t="str">
        <f>'MARK LIST'!$CV$367</f>
        <v>E1</v>
      </c>
      <c r="DN138" s="166" t="str">
        <f>'MARK LIST'!$CW$367</f>
        <v>2</v>
      </c>
      <c r="DO138" s="69"/>
      <c r="DP138" s="862"/>
      <c r="DQ138" s="862"/>
      <c r="DR138" s="61"/>
      <c r="DS138" s="84" t="str">
        <f>HOME!$B$20</f>
        <v>SOCIAL STUDIES</v>
      </c>
      <c r="DT138" s="57" t="str">
        <f>'MARK LIST'!$N$372</f>
        <v>3</v>
      </c>
      <c r="DU138" s="57" t="str">
        <f>'MARK LIST'!$AB$372</f>
        <v>3</v>
      </c>
      <c r="DV138" s="57" t="str">
        <f>'MARK LIST'!$AK$372</f>
        <v>3</v>
      </c>
      <c r="DW138" s="57" t="str">
        <f>'MARK LIST'!$BD$372</f>
        <v>3</v>
      </c>
      <c r="DX138" s="57" t="str">
        <f>'MARK LIST'!$BR$372</f>
        <v>3</v>
      </c>
      <c r="DY138" s="57" t="str">
        <f>'MARK LIST'!$CA$372</f>
        <v>3</v>
      </c>
      <c r="DZ138" s="58" t="str">
        <f>'MARK LIST'!$DJ$372</f>
        <v>E2</v>
      </c>
      <c r="EA138" s="58" t="str">
        <f>'MARK LIST'!$DK$372</f>
        <v>E2</v>
      </c>
      <c r="EB138" s="166" t="str">
        <f>'MARK LIST'!$CV$372</f>
        <v>E2</v>
      </c>
      <c r="EC138" s="166" t="str">
        <f>'MARK LIST'!$CW$372</f>
        <v>3</v>
      </c>
      <c r="ED138" s="69"/>
      <c r="EE138" s="862"/>
      <c r="EF138" s="862"/>
      <c r="EG138" s="61"/>
      <c r="EH138" s="84" t="str">
        <f>HOME!$B$20</f>
        <v>SOCIAL STUDIES</v>
      </c>
      <c r="EI138" s="57" t="str">
        <f>'MARK LIST'!$N$377</f>
        <v>2</v>
      </c>
      <c r="EJ138" s="57" t="str">
        <f>'MARK LIST'!$AB$377</f>
        <v>ab</v>
      </c>
      <c r="EK138" s="57" t="str">
        <f>'MARK LIST'!$AK$377</f>
        <v>3</v>
      </c>
      <c r="EL138" s="57" t="str">
        <f>'MARK LIST'!$BD$377</f>
        <v>3</v>
      </c>
      <c r="EM138" s="57" t="str">
        <f>'MARK LIST'!$BR$377</f>
        <v>3</v>
      </c>
      <c r="EN138" s="57" t="str">
        <f>'MARK LIST'!$CA$377</f>
        <v>3</v>
      </c>
      <c r="EO138" s="58" t="str">
        <f>'MARK LIST'!$DJ$377</f>
        <v>E2</v>
      </c>
      <c r="EP138" s="58" t="str">
        <f>'MARK LIST'!$DK$377</f>
        <v>E2</v>
      </c>
      <c r="EQ138" s="166" t="str">
        <f>'MARK LIST'!$CV$377</f>
        <v>E2</v>
      </c>
      <c r="ER138" s="166" t="str">
        <f>'MARK LIST'!$CW$377</f>
        <v>3</v>
      </c>
      <c r="ES138" s="69"/>
      <c r="ET138" s="862"/>
    </row>
    <row r="139" spans="1:150" s="155" customFormat="1" ht="18" customHeight="1">
      <c r="A139" s="862"/>
      <c r="B139" s="61"/>
      <c r="C139" s="1083" t="s">
        <v>127</v>
      </c>
      <c r="D139" s="1083"/>
      <c r="E139" s="1083"/>
      <c r="F139" s="1083"/>
      <c r="G139" s="1083"/>
      <c r="H139" s="1083"/>
      <c r="I139" s="1083"/>
      <c r="J139" s="1083"/>
      <c r="K139" s="1083"/>
      <c r="L139" s="1083"/>
      <c r="M139" s="389">
        <f>SUMIF(M133:M138,"&gt;3")/'STUDENT PROFILE'!V8</f>
        <v>0</v>
      </c>
      <c r="N139" s="70"/>
      <c r="O139" s="862"/>
      <c r="P139" s="862"/>
      <c r="Q139" s="61"/>
      <c r="R139" s="1083" t="s">
        <v>127</v>
      </c>
      <c r="S139" s="1083"/>
      <c r="T139" s="1083"/>
      <c r="U139" s="1083"/>
      <c r="V139" s="1083"/>
      <c r="W139" s="1083"/>
      <c r="X139" s="1083"/>
      <c r="Y139" s="1083"/>
      <c r="Z139" s="1083"/>
      <c r="AA139" s="1083"/>
      <c r="AB139" s="52" t="e">
        <f>SUM(AB133,AB134,AB135,AB136,AB137,AB138)/'STUDENT PROFILE'!AK186</f>
        <v>#DIV/0!</v>
      </c>
      <c r="AC139" s="70"/>
      <c r="AD139" s="862"/>
      <c r="AE139" s="862"/>
      <c r="AF139" s="61"/>
      <c r="AG139" s="1083" t="s">
        <v>127</v>
      </c>
      <c r="AH139" s="1083"/>
      <c r="AI139" s="1083"/>
      <c r="AJ139" s="1083"/>
      <c r="AK139" s="1083"/>
      <c r="AL139" s="1083"/>
      <c r="AM139" s="1083"/>
      <c r="AN139" s="1083"/>
      <c r="AO139" s="1083"/>
      <c r="AP139" s="1083"/>
      <c r="AQ139" s="52" t="e">
        <f>SUM(AQ133,AQ134,AQ135,AQ136,AQ137,AQ138)/'STUDENT PROFILE'!AZ186</f>
        <v>#DIV/0!</v>
      </c>
      <c r="AR139" s="70"/>
      <c r="AS139" s="862"/>
      <c r="AT139" s="862"/>
      <c r="AU139" s="61"/>
      <c r="AV139" s="1083" t="s">
        <v>127</v>
      </c>
      <c r="AW139" s="1083"/>
      <c r="AX139" s="1083"/>
      <c r="AY139" s="1083"/>
      <c r="AZ139" s="1083"/>
      <c r="BA139" s="1083"/>
      <c r="BB139" s="1083"/>
      <c r="BC139" s="1083"/>
      <c r="BD139" s="1083"/>
      <c r="BE139" s="1083"/>
      <c r="BF139" s="52" t="e">
        <f>SUM(BF133,BF134,BF135,BF136,BF137,BF138)/'STUDENT PROFILE'!BO186</f>
        <v>#DIV/0!</v>
      </c>
      <c r="BG139" s="70"/>
      <c r="BH139" s="862"/>
      <c r="BI139" s="862"/>
      <c r="BJ139" s="61"/>
      <c r="BK139" s="1083" t="s">
        <v>127</v>
      </c>
      <c r="BL139" s="1083"/>
      <c r="BM139" s="1083"/>
      <c r="BN139" s="1083"/>
      <c r="BO139" s="1083"/>
      <c r="BP139" s="1083"/>
      <c r="BQ139" s="1083"/>
      <c r="BR139" s="1083"/>
      <c r="BS139" s="1083"/>
      <c r="BT139" s="1083"/>
      <c r="BU139" s="52" t="e">
        <f>SUM(BU133,BU134,BU135,BU136,BU137,BU138)/'STUDENT PROFILE'!CD186</f>
        <v>#DIV/0!</v>
      </c>
      <c r="BV139" s="70"/>
      <c r="BW139" s="862"/>
      <c r="BX139" s="862"/>
      <c r="BY139" s="61"/>
      <c r="BZ139" s="1083" t="s">
        <v>127</v>
      </c>
      <c r="CA139" s="1083"/>
      <c r="CB139" s="1083"/>
      <c r="CC139" s="1083"/>
      <c r="CD139" s="1083"/>
      <c r="CE139" s="1083"/>
      <c r="CF139" s="1083"/>
      <c r="CG139" s="1083"/>
      <c r="CH139" s="1083"/>
      <c r="CI139" s="1083"/>
      <c r="CJ139" s="52" t="e">
        <f>SUM(CJ133,CJ134,CJ135,CJ136,CJ137,CJ138)/'STUDENT PROFILE'!CS186</f>
        <v>#DIV/0!</v>
      </c>
      <c r="CK139" s="70"/>
      <c r="CL139" s="862"/>
      <c r="CM139" s="862"/>
      <c r="CN139" s="61"/>
      <c r="CO139" s="1083" t="s">
        <v>127</v>
      </c>
      <c r="CP139" s="1083"/>
      <c r="CQ139" s="1083"/>
      <c r="CR139" s="1083"/>
      <c r="CS139" s="1083"/>
      <c r="CT139" s="1083"/>
      <c r="CU139" s="1083"/>
      <c r="CV139" s="1083"/>
      <c r="CW139" s="1083"/>
      <c r="CX139" s="1083"/>
      <c r="CY139" s="52" t="e">
        <f>SUM(CY133,CY134,CY135,CY136,CY137,CY138)/'STUDENT PROFILE'!DH186</f>
        <v>#DIV/0!</v>
      </c>
      <c r="CZ139" s="70"/>
      <c r="DA139" s="862"/>
      <c r="DB139" s="862"/>
      <c r="DC139" s="61"/>
      <c r="DD139" s="1083" t="s">
        <v>127</v>
      </c>
      <c r="DE139" s="1083"/>
      <c r="DF139" s="1083"/>
      <c r="DG139" s="1083"/>
      <c r="DH139" s="1083"/>
      <c r="DI139" s="1083"/>
      <c r="DJ139" s="1083"/>
      <c r="DK139" s="1083"/>
      <c r="DL139" s="1083"/>
      <c r="DM139" s="1083"/>
      <c r="DN139" s="52" t="e">
        <f>SUM(DN133,DN134,DN135,DN136,DN137,DN138)/'STUDENT PROFILE'!DW186</f>
        <v>#DIV/0!</v>
      </c>
      <c r="DO139" s="70"/>
      <c r="DP139" s="862"/>
      <c r="DQ139" s="862"/>
      <c r="DR139" s="61"/>
      <c r="DS139" s="1083" t="s">
        <v>127</v>
      </c>
      <c r="DT139" s="1083"/>
      <c r="DU139" s="1083"/>
      <c r="DV139" s="1083"/>
      <c r="DW139" s="1083"/>
      <c r="DX139" s="1083"/>
      <c r="DY139" s="1083"/>
      <c r="DZ139" s="1083"/>
      <c r="EA139" s="1083"/>
      <c r="EB139" s="1083"/>
      <c r="EC139" s="52" t="e">
        <f>SUM(EC133,EC134,EC135,EC136,EC137,EC138)/'STUDENT PROFILE'!EL186</f>
        <v>#DIV/0!</v>
      </c>
      <c r="ED139" s="70"/>
      <c r="EE139" s="862"/>
      <c r="EF139" s="862"/>
      <c r="EG139" s="61"/>
      <c r="EH139" s="1083" t="s">
        <v>127</v>
      </c>
      <c r="EI139" s="1083"/>
      <c r="EJ139" s="1083"/>
      <c r="EK139" s="1083"/>
      <c r="EL139" s="1083"/>
      <c r="EM139" s="1083"/>
      <c r="EN139" s="1083"/>
      <c r="EO139" s="1083"/>
      <c r="EP139" s="1083"/>
      <c r="EQ139" s="1083"/>
      <c r="ER139" s="52" t="e">
        <f>SUM(ER133,ER134,ER135,ER136,ER137,ER138)/'STUDENT PROFILE'!FA186</f>
        <v>#DIV/0!</v>
      </c>
      <c r="ES139" s="70"/>
      <c r="ET139" s="862"/>
    </row>
    <row r="140" spans="1:150" s="155" customFormat="1">
      <c r="A140" s="862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0"/>
      <c r="M140" s="61"/>
      <c r="N140" s="61"/>
      <c r="O140" s="862"/>
      <c r="P140" s="862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2"/>
      <c r="AB140" s="61"/>
      <c r="AC140" s="61"/>
      <c r="AD140" s="862"/>
      <c r="AE140" s="862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2"/>
      <c r="AQ140" s="61"/>
      <c r="AR140" s="61"/>
      <c r="AS140" s="862"/>
      <c r="AT140" s="862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2"/>
      <c r="BF140" s="61"/>
      <c r="BG140" s="61"/>
      <c r="BH140" s="862"/>
      <c r="BI140" s="862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2"/>
      <c r="BU140" s="61"/>
      <c r="BV140" s="61"/>
      <c r="BW140" s="862"/>
      <c r="BX140" s="862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2"/>
      <c r="CJ140" s="61"/>
      <c r="CK140" s="61"/>
      <c r="CL140" s="862"/>
      <c r="CM140" s="862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2"/>
      <c r="CY140" s="61"/>
      <c r="CZ140" s="61"/>
      <c r="DA140" s="862"/>
      <c r="DB140" s="862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2"/>
      <c r="DN140" s="61"/>
      <c r="DO140" s="61"/>
      <c r="DP140" s="862"/>
      <c r="DQ140" s="862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2"/>
      <c r="EC140" s="61"/>
      <c r="ED140" s="61"/>
      <c r="EE140" s="862"/>
      <c r="EF140" s="862"/>
      <c r="EG140" s="61"/>
      <c r="EH140" s="61"/>
      <c r="EI140" s="61"/>
      <c r="EJ140" s="61"/>
      <c r="EK140" s="61"/>
      <c r="EL140" s="61"/>
      <c r="EM140" s="61"/>
      <c r="EN140" s="61"/>
      <c r="EO140" s="61"/>
      <c r="EP140" s="61"/>
      <c r="EQ140" s="62"/>
      <c r="ER140" s="61"/>
      <c r="ES140" s="61"/>
      <c r="ET140" s="862"/>
    </row>
    <row r="141" spans="1:150" s="53" customFormat="1" ht="34.5" customHeight="1">
      <c r="A141" s="862"/>
      <c r="B141" s="63"/>
      <c r="C141" s="1084" t="s">
        <v>875</v>
      </c>
      <c r="D141" s="1084"/>
      <c r="E141" s="1084"/>
      <c r="F141" s="1084"/>
      <c r="G141" s="80"/>
      <c r="H141" s="1084" t="s">
        <v>876</v>
      </c>
      <c r="I141" s="1084"/>
      <c r="J141" s="1084"/>
      <c r="K141" s="1084"/>
      <c r="L141" s="1084"/>
      <c r="M141" s="80"/>
      <c r="N141" s="63"/>
      <c r="O141" s="862"/>
      <c r="P141" s="862"/>
      <c r="Q141" s="63"/>
      <c r="R141" s="1084" t="s">
        <v>875</v>
      </c>
      <c r="S141" s="1084"/>
      <c r="T141" s="1084"/>
      <c r="U141" s="1084"/>
      <c r="V141" s="80"/>
      <c r="W141" s="1084" t="s">
        <v>876</v>
      </c>
      <c r="X141" s="1084"/>
      <c r="Y141" s="1084"/>
      <c r="Z141" s="1084"/>
      <c r="AA141" s="1084"/>
      <c r="AB141" s="80"/>
      <c r="AC141" s="63"/>
      <c r="AD141" s="862"/>
      <c r="AE141" s="862"/>
      <c r="AF141" s="63"/>
      <c r="AG141" s="1084" t="s">
        <v>875</v>
      </c>
      <c r="AH141" s="1084"/>
      <c r="AI141" s="1084"/>
      <c r="AJ141" s="1084"/>
      <c r="AK141" s="80"/>
      <c r="AL141" s="1084" t="s">
        <v>876</v>
      </c>
      <c r="AM141" s="1084"/>
      <c r="AN141" s="1084"/>
      <c r="AO141" s="1084"/>
      <c r="AP141" s="1084"/>
      <c r="AQ141" s="80"/>
      <c r="AR141" s="63"/>
      <c r="AS141" s="862"/>
      <c r="AT141" s="862"/>
      <c r="AU141" s="63"/>
      <c r="AV141" s="1084" t="s">
        <v>875</v>
      </c>
      <c r="AW141" s="1084"/>
      <c r="AX141" s="1084"/>
      <c r="AY141" s="1084"/>
      <c r="AZ141" s="80"/>
      <c r="BA141" s="1084" t="s">
        <v>876</v>
      </c>
      <c r="BB141" s="1084"/>
      <c r="BC141" s="1084"/>
      <c r="BD141" s="1084"/>
      <c r="BE141" s="1084"/>
      <c r="BF141" s="80"/>
      <c r="BG141" s="63"/>
      <c r="BH141" s="862"/>
      <c r="BI141" s="862"/>
      <c r="BJ141" s="63"/>
      <c r="BK141" s="1084" t="s">
        <v>875</v>
      </c>
      <c r="BL141" s="1084"/>
      <c r="BM141" s="1084"/>
      <c r="BN141" s="1084"/>
      <c r="BO141" s="80"/>
      <c r="BP141" s="1084" t="s">
        <v>876</v>
      </c>
      <c r="BQ141" s="1084"/>
      <c r="BR141" s="1084"/>
      <c r="BS141" s="1084"/>
      <c r="BT141" s="1084"/>
      <c r="BU141" s="80"/>
      <c r="BV141" s="63"/>
      <c r="BW141" s="862"/>
      <c r="BX141" s="862"/>
      <c r="BY141" s="63"/>
      <c r="BZ141" s="1084" t="s">
        <v>875</v>
      </c>
      <c r="CA141" s="1084"/>
      <c r="CB141" s="1084"/>
      <c r="CC141" s="1084"/>
      <c r="CD141" s="80"/>
      <c r="CE141" s="1084" t="s">
        <v>876</v>
      </c>
      <c r="CF141" s="1084"/>
      <c r="CG141" s="1084"/>
      <c r="CH141" s="1084"/>
      <c r="CI141" s="1084"/>
      <c r="CJ141" s="80"/>
      <c r="CK141" s="63"/>
      <c r="CL141" s="862"/>
      <c r="CM141" s="862"/>
      <c r="CN141" s="63"/>
      <c r="CO141" s="1084" t="s">
        <v>875</v>
      </c>
      <c r="CP141" s="1084"/>
      <c r="CQ141" s="1084"/>
      <c r="CR141" s="1084"/>
      <c r="CS141" s="80"/>
      <c r="CT141" s="1084" t="s">
        <v>876</v>
      </c>
      <c r="CU141" s="1084"/>
      <c r="CV141" s="1084"/>
      <c r="CW141" s="1084"/>
      <c r="CX141" s="1084"/>
      <c r="CY141" s="80"/>
      <c r="CZ141" s="63"/>
      <c r="DA141" s="862"/>
      <c r="DB141" s="862"/>
      <c r="DC141" s="63"/>
      <c r="DD141" s="1084" t="s">
        <v>875</v>
      </c>
      <c r="DE141" s="1084"/>
      <c r="DF141" s="1084"/>
      <c r="DG141" s="1084"/>
      <c r="DH141" s="80"/>
      <c r="DI141" s="1084" t="s">
        <v>876</v>
      </c>
      <c r="DJ141" s="1084"/>
      <c r="DK141" s="1084"/>
      <c r="DL141" s="1084"/>
      <c r="DM141" s="1084"/>
      <c r="DN141" s="80"/>
      <c r="DO141" s="63"/>
      <c r="DP141" s="862"/>
      <c r="DQ141" s="862"/>
      <c r="DR141" s="63"/>
      <c r="DS141" s="1084" t="s">
        <v>875</v>
      </c>
      <c r="DT141" s="1084"/>
      <c r="DU141" s="1084"/>
      <c r="DV141" s="1084"/>
      <c r="DW141" s="80"/>
      <c r="DX141" s="1084" t="s">
        <v>876</v>
      </c>
      <c r="DY141" s="1084"/>
      <c r="DZ141" s="1084"/>
      <c r="EA141" s="1084"/>
      <c r="EB141" s="1084"/>
      <c r="EC141" s="80"/>
      <c r="ED141" s="63"/>
      <c r="EE141" s="862"/>
      <c r="EF141" s="862"/>
      <c r="EG141" s="63"/>
      <c r="EH141" s="1084" t="s">
        <v>875</v>
      </c>
      <c r="EI141" s="1084"/>
      <c r="EJ141" s="1084"/>
      <c r="EK141" s="1084"/>
      <c r="EL141" s="80"/>
      <c r="EM141" s="1084" t="s">
        <v>876</v>
      </c>
      <c r="EN141" s="1084"/>
      <c r="EO141" s="1084"/>
      <c r="EP141" s="1084"/>
      <c r="EQ141" s="1084"/>
      <c r="ER141" s="80"/>
      <c r="ES141" s="63"/>
      <c r="ET141" s="862"/>
    </row>
    <row r="142" spans="1:150" s="53" customFormat="1" ht="34.5" customHeight="1">
      <c r="A142" s="862"/>
      <c r="B142" s="63"/>
      <c r="C142" s="1085" t="s">
        <v>877</v>
      </c>
      <c r="D142" s="1085"/>
      <c r="E142" s="1085"/>
      <c r="F142" s="1085"/>
      <c r="G142" s="1085"/>
      <c r="H142" s="1085"/>
      <c r="I142" s="1085"/>
      <c r="J142" s="1085"/>
      <c r="K142" s="1085"/>
      <c r="L142" s="1085"/>
      <c r="M142" s="1085"/>
      <c r="N142" s="71"/>
      <c r="O142" s="862"/>
      <c r="P142" s="862"/>
      <c r="Q142" s="63"/>
      <c r="R142" s="1085" t="s">
        <v>877</v>
      </c>
      <c r="S142" s="1085"/>
      <c r="T142" s="1085"/>
      <c r="U142" s="1085"/>
      <c r="V142" s="1085"/>
      <c r="W142" s="1085"/>
      <c r="X142" s="1085"/>
      <c r="Y142" s="1085"/>
      <c r="Z142" s="1085"/>
      <c r="AA142" s="1085"/>
      <c r="AB142" s="1085"/>
      <c r="AC142" s="71"/>
      <c r="AD142" s="862"/>
      <c r="AE142" s="862"/>
      <c r="AF142" s="63"/>
      <c r="AG142" s="1085" t="s">
        <v>877</v>
      </c>
      <c r="AH142" s="1085"/>
      <c r="AI142" s="1085"/>
      <c r="AJ142" s="1085"/>
      <c r="AK142" s="1085"/>
      <c r="AL142" s="1085"/>
      <c r="AM142" s="1085"/>
      <c r="AN142" s="1085"/>
      <c r="AO142" s="1085"/>
      <c r="AP142" s="1085"/>
      <c r="AQ142" s="1085"/>
      <c r="AR142" s="71"/>
      <c r="AS142" s="862"/>
      <c r="AT142" s="862"/>
      <c r="AU142" s="63"/>
      <c r="AV142" s="1085" t="s">
        <v>877</v>
      </c>
      <c r="AW142" s="1085"/>
      <c r="AX142" s="1085"/>
      <c r="AY142" s="1085"/>
      <c r="AZ142" s="1085"/>
      <c r="BA142" s="1085"/>
      <c r="BB142" s="1085"/>
      <c r="BC142" s="1085"/>
      <c r="BD142" s="1085"/>
      <c r="BE142" s="1085"/>
      <c r="BF142" s="1085"/>
      <c r="BG142" s="71"/>
      <c r="BH142" s="862"/>
      <c r="BI142" s="862"/>
      <c r="BJ142" s="63"/>
      <c r="BK142" s="1085" t="s">
        <v>877</v>
      </c>
      <c r="BL142" s="1085"/>
      <c r="BM142" s="1085"/>
      <c r="BN142" s="1085"/>
      <c r="BO142" s="1085"/>
      <c r="BP142" s="1085"/>
      <c r="BQ142" s="1085"/>
      <c r="BR142" s="1085"/>
      <c r="BS142" s="1085"/>
      <c r="BT142" s="1085"/>
      <c r="BU142" s="1085"/>
      <c r="BV142" s="71"/>
      <c r="BW142" s="862"/>
      <c r="BX142" s="862"/>
      <c r="BY142" s="63"/>
      <c r="BZ142" s="1085" t="s">
        <v>877</v>
      </c>
      <c r="CA142" s="1085"/>
      <c r="CB142" s="1085"/>
      <c r="CC142" s="1085"/>
      <c r="CD142" s="1085"/>
      <c r="CE142" s="1085"/>
      <c r="CF142" s="1085"/>
      <c r="CG142" s="1085"/>
      <c r="CH142" s="1085"/>
      <c r="CI142" s="1085"/>
      <c r="CJ142" s="1085"/>
      <c r="CK142" s="71"/>
      <c r="CL142" s="862"/>
      <c r="CM142" s="862"/>
      <c r="CN142" s="63"/>
      <c r="CO142" s="1085" t="s">
        <v>877</v>
      </c>
      <c r="CP142" s="1085"/>
      <c r="CQ142" s="1085"/>
      <c r="CR142" s="1085"/>
      <c r="CS142" s="1085"/>
      <c r="CT142" s="1085"/>
      <c r="CU142" s="1085"/>
      <c r="CV142" s="1085"/>
      <c r="CW142" s="1085"/>
      <c r="CX142" s="1085"/>
      <c r="CY142" s="1085"/>
      <c r="CZ142" s="71"/>
      <c r="DA142" s="862"/>
      <c r="DB142" s="862"/>
      <c r="DC142" s="63"/>
      <c r="DD142" s="1085" t="s">
        <v>877</v>
      </c>
      <c r="DE142" s="1085"/>
      <c r="DF142" s="1085"/>
      <c r="DG142" s="1085"/>
      <c r="DH142" s="1085"/>
      <c r="DI142" s="1085"/>
      <c r="DJ142" s="1085"/>
      <c r="DK142" s="1085"/>
      <c r="DL142" s="1085"/>
      <c r="DM142" s="1085"/>
      <c r="DN142" s="1085"/>
      <c r="DO142" s="71"/>
      <c r="DP142" s="862"/>
      <c r="DQ142" s="862"/>
      <c r="DR142" s="63"/>
      <c r="DS142" s="1085" t="s">
        <v>877</v>
      </c>
      <c r="DT142" s="1085"/>
      <c r="DU142" s="1085"/>
      <c r="DV142" s="1085"/>
      <c r="DW142" s="1085"/>
      <c r="DX142" s="1085"/>
      <c r="DY142" s="1085"/>
      <c r="DZ142" s="1085"/>
      <c r="EA142" s="1085"/>
      <c r="EB142" s="1085"/>
      <c r="EC142" s="1085"/>
      <c r="ED142" s="71"/>
      <c r="EE142" s="862"/>
      <c r="EF142" s="862"/>
      <c r="EG142" s="63"/>
      <c r="EH142" s="1085" t="s">
        <v>877</v>
      </c>
      <c r="EI142" s="1085"/>
      <c r="EJ142" s="1085"/>
      <c r="EK142" s="1085"/>
      <c r="EL142" s="1085"/>
      <c r="EM142" s="1085"/>
      <c r="EN142" s="1085"/>
      <c r="EO142" s="1085"/>
      <c r="EP142" s="1085"/>
      <c r="EQ142" s="1085"/>
      <c r="ER142" s="1085"/>
      <c r="ES142" s="71"/>
      <c r="ET142" s="862"/>
    </row>
    <row r="143" spans="1:150" s="53" customFormat="1" ht="34.5" customHeight="1">
      <c r="A143" s="862"/>
      <c r="B143" s="63"/>
      <c r="C143" s="80" t="s">
        <v>847</v>
      </c>
      <c r="D143" s="80"/>
      <c r="E143" s="80"/>
      <c r="F143" s="80"/>
      <c r="G143" s="80"/>
      <c r="H143" s="80"/>
      <c r="I143" s="80"/>
      <c r="J143" s="80"/>
      <c r="K143" s="80"/>
      <c r="L143" s="386"/>
      <c r="M143" s="80"/>
      <c r="N143" s="63"/>
      <c r="O143" s="862"/>
      <c r="P143" s="862"/>
      <c r="Q143" s="63"/>
      <c r="R143" s="80" t="s">
        <v>847</v>
      </c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63"/>
      <c r="AD143" s="862"/>
      <c r="AE143" s="862"/>
      <c r="AF143" s="63"/>
      <c r="AG143" s="80" t="s">
        <v>847</v>
      </c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63"/>
      <c r="AS143" s="862"/>
      <c r="AT143" s="862"/>
      <c r="AU143" s="63"/>
      <c r="AV143" s="80" t="s">
        <v>847</v>
      </c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63"/>
      <c r="BH143" s="862"/>
      <c r="BI143" s="862"/>
      <c r="BJ143" s="63"/>
      <c r="BK143" s="80" t="s">
        <v>847</v>
      </c>
      <c r="BL143" s="80"/>
      <c r="BM143" s="80"/>
      <c r="BN143" s="80"/>
      <c r="BO143" s="80"/>
      <c r="BP143" s="80"/>
      <c r="BQ143" s="80"/>
      <c r="BR143" s="80"/>
      <c r="BS143" s="80"/>
      <c r="BT143" s="80"/>
      <c r="BU143" s="80"/>
      <c r="BV143" s="63"/>
      <c r="BW143" s="862"/>
      <c r="BX143" s="862"/>
      <c r="BY143" s="63"/>
      <c r="BZ143" s="80" t="s">
        <v>847</v>
      </c>
      <c r="CA143" s="80"/>
      <c r="CB143" s="80"/>
      <c r="CC143" s="80"/>
      <c r="CD143" s="80"/>
      <c r="CE143" s="80"/>
      <c r="CF143" s="80"/>
      <c r="CG143" s="80"/>
      <c r="CH143" s="80"/>
      <c r="CI143" s="80"/>
      <c r="CJ143" s="80"/>
      <c r="CK143" s="63"/>
      <c r="CL143" s="862"/>
      <c r="CM143" s="862"/>
      <c r="CN143" s="63"/>
      <c r="CO143" s="80" t="s">
        <v>847</v>
      </c>
      <c r="CP143" s="80"/>
      <c r="CQ143" s="80"/>
      <c r="CR143" s="80"/>
      <c r="CS143" s="80"/>
      <c r="CT143" s="80"/>
      <c r="CU143" s="80"/>
      <c r="CV143" s="80"/>
      <c r="CW143" s="80"/>
      <c r="CX143" s="80"/>
      <c r="CY143" s="80"/>
      <c r="CZ143" s="63"/>
      <c r="DA143" s="862"/>
      <c r="DB143" s="862"/>
      <c r="DC143" s="63"/>
      <c r="DD143" s="80" t="s">
        <v>847</v>
      </c>
      <c r="DE143" s="80"/>
      <c r="DF143" s="80"/>
      <c r="DG143" s="80"/>
      <c r="DH143" s="80"/>
      <c r="DI143" s="80"/>
      <c r="DJ143" s="80"/>
      <c r="DK143" s="80"/>
      <c r="DL143" s="80"/>
      <c r="DM143" s="80"/>
      <c r="DN143" s="80"/>
      <c r="DO143" s="63"/>
      <c r="DP143" s="862"/>
      <c r="DQ143" s="862"/>
      <c r="DR143" s="63"/>
      <c r="DS143" s="80" t="s">
        <v>847</v>
      </c>
      <c r="DT143" s="80"/>
      <c r="DU143" s="80"/>
      <c r="DV143" s="80"/>
      <c r="DW143" s="80"/>
      <c r="DX143" s="80"/>
      <c r="DY143" s="80"/>
      <c r="DZ143" s="80"/>
      <c r="EA143" s="80"/>
      <c r="EB143" s="80"/>
      <c r="EC143" s="80"/>
      <c r="ED143" s="63"/>
      <c r="EE143" s="862"/>
      <c r="EF143" s="862"/>
      <c r="EG143" s="63"/>
      <c r="EH143" s="80" t="s">
        <v>847</v>
      </c>
      <c r="EI143" s="80"/>
      <c r="EJ143" s="80"/>
      <c r="EK143" s="80"/>
      <c r="EL143" s="80"/>
      <c r="EM143" s="80"/>
      <c r="EN143" s="80"/>
      <c r="EO143" s="80"/>
      <c r="EP143" s="80"/>
      <c r="EQ143" s="80"/>
      <c r="ER143" s="80"/>
      <c r="ES143" s="63"/>
      <c r="ET143" s="862"/>
    </row>
    <row r="144" spans="1:150" s="53" customFormat="1" ht="34.5" customHeight="1">
      <c r="A144" s="862"/>
      <c r="B144" s="63"/>
      <c r="C144" s="80" t="s">
        <v>878</v>
      </c>
      <c r="D144" s="80"/>
      <c r="E144" s="80"/>
      <c r="F144" s="80"/>
      <c r="G144" s="80"/>
      <c r="H144" s="80"/>
      <c r="I144" s="80"/>
      <c r="J144" s="80"/>
      <c r="K144" s="80"/>
      <c r="L144" s="386"/>
      <c r="M144" s="80"/>
      <c r="N144" s="63"/>
      <c r="O144" s="862"/>
      <c r="P144" s="862"/>
      <c r="Q144" s="63"/>
      <c r="R144" s="80" t="s">
        <v>878</v>
      </c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63"/>
      <c r="AD144" s="862"/>
      <c r="AE144" s="862"/>
      <c r="AF144" s="63"/>
      <c r="AG144" s="80" t="s">
        <v>878</v>
      </c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63"/>
      <c r="AS144" s="862"/>
      <c r="AT144" s="862"/>
      <c r="AU144" s="63"/>
      <c r="AV144" s="80" t="s">
        <v>878</v>
      </c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63"/>
      <c r="BH144" s="862"/>
      <c r="BI144" s="862"/>
      <c r="BJ144" s="63"/>
      <c r="BK144" s="80" t="s">
        <v>878</v>
      </c>
      <c r="BL144" s="80"/>
      <c r="BM144" s="80"/>
      <c r="BN144" s="80"/>
      <c r="BO144" s="80"/>
      <c r="BP144" s="80"/>
      <c r="BQ144" s="80"/>
      <c r="BR144" s="80"/>
      <c r="BS144" s="80"/>
      <c r="BT144" s="80"/>
      <c r="BU144" s="80"/>
      <c r="BV144" s="63"/>
      <c r="BW144" s="862"/>
      <c r="BX144" s="862"/>
      <c r="BY144" s="63"/>
      <c r="BZ144" s="80" t="s">
        <v>878</v>
      </c>
      <c r="CA144" s="80"/>
      <c r="CB144" s="80"/>
      <c r="CC144" s="80"/>
      <c r="CD144" s="80"/>
      <c r="CE144" s="80"/>
      <c r="CF144" s="80"/>
      <c r="CG144" s="80"/>
      <c r="CH144" s="80"/>
      <c r="CI144" s="80"/>
      <c r="CJ144" s="80"/>
      <c r="CK144" s="63"/>
      <c r="CL144" s="862"/>
      <c r="CM144" s="862"/>
      <c r="CN144" s="63"/>
      <c r="CO144" s="80" t="s">
        <v>878</v>
      </c>
      <c r="CP144" s="80"/>
      <c r="CQ144" s="80"/>
      <c r="CR144" s="80"/>
      <c r="CS144" s="80"/>
      <c r="CT144" s="80"/>
      <c r="CU144" s="80"/>
      <c r="CV144" s="80"/>
      <c r="CW144" s="80"/>
      <c r="CX144" s="80"/>
      <c r="CY144" s="80"/>
      <c r="CZ144" s="63"/>
      <c r="DA144" s="862"/>
      <c r="DB144" s="862"/>
      <c r="DC144" s="63"/>
      <c r="DD144" s="80" t="s">
        <v>878</v>
      </c>
      <c r="DE144" s="80"/>
      <c r="DF144" s="80"/>
      <c r="DG144" s="80"/>
      <c r="DH144" s="80"/>
      <c r="DI144" s="80"/>
      <c r="DJ144" s="80"/>
      <c r="DK144" s="80"/>
      <c r="DL144" s="80"/>
      <c r="DM144" s="80"/>
      <c r="DN144" s="80"/>
      <c r="DO144" s="63"/>
      <c r="DP144" s="862"/>
      <c r="DQ144" s="862"/>
      <c r="DR144" s="63"/>
      <c r="DS144" s="80" t="s">
        <v>878</v>
      </c>
      <c r="DT144" s="80"/>
      <c r="DU144" s="80"/>
      <c r="DV144" s="80"/>
      <c r="DW144" s="80"/>
      <c r="DX144" s="80"/>
      <c r="DY144" s="80"/>
      <c r="DZ144" s="80"/>
      <c r="EA144" s="80"/>
      <c r="EB144" s="80"/>
      <c r="EC144" s="80"/>
      <c r="ED144" s="63"/>
      <c r="EE144" s="862"/>
      <c r="EF144" s="862"/>
      <c r="EG144" s="63"/>
      <c r="EH144" s="80" t="s">
        <v>878</v>
      </c>
      <c r="EI144" s="80"/>
      <c r="EJ144" s="80"/>
      <c r="EK144" s="80"/>
      <c r="EL144" s="80"/>
      <c r="EM144" s="80"/>
      <c r="EN144" s="80"/>
      <c r="EO144" s="80"/>
      <c r="EP144" s="80"/>
      <c r="EQ144" s="80"/>
      <c r="ER144" s="80"/>
      <c r="ES144" s="63"/>
      <c r="ET144" s="862"/>
    </row>
    <row r="145" spans="1:150" s="53" customFormat="1" ht="34.5" customHeight="1">
      <c r="A145" s="862"/>
      <c r="B145" s="63"/>
      <c r="C145" s="80" t="s">
        <v>879</v>
      </c>
      <c r="D145" s="80"/>
      <c r="E145" s="80"/>
      <c r="F145" s="80"/>
      <c r="G145" s="80"/>
      <c r="H145" s="80"/>
      <c r="I145" s="80"/>
      <c r="J145" s="80"/>
      <c r="K145" s="80"/>
      <c r="L145" s="386"/>
      <c r="M145" s="80"/>
      <c r="N145" s="63"/>
      <c r="O145" s="862"/>
      <c r="P145" s="862"/>
      <c r="Q145" s="63"/>
      <c r="R145" s="80" t="s">
        <v>879</v>
      </c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63"/>
      <c r="AD145" s="862"/>
      <c r="AE145" s="862"/>
      <c r="AF145" s="63"/>
      <c r="AG145" s="80" t="s">
        <v>879</v>
      </c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63"/>
      <c r="AS145" s="862"/>
      <c r="AT145" s="862"/>
      <c r="AU145" s="63"/>
      <c r="AV145" s="80" t="s">
        <v>879</v>
      </c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63"/>
      <c r="BH145" s="862"/>
      <c r="BI145" s="862"/>
      <c r="BJ145" s="63"/>
      <c r="BK145" s="80" t="s">
        <v>879</v>
      </c>
      <c r="BL145" s="80"/>
      <c r="BM145" s="80"/>
      <c r="BN145" s="80"/>
      <c r="BO145" s="80"/>
      <c r="BP145" s="80"/>
      <c r="BQ145" s="80"/>
      <c r="BR145" s="80"/>
      <c r="BS145" s="80"/>
      <c r="BT145" s="80"/>
      <c r="BU145" s="80"/>
      <c r="BV145" s="63"/>
      <c r="BW145" s="862"/>
      <c r="BX145" s="862"/>
      <c r="BY145" s="63"/>
      <c r="BZ145" s="80" t="s">
        <v>879</v>
      </c>
      <c r="CA145" s="80"/>
      <c r="CB145" s="80"/>
      <c r="CC145" s="80"/>
      <c r="CD145" s="80"/>
      <c r="CE145" s="80"/>
      <c r="CF145" s="80"/>
      <c r="CG145" s="80"/>
      <c r="CH145" s="80"/>
      <c r="CI145" s="80"/>
      <c r="CJ145" s="80"/>
      <c r="CK145" s="63"/>
      <c r="CL145" s="862"/>
      <c r="CM145" s="862"/>
      <c r="CN145" s="63"/>
      <c r="CO145" s="80" t="s">
        <v>879</v>
      </c>
      <c r="CP145" s="80"/>
      <c r="CQ145" s="80"/>
      <c r="CR145" s="80"/>
      <c r="CS145" s="80"/>
      <c r="CT145" s="80"/>
      <c r="CU145" s="80"/>
      <c r="CV145" s="80"/>
      <c r="CW145" s="80"/>
      <c r="CX145" s="80"/>
      <c r="CY145" s="80"/>
      <c r="CZ145" s="63"/>
      <c r="DA145" s="862"/>
      <c r="DB145" s="862"/>
      <c r="DC145" s="63"/>
      <c r="DD145" s="80" t="s">
        <v>879</v>
      </c>
      <c r="DE145" s="80"/>
      <c r="DF145" s="80"/>
      <c r="DG145" s="80"/>
      <c r="DH145" s="80"/>
      <c r="DI145" s="80"/>
      <c r="DJ145" s="80"/>
      <c r="DK145" s="80"/>
      <c r="DL145" s="80"/>
      <c r="DM145" s="80"/>
      <c r="DN145" s="80"/>
      <c r="DO145" s="63"/>
      <c r="DP145" s="862"/>
      <c r="DQ145" s="862"/>
      <c r="DR145" s="63"/>
      <c r="DS145" s="80" t="s">
        <v>879</v>
      </c>
      <c r="DT145" s="80"/>
      <c r="DU145" s="80"/>
      <c r="DV145" s="80"/>
      <c r="DW145" s="80"/>
      <c r="DX145" s="80"/>
      <c r="DY145" s="80"/>
      <c r="DZ145" s="80"/>
      <c r="EA145" s="80"/>
      <c r="EB145" s="80"/>
      <c r="EC145" s="80"/>
      <c r="ED145" s="63"/>
      <c r="EE145" s="862"/>
      <c r="EF145" s="862"/>
      <c r="EG145" s="63"/>
      <c r="EH145" s="80" t="s">
        <v>879</v>
      </c>
      <c r="EI145" s="80"/>
      <c r="EJ145" s="80"/>
      <c r="EK145" s="80"/>
      <c r="EL145" s="80"/>
      <c r="EM145" s="80"/>
      <c r="EN145" s="80"/>
      <c r="EO145" s="80"/>
      <c r="EP145" s="80"/>
      <c r="EQ145" s="80"/>
      <c r="ER145" s="80"/>
      <c r="ES145" s="63"/>
      <c r="ET145" s="862"/>
    </row>
    <row r="146" spans="1:150" s="155" customFormat="1">
      <c r="A146" s="862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0"/>
      <c r="M146" s="61"/>
      <c r="N146" s="61"/>
      <c r="O146" s="862"/>
      <c r="P146" s="862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2"/>
      <c r="AB146" s="61"/>
      <c r="AC146" s="61"/>
      <c r="AD146" s="862"/>
      <c r="AE146" s="862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2"/>
      <c r="AQ146" s="61"/>
      <c r="AR146" s="61"/>
      <c r="AS146" s="862"/>
      <c r="AT146" s="862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2"/>
      <c r="BF146" s="61"/>
      <c r="BG146" s="61"/>
      <c r="BH146" s="862"/>
      <c r="BI146" s="862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2"/>
      <c r="BU146" s="61"/>
      <c r="BV146" s="61"/>
      <c r="BW146" s="862"/>
      <c r="BX146" s="862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2"/>
      <c r="CJ146" s="61"/>
      <c r="CK146" s="61"/>
      <c r="CL146" s="862"/>
      <c r="CM146" s="862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2"/>
      <c r="CY146" s="61"/>
      <c r="CZ146" s="61"/>
      <c r="DA146" s="862"/>
      <c r="DB146" s="862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2"/>
      <c r="DN146" s="61"/>
      <c r="DO146" s="61"/>
      <c r="DP146" s="862"/>
      <c r="DQ146" s="862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2"/>
      <c r="EC146" s="61"/>
      <c r="ED146" s="61"/>
      <c r="EE146" s="862"/>
      <c r="EF146" s="862"/>
      <c r="EG146" s="61"/>
      <c r="EH146" s="61"/>
      <c r="EI146" s="61"/>
      <c r="EJ146" s="61"/>
      <c r="EK146" s="61"/>
      <c r="EL146" s="61"/>
      <c r="EM146" s="61"/>
      <c r="EN146" s="61"/>
      <c r="EO146" s="61"/>
      <c r="EP146" s="61"/>
      <c r="EQ146" s="62"/>
      <c r="ER146" s="61"/>
      <c r="ES146" s="61"/>
      <c r="ET146" s="862"/>
    </row>
    <row r="147" spans="1:150" s="155" customFormat="1">
      <c r="A147" s="862"/>
      <c r="B147" s="61"/>
      <c r="C147" s="81" t="s">
        <v>850</v>
      </c>
      <c r="D147" s="61"/>
      <c r="E147" s="61"/>
      <c r="F147" s="61"/>
      <c r="G147" s="61"/>
      <c r="H147" s="61"/>
      <c r="I147" s="61"/>
      <c r="J147" s="61"/>
      <c r="K147" s="61"/>
      <c r="L147" s="60"/>
      <c r="M147" s="61"/>
      <c r="N147" s="61"/>
      <c r="O147" s="862"/>
      <c r="P147" s="862"/>
      <c r="Q147" s="61"/>
      <c r="R147" s="81" t="s">
        <v>850</v>
      </c>
      <c r="S147" s="61"/>
      <c r="T147" s="61"/>
      <c r="U147" s="61"/>
      <c r="V147" s="61"/>
      <c r="W147" s="61"/>
      <c r="X147" s="61"/>
      <c r="Y147" s="61"/>
      <c r="Z147" s="61"/>
      <c r="AA147" s="62"/>
      <c r="AB147" s="61"/>
      <c r="AC147" s="61"/>
      <c r="AD147" s="862"/>
      <c r="AE147" s="862"/>
      <c r="AF147" s="61"/>
      <c r="AG147" s="81" t="s">
        <v>850</v>
      </c>
      <c r="AH147" s="61"/>
      <c r="AI147" s="61"/>
      <c r="AJ147" s="61"/>
      <c r="AK147" s="61"/>
      <c r="AL147" s="61"/>
      <c r="AM147" s="61"/>
      <c r="AN147" s="61"/>
      <c r="AO147" s="61"/>
      <c r="AP147" s="62"/>
      <c r="AQ147" s="61"/>
      <c r="AR147" s="61"/>
      <c r="AS147" s="862"/>
      <c r="AT147" s="862"/>
      <c r="AU147" s="61"/>
      <c r="AV147" s="81" t="s">
        <v>850</v>
      </c>
      <c r="AW147" s="61"/>
      <c r="AX147" s="61"/>
      <c r="AY147" s="61"/>
      <c r="AZ147" s="61"/>
      <c r="BA147" s="61"/>
      <c r="BB147" s="61"/>
      <c r="BC147" s="61"/>
      <c r="BD147" s="61"/>
      <c r="BE147" s="62"/>
      <c r="BF147" s="61"/>
      <c r="BG147" s="61"/>
      <c r="BH147" s="862"/>
      <c r="BI147" s="862"/>
      <c r="BJ147" s="61"/>
      <c r="BK147" s="81" t="s">
        <v>850</v>
      </c>
      <c r="BL147" s="61"/>
      <c r="BM147" s="61"/>
      <c r="BN147" s="61"/>
      <c r="BO147" s="61"/>
      <c r="BP147" s="61"/>
      <c r="BQ147" s="61"/>
      <c r="BR147" s="61"/>
      <c r="BS147" s="61"/>
      <c r="BT147" s="62"/>
      <c r="BU147" s="61"/>
      <c r="BV147" s="61"/>
      <c r="BW147" s="862"/>
      <c r="BX147" s="862"/>
      <c r="BY147" s="61"/>
      <c r="BZ147" s="81" t="s">
        <v>850</v>
      </c>
      <c r="CA147" s="61"/>
      <c r="CB147" s="61"/>
      <c r="CC147" s="61"/>
      <c r="CD147" s="61"/>
      <c r="CE147" s="61"/>
      <c r="CF147" s="61"/>
      <c r="CG147" s="61"/>
      <c r="CH147" s="61"/>
      <c r="CI147" s="62"/>
      <c r="CJ147" s="61"/>
      <c r="CK147" s="61"/>
      <c r="CL147" s="862"/>
      <c r="CM147" s="862"/>
      <c r="CN147" s="61"/>
      <c r="CO147" s="81" t="s">
        <v>850</v>
      </c>
      <c r="CP147" s="61"/>
      <c r="CQ147" s="61"/>
      <c r="CR147" s="61"/>
      <c r="CS147" s="61"/>
      <c r="CT147" s="61"/>
      <c r="CU147" s="61"/>
      <c r="CV147" s="61"/>
      <c r="CW147" s="61"/>
      <c r="CX147" s="62"/>
      <c r="CY147" s="61"/>
      <c r="CZ147" s="61"/>
      <c r="DA147" s="862"/>
      <c r="DB147" s="862"/>
      <c r="DC147" s="61"/>
      <c r="DD147" s="81" t="s">
        <v>850</v>
      </c>
      <c r="DE147" s="61"/>
      <c r="DF147" s="61"/>
      <c r="DG147" s="61"/>
      <c r="DH147" s="61"/>
      <c r="DI147" s="61"/>
      <c r="DJ147" s="61"/>
      <c r="DK147" s="61"/>
      <c r="DL147" s="61"/>
      <c r="DM147" s="62"/>
      <c r="DN147" s="61"/>
      <c r="DO147" s="61"/>
      <c r="DP147" s="862"/>
      <c r="DQ147" s="862"/>
      <c r="DR147" s="61"/>
      <c r="DS147" s="81" t="s">
        <v>850</v>
      </c>
      <c r="DT147" s="61"/>
      <c r="DU147" s="61"/>
      <c r="DV147" s="61"/>
      <c r="DW147" s="61"/>
      <c r="DX147" s="61"/>
      <c r="DY147" s="61"/>
      <c r="DZ147" s="61"/>
      <c r="EA147" s="61"/>
      <c r="EB147" s="62"/>
      <c r="EC147" s="61"/>
      <c r="ED147" s="61"/>
      <c r="EE147" s="862"/>
      <c r="EF147" s="862"/>
      <c r="EG147" s="61"/>
      <c r="EH147" s="81" t="s">
        <v>850</v>
      </c>
      <c r="EI147" s="61"/>
      <c r="EJ147" s="61"/>
      <c r="EK147" s="61"/>
      <c r="EL147" s="61"/>
      <c r="EM147" s="61"/>
      <c r="EN147" s="61"/>
      <c r="EO147" s="61"/>
      <c r="EP147" s="61"/>
      <c r="EQ147" s="62"/>
      <c r="ER147" s="61"/>
      <c r="ES147" s="61"/>
      <c r="ET147" s="862"/>
    </row>
    <row r="148" spans="1:150" s="155" customFormat="1">
      <c r="A148" s="862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0"/>
      <c r="M148" s="61"/>
      <c r="N148" s="61"/>
      <c r="O148" s="862"/>
      <c r="P148" s="862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2"/>
      <c r="AB148" s="61"/>
      <c r="AC148" s="61"/>
      <c r="AD148" s="862"/>
      <c r="AE148" s="862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2"/>
      <c r="AQ148" s="61"/>
      <c r="AR148" s="61"/>
      <c r="AS148" s="862"/>
      <c r="AT148" s="862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2"/>
      <c r="BF148" s="61"/>
      <c r="BG148" s="61"/>
      <c r="BH148" s="862"/>
      <c r="BI148" s="862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2"/>
      <c r="BU148" s="61"/>
      <c r="BV148" s="61"/>
      <c r="BW148" s="862"/>
      <c r="BX148" s="862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2"/>
      <c r="CJ148" s="61"/>
      <c r="CK148" s="61"/>
      <c r="CL148" s="862"/>
      <c r="CM148" s="862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2"/>
      <c r="CY148" s="61"/>
      <c r="CZ148" s="61"/>
      <c r="DA148" s="862"/>
      <c r="DB148" s="862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2"/>
      <c r="DN148" s="61"/>
      <c r="DO148" s="61"/>
      <c r="DP148" s="862"/>
      <c r="DQ148" s="862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2"/>
      <c r="EC148" s="61"/>
      <c r="ED148" s="61"/>
      <c r="EE148" s="862"/>
      <c r="EF148" s="862"/>
      <c r="EG148" s="61"/>
      <c r="EH148" s="61"/>
      <c r="EI148" s="61"/>
      <c r="EJ148" s="61"/>
      <c r="EK148" s="61"/>
      <c r="EL148" s="61"/>
      <c r="EM148" s="61"/>
      <c r="EN148" s="61"/>
      <c r="EO148" s="61"/>
      <c r="EP148" s="61"/>
      <c r="EQ148" s="62"/>
      <c r="ER148" s="61"/>
      <c r="ES148" s="61"/>
      <c r="ET148" s="862"/>
    </row>
    <row r="149" spans="1:150" s="155" customFormat="1" ht="17.25" customHeight="1">
      <c r="A149" s="862"/>
      <c r="B149" s="61"/>
      <c r="C149" s="1086"/>
      <c r="D149" s="1086"/>
      <c r="E149" s="1086" t="s">
        <v>851</v>
      </c>
      <c r="F149" s="1086"/>
      <c r="G149" s="1086"/>
      <c r="H149" s="1086"/>
      <c r="I149" s="1086"/>
      <c r="J149" s="1086"/>
      <c r="K149" s="1086"/>
      <c r="L149" s="1086"/>
      <c r="M149" s="55" t="s">
        <v>41</v>
      </c>
      <c r="N149" s="74"/>
      <c r="O149" s="862"/>
      <c r="P149" s="862"/>
      <c r="Q149" s="61"/>
      <c r="R149" s="1086"/>
      <c r="S149" s="1086"/>
      <c r="T149" s="1086" t="s">
        <v>851</v>
      </c>
      <c r="U149" s="1086"/>
      <c r="V149" s="1086"/>
      <c r="W149" s="1086"/>
      <c r="X149" s="1086"/>
      <c r="Y149" s="1086"/>
      <c r="Z149" s="1086"/>
      <c r="AA149" s="1086"/>
      <c r="AB149" s="55" t="s">
        <v>41</v>
      </c>
      <c r="AC149" s="74"/>
      <c r="AD149" s="862"/>
      <c r="AE149" s="862"/>
      <c r="AF149" s="61"/>
      <c r="AG149" s="1086"/>
      <c r="AH149" s="1086"/>
      <c r="AI149" s="1086" t="s">
        <v>851</v>
      </c>
      <c r="AJ149" s="1086"/>
      <c r="AK149" s="1086"/>
      <c r="AL149" s="1086"/>
      <c r="AM149" s="1086"/>
      <c r="AN149" s="1086"/>
      <c r="AO149" s="1086"/>
      <c r="AP149" s="1086"/>
      <c r="AQ149" s="55" t="s">
        <v>41</v>
      </c>
      <c r="AR149" s="74"/>
      <c r="AS149" s="862"/>
      <c r="AT149" s="862"/>
      <c r="AU149" s="61"/>
      <c r="AV149" s="1086"/>
      <c r="AW149" s="1086"/>
      <c r="AX149" s="1086" t="s">
        <v>851</v>
      </c>
      <c r="AY149" s="1086"/>
      <c r="AZ149" s="1086"/>
      <c r="BA149" s="1086"/>
      <c r="BB149" s="1086"/>
      <c r="BC149" s="1086"/>
      <c r="BD149" s="1086"/>
      <c r="BE149" s="1086"/>
      <c r="BF149" s="55" t="s">
        <v>41</v>
      </c>
      <c r="BG149" s="74"/>
      <c r="BH149" s="862"/>
      <c r="BI149" s="862"/>
      <c r="BJ149" s="61"/>
      <c r="BK149" s="1086"/>
      <c r="BL149" s="1086"/>
      <c r="BM149" s="1086" t="s">
        <v>851</v>
      </c>
      <c r="BN149" s="1086"/>
      <c r="BO149" s="1086"/>
      <c r="BP149" s="1086"/>
      <c r="BQ149" s="1086"/>
      <c r="BR149" s="1086"/>
      <c r="BS149" s="1086"/>
      <c r="BT149" s="1086"/>
      <c r="BU149" s="55" t="s">
        <v>41</v>
      </c>
      <c r="BV149" s="74"/>
      <c r="BW149" s="862"/>
      <c r="BX149" s="862"/>
      <c r="BY149" s="61"/>
      <c r="BZ149" s="1086"/>
      <c r="CA149" s="1086"/>
      <c r="CB149" s="1086" t="s">
        <v>851</v>
      </c>
      <c r="CC149" s="1086"/>
      <c r="CD149" s="1086"/>
      <c r="CE149" s="1086"/>
      <c r="CF149" s="1086"/>
      <c r="CG149" s="1086"/>
      <c r="CH149" s="1086"/>
      <c r="CI149" s="1086"/>
      <c r="CJ149" s="55" t="s">
        <v>41</v>
      </c>
      <c r="CK149" s="74"/>
      <c r="CL149" s="862"/>
      <c r="CM149" s="862"/>
      <c r="CN149" s="61"/>
      <c r="CO149" s="1086"/>
      <c r="CP149" s="1086"/>
      <c r="CQ149" s="1086" t="s">
        <v>851</v>
      </c>
      <c r="CR149" s="1086"/>
      <c r="CS149" s="1086"/>
      <c r="CT149" s="1086"/>
      <c r="CU149" s="1086"/>
      <c r="CV149" s="1086"/>
      <c r="CW149" s="1086"/>
      <c r="CX149" s="1086"/>
      <c r="CY149" s="55" t="s">
        <v>41</v>
      </c>
      <c r="CZ149" s="74"/>
      <c r="DA149" s="862"/>
      <c r="DB149" s="862"/>
      <c r="DC149" s="61"/>
      <c r="DD149" s="1086"/>
      <c r="DE149" s="1086"/>
      <c r="DF149" s="1086" t="s">
        <v>851</v>
      </c>
      <c r="DG149" s="1086"/>
      <c r="DH149" s="1086"/>
      <c r="DI149" s="1086"/>
      <c r="DJ149" s="1086"/>
      <c r="DK149" s="1086"/>
      <c r="DL149" s="1086"/>
      <c r="DM149" s="1086"/>
      <c r="DN149" s="55" t="s">
        <v>41</v>
      </c>
      <c r="DO149" s="74"/>
      <c r="DP149" s="862"/>
      <c r="DQ149" s="862"/>
      <c r="DR149" s="61"/>
      <c r="DS149" s="1086"/>
      <c r="DT149" s="1086"/>
      <c r="DU149" s="1086" t="s">
        <v>851</v>
      </c>
      <c r="DV149" s="1086"/>
      <c r="DW149" s="1086"/>
      <c r="DX149" s="1086"/>
      <c r="DY149" s="1086"/>
      <c r="DZ149" s="1086"/>
      <c r="EA149" s="1086"/>
      <c r="EB149" s="1086"/>
      <c r="EC149" s="55" t="s">
        <v>41</v>
      </c>
      <c r="ED149" s="74"/>
      <c r="EE149" s="862"/>
      <c r="EF149" s="862"/>
      <c r="EG149" s="61"/>
      <c r="EH149" s="1086"/>
      <c r="EI149" s="1086"/>
      <c r="EJ149" s="1086" t="s">
        <v>851</v>
      </c>
      <c r="EK149" s="1086"/>
      <c r="EL149" s="1086"/>
      <c r="EM149" s="1086"/>
      <c r="EN149" s="1086"/>
      <c r="EO149" s="1086"/>
      <c r="EP149" s="1086"/>
      <c r="EQ149" s="1086"/>
      <c r="ER149" s="55" t="s">
        <v>41</v>
      </c>
      <c r="ES149" s="74"/>
      <c r="ET149" s="862"/>
    </row>
    <row r="150" spans="1:150" s="155" customFormat="1" ht="30" customHeight="1">
      <c r="A150" s="862"/>
      <c r="B150" s="61"/>
      <c r="C150" s="1047" t="s">
        <v>852</v>
      </c>
      <c r="D150" s="1048"/>
      <c r="E150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F150" s="1049"/>
      <c r="G150" s="1049"/>
      <c r="H150" s="1049"/>
      <c r="I150" s="1049"/>
      <c r="J150" s="1049"/>
      <c r="K150" s="1049"/>
      <c r="L150" s="1049"/>
      <c r="M150" s="165" t="str">
        <f>'WE (1 B)'!$Z$8</f>
        <v xml:space="preserve">  </v>
      </c>
      <c r="N150" s="69"/>
      <c r="O150" s="862"/>
      <c r="P150" s="862"/>
      <c r="Q150" s="61"/>
      <c r="R150" s="1047" t="s">
        <v>852</v>
      </c>
      <c r="S150" s="1048"/>
      <c r="T150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U150" s="1049"/>
      <c r="V150" s="1049"/>
      <c r="W150" s="1049"/>
      <c r="X150" s="1049"/>
      <c r="Y150" s="1049"/>
      <c r="Z150" s="1049"/>
      <c r="AA150" s="1049"/>
      <c r="AB150" s="165" t="str">
        <f>'WE (1 B)'!$Z$13</f>
        <v xml:space="preserve">  </v>
      </c>
      <c r="AC150" s="69"/>
      <c r="AD150" s="862"/>
      <c r="AE150" s="862"/>
      <c r="AF150" s="61"/>
      <c r="AG150" s="1047" t="s">
        <v>852</v>
      </c>
      <c r="AH150" s="1048"/>
      <c r="AI150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AJ150" s="1049"/>
      <c r="AK150" s="1049"/>
      <c r="AL150" s="1049"/>
      <c r="AM150" s="1049"/>
      <c r="AN150" s="1049"/>
      <c r="AO150" s="1049"/>
      <c r="AP150" s="1049"/>
      <c r="AQ150" s="165" t="str">
        <f>'WE (1 B)'!$Z$18</f>
        <v xml:space="preserve">  </v>
      </c>
      <c r="AR150" s="69"/>
      <c r="AS150" s="862"/>
      <c r="AT150" s="862"/>
      <c r="AU150" s="61"/>
      <c r="AV150" s="1047" t="s">
        <v>852</v>
      </c>
      <c r="AW150" s="1048"/>
      <c r="AX150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AY150" s="1049"/>
      <c r="AZ150" s="1049"/>
      <c r="BA150" s="1049"/>
      <c r="BB150" s="1049"/>
      <c r="BC150" s="1049"/>
      <c r="BD150" s="1049"/>
      <c r="BE150" s="1049"/>
      <c r="BF150" s="165" t="str">
        <f>'WE (1 B)'!$Z$23</f>
        <v xml:space="preserve">  </v>
      </c>
      <c r="BG150" s="69"/>
      <c r="BH150" s="862"/>
      <c r="BI150" s="862"/>
      <c r="BJ150" s="61"/>
      <c r="BK150" s="1047" t="s">
        <v>852</v>
      </c>
      <c r="BL150" s="1048"/>
      <c r="BM150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BN150" s="1049"/>
      <c r="BO150" s="1049"/>
      <c r="BP150" s="1049"/>
      <c r="BQ150" s="1049"/>
      <c r="BR150" s="1049"/>
      <c r="BS150" s="1049"/>
      <c r="BT150" s="1049"/>
      <c r="BU150" s="165" t="str">
        <f>'WE (1 B)'!$Z$28</f>
        <v xml:space="preserve">  </v>
      </c>
      <c r="BV150" s="69"/>
      <c r="BW150" s="862"/>
      <c r="BX150" s="862"/>
      <c r="BY150" s="61"/>
      <c r="BZ150" s="1047" t="s">
        <v>852</v>
      </c>
      <c r="CA150" s="1048"/>
      <c r="CB150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CC150" s="1049"/>
      <c r="CD150" s="1049"/>
      <c r="CE150" s="1049"/>
      <c r="CF150" s="1049"/>
      <c r="CG150" s="1049"/>
      <c r="CH150" s="1049"/>
      <c r="CI150" s="1049"/>
      <c r="CJ150" s="165" t="str">
        <f>'WE (1 B)'!$Z$33</f>
        <v xml:space="preserve">  </v>
      </c>
      <c r="CK150" s="69"/>
      <c r="CL150" s="862"/>
      <c r="CM150" s="862"/>
      <c r="CN150" s="61"/>
      <c r="CO150" s="1047" t="s">
        <v>852</v>
      </c>
      <c r="CP150" s="1048"/>
      <c r="CQ150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CR150" s="1049"/>
      <c r="CS150" s="1049"/>
      <c r="CT150" s="1049"/>
      <c r="CU150" s="1049"/>
      <c r="CV150" s="1049"/>
      <c r="CW150" s="1049"/>
      <c r="CX150" s="1049"/>
      <c r="CY150" s="165" t="str">
        <f>'WE (1 B)'!$Z$38</f>
        <v xml:space="preserve">  </v>
      </c>
      <c r="CZ150" s="69"/>
      <c r="DA150" s="862"/>
      <c r="DB150" s="862"/>
      <c r="DC150" s="61"/>
      <c r="DD150" s="1047" t="s">
        <v>852</v>
      </c>
      <c r="DE150" s="1048"/>
      <c r="DF150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DG150" s="1049"/>
      <c r="DH150" s="1049"/>
      <c r="DI150" s="1049"/>
      <c r="DJ150" s="1049"/>
      <c r="DK150" s="1049"/>
      <c r="DL150" s="1049"/>
      <c r="DM150" s="1049"/>
      <c r="DN150" s="165" t="str">
        <f>'WE (1 B)'!$Z$43</f>
        <v xml:space="preserve">  </v>
      </c>
      <c r="DO150" s="69"/>
      <c r="DP150" s="862"/>
      <c r="DQ150" s="862"/>
      <c r="DR150" s="61"/>
      <c r="DS150" s="1047" t="s">
        <v>852</v>
      </c>
      <c r="DT150" s="1048"/>
      <c r="DU150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DV150" s="1049"/>
      <c r="DW150" s="1049"/>
      <c r="DX150" s="1049"/>
      <c r="DY150" s="1049"/>
      <c r="DZ150" s="1049"/>
      <c r="EA150" s="1049"/>
      <c r="EB150" s="1049"/>
      <c r="EC150" s="165" t="str">
        <f>'WE (1 B)'!$Z$48</f>
        <v xml:space="preserve">  </v>
      </c>
      <c r="ED150" s="69"/>
      <c r="EE150" s="862"/>
      <c r="EF150" s="862"/>
      <c r="EG150" s="61"/>
      <c r="EH150" s="1047" t="s">
        <v>852</v>
      </c>
      <c r="EI150" s="1048"/>
      <c r="EJ150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EK150" s="1049"/>
      <c r="EL150" s="1049"/>
      <c r="EM150" s="1049"/>
      <c r="EN150" s="1049"/>
      <c r="EO150" s="1049"/>
      <c r="EP150" s="1049"/>
      <c r="EQ150" s="1049"/>
      <c r="ER150" s="165" t="str">
        <f>'WE (1 B)'!$Z$53</f>
        <v xml:space="preserve">  </v>
      </c>
      <c r="ES150" s="69"/>
      <c r="ET150" s="862"/>
    </row>
    <row r="151" spans="1:150" s="155" customFormat="1" ht="30" customHeight="1">
      <c r="A151" s="862"/>
      <c r="B151" s="61"/>
      <c r="C151" s="1047" t="s">
        <v>853</v>
      </c>
      <c r="D151" s="1048"/>
      <c r="E151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F151" s="1049"/>
      <c r="G151" s="1049"/>
      <c r="H151" s="1049"/>
      <c r="I151" s="1049"/>
      <c r="J151" s="1049"/>
      <c r="K151" s="1049"/>
      <c r="L151" s="1049"/>
      <c r="M151" s="165" t="str">
        <f>'VPE (1 B)'!$BI$8</f>
        <v xml:space="preserve">  </v>
      </c>
      <c r="N151" s="69"/>
      <c r="O151" s="862"/>
      <c r="P151" s="862"/>
      <c r="Q151" s="61"/>
      <c r="R151" s="1047" t="s">
        <v>853</v>
      </c>
      <c r="S151" s="1048"/>
      <c r="T151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U151" s="1049"/>
      <c r="V151" s="1049"/>
      <c r="W151" s="1049"/>
      <c r="X151" s="1049"/>
      <c r="Y151" s="1049"/>
      <c r="Z151" s="1049"/>
      <c r="AA151" s="1049"/>
      <c r="AB151" s="165" t="str">
        <f>'VPE (1 B)'!$BI$13</f>
        <v xml:space="preserve">  </v>
      </c>
      <c r="AC151" s="69"/>
      <c r="AD151" s="862"/>
      <c r="AE151" s="862"/>
      <c r="AF151" s="61"/>
      <c r="AG151" s="1047" t="s">
        <v>853</v>
      </c>
      <c r="AH151" s="1048"/>
      <c r="AI151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AJ151" s="1049"/>
      <c r="AK151" s="1049"/>
      <c r="AL151" s="1049"/>
      <c r="AM151" s="1049"/>
      <c r="AN151" s="1049"/>
      <c r="AO151" s="1049"/>
      <c r="AP151" s="1049"/>
      <c r="AQ151" s="165" t="str">
        <f>'VPE (1 B)'!$BI$18</f>
        <v xml:space="preserve">  </v>
      </c>
      <c r="AR151" s="69"/>
      <c r="AS151" s="862"/>
      <c r="AT151" s="862"/>
      <c r="AU151" s="61"/>
      <c r="AV151" s="1047" t="s">
        <v>853</v>
      </c>
      <c r="AW151" s="1048"/>
      <c r="AX151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AY151" s="1049"/>
      <c r="AZ151" s="1049"/>
      <c r="BA151" s="1049"/>
      <c r="BB151" s="1049"/>
      <c r="BC151" s="1049"/>
      <c r="BD151" s="1049"/>
      <c r="BE151" s="1049"/>
      <c r="BF151" s="165" t="str">
        <f>'VPE (1 B)'!$BI$23</f>
        <v xml:space="preserve">  </v>
      </c>
      <c r="BG151" s="69"/>
      <c r="BH151" s="862"/>
      <c r="BI151" s="862"/>
      <c r="BJ151" s="61"/>
      <c r="BK151" s="1047" t="s">
        <v>853</v>
      </c>
      <c r="BL151" s="1048"/>
      <c r="BM151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BN151" s="1049"/>
      <c r="BO151" s="1049"/>
      <c r="BP151" s="1049"/>
      <c r="BQ151" s="1049"/>
      <c r="BR151" s="1049"/>
      <c r="BS151" s="1049"/>
      <c r="BT151" s="1049"/>
      <c r="BU151" s="165" t="str">
        <f>'VPE (1 B)'!$BI$28</f>
        <v xml:space="preserve">  </v>
      </c>
      <c r="BV151" s="69"/>
      <c r="BW151" s="862"/>
      <c r="BX151" s="862"/>
      <c r="BY151" s="61"/>
      <c r="BZ151" s="1047" t="s">
        <v>853</v>
      </c>
      <c r="CA151" s="1048"/>
      <c r="CB151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CC151" s="1049"/>
      <c r="CD151" s="1049"/>
      <c r="CE151" s="1049"/>
      <c r="CF151" s="1049"/>
      <c r="CG151" s="1049"/>
      <c r="CH151" s="1049"/>
      <c r="CI151" s="1049"/>
      <c r="CJ151" s="165" t="str">
        <f>'VPE (1 B)'!$BI$33</f>
        <v xml:space="preserve">  </v>
      </c>
      <c r="CK151" s="69"/>
      <c r="CL151" s="862"/>
      <c r="CM151" s="862"/>
      <c r="CN151" s="61"/>
      <c r="CO151" s="1047" t="s">
        <v>853</v>
      </c>
      <c r="CP151" s="1048"/>
      <c r="CQ151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CR151" s="1049"/>
      <c r="CS151" s="1049"/>
      <c r="CT151" s="1049"/>
      <c r="CU151" s="1049"/>
      <c r="CV151" s="1049"/>
      <c r="CW151" s="1049"/>
      <c r="CX151" s="1049"/>
      <c r="CY151" s="165" t="str">
        <f>'VPE (1 B)'!$BI$38</f>
        <v xml:space="preserve">  </v>
      </c>
      <c r="CZ151" s="69"/>
      <c r="DA151" s="862"/>
      <c r="DB151" s="862"/>
      <c r="DC151" s="61"/>
      <c r="DD151" s="1047" t="s">
        <v>853</v>
      </c>
      <c r="DE151" s="1048"/>
      <c r="DF151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DG151" s="1049"/>
      <c r="DH151" s="1049"/>
      <c r="DI151" s="1049"/>
      <c r="DJ151" s="1049"/>
      <c r="DK151" s="1049"/>
      <c r="DL151" s="1049"/>
      <c r="DM151" s="1049"/>
      <c r="DN151" s="165" t="str">
        <f>'VPE (1 B)'!$BI$43</f>
        <v xml:space="preserve">  </v>
      </c>
      <c r="DO151" s="69"/>
      <c r="DP151" s="862"/>
      <c r="DQ151" s="862"/>
      <c r="DR151" s="61"/>
      <c r="DS151" s="1047" t="s">
        <v>853</v>
      </c>
      <c r="DT151" s="1048"/>
      <c r="DU151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DV151" s="1049"/>
      <c r="DW151" s="1049"/>
      <c r="DX151" s="1049"/>
      <c r="DY151" s="1049"/>
      <c r="DZ151" s="1049"/>
      <c r="EA151" s="1049"/>
      <c r="EB151" s="1049"/>
      <c r="EC151" s="165" t="str">
        <f>'VPE (1 B)'!$BI$48</f>
        <v xml:space="preserve">  </v>
      </c>
      <c r="ED151" s="69"/>
      <c r="EE151" s="862"/>
      <c r="EF151" s="862"/>
      <c r="EG151" s="61"/>
      <c r="EH151" s="1047" t="s">
        <v>853</v>
      </c>
      <c r="EI151" s="1048"/>
      <c r="EJ151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EK151" s="1049"/>
      <c r="EL151" s="1049"/>
      <c r="EM151" s="1049"/>
      <c r="EN151" s="1049"/>
      <c r="EO151" s="1049"/>
      <c r="EP151" s="1049"/>
      <c r="EQ151" s="1049"/>
      <c r="ER151" s="165" t="str">
        <f>'VPE (1 B)'!$BI$53</f>
        <v xml:space="preserve">  </v>
      </c>
      <c r="ES151" s="69"/>
      <c r="ET151" s="862"/>
    </row>
    <row r="152" spans="1:150" s="155" customFormat="1" ht="30" customHeight="1">
      <c r="A152" s="862"/>
      <c r="B152" s="61"/>
      <c r="C152" s="1057" t="s">
        <v>854</v>
      </c>
      <c r="D152" s="1058"/>
      <c r="E152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F152" s="1049"/>
      <c r="G152" s="1049"/>
      <c r="H152" s="1049"/>
      <c r="I152" s="1049"/>
      <c r="J152" s="1049"/>
      <c r="K152" s="1049"/>
      <c r="L152" s="1049"/>
      <c r="M152" s="165" t="str">
        <f>'HPE (1 B)'!$FB$8</f>
        <v xml:space="preserve">  </v>
      </c>
      <c r="N152" s="69"/>
      <c r="O152" s="862"/>
      <c r="P152" s="862"/>
      <c r="Q152" s="61"/>
      <c r="R152" s="1057" t="s">
        <v>854</v>
      </c>
      <c r="S152" s="1058"/>
      <c r="T152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U152" s="1049"/>
      <c r="V152" s="1049"/>
      <c r="W152" s="1049"/>
      <c r="X152" s="1049"/>
      <c r="Y152" s="1049"/>
      <c r="Z152" s="1049"/>
      <c r="AA152" s="1049"/>
      <c r="AB152" s="165" t="str">
        <f>'HPE (1 B)'!$FB$13</f>
        <v xml:space="preserve">  </v>
      </c>
      <c r="AC152" s="69"/>
      <c r="AD152" s="862"/>
      <c r="AE152" s="862"/>
      <c r="AF152" s="61"/>
      <c r="AG152" s="1057" t="s">
        <v>854</v>
      </c>
      <c r="AH152" s="1058"/>
      <c r="AI152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AJ152" s="1049"/>
      <c r="AK152" s="1049"/>
      <c r="AL152" s="1049"/>
      <c r="AM152" s="1049"/>
      <c r="AN152" s="1049"/>
      <c r="AO152" s="1049"/>
      <c r="AP152" s="1049"/>
      <c r="AQ152" s="165" t="str">
        <f>'HPE (1 B)'!$FB$18</f>
        <v xml:space="preserve">  </v>
      </c>
      <c r="AR152" s="69"/>
      <c r="AS152" s="862"/>
      <c r="AT152" s="862"/>
      <c r="AU152" s="61"/>
      <c r="AV152" s="1057" t="s">
        <v>854</v>
      </c>
      <c r="AW152" s="1058"/>
      <c r="AX152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AY152" s="1049"/>
      <c r="AZ152" s="1049"/>
      <c r="BA152" s="1049"/>
      <c r="BB152" s="1049"/>
      <c r="BC152" s="1049"/>
      <c r="BD152" s="1049"/>
      <c r="BE152" s="1049"/>
      <c r="BF152" s="165" t="str">
        <f>'HPE (1 B)'!$FB$23</f>
        <v xml:space="preserve">  </v>
      </c>
      <c r="BG152" s="69"/>
      <c r="BH152" s="862"/>
      <c r="BI152" s="862"/>
      <c r="BJ152" s="61"/>
      <c r="BK152" s="1057" t="s">
        <v>854</v>
      </c>
      <c r="BL152" s="1058"/>
      <c r="BM152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BN152" s="1049"/>
      <c r="BO152" s="1049"/>
      <c r="BP152" s="1049"/>
      <c r="BQ152" s="1049"/>
      <c r="BR152" s="1049"/>
      <c r="BS152" s="1049"/>
      <c r="BT152" s="1049"/>
      <c r="BU152" s="165" t="str">
        <f>'HPE (1 B)'!$FB$28</f>
        <v xml:space="preserve">  </v>
      </c>
      <c r="BV152" s="69"/>
      <c r="BW152" s="862"/>
      <c r="BX152" s="862"/>
      <c r="BY152" s="61"/>
      <c r="BZ152" s="1057" t="s">
        <v>854</v>
      </c>
      <c r="CA152" s="1058"/>
      <c r="CB152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CC152" s="1049"/>
      <c r="CD152" s="1049"/>
      <c r="CE152" s="1049"/>
      <c r="CF152" s="1049"/>
      <c r="CG152" s="1049"/>
      <c r="CH152" s="1049"/>
      <c r="CI152" s="1049"/>
      <c r="CJ152" s="165" t="str">
        <f>'HPE (1 B)'!$FB$33</f>
        <v xml:space="preserve">  </v>
      </c>
      <c r="CK152" s="69"/>
      <c r="CL152" s="862"/>
      <c r="CM152" s="862"/>
      <c r="CN152" s="61"/>
      <c r="CO152" s="1057" t="s">
        <v>854</v>
      </c>
      <c r="CP152" s="1058"/>
      <c r="CQ152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CR152" s="1049"/>
      <c r="CS152" s="1049"/>
      <c r="CT152" s="1049"/>
      <c r="CU152" s="1049"/>
      <c r="CV152" s="1049"/>
      <c r="CW152" s="1049"/>
      <c r="CX152" s="1049"/>
      <c r="CY152" s="165" t="str">
        <f>'HPE (1 B)'!$FB$38</f>
        <v xml:space="preserve">  </v>
      </c>
      <c r="CZ152" s="69"/>
      <c r="DA152" s="862"/>
      <c r="DB152" s="862"/>
      <c r="DC152" s="61"/>
      <c r="DD152" s="1057" t="s">
        <v>854</v>
      </c>
      <c r="DE152" s="1058"/>
      <c r="DF152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DG152" s="1049"/>
      <c r="DH152" s="1049"/>
      <c r="DI152" s="1049"/>
      <c r="DJ152" s="1049"/>
      <c r="DK152" s="1049"/>
      <c r="DL152" s="1049"/>
      <c r="DM152" s="1049"/>
      <c r="DN152" s="165" t="str">
        <f>'HPE (1 B)'!$FB$43</f>
        <v xml:space="preserve">  </v>
      </c>
      <c r="DO152" s="69"/>
      <c r="DP152" s="862"/>
      <c r="DQ152" s="862"/>
      <c r="DR152" s="61"/>
      <c r="DS152" s="1057" t="s">
        <v>854</v>
      </c>
      <c r="DT152" s="1058"/>
      <c r="DU152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DV152" s="1049"/>
      <c r="DW152" s="1049"/>
      <c r="DX152" s="1049"/>
      <c r="DY152" s="1049"/>
      <c r="DZ152" s="1049"/>
      <c r="EA152" s="1049"/>
      <c r="EB152" s="1049"/>
      <c r="EC152" s="165" t="str">
        <f>'HPE (1 B)'!$FB$48</f>
        <v xml:space="preserve">  </v>
      </c>
      <c r="ED152" s="69"/>
      <c r="EE152" s="862"/>
      <c r="EF152" s="862"/>
      <c r="EG152" s="61"/>
      <c r="EH152" s="1057" t="s">
        <v>854</v>
      </c>
      <c r="EI152" s="1058"/>
      <c r="EJ152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EK152" s="1049"/>
      <c r="EL152" s="1049"/>
      <c r="EM152" s="1049"/>
      <c r="EN152" s="1049"/>
      <c r="EO152" s="1049"/>
      <c r="EP152" s="1049"/>
      <c r="EQ152" s="1049"/>
      <c r="ER152" s="165" t="str">
        <f>'HPE (1 B)'!$FB$53</f>
        <v xml:space="preserve">  </v>
      </c>
      <c r="ES152" s="69"/>
      <c r="ET152" s="862"/>
    </row>
    <row r="153" spans="1:150" s="155" customFormat="1">
      <c r="A153" s="862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0"/>
      <c r="M153" s="61"/>
      <c r="N153" s="61"/>
      <c r="O153" s="862"/>
      <c r="P153" s="862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2"/>
      <c r="AB153" s="61"/>
      <c r="AC153" s="61"/>
      <c r="AD153" s="862"/>
      <c r="AE153" s="862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2"/>
      <c r="AQ153" s="61"/>
      <c r="AR153" s="61"/>
      <c r="AS153" s="862"/>
      <c r="AT153" s="862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2"/>
      <c r="BF153" s="61"/>
      <c r="BG153" s="61"/>
      <c r="BH153" s="862"/>
      <c r="BI153" s="862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2"/>
      <c r="BU153" s="61"/>
      <c r="BV153" s="61"/>
      <c r="BW153" s="862"/>
      <c r="BX153" s="862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2"/>
      <c r="CJ153" s="61"/>
      <c r="CK153" s="61"/>
      <c r="CL153" s="862"/>
      <c r="CM153" s="862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2"/>
      <c r="CY153" s="61"/>
      <c r="CZ153" s="61"/>
      <c r="DA153" s="862"/>
      <c r="DB153" s="862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2"/>
      <c r="DN153" s="61"/>
      <c r="DO153" s="61"/>
      <c r="DP153" s="862"/>
      <c r="DQ153" s="862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2"/>
      <c r="EC153" s="61"/>
      <c r="ED153" s="61"/>
      <c r="EE153" s="862"/>
      <c r="EF153" s="862"/>
      <c r="EG153" s="61"/>
      <c r="EH153" s="61"/>
      <c r="EI153" s="61"/>
      <c r="EJ153" s="61"/>
      <c r="EK153" s="61"/>
      <c r="EL153" s="61"/>
      <c r="EM153" s="61"/>
      <c r="EN153" s="61"/>
      <c r="EO153" s="61"/>
      <c r="EP153" s="61"/>
      <c r="EQ153" s="62"/>
      <c r="ER153" s="61"/>
      <c r="ES153" s="61"/>
      <c r="ET153" s="862"/>
    </row>
    <row r="154" spans="1:150" s="155" customFormat="1">
      <c r="A154" s="862"/>
      <c r="B154" s="61"/>
      <c r="C154" s="79" t="s">
        <v>855</v>
      </c>
      <c r="D154" s="1059"/>
      <c r="E154" s="1059"/>
      <c r="F154" s="79"/>
      <c r="G154" s="79"/>
      <c r="H154" s="79" t="s">
        <v>177</v>
      </c>
      <c r="I154" s="79"/>
      <c r="J154" s="1059">
        <f>'MARK LIST'!$CU$395</f>
        <v>1</v>
      </c>
      <c r="K154" s="1059"/>
      <c r="L154" s="60"/>
      <c r="M154" s="61"/>
      <c r="N154" s="61"/>
      <c r="O154" s="862"/>
      <c r="P154" s="862"/>
      <c r="Q154" s="61"/>
      <c r="R154" s="79" t="s">
        <v>855</v>
      </c>
      <c r="S154" s="1059"/>
      <c r="T154" s="1059"/>
      <c r="U154" s="79"/>
      <c r="V154" s="79"/>
      <c r="W154" s="79" t="s">
        <v>177</v>
      </c>
      <c r="X154" s="79"/>
      <c r="Y154" s="1059">
        <f>'MARK LIST'!$CU$400</f>
        <v>5</v>
      </c>
      <c r="Z154" s="1059"/>
      <c r="AA154" s="62"/>
      <c r="AB154" s="61"/>
      <c r="AC154" s="61"/>
      <c r="AD154" s="862"/>
      <c r="AE154" s="862"/>
      <c r="AF154" s="61"/>
      <c r="AG154" s="79" t="s">
        <v>855</v>
      </c>
      <c r="AH154" s="1059"/>
      <c r="AI154" s="1059"/>
      <c r="AJ154" s="79"/>
      <c r="AK154" s="79"/>
      <c r="AL154" s="79" t="s">
        <v>177</v>
      </c>
      <c r="AM154" s="79"/>
      <c r="AN154" s="1059">
        <f>'MARK LIST'!$CU$405</f>
        <v>10</v>
      </c>
      <c r="AO154" s="1059"/>
      <c r="AP154" s="62"/>
      <c r="AQ154" s="61"/>
      <c r="AR154" s="61"/>
      <c r="AS154" s="862"/>
      <c r="AT154" s="862"/>
      <c r="AU154" s="61"/>
      <c r="AV154" s="79" t="s">
        <v>855</v>
      </c>
      <c r="AW154" s="1059"/>
      <c r="AX154" s="1059"/>
      <c r="AY154" s="79"/>
      <c r="AZ154" s="79"/>
      <c r="BA154" s="79" t="s">
        <v>177</v>
      </c>
      <c r="BB154" s="79"/>
      <c r="BC154" s="1059">
        <f>'MARK LIST'!$CU$410</f>
        <v>15</v>
      </c>
      <c r="BD154" s="1059"/>
      <c r="BE154" s="62"/>
      <c r="BF154" s="61"/>
      <c r="BG154" s="61"/>
      <c r="BH154" s="862"/>
      <c r="BI154" s="862"/>
      <c r="BJ154" s="61"/>
      <c r="BK154" s="79" t="s">
        <v>855</v>
      </c>
      <c r="BL154" s="1059"/>
      <c r="BM154" s="1059"/>
      <c r="BN154" s="79"/>
      <c r="BO154" s="79"/>
      <c r="BP154" s="79" t="s">
        <v>177</v>
      </c>
      <c r="BQ154" s="79"/>
      <c r="BR154" s="1059">
        <f>'MARK LIST'!$CU$415</f>
        <v>20</v>
      </c>
      <c r="BS154" s="1059"/>
      <c r="BT154" s="62"/>
      <c r="BU154" s="61"/>
      <c r="BV154" s="61"/>
      <c r="BW154" s="862"/>
      <c r="BX154" s="862"/>
      <c r="BY154" s="61"/>
      <c r="BZ154" s="79" t="s">
        <v>855</v>
      </c>
      <c r="CA154" s="1059"/>
      <c r="CB154" s="1059"/>
      <c r="CC154" s="79"/>
      <c r="CD154" s="79"/>
      <c r="CE154" s="79" t="s">
        <v>177</v>
      </c>
      <c r="CF154" s="79"/>
      <c r="CG154" s="1059">
        <f>'MARK LIST'!$CU$420</f>
        <v>25</v>
      </c>
      <c r="CH154" s="1059"/>
      <c r="CI154" s="62"/>
      <c r="CJ154" s="61"/>
      <c r="CK154" s="61"/>
      <c r="CL154" s="862"/>
      <c r="CM154" s="862"/>
      <c r="CN154" s="61"/>
      <c r="CO154" s="79" t="s">
        <v>855</v>
      </c>
      <c r="CP154" s="1059"/>
      <c r="CQ154" s="1059"/>
      <c r="CR154" s="79"/>
      <c r="CS154" s="79"/>
      <c r="CT154" s="79" t="s">
        <v>177</v>
      </c>
      <c r="CU154" s="79"/>
      <c r="CV154" s="1059">
        <f>'MARK LIST'!$CU$425</f>
        <v>30</v>
      </c>
      <c r="CW154" s="1059"/>
      <c r="CX154" s="62"/>
      <c r="CY154" s="61"/>
      <c r="CZ154" s="61"/>
      <c r="DA154" s="862"/>
      <c r="DB154" s="862"/>
      <c r="DC154" s="61"/>
      <c r="DD154" s="79" t="s">
        <v>855</v>
      </c>
      <c r="DE154" s="1059"/>
      <c r="DF154" s="1059"/>
      <c r="DG154" s="79"/>
      <c r="DH154" s="79"/>
      <c r="DI154" s="79" t="s">
        <v>177</v>
      </c>
      <c r="DJ154" s="79"/>
      <c r="DK154" s="1059" t="e">
        <f>'MARK LIST'!$CU$430</f>
        <v>#VALUE!</v>
      </c>
      <c r="DL154" s="1059"/>
      <c r="DM154" s="62"/>
      <c r="DN154" s="61"/>
      <c r="DO154" s="61"/>
      <c r="DP154" s="862"/>
      <c r="DQ154" s="862"/>
      <c r="DR154" s="61"/>
      <c r="DS154" s="79" t="s">
        <v>855</v>
      </c>
      <c r="DT154" s="1059"/>
      <c r="DU154" s="1059"/>
      <c r="DV154" s="79"/>
      <c r="DW154" s="79"/>
      <c r="DX154" s="79" t="s">
        <v>177</v>
      </c>
      <c r="DY154" s="79"/>
      <c r="DZ154" s="1059" t="e">
        <f>'MARK LIST'!$CU$435</f>
        <v>#VALUE!</v>
      </c>
      <c r="EA154" s="1059"/>
      <c r="EB154" s="62"/>
      <c r="EC154" s="61"/>
      <c r="ED154" s="61"/>
      <c r="EE154" s="862"/>
      <c r="EF154" s="862"/>
      <c r="EG154" s="61"/>
      <c r="EH154" s="79" t="s">
        <v>855</v>
      </c>
      <c r="EI154" s="1059"/>
      <c r="EJ154" s="1059"/>
      <c r="EK154" s="79"/>
      <c r="EL154" s="79"/>
      <c r="EM154" s="79" t="s">
        <v>177</v>
      </c>
      <c r="EN154" s="79"/>
      <c r="EO154" s="1059" t="e">
        <f>'MARK LIST'!$CU$440</f>
        <v>#VALUE!</v>
      </c>
      <c r="EP154" s="1059"/>
      <c r="EQ154" s="62"/>
      <c r="ER154" s="61"/>
      <c r="ES154" s="61"/>
      <c r="ET154" s="862"/>
    </row>
    <row r="155" spans="1:150" s="155" customFormat="1">
      <c r="A155" s="862"/>
      <c r="B155" s="61"/>
      <c r="C155" s="79"/>
      <c r="D155" s="168"/>
      <c r="E155" s="168"/>
      <c r="F155" s="79"/>
      <c r="G155" s="79"/>
      <c r="H155" s="79"/>
      <c r="I155" s="79"/>
      <c r="J155" s="79"/>
      <c r="K155" s="79"/>
      <c r="L155" s="60"/>
      <c r="M155" s="61"/>
      <c r="N155" s="61"/>
      <c r="O155" s="862"/>
      <c r="P155" s="862"/>
      <c r="Q155" s="61"/>
      <c r="R155" s="79"/>
      <c r="S155" s="168"/>
      <c r="T155" s="168"/>
      <c r="U155" s="79"/>
      <c r="V155" s="79"/>
      <c r="W155" s="79"/>
      <c r="X155" s="79"/>
      <c r="Y155" s="79"/>
      <c r="Z155" s="79"/>
      <c r="AA155" s="62"/>
      <c r="AB155" s="61"/>
      <c r="AC155" s="61"/>
      <c r="AD155" s="862"/>
      <c r="AE155" s="862"/>
      <c r="AF155" s="61"/>
      <c r="AG155" s="79"/>
      <c r="AH155" s="168"/>
      <c r="AI155" s="168"/>
      <c r="AJ155" s="79"/>
      <c r="AK155" s="79"/>
      <c r="AL155" s="79"/>
      <c r="AM155" s="79"/>
      <c r="AN155" s="79"/>
      <c r="AO155" s="79"/>
      <c r="AP155" s="62"/>
      <c r="AQ155" s="61"/>
      <c r="AR155" s="61"/>
      <c r="AS155" s="862"/>
      <c r="AT155" s="862"/>
      <c r="AU155" s="61"/>
      <c r="AV155" s="79"/>
      <c r="AW155" s="168"/>
      <c r="AX155" s="168"/>
      <c r="AY155" s="79"/>
      <c r="AZ155" s="79"/>
      <c r="BA155" s="79"/>
      <c r="BB155" s="79"/>
      <c r="BC155" s="79"/>
      <c r="BD155" s="79"/>
      <c r="BE155" s="62"/>
      <c r="BF155" s="61"/>
      <c r="BG155" s="61"/>
      <c r="BH155" s="862"/>
      <c r="BI155" s="862"/>
      <c r="BJ155" s="61"/>
      <c r="BK155" s="79"/>
      <c r="BL155" s="168"/>
      <c r="BM155" s="168"/>
      <c r="BN155" s="79"/>
      <c r="BO155" s="79"/>
      <c r="BP155" s="79"/>
      <c r="BQ155" s="79"/>
      <c r="BR155" s="79"/>
      <c r="BS155" s="79"/>
      <c r="BT155" s="62"/>
      <c r="BU155" s="61"/>
      <c r="BV155" s="61"/>
      <c r="BW155" s="862"/>
      <c r="BX155" s="862"/>
      <c r="BY155" s="61"/>
      <c r="BZ155" s="79"/>
      <c r="CA155" s="168"/>
      <c r="CB155" s="168"/>
      <c r="CC155" s="79"/>
      <c r="CD155" s="79"/>
      <c r="CE155" s="79"/>
      <c r="CF155" s="79"/>
      <c r="CG155" s="79"/>
      <c r="CH155" s="79"/>
      <c r="CI155" s="62"/>
      <c r="CJ155" s="61"/>
      <c r="CK155" s="61"/>
      <c r="CL155" s="862"/>
      <c r="CM155" s="862"/>
      <c r="CN155" s="61"/>
      <c r="CO155" s="79"/>
      <c r="CP155" s="168"/>
      <c r="CQ155" s="168"/>
      <c r="CR155" s="79"/>
      <c r="CS155" s="79"/>
      <c r="CT155" s="79"/>
      <c r="CU155" s="79"/>
      <c r="CV155" s="79"/>
      <c r="CW155" s="79"/>
      <c r="CX155" s="62"/>
      <c r="CY155" s="61"/>
      <c r="CZ155" s="61"/>
      <c r="DA155" s="862"/>
      <c r="DB155" s="862"/>
      <c r="DC155" s="61"/>
      <c r="DD155" s="79"/>
      <c r="DE155" s="168"/>
      <c r="DF155" s="168"/>
      <c r="DG155" s="79"/>
      <c r="DH155" s="79"/>
      <c r="DI155" s="79"/>
      <c r="DJ155" s="79"/>
      <c r="DK155" s="79"/>
      <c r="DL155" s="79"/>
      <c r="DM155" s="62"/>
      <c r="DN155" s="61"/>
      <c r="DO155" s="61"/>
      <c r="DP155" s="862"/>
      <c r="DQ155" s="862"/>
      <c r="DR155" s="61"/>
      <c r="DS155" s="79"/>
      <c r="DT155" s="168"/>
      <c r="DU155" s="168"/>
      <c r="DV155" s="79"/>
      <c r="DW155" s="79"/>
      <c r="DX155" s="79"/>
      <c r="DY155" s="79"/>
      <c r="DZ155" s="79"/>
      <c r="EA155" s="79"/>
      <c r="EB155" s="62"/>
      <c r="EC155" s="61"/>
      <c r="ED155" s="61"/>
      <c r="EE155" s="862"/>
      <c r="EF155" s="862"/>
      <c r="EG155" s="61"/>
      <c r="EH155" s="79"/>
      <c r="EI155" s="168"/>
      <c r="EJ155" s="168"/>
      <c r="EK155" s="79"/>
      <c r="EL155" s="79"/>
      <c r="EM155" s="79"/>
      <c r="EN155" s="79"/>
      <c r="EO155" s="79"/>
      <c r="EP155" s="79"/>
      <c r="EQ155" s="62"/>
      <c r="ER155" s="61"/>
      <c r="ES155" s="61"/>
      <c r="ET155" s="862"/>
    </row>
    <row r="156" spans="1:150" s="155" customFormat="1">
      <c r="A156" s="862"/>
      <c r="B156" s="61"/>
      <c r="C156" s="79" t="s">
        <v>182</v>
      </c>
      <c r="D156" s="1060">
        <f>'STUDENT PROFILE'!$M$8</f>
        <v>0</v>
      </c>
      <c r="E156" s="1059"/>
      <c r="F156" s="79"/>
      <c r="G156" s="79"/>
      <c r="H156" s="1061" t="s">
        <v>945</v>
      </c>
      <c r="I156" s="1061"/>
      <c r="J156" s="1061"/>
      <c r="K156" s="553" t="str">
        <f>'STUDENT PROFILE'!$AC$8</f>
        <v/>
      </c>
      <c r="L156" s="60"/>
      <c r="M156" s="61"/>
      <c r="N156" s="61"/>
      <c r="O156" s="862"/>
      <c r="P156" s="862"/>
      <c r="Q156" s="61"/>
      <c r="R156" s="79" t="s">
        <v>182</v>
      </c>
      <c r="S156" s="1060">
        <f>'STUDENT PROFILE'!$M$13</f>
        <v>0</v>
      </c>
      <c r="T156" s="1059"/>
      <c r="U156" s="79"/>
      <c r="V156" s="79"/>
      <c r="W156" s="1061" t="s">
        <v>945</v>
      </c>
      <c r="X156" s="1061"/>
      <c r="Y156" s="1061"/>
      <c r="Z156" s="553" t="str">
        <f>'STUDENT PROFILE'!AC13</f>
        <v/>
      </c>
      <c r="AA156" s="62"/>
      <c r="AB156" s="61"/>
      <c r="AC156" s="61"/>
      <c r="AD156" s="862"/>
      <c r="AE156" s="862"/>
      <c r="AF156" s="61"/>
      <c r="AG156" s="79" t="s">
        <v>182</v>
      </c>
      <c r="AH156" s="1060">
        <f>'STUDENT PROFILE'!$M$18</f>
        <v>0</v>
      </c>
      <c r="AI156" s="1059"/>
      <c r="AJ156" s="79"/>
      <c r="AK156" s="79"/>
      <c r="AL156" s="1061" t="s">
        <v>945</v>
      </c>
      <c r="AM156" s="1061"/>
      <c r="AN156" s="1061"/>
      <c r="AO156" s="553" t="str">
        <f>'STUDENT PROFILE'!AC18</f>
        <v/>
      </c>
      <c r="AP156" s="62"/>
      <c r="AQ156" s="61"/>
      <c r="AR156" s="61"/>
      <c r="AS156" s="862"/>
      <c r="AT156" s="862"/>
      <c r="AU156" s="61"/>
      <c r="AV156" s="79" t="s">
        <v>182</v>
      </c>
      <c r="AW156" s="1060">
        <f>'STUDENT PROFILE'!$M$23</f>
        <v>0</v>
      </c>
      <c r="AX156" s="1059"/>
      <c r="AY156" s="79"/>
      <c r="AZ156" s="79"/>
      <c r="BA156" s="1061" t="s">
        <v>945</v>
      </c>
      <c r="BB156" s="1061"/>
      <c r="BC156" s="1061"/>
      <c r="BD156" s="553" t="str">
        <f>'STUDENT PROFILE'!AC23</f>
        <v/>
      </c>
      <c r="BE156" s="62"/>
      <c r="BF156" s="61"/>
      <c r="BG156" s="61"/>
      <c r="BH156" s="862"/>
      <c r="BI156" s="862"/>
      <c r="BJ156" s="61"/>
      <c r="BK156" s="79" t="s">
        <v>182</v>
      </c>
      <c r="BL156" s="1060">
        <f>'STUDENT PROFILE'!$M$28</f>
        <v>0</v>
      </c>
      <c r="BM156" s="1059"/>
      <c r="BN156" s="79"/>
      <c r="BO156" s="79"/>
      <c r="BP156" s="1061" t="s">
        <v>945</v>
      </c>
      <c r="BQ156" s="1061"/>
      <c r="BR156" s="1061"/>
      <c r="BS156" s="553" t="str">
        <f>'STUDENT PROFILE'!AC28</f>
        <v/>
      </c>
      <c r="BT156" s="62"/>
      <c r="BU156" s="61"/>
      <c r="BV156" s="61"/>
      <c r="BW156" s="862"/>
      <c r="BX156" s="862"/>
      <c r="BY156" s="61"/>
      <c r="BZ156" s="79" t="s">
        <v>182</v>
      </c>
      <c r="CA156" s="1060">
        <f>'STUDENT PROFILE'!$M$33</f>
        <v>0</v>
      </c>
      <c r="CB156" s="1059"/>
      <c r="CC156" s="79"/>
      <c r="CD156" s="79"/>
      <c r="CE156" s="1061" t="s">
        <v>945</v>
      </c>
      <c r="CF156" s="1061"/>
      <c r="CG156" s="1061"/>
      <c r="CH156" s="553" t="str">
        <f>'STUDENT PROFILE'!AC33</f>
        <v/>
      </c>
      <c r="CI156" s="62"/>
      <c r="CJ156" s="61"/>
      <c r="CK156" s="61"/>
      <c r="CL156" s="862"/>
      <c r="CM156" s="862"/>
      <c r="CN156" s="61"/>
      <c r="CO156" s="79" t="s">
        <v>182</v>
      </c>
      <c r="CP156" s="1060">
        <f>'STUDENT PROFILE'!$M$38</f>
        <v>0</v>
      </c>
      <c r="CQ156" s="1059"/>
      <c r="CR156" s="79"/>
      <c r="CS156" s="79"/>
      <c r="CT156" s="1061" t="s">
        <v>945</v>
      </c>
      <c r="CU156" s="1061"/>
      <c r="CV156" s="1061"/>
      <c r="CW156" s="553" t="str">
        <f>'STUDENT PROFILE'!AC38</f>
        <v/>
      </c>
      <c r="CX156" s="62"/>
      <c r="CY156" s="61"/>
      <c r="CZ156" s="61"/>
      <c r="DA156" s="862"/>
      <c r="DB156" s="862"/>
      <c r="DC156" s="61"/>
      <c r="DD156" s="79" t="s">
        <v>182</v>
      </c>
      <c r="DE156" s="1060">
        <f>'STUDENT PROFILE'!$M$43</f>
        <v>0</v>
      </c>
      <c r="DF156" s="1059"/>
      <c r="DG156" s="79"/>
      <c r="DH156" s="79"/>
      <c r="DI156" s="1061" t="s">
        <v>945</v>
      </c>
      <c r="DJ156" s="1061"/>
      <c r="DK156" s="1061"/>
      <c r="DL156" s="553" t="str">
        <f>'STUDENT PROFILE'!AC43</f>
        <v/>
      </c>
      <c r="DM156" s="62"/>
      <c r="DN156" s="61"/>
      <c r="DO156" s="61"/>
      <c r="DP156" s="862"/>
      <c r="DQ156" s="862"/>
      <c r="DR156" s="61"/>
      <c r="DS156" s="79" t="s">
        <v>182</v>
      </c>
      <c r="DT156" s="1060">
        <f>'STUDENT PROFILE'!$M$48</f>
        <v>0</v>
      </c>
      <c r="DU156" s="1059"/>
      <c r="DV156" s="79"/>
      <c r="DW156" s="79"/>
      <c r="DX156" s="1061" t="s">
        <v>945</v>
      </c>
      <c r="DY156" s="1061"/>
      <c r="DZ156" s="1061"/>
      <c r="EA156" s="553" t="str">
        <f>'STUDENT PROFILE'!AC48</f>
        <v/>
      </c>
      <c r="EB156" s="62"/>
      <c r="EC156" s="61"/>
      <c r="ED156" s="61"/>
      <c r="EE156" s="862"/>
      <c r="EF156" s="862"/>
      <c r="EG156" s="61"/>
      <c r="EH156" s="79" t="s">
        <v>182</v>
      </c>
      <c r="EI156" s="1060">
        <f>'STUDENT PROFILE'!$M$53</f>
        <v>0</v>
      </c>
      <c r="EJ156" s="1059"/>
      <c r="EK156" s="79"/>
      <c r="EL156" s="79"/>
      <c r="EM156" s="1061" t="s">
        <v>945</v>
      </c>
      <c r="EN156" s="1061"/>
      <c r="EO156" s="1061"/>
      <c r="EP156" s="553" t="str">
        <f>'STUDENT PROFILE'!AC53</f>
        <v/>
      </c>
      <c r="EQ156" s="62"/>
      <c r="ER156" s="61"/>
      <c r="ES156" s="61"/>
      <c r="ET156" s="862"/>
    </row>
    <row r="157" spans="1:150" s="155" customFormat="1">
      <c r="A157" s="862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0"/>
      <c r="M157" s="61"/>
      <c r="N157" s="61"/>
      <c r="O157" s="862"/>
      <c r="P157" s="862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2"/>
      <c r="AB157" s="61"/>
      <c r="AC157" s="61"/>
      <c r="AD157" s="862"/>
      <c r="AE157" s="862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2"/>
      <c r="AQ157" s="61"/>
      <c r="AR157" s="61"/>
      <c r="AS157" s="862"/>
      <c r="AT157" s="862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2"/>
      <c r="BF157" s="61"/>
      <c r="BG157" s="61"/>
      <c r="BH157" s="862"/>
      <c r="BI157" s="862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2"/>
      <c r="BU157" s="61"/>
      <c r="BV157" s="61"/>
      <c r="BW157" s="862"/>
      <c r="BX157" s="862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2"/>
      <c r="CJ157" s="61"/>
      <c r="CK157" s="61"/>
      <c r="CL157" s="862"/>
      <c r="CM157" s="862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2"/>
      <c r="CY157" s="61"/>
      <c r="CZ157" s="61"/>
      <c r="DA157" s="862"/>
      <c r="DB157" s="862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2"/>
      <c r="DN157" s="61"/>
      <c r="DO157" s="61"/>
      <c r="DP157" s="862"/>
      <c r="DQ157" s="862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2"/>
      <c r="EC157" s="61"/>
      <c r="ED157" s="61"/>
      <c r="EE157" s="862"/>
      <c r="EF157" s="862"/>
      <c r="EG157" s="61"/>
      <c r="EH157" s="61"/>
      <c r="EI157" s="61"/>
      <c r="EJ157" s="61"/>
      <c r="EK157" s="61"/>
      <c r="EL157" s="61"/>
      <c r="EM157" s="61"/>
      <c r="EN157" s="61"/>
      <c r="EO157" s="61"/>
      <c r="EP157" s="61"/>
      <c r="EQ157" s="62"/>
      <c r="ER157" s="61"/>
      <c r="ES157" s="61"/>
      <c r="ET157" s="862"/>
    </row>
    <row r="158" spans="1:150" s="155" customFormat="1">
      <c r="A158" s="862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0"/>
      <c r="M158" s="61"/>
      <c r="N158" s="61"/>
      <c r="O158" s="862"/>
      <c r="P158" s="862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2"/>
      <c r="AB158" s="61"/>
      <c r="AC158" s="61"/>
      <c r="AD158" s="862"/>
      <c r="AE158" s="862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2"/>
      <c r="AQ158" s="61"/>
      <c r="AR158" s="61"/>
      <c r="AS158" s="862"/>
      <c r="AT158" s="862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2"/>
      <c r="BF158" s="61"/>
      <c r="BG158" s="61"/>
      <c r="BH158" s="862"/>
      <c r="BI158" s="862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2"/>
      <c r="BU158" s="61"/>
      <c r="BV158" s="61"/>
      <c r="BW158" s="862"/>
      <c r="BX158" s="862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2"/>
      <c r="CJ158" s="61"/>
      <c r="CK158" s="61"/>
      <c r="CL158" s="862"/>
      <c r="CM158" s="862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2"/>
      <c r="CY158" s="61"/>
      <c r="CZ158" s="61"/>
      <c r="DA158" s="862"/>
      <c r="DB158" s="862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2"/>
      <c r="DN158" s="61"/>
      <c r="DO158" s="61"/>
      <c r="DP158" s="862"/>
      <c r="DQ158" s="862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2"/>
      <c r="EC158" s="61"/>
      <c r="ED158" s="61"/>
      <c r="EE158" s="862"/>
      <c r="EF158" s="862"/>
      <c r="EG158" s="61"/>
      <c r="EH158" s="61"/>
      <c r="EI158" s="61"/>
      <c r="EJ158" s="61"/>
      <c r="EK158" s="61"/>
      <c r="EL158" s="61"/>
      <c r="EM158" s="61"/>
      <c r="EN158" s="61"/>
      <c r="EO158" s="61"/>
      <c r="EP158" s="61"/>
      <c r="EQ158" s="62"/>
      <c r="ER158" s="61"/>
      <c r="ES158" s="61"/>
      <c r="ET158" s="862"/>
    </row>
    <row r="159" spans="1:150" s="155" customFormat="1">
      <c r="A159" s="862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0"/>
      <c r="M159" s="61"/>
      <c r="N159" s="61"/>
      <c r="O159" s="862"/>
      <c r="P159" s="862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2"/>
      <c r="AB159" s="61"/>
      <c r="AC159" s="61"/>
      <c r="AD159" s="862"/>
      <c r="AE159" s="862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2"/>
      <c r="AQ159" s="61"/>
      <c r="AR159" s="61"/>
      <c r="AS159" s="862"/>
      <c r="AT159" s="862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2"/>
      <c r="BF159" s="61"/>
      <c r="BG159" s="61"/>
      <c r="BH159" s="862"/>
      <c r="BI159" s="862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2"/>
      <c r="BU159" s="61"/>
      <c r="BV159" s="61"/>
      <c r="BW159" s="862"/>
      <c r="BX159" s="862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2"/>
      <c r="CJ159" s="61"/>
      <c r="CK159" s="61"/>
      <c r="CL159" s="862"/>
      <c r="CM159" s="862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2"/>
      <c r="CY159" s="61"/>
      <c r="CZ159" s="61"/>
      <c r="DA159" s="862"/>
      <c r="DB159" s="862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2"/>
      <c r="DN159" s="61"/>
      <c r="DO159" s="61"/>
      <c r="DP159" s="862"/>
      <c r="DQ159" s="862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2"/>
      <c r="EC159" s="61"/>
      <c r="ED159" s="61"/>
      <c r="EE159" s="862"/>
      <c r="EF159" s="862"/>
      <c r="EG159" s="61"/>
      <c r="EH159" s="61"/>
      <c r="EI159" s="61"/>
      <c r="EJ159" s="61"/>
      <c r="EK159" s="61"/>
      <c r="EL159" s="61"/>
      <c r="EM159" s="61"/>
      <c r="EN159" s="61"/>
      <c r="EO159" s="61"/>
      <c r="EP159" s="61"/>
      <c r="EQ159" s="62"/>
      <c r="ER159" s="61"/>
      <c r="ES159" s="61"/>
      <c r="ET159" s="862"/>
    </row>
    <row r="160" spans="1:150" s="155" customFormat="1">
      <c r="A160" s="862"/>
      <c r="B160" s="61"/>
      <c r="C160" s="1062" t="str">
        <f>HOME!$G$10</f>
        <v>Dr.S.S.P.Sastry</v>
      </c>
      <c r="D160" s="1062"/>
      <c r="E160" s="61"/>
      <c r="F160" s="61"/>
      <c r="G160" s="1062" t="str">
        <f>HOME!$G$11</f>
        <v>Sh. S.S.Rao</v>
      </c>
      <c r="H160" s="1062"/>
      <c r="I160" s="1062"/>
      <c r="J160" s="61"/>
      <c r="K160" s="61"/>
      <c r="L160" s="1062" t="str">
        <f>HOME!$C$35</f>
        <v>SH.A.K.JAIN</v>
      </c>
      <c r="M160" s="1062"/>
      <c r="N160" s="169"/>
      <c r="O160" s="862"/>
      <c r="P160" s="862"/>
      <c r="Q160" s="61"/>
      <c r="R160" s="1062" t="str">
        <f>HOME!$G$10</f>
        <v>Dr.S.S.P.Sastry</v>
      </c>
      <c r="S160" s="1062"/>
      <c r="T160" s="61"/>
      <c r="U160" s="61"/>
      <c r="V160" s="1062" t="str">
        <f>HOME!$G$11</f>
        <v>Sh. S.S.Rao</v>
      </c>
      <c r="W160" s="1062"/>
      <c r="X160" s="1062"/>
      <c r="Y160" s="61"/>
      <c r="Z160" s="61"/>
      <c r="AA160" s="1062" t="str">
        <f>HOME!$C$35</f>
        <v>SH.A.K.JAIN</v>
      </c>
      <c r="AB160" s="1062"/>
      <c r="AC160" s="169"/>
      <c r="AD160" s="862"/>
      <c r="AE160" s="862"/>
      <c r="AF160" s="61"/>
      <c r="AG160" s="1062" t="str">
        <f>HOME!$G$10</f>
        <v>Dr.S.S.P.Sastry</v>
      </c>
      <c r="AH160" s="1062"/>
      <c r="AI160" s="61"/>
      <c r="AJ160" s="61"/>
      <c r="AK160" s="1062" t="str">
        <f>HOME!$G$11</f>
        <v>Sh. S.S.Rao</v>
      </c>
      <c r="AL160" s="1062"/>
      <c r="AM160" s="1062"/>
      <c r="AN160" s="61"/>
      <c r="AO160" s="61"/>
      <c r="AP160" s="1062" t="str">
        <f>HOME!$C$35</f>
        <v>SH.A.K.JAIN</v>
      </c>
      <c r="AQ160" s="1062"/>
      <c r="AR160" s="169"/>
      <c r="AS160" s="862"/>
      <c r="AT160" s="862"/>
      <c r="AU160" s="61"/>
      <c r="AV160" s="1062" t="str">
        <f>HOME!$G$10</f>
        <v>Dr.S.S.P.Sastry</v>
      </c>
      <c r="AW160" s="1062"/>
      <c r="AX160" s="61"/>
      <c r="AY160" s="61"/>
      <c r="AZ160" s="1062" t="str">
        <f>HOME!$G$11</f>
        <v>Sh. S.S.Rao</v>
      </c>
      <c r="BA160" s="1062"/>
      <c r="BB160" s="1062"/>
      <c r="BC160" s="61"/>
      <c r="BD160" s="61"/>
      <c r="BE160" s="1062" t="str">
        <f>HOME!$C$35</f>
        <v>SH.A.K.JAIN</v>
      </c>
      <c r="BF160" s="1062"/>
      <c r="BG160" s="169"/>
      <c r="BH160" s="862"/>
      <c r="BI160" s="862"/>
      <c r="BJ160" s="61"/>
      <c r="BK160" s="1062" t="str">
        <f>HOME!$G$10</f>
        <v>Dr.S.S.P.Sastry</v>
      </c>
      <c r="BL160" s="1062"/>
      <c r="BM160" s="61"/>
      <c r="BN160" s="61"/>
      <c r="BO160" s="1062" t="str">
        <f>HOME!$G$11</f>
        <v>Sh. S.S.Rao</v>
      </c>
      <c r="BP160" s="1062"/>
      <c r="BQ160" s="1062"/>
      <c r="BR160" s="61"/>
      <c r="BS160" s="61"/>
      <c r="BT160" s="1062" t="str">
        <f>HOME!$C$35</f>
        <v>SH.A.K.JAIN</v>
      </c>
      <c r="BU160" s="1062"/>
      <c r="BV160" s="169"/>
      <c r="BW160" s="862"/>
      <c r="BX160" s="862"/>
      <c r="BY160" s="61"/>
      <c r="BZ160" s="1062" t="str">
        <f>HOME!$G$10</f>
        <v>Dr.S.S.P.Sastry</v>
      </c>
      <c r="CA160" s="1062"/>
      <c r="CB160" s="61"/>
      <c r="CC160" s="61"/>
      <c r="CD160" s="1062" t="str">
        <f>HOME!$G$11</f>
        <v>Sh. S.S.Rao</v>
      </c>
      <c r="CE160" s="1062"/>
      <c r="CF160" s="1062"/>
      <c r="CG160" s="61"/>
      <c r="CH160" s="61"/>
      <c r="CI160" s="1062" t="str">
        <f>HOME!$C$35</f>
        <v>SH.A.K.JAIN</v>
      </c>
      <c r="CJ160" s="1062"/>
      <c r="CK160" s="169"/>
      <c r="CL160" s="862"/>
      <c r="CM160" s="862"/>
      <c r="CN160" s="61"/>
      <c r="CO160" s="1062" t="str">
        <f>HOME!$G$10</f>
        <v>Dr.S.S.P.Sastry</v>
      </c>
      <c r="CP160" s="1062"/>
      <c r="CQ160" s="61"/>
      <c r="CR160" s="61"/>
      <c r="CS160" s="1062" t="str">
        <f>HOME!$G$11</f>
        <v>Sh. S.S.Rao</v>
      </c>
      <c r="CT160" s="1062"/>
      <c r="CU160" s="1062"/>
      <c r="CV160" s="61"/>
      <c r="CW160" s="61"/>
      <c r="CX160" s="1062" t="str">
        <f>HOME!$C$35</f>
        <v>SH.A.K.JAIN</v>
      </c>
      <c r="CY160" s="1062"/>
      <c r="CZ160" s="169"/>
      <c r="DA160" s="862"/>
      <c r="DB160" s="862"/>
      <c r="DC160" s="61"/>
      <c r="DD160" s="1062" t="str">
        <f>HOME!$G$10</f>
        <v>Dr.S.S.P.Sastry</v>
      </c>
      <c r="DE160" s="1062"/>
      <c r="DF160" s="61"/>
      <c r="DG160" s="61"/>
      <c r="DH160" s="1062" t="str">
        <f>HOME!$G$11</f>
        <v>Sh. S.S.Rao</v>
      </c>
      <c r="DI160" s="1062"/>
      <c r="DJ160" s="1062"/>
      <c r="DK160" s="61"/>
      <c r="DL160" s="61"/>
      <c r="DM160" s="1062" t="str">
        <f>HOME!$C$35</f>
        <v>SH.A.K.JAIN</v>
      </c>
      <c r="DN160" s="1062"/>
      <c r="DO160" s="169"/>
      <c r="DP160" s="862"/>
      <c r="DQ160" s="862"/>
      <c r="DR160" s="61"/>
      <c r="DS160" s="1062" t="str">
        <f>HOME!$G$10</f>
        <v>Dr.S.S.P.Sastry</v>
      </c>
      <c r="DT160" s="1062"/>
      <c r="DU160" s="61"/>
      <c r="DV160" s="61"/>
      <c r="DW160" s="1062" t="str">
        <f>HOME!$G$11</f>
        <v>Sh. S.S.Rao</v>
      </c>
      <c r="DX160" s="1062"/>
      <c r="DY160" s="1062"/>
      <c r="DZ160" s="61"/>
      <c r="EA160" s="61"/>
      <c r="EB160" s="1062" t="str">
        <f>HOME!$C$35</f>
        <v>SH.A.K.JAIN</v>
      </c>
      <c r="EC160" s="1062"/>
      <c r="ED160" s="169"/>
      <c r="EE160" s="862"/>
      <c r="EF160" s="862"/>
      <c r="EG160" s="61"/>
      <c r="EH160" s="1062" t="str">
        <f>HOME!$G$10</f>
        <v>Dr.S.S.P.Sastry</v>
      </c>
      <c r="EI160" s="1062"/>
      <c r="EJ160" s="61"/>
      <c r="EK160" s="61"/>
      <c r="EL160" s="1062" t="str">
        <f>HOME!$G$11</f>
        <v>Sh. S.S.Rao</v>
      </c>
      <c r="EM160" s="1062"/>
      <c r="EN160" s="1062"/>
      <c r="EO160" s="61"/>
      <c r="EP160" s="61"/>
      <c r="EQ160" s="1062" t="str">
        <f>HOME!$C$35</f>
        <v>SH.A.K.JAIN</v>
      </c>
      <c r="ER160" s="1062"/>
      <c r="ES160" s="169"/>
      <c r="ET160" s="862"/>
    </row>
    <row r="161" spans="1:150" s="155" customFormat="1">
      <c r="A161" s="862"/>
      <c r="B161" s="61"/>
      <c r="C161" s="79" t="s">
        <v>856</v>
      </c>
      <c r="D161" s="61"/>
      <c r="E161" s="61"/>
      <c r="F161" s="61"/>
      <c r="G161" s="79" t="s">
        <v>857</v>
      </c>
      <c r="H161" s="61"/>
      <c r="I161" s="61"/>
      <c r="J161" s="61"/>
      <c r="K161" s="61"/>
      <c r="L161" s="1061" t="s">
        <v>858</v>
      </c>
      <c r="M161" s="1061"/>
      <c r="N161" s="73"/>
      <c r="O161" s="862"/>
      <c r="P161" s="862"/>
      <c r="Q161" s="61"/>
      <c r="R161" s="79" t="s">
        <v>856</v>
      </c>
      <c r="S161" s="61"/>
      <c r="T161" s="61"/>
      <c r="U161" s="61"/>
      <c r="V161" s="79" t="s">
        <v>857</v>
      </c>
      <c r="W161" s="61"/>
      <c r="X161" s="61"/>
      <c r="Y161" s="61"/>
      <c r="Z161" s="61"/>
      <c r="AA161" s="1061" t="s">
        <v>858</v>
      </c>
      <c r="AB161" s="1061"/>
      <c r="AC161" s="73"/>
      <c r="AD161" s="862"/>
      <c r="AE161" s="862"/>
      <c r="AF161" s="61"/>
      <c r="AG161" s="79" t="s">
        <v>856</v>
      </c>
      <c r="AH161" s="61"/>
      <c r="AI161" s="61"/>
      <c r="AJ161" s="61"/>
      <c r="AK161" s="79" t="s">
        <v>857</v>
      </c>
      <c r="AL161" s="61"/>
      <c r="AM161" s="61"/>
      <c r="AN161" s="61"/>
      <c r="AO161" s="61"/>
      <c r="AP161" s="1061" t="s">
        <v>858</v>
      </c>
      <c r="AQ161" s="1061"/>
      <c r="AR161" s="73"/>
      <c r="AS161" s="862"/>
      <c r="AT161" s="862"/>
      <c r="AU161" s="61"/>
      <c r="AV161" s="79" t="s">
        <v>856</v>
      </c>
      <c r="AW161" s="61"/>
      <c r="AX161" s="61"/>
      <c r="AY161" s="61"/>
      <c r="AZ161" s="79" t="s">
        <v>857</v>
      </c>
      <c r="BA161" s="61"/>
      <c r="BB161" s="61"/>
      <c r="BC161" s="61"/>
      <c r="BD161" s="61"/>
      <c r="BE161" s="1061" t="s">
        <v>858</v>
      </c>
      <c r="BF161" s="1061"/>
      <c r="BG161" s="73"/>
      <c r="BH161" s="862"/>
      <c r="BI161" s="862"/>
      <c r="BJ161" s="61"/>
      <c r="BK161" s="79" t="s">
        <v>856</v>
      </c>
      <c r="BL161" s="61"/>
      <c r="BM161" s="61"/>
      <c r="BN161" s="61"/>
      <c r="BO161" s="79" t="s">
        <v>857</v>
      </c>
      <c r="BP161" s="61"/>
      <c r="BQ161" s="61"/>
      <c r="BR161" s="61"/>
      <c r="BS161" s="61"/>
      <c r="BT161" s="1061" t="s">
        <v>858</v>
      </c>
      <c r="BU161" s="1061"/>
      <c r="BV161" s="73"/>
      <c r="BW161" s="862"/>
      <c r="BX161" s="862"/>
      <c r="BY161" s="61"/>
      <c r="BZ161" s="79" t="s">
        <v>856</v>
      </c>
      <c r="CA161" s="61"/>
      <c r="CB161" s="61"/>
      <c r="CC161" s="61"/>
      <c r="CD161" s="79" t="s">
        <v>857</v>
      </c>
      <c r="CE161" s="61"/>
      <c r="CF161" s="61"/>
      <c r="CG161" s="61"/>
      <c r="CH161" s="61"/>
      <c r="CI161" s="1061" t="s">
        <v>858</v>
      </c>
      <c r="CJ161" s="1061"/>
      <c r="CK161" s="73"/>
      <c r="CL161" s="862"/>
      <c r="CM161" s="862"/>
      <c r="CN161" s="61"/>
      <c r="CO161" s="79" t="s">
        <v>856</v>
      </c>
      <c r="CP161" s="61"/>
      <c r="CQ161" s="61"/>
      <c r="CR161" s="61"/>
      <c r="CS161" s="79" t="s">
        <v>857</v>
      </c>
      <c r="CT161" s="61"/>
      <c r="CU161" s="61"/>
      <c r="CV161" s="61"/>
      <c r="CW161" s="61"/>
      <c r="CX161" s="1061" t="s">
        <v>858</v>
      </c>
      <c r="CY161" s="1061"/>
      <c r="CZ161" s="73"/>
      <c r="DA161" s="862"/>
      <c r="DB161" s="862"/>
      <c r="DC161" s="61"/>
      <c r="DD161" s="79" t="s">
        <v>856</v>
      </c>
      <c r="DE161" s="61"/>
      <c r="DF161" s="61"/>
      <c r="DG161" s="61"/>
      <c r="DH161" s="79" t="s">
        <v>857</v>
      </c>
      <c r="DI161" s="61"/>
      <c r="DJ161" s="61"/>
      <c r="DK161" s="61"/>
      <c r="DL161" s="61"/>
      <c r="DM161" s="1061" t="s">
        <v>858</v>
      </c>
      <c r="DN161" s="1061"/>
      <c r="DO161" s="73"/>
      <c r="DP161" s="862"/>
      <c r="DQ161" s="862"/>
      <c r="DR161" s="61"/>
      <c r="DS161" s="79" t="s">
        <v>856</v>
      </c>
      <c r="DT161" s="61"/>
      <c r="DU161" s="61"/>
      <c r="DV161" s="61"/>
      <c r="DW161" s="79" t="s">
        <v>857</v>
      </c>
      <c r="DX161" s="61"/>
      <c r="DY161" s="61"/>
      <c r="DZ161" s="61"/>
      <c r="EA161" s="61"/>
      <c r="EB161" s="1061" t="s">
        <v>858</v>
      </c>
      <c r="EC161" s="1061"/>
      <c r="ED161" s="73"/>
      <c r="EE161" s="862"/>
      <c r="EF161" s="862"/>
      <c r="EG161" s="61"/>
      <c r="EH161" s="79" t="s">
        <v>856</v>
      </c>
      <c r="EI161" s="61"/>
      <c r="EJ161" s="61"/>
      <c r="EK161" s="61"/>
      <c r="EL161" s="79" t="s">
        <v>857</v>
      </c>
      <c r="EM161" s="61"/>
      <c r="EN161" s="61"/>
      <c r="EO161" s="61"/>
      <c r="EP161" s="61"/>
      <c r="EQ161" s="1061" t="s">
        <v>858</v>
      </c>
      <c r="ER161" s="1061"/>
      <c r="ES161" s="73"/>
      <c r="ET161" s="862"/>
    </row>
    <row r="162" spans="1:150" s="155" customFormat="1">
      <c r="A162" s="862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0"/>
      <c r="M162" s="61"/>
      <c r="N162" s="61"/>
      <c r="O162" s="862"/>
      <c r="P162" s="862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2"/>
      <c r="AB162" s="61"/>
      <c r="AC162" s="61"/>
      <c r="AD162" s="862"/>
      <c r="AE162" s="862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2"/>
      <c r="AQ162" s="61"/>
      <c r="AR162" s="61"/>
      <c r="AS162" s="862"/>
      <c r="AT162" s="862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2"/>
      <c r="BF162" s="61"/>
      <c r="BG162" s="61"/>
      <c r="BH162" s="862"/>
      <c r="BI162" s="862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2"/>
      <c r="BU162" s="61"/>
      <c r="BV162" s="61"/>
      <c r="BW162" s="862"/>
      <c r="BX162" s="862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2"/>
      <c r="CJ162" s="61"/>
      <c r="CK162" s="61"/>
      <c r="CL162" s="862"/>
      <c r="CM162" s="862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2"/>
      <c r="CY162" s="61"/>
      <c r="CZ162" s="61"/>
      <c r="DA162" s="862"/>
      <c r="DB162" s="862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2"/>
      <c r="DN162" s="61"/>
      <c r="DO162" s="61"/>
      <c r="DP162" s="862"/>
      <c r="DQ162" s="862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2"/>
      <c r="EC162" s="61"/>
      <c r="ED162" s="61"/>
      <c r="EE162" s="862"/>
      <c r="EF162" s="862"/>
      <c r="EG162" s="61"/>
      <c r="EH162" s="61"/>
      <c r="EI162" s="61"/>
      <c r="EJ162" s="61"/>
      <c r="EK162" s="61"/>
      <c r="EL162" s="61"/>
      <c r="EM162" s="61"/>
      <c r="EN162" s="61"/>
      <c r="EO162" s="61"/>
      <c r="EP162" s="61"/>
      <c r="EQ162" s="62"/>
      <c r="ER162" s="61"/>
      <c r="ES162" s="61"/>
      <c r="ET162" s="862"/>
    </row>
    <row r="163" spans="1:150" s="155" customFormat="1" ht="9.75" customHeight="1">
      <c r="A163" s="862"/>
      <c r="B163" s="862"/>
      <c r="C163" s="862"/>
      <c r="D163" s="862"/>
      <c r="E163" s="862"/>
      <c r="F163" s="862"/>
      <c r="G163" s="862"/>
      <c r="H163" s="862"/>
      <c r="I163" s="862"/>
      <c r="J163" s="862"/>
      <c r="K163" s="862"/>
      <c r="L163" s="862"/>
      <c r="M163" s="862"/>
      <c r="N163" s="164"/>
      <c r="O163" s="862"/>
      <c r="P163" s="862"/>
      <c r="Q163" s="862"/>
      <c r="R163" s="862"/>
      <c r="S163" s="862"/>
      <c r="T163" s="862"/>
      <c r="U163" s="862"/>
      <c r="V163" s="862"/>
      <c r="W163" s="862"/>
      <c r="X163" s="862"/>
      <c r="Y163" s="862"/>
      <c r="Z163" s="862"/>
      <c r="AA163" s="862"/>
      <c r="AB163" s="862"/>
      <c r="AC163" s="164"/>
      <c r="AD163" s="862"/>
      <c r="AE163" s="862"/>
      <c r="AF163" s="862"/>
      <c r="AG163" s="862"/>
      <c r="AH163" s="862"/>
      <c r="AI163" s="862"/>
      <c r="AJ163" s="862"/>
      <c r="AK163" s="862"/>
      <c r="AL163" s="862"/>
      <c r="AM163" s="862"/>
      <c r="AN163" s="862"/>
      <c r="AO163" s="862"/>
      <c r="AP163" s="862"/>
      <c r="AQ163" s="862"/>
      <c r="AR163" s="164"/>
      <c r="AS163" s="862"/>
      <c r="AT163" s="862"/>
      <c r="AU163" s="862"/>
      <c r="AV163" s="862"/>
      <c r="AW163" s="862"/>
      <c r="AX163" s="862"/>
      <c r="AY163" s="862"/>
      <c r="AZ163" s="862"/>
      <c r="BA163" s="862"/>
      <c r="BB163" s="862"/>
      <c r="BC163" s="862"/>
      <c r="BD163" s="862"/>
      <c r="BE163" s="862"/>
      <c r="BF163" s="862"/>
      <c r="BG163" s="164"/>
      <c r="BH163" s="862"/>
      <c r="BI163" s="862"/>
      <c r="BJ163" s="862"/>
      <c r="BK163" s="862"/>
      <c r="BL163" s="862"/>
      <c r="BM163" s="862"/>
      <c r="BN163" s="862"/>
      <c r="BO163" s="862"/>
      <c r="BP163" s="862"/>
      <c r="BQ163" s="862"/>
      <c r="BR163" s="862"/>
      <c r="BS163" s="862"/>
      <c r="BT163" s="862"/>
      <c r="BU163" s="862"/>
      <c r="BV163" s="164"/>
      <c r="BW163" s="862"/>
      <c r="BX163" s="862"/>
      <c r="BY163" s="862"/>
      <c r="BZ163" s="862"/>
      <c r="CA163" s="862"/>
      <c r="CB163" s="862"/>
      <c r="CC163" s="862"/>
      <c r="CD163" s="862"/>
      <c r="CE163" s="862"/>
      <c r="CF163" s="862"/>
      <c r="CG163" s="862"/>
      <c r="CH163" s="862"/>
      <c r="CI163" s="862"/>
      <c r="CJ163" s="862"/>
      <c r="CK163" s="164"/>
      <c r="CL163" s="862"/>
      <c r="CM163" s="862"/>
      <c r="CN163" s="862"/>
      <c r="CO163" s="862"/>
      <c r="CP163" s="862"/>
      <c r="CQ163" s="862"/>
      <c r="CR163" s="862"/>
      <c r="CS163" s="862"/>
      <c r="CT163" s="862"/>
      <c r="CU163" s="862"/>
      <c r="CV163" s="862"/>
      <c r="CW163" s="862"/>
      <c r="CX163" s="862"/>
      <c r="CY163" s="862"/>
      <c r="CZ163" s="164"/>
      <c r="DA163" s="862"/>
      <c r="DB163" s="862"/>
      <c r="DC163" s="862"/>
      <c r="DD163" s="862"/>
      <c r="DE163" s="862"/>
      <c r="DF163" s="862"/>
      <c r="DG163" s="862"/>
      <c r="DH163" s="862"/>
      <c r="DI163" s="862"/>
      <c r="DJ163" s="862"/>
      <c r="DK163" s="862"/>
      <c r="DL163" s="862"/>
      <c r="DM163" s="862"/>
      <c r="DN163" s="862"/>
      <c r="DO163" s="164"/>
      <c r="DP163" s="862"/>
      <c r="DQ163" s="862"/>
      <c r="DR163" s="862"/>
      <c r="DS163" s="862"/>
      <c r="DT163" s="862"/>
      <c r="DU163" s="862"/>
      <c r="DV163" s="862"/>
      <c r="DW163" s="862"/>
      <c r="DX163" s="862"/>
      <c r="DY163" s="862"/>
      <c r="DZ163" s="862"/>
      <c r="EA163" s="862"/>
      <c r="EB163" s="862"/>
      <c r="EC163" s="862"/>
      <c r="ED163" s="164"/>
      <c r="EE163" s="862"/>
      <c r="EF163" s="862"/>
      <c r="EG163" s="862"/>
      <c r="EH163" s="862"/>
      <c r="EI163" s="862"/>
      <c r="EJ163" s="862"/>
      <c r="EK163" s="862"/>
      <c r="EL163" s="862"/>
      <c r="EM163" s="862"/>
      <c r="EN163" s="862"/>
      <c r="EO163" s="862"/>
      <c r="EP163" s="862"/>
      <c r="EQ163" s="862"/>
      <c r="ER163" s="862"/>
      <c r="ES163" s="164"/>
      <c r="ET163" s="862"/>
    </row>
    <row r="164" spans="1:150" s="155" customFormat="1" ht="8.25" customHeight="1">
      <c r="A164" s="862"/>
      <c r="B164" s="862"/>
      <c r="C164" s="862"/>
      <c r="D164" s="862"/>
      <c r="E164" s="862"/>
      <c r="F164" s="862"/>
      <c r="G164" s="862"/>
      <c r="H164" s="862"/>
      <c r="I164" s="862"/>
      <c r="J164" s="862"/>
      <c r="K164" s="862"/>
      <c r="L164" s="862"/>
      <c r="M164" s="862"/>
      <c r="N164" s="862"/>
      <c r="O164" s="862"/>
      <c r="P164" s="862"/>
      <c r="Q164" s="862"/>
      <c r="R164" s="862"/>
      <c r="S164" s="862"/>
      <c r="T164" s="862"/>
      <c r="U164" s="862"/>
      <c r="V164" s="862"/>
      <c r="W164" s="862"/>
      <c r="X164" s="862"/>
      <c r="Y164" s="862"/>
      <c r="Z164" s="862"/>
      <c r="AA164" s="862"/>
      <c r="AB164" s="862"/>
      <c r="AC164" s="862"/>
      <c r="AD164" s="862"/>
      <c r="AE164" s="862"/>
      <c r="AF164" s="862"/>
      <c r="AG164" s="862"/>
      <c r="AH164" s="862"/>
      <c r="AI164" s="862"/>
      <c r="AJ164" s="862"/>
      <c r="AK164" s="862"/>
      <c r="AL164" s="862"/>
      <c r="AM164" s="862"/>
      <c r="AN164" s="862"/>
      <c r="AO164" s="862"/>
      <c r="AP164" s="862"/>
      <c r="AQ164" s="862"/>
      <c r="AR164" s="862"/>
      <c r="AS164" s="862"/>
      <c r="AT164" s="862"/>
      <c r="AU164" s="862"/>
      <c r="AV164" s="862"/>
      <c r="AW164" s="862"/>
      <c r="AX164" s="862"/>
      <c r="AY164" s="862"/>
      <c r="AZ164" s="862"/>
      <c r="BA164" s="862"/>
      <c r="BB164" s="862"/>
      <c r="BC164" s="862"/>
      <c r="BD164" s="862"/>
      <c r="BE164" s="862"/>
      <c r="BF164" s="862"/>
      <c r="BG164" s="862"/>
      <c r="BH164" s="862"/>
      <c r="BI164" s="862"/>
      <c r="BJ164" s="862"/>
      <c r="BK164" s="862"/>
      <c r="BL164" s="862"/>
      <c r="BM164" s="862"/>
      <c r="BN164" s="862"/>
      <c r="BO164" s="862"/>
      <c r="BP164" s="862"/>
      <c r="BQ164" s="862"/>
      <c r="BR164" s="862"/>
      <c r="BS164" s="862"/>
      <c r="BT164" s="862"/>
      <c r="BU164" s="862"/>
      <c r="BV164" s="862"/>
      <c r="BW164" s="862"/>
      <c r="BX164" s="862"/>
      <c r="BY164" s="862"/>
      <c r="BZ164" s="862"/>
      <c r="CA164" s="862"/>
      <c r="CB164" s="862"/>
      <c r="CC164" s="862"/>
      <c r="CD164" s="862"/>
      <c r="CE164" s="862"/>
      <c r="CF164" s="862"/>
      <c r="CG164" s="862"/>
      <c r="CH164" s="862"/>
      <c r="CI164" s="862"/>
      <c r="CJ164" s="862"/>
      <c r="CK164" s="862"/>
      <c r="CL164" s="862"/>
      <c r="CM164" s="862"/>
      <c r="CN164" s="862"/>
      <c r="CO164" s="862"/>
      <c r="CP164" s="862"/>
      <c r="CQ164" s="862"/>
      <c r="CR164" s="862"/>
      <c r="CS164" s="862"/>
      <c r="CT164" s="862"/>
      <c r="CU164" s="862"/>
      <c r="CV164" s="862"/>
      <c r="CW164" s="862"/>
      <c r="CX164" s="862"/>
      <c r="CY164" s="862"/>
      <c r="CZ164" s="862"/>
      <c r="DA164" s="862"/>
      <c r="DB164" s="862"/>
      <c r="DC164" s="862"/>
      <c r="DD164" s="862"/>
      <c r="DE164" s="862"/>
      <c r="DF164" s="862"/>
      <c r="DG164" s="862"/>
      <c r="DH164" s="862"/>
      <c r="DI164" s="862"/>
      <c r="DJ164" s="862"/>
      <c r="DK164" s="862"/>
      <c r="DL164" s="862"/>
      <c r="DM164" s="862"/>
      <c r="DN164" s="862"/>
      <c r="DO164" s="862"/>
      <c r="DP164" s="862"/>
      <c r="DQ164" s="862"/>
      <c r="DR164" s="862"/>
      <c r="DS164" s="862"/>
      <c r="DT164" s="862"/>
      <c r="DU164" s="862"/>
      <c r="DV164" s="862"/>
      <c r="DW164" s="862"/>
      <c r="DX164" s="862"/>
      <c r="DY164" s="862"/>
      <c r="DZ164" s="862"/>
      <c r="EA164" s="862"/>
      <c r="EB164" s="862"/>
      <c r="EC164" s="862"/>
      <c r="ED164" s="862"/>
      <c r="EE164" s="862"/>
      <c r="EF164" s="862"/>
      <c r="EG164" s="862"/>
      <c r="EH164" s="862"/>
      <c r="EI164" s="862"/>
      <c r="EJ164" s="862"/>
      <c r="EK164" s="862"/>
      <c r="EL164" s="862"/>
      <c r="EM164" s="862"/>
      <c r="EN164" s="862"/>
      <c r="EO164" s="862"/>
      <c r="EP164" s="862"/>
      <c r="EQ164" s="862"/>
      <c r="ER164" s="862"/>
      <c r="ES164" s="862"/>
      <c r="ET164" s="862"/>
    </row>
    <row r="165" spans="1:150" s="155" customFormat="1" ht="13.5" thickBot="1">
      <c r="A165" s="862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1"/>
      <c r="N165" s="61"/>
      <c r="O165" s="862"/>
      <c r="P165" s="862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2"/>
      <c r="AB165" s="61"/>
      <c r="AC165" s="61"/>
      <c r="AD165" s="862"/>
      <c r="AE165" s="862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2"/>
      <c r="AQ165" s="61"/>
      <c r="AR165" s="61"/>
      <c r="AS165" s="862"/>
      <c r="AT165" s="862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2"/>
      <c r="BF165" s="61"/>
      <c r="BG165" s="61"/>
      <c r="BH165" s="862"/>
      <c r="BI165" s="862"/>
      <c r="BJ165" s="60"/>
      <c r="BK165" s="60"/>
      <c r="BL165" s="60"/>
      <c r="BM165" s="60"/>
      <c r="BN165" s="60"/>
      <c r="BO165" s="60"/>
      <c r="BP165" s="60"/>
      <c r="BQ165" s="60"/>
      <c r="BR165" s="60"/>
      <c r="BS165" s="60"/>
      <c r="BT165" s="62"/>
      <c r="BU165" s="61"/>
      <c r="BV165" s="61"/>
      <c r="BW165" s="862"/>
      <c r="BX165" s="862"/>
      <c r="BY165" s="60"/>
      <c r="BZ165" s="60"/>
      <c r="CA165" s="60"/>
      <c r="CB165" s="60"/>
      <c r="CC165" s="60"/>
      <c r="CD165" s="60"/>
      <c r="CE165" s="60"/>
      <c r="CF165" s="60"/>
      <c r="CG165" s="60"/>
      <c r="CH165" s="60"/>
      <c r="CI165" s="62"/>
      <c r="CJ165" s="61"/>
      <c r="CK165" s="61"/>
      <c r="CL165" s="862"/>
      <c r="CM165" s="862"/>
      <c r="CN165" s="60"/>
      <c r="CO165" s="60"/>
      <c r="CP165" s="60"/>
      <c r="CQ165" s="60"/>
      <c r="CR165" s="60"/>
      <c r="CS165" s="60"/>
      <c r="CT165" s="60"/>
      <c r="CU165" s="60"/>
      <c r="CV165" s="60"/>
      <c r="CW165" s="60"/>
      <c r="CX165" s="62"/>
      <c r="CY165" s="61"/>
      <c r="CZ165" s="61"/>
      <c r="DA165" s="862"/>
      <c r="DB165" s="862"/>
      <c r="DC165" s="60"/>
      <c r="DD165" s="60"/>
      <c r="DE165" s="60"/>
      <c r="DF165" s="60"/>
      <c r="DG165" s="60"/>
      <c r="DH165" s="60"/>
      <c r="DI165" s="60"/>
      <c r="DJ165" s="60"/>
      <c r="DK165" s="60"/>
      <c r="DL165" s="60"/>
      <c r="DM165" s="62"/>
      <c r="DN165" s="61"/>
      <c r="DO165" s="61"/>
      <c r="DP165" s="862"/>
      <c r="DQ165" s="862"/>
      <c r="DR165" s="60"/>
      <c r="DS165" s="60"/>
      <c r="DT165" s="60"/>
      <c r="DU165" s="60"/>
      <c r="DV165" s="60"/>
      <c r="DW165" s="60"/>
      <c r="DX165" s="60"/>
      <c r="DY165" s="60"/>
      <c r="DZ165" s="60"/>
      <c r="EA165" s="60"/>
      <c r="EB165" s="62"/>
      <c r="EC165" s="61"/>
      <c r="ED165" s="61"/>
      <c r="EE165" s="862"/>
      <c r="EF165" s="862"/>
      <c r="EG165" s="60"/>
      <c r="EH165" s="60"/>
      <c r="EI165" s="60"/>
      <c r="EJ165" s="60"/>
      <c r="EK165" s="60"/>
      <c r="EL165" s="60"/>
      <c r="EM165" s="60"/>
      <c r="EN165" s="60"/>
      <c r="EO165" s="60"/>
      <c r="EP165" s="60"/>
      <c r="EQ165" s="62"/>
      <c r="ER165" s="61"/>
      <c r="ES165" s="61"/>
      <c r="ET165" s="862"/>
    </row>
    <row r="166" spans="1:150" s="155" customFormat="1" ht="19.5" thickTop="1" thickBot="1">
      <c r="A166" s="862"/>
      <c r="B166" s="1050" t="s">
        <v>129</v>
      </c>
      <c r="C166" s="1051"/>
      <c r="D166" s="1051" t="str">
        <f>'STUDENT PROFILE'!$C$8</f>
        <v>Sunny Kumar</v>
      </c>
      <c r="E166" s="1051"/>
      <c r="F166" s="1052"/>
      <c r="G166" s="156" t="s">
        <v>862</v>
      </c>
      <c r="H166" s="157">
        <f>'STUDENT PROFILE'!$A$8</f>
        <v>2</v>
      </c>
      <c r="I166" s="158"/>
      <c r="J166" s="1053" t="s">
        <v>50</v>
      </c>
      <c r="K166" s="1054"/>
      <c r="L166" s="1054">
        <f>'STUDENT PROFILE'!$D$8</f>
        <v>2726</v>
      </c>
      <c r="M166" s="1055"/>
      <c r="N166" s="61"/>
      <c r="O166" s="862"/>
      <c r="P166" s="862"/>
      <c r="Q166" s="1050" t="s">
        <v>129</v>
      </c>
      <c r="R166" s="1051"/>
      <c r="S166" s="1051" t="str">
        <f>'STUDENT PROFILE'!$C$13</f>
        <v>Ramakant</v>
      </c>
      <c r="T166" s="1051"/>
      <c r="U166" s="1052"/>
      <c r="V166" s="156" t="s">
        <v>862</v>
      </c>
      <c r="W166" s="157">
        <f>'STUDENT PROFILE'!$A$13</f>
        <v>7</v>
      </c>
      <c r="X166" s="158"/>
      <c r="Y166" s="1053" t="s">
        <v>50</v>
      </c>
      <c r="Z166" s="1054"/>
      <c r="AA166" s="1054">
        <f>'STUDENT PROFILE'!$D$13</f>
        <v>2735</v>
      </c>
      <c r="AB166" s="1055"/>
      <c r="AC166" s="61"/>
      <c r="AD166" s="862"/>
      <c r="AE166" s="862"/>
      <c r="AF166" s="1050" t="s">
        <v>129</v>
      </c>
      <c r="AG166" s="1051"/>
      <c r="AH166" s="1051" t="str">
        <f>'STUDENT PROFILE'!$C$18</f>
        <v>Ankit Yadav</v>
      </c>
      <c r="AI166" s="1051"/>
      <c r="AJ166" s="1052"/>
      <c r="AK166" s="156" t="s">
        <v>862</v>
      </c>
      <c r="AL166" s="157">
        <f>'STUDENT PROFILE'!$A$18</f>
        <v>12</v>
      </c>
      <c r="AM166" s="158"/>
      <c r="AN166" s="1053" t="s">
        <v>50</v>
      </c>
      <c r="AO166" s="1054"/>
      <c r="AP166" s="1054">
        <f>'STUDENT PROFILE'!$D$18</f>
        <v>2740</v>
      </c>
      <c r="AQ166" s="1055"/>
      <c r="AR166" s="61"/>
      <c r="AS166" s="862"/>
      <c r="AT166" s="862"/>
      <c r="AU166" s="1050" t="s">
        <v>129</v>
      </c>
      <c r="AV166" s="1051"/>
      <c r="AW166" s="1051" t="str">
        <f>'STUDENT PROFILE'!$C$23</f>
        <v>Pooja Kumari</v>
      </c>
      <c r="AX166" s="1051"/>
      <c r="AY166" s="1052"/>
      <c r="AZ166" s="156" t="s">
        <v>862</v>
      </c>
      <c r="BA166" s="157">
        <f>'STUDENT PROFILE'!$A$23</f>
        <v>17</v>
      </c>
      <c r="BB166" s="158"/>
      <c r="BC166" s="1053" t="s">
        <v>50</v>
      </c>
      <c r="BD166" s="1054"/>
      <c r="BE166" s="1054">
        <f>'STUDENT PROFILE'!$D$23</f>
        <v>2746</v>
      </c>
      <c r="BF166" s="1055"/>
      <c r="BG166" s="61"/>
      <c r="BH166" s="862"/>
      <c r="BI166" s="862"/>
      <c r="BJ166" s="1050" t="s">
        <v>129</v>
      </c>
      <c r="BK166" s="1051"/>
      <c r="BL166" s="1051" t="str">
        <f>'STUDENT PROFILE'!$C$28</f>
        <v>Bijender Kumar</v>
      </c>
      <c r="BM166" s="1051"/>
      <c r="BN166" s="1052"/>
      <c r="BO166" s="156" t="s">
        <v>862</v>
      </c>
      <c r="BP166" s="157">
        <f>'STUDENT PROFILE'!$A$28</f>
        <v>22</v>
      </c>
      <c r="BQ166" s="158"/>
      <c r="BR166" s="1053" t="s">
        <v>50</v>
      </c>
      <c r="BS166" s="1054"/>
      <c r="BT166" s="1054">
        <f>'STUDENT PROFILE'!$D$28</f>
        <v>2751</v>
      </c>
      <c r="BU166" s="1055"/>
      <c r="BV166" s="61"/>
      <c r="BW166" s="862"/>
      <c r="BX166" s="862"/>
      <c r="BY166" s="1050" t="s">
        <v>129</v>
      </c>
      <c r="BZ166" s="1051"/>
      <c r="CA166" s="1051" t="str">
        <f>'STUDENT PROFILE'!$C$33</f>
        <v>Hitesh Kumar</v>
      </c>
      <c r="CB166" s="1051"/>
      <c r="CC166" s="1052"/>
      <c r="CD166" s="156" t="s">
        <v>862</v>
      </c>
      <c r="CE166" s="157">
        <f>'STUDENT PROFILE'!$A$33</f>
        <v>27</v>
      </c>
      <c r="CF166" s="158"/>
      <c r="CG166" s="1053" t="s">
        <v>50</v>
      </c>
      <c r="CH166" s="1054"/>
      <c r="CI166" s="1054">
        <f>'STUDENT PROFILE'!$D$33</f>
        <v>2800</v>
      </c>
      <c r="CJ166" s="1055"/>
      <c r="CK166" s="61"/>
      <c r="CL166" s="862"/>
      <c r="CM166" s="862"/>
      <c r="CN166" s="1050" t="s">
        <v>129</v>
      </c>
      <c r="CO166" s="1051"/>
      <c r="CP166" s="1051" t="str">
        <f>'STUDENT PROFILE'!$C$38</f>
        <v>Satender Yadav</v>
      </c>
      <c r="CQ166" s="1051"/>
      <c r="CR166" s="1052"/>
      <c r="CS166" s="156" t="s">
        <v>862</v>
      </c>
      <c r="CT166" s="157">
        <f>'STUDENT PROFILE'!$A$38</f>
        <v>32</v>
      </c>
      <c r="CU166" s="158"/>
      <c r="CV166" s="1053" t="s">
        <v>50</v>
      </c>
      <c r="CW166" s="1054"/>
      <c r="CX166" s="1054">
        <f>'STUDENT PROFILE'!$D$38</f>
        <v>3062</v>
      </c>
      <c r="CY166" s="1055"/>
      <c r="CZ166" s="61"/>
      <c r="DA166" s="862"/>
      <c r="DB166" s="862"/>
      <c r="DC166" s="1050" t="s">
        <v>129</v>
      </c>
      <c r="DD166" s="1051"/>
      <c r="DE166" s="1051" t="str">
        <f>'STUDENT PROFILE'!$C$43</f>
        <v>Rahul</v>
      </c>
      <c r="DF166" s="1051"/>
      <c r="DG166" s="1052"/>
      <c r="DH166" s="156" t="s">
        <v>862</v>
      </c>
      <c r="DI166" s="157">
        <f>'STUDENT PROFILE'!$A$43</f>
        <v>37</v>
      </c>
      <c r="DJ166" s="158"/>
      <c r="DK166" s="1053" t="s">
        <v>50</v>
      </c>
      <c r="DL166" s="1054"/>
      <c r="DM166" s="1054">
        <f>'STUDENT PROFILE'!$D$43</f>
        <v>2733</v>
      </c>
      <c r="DN166" s="1055"/>
      <c r="DO166" s="61"/>
      <c r="DP166" s="862"/>
      <c r="DQ166" s="862"/>
      <c r="DR166" s="1050" t="s">
        <v>129</v>
      </c>
      <c r="DS166" s="1051"/>
      <c r="DT166" s="1051" t="str">
        <f>'STUDENT PROFILE'!$C$48</f>
        <v>Manoj Kumar</v>
      </c>
      <c r="DU166" s="1051"/>
      <c r="DV166" s="1052"/>
      <c r="DW166" s="156" t="s">
        <v>862</v>
      </c>
      <c r="DX166" s="157">
        <f>'STUDENT PROFILE'!$A$48</f>
        <v>42</v>
      </c>
      <c r="DY166" s="158"/>
      <c r="DZ166" s="1053" t="s">
        <v>50</v>
      </c>
      <c r="EA166" s="1054"/>
      <c r="EB166" s="1054">
        <f>'STUDENT PROFILE'!$D$48</f>
        <v>2762</v>
      </c>
      <c r="EC166" s="1055"/>
      <c r="ED166" s="61"/>
      <c r="EE166" s="862"/>
      <c r="EF166" s="862"/>
      <c r="EG166" s="1050" t="s">
        <v>129</v>
      </c>
      <c r="EH166" s="1051"/>
      <c r="EI166" s="1051" t="str">
        <f>'STUDENT PROFILE'!$C$53</f>
        <v>Manish Kumar</v>
      </c>
      <c r="EJ166" s="1051"/>
      <c r="EK166" s="1052"/>
      <c r="EL166" s="156" t="s">
        <v>862</v>
      </c>
      <c r="EM166" s="157">
        <f>'STUDENT PROFILE'!$A$53</f>
        <v>47</v>
      </c>
      <c r="EN166" s="158"/>
      <c r="EO166" s="1053" t="s">
        <v>50</v>
      </c>
      <c r="EP166" s="1054"/>
      <c r="EQ166" s="1054">
        <f>'STUDENT PROFILE'!$D$53</f>
        <v>2769</v>
      </c>
      <c r="ER166" s="1055"/>
      <c r="ES166" s="61"/>
      <c r="ET166" s="862"/>
    </row>
    <row r="167" spans="1:150" s="155" customFormat="1" ht="14.1" customHeight="1" thickTop="1">
      <c r="A167" s="862"/>
      <c r="B167" s="159"/>
      <c r="C167" s="61"/>
      <c r="D167" s="169"/>
      <c r="E167" s="61"/>
      <c r="F167" s="61"/>
      <c r="G167" s="61"/>
      <c r="H167" s="61"/>
      <c r="I167" s="61"/>
      <c r="J167" s="61"/>
      <c r="K167" s="61"/>
      <c r="L167" s="60"/>
      <c r="M167" s="61"/>
      <c r="N167" s="61"/>
      <c r="O167" s="862"/>
      <c r="P167" s="862"/>
      <c r="Q167" s="159"/>
      <c r="R167" s="61"/>
      <c r="S167" s="169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862"/>
      <c r="AE167" s="862"/>
      <c r="AF167" s="159"/>
      <c r="AG167" s="61"/>
      <c r="AH167" s="169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862"/>
      <c r="AT167" s="862"/>
      <c r="AU167" s="159"/>
      <c r="AV167" s="61"/>
      <c r="AW167" s="169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862"/>
      <c r="BI167" s="862"/>
      <c r="BJ167" s="159"/>
      <c r="BK167" s="61"/>
      <c r="BL167" s="169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862"/>
      <c r="BX167" s="862"/>
      <c r="BY167" s="159"/>
      <c r="BZ167" s="61"/>
      <c r="CA167" s="169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862"/>
      <c r="CM167" s="862"/>
      <c r="CN167" s="159"/>
      <c r="CO167" s="61"/>
      <c r="CP167" s="169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862"/>
      <c r="DB167" s="862"/>
      <c r="DC167" s="159"/>
      <c r="DD167" s="61"/>
      <c r="DE167" s="169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862"/>
      <c r="DQ167" s="862"/>
      <c r="DR167" s="159"/>
      <c r="DS167" s="61"/>
      <c r="DT167" s="169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862"/>
      <c r="EF167" s="862"/>
      <c r="EG167" s="159"/>
      <c r="EH167" s="61"/>
      <c r="EI167" s="169"/>
      <c r="EJ167" s="61"/>
      <c r="EK167" s="61"/>
      <c r="EL167" s="61"/>
      <c r="EM167" s="61"/>
      <c r="EN167" s="61"/>
      <c r="EO167" s="61"/>
      <c r="EP167" s="61"/>
      <c r="EQ167" s="61"/>
      <c r="ER167" s="61"/>
      <c r="ES167" s="61"/>
      <c r="ET167" s="862"/>
    </row>
    <row r="168" spans="1:150" s="155" customFormat="1" ht="14.1" customHeight="1">
      <c r="A168" s="862"/>
      <c r="B168" s="1056" t="str">
        <f>HOME!$B$15</f>
        <v>ENGLISH</v>
      </c>
      <c r="C168" s="61"/>
      <c r="D168" s="61"/>
      <c r="E168" s="61"/>
      <c r="F168" s="61"/>
      <c r="G168" s="61"/>
      <c r="H168" s="61"/>
      <c r="I168" s="61"/>
      <c r="J168" s="61"/>
      <c r="K168" s="61"/>
      <c r="L168" s="60"/>
      <c r="M168" s="61"/>
      <c r="N168" s="61"/>
      <c r="O168" s="862"/>
      <c r="P168" s="862"/>
      <c r="Q168" s="1056" t="str">
        <f>HOME!$B$15</f>
        <v>ENGLISH</v>
      </c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862"/>
      <c r="AE168" s="862"/>
      <c r="AF168" s="1056" t="str">
        <f>HOME!$B$15</f>
        <v>ENGLISH</v>
      </c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862"/>
      <c r="AT168" s="862"/>
      <c r="AU168" s="1056" t="str">
        <f>HOME!$B$15</f>
        <v>ENGLISH</v>
      </c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862"/>
      <c r="BI168" s="862"/>
      <c r="BJ168" s="1056" t="str">
        <f>HOME!$B$15</f>
        <v>ENGLISH</v>
      </c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862"/>
      <c r="BX168" s="862"/>
      <c r="BY168" s="1056" t="str">
        <f>HOME!$B$15</f>
        <v>ENGLISH</v>
      </c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862"/>
      <c r="CM168" s="862"/>
      <c r="CN168" s="1056" t="str">
        <f>HOME!$B$15</f>
        <v>ENGLISH</v>
      </c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862"/>
      <c r="DB168" s="862"/>
      <c r="DC168" s="1056" t="str">
        <f>HOME!$B$15</f>
        <v>ENGLISH</v>
      </c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862"/>
      <c r="DQ168" s="862"/>
      <c r="DR168" s="1056" t="str">
        <f>HOME!$B$15</f>
        <v>ENGLISH</v>
      </c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862"/>
      <c r="EF168" s="862"/>
      <c r="EG168" s="1056" t="str">
        <f>HOME!$B$15</f>
        <v>ENGLISH</v>
      </c>
      <c r="EH168" s="61"/>
      <c r="EI168" s="61"/>
      <c r="EJ168" s="61"/>
      <c r="EK168" s="61"/>
      <c r="EL168" s="61"/>
      <c r="EM168" s="61"/>
      <c r="EN168" s="61"/>
      <c r="EO168" s="61"/>
      <c r="EP168" s="61"/>
      <c r="EQ168" s="61"/>
      <c r="ER168" s="61"/>
      <c r="ES168" s="61"/>
      <c r="ET168" s="862"/>
    </row>
    <row r="169" spans="1:150" s="155" customFormat="1" ht="14.1" customHeight="1">
      <c r="A169" s="862"/>
      <c r="B169" s="1056"/>
      <c r="C169" s="61"/>
      <c r="D169" s="61"/>
      <c r="E169" s="61"/>
      <c r="F169" s="61"/>
      <c r="G169" s="61"/>
      <c r="H169" s="61"/>
      <c r="I169" s="61"/>
      <c r="J169" s="61"/>
      <c r="K169" s="61"/>
      <c r="L169" s="60"/>
      <c r="M169" s="61"/>
      <c r="N169" s="61"/>
      <c r="O169" s="862"/>
      <c r="P169" s="862"/>
      <c r="Q169" s="1056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862"/>
      <c r="AE169" s="862"/>
      <c r="AF169" s="1056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862"/>
      <c r="AT169" s="862"/>
      <c r="AU169" s="1056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862"/>
      <c r="BI169" s="862"/>
      <c r="BJ169" s="1056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862"/>
      <c r="BX169" s="862"/>
      <c r="BY169" s="1056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862"/>
      <c r="CM169" s="862"/>
      <c r="CN169" s="1056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862"/>
      <c r="DB169" s="862"/>
      <c r="DC169" s="1056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862"/>
      <c r="DQ169" s="862"/>
      <c r="DR169" s="1056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862"/>
      <c r="EF169" s="862"/>
      <c r="EG169" s="1056"/>
      <c r="EH169" s="61"/>
      <c r="EI169" s="61"/>
      <c r="EJ169" s="61"/>
      <c r="EK169" s="61"/>
      <c r="EL169" s="61"/>
      <c r="EM169" s="61"/>
      <c r="EN169" s="61"/>
      <c r="EO169" s="61"/>
      <c r="EP169" s="61"/>
      <c r="EQ169" s="61"/>
      <c r="ER169" s="61"/>
      <c r="ES169" s="61"/>
      <c r="ET169" s="862"/>
    </row>
    <row r="170" spans="1:150" s="155" customFormat="1" ht="14.1" customHeight="1">
      <c r="A170" s="862"/>
      <c r="B170" s="1056"/>
      <c r="C170" s="61"/>
      <c r="D170" s="61"/>
      <c r="E170" s="61"/>
      <c r="F170" s="61"/>
      <c r="G170" s="61"/>
      <c r="H170" s="61"/>
      <c r="I170" s="61"/>
      <c r="J170" s="61"/>
      <c r="K170" s="61"/>
      <c r="L170" s="60"/>
      <c r="M170" s="61"/>
      <c r="N170" s="61"/>
      <c r="O170" s="862"/>
      <c r="P170" s="862"/>
      <c r="Q170" s="1056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862"/>
      <c r="AE170" s="862"/>
      <c r="AF170" s="1056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862"/>
      <c r="AT170" s="862"/>
      <c r="AU170" s="1056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862"/>
      <c r="BI170" s="862"/>
      <c r="BJ170" s="1056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862"/>
      <c r="BX170" s="862"/>
      <c r="BY170" s="1056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862"/>
      <c r="CM170" s="862"/>
      <c r="CN170" s="1056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862"/>
      <c r="DB170" s="862"/>
      <c r="DC170" s="1056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862"/>
      <c r="DQ170" s="862"/>
      <c r="DR170" s="1056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862"/>
      <c r="EF170" s="862"/>
      <c r="EG170" s="1056"/>
      <c r="EH170" s="61"/>
      <c r="EI170" s="61"/>
      <c r="EJ170" s="61"/>
      <c r="EK170" s="61"/>
      <c r="EL170" s="61"/>
      <c r="EM170" s="61"/>
      <c r="EN170" s="61"/>
      <c r="EO170" s="61"/>
      <c r="EP170" s="61"/>
      <c r="EQ170" s="61"/>
      <c r="ER170" s="61"/>
      <c r="ES170" s="61"/>
      <c r="ET170" s="862"/>
    </row>
    <row r="171" spans="1:150" s="155" customFormat="1" ht="14.1" customHeight="1">
      <c r="A171" s="862"/>
      <c r="B171" s="1056"/>
      <c r="C171" s="61"/>
      <c r="D171" s="61"/>
      <c r="E171" s="61"/>
      <c r="F171" s="61"/>
      <c r="G171" s="61"/>
      <c r="H171" s="61"/>
      <c r="I171" s="61"/>
      <c r="J171" s="61"/>
      <c r="K171" s="61"/>
      <c r="L171" s="60"/>
      <c r="M171" s="61"/>
      <c r="N171" s="61"/>
      <c r="O171" s="862"/>
      <c r="P171" s="862"/>
      <c r="Q171" s="1056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862"/>
      <c r="AE171" s="862"/>
      <c r="AF171" s="1056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862"/>
      <c r="AT171" s="862"/>
      <c r="AU171" s="1056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862"/>
      <c r="BI171" s="862"/>
      <c r="BJ171" s="1056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862"/>
      <c r="BX171" s="862"/>
      <c r="BY171" s="1056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862"/>
      <c r="CM171" s="862"/>
      <c r="CN171" s="1056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862"/>
      <c r="DB171" s="862"/>
      <c r="DC171" s="1056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862"/>
      <c r="DQ171" s="862"/>
      <c r="DR171" s="1056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862"/>
      <c r="EF171" s="862"/>
      <c r="EG171" s="1056"/>
      <c r="EH171" s="61"/>
      <c r="EI171" s="61"/>
      <c r="EJ171" s="61"/>
      <c r="EK171" s="61"/>
      <c r="EL171" s="61"/>
      <c r="EM171" s="61"/>
      <c r="EN171" s="61"/>
      <c r="EO171" s="61"/>
      <c r="EP171" s="61"/>
      <c r="EQ171" s="61"/>
      <c r="ER171" s="61"/>
      <c r="ES171" s="61"/>
      <c r="ET171" s="862"/>
    </row>
    <row r="172" spans="1:150" s="155" customFormat="1" ht="14.1" customHeight="1">
      <c r="A172" s="862"/>
      <c r="B172" s="1056"/>
      <c r="C172" s="61"/>
      <c r="D172" s="61"/>
      <c r="E172" s="61"/>
      <c r="F172" s="61"/>
      <c r="G172" s="61"/>
      <c r="H172" s="61"/>
      <c r="I172" s="61"/>
      <c r="J172" s="61"/>
      <c r="K172" s="61"/>
      <c r="L172" s="60"/>
      <c r="M172" s="61"/>
      <c r="N172" s="61"/>
      <c r="O172" s="862"/>
      <c r="P172" s="862"/>
      <c r="Q172" s="1056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862"/>
      <c r="AE172" s="862"/>
      <c r="AF172" s="1056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862"/>
      <c r="AT172" s="862"/>
      <c r="AU172" s="1056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862"/>
      <c r="BI172" s="862"/>
      <c r="BJ172" s="1056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862"/>
      <c r="BX172" s="862"/>
      <c r="BY172" s="1056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862"/>
      <c r="CM172" s="862"/>
      <c r="CN172" s="1056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862"/>
      <c r="DB172" s="862"/>
      <c r="DC172" s="1056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862"/>
      <c r="DQ172" s="862"/>
      <c r="DR172" s="1056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862"/>
      <c r="EF172" s="862"/>
      <c r="EG172" s="1056"/>
      <c r="EH172" s="61"/>
      <c r="EI172" s="61"/>
      <c r="EJ172" s="61"/>
      <c r="EK172" s="61"/>
      <c r="EL172" s="61"/>
      <c r="EM172" s="61"/>
      <c r="EN172" s="61"/>
      <c r="EO172" s="61"/>
      <c r="EP172" s="61"/>
      <c r="EQ172" s="61"/>
      <c r="ER172" s="61"/>
      <c r="ES172" s="61"/>
      <c r="ET172" s="862"/>
    </row>
    <row r="173" spans="1:150" s="155" customFormat="1" ht="14.1" customHeight="1">
      <c r="A173" s="862"/>
      <c r="B173" s="1056"/>
      <c r="C173" s="61"/>
      <c r="D173" s="61"/>
      <c r="E173" s="61"/>
      <c r="F173" s="61"/>
      <c r="G173" s="61"/>
      <c r="H173" s="61"/>
      <c r="I173" s="61"/>
      <c r="J173" s="61"/>
      <c r="K173" s="61"/>
      <c r="L173" s="60"/>
      <c r="M173" s="61"/>
      <c r="N173" s="61"/>
      <c r="O173" s="862"/>
      <c r="P173" s="862"/>
      <c r="Q173" s="1056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862"/>
      <c r="AE173" s="862"/>
      <c r="AF173" s="1056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862"/>
      <c r="AT173" s="862"/>
      <c r="AU173" s="1056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862"/>
      <c r="BI173" s="862"/>
      <c r="BJ173" s="1056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862"/>
      <c r="BX173" s="862"/>
      <c r="BY173" s="1056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862"/>
      <c r="CM173" s="862"/>
      <c r="CN173" s="1056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862"/>
      <c r="DB173" s="862"/>
      <c r="DC173" s="1056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862"/>
      <c r="DQ173" s="862"/>
      <c r="DR173" s="1056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862"/>
      <c r="EF173" s="862"/>
      <c r="EG173" s="1056"/>
      <c r="EH173" s="61"/>
      <c r="EI173" s="61"/>
      <c r="EJ173" s="61"/>
      <c r="EK173" s="61"/>
      <c r="EL173" s="61"/>
      <c r="EM173" s="61"/>
      <c r="EN173" s="61"/>
      <c r="EO173" s="61"/>
      <c r="EP173" s="61"/>
      <c r="EQ173" s="61"/>
      <c r="ER173" s="61"/>
      <c r="ES173" s="61"/>
      <c r="ET173" s="862"/>
    </row>
    <row r="174" spans="1:150" s="155" customFormat="1" ht="14.1" customHeight="1">
      <c r="A174" s="862"/>
      <c r="B174" s="1056"/>
      <c r="C174" s="61"/>
      <c r="D174" s="61"/>
      <c r="E174" s="61"/>
      <c r="F174" s="61"/>
      <c r="G174" s="61"/>
      <c r="H174" s="61"/>
      <c r="I174" s="61"/>
      <c r="J174" s="61"/>
      <c r="K174" s="61"/>
      <c r="L174" s="60"/>
      <c r="M174" s="61"/>
      <c r="N174" s="61"/>
      <c r="O174" s="862"/>
      <c r="P174" s="862"/>
      <c r="Q174" s="1056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862"/>
      <c r="AE174" s="862"/>
      <c r="AF174" s="1056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862"/>
      <c r="AT174" s="862"/>
      <c r="AU174" s="1056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862"/>
      <c r="BI174" s="862"/>
      <c r="BJ174" s="1056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862"/>
      <c r="BX174" s="862"/>
      <c r="BY174" s="1056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862"/>
      <c r="CM174" s="862"/>
      <c r="CN174" s="1056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862"/>
      <c r="DB174" s="862"/>
      <c r="DC174" s="1056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862"/>
      <c r="DQ174" s="862"/>
      <c r="DR174" s="1056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862"/>
      <c r="EF174" s="862"/>
      <c r="EG174" s="1056"/>
      <c r="EH174" s="61"/>
      <c r="EI174" s="61"/>
      <c r="EJ174" s="61"/>
      <c r="EK174" s="61"/>
      <c r="EL174" s="61"/>
      <c r="EM174" s="61"/>
      <c r="EN174" s="61"/>
      <c r="EO174" s="61"/>
      <c r="EP174" s="61"/>
      <c r="EQ174" s="61"/>
      <c r="ER174" s="61"/>
      <c r="ES174" s="61"/>
      <c r="ET174" s="862"/>
    </row>
    <row r="175" spans="1:150" s="155" customFormat="1" ht="14.1" customHeight="1">
      <c r="A175" s="862"/>
      <c r="B175" s="1056"/>
      <c r="C175" s="61"/>
      <c r="D175" s="61"/>
      <c r="E175" s="61"/>
      <c r="F175" s="61"/>
      <c r="G175" s="61"/>
      <c r="H175" s="61"/>
      <c r="I175" s="61"/>
      <c r="J175" s="61"/>
      <c r="K175" s="61"/>
      <c r="L175" s="60"/>
      <c r="M175" s="61"/>
      <c r="N175" s="61"/>
      <c r="O175" s="862"/>
      <c r="P175" s="862"/>
      <c r="Q175" s="1056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862"/>
      <c r="AE175" s="862"/>
      <c r="AF175" s="1056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862"/>
      <c r="AT175" s="862"/>
      <c r="AU175" s="1056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862"/>
      <c r="BI175" s="862"/>
      <c r="BJ175" s="1056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862"/>
      <c r="BX175" s="862"/>
      <c r="BY175" s="1056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862"/>
      <c r="CM175" s="862"/>
      <c r="CN175" s="1056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862"/>
      <c r="DB175" s="862"/>
      <c r="DC175" s="1056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862"/>
      <c r="DQ175" s="862"/>
      <c r="DR175" s="1056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862"/>
      <c r="EF175" s="862"/>
      <c r="EG175" s="1056"/>
      <c r="EH175" s="61"/>
      <c r="EI175" s="61"/>
      <c r="EJ175" s="61"/>
      <c r="EK175" s="61"/>
      <c r="EL175" s="61"/>
      <c r="EM175" s="61"/>
      <c r="EN175" s="61"/>
      <c r="EO175" s="61"/>
      <c r="EP175" s="61"/>
      <c r="EQ175" s="61"/>
      <c r="ER175" s="61"/>
      <c r="ES175" s="61"/>
      <c r="ET175" s="862"/>
    </row>
    <row r="176" spans="1:150" s="155" customFormat="1" ht="14.1" customHeight="1">
      <c r="A176" s="862"/>
      <c r="B176" s="1056"/>
      <c r="C176" s="61"/>
      <c r="D176" s="61"/>
      <c r="E176" s="61"/>
      <c r="F176" s="61"/>
      <c r="G176" s="61"/>
      <c r="H176" s="61"/>
      <c r="I176" s="61"/>
      <c r="J176" s="61"/>
      <c r="K176" s="61"/>
      <c r="L176" s="60"/>
      <c r="M176" s="61"/>
      <c r="N176" s="61"/>
      <c r="O176" s="862"/>
      <c r="P176" s="862"/>
      <c r="Q176" s="1056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862"/>
      <c r="AE176" s="862"/>
      <c r="AF176" s="1056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862"/>
      <c r="AT176" s="862"/>
      <c r="AU176" s="1056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862"/>
      <c r="BI176" s="862"/>
      <c r="BJ176" s="1056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862"/>
      <c r="BX176" s="862"/>
      <c r="BY176" s="1056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862"/>
      <c r="CM176" s="862"/>
      <c r="CN176" s="1056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862"/>
      <c r="DB176" s="862"/>
      <c r="DC176" s="1056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862"/>
      <c r="DQ176" s="862"/>
      <c r="DR176" s="1056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862"/>
      <c r="EF176" s="862"/>
      <c r="EG176" s="1056"/>
      <c r="EH176" s="61"/>
      <c r="EI176" s="61"/>
      <c r="EJ176" s="61"/>
      <c r="EK176" s="61"/>
      <c r="EL176" s="61"/>
      <c r="EM176" s="61"/>
      <c r="EN176" s="61"/>
      <c r="EO176" s="61"/>
      <c r="EP176" s="61"/>
      <c r="EQ176" s="61"/>
      <c r="ER176" s="61"/>
      <c r="ES176" s="61"/>
      <c r="ET176" s="862"/>
    </row>
    <row r="177" spans="1:150" s="155" customFormat="1" ht="14.1" customHeight="1">
      <c r="A177" s="862"/>
      <c r="B177" s="1056"/>
      <c r="C177" s="61"/>
      <c r="D177" s="61"/>
      <c r="E177" s="61"/>
      <c r="F177" s="61"/>
      <c r="G177" s="61"/>
      <c r="H177" s="61"/>
      <c r="I177" s="61"/>
      <c r="J177" s="61"/>
      <c r="K177" s="61"/>
      <c r="L177" s="60"/>
      <c r="M177" s="61"/>
      <c r="N177" s="61"/>
      <c r="O177" s="862"/>
      <c r="P177" s="862"/>
      <c r="Q177" s="1056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862"/>
      <c r="AE177" s="862"/>
      <c r="AF177" s="1056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862"/>
      <c r="AT177" s="862"/>
      <c r="AU177" s="1056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862"/>
      <c r="BI177" s="862"/>
      <c r="BJ177" s="1056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862"/>
      <c r="BX177" s="862"/>
      <c r="BY177" s="1056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862"/>
      <c r="CM177" s="862"/>
      <c r="CN177" s="1056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862"/>
      <c r="DB177" s="862"/>
      <c r="DC177" s="1056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862"/>
      <c r="DQ177" s="862"/>
      <c r="DR177" s="1056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862"/>
      <c r="EF177" s="862"/>
      <c r="EG177" s="1056"/>
      <c r="EH177" s="61"/>
      <c r="EI177" s="61"/>
      <c r="EJ177" s="61"/>
      <c r="EK177" s="61"/>
      <c r="EL177" s="61"/>
      <c r="EM177" s="61"/>
      <c r="EN177" s="61"/>
      <c r="EO177" s="61"/>
      <c r="EP177" s="61"/>
      <c r="EQ177" s="61"/>
      <c r="ER177" s="61"/>
      <c r="ES177" s="61"/>
      <c r="ET177" s="862"/>
    </row>
    <row r="178" spans="1:150" s="155" customFormat="1" ht="14.1" customHeight="1">
      <c r="A178" s="862"/>
      <c r="B178" s="160"/>
      <c r="C178" s="61"/>
      <c r="D178" s="61"/>
      <c r="E178" s="61"/>
      <c r="F178" s="61"/>
      <c r="G178" s="61"/>
      <c r="H178" s="61"/>
      <c r="I178" s="61"/>
      <c r="J178" s="61"/>
      <c r="K178" s="61"/>
      <c r="L178" s="60"/>
      <c r="M178" s="61"/>
      <c r="N178" s="61"/>
      <c r="O178" s="862"/>
      <c r="P178" s="862"/>
      <c r="Q178" s="160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862"/>
      <c r="AE178" s="862"/>
      <c r="AF178" s="160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862"/>
      <c r="AT178" s="862"/>
      <c r="AU178" s="160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862"/>
      <c r="BI178" s="862"/>
      <c r="BJ178" s="160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862"/>
      <c r="BX178" s="862"/>
      <c r="BY178" s="160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862"/>
      <c r="CM178" s="862"/>
      <c r="CN178" s="160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862"/>
      <c r="DB178" s="862"/>
      <c r="DC178" s="160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862"/>
      <c r="DQ178" s="862"/>
      <c r="DR178" s="160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862"/>
      <c r="EF178" s="862"/>
      <c r="EG178" s="160"/>
      <c r="EH178" s="61"/>
      <c r="EI178" s="61"/>
      <c r="EJ178" s="61"/>
      <c r="EK178" s="61"/>
      <c r="EL178" s="61"/>
      <c r="EM178" s="61"/>
      <c r="EN178" s="61"/>
      <c r="EO178" s="61"/>
      <c r="EP178" s="61"/>
      <c r="EQ178" s="61"/>
      <c r="ER178" s="61"/>
      <c r="ES178" s="61"/>
      <c r="ET178" s="862"/>
    </row>
    <row r="179" spans="1:150" s="155" customFormat="1" ht="14.1" customHeight="1">
      <c r="A179" s="862"/>
      <c r="B179" s="159"/>
      <c r="C179" s="61"/>
      <c r="D179" s="61"/>
      <c r="E179" s="61"/>
      <c r="F179" s="61"/>
      <c r="G179" s="61"/>
      <c r="H179" s="61"/>
      <c r="I179" s="61"/>
      <c r="J179" s="61"/>
      <c r="K179" s="61"/>
      <c r="L179" s="60"/>
      <c r="M179" s="61"/>
      <c r="N179" s="61"/>
      <c r="O179" s="862"/>
      <c r="P179" s="862"/>
      <c r="Q179" s="159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862"/>
      <c r="AE179" s="862"/>
      <c r="AF179" s="159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862"/>
      <c r="AT179" s="862"/>
      <c r="AU179" s="159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862"/>
      <c r="BI179" s="862"/>
      <c r="BJ179" s="159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862"/>
      <c r="BX179" s="862"/>
      <c r="BY179" s="159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862"/>
      <c r="CM179" s="862"/>
      <c r="CN179" s="159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862"/>
      <c r="DB179" s="862"/>
      <c r="DC179" s="159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862"/>
      <c r="DQ179" s="862"/>
      <c r="DR179" s="159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862"/>
      <c r="EF179" s="862"/>
      <c r="EG179" s="159"/>
      <c r="EH179" s="61"/>
      <c r="EI179" s="61"/>
      <c r="EJ179" s="61"/>
      <c r="EK179" s="61"/>
      <c r="EL179" s="61"/>
      <c r="EM179" s="61"/>
      <c r="EN179" s="61"/>
      <c r="EO179" s="61"/>
      <c r="EP179" s="61"/>
      <c r="EQ179" s="61"/>
      <c r="ER179" s="61"/>
      <c r="ES179" s="61"/>
      <c r="ET179" s="862"/>
    </row>
    <row r="180" spans="1:150" s="155" customFormat="1" ht="14.1" customHeight="1">
      <c r="A180" s="862"/>
      <c r="B180" s="1056" t="str">
        <f>HOME!$B$16</f>
        <v>HINDI</v>
      </c>
      <c r="C180" s="61"/>
      <c r="D180" s="61"/>
      <c r="E180" s="61"/>
      <c r="F180" s="61"/>
      <c r="G180" s="61"/>
      <c r="H180" s="61"/>
      <c r="I180" s="61"/>
      <c r="J180" s="61"/>
      <c r="K180" s="61"/>
      <c r="L180" s="60"/>
      <c r="M180" s="61"/>
      <c r="N180" s="61"/>
      <c r="O180" s="862"/>
      <c r="P180" s="862"/>
      <c r="Q180" s="1056" t="str">
        <f>HOME!$B$16</f>
        <v>HINDI</v>
      </c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862"/>
      <c r="AE180" s="862"/>
      <c r="AF180" s="1056" t="str">
        <f>HOME!$B$16</f>
        <v>HINDI</v>
      </c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862"/>
      <c r="AT180" s="862"/>
      <c r="AU180" s="1056" t="str">
        <f>HOME!$B$16</f>
        <v>HINDI</v>
      </c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862"/>
      <c r="BI180" s="862"/>
      <c r="BJ180" s="1056" t="str">
        <f>HOME!$B$16</f>
        <v>HINDI</v>
      </c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862"/>
      <c r="BX180" s="862"/>
      <c r="BY180" s="1056" t="str">
        <f>HOME!$B$16</f>
        <v>HINDI</v>
      </c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862"/>
      <c r="CM180" s="862"/>
      <c r="CN180" s="1056" t="str">
        <f>HOME!$B$16</f>
        <v>HINDI</v>
      </c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862"/>
      <c r="DB180" s="862"/>
      <c r="DC180" s="1056" t="str">
        <f>HOME!$B$16</f>
        <v>HINDI</v>
      </c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862"/>
      <c r="DQ180" s="862"/>
      <c r="DR180" s="1056" t="str">
        <f>HOME!$B$16</f>
        <v>HINDI</v>
      </c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862"/>
      <c r="EF180" s="862"/>
      <c r="EG180" s="1056" t="str">
        <f>HOME!$B$16</f>
        <v>HINDI</v>
      </c>
      <c r="EH180" s="61"/>
      <c r="EI180" s="61"/>
      <c r="EJ180" s="61"/>
      <c r="EK180" s="61"/>
      <c r="EL180" s="61"/>
      <c r="EM180" s="61"/>
      <c r="EN180" s="61"/>
      <c r="EO180" s="61"/>
      <c r="EP180" s="61"/>
      <c r="EQ180" s="61"/>
      <c r="ER180" s="61"/>
      <c r="ES180" s="61"/>
      <c r="ET180" s="862"/>
    </row>
    <row r="181" spans="1:150" s="155" customFormat="1" ht="14.1" customHeight="1">
      <c r="A181" s="862"/>
      <c r="B181" s="1056"/>
      <c r="C181" s="61"/>
      <c r="D181" s="61"/>
      <c r="E181" s="61"/>
      <c r="F181" s="61"/>
      <c r="G181" s="61"/>
      <c r="H181" s="61"/>
      <c r="I181" s="61"/>
      <c r="J181" s="61"/>
      <c r="K181" s="61"/>
      <c r="L181" s="60"/>
      <c r="M181" s="61"/>
      <c r="N181" s="61"/>
      <c r="O181" s="862"/>
      <c r="P181" s="862"/>
      <c r="Q181" s="1056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862"/>
      <c r="AE181" s="862"/>
      <c r="AF181" s="1056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862"/>
      <c r="AT181" s="862"/>
      <c r="AU181" s="1056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862"/>
      <c r="BI181" s="862"/>
      <c r="BJ181" s="1056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862"/>
      <c r="BX181" s="862"/>
      <c r="BY181" s="1056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862"/>
      <c r="CM181" s="862"/>
      <c r="CN181" s="1056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862"/>
      <c r="DB181" s="862"/>
      <c r="DC181" s="1056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862"/>
      <c r="DQ181" s="862"/>
      <c r="DR181" s="1056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862"/>
      <c r="EF181" s="862"/>
      <c r="EG181" s="1056"/>
      <c r="EH181" s="61"/>
      <c r="EI181" s="61"/>
      <c r="EJ181" s="61"/>
      <c r="EK181" s="61"/>
      <c r="EL181" s="61"/>
      <c r="EM181" s="61"/>
      <c r="EN181" s="61"/>
      <c r="EO181" s="61"/>
      <c r="EP181" s="61"/>
      <c r="EQ181" s="61"/>
      <c r="ER181" s="61"/>
      <c r="ES181" s="61"/>
      <c r="ET181" s="862"/>
    </row>
    <row r="182" spans="1:150" s="155" customFormat="1" ht="14.1" customHeight="1">
      <c r="A182" s="862"/>
      <c r="B182" s="1056"/>
      <c r="C182" s="61"/>
      <c r="D182" s="61"/>
      <c r="E182" s="61"/>
      <c r="F182" s="61"/>
      <c r="G182" s="61"/>
      <c r="H182" s="61"/>
      <c r="I182" s="61"/>
      <c r="J182" s="61"/>
      <c r="K182" s="61"/>
      <c r="L182" s="60"/>
      <c r="M182" s="61"/>
      <c r="N182" s="61"/>
      <c r="O182" s="862"/>
      <c r="P182" s="862"/>
      <c r="Q182" s="1056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862"/>
      <c r="AE182" s="862"/>
      <c r="AF182" s="1056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862"/>
      <c r="AT182" s="862"/>
      <c r="AU182" s="1056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862"/>
      <c r="BI182" s="862"/>
      <c r="BJ182" s="1056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862"/>
      <c r="BX182" s="862"/>
      <c r="BY182" s="1056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862"/>
      <c r="CM182" s="862"/>
      <c r="CN182" s="1056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862"/>
      <c r="DB182" s="862"/>
      <c r="DC182" s="1056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862"/>
      <c r="DQ182" s="862"/>
      <c r="DR182" s="1056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862"/>
      <c r="EF182" s="862"/>
      <c r="EG182" s="1056"/>
      <c r="EH182" s="61"/>
      <c r="EI182" s="61"/>
      <c r="EJ182" s="61"/>
      <c r="EK182" s="61"/>
      <c r="EL182" s="61"/>
      <c r="EM182" s="61"/>
      <c r="EN182" s="61"/>
      <c r="EO182" s="61"/>
      <c r="EP182" s="61"/>
      <c r="EQ182" s="61"/>
      <c r="ER182" s="61"/>
      <c r="ES182" s="61"/>
      <c r="ET182" s="862"/>
    </row>
    <row r="183" spans="1:150" s="155" customFormat="1" ht="14.1" customHeight="1">
      <c r="A183" s="862"/>
      <c r="B183" s="1056"/>
      <c r="C183" s="61"/>
      <c r="D183" s="61"/>
      <c r="E183" s="61"/>
      <c r="F183" s="61"/>
      <c r="G183" s="61"/>
      <c r="H183" s="61"/>
      <c r="I183" s="61"/>
      <c r="J183" s="61"/>
      <c r="K183" s="61"/>
      <c r="L183" s="60"/>
      <c r="M183" s="61"/>
      <c r="N183" s="61"/>
      <c r="O183" s="862"/>
      <c r="P183" s="862"/>
      <c r="Q183" s="1056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862"/>
      <c r="AE183" s="862"/>
      <c r="AF183" s="1056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862"/>
      <c r="AT183" s="862"/>
      <c r="AU183" s="1056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862"/>
      <c r="BI183" s="862"/>
      <c r="BJ183" s="1056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862"/>
      <c r="BX183" s="862"/>
      <c r="BY183" s="1056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862"/>
      <c r="CM183" s="862"/>
      <c r="CN183" s="1056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862"/>
      <c r="DB183" s="862"/>
      <c r="DC183" s="1056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862"/>
      <c r="DQ183" s="862"/>
      <c r="DR183" s="1056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862"/>
      <c r="EF183" s="862"/>
      <c r="EG183" s="1056"/>
      <c r="EH183" s="61"/>
      <c r="EI183" s="61"/>
      <c r="EJ183" s="61"/>
      <c r="EK183" s="61"/>
      <c r="EL183" s="61"/>
      <c r="EM183" s="61"/>
      <c r="EN183" s="61"/>
      <c r="EO183" s="61"/>
      <c r="EP183" s="61"/>
      <c r="EQ183" s="61"/>
      <c r="ER183" s="61"/>
      <c r="ES183" s="61"/>
      <c r="ET183" s="862"/>
    </row>
    <row r="184" spans="1:150" s="155" customFormat="1" ht="14.1" customHeight="1">
      <c r="A184" s="862"/>
      <c r="B184" s="1056"/>
      <c r="C184" s="61"/>
      <c r="D184" s="61"/>
      <c r="E184" s="61"/>
      <c r="F184" s="61"/>
      <c r="G184" s="61"/>
      <c r="H184" s="61"/>
      <c r="I184" s="61"/>
      <c r="J184" s="61"/>
      <c r="K184" s="61"/>
      <c r="L184" s="60"/>
      <c r="M184" s="61"/>
      <c r="N184" s="61"/>
      <c r="O184" s="862"/>
      <c r="P184" s="862"/>
      <c r="Q184" s="1056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862"/>
      <c r="AE184" s="862"/>
      <c r="AF184" s="1056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862"/>
      <c r="AT184" s="862"/>
      <c r="AU184" s="1056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862"/>
      <c r="BI184" s="862"/>
      <c r="BJ184" s="1056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862"/>
      <c r="BX184" s="862"/>
      <c r="BY184" s="1056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862"/>
      <c r="CM184" s="862"/>
      <c r="CN184" s="1056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862"/>
      <c r="DB184" s="862"/>
      <c r="DC184" s="1056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862"/>
      <c r="DQ184" s="862"/>
      <c r="DR184" s="1056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862"/>
      <c r="EF184" s="862"/>
      <c r="EG184" s="1056"/>
      <c r="EH184" s="61"/>
      <c r="EI184" s="61"/>
      <c r="EJ184" s="61"/>
      <c r="EK184" s="61"/>
      <c r="EL184" s="61"/>
      <c r="EM184" s="61"/>
      <c r="EN184" s="61"/>
      <c r="EO184" s="61"/>
      <c r="EP184" s="61"/>
      <c r="EQ184" s="61"/>
      <c r="ER184" s="61"/>
      <c r="ES184" s="61"/>
      <c r="ET184" s="862"/>
    </row>
    <row r="185" spans="1:150" s="155" customFormat="1" ht="14.1" customHeight="1">
      <c r="A185" s="862"/>
      <c r="B185" s="1056"/>
      <c r="C185" s="61"/>
      <c r="D185" s="61"/>
      <c r="E185" s="61"/>
      <c r="F185" s="61"/>
      <c r="G185" s="61"/>
      <c r="H185" s="61"/>
      <c r="I185" s="61"/>
      <c r="J185" s="61"/>
      <c r="K185" s="61"/>
      <c r="L185" s="60"/>
      <c r="M185" s="61"/>
      <c r="N185" s="61"/>
      <c r="O185" s="862"/>
      <c r="P185" s="862"/>
      <c r="Q185" s="1056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862"/>
      <c r="AE185" s="862"/>
      <c r="AF185" s="1056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862"/>
      <c r="AT185" s="862"/>
      <c r="AU185" s="1056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862"/>
      <c r="BI185" s="862"/>
      <c r="BJ185" s="1056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862"/>
      <c r="BX185" s="862"/>
      <c r="BY185" s="1056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862"/>
      <c r="CM185" s="862"/>
      <c r="CN185" s="1056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862"/>
      <c r="DB185" s="862"/>
      <c r="DC185" s="1056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862"/>
      <c r="DQ185" s="862"/>
      <c r="DR185" s="1056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862"/>
      <c r="EF185" s="862"/>
      <c r="EG185" s="1056"/>
      <c r="EH185" s="61"/>
      <c r="EI185" s="61"/>
      <c r="EJ185" s="61"/>
      <c r="EK185" s="61"/>
      <c r="EL185" s="61"/>
      <c r="EM185" s="61"/>
      <c r="EN185" s="61"/>
      <c r="EO185" s="61"/>
      <c r="EP185" s="61"/>
      <c r="EQ185" s="61"/>
      <c r="ER185" s="61"/>
      <c r="ES185" s="61"/>
      <c r="ET185" s="862"/>
    </row>
    <row r="186" spans="1:150" s="155" customFormat="1" ht="14.1" customHeight="1">
      <c r="A186" s="862"/>
      <c r="B186" s="1056"/>
      <c r="C186" s="61"/>
      <c r="D186" s="61"/>
      <c r="E186" s="61"/>
      <c r="F186" s="61"/>
      <c r="G186" s="61"/>
      <c r="H186" s="61"/>
      <c r="I186" s="61"/>
      <c r="J186" s="61"/>
      <c r="K186" s="61"/>
      <c r="L186" s="60"/>
      <c r="M186" s="61"/>
      <c r="N186" s="61"/>
      <c r="O186" s="862"/>
      <c r="P186" s="862"/>
      <c r="Q186" s="1056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862"/>
      <c r="AE186" s="862"/>
      <c r="AF186" s="1056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862"/>
      <c r="AT186" s="862"/>
      <c r="AU186" s="1056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862"/>
      <c r="BI186" s="862"/>
      <c r="BJ186" s="1056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862"/>
      <c r="BX186" s="862"/>
      <c r="BY186" s="1056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862"/>
      <c r="CM186" s="862"/>
      <c r="CN186" s="1056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862"/>
      <c r="DB186" s="862"/>
      <c r="DC186" s="1056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862"/>
      <c r="DQ186" s="862"/>
      <c r="DR186" s="1056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862"/>
      <c r="EF186" s="862"/>
      <c r="EG186" s="1056"/>
      <c r="EH186" s="61"/>
      <c r="EI186" s="61"/>
      <c r="EJ186" s="61"/>
      <c r="EK186" s="61"/>
      <c r="EL186" s="61"/>
      <c r="EM186" s="61"/>
      <c r="EN186" s="61"/>
      <c r="EO186" s="61"/>
      <c r="EP186" s="61"/>
      <c r="EQ186" s="61"/>
      <c r="ER186" s="61"/>
      <c r="ES186" s="61"/>
      <c r="ET186" s="862"/>
    </row>
    <row r="187" spans="1:150" s="155" customFormat="1" ht="14.1" customHeight="1">
      <c r="A187" s="862"/>
      <c r="B187" s="1056"/>
      <c r="C187" s="61"/>
      <c r="D187" s="61"/>
      <c r="E187" s="61"/>
      <c r="F187" s="61"/>
      <c r="G187" s="61"/>
      <c r="H187" s="61"/>
      <c r="I187" s="61"/>
      <c r="J187" s="61"/>
      <c r="K187" s="61"/>
      <c r="L187" s="60"/>
      <c r="M187" s="61"/>
      <c r="N187" s="61"/>
      <c r="O187" s="862"/>
      <c r="P187" s="862"/>
      <c r="Q187" s="1056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862"/>
      <c r="AE187" s="862"/>
      <c r="AF187" s="1056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862"/>
      <c r="AT187" s="862"/>
      <c r="AU187" s="1056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862"/>
      <c r="BI187" s="862"/>
      <c r="BJ187" s="1056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862"/>
      <c r="BX187" s="862"/>
      <c r="BY187" s="1056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862"/>
      <c r="CM187" s="862"/>
      <c r="CN187" s="1056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862"/>
      <c r="DB187" s="862"/>
      <c r="DC187" s="1056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862"/>
      <c r="DQ187" s="862"/>
      <c r="DR187" s="1056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862"/>
      <c r="EF187" s="862"/>
      <c r="EG187" s="1056"/>
      <c r="EH187" s="61"/>
      <c r="EI187" s="61"/>
      <c r="EJ187" s="61"/>
      <c r="EK187" s="61"/>
      <c r="EL187" s="61"/>
      <c r="EM187" s="61"/>
      <c r="EN187" s="61"/>
      <c r="EO187" s="61"/>
      <c r="EP187" s="61"/>
      <c r="EQ187" s="61"/>
      <c r="ER187" s="61"/>
      <c r="ES187" s="61"/>
      <c r="ET187" s="862"/>
    </row>
    <row r="188" spans="1:150" s="155" customFormat="1" ht="14.1" customHeight="1">
      <c r="A188" s="862"/>
      <c r="B188" s="1056"/>
      <c r="C188" s="61"/>
      <c r="D188" s="61"/>
      <c r="E188" s="61"/>
      <c r="F188" s="61"/>
      <c r="G188" s="61"/>
      <c r="H188" s="61"/>
      <c r="I188" s="61"/>
      <c r="J188" s="61"/>
      <c r="K188" s="61"/>
      <c r="L188" s="60"/>
      <c r="M188" s="61"/>
      <c r="N188" s="61"/>
      <c r="O188" s="862"/>
      <c r="P188" s="862"/>
      <c r="Q188" s="1056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862"/>
      <c r="AE188" s="862"/>
      <c r="AF188" s="1056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862"/>
      <c r="AT188" s="862"/>
      <c r="AU188" s="1056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862"/>
      <c r="BI188" s="862"/>
      <c r="BJ188" s="1056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862"/>
      <c r="BX188" s="862"/>
      <c r="BY188" s="1056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862"/>
      <c r="CM188" s="862"/>
      <c r="CN188" s="1056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862"/>
      <c r="DB188" s="862"/>
      <c r="DC188" s="1056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862"/>
      <c r="DQ188" s="862"/>
      <c r="DR188" s="1056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862"/>
      <c r="EF188" s="862"/>
      <c r="EG188" s="1056"/>
      <c r="EH188" s="61"/>
      <c r="EI188" s="61"/>
      <c r="EJ188" s="61"/>
      <c r="EK188" s="61"/>
      <c r="EL188" s="61"/>
      <c r="EM188" s="61"/>
      <c r="EN188" s="61"/>
      <c r="EO188" s="61"/>
      <c r="EP188" s="61"/>
      <c r="EQ188" s="61"/>
      <c r="ER188" s="61"/>
      <c r="ES188" s="61"/>
      <c r="ET188" s="862"/>
    </row>
    <row r="189" spans="1:150" s="155" customFormat="1" ht="14.1" customHeight="1">
      <c r="A189" s="862"/>
      <c r="B189" s="160"/>
      <c r="C189" s="61"/>
      <c r="D189" s="61"/>
      <c r="E189" s="61"/>
      <c r="F189" s="61"/>
      <c r="G189" s="61"/>
      <c r="H189" s="61"/>
      <c r="I189" s="61"/>
      <c r="J189" s="61"/>
      <c r="K189" s="61"/>
      <c r="L189" s="60"/>
      <c r="M189" s="61"/>
      <c r="N189" s="61"/>
      <c r="O189" s="862"/>
      <c r="P189" s="862"/>
      <c r="Q189" s="160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862"/>
      <c r="AE189" s="862"/>
      <c r="AF189" s="160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862"/>
      <c r="AT189" s="862"/>
      <c r="AU189" s="160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862"/>
      <c r="BI189" s="862"/>
      <c r="BJ189" s="160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862"/>
      <c r="BX189" s="862"/>
      <c r="BY189" s="160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862"/>
      <c r="CM189" s="862"/>
      <c r="CN189" s="160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862"/>
      <c r="DB189" s="862"/>
      <c r="DC189" s="160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862"/>
      <c r="DQ189" s="862"/>
      <c r="DR189" s="160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862"/>
      <c r="EF189" s="862"/>
      <c r="EG189" s="160"/>
      <c r="EH189" s="61"/>
      <c r="EI189" s="61"/>
      <c r="EJ189" s="61"/>
      <c r="EK189" s="61"/>
      <c r="EL189" s="61"/>
      <c r="EM189" s="61"/>
      <c r="EN189" s="61"/>
      <c r="EO189" s="61"/>
      <c r="EP189" s="61"/>
      <c r="EQ189" s="61"/>
      <c r="ER189" s="61"/>
      <c r="ES189" s="61"/>
      <c r="ET189" s="862"/>
    </row>
    <row r="190" spans="1:150" s="155" customFormat="1" ht="14.1" customHeight="1">
      <c r="A190" s="862"/>
      <c r="B190" s="1056" t="str">
        <f>HOME!$B$17</f>
        <v>TELUGU</v>
      </c>
      <c r="C190" s="61"/>
      <c r="D190" s="61"/>
      <c r="E190" s="61"/>
      <c r="F190" s="61"/>
      <c r="G190" s="61"/>
      <c r="H190" s="61"/>
      <c r="I190" s="61"/>
      <c r="J190" s="61"/>
      <c r="K190" s="61"/>
      <c r="L190" s="60"/>
      <c r="M190" s="61"/>
      <c r="N190" s="61"/>
      <c r="O190" s="862"/>
      <c r="P190" s="862"/>
      <c r="Q190" s="1056" t="str">
        <f>HOME!$B$17</f>
        <v>TELUGU</v>
      </c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862"/>
      <c r="AE190" s="862"/>
      <c r="AF190" s="1056" t="str">
        <f>HOME!$B$17</f>
        <v>TELUGU</v>
      </c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862"/>
      <c r="AT190" s="862"/>
      <c r="AU190" s="1056" t="str">
        <f>HOME!$B$17</f>
        <v>TELUGU</v>
      </c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862"/>
      <c r="BI190" s="862"/>
      <c r="BJ190" s="1056" t="str">
        <f>HOME!$B$17</f>
        <v>TELUGU</v>
      </c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862"/>
      <c r="BX190" s="862"/>
      <c r="BY190" s="1056" t="str">
        <f>HOME!$B$17</f>
        <v>TELUGU</v>
      </c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862"/>
      <c r="CM190" s="862"/>
      <c r="CN190" s="1056" t="str">
        <f>HOME!$B$17</f>
        <v>TELUGU</v>
      </c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862"/>
      <c r="DB190" s="862"/>
      <c r="DC190" s="1056" t="str">
        <f>HOME!$B$17</f>
        <v>TELUGU</v>
      </c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862"/>
      <c r="DQ190" s="862"/>
      <c r="DR190" s="1056" t="str">
        <f>HOME!$B$17</f>
        <v>TELUGU</v>
      </c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862"/>
      <c r="EF190" s="862"/>
      <c r="EG190" s="1056" t="str">
        <f>HOME!$B$17</f>
        <v>TELUGU</v>
      </c>
      <c r="EH190" s="61"/>
      <c r="EI190" s="61"/>
      <c r="EJ190" s="61"/>
      <c r="EK190" s="61"/>
      <c r="EL190" s="61"/>
      <c r="EM190" s="61"/>
      <c r="EN190" s="61"/>
      <c r="EO190" s="61"/>
      <c r="EP190" s="61"/>
      <c r="EQ190" s="61"/>
      <c r="ER190" s="61"/>
      <c r="ES190" s="61"/>
      <c r="ET190" s="862"/>
    </row>
    <row r="191" spans="1:150" s="155" customFormat="1" ht="14.1" customHeight="1">
      <c r="A191" s="862"/>
      <c r="B191" s="1056"/>
      <c r="C191" s="61"/>
      <c r="D191" s="61"/>
      <c r="E191" s="61"/>
      <c r="F191" s="61"/>
      <c r="G191" s="61"/>
      <c r="H191" s="61"/>
      <c r="I191" s="61"/>
      <c r="J191" s="61"/>
      <c r="K191" s="61"/>
      <c r="L191" s="60"/>
      <c r="M191" s="61"/>
      <c r="N191" s="61"/>
      <c r="O191" s="862"/>
      <c r="P191" s="862"/>
      <c r="Q191" s="1056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862"/>
      <c r="AE191" s="862"/>
      <c r="AF191" s="1056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862"/>
      <c r="AT191" s="862"/>
      <c r="AU191" s="1056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862"/>
      <c r="BI191" s="862"/>
      <c r="BJ191" s="1056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862"/>
      <c r="BX191" s="862"/>
      <c r="BY191" s="1056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862"/>
      <c r="CM191" s="862"/>
      <c r="CN191" s="1056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862"/>
      <c r="DB191" s="862"/>
      <c r="DC191" s="1056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862"/>
      <c r="DQ191" s="862"/>
      <c r="DR191" s="1056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862"/>
      <c r="EF191" s="862"/>
      <c r="EG191" s="1056"/>
      <c r="EH191" s="61"/>
      <c r="EI191" s="61"/>
      <c r="EJ191" s="61"/>
      <c r="EK191" s="61"/>
      <c r="EL191" s="61"/>
      <c r="EM191" s="61"/>
      <c r="EN191" s="61"/>
      <c r="EO191" s="61"/>
      <c r="EP191" s="61"/>
      <c r="EQ191" s="61"/>
      <c r="ER191" s="61"/>
      <c r="ES191" s="61"/>
      <c r="ET191" s="862"/>
    </row>
    <row r="192" spans="1:150" s="155" customFormat="1" ht="14.1" customHeight="1">
      <c r="A192" s="862"/>
      <c r="B192" s="1056"/>
      <c r="C192" s="61"/>
      <c r="D192" s="61"/>
      <c r="E192" s="61"/>
      <c r="F192" s="61"/>
      <c r="G192" s="61"/>
      <c r="H192" s="61"/>
      <c r="I192" s="61"/>
      <c r="J192" s="61"/>
      <c r="K192" s="61"/>
      <c r="L192" s="60"/>
      <c r="M192" s="61"/>
      <c r="N192" s="61"/>
      <c r="O192" s="862"/>
      <c r="P192" s="862"/>
      <c r="Q192" s="1056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862"/>
      <c r="AE192" s="862"/>
      <c r="AF192" s="1056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862"/>
      <c r="AT192" s="862"/>
      <c r="AU192" s="1056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862"/>
      <c r="BI192" s="862"/>
      <c r="BJ192" s="1056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862"/>
      <c r="BX192" s="862"/>
      <c r="BY192" s="1056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862"/>
      <c r="CM192" s="862"/>
      <c r="CN192" s="1056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862"/>
      <c r="DB192" s="862"/>
      <c r="DC192" s="1056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862"/>
      <c r="DQ192" s="862"/>
      <c r="DR192" s="1056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862"/>
      <c r="EF192" s="862"/>
      <c r="EG192" s="1056"/>
      <c r="EH192" s="61"/>
      <c r="EI192" s="61"/>
      <c r="EJ192" s="61"/>
      <c r="EK192" s="61"/>
      <c r="EL192" s="61"/>
      <c r="EM192" s="61"/>
      <c r="EN192" s="61"/>
      <c r="EO192" s="61"/>
      <c r="EP192" s="61"/>
      <c r="EQ192" s="61"/>
      <c r="ER192" s="61"/>
      <c r="ES192" s="61"/>
      <c r="ET192" s="862"/>
    </row>
    <row r="193" spans="1:150" s="155" customFormat="1">
      <c r="A193" s="862"/>
      <c r="B193" s="1056"/>
      <c r="C193" s="61"/>
      <c r="D193" s="61"/>
      <c r="E193" s="61"/>
      <c r="F193" s="61"/>
      <c r="G193" s="61"/>
      <c r="H193" s="61"/>
      <c r="I193" s="61"/>
      <c r="J193" s="61"/>
      <c r="K193" s="61"/>
      <c r="L193" s="60"/>
      <c r="M193" s="61"/>
      <c r="N193" s="61"/>
      <c r="O193" s="862"/>
      <c r="P193" s="862"/>
      <c r="Q193" s="1056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862"/>
      <c r="AE193" s="862"/>
      <c r="AF193" s="1056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862"/>
      <c r="AT193" s="862"/>
      <c r="AU193" s="1056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862"/>
      <c r="BI193" s="862"/>
      <c r="BJ193" s="1056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862"/>
      <c r="BX193" s="862"/>
      <c r="BY193" s="1056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862"/>
      <c r="CM193" s="862"/>
      <c r="CN193" s="1056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862"/>
      <c r="DB193" s="862"/>
      <c r="DC193" s="1056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862"/>
      <c r="DQ193" s="862"/>
      <c r="DR193" s="1056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862"/>
      <c r="EF193" s="862"/>
      <c r="EG193" s="1056"/>
      <c r="EH193" s="61"/>
      <c r="EI193" s="61"/>
      <c r="EJ193" s="61"/>
      <c r="EK193" s="61"/>
      <c r="EL193" s="61"/>
      <c r="EM193" s="61"/>
      <c r="EN193" s="61"/>
      <c r="EO193" s="61"/>
      <c r="EP193" s="61"/>
      <c r="EQ193" s="61"/>
      <c r="ER193" s="61"/>
      <c r="ES193" s="61"/>
      <c r="ET193" s="862"/>
    </row>
    <row r="194" spans="1:150" s="155" customFormat="1">
      <c r="A194" s="862"/>
      <c r="B194" s="1056"/>
      <c r="C194" s="61"/>
      <c r="D194" s="61"/>
      <c r="E194" s="61"/>
      <c r="F194" s="61"/>
      <c r="G194" s="61"/>
      <c r="H194" s="61"/>
      <c r="I194" s="61"/>
      <c r="J194" s="61"/>
      <c r="K194" s="61"/>
      <c r="L194" s="60"/>
      <c r="M194" s="61"/>
      <c r="N194" s="61"/>
      <c r="O194" s="862"/>
      <c r="P194" s="862"/>
      <c r="Q194" s="1056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862"/>
      <c r="AE194" s="862"/>
      <c r="AF194" s="1056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862"/>
      <c r="AT194" s="862"/>
      <c r="AU194" s="1056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862"/>
      <c r="BI194" s="862"/>
      <c r="BJ194" s="1056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862"/>
      <c r="BX194" s="862"/>
      <c r="BY194" s="1056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862"/>
      <c r="CM194" s="862"/>
      <c r="CN194" s="1056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862"/>
      <c r="DB194" s="862"/>
      <c r="DC194" s="1056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862"/>
      <c r="DQ194" s="862"/>
      <c r="DR194" s="1056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862"/>
      <c r="EF194" s="862"/>
      <c r="EG194" s="1056"/>
      <c r="EH194" s="61"/>
      <c r="EI194" s="61"/>
      <c r="EJ194" s="61"/>
      <c r="EK194" s="61"/>
      <c r="EL194" s="61"/>
      <c r="EM194" s="61"/>
      <c r="EN194" s="61"/>
      <c r="EO194" s="61"/>
      <c r="EP194" s="61"/>
      <c r="EQ194" s="61"/>
      <c r="ER194" s="61"/>
      <c r="ES194" s="61"/>
      <c r="ET194" s="862"/>
    </row>
    <row r="195" spans="1:150" s="155" customFormat="1">
      <c r="A195" s="862"/>
      <c r="B195" s="1056"/>
      <c r="C195" s="61"/>
      <c r="D195" s="61"/>
      <c r="E195" s="61"/>
      <c r="F195" s="61"/>
      <c r="G195" s="61"/>
      <c r="H195" s="61"/>
      <c r="I195" s="61"/>
      <c r="J195" s="61"/>
      <c r="K195" s="61"/>
      <c r="L195" s="60"/>
      <c r="M195" s="61"/>
      <c r="N195" s="61"/>
      <c r="O195" s="862"/>
      <c r="P195" s="862"/>
      <c r="Q195" s="1056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862"/>
      <c r="AE195" s="862"/>
      <c r="AF195" s="1056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862"/>
      <c r="AT195" s="862"/>
      <c r="AU195" s="1056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862"/>
      <c r="BI195" s="862"/>
      <c r="BJ195" s="1056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862"/>
      <c r="BX195" s="862"/>
      <c r="BY195" s="1056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862"/>
      <c r="CM195" s="862"/>
      <c r="CN195" s="1056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862"/>
      <c r="DB195" s="862"/>
      <c r="DC195" s="1056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862"/>
      <c r="DQ195" s="862"/>
      <c r="DR195" s="1056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862"/>
      <c r="EF195" s="862"/>
      <c r="EG195" s="1056"/>
      <c r="EH195" s="61"/>
      <c r="EI195" s="61"/>
      <c r="EJ195" s="61"/>
      <c r="EK195" s="61"/>
      <c r="EL195" s="61"/>
      <c r="EM195" s="61"/>
      <c r="EN195" s="61"/>
      <c r="EO195" s="61"/>
      <c r="EP195" s="61"/>
      <c r="EQ195" s="61"/>
      <c r="ER195" s="61"/>
      <c r="ES195" s="61"/>
      <c r="ET195" s="862"/>
    </row>
    <row r="196" spans="1:150" s="155" customFormat="1">
      <c r="A196" s="862"/>
      <c r="B196" s="1056"/>
      <c r="C196" s="61"/>
      <c r="D196" s="61"/>
      <c r="E196" s="61"/>
      <c r="F196" s="61"/>
      <c r="G196" s="61"/>
      <c r="H196" s="61"/>
      <c r="I196" s="61"/>
      <c r="J196" s="61"/>
      <c r="K196" s="61"/>
      <c r="L196" s="60"/>
      <c r="M196" s="61"/>
      <c r="N196" s="61"/>
      <c r="O196" s="862"/>
      <c r="P196" s="862"/>
      <c r="Q196" s="1056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862"/>
      <c r="AE196" s="862"/>
      <c r="AF196" s="1056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862"/>
      <c r="AT196" s="862"/>
      <c r="AU196" s="1056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862"/>
      <c r="BI196" s="862"/>
      <c r="BJ196" s="1056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862"/>
      <c r="BX196" s="862"/>
      <c r="BY196" s="1056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862"/>
      <c r="CM196" s="862"/>
      <c r="CN196" s="1056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862"/>
      <c r="DB196" s="862"/>
      <c r="DC196" s="1056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862"/>
      <c r="DQ196" s="862"/>
      <c r="DR196" s="1056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862"/>
      <c r="EF196" s="862"/>
      <c r="EG196" s="1056"/>
      <c r="EH196" s="61"/>
      <c r="EI196" s="61"/>
      <c r="EJ196" s="61"/>
      <c r="EK196" s="61"/>
      <c r="EL196" s="61"/>
      <c r="EM196" s="61"/>
      <c r="EN196" s="61"/>
      <c r="EO196" s="61"/>
      <c r="EP196" s="61"/>
      <c r="EQ196" s="61"/>
      <c r="ER196" s="61"/>
      <c r="ES196" s="61"/>
      <c r="ET196" s="862"/>
    </row>
    <row r="197" spans="1:150" s="155" customFormat="1">
      <c r="A197" s="862"/>
      <c r="B197" s="1056"/>
      <c r="C197" s="61"/>
      <c r="D197" s="61"/>
      <c r="E197" s="61"/>
      <c r="F197" s="61"/>
      <c r="G197" s="61"/>
      <c r="H197" s="61"/>
      <c r="I197" s="61"/>
      <c r="J197" s="61"/>
      <c r="K197" s="61"/>
      <c r="L197" s="60"/>
      <c r="M197" s="61"/>
      <c r="N197" s="61"/>
      <c r="O197" s="862"/>
      <c r="P197" s="862"/>
      <c r="Q197" s="1056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862"/>
      <c r="AE197" s="862"/>
      <c r="AF197" s="1056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862"/>
      <c r="AT197" s="862"/>
      <c r="AU197" s="1056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862"/>
      <c r="BI197" s="862"/>
      <c r="BJ197" s="1056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862"/>
      <c r="BX197" s="862"/>
      <c r="BY197" s="1056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862"/>
      <c r="CM197" s="862"/>
      <c r="CN197" s="1056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862"/>
      <c r="DB197" s="862"/>
      <c r="DC197" s="1056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862"/>
      <c r="DQ197" s="862"/>
      <c r="DR197" s="1056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862"/>
      <c r="EF197" s="862"/>
      <c r="EG197" s="1056"/>
      <c r="EH197" s="61"/>
      <c r="EI197" s="61"/>
      <c r="EJ197" s="61"/>
      <c r="EK197" s="61"/>
      <c r="EL197" s="61"/>
      <c r="EM197" s="61"/>
      <c r="EN197" s="61"/>
      <c r="EO197" s="61"/>
      <c r="EP197" s="61"/>
      <c r="EQ197" s="61"/>
      <c r="ER197" s="61"/>
      <c r="ES197" s="61"/>
      <c r="ET197" s="862"/>
    </row>
    <row r="198" spans="1:150" s="155" customFormat="1">
      <c r="A198" s="862"/>
      <c r="B198" s="1056"/>
      <c r="C198" s="61"/>
      <c r="D198" s="61"/>
      <c r="E198" s="61"/>
      <c r="F198" s="61"/>
      <c r="G198" s="61"/>
      <c r="H198" s="61"/>
      <c r="I198" s="61"/>
      <c r="J198" s="61"/>
      <c r="K198" s="61"/>
      <c r="L198" s="60"/>
      <c r="M198" s="61"/>
      <c r="N198" s="61"/>
      <c r="O198" s="862"/>
      <c r="P198" s="862"/>
      <c r="Q198" s="1056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862"/>
      <c r="AE198" s="862"/>
      <c r="AF198" s="1056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862"/>
      <c r="AT198" s="862"/>
      <c r="AU198" s="1056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862"/>
      <c r="BI198" s="862"/>
      <c r="BJ198" s="1056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862"/>
      <c r="BX198" s="862"/>
      <c r="BY198" s="1056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862"/>
      <c r="CM198" s="862"/>
      <c r="CN198" s="1056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862"/>
      <c r="DB198" s="862"/>
      <c r="DC198" s="1056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862"/>
      <c r="DQ198" s="862"/>
      <c r="DR198" s="1056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862"/>
      <c r="EF198" s="862"/>
      <c r="EG198" s="1056"/>
      <c r="EH198" s="61"/>
      <c r="EI198" s="61"/>
      <c r="EJ198" s="61"/>
      <c r="EK198" s="61"/>
      <c r="EL198" s="61"/>
      <c r="EM198" s="61"/>
      <c r="EN198" s="61"/>
      <c r="EO198" s="61"/>
      <c r="EP198" s="61"/>
      <c r="EQ198" s="61"/>
      <c r="ER198" s="61"/>
      <c r="ES198" s="61"/>
      <c r="ET198" s="862"/>
    </row>
    <row r="199" spans="1:150" s="155" customFormat="1">
      <c r="A199" s="862"/>
      <c r="B199" s="1056"/>
      <c r="C199" s="61"/>
      <c r="D199" s="61"/>
      <c r="E199" s="61"/>
      <c r="F199" s="61"/>
      <c r="G199" s="61"/>
      <c r="H199" s="61"/>
      <c r="I199" s="61"/>
      <c r="J199" s="61"/>
      <c r="K199" s="61"/>
      <c r="L199" s="60"/>
      <c r="M199" s="61"/>
      <c r="N199" s="61"/>
      <c r="O199" s="862"/>
      <c r="P199" s="862"/>
      <c r="Q199" s="1056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862"/>
      <c r="AE199" s="862"/>
      <c r="AF199" s="1056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862"/>
      <c r="AT199" s="862"/>
      <c r="AU199" s="1056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862"/>
      <c r="BI199" s="862"/>
      <c r="BJ199" s="1056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862"/>
      <c r="BX199" s="862"/>
      <c r="BY199" s="1056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862"/>
      <c r="CM199" s="862"/>
      <c r="CN199" s="1056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862"/>
      <c r="DB199" s="862"/>
      <c r="DC199" s="1056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862"/>
      <c r="DQ199" s="862"/>
      <c r="DR199" s="1056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862"/>
      <c r="EF199" s="862"/>
      <c r="EG199" s="1056"/>
      <c r="EH199" s="61"/>
      <c r="EI199" s="61"/>
      <c r="EJ199" s="61"/>
      <c r="EK199" s="61"/>
      <c r="EL199" s="61"/>
      <c r="EM199" s="61"/>
      <c r="EN199" s="61"/>
      <c r="EO199" s="61"/>
      <c r="EP199" s="61"/>
      <c r="EQ199" s="61"/>
      <c r="ER199" s="61"/>
      <c r="ES199" s="61"/>
      <c r="ET199" s="862"/>
    </row>
    <row r="200" spans="1:150" s="155" customFormat="1" ht="15.75">
      <c r="A200" s="862"/>
      <c r="B200" s="159"/>
      <c r="C200" s="61"/>
      <c r="D200" s="61"/>
      <c r="E200" s="61"/>
      <c r="F200" s="61"/>
      <c r="G200" s="61"/>
      <c r="H200" s="61"/>
      <c r="I200" s="61"/>
      <c r="J200" s="61"/>
      <c r="K200" s="61"/>
      <c r="L200" s="60"/>
      <c r="M200" s="61"/>
      <c r="N200" s="61"/>
      <c r="O200" s="862"/>
      <c r="P200" s="862"/>
      <c r="Q200" s="159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862"/>
      <c r="AE200" s="862"/>
      <c r="AF200" s="159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862"/>
      <c r="AT200" s="862"/>
      <c r="AU200" s="159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862"/>
      <c r="BI200" s="862"/>
      <c r="BJ200" s="159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862"/>
      <c r="BX200" s="862"/>
      <c r="BY200" s="159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862"/>
      <c r="CM200" s="862"/>
      <c r="CN200" s="159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862"/>
      <c r="DB200" s="862"/>
      <c r="DC200" s="159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862"/>
      <c r="DQ200" s="862"/>
      <c r="DR200" s="159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862"/>
      <c r="EF200" s="862"/>
      <c r="EG200" s="159"/>
      <c r="EH200" s="61"/>
      <c r="EI200" s="61"/>
      <c r="EJ200" s="61"/>
      <c r="EK200" s="61"/>
      <c r="EL200" s="61"/>
      <c r="EM200" s="61"/>
      <c r="EN200" s="61"/>
      <c r="EO200" s="61"/>
      <c r="EP200" s="61"/>
      <c r="EQ200" s="61"/>
      <c r="ER200" s="61"/>
      <c r="ES200" s="61"/>
      <c r="ET200" s="862"/>
    </row>
    <row r="201" spans="1:150" s="155" customFormat="1" ht="12.75" customHeight="1">
      <c r="A201" s="862"/>
      <c r="B201" s="1056" t="str">
        <f>HOME!$B$18</f>
        <v>MATHS</v>
      </c>
      <c r="C201" s="61"/>
      <c r="D201" s="61"/>
      <c r="E201" s="61"/>
      <c r="F201" s="61"/>
      <c r="G201" s="61"/>
      <c r="H201" s="61"/>
      <c r="I201" s="61"/>
      <c r="J201" s="61"/>
      <c r="K201" s="61"/>
      <c r="L201" s="60"/>
      <c r="M201" s="61"/>
      <c r="N201" s="61"/>
      <c r="O201" s="862"/>
      <c r="P201" s="862"/>
      <c r="Q201" s="1056" t="str">
        <f>HOME!$B$18</f>
        <v>MATHS</v>
      </c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862"/>
      <c r="AE201" s="862"/>
      <c r="AF201" s="1056" t="str">
        <f>HOME!$B$18</f>
        <v>MATHS</v>
      </c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862"/>
      <c r="AT201" s="862"/>
      <c r="AU201" s="1056" t="str">
        <f>HOME!$B$18</f>
        <v>MATHS</v>
      </c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862"/>
      <c r="BI201" s="862"/>
      <c r="BJ201" s="1056" t="str">
        <f>HOME!$B$18</f>
        <v>MATHS</v>
      </c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862"/>
      <c r="BX201" s="862"/>
      <c r="BY201" s="1056" t="str">
        <f>HOME!$B$18</f>
        <v>MATHS</v>
      </c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862"/>
      <c r="CM201" s="862"/>
      <c r="CN201" s="1056" t="str">
        <f>HOME!$B$18</f>
        <v>MATHS</v>
      </c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862"/>
      <c r="DB201" s="862"/>
      <c r="DC201" s="1056" t="str">
        <f>HOME!$B$18</f>
        <v>MATHS</v>
      </c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862"/>
      <c r="DQ201" s="862"/>
      <c r="DR201" s="1056" t="str">
        <f>HOME!$B$18</f>
        <v>MATHS</v>
      </c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862"/>
      <c r="EF201" s="862"/>
      <c r="EG201" s="1056" t="str">
        <f>HOME!$B$18</f>
        <v>MATHS</v>
      </c>
      <c r="EH201" s="61"/>
      <c r="EI201" s="61"/>
      <c r="EJ201" s="61"/>
      <c r="EK201" s="61"/>
      <c r="EL201" s="61"/>
      <c r="EM201" s="61"/>
      <c r="EN201" s="61"/>
      <c r="EO201" s="61"/>
      <c r="EP201" s="61"/>
      <c r="EQ201" s="61"/>
      <c r="ER201" s="61"/>
      <c r="ES201" s="61"/>
      <c r="ET201" s="862"/>
    </row>
    <row r="202" spans="1:150" s="155" customFormat="1">
      <c r="A202" s="862"/>
      <c r="B202" s="1056"/>
      <c r="C202" s="61"/>
      <c r="D202" s="61"/>
      <c r="E202" s="61"/>
      <c r="F202" s="61"/>
      <c r="G202" s="61"/>
      <c r="H202" s="61"/>
      <c r="I202" s="61"/>
      <c r="J202" s="61"/>
      <c r="K202" s="61"/>
      <c r="L202" s="60"/>
      <c r="M202" s="61"/>
      <c r="N202" s="61"/>
      <c r="O202" s="862"/>
      <c r="P202" s="862"/>
      <c r="Q202" s="1056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862"/>
      <c r="AE202" s="862"/>
      <c r="AF202" s="1056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862"/>
      <c r="AT202" s="862"/>
      <c r="AU202" s="1056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862"/>
      <c r="BI202" s="862"/>
      <c r="BJ202" s="1056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862"/>
      <c r="BX202" s="862"/>
      <c r="BY202" s="1056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862"/>
      <c r="CM202" s="862"/>
      <c r="CN202" s="1056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862"/>
      <c r="DB202" s="862"/>
      <c r="DC202" s="1056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862"/>
      <c r="DQ202" s="862"/>
      <c r="DR202" s="1056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862"/>
      <c r="EF202" s="862"/>
      <c r="EG202" s="1056"/>
      <c r="EH202" s="61"/>
      <c r="EI202" s="61"/>
      <c r="EJ202" s="61"/>
      <c r="EK202" s="61"/>
      <c r="EL202" s="61"/>
      <c r="EM202" s="61"/>
      <c r="EN202" s="61"/>
      <c r="EO202" s="61"/>
      <c r="EP202" s="61"/>
      <c r="EQ202" s="61"/>
      <c r="ER202" s="61"/>
      <c r="ES202" s="61"/>
      <c r="ET202" s="862"/>
    </row>
    <row r="203" spans="1:150" s="155" customFormat="1">
      <c r="A203" s="862"/>
      <c r="B203" s="1056"/>
      <c r="C203" s="61"/>
      <c r="D203" s="61"/>
      <c r="E203" s="61"/>
      <c r="F203" s="61"/>
      <c r="G203" s="61"/>
      <c r="H203" s="61"/>
      <c r="I203" s="61"/>
      <c r="J203" s="61"/>
      <c r="K203" s="61"/>
      <c r="L203" s="60"/>
      <c r="M203" s="61"/>
      <c r="N203" s="61"/>
      <c r="O203" s="862"/>
      <c r="P203" s="862"/>
      <c r="Q203" s="1056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862"/>
      <c r="AE203" s="862"/>
      <c r="AF203" s="1056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862"/>
      <c r="AT203" s="862"/>
      <c r="AU203" s="1056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862"/>
      <c r="BI203" s="862"/>
      <c r="BJ203" s="1056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862"/>
      <c r="BX203" s="862"/>
      <c r="BY203" s="1056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862"/>
      <c r="CM203" s="862"/>
      <c r="CN203" s="1056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862"/>
      <c r="DB203" s="862"/>
      <c r="DC203" s="1056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862"/>
      <c r="DQ203" s="862"/>
      <c r="DR203" s="1056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862"/>
      <c r="EF203" s="862"/>
      <c r="EG203" s="1056"/>
      <c r="EH203" s="61"/>
      <c r="EI203" s="61"/>
      <c r="EJ203" s="61"/>
      <c r="EK203" s="61"/>
      <c r="EL203" s="61"/>
      <c r="EM203" s="61"/>
      <c r="EN203" s="61"/>
      <c r="EO203" s="61"/>
      <c r="EP203" s="61"/>
      <c r="EQ203" s="61"/>
      <c r="ER203" s="61"/>
      <c r="ES203" s="61"/>
      <c r="ET203" s="862"/>
    </row>
    <row r="204" spans="1:150" s="155" customFormat="1">
      <c r="A204" s="862"/>
      <c r="B204" s="1056"/>
      <c r="C204" s="61"/>
      <c r="D204" s="61"/>
      <c r="E204" s="61"/>
      <c r="F204" s="61"/>
      <c r="G204" s="61"/>
      <c r="H204" s="61"/>
      <c r="I204" s="61"/>
      <c r="J204" s="61"/>
      <c r="K204" s="61"/>
      <c r="L204" s="60"/>
      <c r="M204" s="61"/>
      <c r="N204" s="61"/>
      <c r="O204" s="862"/>
      <c r="P204" s="862"/>
      <c r="Q204" s="1056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862"/>
      <c r="AE204" s="862"/>
      <c r="AF204" s="1056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862"/>
      <c r="AT204" s="862"/>
      <c r="AU204" s="1056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862"/>
      <c r="BI204" s="862"/>
      <c r="BJ204" s="1056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862"/>
      <c r="BX204" s="862"/>
      <c r="BY204" s="1056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862"/>
      <c r="CM204" s="862"/>
      <c r="CN204" s="1056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862"/>
      <c r="DB204" s="862"/>
      <c r="DC204" s="1056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862"/>
      <c r="DQ204" s="862"/>
      <c r="DR204" s="1056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862"/>
      <c r="EF204" s="862"/>
      <c r="EG204" s="1056"/>
      <c r="EH204" s="61"/>
      <c r="EI204" s="61"/>
      <c r="EJ204" s="61"/>
      <c r="EK204" s="61"/>
      <c r="EL204" s="61"/>
      <c r="EM204" s="61"/>
      <c r="EN204" s="61"/>
      <c r="EO204" s="61"/>
      <c r="EP204" s="61"/>
      <c r="EQ204" s="61"/>
      <c r="ER204" s="61"/>
      <c r="ES204" s="61"/>
      <c r="ET204" s="862"/>
    </row>
    <row r="205" spans="1:150" s="155" customFormat="1">
      <c r="A205" s="862"/>
      <c r="B205" s="1056"/>
      <c r="C205" s="61"/>
      <c r="D205" s="61"/>
      <c r="E205" s="61"/>
      <c r="F205" s="61"/>
      <c r="G205" s="61"/>
      <c r="H205" s="61"/>
      <c r="I205" s="61"/>
      <c r="J205" s="61"/>
      <c r="K205" s="61"/>
      <c r="L205" s="60"/>
      <c r="M205" s="61"/>
      <c r="N205" s="61"/>
      <c r="O205" s="862"/>
      <c r="P205" s="862"/>
      <c r="Q205" s="1056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862"/>
      <c r="AE205" s="862"/>
      <c r="AF205" s="1056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862"/>
      <c r="AT205" s="862"/>
      <c r="AU205" s="1056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862"/>
      <c r="BI205" s="862"/>
      <c r="BJ205" s="1056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862"/>
      <c r="BX205" s="862"/>
      <c r="BY205" s="1056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862"/>
      <c r="CM205" s="862"/>
      <c r="CN205" s="1056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862"/>
      <c r="DB205" s="862"/>
      <c r="DC205" s="1056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862"/>
      <c r="DQ205" s="862"/>
      <c r="DR205" s="1056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862"/>
      <c r="EF205" s="862"/>
      <c r="EG205" s="1056"/>
      <c r="EH205" s="61"/>
      <c r="EI205" s="61"/>
      <c r="EJ205" s="61"/>
      <c r="EK205" s="61"/>
      <c r="EL205" s="61"/>
      <c r="EM205" s="61"/>
      <c r="EN205" s="61"/>
      <c r="EO205" s="61"/>
      <c r="EP205" s="61"/>
      <c r="EQ205" s="61"/>
      <c r="ER205" s="61"/>
      <c r="ES205" s="61"/>
      <c r="ET205" s="862"/>
    </row>
    <row r="206" spans="1:150" s="155" customFormat="1">
      <c r="A206" s="862"/>
      <c r="B206" s="1056"/>
      <c r="C206" s="61"/>
      <c r="D206" s="61"/>
      <c r="E206" s="61"/>
      <c r="F206" s="61"/>
      <c r="G206" s="61"/>
      <c r="H206" s="61"/>
      <c r="I206" s="61"/>
      <c r="J206" s="61"/>
      <c r="K206" s="61"/>
      <c r="L206" s="60"/>
      <c r="M206" s="61"/>
      <c r="N206" s="61"/>
      <c r="O206" s="862"/>
      <c r="P206" s="862"/>
      <c r="Q206" s="1056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862"/>
      <c r="AE206" s="862"/>
      <c r="AF206" s="1056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862"/>
      <c r="AT206" s="862"/>
      <c r="AU206" s="1056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862"/>
      <c r="BI206" s="862"/>
      <c r="BJ206" s="1056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862"/>
      <c r="BX206" s="862"/>
      <c r="BY206" s="1056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862"/>
      <c r="CM206" s="862"/>
      <c r="CN206" s="1056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862"/>
      <c r="DB206" s="862"/>
      <c r="DC206" s="1056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862"/>
      <c r="DQ206" s="862"/>
      <c r="DR206" s="1056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862"/>
      <c r="EF206" s="862"/>
      <c r="EG206" s="1056"/>
      <c r="EH206" s="61"/>
      <c r="EI206" s="61"/>
      <c r="EJ206" s="61"/>
      <c r="EK206" s="61"/>
      <c r="EL206" s="61"/>
      <c r="EM206" s="61"/>
      <c r="EN206" s="61"/>
      <c r="EO206" s="61"/>
      <c r="EP206" s="61"/>
      <c r="EQ206" s="61"/>
      <c r="ER206" s="61"/>
      <c r="ES206" s="61"/>
      <c r="ET206" s="862"/>
    </row>
    <row r="207" spans="1:150" s="155" customFormat="1">
      <c r="A207" s="862"/>
      <c r="B207" s="1056"/>
      <c r="C207" s="61"/>
      <c r="D207" s="61"/>
      <c r="E207" s="61"/>
      <c r="F207" s="61"/>
      <c r="G207" s="61"/>
      <c r="H207" s="61"/>
      <c r="I207" s="61"/>
      <c r="J207" s="61"/>
      <c r="K207" s="61"/>
      <c r="L207" s="60"/>
      <c r="M207" s="61"/>
      <c r="N207" s="61"/>
      <c r="O207" s="862"/>
      <c r="P207" s="862"/>
      <c r="Q207" s="1056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862"/>
      <c r="AE207" s="862"/>
      <c r="AF207" s="1056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862"/>
      <c r="AT207" s="862"/>
      <c r="AU207" s="1056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862"/>
      <c r="BI207" s="862"/>
      <c r="BJ207" s="1056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862"/>
      <c r="BX207" s="862"/>
      <c r="BY207" s="1056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862"/>
      <c r="CM207" s="862"/>
      <c r="CN207" s="1056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862"/>
      <c r="DB207" s="862"/>
      <c r="DC207" s="1056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862"/>
      <c r="DQ207" s="862"/>
      <c r="DR207" s="1056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862"/>
      <c r="EF207" s="862"/>
      <c r="EG207" s="1056"/>
      <c r="EH207" s="61"/>
      <c r="EI207" s="61"/>
      <c r="EJ207" s="61"/>
      <c r="EK207" s="61"/>
      <c r="EL207" s="61"/>
      <c r="EM207" s="61"/>
      <c r="EN207" s="61"/>
      <c r="EO207" s="61"/>
      <c r="EP207" s="61"/>
      <c r="EQ207" s="61"/>
      <c r="ER207" s="61"/>
      <c r="ES207" s="61"/>
      <c r="ET207" s="862"/>
    </row>
    <row r="208" spans="1:150" s="155" customFormat="1">
      <c r="A208" s="862"/>
      <c r="B208" s="1056"/>
      <c r="C208" s="61"/>
      <c r="D208" s="61"/>
      <c r="E208" s="61"/>
      <c r="F208" s="61"/>
      <c r="G208" s="61"/>
      <c r="H208" s="61"/>
      <c r="I208" s="61"/>
      <c r="J208" s="61"/>
      <c r="K208" s="61"/>
      <c r="L208" s="60"/>
      <c r="M208" s="61"/>
      <c r="N208" s="61"/>
      <c r="O208" s="862"/>
      <c r="P208" s="862"/>
      <c r="Q208" s="1056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862"/>
      <c r="AE208" s="862"/>
      <c r="AF208" s="1056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862"/>
      <c r="AT208" s="862"/>
      <c r="AU208" s="1056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862"/>
      <c r="BI208" s="862"/>
      <c r="BJ208" s="1056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862"/>
      <c r="BX208" s="862"/>
      <c r="BY208" s="1056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862"/>
      <c r="CM208" s="862"/>
      <c r="CN208" s="1056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862"/>
      <c r="DB208" s="862"/>
      <c r="DC208" s="1056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862"/>
      <c r="DQ208" s="862"/>
      <c r="DR208" s="1056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862"/>
      <c r="EF208" s="862"/>
      <c r="EG208" s="1056"/>
      <c r="EH208" s="61"/>
      <c r="EI208" s="61"/>
      <c r="EJ208" s="61"/>
      <c r="EK208" s="61"/>
      <c r="EL208" s="61"/>
      <c r="EM208" s="61"/>
      <c r="EN208" s="61"/>
      <c r="EO208" s="61"/>
      <c r="EP208" s="61"/>
      <c r="EQ208" s="61"/>
      <c r="ER208" s="61"/>
      <c r="ES208" s="61"/>
      <c r="ET208" s="862"/>
    </row>
    <row r="209" spans="1:150" s="155" customFormat="1">
      <c r="A209" s="862"/>
      <c r="B209" s="1056"/>
      <c r="C209" s="61"/>
      <c r="D209" s="61"/>
      <c r="E209" s="61"/>
      <c r="F209" s="61"/>
      <c r="G209" s="61"/>
      <c r="H209" s="61"/>
      <c r="I209" s="61"/>
      <c r="J209" s="61"/>
      <c r="K209" s="61"/>
      <c r="L209" s="60"/>
      <c r="M209" s="61"/>
      <c r="N209" s="61"/>
      <c r="O209" s="862"/>
      <c r="P209" s="862"/>
      <c r="Q209" s="1056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862"/>
      <c r="AE209" s="862"/>
      <c r="AF209" s="1056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862"/>
      <c r="AT209" s="862"/>
      <c r="AU209" s="1056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862"/>
      <c r="BI209" s="862"/>
      <c r="BJ209" s="1056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862"/>
      <c r="BX209" s="862"/>
      <c r="BY209" s="1056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862"/>
      <c r="CM209" s="862"/>
      <c r="CN209" s="1056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862"/>
      <c r="DB209" s="862"/>
      <c r="DC209" s="1056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862"/>
      <c r="DQ209" s="862"/>
      <c r="DR209" s="1056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862"/>
      <c r="EF209" s="862"/>
      <c r="EG209" s="1056"/>
      <c r="EH209" s="61"/>
      <c r="EI209" s="61"/>
      <c r="EJ209" s="61"/>
      <c r="EK209" s="61"/>
      <c r="EL209" s="61"/>
      <c r="EM209" s="61"/>
      <c r="EN209" s="61"/>
      <c r="EO209" s="61"/>
      <c r="EP209" s="61"/>
      <c r="EQ209" s="61"/>
      <c r="ER209" s="61"/>
      <c r="ES209" s="61"/>
      <c r="ET209" s="862"/>
    </row>
    <row r="210" spans="1:150" s="155" customFormat="1" ht="14.1" customHeight="1">
      <c r="A210" s="862"/>
      <c r="B210" s="160"/>
      <c r="C210" s="61"/>
      <c r="D210" s="61"/>
      <c r="E210" s="61"/>
      <c r="F210" s="61"/>
      <c r="G210" s="61"/>
      <c r="H210" s="61"/>
      <c r="I210" s="61"/>
      <c r="J210" s="61"/>
      <c r="K210" s="61"/>
      <c r="L210" s="60"/>
      <c r="M210" s="61"/>
      <c r="N210" s="61"/>
      <c r="O210" s="862"/>
      <c r="P210" s="862"/>
      <c r="Q210" s="160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862"/>
      <c r="AE210" s="862"/>
      <c r="AF210" s="160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862"/>
      <c r="AT210" s="862"/>
      <c r="AU210" s="160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862"/>
      <c r="BI210" s="862"/>
      <c r="BJ210" s="160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862"/>
      <c r="BX210" s="862"/>
      <c r="BY210" s="160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862"/>
      <c r="CM210" s="862"/>
      <c r="CN210" s="160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862"/>
      <c r="DB210" s="862"/>
      <c r="DC210" s="160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862"/>
      <c r="DQ210" s="862"/>
      <c r="DR210" s="160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862"/>
      <c r="EF210" s="862"/>
      <c r="EG210" s="160"/>
      <c r="EH210" s="61"/>
      <c r="EI210" s="61"/>
      <c r="EJ210" s="61"/>
      <c r="EK210" s="61"/>
      <c r="EL210" s="61"/>
      <c r="EM210" s="61"/>
      <c r="EN210" s="61"/>
      <c r="EO210" s="61"/>
      <c r="EP210" s="61"/>
      <c r="EQ210" s="61"/>
      <c r="ER210" s="61"/>
      <c r="ES210" s="61"/>
      <c r="ET210" s="862"/>
    </row>
    <row r="211" spans="1:150" s="155" customFormat="1" ht="14.1" customHeight="1">
      <c r="A211" s="862"/>
      <c r="B211" s="1056" t="str">
        <f>HOME!$B$19</f>
        <v>SCIENCE</v>
      </c>
      <c r="C211" s="61"/>
      <c r="D211" s="61"/>
      <c r="E211" s="61"/>
      <c r="F211" s="61"/>
      <c r="G211" s="61"/>
      <c r="H211" s="61"/>
      <c r="I211" s="61"/>
      <c r="J211" s="61"/>
      <c r="K211" s="61"/>
      <c r="L211" s="60"/>
      <c r="M211" s="61"/>
      <c r="N211" s="61"/>
      <c r="O211" s="862"/>
      <c r="P211" s="862"/>
      <c r="Q211" s="1056" t="str">
        <f>HOME!$B$19</f>
        <v>SCIENCE</v>
      </c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862"/>
      <c r="AE211" s="862"/>
      <c r="AF211" s="1056" t="str">
        <f>HOME!$B$19</f>
        <v>SCIENCE</v>
      </c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862"/>
      <c r="AT211" s="862"/>
      <c r="AU211" s="1056" t="str">
        <f>HOME!$B$19</f>
        <v>SCIENCE</v>
      </c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862"/>
      <c r="BI211" s="862"/>
      <c r="BJ211" s="1056" t="str">
        <f>HOME!$B$19</f>
        <v>SCIENCE</v>
      </c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862"/>
      <c r="BX211" s="862"/>
      <c r="BY211" s="1056" t="str">
        <f>HOME!$B$19</f>
        <v>SCIENCE</v>
      </c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862"/>
      <c r="CM211" s="862"/>
      <c r="CN211" s="1056" t="str">
        <f>HOME!$B$19</f>
        <v>SCIENCE</v>
      </c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862"/>
      <c r="DB211" s="862"/>
      <c r="DC211" s="1056" t="str">
        <f>HOME!$B$19</f>
        <v>SCIENCE</v>
      </c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862"/>
      <c r="DQ211" s="862"/>
      <c r="DR211" s="1056" t="str">
        <f>HOME!$B$19</f>
        <v>SCIENCE</v>
      </c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862"/>
      <c r="EF211" s="862"/>
      <c r="EG211" s="1056" t="str">
        <f>HOME!$B$19</f>
        <v>SCIENCE</v>
      </c>
      <c r="EH211" s="61"/>
      <c r="EI211" s="61"/>
      <c r="EJ211" s="61"/>
      <c r="EK211" s="61"/>
      <c r="EL211" s="61"/>
      <c r="EM211" s="61"/>
      <c r="EN211" s="61"/>
      <c r="EO211" s="61"/>
      <c r="EP211" s="61"/>
      <c r="EQ211" s="61"/>
      <c r="ER211" s="61"/>
      <c r="ES211" s="61"/>
      <c r="ET211" s="862"/>
    </row>
    <row r="212" spans="1:150" s="155" customFormat="1" ht="14.1" customHeight="1">
      <c r="A212" s="862"/>
      <c r="B212" s="1056"/>
      <c r="C212" s="61"/>
      <c r="D212" s="61"/>
      <c r="E212" s="61"/>
      <c r="F212" s="61"/>
      <c r="G212" s="61"/>
      <c r="H212" s="61"/>
      <c r="I212" s="61"/>
      <c r="J212" s="61"/>
      <c r="K212" s="61"/>
      <c r="L212" s="60"/>
      <c r="M212" s="61"/>
      <c r="N212" s="61"/>
      <c r="O212" s="862"/>
      <c r="P212" s="862"/>
      <c r="Q212" s="1056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862"/>
      <c r="AE212" s="862"/>
      <c r="AF212" s="1056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862"/>
      <c r="AT212" s="862"/>
      <c r="AU212" s="1056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862"/>
      <c r="BI212" s="862"/>
      <c r="BJ212" s="1056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862"/>
      <c r="BX212" s="862"/>
      <c r="BY212" s="1056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862"/>
      <c r="CM212" s="862"/>
      <c r="CN212" s="1056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862"/>
      <c r="DB212" s="862"/>
      <c r="DC212" s="1056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862"/>
      <c r="DQ212" s="862"/>
      <c r="DR212" s="1056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862"/>
      <c r="EF212" s="862"/>
      <c r="EG212" s="1056"/>
      <c r="EH212" s="61"/>
      <c r="EI212" s="61"/>
      <c r="EJ212" s="61"/>
      <c r="EK212" s="61"/>
      <c r="EL212" s="61"/>
      <c r="EM212" s="61"/>
      <c r="EN212" s="61"/>
      <c r="EO212" s="61"/>
      <c r="EP212" s="61"/>
      <c r="EQ212" s="61"/>
      <c r="ER212" s="61"/>
      <c r="ES212" s="61"/>
      <c r="ET212" s="862"/>
    </row>
    <row r="213" spans="1:150" s="155" customFormat="1" ht="14.1" customHeight="1">
      <c r="A213" s="862"/>
      <c r="B213" s="1056"/>
      <c r="C213" s="61"/>
      <c r="D213" s="61"/>
      <c r="E213" s="61"/>
      <c r="F213" s="61"/>
      <c r="G213" s="61"/>
      <c r="H213" s="61"/>
      <c r="I213" s="61"/>
      <c r="J213" s="61"/>
      <c r="K213" s="61"/>
      <c r="L213" s="60"/>
      <c r="M213" s="61"/>
      <c r="N213" s="61"/>
      <c r="O213" s="862"/>
      <c r="P213" s="862"/>
      <c r="Q213" s="1056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862"/>
      <c r="AE213" s="862"/>
      <c r="AF213" s="1056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862"/>
      <c r="AT213" s="862"/>
      <c r="AU213" s="1056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862"/>
      <c r="BI213" s="862"/>
      <c r="BJ213" s="1056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862"/>
      <c r="BX213" s="862"/>
      <c r="BY213" s="1056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862"/>
      <c r="CM213" s="862"/>
      <c r="CN213" s="1056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862"/>
      <c r="DB213" s="862"/>
      <c r="DC213" s="1056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862"/>
      <c r="DQ213" s="862"/>
      <c r="DR213" s="1056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862"/>
      <c r="EF213" s="862"/>
      <c r="EG213" s="1056"/>
      <c r="EH213" s="61"/>
      <c r="EI213" s="61"/>
      <c r="EJ213" s="61"/>
      <c r="EK213" s="61"/>
      <c r="EL213" s="61"/>
      <c r="EM213" s="61"/>
      <c r="EN213" s="61"/>
      <c r="EO213" s="61"/>
      <c r="EP213" s="61"/>
      <c r="EQ213" s="61"/>
      <c r="ER213" s="61"/>
      <c r="ES213" s="61"/>
      <c r="ET213" s="862"/>
    </row>
    <row r="214" spans="1:150" s="155" customFormat="1" ht="14.1" customHeight="1">
      <c r="A214" s="862"/>
      <c r="B214" s="1056"/>
      <c r="C214" s="61"/>
      <c r="D214" s="61"/>
      <c r="E214" s="61"/>
      <c r="F214" s="61"/>
      <c r="G214" s="61"/>
      <c r="H214" s="61"/>
      <c r="I214" s="61"/>
      <c r="J214" s="61"/>
      <c r="K214" s="61"/>
      <c r="L214" s="60"/>
      <c r="M214" s="61"/>
      <c r="N214" s="61"/>
      <c r="O214" s="862"/>
      <c r="P214" s="862"/>
      <c r="Q214" s="1056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862"/>
      <c r="AE214" s="862"/>
      <c r="AF214" s="1056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862"/>
      <c r="AT214" s="862"/>
      <c r="AU214" s="1056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862"/>
      <c r="BI214" s="862"/>
      <c r="BJ214" s="1056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862"/>
      <c r="BX214" s="862"/>
      <c r="BY214" s="1056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862"/>
      <c r="CM214" s="862"/>
      <c r="CN214" s="1056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862"/>
      <c r="DB214" s="862"/>
      <c r="DC214" s="1056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862"/>
      <c r="DQ214" s="862"/>
      <c r="DR214" s="1056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862"/>
      <c r="EF214" s="862"/>
      <c r="EG214" s="1056"/>
      <c r="EH214" s="61"/>
      <c r="EI214" s="61"/>
      <c r="EJ214" s="61"/>
      <c r="EK214" s="61"/>
      <c r="EL214" s="61"/>
      <c r="EM214" s="61"/>
      <c r="EN214" s="61"/>
      <c r="EO214" s="61"/>
      <c r="EP214" s="61"/>
      <c r="EQ214" s="61"/>
      <c r="ER214" s="61"/>
      <c r="ES214" s="61"/>
      <c r="ET214" s="862"/>
    </row>
    <row r="215" spans="1:150" s="155" customFormat="1" ht="14.1" customHeight="1">
      <c r="A215" s="862"/>
      <c r="B215" s="1056"/>
      <c r="C215" s="61"/>
      <c r="D215" s="61"/>
      <c r="E215" s="61"/>
      <c r="F215" s="61"/>
      <c r="G215" s="61"/>
      <c r="H215" s="61"/>
      <c r="I215" s="61"/>
      <c r="J215" s="61"/>
      <c r="K215" s="61"/>
      <c r="L215" s="60"/>
      <c r="M215" s="61"/>
      <c r="N215" s="61"/>
      <c r="O215" s="862"/>
      <c r="P215" s="862"/>
      <c r="Q215" s="1056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862"/>
      <c r="AE215" s="862"/>
      <c r="AF215" s="1056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862"/>
      <c r="AT215" s="862"/>
      <c r="AU215" s="1056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862"/>
      <c r="BI215" s="862"/>
      <c r="BJ215" s="1056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862"/>
      <c r="BX215" s="862"/>
      <c r="BY215" s="1056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862"/>
      <c r="CM215" s="862"/>
      <c r="CN215" s="1056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862"/>
      <c r="DB215" s="862"/>
      <c r="DC215" s="1056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862"/>
      <c r="DQ215" s="862"/>
      <c r="DR215" s="1056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862"/>
      <c r="EF215" s="862"/>
      <c r="EG215" s="1056"/>
      <c r="EH215" s="61"/>
      <c r="EI215" s="61"/>
      <c r="EJ215" s="61"/>
      <c r="EK215" s="61"/>
      <c r="EL215" s="61"/>
      <c r="EM215" s="61"/>
      <c r="EN215" s="61"/>
      <c r="EO215" s="61"/>
      <c r="EP215" s="61"/>
      <c r="EQ215" s="61"/>
      <c r="ER215" s="61"/>
      <c r="ES215" s="61"/>
      <c r="ET215" s="862"/>
    </row>
    <row r="216" spans="1:150" s="155" customFormat="1" ht="14.1" customHeight="1">
      <c r="A216" s="862"/>
      <c r="B216" s="1056"/>
      <c r="C216" s="61"/>
      <c r="D216" s="61"/>
      <c r="E216" s="61"/>
      <c r="F216" s="61"/>
      <c r="G216" s="61"/>
      <c r="H216" s="61"/>
      <c r="I216" s="61"/>
      <c r="J216" s="61"/>
      <c r="K216" s="61"/>
      <c r="L216" s="60"/>
      <c r="M216" s="61"/>
      <c r="N216" s="61"/>
      <c r="O216" s="862"/>
      <c r="P216" s="862"/>
      <c r="Q216" s="1056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862"/>
      <c r="AE216" s="862"/>
      <c r="AF216" s="1056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862"/>
      <c r="AT216" s="862"/>
      <c r="AU216" s="1056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862"/>
      <c r="BI216" s="862"/>
      <c r="BJ216" s="1056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862"/>
      <c r="BX216" s="862"/>
      <c r="BY216" s="1056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862"/>
      <c r="CM216" s="862"/>
      <c r="CN216" s="1056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862"/>
      <c r="DB216" s="862"/>
      <c r="DC216" s="1056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862"/>
      <c r="DQ216" s="862"/>
      <c r="DR216" s="1056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862"/>
      <c r="EF216" s="862"/>
      <c r="EG216" s="1056"/>
      <c r="EH216" s="61"/>
      <c r="EI216" s="61"/>
      <c r="EJ216" s="61"/>
      <c r="EK216" s="61"/>
      <c r="EL216" s="61"/>
      <c r="EM216" s="61"/>
      <c r="EN216" s="61"/>
      <c r="EO216" s="61"/>
      <c r="EP216" s="61"/>
      <c r="EQ216" s="61"/>
      <c r="ER216" s="61"/>
      <c r="ES216" s="61"/>
      <c r="ET216" s="862"/>
    </row>
    <row r="217" spans="1:150" s="155" customFormat="1" ht="14.1" customHeight="1">
      <c r="A217" s="862"/>
      <c r="B217" s="1056"/>
      <c r="C217" s="61"/>
      <c r="D217" s="61"/>
      <c r="E217" s="61"/>
      <c r="F217" s="61"/>
      <c r="G217" s="61"/>
      <c r="H217" s="61"/>
      <c r="I217" s="61"/>
      <c r="J217" s="61"/>
      <c r="K217" s="61"/>
      <c r="L217" s="60"/>
      <c r="M217" s="61"/>
      <c r="N217" s="61"/>
      <c r="O217" s="862"/>
      <c r="P217" s="862"/>
      <c r="Q217" s="1056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862"/>
      <c r="AE217" s="862"/>
      <c r="AF217" s="1056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862"/>
      <c r="AT217" s="862"/>
      <c r="AU217" s="1056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862"/>
      <c r="BI217" s="862"/>
      <c r="BJ217" s="1056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862"/>
      <c r="BX217" s="862"/>
      <c r="BY217" s="1056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862"/>
      <c r="CM217" s="862"/>
      <c r="CN217" s="1056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862"/>
      <c r="DB217" s="862"/>
      <c r="DC217" s="1056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862"/>
      <c r="DQ217" s="862"/>
      <c r="DR217" s="1056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862"/>
      <c r="EF217" s="862"/>
      <c r="EG217" s="1056"/>
      <c r="EH217" s="61"/>
      <c r="EI217" s="61"/>
      <c r="EJ217" s="61"/>
      <c r="EK217" s="61"/>
      <c r="EL217" s="61"/>
      <c r="EM217" s="61"/>
      <c r="EN217" s="61"/>
      <c r="EO217" s="61"/>
      <c r="EP217" s="61"/>
      <c r="EQ217" s="61"/>
      <c r="ER217" s="61"/>
      <c r="ES217" s="61"/>
      <c r="ET217" s="862"/>
    </row>
    <row r="218" spans="1:150" s="155" customFormat="1" ht="14.1" customHeight="1">
      <c r="A218" s="862"/>
      <c r="B218" s="1056"/>
      <c r="C218" s="61"/>
      <c r="D218" s="61"/>
      <c r="E218" s="61"/>
      <c r="F218" s="61"/>
      <c r="G218" s="61"/>
      <c r="H218" s="61"/>
      <c r="I218" s="61"/>
      <c r="J218" s="61"/>
      <c r="K218" s="61"/>
      <c r="L218" s="60"/>
      <c r="M218" s="61"/>
      <c r="N218" s="61"/>
      <c r="O218" s="862"/>
      <c r="P218" s="862"/>
      <c r="Q218" s="1056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862"/>
      <c r="AE218" s="862"/>
      <c r="AF218" s="1056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862"/>
      <c r="AT218" s="862"/>
      <c r="AU218" s="1056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862"/>
      <c r="BI218" s="862"/>
      <c r="BJ218" s="1056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862"/>
      <c r="BX218" s="862"/>
      <c r="BY218" s="1056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862"/>
      <c r="CM218" s="862"/>
      <c r="CN218" s="1056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862"/>
      <c r="DB218" s="862"/>
      <c r="DC218" s="1056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862"/>
      <c r="DQ218" s="862"/>
      <c r="DR218" s="1056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862"/>
      <c r="EF218" s="862"/>
      <c r="EG218" s="1056"/>
      <c r="EH218" s="61"/>
      <c r="EI218" s="61"/>
      <c r="EJ218" s="61"/>
      <c r="EK218" s="61"/>
      <c r="EL218" s="61"/>
      <c r="EM218" s="61"/>
      <c r="EN218" s="61"/>
      <c r="EO218" s="61"/>
      <c r="EP218" s="61"/>
      <c r="EQ218" s="61"/>
      <c r="ER218" s="61"/>
      <c r="ES218" s="61"/>
      <c r="ET218" s="862"/>
    </row>
    <row r="219" spans="1:150" s="155" customFormat="1" ht="14.1" customHeight="1">
      <c r="A219" s="862"/>
      <c r="B219" s="1056"/>
      <c r="C219" s="61"/>
      <c r="D219" s="61"/>
      <c r="E219" s="61"/>
      <c r="F219" s="61"/>
      <c r="G219" s="61"/>
      <c r="H219" s="61"/>
      <c r="I219" s="61"/>
      <c r="J219" s="61"/>
      <c r="K219" s="61"/>
      <c r="L219" s="60"/>
      <c r="M219" s="61"/>
      <c r="N219" s="61"/>
      <c r="O219" s="862"/>
      <c r="P219" s="862"/>
      <c r="Q219" s="1056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862"/>
      <c r="AE219" s="862"/>
      <c r="AF219" s="1056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862"/>
      <c r="AT219" s="862"/>
      <c r="AU219" s="1056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862"/>
      <c r="BI219" s="862"/>
      <c r="BJ219" s="1056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862"/>
      <c r="BX219" s="862"/>
      <c r="BY219" s="1056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862"/>
      <c r="CM219" s="862"/>
      <c r="CN219" s="1056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862"/>
      <c r="DB219" s="862"/>
      <c r="DC219" s="1056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862"/>
      <c r="DQ219" s="862"/>
      <c r="DR219" s="1056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862"/>
      <c r="EF219" s="862"/>
      <c r="EG219" s="1056"/>
      <c r="EH219" s="61"/>
      <c r="EI219" s="61"/>
      <c r="EJ219" s="61"/>
      <c r="EK219" s="61"/>
      <c r="EL219" s="61"/>
      <c r="EM219" s="61"/>
      <c r="EN219" s="61"/>
      <c r="EO219" s="61"/>
      <c r="EP219" s="61"/>
      <c r="EQ219" s="61"/>
      <c r="ER219" s="61"/>
      <c r="ES219" s="61"/>
      <c r="ET219" s="862"/>
    </row>
    <row r="220" spans="1:150" s="155" customFormat="1" ht="14.1" customHeight="1">
      <c r="A220" s="862"/>
      <c r="B220" s="1056"/>
      <c r="C220" s="61"/>
      <c r="D220" s="61"/>
      <c r="E220" s="61"/>
      <c r="F220" s="61"/>
      <c r="G220" s="61"/>
      <c r="H220" s="61"/>
      <c r="I220" s="61"/>
      <c r="J220" s="61"/>
      <c r="K220" s="61"/>
      <c r="L220" s="60"/>
      <c r="M220" s="61"/>
      <c r="N220" s="61"/>
      <c r="O220" s="862"/>
      <c r="P220" s="862"/>
      <c r="Q220" s="1056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862"/>
      <c r="AE220" s="862"/>
      <c r="AF220" s="1056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862"/>
      <c r="AT220" s="862"/>
      <c r="AU220" s="1056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862"/>
      <c r="BI220" s="862"/>
      <c r="BJ220" s="1056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862"/>
      <c r="BX220" s="862"/>
      <c r="BY220" s="1056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862"/>
      <c r="CM220" s="862"/>
      <c r="CN220" s="1056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862"/>
      <c r="DB220" s="862"/>
      <c r="DC220" s="1056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862"/>
      <c r="DQ220" s="862"/>
      <c r="DR220" s="1056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862"/>
      <c r="EF220" s="862"/>
      <c r="EG220" s="1056"/>
      <c r="EH220" s="61"/>
      <c r="EI220" s="61"/>
      <c r="EJ220" s="61"/>
      <c r="EK220" s="61"/>
      <c r="EL220" s="61"/>
      <c r="EM220" s="61"/>
      <c r="EN220" s="61"/>
      <c r="EO220" s="61"/>
      <c r="EP220" s="61"/>
      <c r="EQ220" s="61"/>
      <c r="ER220" s="61"/>
      <c r="ES220" s="61"/>
      <c r="ET220" s="862"/>
    </row>
    <row r="221" spans="1:150" s="155" customFormat="1" ht="14.1" customHeight="1">
      <c r="A221" s="862"/>
      <c r="B221" s="160"/>
      <c r="C221" s="61"/>
      <c r="D221" s="61"/>
      <c r="E221" s="61"/>
      <c r="F221" s="61"/>
      <c r="G221" s="61"/>
      <c r="H221" s="61"/>
      <c r="I221" s="61"/>
      <c r="J221" s="61"/>
      <c r="K221" s="61"/>
      <c r="L221" s="60"/>
      <c r="M221" s="61"/>
      <c r="N221" s="61"/>
      <c r="O221" s="862"/>
      <c r="P221" s="862"/>
      <c r="Q221" s="160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862"/>
      <c r="AE221" s="862"/>
      <c r="AF221" s="160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862"/>
      <c r="AT221" s="862"/>
      <c r="AU221" s="160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862"/>
      <c r="BI221" s="862"/>
      <c r="BJ221" s="160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862"/>
      <c r="BX221" s="862"/>
      <c r="BY221" s="160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862"/>
      <c r="CM221" s="862"/>
      <c r="CN221" s="160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862"/>
      <c r="DB221" s="862"/>
      <c r="DC221" s="160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862"/>
      <c r="DQ221" s="862"/>
      <c r="DR221" s="160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862"/>
      <c r="EF221" s="862"/>
      <c r="EG221" s="160"/>
      <c r="EH221" s="61"/>
      <c r="EI221" s="61"/>
      <c r="EJ221" s="61"/>
      <c r="EK221" s="61"/>
      <c r="EL221" s="61"/>
      <c r="EM221" s="61"/>
      <c r="EN221" s="61"/>
      <c r="EO221" s="61"/>
      <c r="EP221" s="61"/>
      <c r="EQ221" s="61"/>
      <c r="ER221" s="61"/>
      <c r="ES221" s="61"/>
      <c r="ET221" s="862"/>
    </row>
    <row r="222" spans="1:150" s="155" customFormat="1" ht="14.1" customHeight="1">
      <c r="A222" s="862"/>
      <c r="B222" s="1056" t="str">
        <f>HOME!$B$20</f>
        <v>SOCIAL STUDIES</v>
      </c>
      <c r="C222" s="61"/>
      <c r="D222" s="61"/>
      <c r="E222" s="61"/>
      <c r="F222" s="61"/>
      <c r="G222" s="61"/>
      <c r="H222" s="61"/>
      <c r="I222" s="61"/>
      <c r="J222" s="61"/>
      <c r="K222" s="61"/>
      <c r="L222" s="60"/>
      <c r="M222" s="61"/>
      <c r="N222" s="61"/>
      <c r="O222" s="862"/>
      <c r="P222" s="862"/>
      <c r="Q222" s="1056" t="str">
        <f>HOME!$B$20</f>
        <v>SOCIAL STUDIES</v>
      </c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862"/>
      <c r="AE222" s="862"/>
      <c r="AF222" s="1056" t="str">
        <f>HOME!$B$20</f>
        <v>SOCIAL STUDIES</v>
      </c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862"/>
      <c r="AT222" s="862"/>
      <c r="AU222" s="1056" t="str">
        <f>HOME!$B$20</f>
        <v>SOCIAL STUDIES</v>
      </c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862"/>
      <c r="BI222" s="862"/>
      <c r="BJ222" s="1056" t="str">
        <f>HOME!$B$20</f>
        <v>SOCIAL STUDIES</v>
      </c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862"/>
      <c r="BX222" s="862"/>
      <c r="BY222" s="1056" t="str">
        <f>HOME!$B$20</f>
        <v>SOCIAL STUDIES</v>
      </c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862"/>
      <c r="CM222" s="862"/>
      <c r="CN222" s="1056" t="str">
        <f>HOME!$B$20</f>
        <v>SOCIAL STUDIES</v>
      </c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862"/>
      <c r="DB222" s="862"/>
      <c r="DC222" s="1056" t="str">
        <f>HOME!$B$20</f>
        <v>SOCIAL STUDIES</v>
      </c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862"/>
      <c r="DQ222" s="862"/>
      <c r="DR222" s="1056" t="str">
        <f>HOME!$B$20</f>
        <v>SOCIAL STUDIES</v>
      </c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862"/>
      <c r="EF222" s="862"/>
      <c r="EG222" s="1056" t="str">
        <f>HOME!$B$20</f>
        <v>SOCIAL STUDIES</v>
      </c>
      <c r="EH222" s="61"/>
      <c r="EI222" s="61"/>
      <c r="EJ222" s="61"/>
      <c r="EK222" s="61"/>
      <c r="EL222" s="61"/>
      <c r="EM222" s="61"/>
      <c r="EN222" s="61"/>
      <c r="EO222" s="61"/>
      <c r="EP222" s="61"/>
      <c r="EQ222" s="61"/>
      <c r="ER222" s="61"/>
      <c r="ES222" s="61"/>
      <c r="ET222" s="862"/>
    </row>
    <row r="223" spans="1:150" s="155" customFormat="1" ht="14.1" customHeight="1">
      <c r="A223" s="862"/>
      <c r="B223" s="1056"/>
      <c r="C223" s="61"/>
      <c r="D223" s="61"/>
      <c r="E223" s="61"/>
      <c r="F223" s="61"/>
      <c r="G223" s="61"/>
      <c r="H223" s="61"/>
      <c r="I223" s="61"/>
      <c r="J223" s="61"/>
      <c r="K223" s="61"/>
      <c r="L223" s="60"/>
      <c r="M223" s="61"/>
      <c r="N223" s="61"/>
      <c r="O223" s="862"/>
      <c r="P223" s="862"/>
      <c r="Q223" s="1056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862"/>
      <c r="AE223" s="862"/>
      <c r="AF223" s="1056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862"/>
      <c r="AT223" s="862"/>
      <c r="AU223" s="1056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862"/>
      <c r="BI223" s="862"/>
      <c r="BJ223" s="1056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862"/>
      <c r="BX223" s="862"/>
      <c r="BY223" s="1056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862"/>
      <c r="CM223" s="862"/>
      <c r="CN223" s="1056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862"/>
      <c r="DB223" s="862"/>
      <c r="DC223" s="1056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862"/>
      <c r="DQ223" s="862"/>
      <c r="DR223" s="1056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862"/>
      <c r="EF223" s="862"/>
      <c r="EG223" s="1056"/>
      <c r="EH223" s="61"/>
      <c r="EI223" s="61"/>
      <c r="EJ223" s="61"/>
      <c r="EK223" s="61"/>
      <c r="EL223" s="61"/>
      <c r="EM223" s="61"/>
      <c r="EN223" s="61"/>
      <c r="EO223" s="61"/>
      <c r="EP223" s="61"/>
      <c r="EQ223" s="61"/>
      <c r="ER223" s="61"/>
      <c r="ES223" s="61"/>
      <c r="ET223" s="862"/>
    </row>
    <row r="224" spans="1:150" s="155" customFormat="1" ht="14.1" customHeight="1">
      <c r="A224" s="862"/>
      <c r="B224" s="1056"/>
      <c r="C224" s="61"/>
      <c r="D224" s="61"/>
      <c r="E224" s="61"/>
      <c r="F224" s="61"/>
      <c r="G224" s="61"/>
      <c r="H224" s="61"/>
      <c r="I224" s="61"/>
      <c r="J224" s="61"/>
      <c r="K224" s="61"/>
      <c r="L224" s="60"/>
      <c r="M224" s="61"/>
      <c r="N224" s="61"/>
      <c r="O224" s="862"/>
      <c r="P224" s="862"/>
      <c r="Q224" s="1056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862"/>
      <c r="AE224" s="862"/>
      <c r="AF224" s="1056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862"/>
      <c r="AT224" s="862"/>
      <c r="AU224" s="1056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862"/>
      <c r="BI224" s="862"/>
      <c r="BJ224" s="1056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862"/>
      <c r="BX224" s="862"/>
      <c r="BY224" s="1056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862"/>
      <c r="CM224" s="862"/>
      <c r="CN224" s="1056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862"/>
      <c r="DB224" s="862"/>
      <c r="DC224" s="1056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862"/>
      <c r="DQ224" s="862"/>
      <c r="DR224" s="1056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862"/>
      <c r="EF224" s="862"/>
      <c r="EG224" s="1056"/>
      <c r="EH224" s="61"/>
      <c r="EI224" s="61"/>
      <c r="EJ224" s="61"/>
      <c r="EK224" s="61"/>
      <c r="EL224" s="61"/>
      <c r="EM224" s="61"/>
      <c r="EN224" s="61"/>
      <c r="EO224" s="61"/>
      <c r="EP224" s="61"/>
      <c r="EQ224" s="61"/>
      <c r="ER224" s="61"/>
      <c r="ES224" s="61"/>
      <c r="ET224" s="862"/>
    </row>
    <row r="225" spans="1:150" s="155" customFormat="1" ht="14.1" customHeight="1">
      <c r="A225" s="862"/>
      <c r="B225" s="1056"/>
      <c r="C225" s="61"/>
      <c r="D225" s="61"/>
      <c r="E225" s="61"/>
      <c r="F225" s="61"/>
      <c r="G225" s="61"/>
      <c r="H225" s="61"/>
      <c r="I225" s="61"/>
      <c r="J225" s="61"/>
      <c r="K225" s="61"/>
      <c r="L225" s="60"/>
      <c r="M225" s="61"/>
      <c r="N225" s="61"/>
      <c r="O225" s="862"/>
      <c r="P225" s="862"/>
      <c r="Q225" s="1056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862"/>
      <c r="AE225" s="862"/>
      <c r="AF225" s="1056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862"/>
      <c r="AT225" s="862"/>
      <c r="AU225" s="1056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862"/>
      <c r="BI225" s="862"/>
      <c r="BJ225" s="1056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862"/>
      <c r="BX225" s="862"/>
      <c r="BY225" s="1056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862"/>
      <c r="CM225" s="862"/>
      <c r="CN225" s="1056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862"/>
      <c r="DB225" s="862"/>
      <c r="DC225" s="1056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862"/>
      <c r="DQ225" s="862"/>
      <c r="DR225" s="1056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862"/>
      <c r="EF225" s="862"/>
      <c r="EG225" s="1056"/>
      <c r="EH225" s="61"/>
      <c r="EI225" s="61"/>
      <c r="EJ225" s="61"/>
      <c r="EK225" s="61"/>
      <c r="EL225" s="61"/>
      <c r="EM225" s="61"/>
      <c r="EN225" s="61"/>
      <c r="EO225" s="61"/>
      <c r="EP225" s="61"/>
      <c r="EQ225" s="61"/>
      <c r="ER225" s="61"/>
      <c r="ES225" s="61"/>
      <c r="ET225" s="862"/>
    </row>
    <row r="226" spans="1:150" s="155" customFormat="1" ht="14.1" customHeight="1">
      <c r="A226" s="862"/>
      <c r="B226" s="1056"/>
      <c r="C226" s="61"/>
      <c r="D226" s="61"/>
      <c r="E226" s="61"/>
      <c r="F226" s="61"/>
      <c r="G226" s="61"/>
      <c r="H226" s="61"/>
      <c r="I226" s="61"/>
      <c r="J226" s="61"/>
      <c r="K226" s="61"/>
      <c r="L226" s="60"/>
      <c r="M226" s="61"/>
      <c r="N226" s="61"/>
      <c r="O226" s="862"/>
      <c r="P226" s="862"/>
      <c r="Q226" s="1056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862"/>
      <c r="AE226" s="862"/>
      <c r="AF226" s="1056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862"/>
      <c r="AT226" s="862"/>
      <c r="AU226" s="1056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862"/>
      <c r="BI226" s="862"/>
      <c r="BJ226" s="1056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862"/>
      <c r="BX226" s="862"/>
      <c r="BY226" s="1056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862"/>
      <c r="CM226" s="862"/>
      <c r="CN226" s="1056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862"/>
      <c r="DB226" s="862"/>
      <c r="DC226" s="1056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862"/>
      <c r="DQ226" s="862"/>
      <c r="DR226" s="1056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862"/>
      <c r="EF226" s="862"/>
      <c r="EG226" s="1056"/>
      <c r="EH226" s="61"/>
      <c r="EI226" s="61"/>
      <c r="EJ226" s="61"/>
      <c r="EK226" s="61"/>
      <c r="EL226" s="61"/>
      <c r="EM226" s="61"/>
      <c r="EN226" s="61"/>
      <c r="EO226" s="61"/>
      <c r="EP226" s="61"/>
      <c r="EQ226" s="61"/>
      <c r="ER226" s="61"/>
      <c r="ES226" s="61"/>
      <c r="ET226" s="862"/>
    </row>
    <row r="227" spans="1:150" s="155" customFormat="1" ht="14.1" customHeight="1">
      <c r="A227" s="862"/>
      <c r="B227" s="1056"/>
      <c r="C227" s="61"/>
      <c r="D227" s="61"/>
      <c r="E227" s="61"/>
      <c r="F227" s="61"/>
      <c r="G227" s="61"/>
      <c r="H227" s="61"/>
      <c r="I227" s="61"/>
      <c r="J227" s="61"/>
      <c r="K227" s="61"/>
      <c r="L227" s="60"/>
      <c r="M227" s="61"/>
      <c r="N227" s="61"/>
      <c r="O227" s="862"/>
      <c r="P227" s="862"/>
      <c r="Q227" s="1056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862"/>
      <c r="AE227" s="862"/>
      <c r="AF227" s="1056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862"/>
      <c r="AT227" s="862"/>
      <c r="AU227" s="1056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862"/>
      <c r="BI227" s="862"/>
      <c r="BJ227" s="1056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862"/>
      <c r="BX227" s="862"/>
      <c r="BY227" s="1056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862"/>
      <c r="CM227" s="862"/>
      <c r="CN227" s="1056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862"/>
      <c r="DB227" s="862"/>
      <c r="DC227" s="1056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862"/>
      <c r="DQ227" s="862"/>
      <c r="DR227" s="1056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862"/>
      <c r="EF227" s="862"/>
      <c r="EG227" s="1056"/>
      <c r="EH227" s="61"/>
      <c r="EI227" s="61"/>
      <c r="EJ227" s="61"/>
      <c r="EK227" s="61"/>
      <c r="EL227" s="61"/>
      <c r="EM227" s="61"/>
      <c r="EN227" s="61"/>
      <c r="EO227" s="61"/>
      <c r="EP227" s="61"/>
      <c r="EQ227" s="61"/>
      <c r="ER227" s="61"/>
      <c r="ES227" s="61"/>
      <c r="ET227" s="862"/>
    </row>
    <row r="228" spans="1:150" s="155" customFormat="1" ht="14.1" customHeight="1">
      <c r="A228" s="862"/>
      <c r="B228" s="1056"/>
      <c r="C228" s="61"/>
      <c r="D228" s="61"/>
      <c r="E228" s="61"/>
      <c r="F228" s="61"/>
      <c r="G228" s="61"/>
      <c r="H228" s="61"/>
      <c r="I228" s="61"/>
      <c r="J228" s="61"/>
      <c r="K228" s="61"/>
      <c r="L228" s="60"/>
      <c r="M228" s="61"/>
      <c r="N228" s="61"/>
      <c r="O228" s="862"/>
      <c r="P228" s="862"/>
      <c r="Q228" s="1056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862"/>
      <c r="AE228" s="862"/>
      <c r="AF228" s="1056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862"/>
      <c r="AT228" s="862"/>
      <c r="AU228" s="1056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862"/>
      <c r="BI228" s="862"/>
      <c r="BJ228" s="1056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862"/>
      <c r="BX228" s="862"/>
      <c r="BY228" s="1056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862"/>
      <c r="CM228" s="862"/>
      <c r="CN228" s="1056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862"/>
      <c r="DB228" s="862"/>
      <c r="DC228" s="1056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862"/>
      <c r="DQ228" s="862"/>
      <c r="DR228" s="1056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862"/>
      <c r="EF228" s="862"/>
      <c r="EG228" s="1056"/>
      <c r="EH228" s="61"/>
      <c r="EI228" s="61"/>
      <c r="EJ228" s="61"/>
      <c r="EK228" s="61"/>
      <c r="EL228" s="61"/>
      <c r="EM228" s="61"/>
      <c r="EN228" s="61"/>
      <c r="EO228" s="61"/>
      <c r="EP228" s="61"/>
      <c r="EQ228" s="61"/>
      <c r="ER228" s="61"/>
      <c r="ES228" s="61"/>
      <c r="ET228" s="862"/>
    </row>
    <row r="229" spans="1:150" s="155" customFormat="1" ht="14.1" customHeight="1">
      <c r="A229" s="164"/>
      <c r="B229" s="1056"/>
      <c r="C229" s="61"/>
      <c r="D229" s="61"/>
      <c r="E229" s="61"/>
      <c r="F229" s="61"/>
      <c r="G229" s="61"/>
      <c r="H229" s="61"/>
      <c r="I229" s="61"/>
      <c r="J229" s="61"/>
      <c r="K229" s="61"/>
      <c r="L229" s="60"/>
      <c r="M229" s="61"/>
      <c r="N229" s="61"/>
      <c r="O229" s="164"/>
      <c r="P229" s="164"/>
      <c r="Q229" s="1056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164"/>
      <c r="AE229" s="164"/>
      <c r="AF229" s="1056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164"/>
      <c r="AT229" s="164"/>
      <c r="AU229" s="1056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164"/>
      <c r="BI229" s="164"/>
      <c r="BJ229" s="1056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164"/>
      <c r="BX229" s="164"/>
      <c r="BY229" s="1056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164"/>
      <c r="CM229" s="164"/>
      <c r="CN229" s="1056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164"/>
      <c r="DB229" s="164"/>
      <c r="DC229" s="1056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164"/>
      <c r="DQ229" s="164"/>
      <c r="DR229" s="1056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164"/>
      <c r="EF229" s="164"/>
      <c r="EG229" s="1056"/>
      <c r="EH229" s="61"/>
      <c r="EI229" s="61"/>
      <c r="EJ229" s="61"/>
      <c r="EK229" s="61"/>
      <c r="EL229" s="61"/>
      <c r="EM229" s="61"/>
      <c r="EN229" s="61"/>
      <c r="EO229" s="61"/>
      <c r="EP229" s="61"/>
      <c r="EQ229" s="61"/>
      <c r="ER229" s="61"/>
      <c r="ES229" s="61"/>
      <c r="ET229" s="164"/>
    </row>
    <row r="230" spans="1:150" s="155" customFormat="1" ht="8.25" customHeight="1">
      <c r="A230" s="862"/>
      <c r="B230" s="862"/>
      <c r="C230" s="862"/>
      <c r="D230" s="862"/>
      <c r="E230" s="862"/>
      <c r="F230" s="862"/>
      <c r="G230" s="862"/>
      <c r="H230" s="862"/>
      <c r="I230" s="862"/>
      <c r="J230" s="862"/>
      <c r="K230" s="862"/>
      <c r="L230" s="862"/>
      <c r="M230" s="862"/>
      <c r="N230" s="862"/>
      <c r="O230" s="862"/>
      <c r="P230" s="862"/>
      <c r="Q230" s="862"/>
      <c r="R230" s="862"/>
      <c r="S230" s="862"/>
      <c r="T230" s="862"/>
      <c r="U230" s="862"/>
      <c r="V230" s="862"/>
      <c r="W230" s="862"/>
      <c r="X230" s="862"/>
      <c r="Y230" s="862"/>
      <c r="Z230" s="862"/>
      <c r="AA230" s="862"/>
      <c r="AB230" s="862"/>
      <c r="AC230" s="862"/>
      <c r="AD230" s="862"/>
      <c r="AE230" s="862"/>
      <c r="AF230" s="862"/>
      <c r="AG230" s="862"/>
      <c r="AH230" s="862"/>
      <c r="AI230" s="862"/>
      <c r="AJ230" s="862"/>
      <c r="AK230" s="862"/>
      <c r="AL230" s="862"/>
      <c r="AM230" s="862"/>
      <c r="AN230" s="862"/>
      <c r="AO230" s="862"/>
      <c r="AP230" s="862"/>
      <c r="AQ230" s="862"/>
      <c r="AR230" s="862"/>
      <c r="AS230" s="862"/>
      <c r="AT230" s="862"/>
      <c r="AU230" s="862"/>
      <c r="AV230" s="862"/>
      <c r="AW230" s="862"/>
      <c r="AX230" s="862"/>
      <c r="AY230" s="862"/>
      <c r="AZ230" s="862"/>
      <c r="BA230" s="862"/>
      <c r="BB230" s="862"/>
      <c r="BC230" s="862"/>
      <c r="BD230" s="862"/>
      <c r="BE230" s="862"/>
      <c r="BF230" s="862"/>
      <c r="BG230" s="862"/>
      <c r="BH230" s="862"/>
      <c r="BI230" s="862"/>
      <c r="BJ230" s="862"/>
      <c r="BK230" s="862"/>
      <c r="BL230" s="862"/>
      <c r="BM230" s="862"/>
      <c r="BN230" s="862"/>
      <c r="BO230" s="862"/>
      <c r="BP230" s="862"/>
      <c r="BQ230" s="862"/>
      <c r="BR230" s="862"/>
      <c r="BS230" s="862"/>
      <c r="BT230" s="862"/>
      <c r="BU230" s="862"/>
      <c r="BV230" s="862"/>
      <c r="BW230" s="862"/>
      <c r="BX230" s="862"/>
      <c r="BY230" s="862"/>
      <c r="BZ230" s="862"/>
      <c r="CA230" s="862"/>
      <c r="CB230" s="862"/>
      <c r="CC230" s="862"/>
      <c r="CD230" s="862"/>
      <c r="CE230" s="862"/>
      <c r="CF230" s="862"/>
      <c r="CG230" s="862"/>
      <c r="CH230" s="862"/>
      <c r="CI230" s="862"/>
      <c r="CJ230" s="862"/>
      <c r="CK230" s="862"/>
      <c r="CL230" s="862"/>
      <c r="CM230" s="862"/>
      <c r="CN230" s="862"/>
      <c r="CO230" s="862"/>
      <c r="CP230" s="862"/>
      <c r="CQ230" s="862"/>
      <c r="CR230" s="862"/>
      <c r="CS230" s="862"/>
      <c r="CT230" s="862"/>
      <c r="CU230" s="862"/>
      <c r="CV230" s="862"/>
      <c r="CW230" s="862"/>
      <c r="CX230" s="862"/>
      <c r="CY230" s="862"/>
      <c r="CZ230" s="862"/>
      <c r="DA230" s="862"/>
      <c r="DB230" s="862"/>
      <c r="DC230" s="862"/>
      <c r="DD230" s="862"/>
      <c r="DE230" s="862"/>
      <c r="DF230" s="862"/>
      <c r="DG230" s="862"/>
      <c r="DH230" s="862"/>
      <c r="DI230" s="862"/>
      <c r="DJ230" s="862"/>
      <c r="DK230" s="862"/>
      <c r="DL230" s="862"/>
      <c r="DM230" s="862"/>
      <c r="DN230" s="862"/>
      <c r="DO230" s="862"/>
      <c r="DP230" s="862"/>
      <c r="DQ230" s="862"/>
      <c r="DR230" s="862"/>
      <c r="DS230" s="862"/>
      <c r="DT230" s="862"/>
      <c r="DU230" s="862"/>
      <c r="DV230" s="862"/>
      <c r="DW230" s="862"/>
      <c r="DX230" s="862"/>
      <c r="DY230" s="862"/>
      <c r="DZ230" s="862"/>
      <c r="EA230" s="862"/>
      <c r="EB230" s="862"/>
      <c r="EC230" s="862"/>
      <c r="ED230" s="862"/>
      <c r="EE230" s="862"/>
      <c r="EF230" s="862"/>
      <c r="EG230" s="862"/>
      <c r="EH230" s="862"/>
      <c r="EI230" s="862"/>
      <c r="EJ230" s="862"/>
      <c r="EK230" s="862"/>
      <c r="EL230" s="862"/>
      <c r="EM230" s="862"/>
      <c r="EN230" s="862"/>
      <c r="EO230" s="862"/>
      <c r="EP230" s="862"/>
      <c r="EQ230" s="862"/>
      <c r="ER230" s="862"/>
      <c r="ES230" s="862"/>
      <c r="ET230" s="862"/>
    </row>
    <row r="231" spans="1:150" s="155" customFormat="1" ht="10.5" customHeight="1">
      <c r="A231" s="862"/>
      <c r="B231" s="862"/>
      <c r="C231" s="862"/>
      <c r="D231" s="862"/>
      <c r="E231" s="862"/>
      <c r="F231" s="862"/>
      <c r="G231" s="862"/>
      <c r="H231" s="862"/>
      <c r="I231" s="862"/>
      <c r="J231" s="862"/>
      <c r="K231" s="862"/>
      <c r="L231" s="862"/>
      <c r="M231" s="862"/>
      <c r="N231" s="862"/>
      <c r="O231" s="862"/>
      <c r="P231" s="862"/>
      <c r="Q231" s="862"/>
      <c r="R231" s="862"/>
      <c r="S231" s="862"/>
      <c r="T231" s="862"/>
      <c r="U231" s="862"/>
      <c r="V231" s="862"/>
      <c r="W231" s="862"/>
      <c r="X231" s="862"/>
      <c r="Y231" s="862"/>
      <c r="Z231" s="862"/>
      <c r="AA231" s="862"/>
      <c r="AB231" s="862"/>
      <c r="AC231" s="862"/>
      <c r="AD231" s="862"/>
      <c r="AE231" s="862"/>
      <c r="AF231" s="862"/>
      <c r="AG231" s="862"/>
      <c r="AH231" s="862"/>
      <c r="AI231" s="862"/>
      <c r="AJ231" s="862"/>
      <c r="AK231" s="862"/>
      <c r="AL231" s="862"/>
      <c r="AM231" s="862"/>
      <c r="AN231" s="862"/>
      <c r="AO231" s="862"/>
      <c r="AP231" s="862"/>
      <c r="AQ231" s="862"/>
      <c r="AR231" s="862"/>
      <c r="AS231" s="862"/>
      <c r="AT231" s="862"/>
      <c r="AU231" s="862"/>
      <c r="AV231" s="862"/>
      <c r="AW231" s="862"/>
      <c r="AX231" s="862"/>
      <c r="AY231" s="862"/>
      <c r="AZ231" s="862"/>
      <c r="BA231" s="862"/>
      <c r="BB231" s="862"/>
      <c r="BC231" s="862"/>
      <c r="BD231" s="862"/>
      <c r="BE231" s="862"/>
      <c r="BF231" s="862"/>
      <c r="BG231" s="862"/>
      <c r="BH231" s="862"/>
      <c r="BI231" s="862"/>
      <c r="BJ231" s="862"/>
      <c r="BK231" s="862"/>
      <c r="BL231" s="862"/>
      <c r="BM231" s="862"/>
      <c r="BN231" s="862"/>
      <c r="BO231" s="862"/>
      <c r="BP231" s="862"/>
      <c r="BQ231" s="862"/>
      <c r="BR231" s="862"/>
      <c r="BS231" s="862"/>
      <c r="BT231" s="862"/>
      <c r="BU231" s="862"/>
      <c r="BV231" s="862"/>
      <c r="BW231" s="862"/>
      <c r="BX231" s="862"/>
      <c r="BY231" s="862"/>
      <c r="BZ231" s="862"/>
      <c r="CA231" s="862"/>
      <c r="CB231" s="862"/>
      <c r="CC231" s="862"/>
      <c r="CD231" s="862"/>
      <c r="CE231" s="862"/>
      <c r="CF231" s="862"/>
      <c r="CG231" s="862"/>
      <c r="CH231" s="862"/>
      <c r="CI231" s="862"/>
      <c r="CJ231" s="862"/>
      <c r="CK231" s="862"/>
      <c r="CL231" s="862"/>
      <c r="CM231" s="862"/>
      <c r="CN231" s="862"/>
      <c r="CO231" s="862"/>
      <c r="CP231" s="862"/>
      <c r="CQ231" s="862"/>
      <c r="CR231" s="862"/>
      <c r="CS231" s="862"/>
      <c r="CT231" s="862"/>
      <c r="CU231" s="862"/>
      <c r="CV231" s="862"/>
      <c r="CW231" s="862"/>
      <c r="CX231" s="862"/>
      <c r="CY231" s="862"/>
      <c r="CZ231" s="862"/>
      <c r="DA231" s="862"/>
      <c r="DB231" s="862"/>
      <c r="DC231" s="862"/>
      <c r="DD231" s="862"/>
      <c r="DE231" s="862"/>
      <c r="DF231" s="862"/>
      <c r="DG231" s="862"/>
      <c r="DH231" s="862"/>
      <c r="DI231" s="862"/>
      <c r="DJ231" s="862"/>
      <c r="DK231" s="862"/>
      <c r="DL231" s="862"/>
      <c r="DM231" s="862"/>
      <c r="DN231" s="862"/>
      <c r="DO231" s="862"/>
      <c r="DP231" s="862"/>
      <c r="DQ231" s="862"/>
      <c r="DR231" s="862"/>
      <c r="DS231" s="862"/>
      <c r="DT231" s="862"/>
      <c r="DU231" s="862"/>
      <c r="DV231" s="862"/>
      <c r="DW231" s="862"/>
      <c r="DX231" s="862"/>
      <c r="DY231" s="862"/>
      <c r="DZ231" s="862"/>
      <c r="EA231" s="862"/>
      <c r="EB231" s="862"/>
      <c r="EC231" s="862"/>
      <c r="ED231" s="862"/>
      <c r="EE231" s="862"/>
      <c r="EF231" s="862"/>
      <c r="EG231" s="862"/>
      <c r="EH231" s="862"/>
      <c r="EI231" s="862"/>
      <c r="EJ231" s="862"/>
      <c r="EK231" s="862"/>
      <c r="EL231" s="862"/>
      <c r="EM231" s="862"/>
      <c r="EN231" s="862"/>
      <c r="EO231" s="862"/>
      <c r="EP231" s="862"/>
      <c r="EQ231" s="862"/>
      <c r="ER231" s="862"/>
      <c r="ES231" s="862"/>
      <c r="ET231" s="862"/>
    </row>
    <row r="232" spans="1:150" s="155" customFormat="1" ht="15.75" customHeight="1" thickBot="1">
      <c r="A232" s="164"/>
      <c r="B232" s="1063" t="s">
        <v>861</v>
      </c>
      <c r="C232" s="1063"/>
      <c r="D232" s="1064" t="str">
        <f>'BACKUP SHEET'!$AX$13</f>
        <v>HKM2016-17VIII BB2730</v>
      </c>
      <c r="E232" s="1064"/>
      <c r="F232" s="1064"/>
      <c r="G232" s="1064"/>
      <c r="H232" s="82"/>
      <c r="I232" s="83"/>
      <c r="J232" s="83" t="s">
        <v>862</v>
      </c>
      <c r="K232" s="1065" t="str">
        <f>'BACKUP SHEET'!$AY$13</f>
        <v>HKM2016-17VIII BB2730B3</v>
      </c>
      <c r="L232" s="1065"/>
      <c r="M232" s="1065"/>
      <c r="N232" s="1065"/>
      <c r="O232" s="862"/>
      <c r="P232" s="164"/>
      <c r="Q232" s="1063" t="s">
        <v>861</v>
      </c>
      <c r="R232" s="1063"/>
      <c r="S232" s="1064" t="str">
        <f>'BACKUP SHEET'!$AX$18</f>
        <v>HKM2016-17VIII BK2736</v>
      </c>
      <c r="T232" s="1064"/>
      <c r="U232" s="1064"/>
      <c r="V232" s="1064"/>
      <c r="W232" s="82"/>
      <c r="X232" s="83"/>
      <c r="Y232" s="83" t="s">
        <v>862</v>
      </c>
      <c r="Z232" s="1065" t="str">
        <f>'BACKUP SHEET'!$AY$18</f>
        <v>HKM2016-17VIII BK2736K8</v>
      </c>
      <c r="AA232" s="1065"/>
      <c r="AB232" s="1065"/>
      <c r="AC232" s="1065"/>
      <c r="AD232" s="862"/>
      <c r="AE232" s="164"/>
      <c r="AF232" s="1063" t="s">
        <v>861</v>
      </c>
      <c r="AG232" s="1063"/>
      <c r="AH232" s="1064" t="str">
        <f>'BACKUP SHEET'!$AX$23</f>
        <v>HKM2016-17VIII BB2741</v>
      </c>
      <c r="AI232" s="1064"/>
      <c r="AJ232" s="1064"/>
      <c r="AK232" s="1064"/>
      <c r="AL232" s="82"/>
      <c r="AM232" s="83"/>
      <c r="AN232" s="83" t="s">
        <v>862</v>
      </c>
      <c r="AO232" s="1065" t="str">
        <f>'BACKUP SHEET'!$AY$23</f>
        <v>HKM2016-17VIII BB2741B13</v>
      </c>
      <c r="AP232" s="1065"/>
      <c r="AQ232" s="1065"/>
      <c r="AR232" s="1065"/>
      <c r="AS232" s="862"/>
      <c r="AT232" s="164"/>
      <c r="AU232" s="1063" t="s">
        <v>861</v>
      </c>
      <c r="AV232" s="1063"/>
      <c r="AW232" s="1064" t="str">
        <f>'BACKUP SHEET'!$AX$28</f>
        <v>HKM2016-17VIII BI2747</v>
      </c>
      <c r="AX232" s="1064"/>
      <c r="AY232" s="1064"/>
      <c r="AZ232" s="1064"/>
      <c r="BA232" s="82"/>
      <c r="BB232" s="83"/>
      <c r="BC232" s="83" t="s">
        <v>862</v>
      </c>
      <c r="BD232" s="1065" t="str">
        <f>'BACKUP SHEET'!$AY$28</f>
        <v>HKM2016-17VIII BI2747I18</v>
      </c>
      <c r="BE232" s="1065"/>
      <c r="BF232" s="1065"/>
      <c r="BG232" s="1065"/>
      <c r="BH232" s="862"/>
      <c r="BI232" s="164"/>
      <c r="BJ232" s="1063" t="s">
        <v>861</v>
      </c>
      <c r="BK232" s="1063"/>
      <c r="BL232" s="1064" t="str">
        <f>'BACKUP SHEET'!$AX$33</f>
        <v>HKM2016-17VIII BM2752</v>
      </c>
      <c r="BM232" s="1064"/>
      <c r="BN232" s="1064"/>
      <c r="BO232" s="1064"/>
      <c r="BP232" s="82"/>
      <c r="BQ232" s="83"/>
      <c r="BR232" s="83" t="s">
        <v>862</v>
      </c>
      <c r="BS232" s="1065" t="str">
        <f>'BACKUP SHEET'!$AY$33</f>
        <v>HKM2016-17VIII BM2752M23</v>
      </c>
      <c r="BT232" s="1065"/>
      <c r="BU232" s="1065"/>
      <c r="BV232" s="1065"/>
      <c r="BW232" s="862"/>
      <c r="BX232" s="164"/>
      <c r="BY232" s="1063" t="s">
        <v>861</v>
      </c>
      <c r="BZ232" s="1063"/>
      <c r="CA232" s="1064" t="str">
        <f>'BACKUP SHEET'!$AX$38</f>
        <v>HKM2016-17VIII BA2801</v>
      </c>
      <c r="CB232" s="1064"/>
      <c r="CC232" s="1064"/>
      <c r="CD232" s="1064"/>
      <c r="CE232" s="82"/>
      <c r="CF232" s="83"/>
      <c r="CG232" s="83" t="s">
        <v>862</v>
      </c>
      <c r="CH232" s="1065" t="str">
        <f>'BACKUP SHEET'!$AY$38</f>
        <v>HKM2016-17VIII BA2801A28</v>
      </c>
      <c r="CI232" s="1065"/>
      <c r="CJ232" s="1065"/>
      <c r="CK232" s="1065"/>
      <c r="CL232" s="862"/>
      <c r="CM232" s="164"/>
      <c r="CN232" s="1063" t="s">
        <v>861</v>
      </c>
      <c r="CO232" s="1063"/>
      <c r="CP232" s="1064" t="str">
        <f>'BACKUP SHEET'!$AX$43</f>
        <v>HKM2016-17VIII BJ3063</v>
      </c>
      <c r="CQ232" s="1064"/>
      <c r="CR232" s="1064"/>
      <c r="CS232" s="1064"/>
      <c r="CT232" s="82"/>
      <c r="CU232" s="83"/>
      <c r="CV232" s="83" t="s">
        <v>862</v>
      </c>
      <c r="CW232" s="1065" t="str">
        <f>'BACKUP SHEET'!$AY$43</f>
        <v>HKM2016-17VIII BJ3063J33</v>
      </c>
      <c r="CX232" s="1065"/>
      <c r="CY232" s="1065"/>
      <c r="CZ232" s="1065"/>
      <c r="DA232" s="862"/>
      <c r="DB232" s="164"/>
      <c r="DC232" s="1063" t="s">
        <v>861</v>
      </c>
      <c r="DD232" s="1063"/>
      <c r="DE232" s="1064" t="str">
        <f>'BACKUP SHEET'!$AX$48</f>
        <v>HKM2016-17VIII BN2755</v>
      </c>
      <c r="DF232" s="1064"/>
      <c r="DG232" s="1064"/>
      <c r="DH232" s="1064"/>
      <c r="DI232" s="82"/>
      <c r="DJ232" s="83"/>
      <c r="DK232" s="83" t="s">
        <v>862</v>
      </c>
      <c r="DL232" s="1065" t="str">
        <f>'BACKUP SHEET'!$AY$48</f>
        <v>HKM2016-17VIII BN2755N38</v>
      </c>
      <c r="DM232" s="1065"/>
      <c r="DN232" s="1065"/>
      <c r="DO232" s="1065"/>
      <c r="DP232" s="862"/>
      <c r="DQ232" s="164"/>
      <c r="DR232" s="1063" t="s">
        <v>861</v>
      </c>
      <c r="DS232" s="1063"/>
      <c r="DT232" s="1064" t="str">
        <f>'BACKUP SHEET'!$AX$53</f>
        <v>HKM2016-17VIII BK2763</v>
      </c>
      <c r="DU232" s="1064"/>
      <c r="DV232" s="1064"/>
      <c r="DW232" s="1064"/>
      <c r="DX232" s="82"/>
      <c r="DY232" s="83"/>
      <c r="DZ232" s="83" t="s">
        <v>862</v>
      </c>
      <c r="EA232" s="1065" t="str">
        <f>'BACKUP SHEET'!$AY$53</f>
        <v>HKM2016-17VIII BK2763K43</v>
      </c>
      <c r="EB232" s="1065"/>
      <c r="EC232" s="1065"/>
      <c r="ED232" s="1065"/>
      <c r="EE232" s="862"/>
      <c r="EF232" s="164"/>
      <c r="EG232" s="1063" t="s">
        <v>861</v>
      </c>
      <c r="EH232" s="1063"/>
      <c r="EI232" s="1064" t="str">
        <f>'BACKUP SHEET'!$AX$58</f>
        <v>HKM2016-17VIII BJ2770</v>
      </c>
      <c r="EJ232" s="1064"/>
      <c r="EK232" s="1064"/>
      <c r="EL232" s="1064"/>
      <c r="EM232" s="82"/>
      <c r="EN232" s="83"/>
      <c r="EO232" s="83" t="s">
        <v>862</v>
      </c>
      <c r="EP232" s="1065" t="str">
        <f>'BACKUP SHEET'!$AY$58</f>
        <v>HKM2016-17VIII BJ2770J48</v>
      </c>
      <c r="EQ232" s="1065"/>
      <c r="ER232" s="1065"/>
      <c r="ES232" s="1065"/>
      <c r="ET232" s="862"/>
    </row>
    <row r="233" spans="1:150" s="155" customFormat="1" ht="24.75" customHeight="1" thickTop="1">
      <c r="A233" s="862"/>
      <c r="B233" s="60"/>
      <c r="C233" s="1066" t="s">
        <v>859</v>
      </c>
      <c r="D233" s="1066"/>
      <c r="E233" s="1066"/>
      <c r="F233" s="1066"/>
      <c r="G233" s="1066"/>
      <c r="H233" s="1066"/>
      <c r="I233" s="1066"/>
      <c r="J233" s="1067" t="str">
        <f>HOME!$G$4</f>
        <v>HYDERABAD</v>
      </c>
      <c r="K233" s="1067"/>
      <c r="L233" s="1067"/>
      <c r="M233" s="61"/>
      <c r="N233" s="61"/>
      <c r="O233" s="862"/>
      <c r="P233" s="862"/>
      <c r="Q233" s="60"/>
      <c r="R233" s="1066" t="s">
        <v>859</v>
      </c>
      <c r="S233" s="1066"/>
      <c r="T233" s="1066"/>
      <c r="U233" s="1066"/>
      <c r="V233" s="1066"/>
      <c r="W233" s="1066"/>
      <c r="X233" s="1066"/>
      <c r="Y233" s="1067" t="str">
        <f>HOME!$G$4</f>
        <v>HYDERABAD</v>
      </c>
      <c r="Z233" s="1067"/>
      <c r="AA233" s="1067"/>
      <c r="AB233" s="61"/>
      <c r="AC233" s="61"/>
      <c r="AD233" s="862"/>
      <c r="AE233" s="862"/>
      <c r="AF233" s="60"/>
      <c r="AG233" s="1066" t="s">
        <v>859</v>
      </c>
      <c r="AH233" s="1066"/>
      <c r="AI233" s="1066"/>
      <c r="AJ233" s="1066"/>
      <c r="AK233" s="1066"/>
      <c r="AL233" s="1066"/>
      <c r="AM233" s="1066"/>
      <c r="AN233" s="1067" t="str">
        <f>HOME!$G$4</f>
        <v>HYDERABAD</v>
      </c>
      <c r="AO233" s="1067"/>
      <c r="AP233" s="1067"/>
      <c r="AQ233" s="61"/>
      <c r="AR233" s="61"/>
      <c r="AS233" s="862"/>
      <c r="AT233" s="862"/>
      <c r="AU233" s="60"/>
      <c r="AV233" s="1066" t="s">
        <v>859</v>
      </c>
      <c r="AW233" s="1066"/>
      <c r="AX233" s="1066"/>
      <c r="AY233" s="1066"/>
      <c r="AZ233" s="1066"/>
      <c r="BA233" s="1066"/>
      <c r="BB233" s="1066"/>
      <c r="BC233" s="1067" t="str">
        <f>HOME!$G$4</f>
        <v>HYDERABAD</v>
      </c>
      <c r="BD233" s="1067"/>
      <c r="BE233" s="1067"/>
      <c r="BF233" s="61"/>
      <c r="BG233" s="61"/>
      <c r="BH233" s="862"/>
      <c r="BI233" s="862"/>
      <c r="BJ233" s="60"/>
      <c r="BK233" s="1066" t="s">
        <v>859</v>
      </c>
      <c r="BL233" s="1066"/>
      <c r="BM233" s="1066"/>
      <c r="BN233" s="1066"/>
      <c r="BO233" s="1066"/>
      <c r="BP233" s="1066"/>
      <c r="BQ233" s="1066"/>
      <c r="BR233" s="1067" t="str">
        <f>HOME!$G$4</f>
        <v>HYDERABAD</v>
      </c>
      <c r="BS233" s="1067"/>
      <c r="BT233" s="1067"/>
      <c r="BU233" s="61"/>
      <c r="BV233" s="61"/>
      <c r="BW233" s="862"/>
      <c r="BX233" s="862"/>
      <c r="BY233" s="60"/>
      <c r="BZ233" s="1066" t="s">
        <v>859</v>
      </c>
      <c r="CA233" s="1066"/>
      <c r="CB233" s="1066"/>
      <c r="CC233" s="1066"/>
      <c r="CD233" s="1066"/>
      <c r="CE233" s="1066"/>
      <c r="CF233" s="1066"/>
      <c r="CG233" s="1067" t="str">
        <f>HOME!$G$4</f>
        <v>HYDERABAD</v>
      </c>
      <c r="CH233" s="1067"/>
      <c r="CI233" s="1067"/>
      <c r="CJ233" s="61"/>
      <c r="CK233" s="61"/>
      <c r="CL233" s="862"/>
      <c r="CM233" s="862"/>
      <c r="CN233" s="60"/>
      <c r="CO233" s="1066" t="s">
        <v>859</v>
      </c>
      <c r="CP233" s="1066"/>
      <c r="CQ233" s="1066"/>
      <c r="CR233" s="1066"/>
      <c r="CS233" s="1066"/>
      <c r="CT233" s="1066"/>
      <c r="CU233" s="1066"/>
      <c r="CV233" s="1067" t="str">
        <f>HOME!$G$4</f>
        <v>HYDERABAD</v>
      </c>
      <c r="CW233" s="1067"/>
      <c r="CX233" s="1067"/>
      <c r="CY233" s="61"/>
      <c r="CZ233" s="61"/>
      <c r="DA233" s="862"/>
      <c r="DB233" s="862"/>
      <c r="DC233" s="60"/>
      <c r="DD233" s="1066" t="s">
        <v>859</v>
      </c>
      <c r="DE233" s="1066"/>
      <c r="DF233" s="1066"/>
      <c r="DG233" s="1066"/>
      <c r="DH233" s="1066"/>
      <c r="DI233" s="1066"/>
      <c r="DJ233" s="1066"/>
      <c r="DK233" s="1067" t="str">
        <f>HOME!$G$4</f>
        <v>HYDERABAD</v>
      </c>
      <c r="DL233" s="1067"/>
      <c r="DM233" s="1067"/>
      <c r="DN233" s="61"/>
      <c r="DO233" s="61"/>
      <c r="DP233" s="862"/>
      <c r="DQ233" s="862"/>
      <c r="DR233" s="60"/>
      <c r="DS233" s="1066" t="s">
        <v>859</v>
      </c>
      <c r="DT233" s="1066"/>
      <c r="DU233" s="1066"/>
      <c r="DV233" s="1066"/>
      <c r="DW233" s="1066"/>
      <c r="DX233" s="1066"/>
      <c r="DY233" s="1066"/>
      <c r="DZ233" s="1067" t="str">
        <f>HOME!$G$4</f>
        <v>HYDERABAD</v>
      </c>
      <c r="EA233" s="1067"/>
      <c r="EB233" s="1067"/>
      <c r="EC233" s="61"/>
      <c r="ED233" s="61"/>
      <c r="EE233" s="862"/>
      <c r="EF233" s="862"/>
      <c r="EG233" s="60"/>
      <c r="EH233" s="1066" t="s">
        <v>859</v>
      </c>
      <c r="EI233" s="1066"/>
      <c r="EJ233" s="1066"/>
      <c r="EK233" s="1066"/>
      <c r="EL233" s="1066"/>
      <c r="EM233" s="1066"/>
      <c r="EN233" s="1066"/>
      <c r="EO233" s="1067" t="str">
        <f>HOME!$G$4</f>
        <v>HYDERABAD</v>
      </c>
      <c r="EP233" s="1067"/>
      <c r="EQ233" s="1067"/>
      <c r="ER233" s="61"/>
      <c r="ES233" s="61"/>
      <c r="ET233" s="862"/>
    </row>
    <row r="234" spans="1:150" s="155" customFormat="1" ht="35.25" customHeight="1">
      <c r="A234" s="862"/>
      <c r="B234" s="60"/>
      <c r="C234" s="48"/>
      <c r="D234" s="1068" t="s">
        <v>865</v>
      </c>
      <c r="E234" s="1068"/>
      <c r="F234" s="1068"/>
      <c r="G234" s="1068"/>
      <c r="H234" s="1068"/>
      <c r="I234" s="1068"/>
      <c r="J234" s="1068"/>
      <c r="K234" s="1068"/>
      <c r="L234" s="60"/>
      <c r="M234" s="61"/>
      <c r="N234" s="61"/>
      <c r="O234" s="862"/>
      <c r="P234" s="862"/>
      <c r="Q234" s="60"/>
      <c r="R234" s="48"/>
      <c r="S234" s="1068" t="s">
        <v>865</v>
      </c>
      <c r="T234" s="1068"/>
      <c r="U234" s="1068"/>
      <c r="V234" s="1068"/>
      <c r="W234" s="1068"/>
      <c r="X234" s="1068"/>
      <c r="Y234" s="1068"/>
      <c r="Z234" s="1068"/>
      <c r="AA234" s="62"/>
      <c r="AB234" s="61"/>
      <c r="AC234" s="61"/>
      <c r="AD234" s="862"/>
      <c r="AE234" s="862"/>
      <c r="AF234" s="60"/>
      <c r="AG234" s="48"/>
      <c r="AH234" s="1068" t="s">
        <v>865</v>
      </c>
      <c r="AI234" s="1068"/>
      <c r="AJ234" s="1068"/>
      <c r="AK234" s="1068"/>
      <c r="AL234" s="1068"/>
      <c r="AM234" s="1068"/>
      <c r="AN234" s="1068"/>
      <c r="AO234" s="1068"/>
      <c r="AP234" s="62"/>
      <c r="AQ234" s="61"/>
      <c r="AR234" s="61"/>
      <c r="AS234" s="862"/>
      <c r="AT234" s="862"/>
      <c r="AU234" s="60"/>
      <c r="AV234" s="48"/>
      <c r="AW234" s="1068" t="s">
        <v>865</v>
      </c>
      <c r="AX234" s="1068"/>
      <c r="AY234" s="1068"/>
      <c r="AZ234" s="1068"/>
      <c r="BA234" s="1068"/>
      <c r="BB234" s="1068"/>
      <c r="BC234" s="1068"/>
      <c r="BD234" s="1068"/>
      <c r="BE234" s="62"/>
      <c r="BF234" s="61"/>
      <c r="BG234" s="61"/>
      <c r="BH234" s="862"/>
      <c r="BI234" s="862"/>
      <c r="BJ234" s="60"/>
      <c r="BK234" s="48"/>
      <c r="BL234" s="1068" t="s">
        <v>865</v>
      </c>
      <c r="BM234" s="1068"/>
      <c r="BN234" s="1068"/>
      <c r="BO234" s="1068"/>
      <c r="BP234" s="1068"/>
      <c r="BQ234" s="1068"/>
      <c r="BR234" s="1068"/>
      <c r="BS234" s="1068"/>
      <c r="BT234" s="62"/>
      <c r="BU234" s="61"/>
      <c r="BV234" s="61"/>
      <c r="BW234" s="862"/>
      <c r="BX234" s="862"/>
      <c r="BY234" s="60"/>
      <c r="BZ234" s="48"/>
      <c r="CA234" s="1068" t="s">
        <v>865</v>
      </c>
      <c r="CB234" s="1068"/>
      <c r="CC234" s="1068"/>
      <c r="CD234" s="1068"/>
      <c r="CE234" s="1068"/>
      <c r="CF234" s="1068"/>
      <c r="CG234" s="1068"/>
      <c r="CH234" s="1068"/>
      <c r="CI234" s="62"/>
      <c r="CJ234" s="61"/>
      <c r="CK234" s="61"/>
      <c r="CL234" s="862"/>
      <c r="CM234" s="862"/>
      <c r="CN234" s="60"/>
      <c r="CO234" s="48"/>
      <c r="CP234" s="1068" t="s">
        <v>865</v>
      </c>
      <c r="CQ234" s="1068"/>
      <c r="CR234" s="1068"/>
      <c r="CS234" s="1068"/>
      <c r="CT234" s="1068"/>
      <c r="CU234" s="1068"/>
      <c r="CV234" s="1068"/>
      <c r="CW234" s="1068"/>
      <c r="CX234" s="62"/>
      <c r="CY234" s="61"/>
      <c r="CZ234" s="61"/>
      <c r="DA234" s="862"/>
      <c r="DB234" s="862"/>
      <c r="DC234" s="60"/>
      <c r="DD234" s="48"/>
      <c r="DE234" s="1068" t="s">
        <v>865</v>
      </c>
      <c r="DF234" s="1068"/>
      <c r="DG234" s="1068"/>
      <c r="DH234" s="1068"/>
      <c r="DI234" s="1068"/>
      <c r="DJ234" s="1068"/>
      <c r="DK234" s="1068"/>
      <c r="DL234" s="1068"/>
      <c r="DM234" s="62"/>
      <c r="DN234" s="61"/>
      <c r="DO234" s="61"/>
      <c r="DP234" s="862"/>
      <c r="DQ234" s="862"/>
      <c r="DR234" s="60"/>
      <c r="DS234" s="48"/>
      <c r="DT234" s="1068" t="s">
        <v>865</v>
      </c>
      <c r="DU234" s="1068"/>
      <c r="DV234" s="1068"/>
      <c r="DW234" s="1068"/>
      <c r="DX234" s="1068"/>
      <c r="DY234" s="1068"/>
      <c r="DZ234" s="1068"/>
      <c r="EA234" s="1068"/>
      <c r="EB234" s="62"/>
      <c r="EC234" s="61"/>
      <c r="ED234" s="61"/>
      <c r="EE234" s="862"/>
      <c r="EF234" s="862"/>
      <c r="EG234" s="60"/>
      <c r="EH234" s="48"/>
      <c r="EI234" s="1068" t="s">
        <v>865</v>
      </c>
      <c r="EJ234" s="1068"/>
      <c r="EK234" s="1068"/>
      <c r="EL234" s="1068"/>
      <c r="EM234" s="1068"/>
      <c r="EN234" s="1068"/>
      <c r="EO234" s="1068"/>
      <c r="EP234" s="1068"/>
      <c r="EQ234" s="62"/>
      <c r="ER234" s="61"/>
      <c r="ES234" s="61"/>
      <c r="ET234" s="862"/>
    </row>
    <row r="235" spans="1:150" s="155" customFormat="1" ht="26.25" customHeight="1">
      <c r="A235" s="862"/>
      <c r="B235" s="60"/>
      <c r="C235" s="48"/>
      <c r="D235" s="75"/>
      <c r="E235" s="76"/>
      <c r="F235" s="1069" t="str">
        <f>HOME!$G$6</f>
        <v>MANDYA</v>
      </c>
      <c r="G235" s="1069"/>
      <c r="H235" s="1069"/>
      <c r="I235" s="1069"/>
      <c r="J235" s="1069"/>
      <c r="K235" s="75"/>
      <c r="L235" s="60"/>
      <c r="M235" s="61"/>
      <c r="N235" s="61"/>
      <c r="O235" s="862"/>
      <c r="P235" s="862"/>
      <c r="Q235" s="60"/>
      <c r="R235" s="48"/>
      <c r="S235" s="75"/>
      <c r="T235" s="76"/>
      <c r="U235" s="1069" t="str">
        <f>HOME!$G$6</f>
        <v>MANDYA</v>
      </c>
      <c r="V235" s="1069"/>
      <c r="W235" s="1069"/>
      <c r="X235" s="1069"/>
      <c r="Y235" s="1069"/>
      <c r="Z235" s="75"/>
      <c r="AA235" s="62"/>
      <c r="AB235" s="61"/>
      <c r="AC235" s="61"/>
      <c r="AD235" s="862"/>
      <c r="AE235" s="862"/>
      <c r="AF235" s="60"/>
      <c r="AG235" s="48"/>
      <c r="AH235" s="75"/>
      <c r="AI235" s="76"/>
      <c r="AJ235" s="1069" t="str">
        <f>HOME!$G$6</f>
        <v>MANDYA</v>
      </c>
      <c r="AK235" s="1069"/>
      <c r="AL235" s="1069"/>
      <c r="AM235" s="1069"/>
      <c r="AN235" s="1069"/>
      <c r="AO235" s="75"/>
      <c r="AP235" s="62"/>
      <c r="AQ235" s="61"/>
      <c r="AR235" s="61"/>
      <c r="AS235" s="862"/>
      <c r="AT235" s="862"/>
      <c r="AU235" s="60"/>
      <c r="AV235" s="48"/>
      <c r="AW235" s="75"/>
      <c r="AX235" s="76"/>
      <c r="AY235" s="1069" t="str">
        <f>HOME!$G$6</f>
        <v>MANDYA</v>
      </c>
      <c r="AZ235" s="1069"/>
      <c r="BA235" s="1069"/>
      <c r="BB235" s="1069"/>
      <c r="BC235" s="1069"/>
      <c r="BD235" s="75"/>
      <c r="BE235" s="62"/>
      <c r="BF235" s="61"/>
      <c r="BG235" s="61"/>
      <c r="BH235" s="862"/>
      <c r="BI235" s="862"/>
      <c r="BJ235" s="60"/>
      <c r="BK235" s="48"/>
      <c r="BL235" s="75"/>
      <c r="BM235" s="76"/>
      <c r="BN235" s="1069" t="str">
        <f>HOME!$G$6</f>
        <v>MANDYA</v>
      </c>
      <c r="BO235" s="1069"/>
      <c r="BP235" s="1069"/>
      <c r="BQ235" s="1069"/>
      <c r="BR235" s="1069"/>
      <c r="BS235" s="75"/>
      <c r="BT235" s="62"/>
      <c r="BU235" s="61"/>
      <c r="BV235" s="61"/>
      <c r="BW235" s="862"/>
      <c r="BX235" s="862"/>
      <c r="BY235" s="60"/>
      <c r="BZ235" s="48"/>
      <c r="CA235" s="75"/>
      <c r="CB235" s="76"/>
      <c r="CC235" s="1069" t="str">
        <f>HOME!$G$6</f>
        <v>MANDYA</v>
      </c>
      <c r="CD235" s="1069"/>
      <c r="CE235" s="1069"/>
      <c r="CF235" s="1069"/>
      <c r="CG235" s="1069"/>
      <c r="CH235" s="75"/>
      <c r="CI235" s="62"/>
      <c r="CJ235" s="61"/>
      <c r="CK235" s="61"/>
      <c r="CL235" s="862"/>
      <c r="CM235" s="862"/>
      <c r="CN235" s="60"/>
      <c r="CO235" s="48"/>
      <c r="CP235" s="75"/>
      <c r="CQ235" s="76"/>
      <c r="CR235" s="1069" t="str">
        <f>HOME!$G$6</f>
        <v>MANDYA</v>
      </c>
      <c r="CS235" s="1069"/>
      <c r="CT235" s="1069"/>
      <c r="CU235" s="1069"/>
      <c r="CV235" s="1069"/>
      <c r="CW235" s="75"/>
      <c r="CX235" s="62"/>
      <c r="CY235" s="61"/>
      <c r="CZ235" s="61"/>
      <c r="DA235" s="862"/>
      <c r="DB235" s="862"/>
      <c r="DC235" s="60"/>
      <c r="DD235" s="48"/>
      <c r="DE235" s="75"/>
      <c r="DF235" s="76"/>
      <c r="DG235" s="1069" t="str">
        <f>HOME!$G$6</f>
        <v>MANDYA</v>
      </c>
      <c r="DH235" s="1069"/>
      <c r="DI235" s="1069"/>
      <c r="DJ235" s="1069"/>
      <c r="DK235" s="1069"/>
      <c r="DL235" s="75"/>
      <c r="DM235" s="62"/>
      <c r="DN235" s="61"/>
      <c r="DO235" s="61"/>
      <c r="DP235" s="862"/>
      <c r="DQ235" s="862"/>
      <c r="DR235" s="60"/>
      <c r="DS235" s="48"/>
      <c r="DT235" s="75"/>
      <c r="DU235" s="76"/>
      <c r="DV235" s="1069" t="str">
        <f>HOME!$G$6</f>
        <v>MANDYA</v>
      </c>
      <c r="DW235" s="1069"/>
      <c r="DX235" s="1069"/>
      <c r="DY235" s="1069"/>
      <c r="DZ235" s="1069"/>
      <c r="EA235" s="75"/>
      <c r="EB235" s="62"/>
      <c r="EC235" s="61"/>
      <c r="ED235" s="61"/>
      <c r="EE235" s="862"/>
      <c r="EF235" s="862"/>
      <c r="EG235" s="60"/>
      <c r="EH235" s="48"/>
      <c r="EI235" s="75"/>
      <c r="EJ235" s="76"/>
      <c r="EK235" s="1069" t="str">
        <f>HOME!$G$6</f>
        <v>MANDYA</v>
      </c>
      <c r="EL235" s="1069"/>
      <c r="EM235" s="1069"/>
      <c r="EN235" s="1069"/>
      <c r="EO235" s="1069"/>
      <c r="EP235" s="75"/>
      <c r="EQ235" s="62"/>
      <c r="ER235" s="61"/>
      <c r="ES235" s="61"/>
      <c r="ET235" s="862"/>
    </row>
    <row r="236" spans="1:150" s="155" customFormat="1" ht="21.75" customHeight="1">
      <c r="A236" s="862"/>
      <c r="B236" s="60"/>
      <c r="C236" s="61"/>
      <c r="D236" s="1070" t="s">
        <v>833</v>
      </c>
      <c r="E236" s="1070"/>
      <c r="F236" s="1070"/>
      <c r="G236" s="1070"/>
      <c r="H236" s="1070"/>
      <c r="I236" s="1070"/>
      <c r="J236" s="1070"/>
      <c r="K236" s="1070"/>
      <c r="L236" s="60"/>
      <c r="M236" s="61"/>
      <c r="N236" s="61"/>
      <c r="O236" s="862"/>
      <c r="P236" s="862"/>
      <c r="Q236" s="60"/>
      <c r="R236" s="61"/>
      <c r="S236" s="1070" t="s">
        <v>833</v>
      </c>
      <c r="T236" s="1070"/>
      <c r="U236" s="1070"/>
      <c r="V236" s="1070"/>
      <c r="W236" s="1070"/>
      <c r="X236" s="1070"/>
      <c r="Y236" s="1070"/>
      <c r="Z236" s="1070"/>
      <c r="AA236" s="62"/>
      <c r="AB236" s="61"/>
      <c r="AC236" s="61"/>
      <c r="AD236" s="862"/>
      <c r="AE236" s="862"/>
      <c r="AF236" s="60"/>
      <c r="AG236" s="61"/>
      <c r="AH236" s="1070" t="s">
        <v>833</v>
      </c>
      <c r="AI236" s="1070"/>
      <c r="AJ236" s="1070"/>
      <c r="AK236" s="1070"/>
      <c r="AL236" s="1070"/>
      <c r="AM236" s="1070"/>
      <c r="AN236" s="1070"/>
      <c r="AO236" s="1070"/>
      <c r="AP236" s="62"/>
      <c r="AQ236" s="61"/>
      <c r="AR236" s="61"/>
      <c r="AS236" s="862"/>
      <c r="AT236" s="862"/>
      <c r="AU236" s="60"/>
      <c r="AV236" s="61"/>
      <c r="AW236" s="1070" t="s">
        <v>833</v>
      </c>
      <c r="AX236" s="1070"/>
      <c r="AY236" s="1070"/>
      <c r="AZ236" s="1070"/>
      <c r="BA236" s="1070"/>
      <c r="BB236" s="1070"/>
      <c r="BC236" s="1070"/>
      <c r="BD236" s="1070"/>
      <c r="BE236" s="62"/>
      <c r="BF236" s="61"/>
      <c r="BG236" s="61"/>
      <c r="BH236" s="862"/>
      <c r="BI236" s="862"/>
      <c r="BJ236" s="60"/>
      <c r="BK236" s="61"/>
      <c r="BL236" s="1070" t="s">
        <v>833</v>
      </c>
      <c r="BM236" s="1070"/>
      <c r="BN236" s="1070"/>
      <c r="BO236" s="1070"/>
      <c r="BP236" s="1070"/>
      <c r="BQ236" s="1070"/>
      <c r="BR236" s="1070"/>
      <c r="BS236" s="1070"/>
      <c r="BT236" s="62"/>
      <c r="BU236" s="61"/>
      <c r="BV236" s="61"/>
      <c r="BW236" s="862"/>
      <c r="BX236" s="862"/>
      <c r="BY236" s="60"/>
      <c r="BZ236" s="61"/>
      <c r="CA236" s="1070" t="s">
        <v>833</v>
      </c>
      <c r="CB236" s="1070"/>
      <c r="CC236" s="1070"/>
      <c r="CD236" s="1070"/>
      <c r="CE236" s="1070"/>
      <c r="CF236" s="1070"/>
      <c r="CG236" s="1070"/>
      <c r="CH236" s="1070"/>
      <c r="CI236" s="62"/>
      <c r="CJ236" s="61"/>
      <c r="CK236" s="61"/>
      <c r="CL236" s="862"/>
      <c r="CM236" s="862"/>
      <c r="CN236" s="60"/>
      <c r="CO236" s="61"/>
      <c r="CP236" s="1070" t="s">
        <v>833</v>
      </c>
      <c r="CQ236" s="1070"/>
      <c r="CR236" s="1070"/>
      <c r="CS236" s="1070"/>
      <c r="CT236" s="1070"/>
      <c r="CU236" s="1070"/>
      <c r="CV236" s="1070"/>
      <c r="CW236" s="1070"/>
      <c r="CX236" s="62"/>
      <c r="CY236" s="61"/>
      <c r="CZ236" s="61"/>
      <c r="DA236" s="862"/>
      <c r="DB236" s="862"/>
      <c r="DC236" s="60"/>
      <c r="DD236" s="61"/>
      <c r="DE236" s="1070" t="s">
        <v>833</v>
      </c>
      <c r="DF236" s="1070"/>
      <c r="DG236" s="1070"/>
      <c r="DH236" s="1070"/>
      <c r="DI236" s="1070"/>
      <c r="DJ236" s="1070"/>
      <c r="DK236" s="1070"/>
      <c r="DL236" s="1070"/>
      <c r="DM236" s="62"/>
      <c r="DN236" s="61"/>
      <c r="DO236" s="61"/>
      <c r="DP236" s="862"/>
      <c r="DQ236" s="862"/>
      <c r="DR236" s="60"/>
      <c r="DS236" s="61"/>
      <c r="DT236" s="1070" t="s">
        <v>833</v>
      </c>
      <c r="DU236" s="1070"/>
      <c r="DV236" s="1070"/>
      <c r="DW236" s="1070"/>
      <c r="DX236" s="1070"/>
      <c r="DY236" s="1070"/>
      <c r="DZ236" s="1070"/>
      <c r="EA236" s="1070"/>
      <c r="EB236" s="62"/>
      <c r="EC236" s="61"/>
      <c r="ED236" s="61"/>
      <c r="EE236" s="862"/>
      <c r="EF236" s="862"/>
      <c r="EG236" s="60"/>
      <c r="EH236" s="61"/>
      <c r="EI236" s="1070" t="s">
        <v>833</v>
      </c>
      <c r="EJ236" s="1070"/>
      <c r="EK236" s="1070"/>
      <c r="EL236" s="1070"/>
      <c r="EM236" s="1070"/>
      <c r="EN236" s="1070"/>
      <c r="EO236" s="1070"/>
      <c r="EP236" s="1070"/>
      <c r="EQ236" s="62"/>
      <c r="ER236" s="61"/>
      <c r="ES236" s="61"/>
      <c r="ET236" s="862"/>
    </row>
    <row r="237" spans="1:150" s="155" customFormat="1">
      <c r="A237" s="862"/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0"/>
      <c r="M237" s="61"/>
      <c r="N237" s="61"/>
      <c r="O237" s="862"/>
      <c r="P237" s="862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2"/>
      <c r="AB237" s="61"/>
      <c r="AC237" s="61"/>
      <c r="AD237" s="862"/>
      <c r="AE237" s="862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2"/>
      <c r="AQ237" s="61"/>
      <c r="AR237" s="61"/>
      <c r="AS237" s="862"/>
      <c r="AT237" s="862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2"/>
      <c r="BF237" s="61"/>
      <c r="BG237" s="61"/>
      <c r="BH237" s="862"/>
      <c r="BI237" s="862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2"/>
      <c r="BU237" s="61"/>
      <c r="BV237" s="61"/>
      <c r="BW237" s="862"/>
      <c r="BX237" s="862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2"/>
      <c r="CJ237" s="61"/>
      <c r="CK237" s="61"/>
      <c r="CL237" s="862"/>
      <c r="CM237" s="862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2"/>
      <c r="CY237" s="61"/>
      <c r="CZ237" s="61"/>
      <c r="DA237" s="862"/>
      <c r="DB237" s="862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2"/>
      <c r="DN237" s="61"/>
      <c r="DO237" s="61"/>
      <c r="DP237" s="862"/>
      <c r="DQ237" s="862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2"/>
      <c r="EC237" s="61"/>
      <c r="ED237" s="61"/>
      <c r="EE237" s="862"/>
      <c r="EF237" s="862"/>
      <c r="EG237" s="61"/>
      <c r="EH237" s="61"/>
      <c r="EI237" s="61"/>
      <c r="EJ237" s="61"/>
      <c r="EK237" s="61"/>
      <c r="EL237" s="61"/>
      <c r="EM237" s="61"/>
      <c r="EN237" s="61"/>
      <c r="EO237" s="61"/>
      <c r="EP237" s="61"/>
      <c r="EQ237" s="62"/>
      <c r="ER237" s="61"/>
      <c r="ES237" s="61"/>
      <c r="ET237" s="862"/>
    </row>
    <row r="238" spans="1:150" s="155" customFormat="1">
      <c r="A238" s="862"/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0"/>
      <c r="M238" s="61"/>
      <c r="N238" s="61"/>
      <c r="O238" s="862"/>
      <c r="P238" s="862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2"/>
      <c r="AB238" s="61"/>
      <c r="AC238" s="61"/>
      <c r="AD238" s="862"/>
      <c r="AE238" s="862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2"/>
      <c r="AQ238" s="61"/>
      <c r="AR238" s="61"/>
      <c r="AS238" s="862"/>
      <c r="AT238" s="862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2"/>
      <c r="BF238" s="61"/>
      <c r="BG238" s="61"/>
      <c r="BH238" s="862"/>
      <c r="BI238" s="862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2"/>
      <c r="BU238" s="61"/>
      <c r="BV238" s="61"/>
      <c r="BW238" s="862"/>
      <c r="BX238" s="862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2"/>
      <c r="CJ238" s="61"/>
      <c r="CK238" s="61"/>
      <c r="CL238" s="862"/>
      <c r="CM238" s="862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2"/>
      <c r="CY238" s="61"/>
      <c r="CZ238" s="61"/>
      <c r="DA238" s="862"/>
      <c r="DB238" s="862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2"/>
      <c r="DN238" s="61"/>
      <c r="DO238" s="61"/>
      <c r="DP238" s="862"/>
      <c r="DQ238" s="862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2"/>
      <c r="EC238" s="61"/>
      <c r="ED238" s="61"/>
      <c r="EE238" s="862"/>
      <c r="EF238" s="862"/>
      <c r="EG238" s="61"/>
      <c r="EH238" s="61"/>
      <c r="EI238" s="61"/>
      <c r="EJ238" s="61"/>
      <c r="EK238" s="61"/>
      <c r="EL238" s="61"/>
      <c r="EM238" s="61"/>
      <c r="EN238" s="61"/>
      <c r="EO238" s="61"/>
      <c r="EP238" s="61"/>
      <c r="EQ238" s="62"/>
      <c r="ER238" s="61"/>
      <c r="ES238" s="61"/>
      <c r="ET238" s="862"/>
    </row>
    <row r="239" spans="1:150" s="53" customFormat="1" ht="24.95" customHeight="1">
      <c r="A239" s="862"/>
      <c r="B239" s="63"/>
      <c r="C239" s="167" t="s">
        <v>129</v>
      </c>
      <c r="D239" s="1071" t="str">
        <f>'STUDENT PROFILE'!$C$9</f>
        <v>Manish</v>
      </c>
      <c r="E239" s="1071"/>
      <c r="F239" s="1071"/>
      <c r="G239" s="119"/>
      <c r="H239" s="119"/>
      <c r="I239" s="167" t="s">
        <v>14</v>
      </c>
      <c r="J239" s="118"/>
      <c r="K239" s="118"/>
      <c r="L239" s="1071" t="str">
        <f>HOME!$G$9</f>
        <v>VIII B</v>
      </c>
      <c r="M239" s="1071"/>
      <c r="N239" s="64"/>
      <c r="O239" s="862"/>
      <c r="P239" s="862"/>
      <c r="Q239" s="63"/>
      <c r="R239" s="167" t="s">
        <v>129</v>
      </c>
      <c r="S239" s="1071" t="str">
        <f>'STUDENT PROFILE'!$C$14</f>
        <v>Gourav</v>
      </c>
      <c r="T239" s="1071"/>
      <c r="U239" s="1071"/>
      <c r="V239" s="119"/>
      <c r="W239" s="119"/>
      <c r="X239" s="167" t="s">
        <v>14</v>
      </c>
      <c r="Y239" s="118"/>
      <c r="Z239" s="118"/>
      <c r="AA239" s="1071" t="str">
        <f>HOME!$G$9</f>
        <v>VIII B</v>
      </c>
      <c r="AB239" s="1071"/>
      <c r="AC239" s="64"/>
      <c r="AD239" s="862"/>
      <c r="AE239" s="862"/>
      <c r="AF239" s="63"/>
      <c r="AG239" s="167" t="s">
        <v>129</v>
      </c>
      <c r="AH239" s="1071" t="str">
        <f>'STUDENT PROFILE'!$C$19</f>
        <v>Kuldeep</v>
      </c>
      <c r="AI239" s="1071"/>
      <c r="AJ239" s="1071"/>
      <c r="AK239" s="119"/>
      <c r="AL239" s="119"/>
      <c r="AM239" s="167" t="s">
        <v>14</v>
      </c>
      <c r="AN239" s="118"/>
      <c r="AO239" s="118"/>
      <c r="AP239" s="1071" t="str">
        <f>HOME!$G$9</f>
        <v>VIII B</v>
      </c>
      <c r="AQ239" s="1071"/>
      <c r="AR239" s="64"/>
      <c r="AS239" s="862"/>
      <c r="AT239" s="862"/>
      <c r="AU239" s="63"/>
      <c r="AV239" s="167" t="s">
        <v>129</v>
      </c>
      <c r="AW239" s="1071" t="str">
        <f>'STUDENT PROFILE'!$C$24</f>
        <v>Dheeraj Kumar</v>
      </c>
      <c r="AX239" s="1071"/>
      <c r="AY239" s="1071"/>
      <c r="AZ239" s="119"/>
      <c r="BA239" s="119"/>
      <c r="BB239" s="167" t="s">
        <v>14</v>
      </c>
      <c r="BC239" s="118"/>
      <c r="BD239" s="118"/>
      <c r="BE239" s="1071" t="str">
        <f>HOME!$G$9</f>
        <v>VIII B</v>
      </c>
      <c r="BF239" s="1071"/>
      <c r="BG239" s="64"/>
      <c r="BH239" s="862"/>
      <c r="BI239" s="862"/>
      <c r="BJ239" s="63"/>
      <c r="BK239" s="167" t="s">
        <v>129</v>
      </c>
      <c r="BL239" s="1071" t="str">
        <f>'STUDENT PROFILE'!$C$29</f>
        <v>Asha</v>
      </c>
      <c r="BM239" s="1071"/>
      <c r="BN239" s="1071"/>
      <c r="BO239" s="119"/>
      <c r="BP239" s="119"/>
      <c r="BQ239" s="167" t="s">
        <v>14</v>
      </c>
      <c r="BR239" s="118"/>
      <c r="BS239" s="118"/>
      <c r="BT239" s="1071" t="str">
        <f>HOME!$G$9</f>
        <v>VIII B</v>
      </c>
      <c r="BU239" s="1071"/>
      <c r="BV239" s="64"/>
      <c r="BW239" s="862"/>
      <c r="BX239" s="862"/>
      <c r="BY239" s="63"/>
      <c r="BZ239" s="167" t="s">
        <v>129</v>
      </c>
      <c r="CA239" s="1071" t="str">
        <f>'STUDENT PROFILE'!$C$34</f>
        <v>Dushyant</v>
      </c>
      <c r="CB239" s="1071"/>
      <c r="CC239" s="1071"/>
      <c r="CD239" s="119"/>
      <c r="CE239" s="119"/>
      <c r="CF239" s="167" t="s">
        <v>14</v>
      </c>
      <c r="CG239" s="118"/>
      <c r="CH239" s="118"/>
      <c r="CI239" s="1071" t="str">
        <f>HOME!$G$9</f>
        <v>VIII B</v>
      </c>
      <c r="CJ239" s="1071"/>
      <c r="CK239" s="64"/>
      <c r="CL239" s="862"/>
      <c r="CM239" s="862"/>
      <c r="CN239" s="63"/>
      <c r="CO239" s="167" t="s">
        <v>129</v>
      </c>
      <c r="CP239" s="1071" t="str">
        <f>'STUDENT PROFILE'!$C$39</f>
        <v>Vikash</v>
      </c>
      <c r="CQ239" s="1071"/>
      <c r="CR239" s="1071"/>
      <c r="CS239" s="119"/>
      <c r="CT239" s="119"/>
      <c r="CU239" s="167" t="s">
        <v>14</v>
      </c>
      <c r="CV239" s="118"/>
      <c r="CW239" s="118"/>
      <c r="CX239" s="1071" t="str">
        <f>HOME!$G$9</f>
        <v>VIII B</v>
      </c>
      <c r="CY239" s="1071"/>
      <c r="CZ239" s="64"/>
      <c r="DA239" s="862"/>
      <c r="DB239" s="862"/>
      <c r="DC239" s="63"/>
      <c r="DD239" s="167" t="s">
        <v>129</v>
      </c>
      <c r="DE239" s="1071" t="str">
        <f>'STUDENT PROFILE'!$C$44</f>
        <v>Nidhi Yadav</v>
      </c>
      <c r="DF239" s="1071"/>
      <c r="DG239" s="1071"/>
      <c r="DH239" s="119"/>
      <c r="DI239" s="119"/>
      <c r="DJ239" s="167" t="s">
        <v>14</v>
      </c>
      <c r="DK239" s="118"/>
      <c r="DL239" s="118"/>
      <c r="DM239" s="1071" t="str">
        <f>HOME!$G$9</f>
        <v>VIII B</v>
      </c>
      <c r="DN239" s="1071"/>
      <c r="DO239" s="64"/>
      <c r="DP239" s="862"/>
      <c r="DQ239" s="862"/>
      <c r="DR239" s="63"/>
      <c r="DS239" s="167" t="s">
        <v>129</v>
      </c>
      <c r="DT239" s="1071" t="str">
        <f>'STUDENT PROFILE'!$C$49</f>
        <v>Nikesh</v>
      </c>
      <c r="DU239" s="1071"/>
      <c r="DV239" s="1071"/>
      <c r="DW239" s="119"/>
      <c r="DX239" s="119"/>
      <c r="DY239" s="167" t="s">
        <v>14</v>
      </c>
      <c r="DZ239" s="118"/>
      <c r="EA239" s="118"/>
      <c r="EB239" s="1071" t="str">
        <f>HOME!$G$9</f>
        <v>VIII B</v>
      </c>
      <c r="EC239" s="1071"/>
      <c r="ED239" s="64"/>
      <c r="EE239" s="862"/>
      <c r="EF239" s="862"/>
      <c r="EG239" s="63"/>
      <c r="EH239" s="167" t="s">
        <v>129</v>
      </c>
      <c r="EI239" s="1071" t="str">
        <f>'STUDENT PROFILE'!$C$54</f>
        <v>Shubham</v>
      </c>
      <c r="EJ239" s="1071"/>
      <c r="EK239" s="1071"/>
      <c r="EL239" s="119"/>
      <c r="EM239" s="119"/>
      <c r="EN239" s="167" t="s">
        <v>14</v>
      </c>
      <c r="EO239" s="118"/>
      <c r="EP239" s="118"/>
      <c r="EQ239" s="1071" t="str">
        <f>HOME!$G$9</f>
        <v>VIII B</v>
      </c>
      <c r="ER239" s="1071"/>
      <c r="ES239" s="64"/>
      <c r="ET239" s="862"/>
    </row>
    <row r="240" spans="1:150" s="53" customFormat="1" ht="24.95" customHeight="1">
      <c r="A240" s="862"/>
      <c r="B240" s="63"/>
      <c r="C240" s="118" t="s">
        <v>860</v>
      </c>
      <c r="D240" s="1071">
        <f>'STUDENT PROFILE'!$D$9</f>
        <v>2730</v>
      </c>
      <c r="E240" s="1071"/>
      <c r="F240" s="1071"/>
      <c r="G240" s="118"/>
      <c r="H240" s="118"/>
      <c r="I240" s="1071" t="s">
        <v>34</v>
      </c>
      <c r="J240" s="1071"/>
      <c r="K240" s="120"/>
      <c r="L240" s="1072" t="str">
        <f>'STUDENT PROFILE'!$K$9</f>
        <v>29.06.2000</v>
      </c>
      <c r="M240" s="1071"/>
      <c r="N240" s="64"/>
      <c r="O240" s="862"/>
      <c r="P240" s="862"/>
      <c r="Q240" s="63"/>
      <c r="R240" s="118" t="s">
        <v>860</v>
      </c>
      <c r="S240" s="1071">
        <f>'STUDENT PROFILE'!$D$14</f>
        <v>2736</v>
      </c>
      <c r="T240" s="1071"/>
      <c r="U240" s="1071"/>
      <c r="V240" s="118"/>
      <c r="W240" s="118"/>
      <c r="X240" s="1071" t="s">
        <v>34</v>
      </c>
      <c r="Y240" s="1071"/>
      <c r="Z240" s="120"/>
      <c r="AA240" s="1072" t="str">
        <f>'STUDENT PROFILE'!$K$14</f>
        <v>16.03.2001</v>
      </c>
      <c r="AB240" s="1071"/>
      <c r="AC240" s="64"/>
      <c r="AD240" s="862"/>
      <c r="AE240" s="862"/>
      <c r="AF240" s="63"/>
      <c r="AG240" s="118" t="s">
        <v>860</v>
      </c>
      <c r="AH240" s="1071">
        <f>'STUDENT PROFILE'!$D$19</f>
        <v>2741</v>
      </c>
      <c r="AI240" s="1071"/>
      <c r="AJ240" s="1071"/>
      <c r="AK240" s="118"/>
      <c r="AL240" s="118"/>
      <c r="AM240" s="1071" t="s">
        <v>34</v>
      </c>
      <c r="AN240" s="1071"/>
      <c r="AO240" s="120"/>
      <c r="AP240" s="1072" t="str">
        <f>'STUDENT PROFILE'!$K$19</f>
        <v>25.05.2001</v>
      </c>
      <c r="AQ240" s="1071"/>
      <c r="AR240" s="64"/>
      <c r="AS240" s="862"/>
      <c r="AT240" s="862"/>
      <c r="AU240" s="63"/>
      <c r="AV240" s="118" t="s">
        <v>860</v>
      </c>
      <c r="AW240" s="1071">
        <f>'STUDENT PROFILE'!$D$24</f>
        <v>2747</v>
      </c>
      <c r="AX240" s="1071"/>
      <c r="AY240" s="1071"/>
      <c r="AZ240" s="118"/>
      <c r="BA240" s="118"/>
      <c r="BB240" s="1071" t="s">
        <v>34</v>
      </c>
      <c r="BC240" s="1071"/>
      <c r="BD240" s="120"/>
      <c r="BE240" s="1072" t="str">
        <f>'STUDENT PROFILE'!$K$24</f>
        <v>31.08.2002</v>
      </c>
      <c r="BF240" s="1071"/>
      <c r="BG240" s="64"/>
      <c r="BH240" s="862"/>
      <c r="BI240" s="862"/>
      <c r="BJ240" s="63"/>
      <c r="BK240" s="118" t="s">
        <v>860</v>
      </c>
      <c r="BL240" s="1071">
        <f>'STUDENT PROFILE'!$D$29</f>
        <v>2752</v>
      </c>
      <c r="BM240" s="1071"/>
      <c r="BN240" s="1071"/>
      <c r="BO240" s="118"/>
      <c r="BP240" s="118"/>
      <c r="BQ240" s="1071" t="s">
        <v>34</v>
      </c>
      <c r="BR240" s="1071"/>
      <c r="BS240" s="120"/>
      <c r="BT240" s="1072" t="str">
        <f>'STUDENT PROFILE'!$K$29</f>
        <v>12.06.2002</v>
      </c>
      <c r="BU240" s="1071"/>
      <c r="BV240" s="64"/>
      <c r="BW240" s="862"/>
      <c r="BX240" s="862"/>
      <c r="BY240" s="63"/>
      <c r="BZ240" s="118" t="s">
        <v>860</v>
      </c>
      <c r="CA240" s="1071">
        <f>'STUDENT PROFILE'!$D$34</f>
        <v>2801</v>
      </c>
      <c r="CB240" s="1071"/>
      <c r="CC240" s="1071"/>
      <c r="CD240" s="118"/>
      <c r="CE240" s="118"/>
      <c r="CF240" s="1071" t="s">
        <v>34</v>
      </c>
      <c r="CG240" s="1071"/>
      <c r="CH240" s="120"/>
      <c r="CI240" s="1072" t="str">
        <f>'STUDENT PROFILE'!$K$34</f>
        <v>24.06.2002</v>
      </c>
      <c r="CJ240" s="1071"/>
      <c r="CK240" s="64"/>
      <c r="CL240" s="862"/>
      <c r="CM240" s="862"/>
      <c r="CN240" s="63"/>
      <c r="CO240" s="118" t="s">
        <v>860</v>
      </c>
      <c r="CP240" s="1071">
        <f>'STUDENT PROFILE'!$D$39</f>
        <v>3063</v>
      </c>
      <c r="CQ240" s="1071"/>
      <c r="CR240" s="1071"/>
      <c r="CS240" s="118"/>
      <c r="CT240" s="118"/>
      <c r="CU240" s="1071" t="s">
        <v>34</v>
      </c>
      <c r="CV240" s="1071"/>
      <c r="CW240" s="120"/>
      <c r="CX240" s="1072" t="str">
        <f>'STUDENT PROFILE'!$K$39</f>
        <v>16.04.2001</v>
      </c>
      <c r="CY240" s="1071"/>
      <c r="CZ240" s="64"/>
      <c r="DA240" s="862"/>
      <c r="DB240" s="862"/>
      <c r="DC240" s="63"/>
      <c r="DD240" s="118" t="s">
        <v>860</v>
      </c>
      <c r="DE240" s="1071">
        <f>'STUDENT PROFILE'!$D$44</f>
        <v>2755</v>
      </c>
      <c r="DF240" s="1071"/>
      <c r="DG240" s="1071"/>
      <c r="DH240" s="118"/>
      <c r="DI240" s="118"/>
      <c r="DJ240" s="1071" t="s">
        <v>34</v>
      </c>
      <c r="DK240" s="1071"/>
      <c r="DL240" s="120"/>
      <c r="DM240" s="1072">
        <f>'STUDENT PROFILE'!$K$44</f>
        <v>0</v>
      </c>
      <c r="DN240" s="1071"/>
      <c r="DO240" s="64"/>
      <c r="DP240" s="862"/>
      <c r="DQ240" s="862"/>
      <c r="DR240" s="63"/>
      <c r="DS240" s="118" t="s">
        <v>860</v>
      </c>
      <c r="DT240" s="1071">
        <f>'STUDENT PROFILE'!$D$49</f>
        <v>2763</v>
      </c>
      <c r="DU240" s="1071"/>
      <c r="DV240" s="1071"/>
      <c r="DW240" s="118"/>
      <c r="DX240" s="118"/>
      <c r="DY240" s="1071" t="s">
        <v>34</v>
      </c>
      <c r="DZ240" s="1071"/>
      <c r="EA240" s="120"/>
      <c r="EB240" s="1072">
        <f>'STUDENT PROFILE'!$K$49</f>
        <v>0</v>
      </c>
      <c r="EC240" s="1071"/>
      <c r="ED240" s="64"/>
      <c r="EE240" s="862"/>
      <c r="EF240" s="862"/>
      <c r="EG240" s="63"/>
      <c r="EH240" s="118" t="s">
        <v>860</v>
      </c>
      <c r="EI240" s="1071">
        <f>'STUDENT PROFILE'!$D$54</f>
        <v>2770</v>
      </c>
      <c r="EJ240" s="1071"/>
      <c r="EK240" s="1071"/>
      <c r="EL240" s="118"/>
      <c r="EM240" s="118"/>
      <c r="EN240" s="1071" t="s">
        <v>34</v>
      </c>
      <c r="EO240" s="1071"/>
      <c r="EP240" s="120"/>
      <c r="EQ240" s="1072">
        <f>'STUDENT PROFILE'!$K$54</f>
        <v>0</v>
      </c>
      <c r="ER240" s="1071"/>
      <c r="ES240" s="64"/>
      <c r="ET240" s="862"/>
    </row>
    <row r="241" spans="1:150" s="155" customFormat="1" ht="24.95" customHeight="1">
      <c r="A241" s="862"/>
      <c r="B241" s="61"/>
      <c r="C241" s="118" t="s">
        <v>874</v>
      </c>
      <c r="D241" s="167" t="str">
        <f>IF(ISTEXT('STUDENT PROFILE'!$E$9&gt;0),'STUDENT PROFILE'!$E$9,"")</f>
        <v/>
      </c>
      <c r="E241" s="121"/>
      <c r="F241" s="121"/>
      <c r="G241" s="121"/>
      <c r="H241" s="121"/>
      <c r="I241" s="118" t="s">
        <v>936</v>
      </c>
      <c r="J241" s="121"/>
      <c r="K241" s="121"/>
      <c r="L241" s="1088" t="str">
        <f>IF(ISTEXT('STUDENT PROFILE'!$F$9),'STUDENT PROFILE'!$F$9,"")</f>
        <v>Babli Devi</v>
      </c>
      <c r="M241" s="1088"/>
      <c r="N241" s="61"/>
      <c r="O241" s="862"/>
      <c r="P241" s="862"/>
      <c r="Q241" s="61"/>
      <c r="R241" s="118" t="s">
        <v>874</v>
      </c>
      <c r="S241" s="167" t="str">
        <f>IF(ISTEXT('STUDENT PROFILE'!$E$14),'STUDENT PROFILE'!$E$14,"")</f>
        <v>Desh Raj</v>
      </c>
      <c r="T241" s="121"/>
      <c r="U241" s="121"/>
      <c r="V241" s="121"/>
      <c r="W241" s="121"/>
      <c r="X241" s="118" t="s">
        <v>936</v>
      </c>
      <c r="Y241" s="121"/>
      <c r="Z241" s="121"/>
      <c r="AA241" s="1071" t="str">
        <f>IF(ISTEXT('STUDENT PROFILE'!$F$14),'STUDENT PROFILE'!$F$14,"")</f>
        <v>Rajbala Devi</v>
      </c>
      <c r="AB241" s="1071"/>
      <c r="AC241" s="61"/>
      <c r="AD241" s="862"/>
      <c r="AE241" s="862"/>
      <c r="AF241" s="61"/>
      <c r="AG241" s="118" t="s">
        <v>874</v>
      </c>
      <c r="AH241" s="167" t="str">
        <f>IF(ISTEXT('STUDENT PROFILE'!$E$19),'STUDENT PROFILE'!$E$19,"")</f>
        <v>Karan Singh</v>
      </c>
      <c r="AI241" s="121"/>
      <c r="AJ241" s="121"/>
      <c r="AK241" s="121"/>
      <c r="AL241" s="121"/>
      <c r="AM241" s="118" t="s">
        <v>936</v>
      </c>
      <c r="AN241" s="121"/>
      <c r="AO241" s="121"/>
      <c r="AP241" s="1071" t="str">
        <f>IF(ISTEXT('STUDENT PROFILE'!$F$19),'STUDENT PROFILE'!$F$19,"")</f>
        <v>Omrati</v>
      </c>
      <c r="AQ241" s="1071"/>
      <c r="AR241" s="61"/>
      <c r="AS241" s="862"/>
      <c r="AT241" s="862"/>
      <c r="AU241" s="61"/>
      <c r="AV241" s="118" t="s">
        <v>874</v>
      </c>
      <c r="AW241" s="167" t="str">
        <f>IF(ISTEXT('STUDENT PROFILE'!$E$24),'STUDENT PROFILE'!$E$24,"")</f>
        <v>Bheem Singh</v>
      </c>
      <c r="AX241" s="121"/>
      <c r="AY241" s="121"/>
      <c r="AZ241" s="121"/>
      <c r="BA241" s="121"/>
      <c r="BB241" s="118" t="s">
        <v>936</v>
      </c>
      <c r="BC241" s="121"/>
      <c r="BD241" s="121"/>
      <c r="BE241" s="1071" t="str">
        <f>IF(ISTEXT('STUDENT PROFILE'!$F$24),'STUDENT PROFILE'!$F$24,"")</f>
        <v>Sunita Devi</v>
      </c>
      <c r="BF241" s="1071"/>
      <c r="BG241" s="61"/>
      <c r="BH241" s="862"/>
      <c r="BI241" s="862"/>
      <c r="BJ241" s="61"/>
      <c r="BK241" s="118" t="s">
        <v>874</v>
      </c>
      <c r="BL241" s="167" t="str">
        <f>IF(ISTEXT('STUDENT PROFILE'!$E$29),'STUDENT PROFILE'!$E$29,"")</f>
        <v>Pardeep Kumar</v>
      </c>
      <c r="BM241" s="121"/>
      <c r="BN241" s="121"/>
      <c r="BO241" s="121"/>
      <c r="BP241" s="121"/>
      <c r="BQ241" s="118" t="s">
        <v>936</v>
      </c>
      <c r="BR241" s="121"/>
      <c r="BS241" s="121"/>
      <c r="BT241" s="1071" t="str">
        <f>IF(ISTEXT('STUDENT PROFILE'!$F$29),'STUDENT PROFILE'!$F$29,"")</f>
        <v>Nirmala Devi</v>
      </c>
      <c r="BU241" s="1071"/>
      <c r="BV241" s="61"/>
      <c r="BW241" s="862"/>
      <c r="BX241" s="862"/>
      <c r="BY241" s="61"/>
      <c r="BZ241" s="118" t="s">
        <v>874</v>
      </c>
      <c r="CA241" s="167" t="str">
        <f>IF(ISTEXT('STUDENT PROFILE'!$E$34),'STUDENT PROFILE'!$E$34,"")</f>
        <v>Harmesh</v>
      </c>
      <c r="CB241" s="121"/>
      <c r="CC241" s="121"/>
      <c r="CD241" s="121"/>
      <c r="CE241" s="121"/>
      <c r="CF241" s="118" t="s">
        <v>936</v>
      </c>
      <c r="CG241" s="121"/>
      <c r="CH241" s="121"/>
      <c r="CI241" s="1071" t="str">
        <f>IF(ISTEXT('STUDENT PROFILE'!$F$34),'STUDENT PROFILE'!$F$34,"")</f>
        <v>Babita</v>
      </c>
      <c r="CJ241" s="1071"/>
      <c r="CK241" s="61"/>
      <c r="CL241" s="862"/>
      <c r="CM241" s="862"/>
      <c r="CN241" s="61"/>
      <c r="CO241" s="118" t="s">
        <v>874</v>
      </c>
      <c r="CP241" s="167" t="str">
        <f>IF(ISTEXT('STUDENT PROFILE'!$E$39),'STUDENT PROFILE'!$E$39,"")</f>
        <v>Rajender Prasad</v>
      </c>
      <c r="CQ241" s="121"/>
      <c r="CR241" s="121"/>
      <c r="CS241" s="121"/>
      <c r="CT241" s="121"/>
      <c r="CU241" s="118" t="s">
        <v>936</v>
      </c>
      <c r="CV241" s="121"/>
      <c r="CW241" s="121"/>
      <c r="CX241" s="1071" t="str">
        <f>IF(ISTEXT('STUDENT PROFILE'!$F$39),'STUDENT PROFILE'!$F$39,"")</f>
        <v>Sunita Devi</v>
      </c>
      <c r="CY241" s="1071"/>
      <c r="CZ241" s="61"/>
      <c r="DA241" s="862"/>
      <c r="DB241" s="862"/>
      <c r="DC241" s="61"/>
      <c r="DD241" s="118" t="s">
        <v>874</v>
      </c>
      <c r="DE241" s="167" t="str">
        <f>IF(ISTEXT('STUDENT PROFILE'!$E$44),'STUDENT PROFILE'!$E$44,"")</f>
        <v>Hari Prakash</v>
      </c>
      <c r="DF241" s="121"/>
      <c r="DG241" s="121"/>
      <c r="DH241" s="121"/>
      <c r="DI241" s="121"/>
      <c r="DJ241" s="118" t="s">
        <v>936</v>
      </c>
      <c r="DK241" s="121"/>
      <c r="DL241" s="121"/>
      <c r="DM241" s="1071" t="str">
        <f>IF(ISTEXT('STUDENT PROFILE'!$F$44),'STUDENT PROFILE'!$F$44,"")</f>
        <v>Sushila</v>
      </c>
      <c r="DN241" s="1071"/>
      <c r="DO241" s="61"/>
      <c r="DP241" s="862"/>
      <c r="DQ241" s="862"/>
      <c r="DR241" s="61"/>
      <c r="DS241" s="118" t="s">
        <v>874</v>
      </c>
      <c r="DT241" s="167" t="str">
        <f>IF(ISTEXT('STUDENT PROFILE'!$E$49),'STUDENT PROFILE'!$E$49,"")</f>
        <v>Kishori Lal</v>
      </c>
      <c r="DU241" s="121"/>
      <c r="DV241" s="121"/>
      <c r="DW241" s="121"/>
      <c r="DX241" s="121"/>
      <c r="DY241" s="118" t="s">
        <v>936</v>
      </c>
      <c r="DZ241" s="121"/>
      <c r="EA241" s="121"/>
      <c r="EB241" s="1071" t="str">
        <f>IF(ISTEXT('STUDENT PROFILE'!$F$49),'STUDENT PROFILE'!$F$49,"")</f>
        <v>Krishna</v>
      </c>
      <c r="EC241" s="1071"/>
      <c r="ED241" s="61"/>
      <c r="EE241" s="862"/>
      <c r="EF241" s="862"/>
      <c r="EG241" s="61"/>
      <c r="EH241" s="118" t="s">
        <v>874</v>
      </c>
      <c r="EI241" s="167" t="str">
        <f>IF(ISTEXT('STUDENT PROFILE'!$E$54),'STUDENT PROFILE'!$E$54,"")</f>
        <v>Satish</v>
      </c>
      <c r="EJ241" s="121"/>
      <c r="EK241" s="121"/>
      <c r="EL241" s="121"/>
      <c r="EM241" s="121"/>
      <c r="EN241" s="118" t="s">
        <v>936</v>
      </c>
      <c r="EO241" s="121"/>
      <c r="EP241" s="121"/>
      <c r="EQ241" s="1071" t="str">
        <f>IF(ISTEXT('STUDENT PROFILE'!$F$54),'STUDENT PROFILE'!$F$54,"")</f>
        <v>Kavita</v>
      </c>
      <c r="ER241" s="1071"/>
      <c r="ES241" s="61"/>
      <c r="ET241" s="862"/>
    </row>
    <row r="242" spans="1:150" s="155" customFormat="1" ht="13.5" thickBot="1">
      <c r="A242" s="862"/>
      <c r="B242" s="61"/>
      <c r="C242" s="79"/>
      <c r="D242" s="61"/>
      <c r="E242" s="61"/>
      <c r="F242" s="61"/>
      <c r="G242" s="61"/>
      <c r="H242" s="61"/>
      <c r="I242" s="61"/>
      <c r="J242" s="61"/>
      <c r="K242" s="61"/>
      <c r="L242" s="60"/>
      <c r="M242" s="61"/>
      <c r="N242" s="61"/>
      <c r="O242" s="862"/>
      <c r="P242" s="862"/>
      <c r="Q242" s="61"/>
      <c r="R242" s="79"/>
      <c r="S242" s="61"/>
      <c r="T242" s="61"/>
      <c r="U242" s="61"/>
      <c r="V242" s="61"/>
      <c r="W242" s="61"/>
      <c r="X242" s="61"/>
      <c r="Y242" s="61"/>
      <c r="Z242" s="61"/>
      <c r="AA242" s="62"/>
      <c r="AB242" s="61"/>
      <c r="AC242" s="61"/>
      <c r="AD242" s="862"/>
      <c r="AE242" s="862"/>
      <c r="AF242" s="61"/>
      <c r="AG242" s="79"/>
      <c r="AH242" s="61"/>
      <c r="AI242" s="61"/>
      <c r="AJ242" s="61"/>
      <c r="AK242" s="61"/>
      <c r="AL242" s="61"/>
      <c r="AM242" s="61"/>
      <c r="AN242" s="61"/>
      <c r="AO242" s="61"/>
      <c r="AP242" s="62"/>
      <c r="AQ242" s="61"/>
      <c r="AR242" s="61"/>
      <c r="AS242" s="862"/>
      <c r="AT242" s="862"/>
      <c r="AU242" s="61"/>
      <c r="AV242" s="79"/>
      <c r="AW242" s="61"/>
      <c r="AX242" s="61"/>
      <c r="AY242" s="61"/>
      <c r="AZ242" s="61"/>
      <c r="BA242" s="61"/>
      <c r="BB242" s="61"/>
      <c r="BC242" s="61"/>
      <c r="BD242" s="61"/>
      <c r="BE242" s="62"/>
      <c r="BF242" s="61"/>
      <c r="BG242" s="61"/>
      <c r="BH242" s="862"/>
      <c r="BI242" s="862"/>
      <c r="BJ242" s="61"/>
      <c r="BK242" s="79"/>
      <c r="BL242" s="61"/>
      <c r="BM242" s="61"/>
      <c r="BN242" s="61"/>
      <c r="BO242" s="61"/>
      <c r="BP242" s="61"/>
      <c r="BQ242" s="61"/>
      <c r="BR242" s="61"/>
      <c r="BS242" s="61"/>
      <c r="BT242" s="62"/>
      <c r="BU242" s="61"/>
      <c r="BV242" s="61"/>
      <c r="BW242" s="862"/>
      <c r="BX242" s="862"/>
      <c r="BY242" s="61"/>
      <c r="BZ242" s="79"/>
      <c r="CA242" s="61"/>
      <c r="CB242" s="61"/>
      <c r="CC242" s="61"/>
      <c r="CD242" s="61"/>
      <c r="CE242" s="61"/>
      <c r="CF242" s="61"/>
      <c r="CG242" s="61"/>
      <c r="CH242" s="61"/>
      <c r="CI242" s="62"/>
      <c r="CJ242" s="61"/>
      <c r="CK242" s="61"/>
      <c r="CL242" s="862"/>
      <c r="CM242" s="862"/>
      <c r="CN242" s="61"/>
      <c r="CO242" s="79"/>
      <c r="CP242" s="61"/>
      <c r="CQ242" s="61"/>
      <c r="CR242" s="61"/>
      <c r="CS242" s="61"/>
      <c r="CT242" s="61"/>
      <c r="CU242" s="61"/>
      <c r="CV242" s="61"/>
      <c r="CW242" s="61"/>
      <c r="CX242" s="62"/>
      <c r="CY242" s="61"/>
      <c r="CZ242" s="61"/>
      <c r="DA242" s="862"/>
      <c r="DB242" s="862"/>
      <c r="DC242" s="61"/>
      <c r="DD242" s="79"/>
      <c r="DE242" s="61"/>
      <c r="DF242" s="61"/>
      <c r="DG242" s="61"/>
      <c r="DH242" s="61"/>
      <c r="DI242" s="61"/>
      <c r="DJ242" s="61"/>
      <c r="DK242" s="61"/>
      <c r="DL242" s="61"/>
      <c r="DM242" s="62"/>
      <c r="DN242" s="61"/>
      <c r="DO242" s="61"/>
      <c r="DP242" s="862"/>
      <c r="DQ242" s="862"/>
      <c r="DR242" s="61"/>
      <c r="DS242" s="79"/>
      <c r="DT242" s="61"/>
      <c r="DU242" s="61"/>
      <c r="DV242" s="61"/>
      <c r="DW242" s="61"/>
      <c r="DX242" s="61"/>
      <c r="DY242" s="61"/>
      <c r="DZ242" s="61"/>
      <c r="EA242" s="61"/>
      <c r="EB242" s="62"/>
      <c r="EC242" s="61"/>
      <c r="ED242" s="61"/>
      <c r="EE242" s="862"/>
      <c r="EF242" s="862"/>
      <c r="EG242" s="61"/>
      <c r="EH242" s="79"/>
      <c r="EI242" s="61"/>
      <c r="EJ242" s="61"/>
      <c r="EK242" s="61"/>
      <c r="EL242" s="61"/>
      <c r="EM242" s="61"/>
      <c r="EN242" s="61"/>
      <c r="EO242" s="61"/>
      <c r="EP242" s="61"/>
      <c r="EQ242" s="62"/>
      <c r="ER242" s="61"/>
      <c r="ES242" s="61"/>
      <c r="ET242" s="862"/>
    </row>
    <row r="243" spans="1:150" s="155" customFormat="1" ht="15.75" thickBot="1">
      <c r="A243" s="862"/>
      <c r="B243" s="61"/>
      <c r="C243" s="61"/>
      <c r="D243" s="1073" t="s">
        <v>849</v>
      </c>
      <c r="E243" s="1074"/>
      <c r="F243" s="1074"/>
      <c r="G243" s="1074"/>
      <c r="H243" s="1074"/>
      <c r="I243" s="1074"/>
      <c r="J243" s="1075"/>
      <c r="K243" s="78"/>
      <c r="L243" s="385"/>
      <c r="M243" s="78"/>
      <c r="N243" s="65"/>
      <c r="O243" s="862"/>
      <c r="P243" s="862"/>
      <c r="Q243" s="61"/>
      <c r="R243" s="61"/>
      <c r="S243" s="1073" t="s">
        <v>849</v>
      </c>
      <c r="T243" s="1074"/>
      <c r="U243" s="1074"/>
      <c r="V243" s="1074"/>
      <c r="W243" s="1074"/>
      <c r="X243" s="1074"/>
      <c r="Y243" s="1075"/>
      <c r="Z243" s="78"/>
      <c r="AA243" s="78"/>
      <c r="AB243" s="78"/>
      <c r="AC243" s="65"/>
      <c r="AD243" s="862"/>
      <c r="AE243" s="862"/>
      <c r="AF243" s="61"/>
      <c r="AG243" s="61"/>
      <c r="AH243" s="1073" t="s">
        <v>849</v>
      </c>
      <c r="AI243" s="1074"/>
      <c r="AJ243" s="1074"/>
      <c r="AK243" s="1074"/>
      <c r="AL243" s="1074"/>
      <c r="AM243" s="1074"/>
      <c r="AN243" s="1075"/>
      <c r="AO243" s="78"/>
      <c r="AP243" s="78"/>
      <c r="AQ243" s="78"/>
      <c r="AR243" s="65"/>
      <c r="AS243" s="862"/>
      <c r="AT243" s="862"/>
      <c r="AU243" s="61"/>
      <c r="AV243" s="61"/>
      <c r="AW243" s="1073" t="s">
        <v>849</v>
      </c>
      <c r="AX243" s="1074"/>
      <c r="AY243" s="1074"/>
      <c r="AZ243" s="1074"/>
      <c r="BA243" s="1074"/>
      <c r="BB243" s="1074"/>
      <c r="BC243" s="1075"/>
      <c r="BD243" s="78"/>
      <c r="BE243" s="78"/>
      <c r="BF243" s="78"/>
      <c r="BG243" s="65"/>
      <c r="BH243" s="862"/>
      <c r="BI243" s="862"/>
      <c r="BJ243" s="61"/>
      <c r="BK243" s="61"/>
      <c r="BL243" s="1073" t="s">
        <v>849</v>
      </c>
      <c r="BM243" s="1074"/>
      <c r="BN243" s="1074"/>
      <c r="BO243" s="1074"/>
      <c r="BP243" s="1074"/>
      <c r="BQ243" s="1074"/>
      <c r="BR243" s="1075"/>
      <c r="BS243" s="78"/>
      <c r="BT243" s="78"/>
      <c r="BU243" s="78"/>
      <c r="BV243" s="65"/>
      <c r="BW243" s="862"/>
      <c r="BX243" s="862"/>
      <c r="BY243" s="61"/>
      <c r="BZ243" s="61"/>
      <c r="CA243" s="1073" t="s">
        <v>849</v>
      </c>
      <c r="CB243" s="1074"/>
      <c r="CC243" s="1074"/>
      <c r="CD243" s="1074"/>
      <c r="CE243" s="1074"/>
      <c r="CF243" s="1074"/>
      <c r="CG243" s="1075"/>
      <c r="CH243" s="78"/>
      <c r="CI243" s="78"/>
      <c r="CJ243" s="78"/>
      <c r="CK243" s="65"/>
      <c r="CL243" s="862"/>
      <c r="CM243" s="862"/>
      <c r="CN243" s="61"/>
      <c r="CO243" s="61"/>
      <c r="CP243" s="1073" t="s">
        <v>849</v>
      </c>
      <c r="CQ243" s="1074"/>
      <c r="CR243" s="1074"/>
      <c r="CS243" s="1074"/>
      <c r="CT243" s="1074"/>
      <c r="CU243" s="1074"/>
      <c r="CV243" s="1075"/>
      <c r="CW243" s="78"/>
      <c r="CX243" s="78"/>
      <c r="CY243" s="78"/>
      <c r="CZ243" s="65"/>
      <c r="DA243" s="862"/>
      <c r="DB243" s="862"/>
      <c r="DC243" s="61"/>
      <c r="DD243" s="61"/>
      <c r="DE243" s="1073" t="s">
        <v>849</v>
      </c>
      <c r="DF243" s="1074"/>
      <c r="DG243" s="1074"/>
      <c r="DH243" s="1074"/>
      <c r="DI243" s="1074"/>
      <c r="DJ243" s="1074"/>
      <c r="DK243" s="1075"/>
      <c r="DL243" s="78"/>
      <c r="DM243" s="78"/>
      <c r="DN243" s="78"/>
      <c r="DO243" s="65"/>
      <c r="DP243" s="862"/>
      <c r="DQ243" s="862"/>
      <c r="DR243" s="61"/>
      <c r="DS243" s="61"/>
      <c r="DT243" s="1073" t="s">
        <v>849</v>
      </c>
      <c r="DU243" s="1074"/>
      <c r="DV243" s="1074"/>
      <c r="DW243" s="1074"/>
      <c r="DX243" s="1074"/>
      <c r="DY243" s="1074"/>
      <c r="DZ243" s="1075"/>
      <c r="EA243" s="78"/>
      <c r="EB243" s="78"/>
      <c r="EC243" s="78"/>
      <c r="ED243" s="65"/>
      <c r="EE243" s="862"/>
      <c r="EF243" s="862"/>
      <c r="EG243" s="61"/>
      <c r="EH243" s="61"/>
      <c r="EI243" s="1073" t="s">
        <v>849</v>
      </c>
      <c r="EJ243" s="1074"/>
      <c r="EK243" s="1074"/>
      <c r="EL243" s="1074"/>
      <c r="EM243" s="1074"/>
      <c r="EN243" s="1074"/>
      <c r="EO243" s="1075"/>
      <c r="EP243" s="78"/>
      <c r="EQ243" s="78"/>
      <c r="ER243" s="78"/>
      <c r="ES243" s="65"/>
      <c r="ET243" s="862"/>
    </row>
    <row r="244" spans="1:150" s="155" customFormat="1">
      <c r="A244" s="862"/>
      <c r="B244" s="61"/>
      <c r="C244" s="66" t="s">
        <v>848</v>
      </c>
      <c r="D244" s="61"/>
      <c r="E244" s="61"/>
      <c r="F244" s="61"/>
      <c r="G244" s="61"/>
      <c r="H244" s="61"/>
      <c r="I244" s="61"/>
      <c r="J244" s="61"/>
      <c r="K244" s="61"/>
      <c r="L244" s="60"/>
      <c r="M244" s="61"/>
      <c r="N244" s="61"/>
      <c r="O244" s="862"/>
      <c r="P244" s="862"/>
      <c r="Q244" s="61"/>
      <c r="R244" s="66" t="s">
        <v>848</v>
      </c>
      <c r="S244" s="61"/>
      <c r="T244" s="61"/>
      <c r="U244" s="61"/>
      <c r="V244" s="61"/>
      <c r="W244" s="61"/>
      <c r="X244" s="61"/>
      <c r="Y244" s="61"/>
      <c r="Z244" s="61"/>
      <c r="AA244" s="62"/>
      <c r="AB244" s="61"/>
      <c r="AC244" s="61"/>
      <c r="AD244" s="862"/>
      <c r="AE244" s="862"/>
      <c r="AF244" s="61"/>
      <c r="AG244" s="66" t="s">
        <v>848</v>
      </c>
      <c r="AH244" s="61"/>
      <c r="AI244" s="61"/>
      <c r="AJ244" s="61"/>
      <c r="AK244" s="61"/>
      <c r="AL244" s="61"/>
      <c r="AM244" s="61"/>
      <c r="AN244" s="61"/>
      <c r="AO244" s="61"/>
      <c r="AP244" s="62"/>
      <c r="AQ244" s="61"/>
      <c r="AR244" s="61"/>
      <c r="AS244" s="862"/>
      <c r="AT244" s="862"/>
      <c r="AU244" s="61"/>
      <c r="AV244" s="66" t="s">
        <v>848</v>
      </c>
      <c r="AW244" s="61"/>
      <c r="AX244" s="61"/>
      <c r="AY244" s="61"/>
      <c r="AZ244" s="61"/>
      <c r="BA244" s="61"/>
      <c r="BB244" s="61"/>
      <c r="BC244" s="61"/>
      <c r="BD244" s="61"/>
      <c r="BE244" s="62"/>
      <c r="BF244" s="61"/>
      <c r="BG244" s="61"/>
      <c r="BH244" s="862"/>
      <c r="BI244" s="862"/>
      <c r="BJ244" s="61"/>
      <c r="BK244" s="66" t="s">
        <v>848</v>
      </c>
      <c r="BL244" s="61"/>
      <c r="BM244" s="61"/>
      <c r="BN244" s="61"/>
      <c r="BO244" s="61"/>
      <c r="BP244" s="61"/>
      <c r="BQ244" s="61"/>
      <c r="BR244" s="61"/>
      <c r="BS244" s="61"/>
      <c r="BT244" s="62"/>
      <c r="BU244" s="61"/>
      <c r="BV244" s="61"/>
      <c r="BW244" s="862"/>
      <c r="BX244" s="862"/>
      <c r="BY244" s="61"/>
      <c r="BZ244" s="66" t="s">
        <v>848</v>
      </c>
      <c r="CA244" s="61"/>
      <c r="CB244" s="61"/>
      <c r="CC244" s="61"/>
      <c r="CD244" s="61"/>
      <c r="CE244" s="61"/>
      <c r="CF244" s="61"/>
      <c r="CG244" s="61"/>
      <c r="CH244" s="61"/>
      <c r="CI244" s="62"/>
      <c r="CJ244" s="61"/>
      <c r="CK244" s="61"/>
      <c r="CL244" s="862"/>
      <c r="CM244" s="862"/>
      <c r="CN244" s="61"/>
      <c r="CO244" s="66" t="s">
        <v>848</v>
      </c>
      <c r="CP244" s="61"/>
      <c r="CQ244" s="61"/>
      <c r="CR244" s="61"/>
      <c r="CS244" s="61"/>
      <c r="CT244" s="61"/>
      <c r="CU244" s="61"/>
      <c r="CV244" s="61"/>
      <c r="CW244" s="61"/>
      <c r="CX244" s="62"/>
      <c r="CY244" s="61"/>
      <c r="CZ244" s="61"/>
      <c r="DA244" s="862"/>
      <c r="DB244" s="862"/>
      <c r="DC244" s="61"/>
      <c r="DD244" s="66" t="s">
        <v>848</v>
      </c>
      <c r="DE244" s="61"/>
      <c r="DF244" s="61"/>
      <c r="DG244" s="61"/>
      <c r="DH244" s="61"/>
      <c r="DI244" s="61"/>
      <c r="DJ244" s="61"/>
      <c r="DK244" s="61"/>
      <c r="DL244" s="61"/>
      <c r="DM244" s="62"/>
      <c r="DN244" s="61"/>
      <c r="DO244" s="61"/>
      <c r="DP244" s="862"/>
      <c r="DQ244" s="862"/>
      <c r="DR244" s="61"/>
      <c r="DS244" s="66" t="s">
        <v>848</v>
      </c>
      <c r="DT244" s="61"/>
      <c r="DU244" s="61"/>
      <c r="DV244" s="61"/>
      <c r="DW244" s="61"/>
      <c r="DX244" s="61"/>
      <c r="DY244" s="61"/>
      <c r="DZ244" s="61"/>
      <c r="EA244" s="61"/>
      <c r="EB244" s="62"/>
      <c r="EC244" s="61"/>
      <c r="ED244" s="61"/>
      <c r="EE244" s="862"/>
      <c r="EF244" s="862"/>
      <c r="EG244" s="61"/>
      <c r="EH244" s="66" t="s">
        <v>848</v>
      </c>
      <c r="EI244" s="61"/>
      <c r="EJ244" s="61"/>
      <c r="EK244" s="61"/>
      <c r="EL244" s="61"/>
      <c r="EM244" s="61"/>
      <c r="EN244" s="61"/>
      <c r="EO244" s="61"/>
      <c r="EP244" s="61"/>
      <c r="EQ244" s="62"/>
      <c r="ER244" s="61"/>
      <c r="ES244" s="61"/>
      <c r="ET244" s="862"/>
    </row>
    <row r="245" spans="1:150" s="155" customFormat="1">
      <c r="A245" s="862"/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0"/>
      <c r="M245" s="61"/>
      <c r="N245" s="61"/>
      <c r="O245" s="862"/>
      <c r="P245" s="862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2"/>
      <c r="AB245" s="61"/>
      <c r="AC245" s="61"/>
      <c r="AD245" s="862"/>
      <c r="AE245" s="862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2"/>
      <c r="AQ245" s="61"/>
      <c r="AR245" s="61"/>
      <c r="AS245" s="862"/>
      <c r="AT245" s="862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2"/>
      <c r="BF245" s="61"/>
      <c r="BG245" s="61"/>
      <c r="BH245" s="862"/>
      <c r="BI245" s="862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2"/>
      <c r="BU245" s="61"/>
      <c r="BV245" s="61"/>
      <c r="BW245" s="862"/>
      <c r="BX245" s="862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2"/>
      <c r="CJ245" s="61"/>
      <c r="CK245" s="61"/>
      <c r="CL245" s="862"/>
      <c r="CM245" s="862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2"/>
      <c r="CY245" s="61"/>
      <c r="CZ245" s="61"/>
      <c r="DA245" s="862"/>
      <c r="DB245" s="862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2"/>
      <c r="DN245" s="61"/>
      <c r="DO245" s="61"/>
      <c r="DP245" s="862"/>
      <c r="DQ245" s="862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2"/>
      <c r="EC245" s="61"/>
      <c r="ED245" s="61"/>
      <c r="EE245" s="862"/>
      <c r="EF245" s="862"/>
      <c r="EG245" s="61"/>
      <c r="EH245" s="61"/>
      <c r="EI245" s="61"/>
      <c r="EJ245" s="61"/>
      <c r="EK245" s="61"/>
      <c r="EL245" s="61"/>
      <c r="EM245" s="61"/>
      <c r="EN245" s="61"/>
      <c r="EO245" s="61"/>
      <c r="EP245" s="61"/>
      <c r="EQ245" s="62"/>
      <c r="ER245" s="61"/>
      <c r="ES245" s="61"/>
      <c r="ET245" s="862"/>
    </row>
    <row r="246" spans="1:150" s="155" customFormat="1" ht="25.5" customHeight="1">
      <c r="A246" s="862"/>
      <c r="B246" s="61"/>
      <c r="C246" s="1076" t="s">
        <v>188</v>
      </c>
      <c r="D246" s="1078" t="s">
        <v>835</v>
      </c>
      <c r="E246" s="1079"/>
      <c r="F246" s="1080"/>
      <c r="G246" s="171"/>
      <c r="H246" s="171" t="s">
        <v>835</v>
      </c>
      <c r="I246" s="171"/>
      <c r="J246" s="1081" t="s">
        <v>836</v>
      </c>
      <c r="K246" s="1081" t="s">
        <v>843</v>
      </c>
      <c r="L246" s="1081" t="s">
        <v>846</v>
      </c>
      <c r="M246" s="1082"/>
      <c r="N246" s="67"/>
      <c r="O246" s="862"/>
      <c r="P246" s="862"/>
      <c r="Q246" s="61"/>
      <c r="R246" s="1076" t="s">
        <v>188</v>
      </c>
      <c r="S246" s="1078" t="s">
        <v>835</v>
      </c>
      <c r="T246" s="1079"/>
      <c r="U246" s="1080"/>
      <c r="V246" s="171"/>
      <c r="W246" s="171" t="s">
        <v>835</v>
      </c>
      <c r="X246" s="171"/>
      <c r="Y246" s="1081" t="s">
        <v>836</v>
      </c>
      <c r="Z246" s="1081" t="s">
        <v>843</v>
      </c>
      <c r="AA246" s="1081" t="s">
        <v>846</v>
      </c>
      <c r="AB246" s="1082"/>
      <c r="AC246" s="67"/>
      <c r="AD246" s="862"/>
      <c r="AE246" s="862"/>
      <c r="AF246" s="61"/>
      <c r="AG246" s="1076" t="s">
        <v>188</v>
      </c>
      <c r="AH246" s="1078" t="s">
        <v>835</v>
      </c>
      <c r="AI246" s="1079"/>
      <c r="AJ246" s="1080"/>
      <c r="AK246" s="171"/>
      <c r="AL246" s="171" t="s">
        <v>835</v>
      </c>
      <c r="AM246" s="171"/>
      <c r="AN246" s="1081" t="s">
        <v>836</v>
      </c>
      <c r="AO246" s="1081" t="s">
        <v>843</v>
      </c>
      <c r="AP246" s="1081" t="s">
        <v>846</v>
      </c>
      <c r="AQ246" s="1082"/>
      <c r="AR246" s="67"/>
      <c r="AS246" s="862"/>
      <c r="AT246" s="862"/>
      <c r="AU246" s="61"/>
      <c r="AV246" s="1076" t="s">
        <v>188</v>
      </c>
      <c r="AW246" s="1078" t="s">
        <v>835</v>
      </c>
      <c r="AX246" s="1079"/>
      <c r="AY246" s="1080"/>
      <c r="AZ246" s="171"/>
      <c r="BA246" s="171" t="s">
        <v>835</v>
      </c>
      <c r="BB246" s="171"/>
      <c r="BC246" s="1081" t="s">
        <v>836</v>
      </c>
      <c r="BD246" s="1081" t="s">
        <v>843</v>
      </c>
      <c r="BE246" s="1081" t="s">
        <v>846</v>
      </c>
      <c r="BF246" s="1082"/>
      <c r="BG246" s="67"/>
      <c r="BH246" s="862"/>
      <c r="BI246" s="862"/>
      <c r="BJ246" s="61"/>
      <c r="BK246" s="1076" t="s">
        <v>188</v>
      </c>
      <c r="BL246" s="1078" t="s">
        <v>835</v>
      </c>
      <c r="BM246" s="1079"/>
      <c r="BN246" s="1080"/>
      <c r="BO246" s="171"/>
      <c r="BP246" s="171" t="s">
        <v>835</v>
      </c>
      <c r="BQ246" s="171"/>
      <c r="BR246" s="1081" t="s">
        <v>836</v>
      </c>
      <c r="BS246" s="1081" t="s">
        <v>843</v>
      </c>
      <c r="BT246" s="1081" t="s">
        <v>846</v>
      </c>
      <c r="BU246" s="1082"/>
      <c r="BV246" s="67"/>
      <c r="BW246" s="862"/>
      <c r="BX246" s="862"/>
      <c r="BY246" s="61"/>
      <c r="BZ246" s="1076" t="s">
        <v>188</v>
      </c>
      <c r="CA246" s="1078" t="s">
        <v>835</v>
      </c>
      <c r="CB246" s="1079"/>
      <c r="CC246" s="1080"/>
      <c r="CD246" s="171"/>
      <c r="CE246" s="171" t="s">
        <v>835</v>
      </c>
      <c r="CF246" s="171"/>
      <c r="CG246" s="1081" t="s">
        <v>836</v>
      </c>
      <c r="CH246" s="1081" t="s">
        <v>843</v>
      </c>
      <c r="CI246" s="1081" t="s">
        <v>846</v>
      </c>
      <c r="CJ246" s="1082"/>
      <c r="CK246" s="67"/>
      <c r="CL246" s="862"/>
      <c r="CM246" s="862"/>
      <c r="CN246" s="61"/>
      <c r="CO246" s="1076" t="s">
        <v>188</v>
      </c>
      <c r="CP246" s="1078" t="s">
        <v>835</v>
      </c>
      <c r="CQ246" s="1079"/>
      <c r="CR246" s="1080"/>
      <c r="CS246" s="171"/>
      <c r="CT246" s="171" t="s">
        <v>835</v>
      </c>
      <c r="CU246" s="171"/>
      <c r="CV246" s="1081" t="s">
        <v>836</v>
      </c>
      <c r="CW246" s="1081" t="s">
        <v>843</v>
      </c>
      <c r="CX246" s="1081" t="s">
        <v>846</v>
      </c>
      <c r="CY246" s="1082"/>
      <c r="CZ246" s="67"/>
      <c r="DA246" s="862"/>
      <c r="DB246" s="862"/>
      <c r="DC246" s="61"/>
      <c r="DD246" s="1076" t="s">
        <v>188</v>
      </c>
      <c r="DE246" s="1078" t="s">
        <v>835</v>
      </c>
      <c r="DF246" s="1079"/>
      <c r="DG246" s="1080"/>
      <c r="DH246" s="171"/>
      <c r="DI246" s="171" t="s">
        <v>835</v>
      </c>
      <c r="DJ246" s="171"/>
      <c r="DK246" s="1081" t="s">
        <v>836</v>
      </c>
      <c r="DL246" s="1081" t="s">
        <v>843</v>
      </c>
      <c r="DM246" s="1081" t="s">
        <v>846</v>
      </c>
      <c r="DN246" s="1082"/>
      <c r="DO246" s="67"/>
      <c r="DP246" s="862"/>
      <c r="DQ246" s="862"/>
      <c r="DR246" s="61"/>
      <c r="DS246" s="1076" t="s">
        <v>188</v>
      </c>
      <c r="DT246" s="1078" t="s">
        <v>835</v>
      </c>
      <c r="DU246" s="1079"/>
      <c r="DV246" s="1080"/>
      <c r="DW246" s="171"/>
      <c r="DX246" s="171" t="s">
        <v>835</v>
      </c>
      <c r="DY246" s="171"/>
      <c r="DZ246" s="1081" t="s">
        <v>836</v>
      </c>
      <c r="EA246" s="1081" t="s">
        <v>843</v>
      </c>
      <c r="EB246" s="1081" t="s">
        <v>846</v>
      </c>
      <c r="EC246" s="1082"/>
      <c r="ED246" s="67"/>
      <c r="EE246" s="862"/>
      <c r="EF246" s="862"/>
      <c r="EG246" s="61"/>
      <c r="EH246" s="1076" t="s">
        <v>188</v>
      </c>
      <c r="EI246" s="1078" t="s">
        <v>835</v>
      </c>
      <c r="EJ246" s="1079"/>
      <c r="EK246" s="1080"/>
      <c r="EL246" s="171"/>
      <c r="EM246" s="171" t="s">
        <v>835</v>
      </c>
      <c r="EN246" s="171"/>
      <c r="EO246" s="1081" t="s">
        <v>836</v>
      </c>
      <c r="EP246" s="1081" t="s">
        <v>843</v>
      </c>
      <c r="EQ246" s="1081" t="s">
        <v>846</v>
      </c>
      <c r="ER246" s="1082"/>
      <c r="ES246" s="67"/>
      <c r="ET246" s="862"/>
    </row>
    <row r="247" spans="1:150" s="155" customFormat="1" ht="25.5">
      <c r="A247" s="862"/>
      <c r="B247" s="61"/>
      <c r="C247" s="1077"/>
      <c r="D247" s="170" t="s">
        <v>838</v>
      </c>
      <c r="E247" s="170" t="s">
        <v>839</v>
      </c>
      <c r="F247" s="170" t="s">
        <v>837</v>
      </c>
      <c r="G247" s="170" t="s">
        <v>840</v>
      </c>
      <c r="H247" s="170" t="s">
        <v>841</v>
      </c>
      <c r="I247" s="170" t="s">
        <v>842</v>
      </c>
      <c r="J247" s="1081"/>
      <c r="K247" s="1081"/>
      <c r="L247" s="382" t="s">
        <v>844</v>
      </c>
      <c r="M247" s="51" t="s">
        <v>845</v>
      </c>
      <c r="N247" s="68"/>
      <c r="O247" s="862"/>
      <c r="P247" s="862"/>
      <c r="Q247" s="61"/>
      <c r="R247" s="1077"/>
      <c r="S247" s="170" t="s">
        <v>838</v>
      </c>
      <c r="T247" s="170" t="s">
        <v>839</v>
      </c>
      <c r="U247" s="170" t="s">
        <v>837</v>
      </c>
      <c r="V247" s="170" t="s">
        <v>840</v>
      </c>
      <c r="W247" s="170" t="s">
        <v>841</v>
      </c>
      <c r="X247" s="170" t="s">
        <v>842</v>
      </c>
      <c r="Y247" s="1081"/>
      <c r="Z247" s="1081"/>
      <c r="AA247" s="51" t="s">
        <v>844</v>
      </c>
      <c r="AB247" s="51" t="s">
        <v>845</v>
      </c>
      <c r="AC247" s="68"/>
      <c r="AD247" s="862"/>
      <c r="AE247" s="862"/>
      <c r="AF247" s="61"/>
      <c r="AG247" s="1077"/>
      <c r="AH247" s="170" t="s">
        <v>838</v>
      </c>
      <c r="AI247" s="170" t="s">
        <v>839</v>
      </c>
      <c r="AJ247" s="170" t="s">
        <v>837</v>
      </c>
      <c r="AK247" s="170" t="s">
        <v>840</v>
      </c>
      <c r="AL247" s="170" t="s">
        <v>841</v>
      </c>
      <c r="AM247" s="170" t="s">
        <v>842</v>
      </c>
      <c r="AN247" s="1081"/>
      <c r="AO247" s="1081"/>
      <c r="AP247" s="51" t="s">
        <v>844</v>
      </c>
      <c r="AQ247" s="51" t="s">
        <v>845</v>
      </c>
      <c r="AR247" s="68"/>
      <c r="AS247" s="862"/>
      <c r="AT247" s="862"/>
      <c r="AU247" s="61"/>
      <c r="AV247" s="1077"/>
      <c r="AW247" s="170" t="s">
        <v>838</v>
      </c>
      <c r="AX247" s="170" t="s">
        <v>839</v>
      </c>
      <c r="AY247" s="170" t="s">
        <v>837</v>
      </c>
      <c r="AZ247" s="170" t="s">
        <v>840</v>
      </c>
      <c r="BA247" s="170" t="s">
        <v>841</v>
      </c>
      <c r="BB247" s="170" t="s">
        <v>842</v>
      </c>
      <c r="BC247" s="1081"/>
      <c r="BD247" s="1081"/>
      <c r="BE247" s="51" t="s">
        <v>844</v>
      </c>
      <c r="BF247" s="51" t="s">
        <v>845</v>
      </c>
      <c r="BG247" s="68"/>
      <c r="BH247" s="862"/>
      <c r="BI247" s="862"/>
      <c r="BJ247" s="61"/>
      <c r="BK247" s="1077"/>
      <c r="BL247" s="170" t="s">
        <v>838</v>
      </c>
      <c r="BM247" s="170" t="s">
        <v>839</v>
      </c>
      <c r="BN247" s="170" t="s">
        <v>837</v>
      </c>
      <c r="BO247" s="170" t="s">
        <v>840</v>
      </c>
      <c r="BP247" s="170" t="s">
        <v>841</v>
      </c>
      <c r="BQ247" s="170" t="s">
        <v>842</v>
      </c>
      <c r="BR247" s="1081"/>
      <c r="BS247" s="1081"/>
      <c r="BT247" s="51" t="s">
        <v>844</v>
      </c>
      <c r="BU247" s="51" t="s">
        <v>845</v>
      </c>
      <c r="BV247" s="68"/>
      <c r="BW247" s="862"/>
      <c r="BX247" s="862"/>
      <c r="BY247" s="61"/>
      <c r="BZ247" s="1077"/>
      <c r="CA247" s="170" t="s">
        <v>838</v>
      </c>
      <c r="CB247" s="170" t="s">
        <v>839</v>
      </c>
      <c r="CC247" s="170" t="s">
        <v>837</v>
      </c>
      <c r="CD247" s="170" t="s">
        <v>840</v>
      </c>
      <c r="CE247" s="170" t="s">
        <v>841</v>
      </c>
      <c r="CF247" s="170" t="s">
        <v>842</v>
      </c>
      <c r="CG247" s="1081"/>
      <c r="CH247" s="1081"/>
      <c r="CI247" s="51" t="s">
        <v>844</v>
      </c>
      <c r="CJ247" s="51" t="s">
        <v>845</v>
      </c>
      <c r="CK247" s="68"/>
      <c r="CL247" s="862"/>
      <c r="CM247" s="862"/>
      <c r="CN247" s="61"/>
      <c r="CO247" s="1077"/>
      <c r="CP247" s="170" t="s">
        <v>838</v>
      </c>
      <c r="CQ247" s="170" t="s">
        <v>839</v>
      </c>
      <c r="CR247" s="170" t="s">
        <v>837</v>
      </c>
      <c r="CS247" s="170" t="s">
        <v>840</v>
      </c>
      <c r="CT247" s="170" t="s">
        <v>841</v>
      </c>
      <c r="CU247" s="170" t="s">
        <v>842</v>
      </c>
      <c r="CV247" s="1081"/>
      <c r="CW247" s="1081"/>
      <c r="CX247" s="51" t="s">
        <v>844</v>
      </c>
      <c r="CY247" s="51" t="s">
        <v>845</v>
      </c>
      <c r="CZ247" s="68"/>
      <c r="DA247" s="862"/>
      <c r="DB247" s="862"/>
      <c r="DC247" s="61"/>
      <c r="DD247" s="1077"/>
      <c r="DE247" s="170" t="s">
        <v>838</v>
      </c>
      <c r="DF247" s="170" t="s">
        <v>839</v>
      </c>
      <c r="DG247" s="170" t="s">
        <v>837</v>
      </c>
      <c r="DH247" s="170" t="s">
        <v>840</v>
      </c>
      <c r="DI247" s="170" t="s">
        <v>841</v>
      </c>
      <c r="DJ247" s="170" t="s">
        <v>842</v>
      </c>
      <c r="DK247" s="1081"/>
      <c r="DL247" s="1081"/>
      <c r="DM247" s="51" t="s">
        <v>844</v>
      </c>
      <c r="DN247" s="51" t="s">
        <v>845</v>
      </c>
      <c r="DO247" s="68"/>
      <c r="DP247" s="862"/>
      <c r="DQ247" s="862"/>
      <c r="DR247" s="61"/>
      <c r="DS247" s="1077"/>
      <c r="DT247" s="170" t="s">
        <v>838</v>
      </c>
      <c r="DU247" s="170" t="s">
        <v>839</v>
      </c>
      <c r="DV247" s="170" t="s">
        <v>837</v>
      </c>
      <c r="DW247" s="170" t="s">
        <v>840</v>
      </c>
      <c r="DX247" s="170" t="s">
        <v>841</v>
      </c>
      <c r="DY247" s="170" t="s">
        <v>842</v>
      </c>
      <c r="DZ247" s="1081"/>
      <c r="EA247" s="1081"/>
      <c r="EB247" s="51" t="s">
        <v>844</v>
      </c>
      <c r="EC247" s="51" t="s">
        <v>845</v>
      </c>
      <c r="ED247" s="68"/>
      <c r="EE247" s="862"/>
      <c r="EF247" s="862"/>
      <c r="EG247" s="61"/>
      <c r="EH247" s="1077"/>
      <c r="EI247" s="170" t="s">
        <v>838</v>
      </c>
      <c r="EJ247" s="170" t="s">
        <v>839</v>
      </c>
      <c r="EK247" s="170" t="s">
        <v>837</v>
      </c>
      <c r="EL247" s="170" t="s">
        <v>840</v>
      </c>
      <c r="EM247" s="170" t="s">
        <v>841</v>
      </c>
      <c r="EN247" s="170" t="s">
        <v>842</v>
      </c>
      <c r="EO247" s="1081"/>
      <c r="EP247" s="1081"/>
      <c r="EQ247" s="51" t="s">
        <v>844</v>
      </c>
      <c r="ER247" s="51" t="s">
        <v>845</v>
      </c>
      <c r="ES247" s="68"/>
      <c r="ET247" s="862"/>
    </row>
    <row r="248" spans="1:150" s="155" customFormat="1" ht="18" customHeight="1">
      <c r="A248" s="862"/>
      <c r="B248" s="61"/>
      <c r="C248" s="84" t="str">
        <f>HOME!$B$15</f>
        <v>ENGLISH</v>
      </c>
      <c r="D248" s="57" t="str">
        <f>'MARK LIST'!$N$13</f>
        <v>10</v>
      </c>
      <c r="E248" s="57" t="str">
        <f>'MARK LIST'!$AB$13</f>
        <v>10</v>
      </c>
      <c r="F248" s="57" t="str">
        <f>'MARK LIST'!$AK$13</f>
        <v>10</v>
      </c>
      <c r="G248" s="57" t="str">
        <f>'MARK LIST'!$BD$13</f>
        <v>10</v>
      </c>
      <c r="H248" s="57" t="str">
        <f>'MARK LIST'!$BR$13</f>
        <v>10</v>
      </c>
      <c r="I248" s="57" t="str">
        <f>'MARK LIST'!$CA$13</f>
        <v>10</v>
      </c>
      <c r="J248" s="58" t="str">
        <f>'MARK LIST'!$DJ$13</f>
        <v>A1</v>
      </c>
      <c r="K248" s="58" t="str">
        <f>'MARK LIST'!$DK$13</f>
        <v>A1</v>
      </c>
      <c r="L248" s="378" t="str">
        <f>'MARK LIST'!$CV$13</f>
        <v>A1</v>
      </c>
      <c r="M248" s="166" t="str">
        <f>'MARK LIST'!$CW$13</f>
        <v>10</v>
      </c>
      <c r="N248" s="69"/>
      <c r="O248" s="862"/>
      <c r="P248" s="862"/>
      <c r="Q248" s="61"/>
      <c r="R248" s="84" t="str">
        <f>HOME!$B$15</f>
        <v>ENGLISH</v>
      </c>
      <c r="S248" s="57" t="str">
        <f>'MARK LIST'!$N$18</f>
        <v>9</v>
      </c>
      <c r="T248" s="57" t="str">
        <f>'MARK LIST'!$AB$18</f>
        <v>9</v>
      </c>
      <c r="U248" s="57" t="str">
        <f>'MARK LIST'!$AK$18</f>
        <v>9</v>
      </c>
      <c r="V248" s="57" t="str">
        <f>'MARK LIST'!$BD$18</f>
        <v>9</v>
      </c>
      <c r="W248" s="57" t="str">
        <f>'MARK LIST'!$BR$18</f>
        <v>9</v>
      </c>
      <c r="X248" s="57" t="str">
        <f>'MARK LIST'!$CA$18</f>
        <v>9</v>
      </c>
      <c r="Y248" s="58" t="str">
        <f>'MARK LIST'!$DJ$18</f>
        <v>A2</v>
      </c>
      <c r="Z248" s="58" t="str">
        <f>'MARK LIST'!$DK$18</f>
        <v>A2</v>
      </c>
      <c r="AA248" s="166" t="str">
        <f>'MARK LIST'!$CV$18</f>
        <v>A2</v>
      </c>
      <c r="AB248" s="166" t="str">
        <f>'MARK LIST'!$CW$18</f>
        <v>9</v>
      </c>
      <c r="AC248" s="69"/>
      <c r="AD248" s="862"/>
      <c r="AE248" s="862"/>
      <c r="AF248" s="61"/>
      <c r="AG248" s="84" t="str">
        <f>HOME!$B$15</f>
        <v>ENGLISH</v>
      </c>
      <c r="AH248" s="57" t="str">
        <f>'MARK LIST'!$N$23</f>
        <v>8</v>
      </c>
      <c r="AI248" s="57" t="str">
        <f>'MARK LIST'!$AB$23</f>
        <v>8</v>
      </c>
      <c r="AJ248" s="57" t="str">
        <f>'MARK LIST'!$AK$23</f>
        <v>8</v>
      </c>
      <c r="AK248" s="57" t="str">
        <f>'MARK LIST'!$BD$23</f>
        <v>8</v>
      </c>
      <c r="AL248" s="57" t="str">
        <f>'MARK LIST'!$BR$23</f>
        <v>8</v>
      </c>
      <c r="AM248" s="57" t="str">
        <f>'MARK LIST'!$CA$23</f>
        <v>8</v>
      </c>
      <c r="AN248" s="58" t="str">
        <f>'MARK LIST'!$DJ$23</f>
        <v>B1</v>
      </c>
      <c r="AO248" s="58" t="str">
        <f>'MARK LIST'!$DK$23</f>
        <v>B1</v>
      </c>
      <c r="AP248" s="166" t="str">
        <f>'MARK LIST'!$CV$23</f>
        <v>B1</v>
      </c>
      <c r="AQ248" s="166" t="str">
        <f>'MARK LIST'!$CW$23</f>
        <v>8</v>
      </c>
      <c r="AR248" s="69"/>
      <c r="AS248" s="862"/>
      <c r="AT248" s="862"/>
      <c r="AU248" s="61"/>
      <c r="AV248" s="84" t="str">
        <f>HOME!$B$15</f>
        <v>ENGLISH</v>
      </c>
      <c r="AW248" s="57" t="str">
        <f>'MARK LIST'!$N$28</f>
        <v>7</v>
      </c>
      <c r="AX248" s="57" t="str">
        <f>'MARK LIST'!$AB$28</f>
        <v>7</v>
      </c>
      <c r="AY248" s="57" t="str">
        <f>'MARK LIST'!$AK$28</f>
        <v>7</v>
      </c>
      <c r="AZ248" s="57" t="str">
        <f>'MARK LIST'!$BD$28</f>
        <v>7</v>
      </c>
      <c r="BA248" s="57" t="str">
        <f>'MARK LIST'!$BR$28</f>
        <v>7</v>
      </c>
      <c r="BB248" s="57" t="str">
        <f>'MARK LIST'!$CA$28</f>
        <v>7</v>
      </c>
      <c r="BC248" s="58" t="str">
        <f>'MARK LIST'!$DJ$28</f>
        <v>B2</v>
      </c>
      <c r="BD248" s="58" t="str">
        <f>'MARK LIST'!$DK$28</f>
        <v>B2</v>
      </c>
      <c r="BE248" s="166" t="str">
        <f>'MARK LIST'!$CV$28</f>
        <v>B2</v>
      </c>
      <c r="BF248" s="166" t="str">
        <f>'MARK LIST'!$CW$28</f>
        <v>7</v>
      </c>
      <c r="BG248" s="69"/>
      <c r="BH248" s="862"/>
      <c r="BI248" s="862"/>
      <c r="BJ248" s="61"/>
      <c r="BK248" s="84" t="str">
        <f>HOME!$B$15</f>
        <v>ENGLISH</v>
      </c>
      <c r="BL248" s="57" t="str">
        <f>'MARK LIST'!$N$33</f>
        <v>6</v>
      </c>
      <c r="BM248" s="57" t="str">
        <f>'MARK LIST'!$AB$33</f>
        <v>6</v>
      </c>
      <c r="BN248" s="57" t="str">
        <f>'MARK LIST'!$AK$33</f>
        <v>6</v>
      </c>
      <c r="BO248" s="57" t="str">
        <f>'MARK LIST'!$BD$33</f>
        <v>6</v>
      </c>
      <c r="BP248" s="57" t="str">
        <f>'MARK LIST'!$BR$33</f>
        <v>6</v>
      </c>
      <c r="BQ248" s="57" t="str">
        <f>'MARK LIST'!$CA$33</f>
        <v>6</v>
      </c>
      <c r="BR248" s="58" t="str">
        <f>'MARK LIST'!$DJ$33</f>
        <v>C1</v>
      </c>
      <c r="BS248" s="58" t="str">
        <f>'MARK LIST'!$DK$33</f>
        <v>C1</v>
      </c>
      <c r="BT248" s="166" t="str">
        <f>'MARK LIST'!$CV$33</f>
        <v>C1</v>
      </c>
      <c r="BU248" s="166" t="str">
        <f>'MARK LIST'!$CW$33</f>
        <v>6</v>
      </c>
      <c r="BV248" s="69"/>
      <c r="BW248" s="862"/>
      <c r="BX248" s="862"/>
      <c r="BY248" s="61"/>
      <c r="BZ248" s="84" t="str">
        <f>HOME!$B$15</f>
        <v>ENGLISH</v>
      </c>
      <c r="CA248" s="57" t="str">
        <f>'MARK LIST'!$N$38</f>
        <v>5</v>
      </c>
      <c r="CB248" s="57" t="str">
        <f>'MARK LIST'!$AB$38</f>
        <v>5</v>
      </c>
      <c r="CC248" s="57" t="str">
        <f>'MARK LIST'!$AK$38</f>
        <v>5</v>
      </c>
      <c r="CD248" s="57" t="str">
        <f>'MARK LIST'!$BD$38</f>
        <v>5</v>
      </c>
      <c r="CE248" s="57" t="str">
        <f>'MARK LIST'!$BR$38</f>
        <v>5</v>
      </c>
      <c r="CF248" s="57" t="str">
        <f>'MARK LIST'!$CA$38</f>
        <v>5</v>
      </c>
      <c r="CG248" s="58" t="str">
        <f>'MARK LIST'!$DJ$38</f>
        <v>C2</v>
      </c>
      <c r="CH248" s="58" t="str">
        <f>'MARK LIST'!$DK$38</f>
        <v>C2</v>
      </c>
      <c r="CI248" s="166" t="str">
        <f>'MARK LIST'!$CV$38</f>
        <v>C2</v>
      </c>
      <c r="CJ248" s="166" t="str">
        <f>'MARK LIST'!$CW$38</f>
        <v>5</v>
      </c>
      <c r="CK248" s="69"/>
      <c r="CL248" s="862"/>
      <c r="CM248" s="862"/>
      <c r="CN248" s="61"/>
      <c r="CO248" s="84" t="str">
        <f>HOME!$B$15</f>
        <v>ENGLISH</v>
      </c>
      <c r="CP248" s="57" t="str">
        <f>'MARK LIST'!$N$43</f>
        <v>4</v>
      </c>
      <c r="CQ248" s="57" t="str">
        <f>'MARK LIST'!$AB$43</f>
        <v>4</v>
      </c>
      <c r="CR248" s="57" t="str">
        <f>'MARK LIST'!$AK$43</f>
        <v>4</v>
      </c>
      <c r="CS248" s="57" t="str">
        <f>'MARK LIST'!$BD$43</f>
        <v>4</v>
      </c>
      <c r="CT248" s="57" t="str">
        <f>'MARK LIST'!$BR$43</f>
        <v>4</v>
      </c>
      <c r="CU248" s="57" t="str">
        <f>'MARK LIST'!$CA$43</f>
        <v>4</v>
      </c>
      <c r="CV248" s="58" t="str">
        <f>'MARK LIST'!$DJ$43</f>
        <v>D</v>
      </c>
      <c r="CW248" s="58" t="str">
        <f>'MARK LIST'!$DK$43</f>
        <v>D</v>
      </c>
      <c r="CX248" s="166" t="str">
        <f>'MARK LIST'!$CV$43</f>
        <v>D</v>
      </c>
      <c r="CY248" s="166" t="str">
        <f>'MARK LIST'!$CW$43</f>
        <v>4</v>
      </c>
      <c r="CZ248" s="69"/>
      <c r="DA248" s="862"/>
      <c r="DB248" s="862"/>
      <c r="DC248" s="61"/>
      <c r="DD248" s="84" t="str">
        <f>HOME!$B$15</f>
        <v>ENGLISH</v>
      </c>
      <c r="DE248" s="57" t="str">
        <f>'MARK LIST'!$N$48</f>
        <v>2</v>
      </c>
      <c r="DF248" s="57" t="str">
        <f>'MARK LIST'!$AB$48</f>
        <v>2</v>
      </c>
      <c r="DG248" s="57" t="str">
        <f>'MARK LIST'!$AK$48</f>
        <v>2</v>
      </c>
      <c r="DH248" s="57" t="str">
        <f>'MARK LIST'!$BD$48</f>
        <v>2</v>
      </c>
      <c r="DI248" s="57" t="str">
        <f>'MARK LIST'!$BR$48</f>
        <v>2</v>
      </c>
      <c r="DJ248" s="57" t="str">
        <f>'MARK LIST'!$CA$48</f>
        <v>2</v>
      </c>
      <c r="DK248" s="58" t="str">
        <f>'MARK LIST'!$DJ$48</f>
        <v>E1</v>
      </c>
      <c r="DL248" s="58" t="str">
        <f>'MARK LIST'!$DK$48</f>
        <v>E1</v>
      </c>
      <c r="DM248" s="166" t="str">
        <f>'MARK LIST'!$CV$48</f>
        <v>E1</v>
      </c>
      <c r="DN248" s="166" t="str">
        <f>'MARK LIST'!$CW$48</f>
        <v>2</v>
      </c>
      <c r="DO248" s="69"/>
      <c r="DP248" s="862"/>
      <c r="DQ248" s="862"/>
      <c r="DR248" s="61"/>
      <c r="DS248" s="84" t="str">
        <f>HOME!$B$15</f>
        <v>ENGLISH</v>
      </c>
      <c r="DT248" s="57" t="str">
        <f>'MARK LIST'!$N$53</f>
        <v>3</v>
      </c>
      <c r="DU248" s="57" t="str">
        <f>'MARK LIST'!$AB$53</f>
        <v>3</v>
      </c>
      <c r="DV248" s="57" t="str">
        <f>'MARK LIST'!$AK$53</f>
        <v>3</v>
      </c>
      <c r="DW248" s="57" t="str">
        <f>'MARK LIST'!$BD$53</f>
        <v>3</v>
      </c>
      <c r="DX248" s="57" t="str">
        <f>'MARK LIST'!$BR$53</f>
        <v>3</v>
      </c>
      <c r="DY248" s="57" t="str">
        <f>'MARK LIST'!$CA$53</f>
        <v>3</v>
      </c>
      <c r="DZ248" s="58" t="str">
        <f>'MARK LIST'!$DJ$53</f>
        <v>E2</v>
      </c>
      <c r="EA248" s="58" t="str">
        <f>'MARK LIST'!$DK$53</f>
        <v>E2</v>
      </c>
      <c r="EB248" s="166" t="str">
        <f>'MARK LIST'!$CV$53</f>
        <v>E2</v>
      </c>
      <c r="EC248" s="166" t="str">
        <f>'MARK LIST'!$CW$53</f>
        <v>3</v>
      </c>
      <c r="ED248" s="69"/>
      <c r="EE248" s="862"/>
      <c r="EF248" s="862"/>
      <c r="EG248" s="61"/>
      <c r="EH248" s="84" t="str">
        <f>HOME!$B$15</f>
        <v>ENGLISH</v>
      </c>
      <c r="EI248" s="57" t="str">
        <f>'MARK LIST'!$N$58</f>
        <v>ab</v>
      </c>
      <c r="EJ248" s="57" t="str">
        <f>'MARK LIST'!$AB$58</f>
        <v>3</v>
      </c>
      <c r="EK248" s="57" t="str">
        <f>'MARK LIST'!$AK$58</f>
        <v>3</v>
      </c>
      <c r="EL248" s="57" t="str">
        <f>'MARK LIST'!$BD$58</f>
        <v>3</v>
      </c>
      <c r="EM248" s="57" t="str">
        <f>'MARK LIST'!$BR$58</f>
        <v>3</v>
      </c>
      <c r="EN248" s="57" t="str">
        <f>'MARK LIST'!$CA$58</f>
        <v>3</v>
      </c>
      <c r="EO248" s="58" t="str">
        <f>'MARK LIST'!$DJ$58</f>
        <v>E2</v>
      </c>
      <c r="EP248" s="58" t="str">
        <f>'MARK LIST'!$DK$58</f>
        <v>E2</v>
      </c>
      <c r="EQ248" s="166" t="str">
        <f>'MARK LIST'!$CV$58</f>
        <v>E2</v>
      </c>
      <c r="ER248" s="166" t="str">
        <f>'MARK LIST'!$CW$58</f>
        <v>3</v>
      </c>
      <c r="ES248" s="69"/>
      <c r="ET248" s="862"/>
    </row>
    <row r="249" spans="1:150" s="155" customFormat="1" ht="18" customHeight="1">
      <c r="A249" s="862"/>
      <c r="B249" s="61"/>
      <c r="C249" s="84" t="str">
        <f>HOME!$B$16</f>
        <v>HINDI</v>
      </c>
      <c r="D249" s="57" t="str">
        <f>'MARK LIST'!$N$77</f>
        <v>10</v>
      </c>
      <c r="E249" s="57" t="str">
        <f>'MARK LIST'!$AB$77</f>
        <v>10</v>
      </c>
      <c r="F249" s="57" t="str">
        <f>'MARK LIST'!$AK$77</f>
        <v>10</v>
      </c>
      <c r="G249" s="57" t="str">
        <f>'MARK LIST'!$BD$77</f>
        <v>10</v>
      </c>
      <c r="H249" s="57" t="str">
        <f>'MARK LIST'!$BR$77</f>
        <v>10</v>
      </c>
      <c r="I249" s="57" t="str">
        <f>'MARK LIST'!$CA$77</f>
        <v>10</v>
      </c>
      <c r="J249" s="58" t="str">
        <f>'MARK LIST'!$DJ$77</f>
        <v>A1</v>
      </c>
      <c r="K249" s="58" t="str">
        <f>'MARK LIST'!$DK$77</f>
        <v>A1</v>
      </c>
      <c r="L249" s="378" t="str">
        <f>'MARK LIST'!$CV$77</f>
        <v>A1</v>
      </c>
      <c r="M249" s="166" t="str">
        <f>'MARK LIST'!$CW$77</f>
        <v>10</v>
      </c>
      <c r="N249" s="69"/>
      <c r="O249" s="862"/>
      <c r="P249" s="862"/>
      <c r="Q249" s="61"/>
      <c r="R249" s="84" t="str">
        <f>HOME!$B$16</f>
        <v>HINDI</v>
      </c>
      <c r="S249" s="57" t="str">
        <f>'MARK LIST'!$N$82</f>
        <v>9</v>
      </c>
      <c r="T249" s="57" t="str">
        <f>'MARK LIST'!$AB$82</f>
        <v>9</v>
      </c>
      <c r="U249" s="57" t="str">
        <f>'MARK LIST'!$AK$82</f>
        <v>9</v>
      </c>
      <c r="V249" s="57" t="str">
        <f>'MARK LIST'!$BD$82</f>
        <v>9</v>
      </c>
      <c r="W249" s="57" t="str">
        <f>'MARK LIST'!$BR$82</f>
        <v>9</v>
      </c>
      <c r="X249" s="57" t="str">
        <f>'MARK LIST'!$CA$82</f>
        <v>10</v>
      </c>
      <c r="Y249" s="58" t="str">
        <f>'MARK LIST'!$DJ$82</f>
        <v>A2</v>
      </c>
      <c r="Z249" s="58" t="str">
        <f>'MARK LIST'!$DK$82</f>
        <v>A1</v>
      </c>
      <c r="AA249" s="166" t="str">
        <f>'MARK LIST'!$CV$82</f>
        <v>A1</v>
      </c>
      <c r="AB249" s="166" t="str">
        <f>'MARK LIST'!$CW$82</f>
        <v>10</v>
      </c>
      <c r="AC249" s="69"/>
      <c r="AD249" s="862"/>
      <c r="AE249" s="862"/>
      <c r="AF249" s="61"/>
      <c r="AG249" s="84" t="str">
        <f>HOME!$B$16</f>
        <v>HINDI</v>
      </c>
      <c r="AH249" s="57" t="str">
        <f>'MARK LIST'!$N$87</f>
        <v>8</v>
      </c>
      <c r="AI249" s="57" t="str">
        <f>'MARK LIST'!$AB$87</f>
        <v>8</v>
      </c>
      <c r="AJ249" s="57" t="str">
        <f>'MARK LIST'!$AK$87</f>
        <v>8</v>
      </c>
      <c r="AK249" s="57" t="str">
        <f>'MARK LIST'!$BD$87</f>
        <v>8</v>
      </c>
      <c r="AL249" s="57" t="str">
        <f>'MARK LIST'!$BR$87</f>
        <v>8</v>
      </c>
      <c r="AM249" s="57" t="str">
        <f>'MARK LIST'!$CA$87</f>
        <v>10</v>
      </c>
      <c r="AN249" s="58" t="str">
        <f>'MARK LIST'!$DJ$87</f>
        <v>B1</v>
      </c>
      <c r="AO249" s="58" t="str">
        <f>'MARK LIST'!$DK$87</f>
        <v>A2</v>
      </c>
      <c r="AP249" s="166" t="str">
        <f>'MARK LIST'!$CV$87</f>
        <v>A2</v>
      </c>
      <c r="AQ249" s="166" t="str">
        <f>'MARK LIST'!$CW$87</f>
        <v>9</v>
      </c>
      <c r="AR249" s="69"/>
      <c r="AS249" s="862"/>
      <c r="AT249" s="862"/>
      <c r="AU249" s="61"/>
      <c r="AV249" s="84" t="str">
        <f>HOME!$B$16</f>
        <v>HINDI</v>
      </c>
      <c r="AW249" s="57" t="str">
        <f>'MARK LIST'!$N$92</f>
        <v>7</v>
      </c>
      <c r="AX249" s="57" t="str">
        <f>'MARK LIST'!$AB$92</f>
        <v>7</v>
      </c>
      <c r="AY249" s="57" t="str">
        <f>'MARK LIST'!$AK$92</f>
        <v>7</v>
      </c>
      <c r="AZ249" s="57" t="str">
        <f>'MARK LIST'!$BD$92</f>
        <v>7</v>
      </c>
      <c r="BA249" s="57" t="str">
        <f>'MARK LIST'!$BR$92</f>
        <v>7</v>
      </c>
      <c r="BB249" s="57" t="str">
        <f>'MARK LIST'!$CA$92</f>
        <v>9</v>
      </c>
      <c r="BC249" s="58" t="str">
        <f>'MARK LIST'!$DJ$92</f>
        <v>B2</v>
      </c>
      <c r="BD249" s="58" t="str">
        <f>'MARK LIST'!$DK$92</f>
        <v>B1</v>
      </c>
      <c r="BE249" s="166" t="str">
        <f>'MARK LIST'!$CV$92</f>
        <v>B1</v>
      </c>
      <c r="BF249" s="166" t="str">
        <f>'MARK LIST'!$CW$92</f>
        <v>8</v>
      </c>
      <c r="BG249" s="69"/>
      <c r="BH249" s="862"/>
      <c r="BI249" s="862"/>
      <c r="BJ249" s="61"/>
      <c r="BK249" s="84" t="str">
        <f>HOME!$B$16</f>
        <v>HINDI</v>
      </c>
      <c r="BL249" s="57" t="str">
        <f>'MARK LIST'!$N$97</f>
        <v>6</v>
      </c>
      <c r="BM249" s="57" t="str">
        <f>'MARK LIST'!$AB$97</f>
        <v>6</v>
      </c>
      <c r="BN249" s="57" t="str">
        <f>'MARK LIST'!$AK$97</f>
        <v>6</v>
      </c>
      <c r="BO249" s="57" t="str">
        <f>'MARK LIST'!$BD$97</f>
        <v>6</v>
      </c>
      <c r="BP249" s="57" t="str">
        <f>'MARK LIST'!$BR$97</f>
        <v>6</v>
      </c>
      <c r="BQ249" s="57" t="str">
        <f>'MARK LIST'!$CA$97</f>
        <v>8</v>
      </c>
      <c r="BR249" s="58" t="str">
        <f>'MARK LIST'!$DJ$97</f>
        <v>C1</v>
      </c>
      <c r="BS249" s="58" t="str">
        <f>'MARK LIST'!$DK$97</f>
        <v>B2</v>
      </c>
      <c r="BT249" s="166" t="str">
        <f>'MARK LIST'!$CV$97</f>
        <v>B2</v>
      </c>
      <c r="BU249" s="166" t="str">
        <f>'MARK LIST'!$CW$97</f>
        <v>7</v>
      </c>
      <c r="BV249" s="69"/>
      <c r="BW249" s="862"/>
      <c r="BX249" s="862"/>
      <c r="BY249" s="61"/>
      <c r="BZ249" s="84" t="str">
        <f>HOME!$B$16</f>
        <v>HINDI</v>
      </c>
      <c r="CA249" s="57" t="str">
        <f>'MARK LIST'!$N$102</f>
        <v>5</v>
      </c>
      <c r="CB249" s="57" t="str">
        <f>'MARK LIST'!$AB$102</f>
        <v>5</v>
      </c>
      <c r="CC249" s="57" t="str">
        <f>'MARK LIST'!$AK$102</f>
        <v>5</v>
      </c>
      <c r="CD249" s="57" t="str">
        <f>'MARK LIST'!$BD$102</f>
        <v>5</v>
      </c>
      <c r="CE249" s="57" t="str">
        <f>'MARK LIST'!$BR$102</f>
        <v>5</v>
      </c>
      <c r="CF249" s="57" t="str">
        <f>'MARK LIST'!$CA$102</f>
        <v>7</v>
      </c>
      <c r="CG249" s="58" t="str">
        <f>'MARK LIST'!$DJ$102</f>
        <v>C2</v>
      </c>
      <c r="CH249" s="58" t="str">
        <f>'MARK LIST'!$DK$102</f>
        <v>C1</v>
      </c>
      <c r="CI249" s="166" t="str">
        <f>'MARK LIST'!$CV$102</f>
        <v>C1</v>
      </c>
      <c r="CJ249" s="166" t="str">
        <f>'MARK LIST'!$CW$102</f>
        <v>6</v>
      </c>
      <c r="CK249" s="69"/>
      <c r="CL249" s="862"/>
      <c r="CM249" s="862"/>
      <c r="CN249" s="61"/>
      <c r="CO249" s="84" t="str">
        <f>HOME!$B$16</f>
        <v>HINDI</v>
      </c>
      <c r="CP249" s="57" t="str">
        <f>'MARK LIST'!$N$107</f>
        <v>4</v>
      </c>
      <c r="CQ249" s="57" t="str">
        <f>'MARK LIST'!$AB$107</f>
        <v>4</v>
      </c>
      <c r="CR249" s="57" t="str">
        <f>'MARK LIST'!$AK$107</f>
        <v>4</v>
      </c>
      <c r="CS249" s="57" t="str">
        <f>'MARK LIST'!$BD$107</f>
        <v>4</v>
      </c>
      <c r="CT249" s="57" t="str">
        <f>'MARK LIST'!$BR$107</f>
        <v>4</v>
      </c>
      <c r="CU249" s="57" t="str">
        <f>'MARK LIST'!$CA$107</f>
        <v>5</v>
      </c>
      <c r="CV249" s="58" t="str">
        <f>'MARK LIST'!$DJ$107</f>
        <v>D</v>
      </c>
      <c r="CW249" s="58" t="str">
        <f>'MARK LIST'!$DK$107</f>
        <v>C2</v>
      </c>
      <c r="CX249" s="166" t="str">
        <f>'MARK LIST'!$CV$107</f>
        <v>C2</v>
      </c>
      <c r="CY249" s="166" t="str">
        <f>'MARK LIST'!$CW$107</f>
        <v>5</v>
      </c>
      <c r="CZ249" s="69"/>
      <c r="DA249" s="862"/>
      <c r="DB249" s="862"/>
      <c r="DC249" s="61"/>
      <c r="DD249" s="84" t="str">
        <f>HOME!$B$16</f>
        <v>HINDI</v>
      </c>
      <c r="DE249" s="57" t="str">
        <f>'MARK LIST'!$N$112</f>
        <v>2</v>
      </c>
      <c r="DF249" s="57" t="str">
        <f>'MARK LIST'!$AB$112</f>
        <v>2</v>
      </c>
      <c r="DG249" s="57" t="str">
        <f>'MARK LIST'!$AK$112</f>
        <v>2</v>
      </c>
      <c r="DH249" s="57" t="str">
        <f>'MARK LIST'!$BD$112</f>
        <v>2</v>
      </c>
      <c r="DI249" s="57" t="str">
        <f>'MARK LIST'!$BR$112</f>
        <v>2</v>
      </c>
      <c r="DJ249" s="57" t="str">
        <f>'MARK LIST'!$CA$112</f>
        <v>4</v>
      </c>
      <c r="DK249" s="58" t="str">
        <f>'MARK LIST'!$DJ$112</f>
        <v>E1</v>
      </c>
      <c r="DL249" s="58" t="str">
        <f>'MARK LIST'!$DK$112</f>
        <v>D</v>
      </c>
      <c r="DM249" s="166" t="str">
        <f>'MARK LIST'!$CV$112</f>
        <v>D</v>
      </c>
      <c r="DN249" s="166" t="str">
        <f>'MARK LIST'!$CW$112</f>
        <v>4</v>
      </c>
      <c r="DO249" s="69"/>
      <c r="DP249" s="862"/>
      <c r="DQ249" s="862"/>
      <c r="DR249" s="61"/>
      <c r="DS249" s="84" t="str">
        <f>HOME!$B$16</f>
        <v>HINDI</v>
      </c>
      <c r="DT249" s="57" t="str">
        <f>'MARK LIST'!$N$117</f>
        <v>3</v>
      </c>
      <c r="DU249" s="57" t="str">
        <f>'MARK LIST'!$AB$117</f>
        <v>3</v>
      </c>
      <c r="DV249" s="57" t="str">
        <f>'MARK LIST'!$AK$117</f>
        <v>3</v>
      </c>
      <c r="DW249" s="57" t="str">
        <f>'MARK LIST'!$BD$117</f>
        <v>3</v>
      </c>
      <c r="DX249" s="57" t="str">
        <f>'MARK LIST'!$BR$117</f>
        <v>3</v>
      </c>
      <c r="DY249" s="57" t="str">
        <f>'MARK LIST'!$CA$117</f>
        <v>2</v>
      </c>
      <c r="DZ249" s="58" t="str">
        <f>'MARK LIST'!$DJ$117</f>
        <v>E2</v>
      </c>
      <c r="EA249" s="58" t="str">
        <f>'MARK LIST'!$DK$117</f>
        <v>E1</v>
      </c>
      <c r="EB249" s="166" t="str">
        <f>'MARK LIST'!$CV$117</f>
        <v>E1</v>
      </c>
      <c r="EC249" s="166" t="str">
        <f>'MARK LIST'!$CW$117</f>
        <v>2</v>
      </c>
      <c r="ED249" s="69"/>
      <c r="EE249" s="862"/>
      <c r="EF249" s="862"/>
      <c r="EG249" s="61"/>
      <c r="EH249" s="84" t="str">
        <f>HOME!$B$16</f>
        <v>HINDI</v>
      </c>
      <c r="EI249" s="57" t="str">
        <f>'MARK LIST'!$N$122</f>
        <v>ab</v>
      </c>
      <c r="EJ249" s="57" t="str">
        <f>'MARK LIST'!$AB$122</f>
        <v>ab</v>
      </c>
      <c r="EK249" s="57" t="str">
        <f>'MARK LIST'!$AK$122</f>
        <v>3</v>
      </c>
      <c r="EL249" s="57" t="str">
        <f>'MARK LIST'!$BD$122</f>
        <v>3</v>
      </c>
      <c r="EM249" s="57" t="str">
        <f>'MARK LIST'!$BR$122</f>
        <v>3</v>
      </c>
      <c r="EN249" s="57" t="str">
        <f>'MARK LIST'!$CA$122</f>
        <v>2</v>
      </c>
      <c r="EO249" s="58" t="str">
        <f>'MARK LIST'!$DJ$122</f>
        <v>E2</v>
      </c>
      <c r="EP249" s="58" t="str">
        <f>'MARK LIST'!$DK$122</f>
        <v>E1</v>
      </c>
      <c r="EQ249" s="166" t="str">
        <f>'MARK LIST'!$CV$122</f>
        <v>E2</v>
      </c>
      <c r="ER249" s="166" t="str">
        <f>'MARK LIST'!$CW$122</f>
        <v>3</v>
      </c>
      <c r="ES249" s="69"/>
      <c r="ET249" s="862"/>
    </row>
    <row r="250" spans="1:150" s="155" customFormat="1" ht="18" customHeight="1">
      <c r="A250" s="862"/>
      <c r="B250" s="61"/>
      <c r="C250" s="84" t="str">
        <f>HOME!$B$17</f>
        <v>TELUGU</v>
      </c>
      <c r="D250" s="57" t="str">
        <f>'MARK LIST'!$N$141</f>
        <v>10</v>
      </c>
      <c r="E250" s="57" t="str">
        <f>'MARK LIST'!$AB$141</f>
        <v>10</v>
      </c>
      <c r="F250" s="57" t="str">
        <f>'MARK LIST'!$AK$141</f>
        <v>10</v>
      </c>
      <c r="G250" s="57" t="str">
        <f>'MARK LIST'!$BD$141</f>
        <v>10</v>
      </c>
      <c r="H250" s="57" t="str">
        <f>'MARK LIST'!$BR$141</f>
        <v>10</v>
      </c>
      <c r="I250" s="57" t="str">
        <f>'MARK LIST'!$CA$141</f>
        <v>10</v>
      </c>
      <c r="J250" s="58" t="str">
        <f>'MARK LIST'!$DJ$141</f>
        <v>A1</v>
      </c>
      <c r="K250" s="58" t="str">
        <f>'MARK LIST'!$DK$141</f>
        <v>A1</v>
      </c>
      <c r="L250" s="378" t="str">
        <f>'MARK LIST'!$CV$141</f>
        <v>A1</v>
      </c>
      <c r="M250" s="166" t="str">
        <f>'MARK LIST'!$CW$141</f>
        <v>10</v>
      </c>
      <c r="N250" s="69"/>
      <c r="O250" s="862"/>
      <c r="P250" s="862"/>
      <c r="Q250" s="61"/>
      <c r="R250" s="84" t="str">
        <f>HOME!$B$17</f>
        <v>TELUGU</v>
      </c>
      <c r="S250" s="57" t="str">
        <f>'MARK LIST'!$N$146</f>
        <v>9</v>
      </c>
      <c r="T250" s="57" t="str">
        <f>'MARK LIST'!$AB$146</f>
        <v>9</v>
      </c>
      <c r="U250" s="57" t="str">
        <f>'MARK LIST'!$AK$146</f>
        <v>9</v>
      </c>
      <c r="V250" s="57" t="str">
        <f>'MARK LIST'!$BD$146</f>
        <v>9</v>
      </c>
      <c r="W250" s="57" t="str">
        <f>'MARK LIST'!$BR$146</f>
        <v>9</v>
      </c>
      <c r="X250" s="57" t="str">
        <f>'MARK LIST'!$CA$146</f>
        <v>10</v>
      </c>
      <c r="Y250" s="58" t="str">
        <f>'MARK LIST'!$DJ$146</f>
        <v>A2</v>
      </c>
      <c r="Z250" s="58" t="str">
        <f>'MARK LIST'!$DK$146</f>
        <v>A1</v>
      </c>
      <c r="AA250" s="166" t="str">
        <f>'MARK LIST'!$CV$146</f>
        <v>A1</v>
      </c>
      <c r="AB250" s="166" t="str">
        <f>'MARK LIST'!$CW$146</f>
        <v>10</v>
      </c>
      <c r="AC250" s="69"/>
      <c r="AD250" s="862"/>
      <c r="AE250" s="862"/>
      <c r="AF250" s="61"/>
      <c r="AG250" s="84" t="str">
        <f>HOME!$B$17</f>
        <v>TELUGU</v>
      </c>
      <c r="AH250" s="57" t="str">
        <f>'MARK LIST'!$N$151</f>
        <v>8</v>
      </c>
      <c r="AI250" s="57" t="str">
        <f>'MARK LIST'!$AB$151</f>
        <v>8</v>
      </c>
      <c r="AJ250" s="57" t="str">
        <f>'MARK LIST'!$AK$151</f>
        <v>8</v>
      </c>
      <c r="AK250" s="57" t="str">
        <f>'MARK LIST'!$BD$151</f>
        <v>8</v>
      </c>
      <c r="AL250" s="57" t="str">
        <f>'MARK LIST'!$BR$151</f>
        <v>8</v>
      </c>
      <c r="AM250" s="57" t="str">
        <f>'MARK LIST'!$CA$151</f>
        <v>9</v>
      </c>
      <c r="AN250" s="58" t="str">
        <f>'MARK LIST'!$DJ$151</f>
        <v>B1</v>
      </c>
      <c r="AO250" s="58" t="str">
        <f>'MARK LIST'!$DK$151</f>
        <v>A2</v>
      </c>
      <c r="AP250" s="166" t="str">
        <f>'MARK LIST'!$CV$151</f>
        <v>A2</v>
      </c>
      <c r="AQ250" s="166" t="str">
        <f>'MARK LIST'!$CW$151</f>
        <v>9</v>
      </c>
      <c r="AR250" s="69"/>
      <c r="AS250" s="862"/>
      <c r="AT250" s="862"/>
      <c r="AU250" s="61"/>
      <c r="AV250" s="84" t="str">
        <f>HOME!$B$17</f>
        <v>TELUGU</v>
      </c>
      <c r="AW250" s="57" t="str">
        <f>'MARK LIST'!$N$156</f>
        <v>7</v>
      </c>
      <c r="AX250" s="57" t="str">
        <f>'MARK LIST'!$AB$156</f>
        <v>7</v>
      </c>
      <c r="AY250" s="57" t="str">
        <f>'MARK LIST'!$AK$156</f>
        <v>7</v>
      </c>
      <c r="AZ250" s="57" t="str">
        <f>'MARK LIST'!$BD$156</f>
        <v>7</v>
      </c>
      <c r="BA250" s="57" t="str">
        <f>'MARK LIST'!$BR$156</f>
        <v>7</v>
      </c>
      <c r="BB250" s="57" t="str">
        <f>'MARK LIST'!$CA$156</f>
        <v>8</v>
      </c>
      <c r="BC250" s="58" t="str">
        <f>'MARK LIST'!$DJ$156</f>
        <v>B2</v>
      </c>
      <c r="BD250" s="58" t="str">
        <f>'MARK LIST'!$DK$156</f>
        <v>B1</v>
      </c>
      <c r="BE250" s="166" t="str">
        <f>'MARK LIST'!$CV$156</f>
        <v>B1</v>
      </c>
      <c r="BF250" s="166" t="str">
        <f>'MARK LIST'!$CW$156</f>
        <v>8</v>
      </c>
      <c r="BG250" s="69"/>
      <c r="BH250" s="862"/>
      <c r="BI250" s="862"/>
      <c r="BJ250" s="61"/>
      <c r="BK250" s="84" t="str">
        <f>HOME!$B$17</f>
        <v>TELUGU</v>
      </c>
      <c r="BL250" s="57" t="str">
        <f>'MARK LIST'!$N$161</f>
        <v>6</v>
      </c>
      <c r="BM250" s="57" t="str">
        <f>'MARK LIST'!$AB$161</f>
        <v>6</v>
      </c>
      <c r="BN250" s="57" t="str">
        <f>'MARK LIST'!$AK$161</f>
        <v>6</v>
      </c>
      <c r="BO250" s="57" t="str">
        <f>'MARK LIST'!$BD$161</f>
        <v>6</v>
      </c>
      <c r="BP250" s="57" t="str">
        <f>'MARK LIST'!$BR$161</f>
        <v>6</v>
      </c>
      <c r="BQ250" s="57" t="str">
        <f>'MARK LIST'!$CA$161</f>
        <v>7</v>
      </c>
      <c r="BR250" s="58" t="str">
        <f>'MARK LIST'!$DJ$161</f>
        <v>C1</v>
      </c>
      <c r="BS250" s="58" t="str">
        <f>'MARK LIST'!$DK$161</f>
        <v>B2</v>
      </c>
      <c r="BT250" s="166" t="str">
        <f>'MARK LIST'!$CV$161</f>
        <v>B2</v>
      </c>
      <c r="BU250" s="166" t="str">
        <f>'MARK LIST'!$CW$161</f>
        <v>7</v>
      </c>
      <c r="BV250" s="69"/>
      <c r="BW250" s="862"/>
      <c r="BX250" s="862"/>
      <c r="BY250" s="61"/>
      <c r="BZ250" s="84" t="str">
        <f>HOME!$B$17</f>
        <v>TELUGU</v>
      </c>
      <c r="CA250" s="57" t="str">
        <f>'MARK LIST'!$N$166</f>
        <v>5</v>
      </c>
      <c r="CB250" s="57" t="str">
        <f>'MARK LIST'!$AB$166</f>
        <v>5</v>
      </c>
      <c r="CC250" s="57" t="str">
        <f>'MARK LIST'!$AK$166</f>
        <v>5</v>
      </c>
      <c r="CD250" s="57" t="str">
        <f>'MARK LIST'!$BD$166</f>
        <v>5</v>
      </c>
      <c r="CE250" s="57" t="str">
        <f>'MARK LIST'!$BR$166</f>
        <v>5</v>
      </c>
      <c r="CF250" s="57" t="str">
        <f>'MARK LIST'!$CA$166</f>
        <v>6</v>
      </c>
      <c r="CG250" s="58" t="str">
        <f>'MARK LIST'!$DJ$166</f>
        <v>C2</v>
      </c>
      <c r="CH250" s="58" t="str">
        <f>'MARK LIST'!$DK$166</f>
        <v>C1</v>
      </c>
      <c r="CI250" s="166" t="str">
        <f>'MARK LIST'!$CV$166</f>
        <v>C1</v>
      </c>
      <c r="CJ250" s="166" t="str">
        <f>'MARK LIST'!$CW$166</f>
        <v>6</v>
      </c>
      <c r="CK250" s="69"/>
      <c r="CL250" s="862"/>
      <c r="CM250" s="862"/>
      <c r="CN250" s="61"/>
      <c r="CO250" s="84" t="str">
        <f>HOME!$B$17</f>
        <v>TELUGU</v>
      </c>
      <c r="CP250" s="57" t="str">
        <f>'MARK LIST'!$N$171</f>
        <v>4</v>
      </c>
      <c r="CQ250" s="57" t="str">
        <f>'MARK LIST'!$AB$171</f>
        <v>4</v>
      </c>
      <c r="CR250" s="57" t="str">
        <f>'MARK LIST'!$AK$171</f>
        <v>4</v>
      </c>
      <c r="CS250" s="57" t="str">
        <f>'MARK LIST'!$BD$171</f>
        <v>4</v>
      </c>
      <c r="CT250" s="57" t="str">
        <f>'MARK LIST'!$BR$171</f>
        <v>4</v>
      </c>
      <c r="CU250" s="57" t="str">
        <f>'MARK LIST'!$CA$171</f>
        <v>5</v>
      </c>
      <c r="CV250" s="58" t="str">
        <f>'MARK LIST'!$DJ$171</f>
        <v>D</v>
      </c>
      <c r="CW250" s="58" t="str">
        <f>'MARK LIST'!$DK$171</f>
        <v>C2</v>
      </c>
      <c r="CX250" s="166" t="str">
        <f>'MARK LIST'!$CV$171</f>
        <v>C2</v>
      </c>
      <c r="CY250" s="166" t="str">
        <f>'MARK LIST'!$CW$171</f>
        <v>5</v>
      </c>
      <c r="CZ250" s="69"/>
      <c r="DA250" s="862"/>
      <c r="DB250" s="862"/>
      <c r="DC250" s="61"/>
      <c r="DD250" s="84" t="str">
        <f>HOME!$B$17</f>
        <v>TELUGU</v>
      </c>
      <c r="DE250" s="57" t="str">
        <f>'MARK LIST'!$N$176</f>
        <v>2</v>
      </c>
      <c r="DF250" s="57" t="str">
        <f>'MARK LIST'!$AB$176</f>
        <v>2</v>
      </c>
      <c r="DG250" s="57" t="str">
        <f>'MARK LIST'!$AK$176</f>
        <v>2</v>
      </c>
      <c r="DH250" s="57" t="str">
        <f>'MARK LIST'!$BD$176</f>
        <v>2</v>
      </c>
      <c r="DI250" s="57" t="str">
        <f>'MARK LIST'!$BR$176</f>
        <v>2</v>
      </c>
      <c r="DJ250" s="57" t="str">
        <f>'MARK LIST'!$CA$176</f>
        <v>4</v>
      </c>
      <c r="DK250" s="58" t="str">
        <f>'MARK LIST'!$DJ$176</f>
        <v>E1</v>
      </c>
      <c r="DL250" s="58" t="str">
        <f>'MARK LIST'!$DK$176</f>
        <v>D</v>
      </c>
      <c r="DM250" s="166" t="str">
        <f>'MARK LIST'!$CV$176</f>
        <v>D</v>
      </c>
      <c r="DN250" s="166" t="str">
        <f>'MARK LIST'!$CW$176</f>
        <v>4</v>
      </c>
      <c r="DO250" s="69"/>
      <c r="DP250" s="862"/>
      <c r="DQ250" s="862"/>
      <c r="DR250" s="61"/>
      <c r="DS250" s="84" t="str">
        <f>HOME!$B$17</f>
        <v>TELUGU</v>
      </c>
      <c r="DT250" s="57" t="str">
        <f>'MARK LIST'!$N$181</f>
        <v>3</v>
      </c>
      <c r="DU250" s="57" t="str">
        <f>'MARK LIST'!$AB$181</f>
        <v>3</v>
      </c>
      <c r="DV250" s="57" t="str">
        <f>'MARK LIST'!$AK$181</f>
        <v>3</v>
      </c>
      <c r="DW250" s="57" t="str">
        <f>'MARK LIST'!$BD$181</f>
        <v>3</v>
      </c>
      <c r="DX250" s="57" t="str">
        <f>'MARK LIST'!$BR$181</f>
        <v>3</v>
      </c>
      <c r="DY250" s="57" t="str">
        <f>'MARK LIST'!$CA$181</f>
        <v>2</v>
      </c>
      <c r="DZ250" s="58" t="str">
        <f>'MARK LIST'!$DJ$181</f>
        <v>E2</v>
      </c>
      <c r="EA250" s="58" t="str">
        <f>'MARK LIST'!$DK$181</f>
        <v>E1</v>
      </c>
      <c r="EB250" s="166" t="str">
        <f>'MARK LIST'!$CV$181</f>
        <v>E1</v>
      </c>
      <c r="EC250" s="166" t="str">
        <f>'MARK LIST'!$CW$181</f>
        <v>2</v>
      </c>
      <c r="ED250" s="69"/>
      <c r="EE250" s="862"/>
      <c r="EF250" s="862"/>
      <c r="EG250" s="61"/>
      <c r="EH250" s="84" t="str">
        <f>HOME!$B$17</f>
        <v>TELUGU</v>
      </c>
      <c r="EI250" s="57" t="str">
        <f>'MARK LIST'!$N$186</f>
        <v>ab</v>
      </c>
      <c r="EJ250" s="57" t="str">
        <f>'MARK LIST'!$AB$186</f>
        <v>ab</v>
      </c>
      <c r="EK250" s="57" t="str">
        <f>'MARK LIST'!$AK$186</f>
        <v>3</v>
      </c>
      <c r="EL250" s="57" t="str">
        <f>'MARK LIST'!$BD$186</f>
        <v>3</v>
      </c>
      <c r="EM250" s="57" t="str">
        <f>'MARK LIST'!$BR$186</f>
        <v>3</v>
      </c>
      <c r="EN250" s="57" t="str">
        <f>'MARK LIST'!$CA$186</f>
        <v>2</v>
      </c>
      <c r="EO250" s="58" t="str">
        <f>'MARK LIST'!$DJ$186</f>
        <v>E2</v>
      </c>
      <c r="EP250" s="58" t="str">
        <f>'MARK LIST'!$DK$186</f>
        <v>E1</v>
      </c>
      <c r="EQ250" s="166" t="str">
        <f>'MARK LIST'!$CV$186</f>
        <v>E2</v>
      </c>
      <c r="ER250" s="166" t="str">
        <f>'MARK LIST'!$CW$186</f>
        <v>3</v>
      </c>
      <c r="ES250" s="69"/>
      <c r="ET250" s="862"/>
    </row>
    <row r="251" spans="1:150" s="155" customFormat="1" ht="18" customHeight="1">
      <c r="A251" s="862"/>
      <c r="B251" s="61"/>
      <c r="C251" s="84" t="str">
        <f>HOME!$B$18</f>
        <v>MATHS</v>
      </c>
      <c r="D251" s="57" t="str">
        <f>'MARK LIST'!$N$205</f>
        <v>8</v>
      </c>
      <c r="E251" s="57" t="str">
        <f>'MARK LIST'!$AB$205</f>
        <v>10</v>
      </c>
      <c r="F251" s="57" t="str">
        <f>'MARK LIST'!$AK$205</f>
        <v>10</v>
      </c>
      <c r="G251" s="57" t="str">
        <f>'MARK LIST'!$BD$205</f>
        <v>10</v>
      </c>
      <c r="H251" s="57" t="str">
        <f>'MARK LIST'!$BR$205</f>
        <v>10</v>
      </c>
      <c r="I251" s="57" t="str">
        <f>'MARK LIST'!$CA$205</f>
        <v>10</v>
      </c>
      <c r="J251" s="58" t="str">
        <f>'MARK LIST'!$DJ$205</f>
        <v>A1</v>
      </c>
      <c r="K251" s="58" t="str">
        <f>'MARK LIST'!$DK$205</f>
        <v>A1</v>
      </c>
      <c r="L251" s="378" t="str">
        <f>'MARK LIST'!$CV$205</f>
        <v>A1</v>
      </c>
      <c r="M251" s="166" t="str">
        <f>'MARK LIST'!$CW$205</f>
        <v>10</v>
      </c>
      <c r="N251" s="69"/>
      <c r="O251" s="862"/>
      <c r="P251" s="862"/>
      <c r="Q251" s="61"/>
      <c r="R251" s="84" t="str">
        <f>HOME!$B$18</f>
        <v>MATHS</v>
      </c>
      <c r="S251" s="57" t="str">
        <f>'MARK LIST'!$N$210</f>
        <v>7</v>
      </c>
      <c r="T251" s="57" t="str">
        <f>'MARK LIST'!$AB$210</f>
        <v>9</v>
      </c>
      <c r="U251" s="57" t="str">
        <f>'MARK LIST'!$AK$210</f>
        <v>9</v>
      </c>
      <c r="V251" s="57" t="str">
        <f>'MARK LIST'!$BD$210</f>
        <v>9</v>
      </c>
      <c r="W251" s="57" t="str">
        <f>'MARK LIST'!$BR$210</f>
        <v>9</v>
      </c>
      <c r="X251" s="57" t="str">
        <f>'MARK LIST'!$CA$210</f>
        <v>9</v>
      </c>
      <c r="Y251" s="58" t="str">
        <f>'MARK LIST'!$DJ$210</f>
        <v>A2</v>
      </c>
      <c r="Z251" s="58" t="str">
        <f>'MARK LIST'!$DK$210</f>
        <v>A2</v>
      </c>
      <c r="AA251" s="166" t="str">
        <f>'MARK LIST'!$CV$210</f>
        <v>A2</v>
      </c>
      <c r="AB251" s="166" t="str">
        <f>'MARK LIST'!$CW$210</f>
        <v>9</v>
      </c>
      <c r="AC251" s="69"/>
      <c r="AD251" s="862"/>
      <c r="AE251" s="862"/>
      <c r="AF251" s="61"/>
      <c r="AG251" s="84" t="str">
        <f>HOME!$B$18</f>
        <v>MATHS</v>
      </c>
      <c r="AH251" s="57" t="str">
        <f>'MARK LIST'!$N$215</f>
        <v>7</v>
      </c>
      <c r="AI251" s="57" t="str">
        <f>'MARK LIST'!$AB$215</f>
        <v>8</v>
      </c>
      <c r="AJ251" s="57" t="str">
        <f>'MARK LIST'!$AK$215</f>
        <v>8</v>
      </c>
      <c r="AK251" s="57" t="str">
        <f>'MARK LIST'!$BD$215</f>
        <v>8</v>
      </c>
      <c r="AL251" s="57" t="str">
        <f>'MARK LIST'!$BR$215</f>
        <v>8</v>
      </c>
      <c r="AM251" s="57" t="str">
        <f>'MARK LIST'!$CA$215</f>
        <v>8</v>
      </c>
      <c r="AN251" s="58" t="str">
        <f>'MARK LIST'!$DJ$215</f>
        <v>B1</v>
      </c>
      <c r="AO251" s="58" t="str">
        <f>'MARK LIST'!$DK$215</f>
        <v>B1</v>
      </c>
      <c r="AP251" s="166" t="str">
        <f>'MARK LIST'!$CV$215</f>
        <v>B1</v>
      </c>
      <c r="AQ251" s="166" t="str">
        <f>'MARK LIST'!$CW$215</f>
        <v>8</v>
      </c>
      <c r="AR251" s="69"/>
      <c r="AS251" s="862"/>
      <c r="AT251" s="862"/>
      <c r="AU251" s="61"/>
      <c r="AV251" s="84" t="str">
        <f>HOME!$B$18</f>
        <v>MATHS</v>
      </c>
      <c r="AW251" s="57" t="str">
        <f>'MARK LIST'!$N$220</f>
        <v>6</v>
      </c>
      <c r="AX251" s="57" t="str">
        <f>'MARK LIST'!$AB$220</f>
        <v>7</v>
      </c>
      <c r="AY251" s="57" t="str">
        <f>'MARK LIST'!$AK$220</f>
        <v>7</v>
      </c>
      <c r="AZ251" s="57" t="str">
        <f>'MARK LIST'!$BD$220</f>
        <v>7</v>
      </c>
      <c r="BA251" s="57" t="str">
        <f>'MARK LIST'!$BR$220</f>
        <v>7</v>
      </c>
      <c r="BB251" s="57" t="str">
        <f>'MARK LIST'!$CA$220</f>
        <v>7</v>
      </c>
      <c r="BC251" s="58" t="str">
        <f>'MARK LIST'!$DJ$220</f>
        <v>B2</v>
      </c>
      <c r="BD251" s="58" t="str">
        <f>'MARK LIST'!$DK$220</f>
        <v>B2</v>
      </c>
      <c r="BE251" s="166" t="str">
        <f>'MARK LIST'!$CV$220</f>
        <v>B2</v>
      </c>
      <c r="BF251" s="166" t="str">
        <f>'MARK LIST'!$CW$220</f>
        <v>7</v>
      </c>
      <c r="BG251" s="69"/>
      <c r="BH251" s="862"/>
      <c r="BI251" s="862"/>
      <c r="BJ251" s="61"/>
      <c r="BK251" s="84" t="str">
        <f>HOME!$B$18</f>
        <v>MATHS</v>
      </c>
      <c r="BL251" s="57" t="str">
        <f>'MARK LIST'!$N$225</f>
        <v>5</v>
      </c>
      <c r="BM251" s="57" t="str">
        <f>'MARK LIST'!$AB$225</f>
        <v>6</v>
      </c>
      <c r="BN251" s="57" t="str">
        <f>'MARK LIST'!$AK$225</f>
        <v>6</v>
      </c>
      <c r="BO251" s="57" t="str">
        <f>'MARK LIST'!$BD$225</f>
        <v>6</v>
      </c>
      <c r="BP251" s="57" t="str">
        <f>'MARK LIST'!$BR$225</f>
        <v>6</v>
      </c>
      <c r="BQ251" s="57" t="str">
        <f>'MARK LIST'!$CA$225</f>
        <v>6</v>
      </c>
      <c r="BR251" s="58" t="str">
        <f>'MARK LIST'!$DJ$225</f>
        <v>C1</v>
      </c>
      <c r="BS251" s="58" t="str">
        <f>'MARK LIST'!$DK$225</f>
        <v>C1</v>
      </c>
      <c r="BT251" s="166" t="str">
        <f>'MARK LIST'!$CV$225</f>
        <v>C1</v>
      </c>
      <c r="BU251" s="166" t="str">
        <f>'MARK LIST'!$CW$225</f>
        <v>6</v>
      </c>
      <c r="BV251" s="69"/>
      <c r="BW251" s="862"/>
      <c r="BX251" s="862"/>
      <c r="BY251" s="61"/>
      <c r="BZ251" s="84" t="str">
        <f>HOME!$B$18</f>
        <v>MATHS</v>
      </c>
      <c r="CA251" s="57" t="str">
        <f>'MARK LIST'!$N$230</f>
        <v>4</v>
      </c>
      <c r="CB251" s="57" t="str">
        <f>'MARK LIST'!$AB$230</f>
        <v>5</v>
      </c>
      <c r="CC251" s="57" t="str">
        <f>'MARK LIST'!$AK$230</f>
        <v>5</v>
      </c>
      <c r="CD251" s="57" t="str">
        <f>'MARK LIST'!$BD$230</f>
        <v>5</v>
      </c>
      <c r="CE251" s="57" t="str">
        <f>'MARK LIST'!$BR$230</f>
        <v>5</v>
      </c>
      <c r="CF251" s="57" t="str">
        <f>'MARK LIST'!$CA$230</f>
        <v>5</v>
      </c>
      <c r="CG251" s="58" t="str">
        <f>'MARK LIST'!$DJ$230</f>
        <v>C2</v>
      </c>
      <c r="CH251" s="58" t="str">
        <f>'MARK LIST'!$DK$230</f>
        <v>C2</v>
      </c>
      <c r="CI251" s="166" t="str">
        <f>'MARK LIST'!$CV$230</f>
        <v>C2</v>
      </c>
      <c r="CJ251" s="166" t="str">
        <f>'MARK LIST'!$CW$230</f>
        <v>5</v>
      </c>
      <c r="CK251" s="69"/>
      <c r="CL251" s="862"/>
      <c r="CM251" s="862"/>
      <c r="CN251" s="61"/>
      <c r="CO251" s="84" t="str">
        <f>HOME!$B$18</f>
        <v>MATHS</v>
      </c>
      <c r="CP251" s="57" t="str">
        <f>'MARK LIST'!$N$235</f>
        <v>2</v>
      </c>
      <c r="CQ251" s="57" t="str">
        <f>'MARK LIST'!$AB$235</f>
        <v>4</v>
      </c>
      <c r="CR251" s="57" t="str">
        <f>'MARK LIST'!$AK$235</f>
        <v>4</v>
      </c>
      <c r="CS251" s="57" t="str">
        <f>'MARK LIST'!$BD$235</f>
        <v>4</v>
      </c>
      <c r="CT251" s="57" t="str">
        <f>'MARK LIST'!$BR$235</f>
        <v>4</v>
      </c>
      <c r="CU251" s="57" t="str">
        <f>'MARK LIST'!$CA$235</f>
        <v>4</v>
      </c>
      <c r="CV251" s="58" t="str">
        <f>'MARK LIST'!$DJ$235</f>
        <v>D</v>
      </c>
      <c r="CW251" s="58" t="str">
        <f>'MARK LIST'!$DK$235</f>
        <v>D</v>
      </c>
      <c r="CX251" s="166" t="str">
        <f>'MARK LIST'!$CV$235</f>
        <v>D</v>
      </c>
      <c r="CY251" s="166" t="str">
        <f>'MARK LIST'!$CW$235</f>
        <v>4</v>
      </c>
      <c r="CZ251" s="69"/>
      <c r="DA251" s="862"/>
      <c r="DB251" s="862"/>
      <c r="DC251" s="61"/>
      <c r="DD251" s="84" t="str">
        <f>HOME!$B$18</f>
        <v>MATHS</v>
      </c>
      <c r="DE251" s="57" t="str">
        <f>'MARK LIST'!$N$240</f>
        <v>2</v>
      </c>
      <c r="DF251" s="57" t="str">
        <f>'MARK LIST'!$AB$240</f>
        <v>2</v>
      </c>
      <c r="DG251" s="57" t="str">
        <f>'MARK LIST'!$AK$240</f>
        <v>2</v>
      </c>
      <c r="DH251" s="57" t="str">
        <f>'MARK LIST'!$BD$240</f>
        <v>2</v>
      </c>
      <c r="DI251" s="57" t="str">
        <f>'MARK LIST'!$BR$240</f>
        <v>2</v>
      </c>
      <c r="DJ251" s="57" t="str">
        <f>'MARK LIST'!$CA$240</f>
        <v>2</v>
      </c>
      <c r="DK251" s="58" t="str">
        <f>'MARK LIST'!$DJ$240</f>
        <v>E1</v>
      </c>
      <c r="DL251" s="58" t="str">
        <f>'MARK LIST'!$DK$240</f>
        <v>E1</v>
      </c>
      <c r="DM251" s="166" t="str">
        <f>'MARK LIST'!$CV$240</f>
        <v>E1</v>
      </c>
      <c r="DN251" s="166" t="str">
        <f>'MARK LIST'!$CW$240</f>
        <v>2</v>
      </c>
      <c r="DO251" s="69"/>
      <c r="DP251" s="862"/>
      <c r="DQ251" s="862"/>
      <c r="DR251" s="61"/>
      <c r="DS251" s="84" t="str">
        <f>HOME!$B$18</f>
        <v>MATHS</v>
      </c>
      <c r="DT251" s="57" t="str">
        <f>'MARK LIST'!$N$245</f>
        <v>3</v>
      </c>
      <c r="DU251" s="57" t="str">
        <f>'MARK LIST'!$AB$245</f>
        <v>3</v>
      </c>
      <c r="DV251" s="57" t="str">
        <f>'MARK LIST'!$AK$245</f>
        <v>3</v>
      </c>
      <c r="DW251" s="57" t="str">
        <f>'MARK LIST'!$BD$245</f>
        <v>3</v>
      </c>
      <c r="DX251" s="57" t="str">
        <f>'MARK LIST'!$BR$245</f>
        <v>3</v>
      </c>
      <c r="DY251" s="57" t="str">
        <f>'MARK LIST'!$CA$245</f>
        <v>3</v>
      </c>
      <c r="DZ251" s="58" t="str">
        <f>'MARK LIST'!$DJ$245</f>
        <v>E2</v>
      </c>
      <c r="EA251" s="58" t="str">
        <f>'MARK LIST'!$DK$245</f>
        <v>E2</v>
      </c>
      <c r="EB251" s="166" t="str">
        <f>'MARK LIST'!$CV$245</f>
        <v>E2</v>
      </c>
      <c r="EC251" s="166" t="str">
        <f>'MARK LIST'!$CW$245</f>
        <v>3</v>
      </c>
      <c r="ED251" s="69"/>
      <c r="EE251" s="862"/>
      <c r="EF251" s="862"/>
      <c r="EG251" s="61"/>
      <c r="EH251" s="84" t="str">
        <f>HOME!$B$18</f>
        <v>MATHS</v>
      </c>
      <c r="EI251" s="57" t="str">
        <f>'MARK LIST'!$N$250</f>
        <v>ab</v>
      </c>
      <c r="EJ251" s="57" t="str">
        <f>'MARK LIST'!$AB$250</f>
        <v>ab</v>
      </c>
      <c r="EK251" s="57" t="str">
        <f>'MARK LIST'!$AK$250</f>
        <v>3</v>
      </c>
      <c r="EL251" s="57" t="str">
        <f>'MARK LIST'!$BD$250</f>
        <v>3</v>
      </c>
      <c r="EM251" s="57" t="str">
        <f>'MARK LIST'!$BR$250</f>
        <v>3</v>
      </c>
      <c r="EN251" s="57" t="str">
        <f>'MARK LIST'!$CA$250</f>
        <v>3</v>
      </c>
      <c r="EO251" s="58" t="str">
        <f>'MARK LIST'!$DJ$250</f>
        <v>E2</v>
      </c>
      <c r="EP251" s="58" t="str">
        <f>'MARK LIST'!$DK$250</f>
        <v>E2</v>
      </c>
      <c r="EQ251" s="166" t="str">
        <f>'MARK LIST'!$CV$250</f>
        <v>E2</v>
      </c>
      <c r="ER251" s="166" t="str">
        <f>'MARK LIST'!$CW$250</f>
        <v>3</v>
      </c>
      <c r="ES251" s="69"/>
      <c r="ET251" s="862"/>
    </row>
    <row r="252" spans="1:150" s="155" customFormat="1" ht="18" customHeight="1">
      <c r="A252" s="862"/>
      <c r="B252" s="61"/>
      <c r="C252" s="84" t="str">
        <f>HOME!$B$19</f>
        <v>SCIENCE</v>
      </c>
      <c r="D252" s="57" t="str">
        <f>'MARK LIST'!$N$269</f>
        <v>10</v>
      </c>
      <c r="E252" s="57" t="str">
        <f>'MARK LIST'!$AB$269</f>
        <v>10</v>
      </c>
      <c r="F252" s="57" t="str">
        <f>'MARK LIST'!$AK$269</f>
        <v>10</v>
      </c>
      <c r="G252" s="57" t="str">
        <f>'MARK LIST'!$BD$269</f>
        <v>10</v>
      </c>
      <c r="H252" s="57" t="str">
        <f>'MARK LIST'!$BR$269</f>
        <v>10</v>
      </c>
      <c r="I252" s="57" t="str">
        <f>'MARK LIST'!$CA$269</f>
        <v>10</v>
      </c>
      <c r="J252" s="58" t="str">
        <f>'MARK LIST'!$DJ$269</f>
        <v>A1</v>
      </c>
      <c r="K252" s="58" t="str">
        <f>'MARK LIST'!$DK$269</f>
        <v>A1</v>
      </c>
      <c r="L252" s="378" t="str">
        <f>'MARK LIST'!$CV$269</f>
        <v>A1</v>
      </c>
      <c r="M252" s="166" t="str">
        <f>'MARK LIST'!$CW$269</f>
        <v>10</v>
      </c>
      <c r="N252" s="69"/>
      <c r="O252" s="862"/>
      <c r="P252" s="862"/>
      <c r="Q252" s="61"/>
      <c r="R252" s="84" t="str">
        <f>HOME!$B$19</f>
        <v>SCIENCE</v>
      </c>
      <c r="S252" s="57" t="str">
        <f>'MARK LIST'!$N$274</f>
        <v>9</v>
      </c>
      <c r="T252" s="57" t="str">
        <f>'MARK LIST'!$AB$274</f>
        <v>9</v>
      </c>
      <c r="U252" s="57" t="str">
        <f>'MARK LIST'!$AK$274</f>
        <v>9</v>
      </c>
      <c r="V252" s="57" t="str">
        <f>'MARK LIST'!$BD$274</f>
        <v>9</v>
      </c>
      <c r="W252" s="57" t="str">
        <f>'MARK LIST'!$BR$274</f>
        <v>9</v>
      </c>
      <c r="X252" s="57" t="str">
        <f>'MARK LIST'!$CA$274</f>
        <v>10</v>
      </c>
      <c r="Y252" s="58" t="str">
        <f>'MARK LIST'!$DJ$274</f>
        <v>A2</v>
      </c>
      <c r="Z252" s="58" t="str">
        <f>'MARK LIST'!$DK$274</f>
        <v>A1</v>
      </c>
      <c r="AA252" s="166" t="str">
        <f>'MARK LIST'!$CV$274</f>
        <v>A1</v>
      </c>
      <c r="AB252" s="166" t="str">
        <f>'MARK LIST'!$CW$274</f>
        <v>10</v>
      </c>
      <c r="AC252" s="69"/>
      <c r="AD252" s="862"/>
      <c r="AE252" s="862"/>
      <c r="AF252" s="61"/>
      <c r="AG252" s="84" t="str">
        <f>HOME!$B$19</f>
        <v>SCIENCE</v>
      </c>
      <c r="AH252" s="57" t="str">
        <f>'MARK LIST'!$N$279</f>
        <v>8</v>
      </c>
      <c r="AI252" s="57" t="str">
        <f>'MARK LIST'!$AB$279</f>
        <v>8</v>
      </c>
      <c r="AJ252" s="57" t="str">
        <f>'MARK LIST'!$AK$279</f>
        <v>8</v>
      </c>
      <c r="AK252" s="57" t="str">
        <f>'MARK LIST'!$BD$279</f>
        <v>8</v>
      </c>
      <c r="AL252" s="57" t="str">
        <f>'MARK LIST'!$BR$279</f>
        <v>8</v>
      </c>
      <c r="AM252" s="57" t="str">
        <f>'MARK LIST'!$CA$279</f>
        <v>10</v>
      </c>
      <c r="AN252" s="58" t="str">
        <f>'MARK LIST'!$DJ$279</f>
        <v>B1</v>
      </c>
      <c r="AO252" s="58" t="str">
        <f>'MARK LIST'!$DK$279</f>
        <v>A2</v>
      </c>
      <c r="AP252" s="166" t="str">
        <f>'MARK LIST'!$CV$279</f>
        <v>A2</v>
      </c>
      <c r="AQ252" s="166" t="str">
        <f>'MARK LIST'!$CW$279</f>
        <v>9</v>
      </c>
      <c r="AR252" s="69"/>
      <c r="AS252" s="862"/>
      <c r="AT252" s="862"/>
      <c r="AU252" s="61"/>
      <c r="AV252" s="84" t="str">
        <f>HOME!$B$19</f>
        <v>SCIENCE</v>
      </c>
      <c r="AW252" s="57" t="str">
        <f>'MARK LIST'!$N$284</f>
        <v>7</v>
      </c>
      <c r="AX252" s="57" t="str">
        <f>'MARK LIST'!$AB$284</f>
        <v>7</v>
      </c>
      <c r="AY252" s="57" t="str">
        <f>'MARK LIST'!$AK$284</f>
        <v>7</v>
      </c>
      <c r="AZ252" s="57" t="str">
        <f>'MARK LIST'!$BD$284</f>
        <v>7</v>
      </c>
      <c r="BA252" s="57" t="str">
        <f>'MARK LIST'!$BR$284</f>
        <v>7</v>
      </c>
      <c r="BB252" s="57" t="str">
        <f>'MARK LIST'!$CA$284</f>
        <v>9</v>
      </c>
      <c r="BC252" s="58" t="str">
        <f>'MARK LIST'!$DJ$284</f>
        <v>B2</v>
      </c>
      <c r="BD252" s="58" t="str">
        <f>'MARK LIST'!$DK$284</f>
        <v>B1</v>
      </c>
      <c r="BE252" s="166" t="str">
        <f>'MARK LIST'!$CV$284</f>
        <v>B1</v>
      </c>
      <c r="BF252" s="166" t="str">
        <f>'MARK LIST'!$CW$284</f>
        <v>8</v>
      </c>
      <c r="BG252" s="69"/>
      <c r="BH252" s="862"/>
      <c r="BI252" s="862"/>
      <c r="BJ252" s="61"/>
      <c r="BK252" s="84" t="str">
        <f>HOME!$B$19</f>
        <v>SCIENCE</v>
      </c>
      <c r="BL252" s="57" t="str">
        <f>'MARK LIST'!$N$289</f>
        <v>6</v>
      </c>
      <c r="BM252" s="57" t="str">
        <f>'MARK LIST'!$AB$289</f>
        <v>6</v>
      </c>
      <c r="BN252" s="57" t="str">
        <f>'MARK LIST'!$AK$289</f>
        <v>6</v>
      </c>
      <c r="BO252" s="57" t="str">
        <f>'MARK LIST'!$BD$289</f>
        <v>6</v>
      </c>
      <c r="BP252" s="57" t="str">
        <f>'MARK LIST'!$BR$289</f>
        <v>6</v>
      </c>
      <c r="BQ252" s="57" t="str">
        <f>'MARK LIST'!$CA$289</f>
        <v>8</v>
      </c>
      <c r="BR252" s="58" t="str">
        <f>'MARK LIST'!$DJ$289</f>
        <v>C1</v>
      </c>
      <c r="BS252" s="58" t="str">
        <f>'MARK LIST'!$DK$289</f>
        <v>B2</v>
      </c>
      <c r="BT252" s="166" t="str">
        <f>'MARK LIST'!$CV$289</f>
        <v>B2</v>
      </c>
      <c r="BU252" s="166" t="str">
        <f>'MARK LIST'!$CW$289</f>
        <v>7</v>
      </c>
      <c r="BV252" s="69"/>
      <c r="BW252" s="862"/>
      <c r="BX252" s="862"/>
      <c r="BY252" s="61"/>
      <c r="BZ252" s="84" t="str">
        <f>HOME!$B$19</f>
        <v>SCIENCE</v>
      </c>
      <c r="CA252" s="57" t="str">
        <f>'MARK LIST'!$N$294</f>
        <v>5</v>
      </c>
      <c r="CB252" s="57" t="str">
        <f>'MARK LIST'!$AB$294</f>
        <v>5</v>
      </c>
      <c r="CC252" s="57" t="str">
        <f>'MARK LIST'!$AK$294</f>
        <v>5</v>
      </c>
      <c r="CD252" s="57" t="str">
        <f>'MARK LIST'!$BD$294</f>
        <v>5</v>
      </c>
      <c r="CE252" s="57" t="str">
        <f>'MARK LIST'!$BR$294</f>
        <v>5</v>
      </c>
      <c r="CF252" s="57" t="str">
        <f>'MARK LIST'!$CA$294</f>
        <v>7</v>
      </c>
      <c r="CG252" s="58" t="str">
        <f>'MARK LIST'!$DJ$294</f>
        <v>C2</v>
      </c>
      <c r="CH252" s="58" t="str">
        <f>'MARK LIST'!$DK$294</f>
        <v>C1</v>
      </c>
      <c r="CI252" s="166" t="str">
        <f>'MARK LIST'!$CV$294</f>
        <v>C1</v>
      </c>
      <c r="CJ252" s="166" t="str">
        <f>'MARK LIST'!$CW$294</f>
        <v>6</v>
      </c>
      <c r="CK252" s="69"/>
      <c r="CL252" s="862"/>
      <c r="CM252" s="862"/>
      <c r="CN252" s="61"/>
      <c r="CO252" s="84" t="str">
        <f>HOME!$B$19</f>
        <v>SCIENCE</v>
      </c>
      <c r="CP252" s="57" t="str">
        <f>'MARK LIST'!$N$299</f>
        <v>4</v>
      </c>
      <c r="CQ252" s="57" t="str">
        <f>'MARK LIST'!$AB$299</f>
        <v>4</v>
      </c>
      <c r="CR252" s="57" t="str">
        <f>'MARK LIST'!$AK$299</f>
        <v>4</v>
      </c>
      <c r="CS252" s="57" t="str">
        <f>'MARK LIST'!$BD$299</f>
        <v>4</v>
      </c>
      <c r="CT252" s="57" t="str">
        <f>'MARK LIST'!$BR$299</f>
        <v>4</v>
      </c>
      <c r="CU252" s="57" t="str">
        <f>'MARK LIST'!$CA$299</f>
        <v>5</v>
      </c>
      <c r="CV252" s="58" t="str">
        <f>'MARK LIST'!$DJ$299</f>
        <v>D</v>
      </c>
      <c r="CW252" s="58" t="str">
        <f>'MARK LIST'!$DK$299</f>
        <v>C2</v>
      </c>
      <c r="CX252" s="166" t="str">
        <f>'MARK LIST'!$CV$299</f>
        <v>C2</v>
      </c>
      <c r="CY252" s="166" t="str">
        <f>'MARK LIST'!$CW$299</f>
        <v>5</v>
      </c>
      <c r="CZ252" s="69"/>
      <c r="DA252" s="862"/>
      <c r="DB252" s="862"/>
      <c r="DC252" s="61"/>
      <c r="DD252" s="84" t="str">
        <f>HOME!$B$19</f>
        <v>SCIENCE</v>
      </c>
      <c r="DE252" s="57" t="str">
        <f>'MARK LIST'!$N$304</f>
        <v>2</v>
      </c>
      <c r="DF252" s="57" t="str">
        <f>'MARK LIST'!$AB$304</f>
        <v>2</v>
      </c>
      <c r="DG252" s="57" t="str">
        <f>'MARK LIST'!$AK$304</f>
        <v>2</v>
      </c>
      <c r="DH252" s="57" t="str">
        <f>'MARK LIST'!$BD$304</f>
        <v>2</v>
      </c>
      <c r="DI252" s="57" t="str">
        <f>'MARK LIST'!$BR$304</f>
        <v>2</v>
      </c>
      <c r="DJ252" s="57" t="str">
        <f>'MARK LIST'!$CA$304</f>
        <v>4</v>
      </c>
      <c r="DK252" s="58" t="str">
        <f>'MARK LIST'!$DJ$304</f>
        <v>E1</v>
      </c>
      <c r="DL252" s="58" t="str">
        <f>'MARK LIST'!$DK$304</f>
        <v>D</v>
      </c>
      <c r="DM252" s="166" t="str">
        <f>'MARK LIST'!$CV$304</f>
        <v>D</v>
      </c>
      <c r="DN252" s="166" t="str">
        <f>'MARK LIST'!$CW$304</f>
        <v>4</v>
      </c>
      <c r="DO252" s="69"/>
      <c r="DP252" s="862"/>
      <c r="DQ252" s="862"/>
      <c r="DR252" s="61"/>
      <c r="DS252" s="84" t="str">
        <f>HOME!$B$19</f>
        <v>SCIENCE</v>
      </c>
      <c r="DT252" s="57" t="str">
        <f>'MARK LIST'!$N$309</f>
        <v>3</v>
      </c>
      <c r="DU252" s="57" t="str">
        <f>'MARK LIST'!$AB$309</f>
        <v>3</v>
      </c>
      <c r="DV252" s="57" t="str">
        <f>'MARK LIST'!$AK$309</f>
        <v>3</v>
      </c>
      <c r="DW252" s="57" t="str">
        <f>'MARK LIST'!$BD$309</f>
        <v>3</v>
      </c>
      <c r="DX252" s="57" t="str">
        <f>'MARK LIST'!$BR$309</f>
        <v>3</v>
      </c>
      <c r="DY252" s="57" t="str">
        <f>'MARK LIST'!$CA$309</f>
        <v>2</v>
      </c>
      <c r="DZ252" s="58" t="str">
        <f>'MARK LIST'!$DJ$309</f>
        <v>E2</v>
      </c>
      <c r="EA252" s="58" t="str">
        <f>'MARK LIST'!$DK$309</f>
        <v>E1</v>
      </c>
      <c r="EB252" s="166" t="str">
        <f>'MARK LIST'!$CV$309</f>
        <v>E1</v>
      </c>
      <c r="EC252" s="166" t="str">
        <f>'MARK LIST'!$CW$309</f>
        <v>2</v>
      </c>
      <c r="ED252" s="69"/>
      <c r="EE252" s="862"/>
      <c r="EF252" s="862"/>
      <c r="EG252" s="61"/>
      <c r="EH252" s="84" t="str">
        <f>HOME!$B$19</f>
        <v>SCIENCE</v>
      </c>
      <c r="EI252" s="57" t="str">
        <f>'MARK LIST'!$N$314</f>
        <v>ab</v>
      </c>
      <c r="EJ252" s="57" t="str">
        <f>'MARK LIST'!$AB$314</f>
        <v>ab</v>
      </c>
      <c r="EK252" s="57" t="str">
        <f>'MARK LIST'!$AK$314</f>
        <v>3</v>
      </c>
      <c r="EL252" s="57" t="str">
        <f>'MARK LIST'!$BD$314</f>
        <v>3</v>
      </c>
      <c r="EM252" s="57" t="str">
        <f>'MARK LIST'!$BR$314</f>
        <v>3</v>
      </c>
      <c r="EN252" s="57" t="str">
        <f>'MARK LIST'!$CA$314</f>
        <v>2</v>
      </c>
      <c r="EO252" s="58" t="str">
        <f>'MARK LIST'!$DJ$314</f>
        <v>E2</v>
      </c>
      <c r="EP252" s="58" t="str">
        <f>'MARK LIST'!$DK$314</f>
        <v>E1</v>
      </c>
      <c r="EQ252" s="166" t="str">
        <f>'MARK LIST'!$CV$314</f>
        <v>E2</v>
      </c>
      <c r="ER252" s="166" t="str">
        <f>'MARK LIST'!$CW$314</f>
        <v>3</v>
      </c>
      <c r="ES252" s="69"/>
      <c r="ET252" s="862"/>
    </row>
    <row r="253" spans="1:150" s="155" customFormat="1" ht="18" customHeight="1">
      <c r="A253" s="862"/>
      <c r="B253" s="61"/>
      <c r="C253" s="84" t="str">
        <f>HOME!$B$20</f>
        <v>SOCIAL STUDIES</v>
      </c>
      <c r="D253" s="57" t="str">
        <f>'MARK LIST'!$N$333</f>
        <v>10</v>
      </c>
      <c r="E253" s="57" t="str">
        <f>'MARK LIST'!$AB$333</f>
        <v>10</v>
      </c>
      <c r="F253" s="57" t="str">
        <f>'MARK LIST'!$AK$333</f>
        <v>10</v>
      </c>
      <c r="G253" s="57" t="str">
        <f>'MARK LIST'!$BD$333</f>
        <v>10</v>
      </c>
      <c r="H253" s="57" t="str">
        <f>'MARK LIST'!$BR$333</f>
        <v>10</v>
      </c>
      <c r="I253" s="57" t="str">
        <f>'MARK LIST'!$CA$333</f>
        <v>10</v>
      </c>
      <c r="J253" s="58" t="str">
        <f>'MARK LIST'!$DJ$333</f>
        <v>A1</v>
      </c>
      <c r="K253" s="58" t="str">
        <f>'MARK LIST'!$DK$333</f>
        <v>A1</v>
      </c>
      <c r="L253" s="378" t="str">
        <f>'MARK LIST'!$CV$333</f>
        <v>A1</v>
      </c>
      <c r="M253" s="166" t="str">
        <f>'MARK LIST'!$CW$333</f>
        <v>10</v>
      </c>
      <c r="N253" s="69"/>
      <c r="O253" s="862"/>
      <c r="P253" s="862"/>
      <c r="Q253" s="61"/>
      <c r="R253" s="84" t="str">
        <f>HOME!$B$20</f>
        <v>SOCIAL STUDIES</v>
      </c>
      <c r="S253" s="57" t="str">
        <f>'MARK LIST'!$N$338</f>
        <v>9</v>
      </c>
      <c r="T253" s="57" t="str">
        <f>'MARK LIST'!$AB$338</f>
        <v>9</v>
      </c>
      <c r="U253" s="57" t="str">
        <f>'MARK LIST'!$AK$338</f>
        <v>9</v>
      </c>
      <c r="V253" s="57" t="str">
        <f>'MARK LIST'!$BD$338</f>
        <v>9</v>
      </c>
      <c r="W253" s="57" t="str">
        <f>'MARK LIST'!$BR$338</f>
        <v>9</v>
      </c>
      <c r="X253" s="57" t="str">
        <f>'MARK LIST'!$CA$338</f>
        <v>9</v>
      </c>
      <c r="Y253" s="58" t="str">
        <f>'MARK LIST'!$DJ$338</f>
        <v>A2</v>
      </c>
      <c r="Z253" s="58" t="str">
        <f>'MARK LIST'!$DK$338</f>
        <v>A2</v>
      </c>
      <c r="AA253" s="166" t="str">
        <f>'MARK LIST'!$CV$338</f>
        <v>A2</v>
      </c>
      <c r="AB253" s="166" t="str">
        <f>'MARK LIST'!$CW$338</f>
        <v>9</v>
      </c>
      <c r="AC253" s="69"/>
      <c r="AD253" s="862"/>
      <c r="AE253" s="862"/>
      <c r="AF253" s="61"/>
      <c r="AG253" s="84" t="str">
        <f>HOME!$B$20</f>
        <v>SOCIAL STUDIES</v>
      </c>
      <c r="AH253" s="57" t="str">
        <f>'MARK LIST'!$N$343</f>
        <v>8</v>
      </c>
      <c r="AI253" s="57" t="str">
        <f>'MARK LIST'!$AB$343</f>
        <v>8</v>
      </c>
      <c r="AJ253" s="57" t="str">
        <f>'MARK LIST'!$AK$343</f>
        <v>8</v>
      </c>
      <c r="AK253" s="57" t="str">
        <f>'MARK LIST'!$BD$343</f>
        <v>8</v>
      </c>
      <c r="AL253" s="57" t="str">
        <f>'MARK LIST'!$BR$343</f>
        <v>8</v>
      </c>
      <c r="AM253" s="57" t="str">
        <f>'MARK LIST'!$CA$343</f>
        <v>8</v>
      </c>
      <c r="AN253" s="58" t="str">
        <f>'MARK LIST'!$DJ$343</f>
        <v>B1</v>
      </c>
      <c r="AO253" s="58" t="str">
        <f>'MARK LIST'!$DK$343</f>
        <v>B1</v>
      </c>
      <c r="AP253" s="166" t="str">
        <f>'MARK LIST'!$CV$343</f>
        <v>B1</v>
      </c>
      <c r="AQ253" s="166" t="str">
        <f>'MARK LIST'!$CW$343</f>
        <v>8</v>
      </c>
      <c r="AR253" s="69"/>
      <c r="AS253" s="862"/>
      <c r="AT253" s="862"/>
      <c r="AU253" s="61"/>
      <c r="AV253" s="84" t="str">
        <f>HOME!$B$20</f>
        <v>SOCIAL STUDIES</v>
      </c>
      <c r="AW253" s="57" t="str">
        <f>'MARK LIST'!$N$348</f>
        <v>7</v>
      </c>
      <c r="AX253" s="57" t="str">
        <f>'MARK LIST'!$AB$348</f>
        <v>7</v>
      </c>
      <c r="AY253" s="57" t="str">
        <f>'MARK LIST'!$AK$348</f>
        <v>7</v>
      </c>
      <c r="AZ253" s="57" t="str">
        <f>'MARK LIST'!$BD$348</f>
        <v>7</v>
      </c>
      <c r="BA253" s="57" t="str">
        <f>'MARK LIST'!$BR$348</f>
        <v>7</v>
      </c>
      <c r="BB253" s="57" t="str">
        <f>'MARK LIST'!$CA$348</f>
        <v>7</v>
      </c>
      <c r="BC253" s="58" t="str">
        <f>'MARK LIST'!$DJ$348</f>
        <v>B2</v>
      </c>
      <c r="BD253" s="58" t="str">
        <f>'MARK LIST'!$DK$348</f>
        <v>B2</v>
      </c>
      <c r="BE253" s="166" t="str">
        <f>'MARK LIST'!$CV$348</f>
        <v>B2</v>
      </c>
      <c r="BF253" s="166" t="str">
        <f>'MARK LIST'!$CW$348</f>
        <v>7</v>
      </c>
      <c r="BG253" s="69"/>
      <c r="BH253" s="862"/>
      <c r="BI253" s="862"/>
      <c r="BJ253" s="61"/>
      <c r="BK253" s="84" t="str">
        <f>HOME!$B$20</f>
        <v>SOCIAL STUDIES</v>
      </c>
      <c r="BL253" s="57" t="str">
        <f>'MARK LIST'!$N$353</f>
        <v>6</v>
      </c>
      <c r="BM253" s="57" t="str">
        <f>'MARK LIST'!$AB$353</f>
        <v>6</v>
      </c>
      <c r="BN253" s="57" t="str">
        <f>'MARK LIST'!$AK$353</f>
        <v>6</v>
      </c>
      <c r="BO253" s="57" t="str">
        <f>'MARK LIST'!$BD$353</f>
        <v>6</v>
      </c>
      <c r="BP253" s="57" t="str">
        <f>'MARK LIST'!$BR$353</f>
        <v>6</v>
      </c>
      <c r="BQ253" s="57" t="str">
        <f>'MARK LIST'!$CA$353</f>
        <v>6</v>
      </c>
      <c r="BR253" s="58" t="str">
        <f>'MARK LIST'!$DJ$353</f>
        <v>C1</v>
      </c>
      <c r="BS253" s="58" t="str">
        <f>'MARK LIST'!$DK$353</f>
        <v>C1</v>
      </c>
      <c r="BT253" s="166" t="str">
        <f>'MARK LIST'!$CV$353</f>
        <v>C1</v>
      </c>
      <c r="BU253" s="166" t="str">
        <f>'MARK LIST'!$CW$353</f>
        <v>6</v>
      </c>
      <c r="BV253" s="69"/>
      <c r="BW253" s="862"/>
      <c r="BX253" s="862"/>
      <c r="BY253" s="61"/>
      <c r="BZ253" s="84" t="str">
        <f>HOME!$B$20</f>
        <v>SOCIAL STUDIES</v>
      </c>
      <c r="CA253" s="57" t="str">
        <f>'MARK LIST'!$N$358</f>
        <v>5</v>
      </c>
      <c r="CB253" s="57" t="str">
        <f>'MARK LIST'!$AB$358</f>
        <v>5</v>
      </c>
      <c r="CC253" s="57" t="str">
        <f>'MARK LIST'!$AK$358</f>
        <v>5</v>
      </c>
      <c r="CD253" s="57" t="str">
        <f>'MARK LIST'!$BD$358</f>
        <v>5</v>
      </c>
      <c r="CE253" s="57" t="str">
        <f>'MARK LIST'!$BR$358</f>
        <v>5</v>
      </c>
      <c r="CF253" s="57" t="str">
        <f>'MARK LIST'!$CA$358</f>
        <v>5</v>
      </c>
      <c r="CG253" s="58" t="str">
        <f>'MARK LIST'!$DJ$358</f>
        <v>C2</v>
      </c>
      <c r="CH253" s="58" t="str">
        <f>'MARK LIST'!$DK$358</f>
        <v>C2</v>
      </c>
      <c r="CI253" s="166" t="str">
        <f>'MARK LIST'!$CV$358</f>
        <v>C2</v>
      </c>
      <c r="CJ253" s="166" t="str">
        <f>'MARK LIST'!$CW$358</f>
        <v>5</v>
      </c>
      <c r="CK253" s="69"/>
      <c r="CL253" s="862"/>
      <c r="CM253" s="862"/>
      <c r="CN253" s="61"/>
      <c r="CO253" s="84" t="str">
        <f>HOME!$B$20</f>
        <v>SOCIAL STUDIES</v>
      </c>
      <c r="CP253" s="57" t="str">
        <f>'MARK LIST'!$N$363</f>
        <v>4</v>
      </c>
      <c r="CQ253" s="57" t="str">
        <f>'MARK LIST'!$AB$363</f>
        <v>4</v>
      </c>
      <c r="CR253" s="57" t="str">
        <f>'MARK LIST'!$AK$363</f>
        <v>4</v>
      </c>
      <c r="CS253" s="57" t="str">
        <f>'MARK LIST'!$BD$363</f>
        <v>4</v>
      </c>
      <c r="CT253" s="57" t="str">
        <f>'MARK LIST'!$BR$363</f>
        <v>4</v>
      </c>
      <c r="CU253" s="57" t="str">
        <f>'MARK LIST'!$CA$363</f>
        <v>4</v>
      </c>
      <c r="CV253" s="58" t="str">
        <f>'MARK LIST'!$DJ$363</f>
        <v>D</v>
      </c>
      <c r="CW253" s="58" t="str">
        <f>'MARK LIST'!$DK$363</f>
        <v>D</v>
      </c>
      <c r="CX253" s="166" t="str">
        <f>'MARK LIST'!$CV$363</f>
        <v>D</v>
      </c>
      <c r="CY253" s="166" t="str">
        <f>'MARK LIST'!$CW$363</f>
        <v>4</v>
      </c>
      <c r="CZ253" s="69"/>
      <c r="DA253" s="862"/>
      <c r="DB253" s="862"/>
      <c r="DC253" s="61"/>
      <c r="DD253" s="84" t="str">
        <f>HOME!$B$20</f>
        <v>SOCIAL STUDIES</v>
      </c>
      <c r="DE253" s="57" t="str">
        <f>'MARK LIST'!$N$368</f>
        <v>2</v>
      </c>
      <c r="DF253" s="57" t="str">
        <f>'MARK LIST'!$AB$368</f>
        <v>2</v>
      </c>
      <c r="DG253" s="57" t="str">
        <f>'MARK LIST'!$AK$368</f>
        <v>2</v>
      </c>
      <c r="DH253" s="57" t="str">
        <f>'MARK LIST'!$BD$368</f>
        <v>2</v>
      </c>
      <c r="DI253" s="57" t="str">
        <f>'MARK LIST'!$BR$368</f>
        <v>2</v>
      </c>
      <c r="DJ253" s="57" t="str">
        <f>'MARK LIST'!$CA$368</f>
        <v>2</v>
      </c>
      <c r="DK253" s="58" t="str">
        <f>'MARK LIST'!$DJ$368</f>
        <v>E1</v>
      </c>
      <c r="DL253" s="58" t="str">
        <f>'MARK LIST'!$DK$368</f>
        <v>E1</v>
      </c>
      <c r="DM253" s="166" t="str">
        <f>'MARK LIST'!$CV$368</f>
        <v>E1</v>
      </c>
      <c r="DN253" s="166" t="str">
        <f>'MARK LIST'!$CW$368</f>
        <v>2</v>
      </c>
      <c r="DO253" s="69"/>
      <c r="DP253" s="862"/>
      <c r="DQ253" s="862"/>
      <c r="DR253" s="61"/>
      <c r="DS253" s="84" t="str">
        <f>HOME!$B$20</f>
        <v>SOCIAL STUDIES</v>
      </c>
      <c r="DT253" s="57" t="str">
        <f>'MARK LIST'!$N$373</f>
        <v>3</v>
      </c>
      <c r="DU253" s="57" t="str">
        <f>'MARK LIST'!$AB$373</f>
        <v>3</v>
      </c>
      <c r="DV253" s="57" t="str">
        <f>'MARK LIST'!$AK$373</f>
        <v>3</v>
      </c>
      <c r="DW253" s="57" t="str">
        <f>'MARK LIST'!$BD$373</f>
        <v>3</v>
      </c>
      <c r="DX253" s="57" t="str">
        <f>'MARK LIST'!$BR$373</f>
        <v>3</v>
      </c>
      <c r="DY253" s="57" t="str">
        <f>'MARK LIST'!$CA$373</f>
        <v>3</v>
      </c>
      <c r="DZ253" s="58" t="str">
        <f>'MARK LIST'!$DJ$373</f>
        <v>E2</v>
      </c>
      <c r="EA253" s="58" t="str">
        <f>'MARK LIST'!$DK$373</f>
        <v>E2</v>
      </c>
      <c r="EB253" s="166" t="str">
        <f>'MARK LIST'!$CV$373</f>
        <v>E2</v>
      </c>
      <c r="EC253" s="166" t="str">
        <f>'MARK LIST'!$CW$373</f>
        <v>3</v>
      </c>
      <c r="ED253" s="69"/>
      <c r="EE253" s="862"/>
      <c r="EF253" s="862"/>
      <c r="EG253" s="61"/>
      <c r="EH253" s="84" t="str">
        <f>HOME!$B$20</f>
        <v>SOCIAL STUDIES</v>
      </c>
      <c r="EI253" s="57" t="str">
        <f>'MARK LIST'!$N$378</f>
        <v>ab</v>
      </c>
      <c r="EJ253" s="57" t="str">
        <f>'MARK LIST'!$AB$378</f>
        <v>ab</v>
      </c>
      <c r="EK253" s="57" t="str">
        <f>'MARK LIST'!$AK$378</f>
        <v>3</v>
      </c>
      <c r="EL253" s="57" t="str">
        <f>'MARK LIST'!$BD$378</f>
        <v>3</v>
      </c>
      <c r="EM253" s="57" t="str">
        <f>'MARK LIST'!$BR$378</f>
        <v>3</v>
      </c>
      <c r="EN253" s="57" t="str">
        <f>'MARK LIST'!$CA$378</f>
        <v>3</v>
      </c>
      <c r="EO253" s="58" t="str">
        <f>'MARK LIST'!$DJ$378</f>
        <v>E2</v>
      </c>
      <c r="EP253" s="58" t="str">
        <f>'MARK LIST'!$DK$378</f>
        <v>E2</v>
      </c>
      <c r="EQ253" s="166" t="str">
        <f>'MARK LIST'!$CV$378</f>
        <v>E2</v>
      </c>
      <c r="ER253" s="166" t="str">
        <f>'MARK LIST'!$CW$378</f>
        <v>3</v>
      </c>
      <c r="ES253" s="69"/>
      <c r="ET253" s="862"/>
    </row>
    <row r="254" spans="1:150" s="155" customFormat="1" ht="18" customHeight="1">
      <c r="A254" s="862"/>
      <c r="B254" s="61"/>
      <c r="C254" s="1083" t="s">
        <v>127</v>
      </c>
      <c r="D254" s="1083"/>
      <c r="E254" s="1083"/>
      <c r="F254" s="1083"/>
      <c r="G254" s="1083"/>
      <c r="H254" s="1083"/>
      <c r="I254" s="1083"/>
      <c r="J254" s="1083"/>
      <c r="K254" s="1083"/>
      <c r="L254" s="1083"/>
      <c r="M254" s="52" t="e">
        <f>SUM(M248,M249,M250,M251,M252,M253)/'STUDENT PROFILE'!V301</f>
        <v>#DIV/0!</v>
      </c>
      <c r="N254" s="70"/>
      <c r="O254" s="862"/>
      <c r="P254" s="862"/>
      <c r="Q254" s="61"/>
      <c r="R254" s="1083" t="s">
        <v>127</v>
      </c>
      <c r="S254" s="1083"/>
      <c r="T254" s="1083"/>
      <c r="U254" s="1083"/>
      <c r="V254" s="1083"/>
      <c r="W254" s="1083"/>
      <c r="X254" s="1083"/>
      <c r="Y254" s="1083"/>
      <c r="Z254" s="1083"/>
      <c r="AA254" s="1083"/>
      <c r="AB254" s="52" t="e">
        <f>SUM(AB248,AB249,AB250,AB251,AB252,AB253)/'STUDENT PROFILE'!AK301</f>
        <v>#DIV/0!</v>
      </c>
      <c r="AC254" s="70"/>
      <c r="AD254" s="862"/>
      <c r="AE254" s="862"/>
      <c r="AF254" s="61"/>
      <c r="AG254" s="1083" t="s">
        <v>127</v>
      </c>
      <c r="AH254" s="1083"/>
      <c r="AI254" s="1083"/>
      <c r="AJ254" s="1083"/>
      <c r="AK254" s="1083"/>
      <c r="AL254" s="1083"/>
      <c r="AM254" s="1083"/>
      <c r="AN254" s="1083"/>
      <c r="AO254" s="1083"/>
      <c r="AP254" s="1083"/>
      <c r="AQ254" s="52" t="e">
        <f>SUM(AQ248,AQ249,AQ250,AQ251,AQ252,AQ253)/'STUDENT PROFILE'!AZ301</f>
        <v>#DIV/0!</v>
      </c>
      <c r="AR254" s="70"/>
      <c r="AS254" s="862"/>
      <c r="AT254" s="862"/>
      <c r="AU254" s="61"/>
      <c r="AV254" s="1083" t="s">
        <v>127</v>
      </c>
      <c r="AW254" s="1083"/>
      <c r="AX254" s="1083"/>
      <c r="AY254" s="1083"/>
      <c r="AZ254" s="1083"/>
      <c r="BA254" s="1083"/>
      <c r="BB254" s="1083"/>
      <c r="BC254" s="1083"/>
      <c r="BD254" s="1083"/>
      <c r="BE254" s="1083"/>
      <c r="BF254" s="52" t="e">
        <f>SUM(BF248,BF249,BF250,BF251,BF252,BF253)/'STUDENT PROFILE'!BO301</f>
        <v>#DIV/0!</v>
      </c>
      <c r="BG254" s="70"/>
      <c r="BH254" s="862"/>
      <c r="BI254" s="862"/>
      <c r="BJ254" s="61"/>
      <c r="BK254" s="1083" t="s">
        <v>127</v>
      </c>
      <c r="BL254" s="1083"/>
      <c r="BM254" s="1083"/>
      <c r="BN254" s="1083"/>
      <c r="BO254" s="1083"/>
      <c r="BP254" s="1083"/>
      <c r="BQ254" s="1083"/>
      <c r="BR254" s="1083"/>
      <c r="BS254" s="1083"/>
      <c r="BT254" s="1083"/>
      <c r="BU254" s="52" t="e">
        <f>SUM(BU248,BU249,BU250,BU251,BU252,BU253)/'STUDENT PROFILE'!CD301</f>
        <v>#DIV/0!</v>
      </c>
      <c r="BV254" s="70"/>
      <c r="BW254" s="862"/>
      <c r="BX254" s="862"/>
      <c r="BY254" s="61"/>
      <c r="BZ254" s="1083" t="s">
        <v>127</v>
      </c>
      <c r="CA254" s="1083"/>
      <c r="CB254" s="1083"/>
      <c r="CC254" s="1083"/>
      <c r="CD254" s="1083"/>
      <c r="CE254" s="1083"/>
      <c r="CF254" s="1083"/>
      <c r="CG254" s="1083"/>
      <c r="CH254" s="1083"/>
      <c r="CI254" s="1083"/>
      <c r="CJ254" s="52" t="e">
        <f>SUM(CJ248,CJ249,CJ250,CJ251,CJ252,CJ253)/'STUDENT PROFILE'!CS301</f>
        <v>#DIV/0!</v>
      </c>
      <c r="CK254" s="70"/>
      <c r="CL254" s="862"/>
      <c r="CM254" s="862"/>
      <c r="CN254" s="61"/>
      <c r="CO254" s="1083" t="s">
        <v>127</v>
      </c>
      <c r="CP254" s="1083"/>
      <c r="CQ254" s="1083"/>
      <c r="CR254" s="1083"/>
      <c r="CS254" s="1083"/>
      <c r="CT254" s="1083"/>
      <c r="CU254" s="1083"/>
      <c r="CV254" s="1083"/>
      <c r="CW254" s="1083"/>
      <c r="CX254" s="1083"/>
      <c r="CY254" s="52" t="e">
        <f>SUM(CY248,CY249,CY250,CY251,CY252,CY253)/'STUDENT PROFILE'!DH301</f>
        <v>#DIV/0!</v>
      </c>
      <c r="CZ254" s="70"/>
      <c r="DA254" s="862"/>
      <c r="DB254" s="862"/>
      <c r="DC254" s="61"/>
      <c r="DD254" s="1083" t="s">
        <v>127</v>
      </c>
      <c r="DE254" s="1083"/>
      <c r="DF254" s="1083"/>
      <c r="DG254" s="1083"/>
      <c r="DH254" s="1083"/>
      <c r="DI254" s="1083"/>
      <c r="DJ254" s="1083"/>
      <c r="DK254" s="1083"/>
      <c r="DL254" s="1083"/>
      <c r="DM254" s="1083"/>
      <c r="DN254" s="52" t="e">
        <f>SUM(DN248,DN249,DN250,DN251,DN252,DN253)/'STUDENT PROFILE'!DW301</f>
        <v>#DIV/0!</v>
      </c>
      <c r="DO254" s="70"/>
      <c r="DP254" s="862"/>
      <c r="DQ254" s="862"/>
      <c r="DR254" s="61"/>
      <c r="DS254" s="1083" t="s">
        <v>127</v>
      </c>
      <c r="DT254" s="1083"/>
      <c r="DU254" s="1083"/>
      <c r="DV254" s="1083"/>
      <c r="DW254" s="1083"/>
      <c r="DX254" s="1083"/>
      <c r="DY254" s="1083"/>
      <c r="DZ254" s="1083"/>
      <c r="EA254" s="1083"/>
      <c r="EB254" s="1083"/>
      <c r="EC254" s="52" t="e">
        <f>SUM(EC248,EC249,EC250,EC251,EC252,EC253)/'STUDENT PROFILE'!EL301</f>
        <v>#DIV/0!</v>
      </c>
      <c r="ED254" s="70"/>
      <c r="EE254" s="862"/>
      <c r="EF254" s="862"/>
      <c r="EG254" s="61"/>
      <c r="EH254" s="1083" t="s">
        <v>127</v>
      </c>
      <c r="EI254" s="1083"/>
      <c r="EJ254" s="1083"/>
      <c r="EK254" s="1083"/>
      <c r="EL254" s="1083"/>
      <c r="EM254" s="1083"/>
      <c r="EN254" s="1083"/>
      <c r="EO254" s="1083"/>
      <c r="EP254" s="1083"/>
      <c r="EQ254" s="1083"/>
      <c r="ER254" s="52" t="e">
        <f>SUM(ER248,ER249,ER250,ER251,ER252,ER253)/'STUDENT PROFILE'!FA301</f>
        <v>#DIV/0!</v>
      </c>
      <c r="ES254" s="70"/>
      <c r="ET254" s="862"/>
    </row>
    <row r="255" spans="1:150" s="155" customFormat="1">
      <c r="A255" s="862"/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0"/>
      <c r="M255" s="61"/>
      <c r="N255" s="61"/>
      <c r="O255" s="862"/>
      <c r="P255" s="862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2"/>
      <c r="AB255" s="61"/>
      <c r="AC255" s="61"/>
      <c r="AD255" s="862"/>
      <c r="AE255" s="862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2"/>
      <c r="AQ255" s="61"/>
      <c r="AR255" s="61"/>
      <c r="AS255" s="862"/>
      <c r="AT255" s="862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2"/>
      <c r="BF255" s="61"/>
      <c r="BG255" s="61"/>
      <c r="BH255" s="862"/>
      <c r="BI255" s="862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2"/>
      <c r="BU255" s="61"/>
      <c r="BV255" s="61"/>
      <c r="BW255" s="862"/>
      <c r="BX255" s="862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2"/>
      <c r="CJ255" s="61"/>
      <c r="CK255" s="61"/>
      <c r="CL255" s="862"/>
      <c r="CM255" s="862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2"/>
      <c r="CY255" s="61"/>
      <c r="CZ255" s="61"/>
      <c r="DA255" s="862"/>
      <c r="DB255" s="862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2"/>
      <c r="DN255" s="61"/>
      <c r="DO255" s="61"/>
      <c r="DP255" s="862"/>
      <c r="DQ255" s="862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2"/>
      <c r="EC255" s="61"/>
      <c r="ED255" s="61"/>
      <c r="EE255" s="862"/>
      <c r="EF255" s="862"/>
      <c r="EG255" s="61"/>
      <c r="EH255" s="61"/>
      <c r="EI255" s="61"/>
      <c r="EJ255" s="61"/>
      <c r="EK255" s="61"/>
      <c r="EL255" s="61"/>
      <c r="EM255" s="61"/>
      <c r="EN255" s="61"/>
      <c r="EO255" s="61"/>
      <c r="EP255" s="61"/>
      <c r="EQ255" s="62"/>
      <c r="ER255" s="61"/>
      <c r="ES255" s="61"/>
      <c r="ET255" s="862"/>
    </row>
    <row r="256" spans="1:150" s="53" customFormat="1" ht="34.5" customHeight="1">
      <c r="A256" s="862"/>
      <c r="B256" s="63"/>
      <c r="C256" s="1084" t="s">
        <v>875</v>
      </c>
      <c r="D256" s="1084"/>
      <c r="E256" s="1084"/>
      <c r="F256" s="1084"/>
      <c r="G256" s="80"/>
      <c r="H256" s="1084" t="s">
        <v>876</v>
      </c>
      <c r="I256" s="1084"/>
      <c r="J256" s="1084"/>
      <c r="K256" s="1084"/>
      <c r="L256" s="1084"/>
      <c r="M256" s="80"/>
      <c r="N256" s="63"/>
      <c r="O256" s="862"/>
      <c r="P256" s="862"/>
      <c r="Q256" s="63"/>
      <c r="R256" s="1084" t="s">
        <v>875</v>
      </c>
      <c r="S256" s="1084"/>
      <c r="T256" s="1084"/>
      <c r="U256" s="1084"/>
      <c r="V256" s="80"/>
      <c r="W256" s="1084" t="s">
        <v>876</v>
      </c>
      <c r="X256" s="1084"/>
      <c r="Y256" s="1084"/>
      <c r="Z256" s="1084"/>
      <c r="AA256" s="1084"/>
      <c r="AB256" s="80"/>
      <c r="AC256" s="63"/>
      <c r="AD256" s="862"/>
      <c r="AE256" s="862"/>
      <c r="AF256" s="63"/>
      <c r="AG256" s="1084" t="s">
        <v>875</v>
      </c>
      <c r="AH256" s="1084"/>
      <c r="AI256" s="1084"/>
      <c r="AJ256" s="1084"/>
      <c r="AK256" s="80"/>
      <c r="AL256" s="1084" t="s">
        <v>876</v>
      </c>
      <c r="AM256" s="1084"/>
      <c r="AN256" s="1084"/>
      <c r="AO256" s="1084"/>
      <c r="AP256" s="1084"/>
      <c r="AQ256" s="80"/>
      <c r="AR256" s="63"/>
      <c r="AS256" s="862"/>
      <c r="AT256" s="862"/>
      <c r="AU256" s="63"/>
      <c r="AV256" s="1084" t="s">
        <v>875</v>
      </c>
      <c r="AW256" s="1084"/>
      <c r="AX256" s="1084"/>
      <c r="AY256" s="1084"/>
      <c r="AZ256" s="80"/>
      <c r="BA256" s="1084" t="s">
        <v>876</v>
      </c>
      <c r="BB256" s="1084"/>
      <c r="BC256" s="1084"/>
      <c r="BD256" s="1084"/>
      <c r="BE256" s="1084"/>
      <c r="BF256" s="80"/>
      <c r="BG256" s="63"/>
      <c r="BH256" s="862"/>
      <c r="BI256" s="862"/>
      <c r="BJ256" s="63"/>
      <c r="BK256" s="1084" t="s">
        <v>875</v>
      </c>
      <c r="BL256" s="1084"/>
      <c r="BM256" s="1084"/>
      <c r="BN256" s="1084"/>
      <c r="BO256" s="80"/>
      <c r="BP256" s="1084" t="s">
        <v>876</v>
      </c>
      <c r="BQ256" s="1084"/>
      <c r="BR256" s="1084"/>
      <c r="BS256" s="1084"/>
      <c r="BT256" s="1084"/>
      <c r="BU256" s="80"/>
      <c r="BV256" s="63"/>
      <c r="BW256" s="862"/>
      <c r="BX256" s="862"/>
      <c r="BY256" s="63"/>
      <c r="BZ256" s="1084" t="s">
        <v>875</v>
      </c>
      <c r="CA256" s="1084"/>
      <c r="CB256" s="1084"/>
      <c r="CC256" s="1084"/>
      <c r="CD256" s="80"/>
      <c r="CE256" s="1084" t="s">
        <v>876</v>
      </c>
      <c r="CF256" s="1084"/>
      <c r="CG256" s="1084"/>
      <c r="CH256" s="1084"/>
      <c r="CI256" s="1084"/>
      <c r="CJ256" s="80"/>
      <c r="CK256" s="63"/>
      <c r="CL256" s="862"/>
      <c r="CM256" s="862"/>
      <c r="CN256" s="63"/>
      <c r="CO256" s="1084" t="s">
        <v>875</v>
      </c>
      <c r="CP256" s="1084"/>
      <c r="CQ256" s="1084"/>
      <c r="CR256" s="1084"/>
      <c r="CS256" s="80"/>
      <c r="CT256" s="1084" t="s">
        <v>876</v>
      </c>
      <c r="CU256" s="1084"/>
      <c r="CV256" s="1084"/>
      <c r="CW256" s="1084"/>
      <c r="CX256" s="1084"/>
      <c r="CY256" s="80"/>
      <c r="CZ256" s="63"/>
      <c r="DA256" s="862"/>
      <c r="DB256" s="862"/>
      <c r="DC256" s="63"/>
      <c r="DD256" s="1084" t="s">
        <v>875</v>
      </c>
      <c r="DE256" s="1084"/>
      <c r="DF256" s="1084"/>
      <c r="DG256" s="1084"/>
      <c r="DH256" s="80"/>
      <c r="DI256" s="1084" t="s">
        <v>876</v>
      </c>
      <c r="DJ256" s="1084"/>
      <c r="DK256" s="1084"/>
      <c r="DL256" s="1084"/>
      <c r="DM256" s="1084"/>
      <c r="DN256" s="80"/>
      <c r="DO256" s="63"/>
      <c r="DP256" s="862"/>
      <c r="DQ256" s="862"/>
      <c r="DR256" s="63"/>
      <c r="DS256" s="1084" t="s">
        <v>875</v>
      </c>
      <c r="DT256" s="1084"/>
      <c r="DU256" s="1084"/>
      <c r="DV256" s="1084"/>
      <c r="DW256" s="80"/>
      <c r="DX256" s="1084" t="s">
        <v>876</v>
      </c>
      <c r="DY256" s="1084"/>
      <c r="DZ256" s="1084"/>
      <c r="EA256" s="1084"/>
      <c r="EB256" s="1084"/>
      <c r="EC256" s="80"/>
      <c r="ED256" s="63"/>
      <c r="EE256" s="862"/>
      <c r="EF256" s="862"/>
      <c r="EG256" s="63"/>
      <c r="EH256" s="1084" t="s">
        <v>875</v>
      </c>
      <c r="EI256" s="1084"/>
      <c r="EJ256" s="1084"/>
      <c r="EK256" s="1084"/>
      <c r="EL256" s="80"/>
      <c r="EM256" s="1084" t="s">
        <v>876</v>
      </c>
      <c r="EN256" s="1084"/>
      <c r="EO256" s="1084"/>
      <c r="EP256" s="1084"/>
      <c r="EQ256" s="1084"/>
      <c r="ER256" s="80"/>
      <c r="ES256" s="63"/>
      <c r="ET256" s="862"/>
    </row>
    <row r="257" spans="1:150" s="53" customFormat="1" ht="34.5" customHeight="1">
      <c r="A257" s="862"/>
      <c r="B257" s="63"/>
      <c r="C257" s="1085" t="s">
        <v>877</v>
      </c>
      <c r="D257" s="1085"/>
      <c r="E257" s="1085"/>
      <c r="F257" s="1085"/>
      <c r="G257" s="1085"/>
      <c r="H257" s="1085"/>
      <c r="I257" s="1085"/>
      <c r="J257" s="1085"/>
      <c r="K257" s="1085"/>
      <c r="L257" s="1085"/>
      <c r="M257" s="1085"/>
      <c r="N257" s="71"/>
      <c r="O257" s="862"/>
      <c r="P257" s="862"/>
      <c r="Q257" s="63"/>
      <c r="R257" s="1085" t="s">
        <v>877</v>
      </c>
      <c r="S257" s="1085"/>
      <c r="T257" s="1085"/>
      <c r="U257" s="1085"/>
      <c r="V257" s="1085"/>
      <c r="W257" s="1085"/>
      <c r="X257" s="1085"/>
      <c r="Y257" s="1085"/>
      <c r="Z257" s="1085"/>
      <c r="AA257" s="1085"/>
      <c r="AB257" s="1085"/>
      <c r="AC257" s="71"/>
      <c r="AD257" s="862"/>
      <c r="AE257" s="862"/>
      <c r="AF257" s="63"/>
      <c r="AG257" s="1085" t="s">
        <v>877</v>
      </c>
      <c r="AH257" s="1085"/>
      <c r="AI257" s="1085"/>
      <c r="AJ257" s="1085"/>
      <c r="AK257" s="1085"/>
      <c r="AL257" s="1085"/>
      <c r="AM257" s="1085"/>
      <c r="AN257" s="1085"/>
      <c r="AO257" s="1085"/>
      <c r="AP257" s="1085"/>
      <c r="AQ257" s="1085"/>
      <c r="AR257" s="71"/>
      <c r="AS257" s="862"/>
      <c r="AT257" s="862"/>
      <c r="AU257" s="63"/>
      <c r="AV257" s="1085" t="s">
        <v>877</v>
      </c>
      <c r="AW257" s="1085"/>
      <c r="AX257" s="1085"/>
      <c r="AY257" s="1085"/>
      <c r="AZ257" s="1085"/>
      <c r="BA257" s="1085"/>
      <c r="BB257" s="1085"/>
      <c r="BC257" s="1085"/>
      <c r="BD257" s="1085"/>
      <c r="BE257" s="1085"/>
      <c r="BF257" s="1085"/>
      <c r="BG257" s="71"/>
      <c r="BH257" s="862"/>
      <c r="BI257" s="862"/>
      <c r="BJ257" s="63"/>
      <c r="BK257" s="1085" t="s">
        <v>877</v>
      </c>
      <c r="BL257" s="1085"/>
      <c r="BM257" s="1085"/>
      <c r="BN257" s="1085"/>
      <c r="BO257" s="1085"/>
      <c r="BP257" s="1085"/>
      <c r="BQ257" s="1085"/>
      <c r="BR257" s="1085"/>
      <c r="BS257" s="1085"/>
      <c r="BT257" s="1085"/>
      <c r="BU257" s="1085"/>
      <c r="BV257" s="71"/>
      <c r="BW257" s="862"/>
      <c r="BX257" s="862"/>
      <c r="BY257" s="63"/>
      <c r="BZ257" s="1085" t="s">
        <v>877</v>
      </c>
      <c r="CA257" s="1085"/>
      <c r="CB257" s="1085"/>
      <c r="CC257" s="1085"/>
      <c r="CD257" s="1085"/>
      <c r="CE257" s="1085"/>
      <c r="CF257" s="1085"/>
      <c r="CG257" s="1085"/>
      <c r="CH257" s="1085"/>
      <c r="CI257" s="1085"/>
      <c r="CJ257" s="1085"/>
      <c r="CK257" s="71"/>
      <c r="CL257" s="862"/>
      <c r="CM257" s="862"/>
      <c r="CN257" s="63"/>
      <c r="CO257" s="1085" t="s">
        <v>877</v>
      </c>
      <c r="CP257" s="1085"/>
      <c r="CQ257" s="1085"/>
      <c r="CR257" s="1085"/>
      <c r="CS257" s="1085"/>
      <c r="CT257" s="1085"/>
      <c r="CU257" s="1085"/>
      <c r="CV257" s="1085"/>
      <c r="CW257" s="1085"/>
      <c r="CX257" s="1085"/>
      <c r="CY257" s="1085"/>
      <c r="CZ257" s="71"/>
      <c r="DA257" s="862"/>
      <c r="DB257" s="862"/>
      <c r="DC257" s="63"/>
      <c r="DD257" s="1085" t="s">
        <v>877</v>
      </c>
      <c r="DE257" s="1085"/>
      <c r="DF257" s="1085"/>
      <c r="DG257" s="1085"/>
      <c r="DH257" s="1085"/>
      <c r="DI257" s="1085"/>
      <c r="DJ257" s="1085"/>
      <c r="DK257" s="1085"/>
      <c r="DL257" s="1085"/>
      <c r="DM257" s="1085"/>
      <c r="DN257" s="1085"/>
      <c r="DO257" s="71"/>
      <c r="DP257" s="862"/>
      <c r="DQ257" s="862"/>
      <c r="DR257" s="63"/>
      <c r="DS257" s="1085" t="s">
        <v>877</v>
      </c>
      <c r="DT257" s="1085"/>
      <c r="DU257" s="1085"/>
      <c r="DV257" s="1085"/>
      <c r="DW257" s="1085"/>
      <c r="DX257" s="1085"/>
      <c r="DY257" s="1085"/>
      <c r="DZ257" s="1085"/>
      <c r="EA257" s="1085"/>
      <c r="EB257" s="1085"/>
      <c r="EC257" s="1085"/>
      <c r="ED257" s="71"/>
      <c r="EE257" s="862"/>
      <c r="EF257" s="862"/>
      <c r="EG257" s="63"/>
      <c r="EH257" s="1085" t="s">
        <v>877</v>
      </c>
      <c r="EI257" s="1085"/>
      <c r="EJ257" s="1085"/>
      <c r="EK257" s="1085"/>
      <c r="EL257" s="1085"/>
      <c r="EM257" s="1085"/>
      <c r="EN257" s="1085"/>
      <c r="EO257" s="1085"/>
      <c r="EP257" s="1085"/>
      <c r="EQ257" s="1085"/>
      <c r="ER257" s="1085"/>
      <c r="ES257" s="71"/>
      <c r="ET257" s="862"/>
    </row>
    <row r="258" spans="1:150" s="53" customFormat="1" ht="34.5" customHeight="1">
      <c r="A258" s="862"/>
      <c r="B258" s="63"/>
      <c r="C258" s="80" t="s">
        <v>847</v>
      </c>
      <c r="D258" s="80"/>
      <c r="E258" s="80"/>
      <c r="F258" s="80"/>
      <c r="G258" s="80"/>
      <c r="H258" s="80"/>
      <c r="I258" s="80"/>
      <c r="J258" s="80"/>
      <c r="K258" s="80"/>
      <c r="L258" s="386"/>
      <c r="M258" s="80"/>
      <c r="N258" s="63"/>
      <c r="O258" s="862"/>
      <c r="P258" s="862"/>
      <c r="Q258" s="63"/>
      <c r="R258" s="80" t="s">
        <v>847</v>
      </c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63"/>
      <c r="AD258" s="862"/>
      <c r="AE258" s="862"/>
      <c r="AF258" s="63"/>
      <c r="AG258" s="80" t="s">
        <v>847</v>
      </c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63"/>
      <c r="AS258" s="862"/>
      <c r="AT258" s="862"/>
      <c r="AU258" s="63"/>
      <c r="AV258" s="80" t="s">
        <v>847</v>
      </c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63"/>
      <c r="BH258" s="862"/>
      <c r="BI258" s="862"/>
      <c r="BJ258" s="63"/>
      <c r="BK258" s="80" t="s">
        <v>847</v>
      </c>
      <c r="BL258" s="80"/>
      <c r="BM258" s="80"/>
      <c r="BN258" s="80"/>
      <c r="BO258" s="80"/>
      <c r="BP258" s="80"/>
      <c r="BQ258" s="80"/>
      <c r="BR258" s="80"/>
      <c r="BS258" s="80"/>
      <c r="BT258" s="80"/>
      <c r="BU258" s="80"/>
      <c r="BV258" s="63"/>
      <c r="BW258" s="862"/>
      <c r="BX258" s="862"/>
      <c r="BY258" s="63"/>
      <c r="BZ258" s="80" t="s">
        <v>847</v>
      </c>
      <c r="CA258" s="80"/>
      <c r="CB258" s="80"/>
      <c r="CC258" s="80"/>
      <c r="CD258" s="80"/>
      <c r="CE258" s="80"/>
      <c r="CF258" s="80"/>
      <c r="CG258" s="80"/>
      <c r="CH258" s="80"/>
      <c r="CI258" s="80"/>
      <c r="CJ258" s="80"/>
      <c r="CK258" s="63"/>
      <c r="CL258" s="862"/>
      <c r="CM258" s="862"/>
      <c r="CN258" s="63"/>
      <c r="CO258" s="80" t="s">
        <v>847</v>
      </c>
      <c r="CP258" s="80"/>
      <c r="CQ258" s="80"/>
      <c r="CR258" s="80"/>
      <c r="CS258" s="80"/>
      <c r="CT258" s="80"/>
      <c r="CU258" s="80"/>
      <c r="CV258" s="80"/>
      <c r="CW258" s="80"/>
      <c r="CX258" s="80"/>
      <c r="CY258" s="80"/>
      <c r="CZ258" s="63"/>
      <c r="DA258" s="862"/>
      <c r="DB258" s="862"/>
      <c r="DC258" s="63"/>
      <c r="DD258" s="80" t="s">
        <v>847</v>
      </c>
      <c r="DE258" s="80"/>
      <c r="DF258" s="80"/>
      <c r="DG258" s="80"/>
      <c r="DH258" s="80"/>
      <c r="DI258" s="80"/>
      <c r="DJ258" s="80"/>
      <c r="DK258" s="80"/>
      <c r="DL258" s="80"/>
      <c r="DM258" s="80"/>
      <c r="DN258" s="80"/>
      <c r="DO258" s="63"/>
      <c r="DP258" s="862"/>
      <c r="DQ258" s="862"/>
      <c r="DR258" s="63"/>
      <c r="DS258" s="80" t="s">
        <v>847</v>
      </c>
      <c r="DT258" s="80"/>
      <c r="DU258" s="80"/>
      <c r="DV258" s="80"/>
      <c r="DW258" s="80"/>
      <c r="DX258" s="80"/>
      <c r="DY258" s="80"/>
      <c r="DZ258" s="80"/>
      <c r="EA258" s="80"/>
      <c r="EB258" s="80"/>
      <c r="EC258" s="80"/>
      <c r="ED258" s="63"/>
      <c r="EE258" s="862"/>
      <c r="EF258" s="862"/>
      <c r="EG258" s="63"/>
      <c r="EH258" s="80" t="s">
        <v>847</v>
      </c>
      <c r="EI258" s="80"/>
      <c r="EJ258" s="80"/>
      <c r="EK258" s="80"/>
      <c r="EL258" s="80"/>
      <c r="EM258" s="80"/>
      <c r="EN258" s="80"/>
      <c r="EO258" s="80"/>
      <c r="EP258" s="80"/>
      <c r="EQ258" s="80"/>
      <c r="ER258" s="80"/>
      <c r="ES258" s="63"/>
      <c r="ET258" s="862"/>
    </row>
    <row r="259" spans="1:150" s="53" customFormat="1" ht="34.5" customHeight="1">
      <c r="A259" s="862"/>
      <c r="B259" s="63"/>
      <c r="C259" s="80" t="s">
        <v>878</v>
      </c>
      <c r="D259" s="80"/>
      <c r="E259" s="80"/>
      <c r="F259" s="80"/>
      <c r="G259" s="80"/>
      <c r="H259" s="80"/>
      <c r="I259" s="80"/>
      <c r="J259" s="80"/>
      <c r="K259" s="80"/>
      <c r="L259" s="386"/>
      <c r="M259" s="80"/>
      <c r="N259" s="63"/>
      <c r="O259" s="862"/>
      <c r="P259" s="862"/>
      <c r="Q259" s="63"/>
      <c r="R259" s="80" t="s">
        <v>878</v>
      </c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63"/>
      <c r="AD259" s="862"/>
      <c r="AE259" s="862"/>
      <c r="AF259" s="63"/>
      <c r="AG259" s="80" t="s">
        <v>878</v>
      </c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63"/>
      <c r="AS259" s="862"/>
      <c r="AT259" s="862"/>
      <c r="AU259" s="63"/>
      <c r="AV259" s="80" t="s">
        <v>878</v>
      </c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63"/>
      <c r="BH259" s="862"/>
      <c r="BI259" s="862"/>
      <c r="BJ259" s="63"/>
      <c r="BK259" s="80" t="s">
        <v>878</v>
      </c>
      <c r="BL259" s="80"/>
      <c r="BM259" s="80"/>
      <c r="BN259" s="80"/>
      <c r="BO259" s="80"/>
      <c r="BP259" s="80"/>
      <c r="BQ259" s="80"/>
      <c r="BR259" s="80"/>
      <c r="BS259" s="80"/>
      <c r="BT259" s="80"/>
      <c r="BU259" s="80"/>
      <c r="BV259" s="63"/>
      <c r="BW259" s="862"/>
      <c r="BX259" s="862"/>
      <c r="BY259" s="63"/>
      <c r="BZ259" s="80" t="s">
        <v>878</v>
      </c>
      <c r="CA259" s="80"/>
      <c r="CB259" s="80"/>
      <c r="CC259" s="80"/>
      <c r="CD259" s="80"/>
      <c r="CE259" s="80"/>
      <c r="CF259" s="80"/>
      <c r="CG259" s="80"/>
      <c r="CH259" s="80"/>
      <c r="CI259" s="80"/>
      <c r="CJ259" s="80"/>
      <c r="CK259" s="63"/>
      <c r="CL259" s="862"/>
      <c r="CM259" s="862"/>
      <c r="CN259" s="63"/>
      <c r="CO259" s="80" t="s">
        <v>878</v>
      </c>
      <c r="CP259" s="80"/>
      <c r="CQ259" s="80"/>
      <c r="CR259" s="80"/>
      <c r="CS259" s="80"/>
      <c r="CT259" s="80"/>
      <c r="CU259" s="80"/>
      <c r="CV259" s="80"/>
      <c r="CW259" s="80"/>
      <c r="CX259" s="80"/>
      <c r="CY259" s="80"/>
      <c r="CZ259" s="63"/>
      <c r="DA259" s="862"/>
      <c r="DB259" s="862"/>
      <c r="DC259" s="63"/>
      <c r="DD259" s="80" t="s">
        <v>878</v>
      </c>
      <c r="DE259" s="80"/>
      <c r="DF259" s="80"/>
      <c r="DG259" s="80"/>
      <c r="DH259" s="80"/>
      <c r="DI259" s="80"/>
      <c r="DJ259" s="80"/>
      <c r="DK259" s="80"/>
      <c r="DL259" s="80"/>
      <c r="DM259" s="80"/>
      <c r="DN259" s="80"/>
      <c r="DO259" s="63"/>
      <c r="DP259" s="862"/>
      <c r="DQ259" s="862"/>
      <c r="DR259" s="63"/>
      <c r="DS259" s="80" t="s">
        <v>878</v>
      </c>
      <c r="DT259" s="80"/>
      <c r="DU259" s="80"/>
      <c r="DV259" s="80"/>
      <c r="DW259" s="80"/>
      <c r="DX259" s="80"/>
      <c r="DY259" s="80"/>
      <c r="DZ259" s="80"/>
      <c r="EA259" s="80"/>
      <c r="EB259" s="80"/>
      <c r="EC259" s="80"/>
      <c r="ED259" s="63"/>
      <c r="EE259" s="862"/>
      <c r="EF259" s="862"/>
      <c r="EG259" s="63"/>
      <c r="EH259" s="80" t="s">
        <v>878</v>
      </c>
      <c r="EI259" s="80"/>
      <c r="EJ259" s="80"/>
      <c r="EK259" s="80"/>
      <c r="EL259" s="80"/>
      <c r="EM259" s="80"/>
      <c r="EN259" s="80"/>
      <c r="EO259" s="80"/>
      <c r="EP259" s="80"/>
      <c r="EQ259" s="80"/>
      <c r="ER259" s="80"/>
      <c r="ES259" s="63"/>
      <c r="ET259" s="862"/>
    </row>
    <row r="260" spans="1:150" s="53" customFormat="1" ht="34.5" customHeight="1">
      <c r="A260" s="862"/>
      <c r="B260" s="63"/>
      <c r="C260" s="80" t="s">
        <v>879</v>
      </c>
      <c r="D260" s="80"/>
      <c r="E260" s="80"/>
      <c r="F260" s="80"/>
      <c r="G260" s="80"/>
      <c r="H260" s="80"/>
      <c r="I260" s="80"/>
      <c r="J260" s="80"/>
      <c r="K260" s="80"/>
      <c r="L260" s="386"/>
      <c r="M260" s="80"/>
      <c r="N260" s="63"/>
      <c r="O260" s="862"/>
      <c r="P260" s="862"/>
      <c r="Q260" s="63"/>
      <c r="R260" s="80" t="s">
        <v>879</v>
      </c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63"/>
      <c r="AD260" s="862"/>
      <c r="AE260" s="862"/>
      <c r="AF260" s="63"/>
      <c r="AG260" s="80" t="s">
        <v>879</v>
      </c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63"/>
      <c r="AS260" s="862"/>
      <c r="AT260" s="862"/>
      <c r="AU260" s="63"/>
      <c r="AV260" s="80" t="s">
        <v>879</v>
      </c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63"/>
      <c r="BH260" s="862"/>
      <c r="BI260" s="862"/>
      <c r="BJ260" s="63"/>
      <c r="BK260" s="80" t="s">
        <v>879</v>
      </c>
      <c r="BL260" s="80"/>
      <c r="BM260" s="80"/>
      <c r="BN260" s="80"/>
      <c r="BO260" s="80"/>
      <c r="BP260" s="80"/>
      <c r="BQ260" s="80"/>
      <c r="BR260" s="80"/>
      <c r="BS260" s="80"/>
      <c r="BT260" s="80"/>
      <c r="BU260" s="80"/>
      <c r="BV260" s="63"/>
      <c r="BW260" s="862"/>
      <c r="BX260" s="862"/>
      <c r="BY260" s="63"/>
      <c r="BZ260" s="80" t="s">
        <v>879</v>
      </c>
      <c r="CA260" s="80"/>
      <c r="CB260" s="80"/>
      <c r="CC260" s="80"/>
      <c r="CD260" s="80"/>
      <c r="CE260" s="80"/>
      <c r="CF260" s="80"/>
      <c r="CG260" s="80"/>
      <c r="CH260" s="80"/>
      <c r="CI260" s="80"/>
      <c r="CJ260" s="80"/>
      <c r="CK260" s="63"/>
      <c r="CL260" s="862"/>
      <c r="CM260" s="862"/>
      <c r="CN260" s="63"/>
      <c r="CO260" s="80" t="s">
        <v>879</v>
      </c>
      <c r="CP260" s="80"/>
      <c r="CQ260" s="80"/>
      <c r="CR260" s="80"/>
      <c r="CS260" s="80"/>
      <c r="CT260" s="80"/>
      <c r="CU260" s="80"/>
      <c r="CV260" s="80"/>
      <c r="CW260" s="80"/>
      <c r="CX260" s="80"/>
      <c r="CY260" s="80"/>
      <c r="CZ260" s="63"/>
      <c r="DA260" s="862"/>
      <c r="DB260" s="862"/>
      <c r="DC260" s="63"/>
      <c r="DD260" s="80" t="s">
        <v>879</v>
      </c>
      <c r="DE260" s="80"/>
      <c r="DF260" s="80"/>
      <c r="DG260" s="80"/>
      <c r="DH260" s="80"/>
      <c r="DI260" s="80"/>
      <c r="DJ260" s="80"/>
      <c r="DK260" s="80"/>
      <c r="DL260" s="80"/>
      <c r="DM260" s="80"/>
      <c r="DN260" s="80"/>
      <c r="DO260" s="63"/>
      <c r="DP260" s="862"/>
      <c r="DQ260" s="862"/>
      <c r="DR260" s="63"/>
      <c r="DS260" s="80" t="s">
        <v>879</v>
      </c>
      <c r="DT260" s="80"/>
      <c r="DU260" s="80"/>
      <c r="DV260" s="80"/>
      <c r="DW260" s="80"/>
      <c r="DX260" s="80"/>
      <c r="DY260" s="80"/>
      <c r="DZ260" s="80"/>
      <c r="EA260" s="80"/>
      <c r="EB260" s="80"/>
      <c r="EC260" s="80"/>
      <c r="ED260" s="63"/>
      <c r="EE260" s="862"/>
      <c r="EF260" s="862"/>
      <c r="EG260" s="63"/>
      <c r="EH260" s="80" t="s">
        <v>879</v>
      </c>
      <c r="EI260" s="80"/>
      <c r="EJ260" s="80"/>
      <c r="EK260" s="80"/>
      <c r="EL260" s="80"/>
      <c r="EM260" s="80"/>
      <c r="EN260" s="80"/>
      <c r="EO260" s="80"/>
      <c r="EP260" s="80"/>
      <c r="EQ260" s="80"/>
      <c r="ER260" s="80"/>
      <c r="ES260" s="63"/>
      <c r="ET260" s="862"/>
    </row>
    <row r="261" spans="1:150" s="155" customFormat="1">
      <c r="A261" s="862"/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0"/>
      <c r="M261" s="61"/>
      <c r="N261" s="61"/>
      <c r="O261" s="862"/>
      <c r="P261" s="862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2"/>
      <c r="AB261" s="61"/>
      <c r="AC261" s="61"/>
      <c r="AD261" s="862"/>
      <c r="AE261" s="862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2"/>
      <c r="AQ261" s="61"/>
      <c r="AR261" s="61"/>
      <c r="AS261" s="862"/>
      <c r="AT261" s="862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2"/>
      <c r="BF261" s="61"/>
      <c r="BG261" s="61"/>
      <c r="BH261" s="862"/>
      <c r="BI261" s="862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2"/>
      <c r="BU261" s="61"/>
      <c r="BV261" s="61"/>
      <c r="BW261" s="862"/>
      <c r="BX261" s="862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2"/>
      <c r="CJ261" s="61"/>
      <c r="CK261" s="61"/>
      <c r="CL261" s="862"/>
      <c r="CM261" s="862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2"/>
      <c r="CY261" s="61"/>
      <c r="CZ261" s="61"/>
      <c r="DA261" s="862"/>
      <c r="DB261" s="862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2"/>
      <c r="DN261" s="61"/>
      <c r="DO261" s="61"/>
      <c r="DP261" s="862"/>
      <c r="DQ261" s="862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2"/>
      <c r="EC261" s="61"/>
      <c r="ED261" s="61"/>
      <c r="EE261" s="862"/>
      <c r="EF261" s="862"/>
      <c r="EG261" s="61"/>
      <c r="EH261" s="61"/>
      <c r="EI261" s="61"/>
      <c r="EJ261" s="61"/>
      <c r="EK261" s="61"/>
      <c r="EL261" s="61"/>
      <c r="EM261" s="61"/>
      <c r="EN261" s="61"/>
      <c r="EO261" s="61"/>
      <c r="EP261" s="61"/>
      <c r="EQ261" s="62"/>
      <c r="ER261" s="61"/>
      <c r="ES261" s="61"/>
      <c r="ET261" s="862"/>
    </row>
    <row r="262" spans="1:150" s="155" customFormat="1">
      <c r="A262" s="862"/>
      <c r="B262" s="61"/>
      <c r="C262" s="81" t="s">
        <v>850</v>
      </c>
      <c r="D262" s="61"/>
      <c r="E262" s="61"/>
      <c r="F262" s="61"/>
      <c r="G262" s="61"/>
      <c r="H262" s="61"/>
      <c r="I262" s="61"/>
      <c r="J262" s="61"/>
      <c r="K262" s="61"/>
      <c r="L262" s="60"/>
      <c r="M262" s="61"/>
      <c r="N262" s="61"/>
      <c r="O262" s="862"/>
      <c r="P262" s="862"/>
      <c r="Q262" s="61"/>
      <c r="R262" s="81" t="s">
        <v>850</v>
      </c>
      <c r="S262" s="61"/>
      <c r="T262" s="61"/>
      <c r="U262" s="61"/>
      <c r="V262" s="61"/>
      <c r="W262" s="61"/>
      <c r="X262" s="61"/>
      <c r="Y262" s="61"/>
      <c r="Z262" s="61"/>
      <c r="AA262" s="62"/>
      <c r="AB262" s="61"/>
      <c r="AC262" s="61"/>
      <c r="AD262" s="862"/>
      <c r="AE262" s="862"/>
      <c r="AF262" s="61"/>
      <c r="AG262" s="81" t="s">
        <v>850</v>
      </c>
      <c r="AH262" s="61"/>
      <c r="AI262" s="61"/>
      <c r="AJ262" s="61"/>
      <c r="AK262" s="61"/>
      <c r="AL262" s="61"/>
      <c r="AM262" s="61"/>
      <c r="AN262" s="61"/>
      <c r="AO262" s="61"/>
      <c r="AP262" s="62"/>
      <c r="AQ262" s="61"/>
      <c r="AR262" s="61"/>
      <c r="AS262" s="862"/>
      <c r="AT262" s="862"/>
      <c r="AU262" s="61"/>
      <c r="AV262" s="81" t="s">
        <v>850</v>
      </c>
      <c r="AW262" s="61"/>
      <c r="AX262" s="61"/>
      <c r="AY262" s="61"/>
      <c r="AZ262" s="61"/>
      <c r="BA262" s="61"/>
      <c r="BB262" s="61"/>
      <c r="BC262" s="61"/>
      <c r="BD262" s="61"/>
      <c r="BE262" s="62"/>
      <c r="BF262" s="61"/>
      <c r="BG262" s="61"/>
      <c r="BH262" s="862"/>
      <c r="BI262" s="862"/>
      <c r="BJ262" s="61"/>
      <c r="BK262" s="81" t="s">
        <v>850</v>
      </c>
      <c r="BL262" s="61"/>
      <c r="BM262" s="61"/>
      <c r="BN262" s="61"/>
      <c r="BO262" s="61"/>
      <c r="BP262" s="61"/>
      <c r="BQ262" s="61"/>
      <c r="BR262" s="61"/>
      <c r="BS262" s="61"/>
      <c r="BT262" s="62"/>
      <c r="BU262" s="61"/>
      <c r="BV262" s="61"/>
      <c r="BW262" s="862"/>
      <c r="BX262" s="862"/>
      <c r="BY262" s="61"/>
      <c r="BZ262" s="81" t="s">
        <v>850</v>
      </c>
      <c r="CA262" s="61"/>
      <c r="CB262" s="61"/>
      <c r="CC262" s="61"/>
      <c r="CD262" s="61"/>
      <c r="CE262" s="61"/>
      <c r="CF262" s="61"/>
      <c r="CG262" s="61"/>
      <c r="CH262" s="61"/>
      <c r="CI262" s="62"/>
      <c r="CJ262" s="61"/>
      <c r="CK262" s="61"/>
      <c r="CL262" s="862"/>
      <c r="CM262" s="862"/>
      <c r="CN262" s="61"/>
      <c r="CO262" s="81" t="s">
        <v>850</v>
      </c>
      <c r="CP262" s="61"/>
      <c r="CQ262" s="61"/>
      <c r="CR262" s="61"/>
      <c r="CS262" s="61"/>
      <c r="CT262" s="61"/>
      <c r="CU262" s="61"/>
      <c r="CV262" s="61"/>
      <c r="CW262" s="61"/>
      <c r="CX262" s="62"/>
      <c r="CY262" s="61"/>
      <c r="CZ262" s="61"/>
      <c r="DA262" s="862"/>
      <c r="DB262" s="862"/>
      <c r="DC262" s="61"/>
      <c r="DD262" s="81" t="s">
        <v>850</v>
      </c>
      <c r="DE262" s="61"/>
      <c r="DF262" s="61"/>
      <c r="DG262" s="61"/>
      <c r="DH262" s="61"/>
      <c r="DI262" s="61"/>
      <c r="DJ262" s="61"/>
      <c r="DK262" s="61"/>
      <c r="DL262" s="61"/>
      <c r="DM262" s="62"/>
      <c r="DN262" s="61"/>
      <c r="DO262" s="61"/>
      <c r="DP262" s="862"/>
      <c r="DQ262" s="862"/>
      <c r="DR262" s="61"/>
      <c r="DS262" s="81" t="s">
        <v>850</v>
      </c>
      <c r="DT262" s="61"/>
      <c r="DU262" s="61"/>
      <c r="DV262" s="61"/>
      <c r="DW262" s="61"/>
      <c r="DX262" s="61"/>
      <c r="DY262" s="61"/>
      <c r="DZ262" s="61"/>
      <c r="EA262" s="61"/>
      <c r="EB262" s="62"/>
      <c r="EC262" s="61"/>
      <c r="ED262" s="61"/>
      <c r="EE262" s="862"/>
      <c r="EF262" s="862"/>
      <c r="EG262" s="61"/>
      <c r="EH262" s="81" t="s">
        <v>850</v>
      </c>
      <c r="EI262" s="61"/>
      <c r="EJ262" s="61"/>
      <c r="EK262" s="61"/>
      <c r="EL262" s="61"/>
      <c r="EM262" s="61"/>
      <c r="EN262" s="61"/>
      <c r="EO262" s="61"/>
      <c r="EP262" s="61"/>
      <c r="EQ262" s="62"/>
      <c r="ER262" s="61"/>
      <c r="ES262" s="61"/>
      <c r="ET262" s="862"/>
    </row>
    <row r="263" spans="1:150" s="155" customFormat="1">
      <c r="A263" s="862"/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0"/>
      <c r="M263" s="61"/>
      <c r="N263" s="61"/>
      <c r="O263" s="862"/>
      <c r="P263" s="862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2"/>
      <c r="AB263" s="61"/>
      <c r="AC263" s="61"/>
      <c r="AD263" s="862"/>
      <c r="AE263" s="862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2"/>
      <c r="AQ263" s="61"/>
      <c r="AR263" s="61"/>
      <c r="AS263" s="862"/>
      <c r="AT263" s="862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2"/>
      <c r="BF263" s="61"/>
      <c r="BG263" s="61"/>
      <c r="BH263" s="862"/>
      <c r="BI263" s="862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2"/>
      <c r="BU263" s="61"/>
      <c r="BV263" s="61"/>
      <c r="BW263" s="862"/>
      <c r="BX263" s="862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2"/>
      <c r="CJ263" s="61"/>
      <c r="CK263" s="61"/>
      <c r="CL263" s="862"/>
      <c r="CM263" s="862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2"/>
      <c r="CY263" s="61"/>
      <c r="CZ263" s="61"/>
      <c r="DA263" s="862"/>
      <c r="DB263" s="862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2"/>
      <c r="DN263" s="61"/>
      <c r="DO263" s="61"/>
      <c r="DP263" s="862"/>
      <c r="DQ263" s="862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2"/>
      <c r="EC263" s="61"/>
      <c r="ED263" s="61"/>
      <c r="EE263" s="862"/>
      <c r="EF263" s="862"/>
      <c r="EG263" s="61"/>
      <c r="EH263" s="61"/>
      <c r="EI263" s="61"/>
      <c r="EJ263" s="61"/>
      <c r="EK263" s="61"/>
      <c r="EL263" s="61"/>
      <c r="EM263" s="61"/>
      <c r="EN263" s="61"/>
      <c r="EO263" s="61"/>
      <c r="EP263" s="61"/>
      <c r="EQ263" s="62"/>
      <c r="ER263" s="61"/>
      <c r="ES263" s="61"/>
      <c r="ET263" s="862"/>
    </row>
    <row r="264" spans="1:150" s="155" customFormat="1" ht="17.25" customHeight="1">
      <c r="A264" s="862"/>
      <c r="B264" s="61"/>
      <c r="C264" s="1086"/>
      <c r="D264" s="1086"/>
      <c r="E264" s="1086" t="s">
        <v>851</v>
      </c>
      <c r="F264" s="1086"/>
      <c r="G264" s="1086"/>
      <c r="H264" s="1086"/>
      <c r="I264" s="1086"/>
      <c r="J264" s="1086"/>
      <c r="K264" s="1086"/>
      <c r="L264" s="1086"/>
      <c r="M264" s="55" t="s">
        <v>41</v>
      </c>
      <c r="N264" s="74"/>
      <c r="O264" s="862"/>
      <c r="P264" s="862"/>
      <c r="Q264" s="61"/>
      <c r="R264" s="1086"/>
      <c r="S264" s="1086"/>
      <c r="T264" s="1086" t="s">
        <v>851</v>
      </c>
      <c r="U264" s="1086"/>
      <c r="V264" s="1086"/>
      <c r="W264" s="1086"/>
      <c r="X264" s="1086"/>
      <c r="Y264" s="1086"/>
      <c r="Z264" s="1086"/>
      <c r="AA264" s="1086"/>
      <c r="AB264" s="55" t="s">
        <v>41</v>
      </c>
      <c r="AC264" s="74"/>
      <c r="AD264" s="862"/>
      <c r="AE264" s="862"/>
      <c r="AF264" s="61"/>
      <c r="AG264" s="1086"/>
      <c r="AH264" s="1086"/>
      <c r="AI264" s="1086" t="s">
        <v>851</v>
      </c>
      <c r="AJ264" s="1086"/>
      <c r="AK264" s="1086"/>
      <c r="AL264" s="1086"/>
      <c r="AM264" s="1086"/>
      <c r="AN264" s="1086"/>
      <c r="AO264" s="1086"/>
      <c r="AP264" s="1086"/>
      <c r="AQ264" s="55" t="s">
        <v>41</v>
      </c>
      <c r="AR264" s="74"/>
      <c r="AS264" s="862"/>
      <c r="AT264" s="862"/>
      <c r="AU264" s="61"/>
      <c r="AV264" s="1086"/>
      <c r="AW264" s="1086"/>
      <c r="AX264" s="1086" t="s">
        <v>851</v>
      </c>
      <c r="AY264" s="1086"/>
      <c r="AZ264" s="1086"/>
      <c r="BA264" s="1086"/>
      <c r="BB264" s="1086"/>
      <c r="BC264" s="1086"/>
      <c r="BD264" s="1086"/>
      <c r="BE264" s="1086"/>
      <c r="BF264" s="55" t="s">
        <v>41</v>
      </c>
      <c r="BG264" s="74"/>
      <c r="BH264" s="862"/>
      <c r="BI264" s="862"/>
      <c r="BJ264" s="61"/>
      <c r="BK264" s="1086"/>
      <c r="BL264" s="1086"/>
      <c r="BM264" s="1086" t="s">
        <v>851</v>
      </c>
      <c r="BN264" s="1086"/>
      <c r="BO264" s="1086"/>
      <c r="BP264" s="1086"/>
      <c r="BQ264" s="1086"/>
      <c r="BR264" s="1086"/>
      <c r="BS264" s="1086"/>
      <c r="BT264" s="1086"/>
      <c r="BU264" s="55" t="s">
        <v>41</v>
      </c>
      <c r="BV264" s="74"/>
      <c r="BW264" s="862"/>
      <c r="BX264" s="862"/>
      <c r="BY264" s="61"/>
      <c r="BZ264" s="1086"/>
      <c r="CA264" s="1086"/>
      <c r="CB264" s="1086" t="s">
        <v>851</v>
      </c>
      <c r="CC264" s="1086"/>
      <c r="CD264" s="1086"/>
      <c r="CE264" s="1086"/>
      <c r="CF264" s="1086"/>
      <c r="CG264" s="1086"/>
      <c r="CH264" s="1086"/>
      <c r="CI264" s="1086"/>
      <c r="CJ264" s="55" t="s">
        <v>41</v>
      </c>
      <c r="CK264" s="74"/>
      <c r="CL264" s="862"/>
      <c r="CM264" s="862"/>
      <c r="CN264" s="61"/>
      <c r="CO264" s="1086"/>
      <c r="CP264" s="1086"/>
      <c r="CQ264" s="1086" t="s">
        <v>851</v>
      </c>
      <c r="CR264" s="1086"/>
      <c r="CS264" s="1086"/>
      <c r="CT264" s="1086"/>
      <c r="CU264" s="1086"/>
      <c r="CV264" s="1086"/>
      <c r="CW264" s="1086"/>
      <c r="CX264" s="1086"/>
      <c r="CY264" s="55" t="s">
        <v>41</v>
      </c>
      <c r="CZ264" s="74"/>
      <c r="DA264" s="862"/>
      <c r="DB264" s="862"/>
      <c r="DC264" s="61"/>
      <c r="DD264" s="1086"/>
      <c r="DE264" s="1086"/>
      <c r="DF264" s="1086" t="s">
        <v>851</v>
      </c>
      <c r="DG264" s="1086"/>
      <c r="DH264" s="1086"/>
      <c r="DI264" s="1086"/>
      <c r="DJ264" s="1086"/>
      <c r="DK264" s="1086"/>
      <c r="DL264" s="1086"/>
      <c r="DM264" s="1086"/>
      <c r="DN264" s="55" t="s">
        <v>41</v>
      </c>
      <c r="DO264" s="74"/>
      <c r="DP264" s="862"/>
      <c r="DQ264" s="862"/>
      <c r="DR264" s="61"/>
      <c r="DS264" s="1086"/>
      <c r="DT264" s="1086"/>
      <c r="DU264" s="1086" t="s">
        <v>851</v>
      </c>
      <c r="DV264" s="1086"/>
      <c r="DW264" s="1086"/>
      <c r="DX264" s="1086"/>
      <c r="DY264" s="1086"/>
      <c r="DZ264" s="1086"/>
      <c r="EA264" s="1086"/>
      <c r="EB264" s="1086"/>
      <c r="EC264" s="55" t="s">
        <v>41</v>
      </c>
      <c r="ED264" s="74"/>
      <c r="EE264" s="862"/>
      <c r="EF264" s="862"/>
      <c r="EG264" s="61"/>
      <c r="EH264" s="1086"/>
      <c r="EI264" s="1086"/>
      <c r="EJ264" s="1086" t="s">
        <v>851</v>
      </c>
      <c r="EK264" s="1086"/>
      <c r="EL264" s="1086"/>
      <c r="EM264" s="1086"/>
      <c r="EN264" s="1086"/>
      <c r="EO264" s="1086"/>
      <c r="EP264" s="1086"/>
      <c r="EQ264" s="1086"/>
      <c r="ER264" s="55" t="s">
        <v>41</v>
      </c>
      <c r="ES264" s="74"/>
      <c r="ET264" s="862"/>
    </row>
    <row r="265" spans="1:150" s="155" customFormat="1" ht="30" customHeight="1">
      <c r="A265" s="862"/>
      <c r="B265" s="61"/>
      <c r="C265" s="1047" t="s">
        <v>852</v>
      </c>
      <c r="D265" s="1048"/>
      <c r="E26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F265" s="1049"/>
      <c r="G265" s="1049"/>
      <c r="H265" s="1049"/>
      <c r="I265" s="1049"/>
      <c r="J265" s="1049"/>
      <c r="K265" s="1049"/>
      <c r="L265" s="1049"/>
      <c r="M265" s="165" t="str">
        <f>'WE (1 B)'!$Z$9</f>
        <v xml:space="preserve">  </v>
      </c>
      <c r="N265" s="69"/>
      <c r="O265" s="862"/>
      <c r="P265" s="862"/>
      <c r="Q265" s="61"/>
      <c r="R265" s="1047" t="s">
        <v>852</v>
      </c>
      <c r="S265" s="1048"/>
      <c r="T26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U265" s="1049"/>
      <c r="V265" s="1049"/>
      <c r="W265" s="1049"/>
      <c r="X265" s="1049"/>
      <c r="Y265" s="1049"/>
      <c r="Z265" s="1049"/>
      <c r="AA265" s="1049"/>
      <c r="AB265" s="165" t="str">
        <f>'WE (1 B)'!$Z$14</f>
        <v xml:space="preserve">  </v>
      </c>
      <c r="AC265" s="69"/>
      <c r="AD265" s="862"/>
      <c r="AE265" s="862"/>
      <c r="AF265" s="61"/>
      <c r="AG265" s="1047" t="s">
        <v>852</v>
      </c>
      <c r="AH265" s="1048"/>
      <c r="AI26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AJ265" s="1049"/>
      <c r="AK265" s="1049"/>
      <c r="AL265" s="1049"/>
      <c r="AM265" s="1049"/>
      <c r="AN265" s="1049"/>
      <c r="AO265" s="1049"/>
      <c r="AP265" s="1049"/>
      <c r="AQ265" s="165" t="str">
        <f>'WE (1 B)'!$Z$19</f>
        <v xml:space="preserve">  </v>
      </c>
      <c r="AR265" s="69"/>
      <c r="AS265" s="862"/>
      <c r="AT265" s="862"/>
      <c r="AU265" s="61"/>
      <c r="AV265" s="1047" t="s">
        <v>852</v>
      </c>
      <c r="AW265" s="1048"/>
      <c r="AX26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AY265" s="1049"/>
      <c r="AZ265" s="1049"/>
      <c r="BA265" s="1049"/>
      <c r="BB265" s="1049"/>
      <c r="BC265" s="1049"/>
      <c r="BD265" s="1049"/>
      <c r="BE265" s="1049"/>
      <c r="BF265" s="165" t="str">
        <f>'WE (1 B)'!$Z$24</f>
        <v xml:space="preserve">  </v>
      </c>
      <c r="BG265" s="69"/>
      <c r="BH265" s="862"/>
      <c r="BI265" s="862"/>
      <c r="BJ265" s="61"/>
      <c r="BK265" s="1047" t="s">
        <v>852</v>
      </c>
      <c r="BL265" s="1048"/>
      <c r="BM26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BN265" s="1049"/>
      <c r="BO265" s="1049"/>
      <c r="BP265" s="1049"/>
      <c r="BQ265" s="1049"/>
      <c r="BR265" s="1049"/>
      <c r="BS265" s="1049"/>
      <c r="BT265" s="1049"/>
      <c r="BU265" s="165" t="str">
        <f>'WE (1 B)'!$Z$29</f>
        <v xml:space="preserve">  </v>
      </c>
      <c r="BV265" s="69"/>
      <c r="BW265" s="862"/>
      <c r="BX265" s="862"/>
      <c r="BY265" s="61"/>
      <c r="BZ265" s="1047" t="s">
        <v>852</v>
      </c>
      <c r="CA265" s="1048"/>
      <c r="CB26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CC265" s="1049"/>
      <c r="CD265" s="1049"/>
      <c r="CE265" s="1049"/>
      <c r="CF265" s="1049"/>
      <c r="CG265" s="1049"/>
      <c r="CH265" s="1049"/>
      <c r="CI265" s="1049"/>
      <c r="CJ265" s="165" t="str">
        <f>'WE (1 B)'!$Z$34</f>
        <v xml:space="preserve">  </v>
      </c>
      <c r="CK265" s="69"/>
      <c r="CL265" s="862"/>
      <c r="CM265" s="862"/>
      <c r="CN265" s="61"/>
      <c r="CO265" s="1047" t="s">
        <v>852</v>
      </c>
      <c r="CP265" s="1048"/>
      <c r="CQ26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CR265" s="1049"/>
      <c r="CS265" s="1049"/>
      <c r="CT265" s="1049"/>
      <c r="CU265" s="1049"/>
      <c r="CV265" s="1049"/>
      <c r="CW265" s="1049"/>
      <c r="CX265" s="1049"/>
      <c r="CY265" s="165" t="str">
        <f>'WE (1 B)'!$Z$39</f>
        <v xml:space="preserve">  </v>
      </c>
      <c r="CZ265" s="69"/>
      <c r="DA265" s="862"/>
      <c r="DB265" s="862"/>
      <c r="DC265" s="61"/>
      <c r="DD265" s="1047" t="s">
        <v>852</v>
      </c>
      <c r="DE265" s="1048"/>
      <c r="DF26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DG265" s="1049"/>
      <c r="DH265" s="1049"/>
      <c r="DI265" s="1049"/>
      <c r="DJ265" s="1049"/>
      <c r="DK265" s="1049"/>
      <c r="DL265" s="1049"/>
      <c r="DM265" s="1049"/>
      <c r="DN265" s="165" t="str">
        <f>'WE (1 B)'!$Z$44</f>
        <v xml:space="preserve">  </v>
      </c>
      <c r="DO265" s="69"/>
      <c r="DP265" s="862"/>
      <c r="DQ265" s="862"/>
      <c r="DR265" s="61"/>
      <c r="DS265" s="1047" t="s">
        <v>852</v>
      </c>
      <c r="DT265" s="1048"/>
      <c r="DU26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DV265" s="1049"/>
      <c r="DW265" s="1049"/>
      <c r="DX265" s="1049"/>
      <c r="DY265" s="1049"/>
      <c r="DZ265" s="1049"/>
      <c r="EA265" s="1049"/>
      <c r="EB265" s="1049"/>
      <c r="EC265" s="165" t="str">
        <f>'WE (1 B)'!$Z$49</f>
        <v xml:space="preserve">  </v>
      </c>
      <c r="ED265" s="69"/>
      <c r="EE265" s="862"/>
      <c r="EF265" s="862"/>
      <c r="EG265" s="61"/>
      <c r="EH265" s="1047" t="s">
        <v>852</v>
      </c>
      <c r="EI265" s="1048"/>
      <c r="EJ26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EK265" s="1049"/>
      <c r="EL265" s="1049"/>
      <c r="EM265" s="1049"/>
      <c r="EN265" s="1049"/>
      <c r="EO265" s="1049"/>
      <c r="EP265" s="1049"/>
      <c r="EQ265" s="1049"/>
      <c r="ER265" s="165" t="str">
        <f>'WE (1 B)'!$Z$54</f>
        <v xml:space="preserve">  </v>
      </c>
      <c r="ES265" s="69"/>
      <c r="ET265" s="862"/>
    </row>
    <row r="266" spans="1:150" s="155" customFormat="1" ht="30" customHeight="1">
      <c r="A266" s="862"/>
      <c r="B266" s="61"/>
      <c r="C266" s="1047" t="s">
        <v>853</v>
      </c>
      <c r="D266" s="1048"/>
      <c r="E26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F266" s="1049"/>
      <c r="G266" s="1049"/>
      <c r="H266" s="1049"/>
      <c r="I266" s="1049"/>
      <c r="J266" s="1049"/>
      <c r="K266" s="1049"/>
      <c r="L266" s="1049"/>
      <c r="M266" s="165" t="str">
        <f>'VPE (1 B)'!$BI$9</f>
        <v xml:space="preserve">  </v>
      </c>
      <c r="N266" s="69"/>
      <c r="O266" s="862"/>
      <c r="P266" s="862"/>
      <c r="Q266" s="61"/>
      <c r="R266" s="1047" t="s">
        <v>853</v>
      </c>
      <c r="S266" s="1048"/>
      <c r="T26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U266" s="1049"/>
      <c r="V266" s="1049"/>
      <c r="W266" s="1049"/>
      <c r="X266" s="1049"/>
      <c r="Y266" s="1049"/>
      <c r="Z266" s="1049"/>
      <c r="AA266" s="1049"/>
      <c r="AB266" s="165" t="str">
        <f>'VPE (1 B)'!$BI$14</f>
        <v xml:space="preserve">  </v>
      </c>
      <c r="AC266" s="69"/>
      <c r="AD266" s="862"/>
      <c r="AE266" s="862"/>
      <c r="AF266" s="61"/>
      <c r="AG266" s="1047" t="s">
        <v>853</v>
      </c>
      <c r="AH266" s="1048"/>
      <c r="AI26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AJ266" s="1049"/>
      <c r="AK266" s="1049"/>
      <c r="AL266" s="1049"/>
      <c r="AM266" s="1049"/>
      <c r="AN266" s="1049"/>
      <c r="AO266" s="1049"/>
      <c r="AP266" s="1049"/>
      <c r="AQ266" s="165" t="str">
        <f>'VPE (1 B)'!$BI$19</f>
        <v xml:space="preserve">  </v>
      </c>
      <c r="AR266" s="69"/>
      <c r="AS266" s="862"/>
      <c r="AT266" s="862"/>
      <c r="AU266" s="61"/>
      <c r="AV266" s="1047" t="s">
        <v>853</v>
      </c>
      <c r="AW266" s="1048"/>
      <c r="AX26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AY266" s="1049"/>
      <c r="AZ266" s="1049"/>
      <c r="BA266" s="1049"/>
      <c r="BB266" s="1049"/>
      <c r="BC266" s="1049"/>
      <c r="BD266" s="1049"/>
      <c r="BE266" s="1049"/>
      <c r="BF266" s="165" t="str">
        <f>'VPE (1 B)'!$BI$24</f>
        <v xml:space="preserve">  </v>
      </c>
      <c r="BG266" s="69"/>
      <c r="BH266" s="862"/>
      <c r="BI266" s="862"/>
      <c r="BJ266" s="61"/>
      <c r="BK266" s="1047" t="s">
        <v>853</v>
      </c>
      <c r="BL266" s="1048"/>
      <c r="BM26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BN266" s="1049"/>
      <c r="BO266" s="1049"/>
      <c r="BP266" s="1049"/>
      <c r="BQ266" s="1049"/>
      <c r="BR266" s="1049"/>
      <c r="BS266" s="1049"/>
      <c r="BT266" s="1049"/>
      <c r="BU266" s="165" t="str">
        <f>'VPE (1 B)'!$BI$29</f>
        <v xml:space="preserve">  </v>
      </c>
      <c r="BV266" s="69"/>
      <c r="BW266" s="862"/>
      <c r="BX266" s="862"/>
      <c r="BY266" s="61"/>
      <c r="BZ266" s="1047" t="s">
        <v>853</v>
      </c>
      <c r="CA266" s="1048"/>
      <c r="CB26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CC266" s="1049"/>
      <c r="CD266" s="1049"/>
      <c r="CE266" s="1049"/>
      <c r="CF266" s="1049"/>
      <c r="CG266" s="1049"/>
      <c r="CH266" s="1049"/>
      <c r="CI266" s="1049"/>
      <c r="CJ266" s="165" t="str">
        <f>'VPE (1 B)'!$BI$34</f>
        <v xml:space="preserve">  </v>
      </c>
      <c r="CK266" s="69"/>
      <c r="CL266" s="862"/>
      <c r="CM266" s="862"/>
      <c r="CN266" s="61"/>
      <c r="CO266" s="1047" t="s">
        <v>853</v>
      </c>
      <c r="CP266" s="1048"/>
      <c r="CQ26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CR266" s="1049"/>
      <c r="CS266" s="1049"/>
      <c r="CT266" s="1049"/>
      <c r="CU266" s="1049"/>
      <c r="CV266" s="1049"/>
      <c r="CW266" s="1049"/>
      <c r="CX266" s="1049"/>
      <c r="CY266" s="165" t="str">
        <f>'VPE (1 B)'!$BI$39</f>
        <v xml:space="preserve">  </v>
      </c>
      <c r="CZ266" s="69"/>
      <c r="DA266" s="862"/>
      <c r="DB266" s="862"/>
      <c r="DC266" s="61"/>
      <c r="DD266" s="1047" t="s">
        <v>853</v>
      </c>
      <c r="DE266" s="1048"/>
      <c r="DF26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DG266" s="1049"/>
      <c r="DH266" s="1049"/>
      <c r="DI266" s="1049"/>
      <c r="DJ266" s="1049"/>
      <c r="DK266" s="1049"/>
      <c r="DL266" s="1049"/>
      <c r="DM266" s="1049"/>
      <c r="DN266" s="165" t="str">
        <f>'VPE (1 B)'!$BI$44</f>
        <v xml:space="preserve">  </v>
      </c>
      <c r="DO266" s="69"/>
      <c r="DP266" s="862"/>
      <c r="DQ266" s="862"/>
      <c r="DR266" s="61"/>
      <c r="DS266" s="1047" t="s">
        <v>853</v>
      </c>
      <c r="DT266" s="1048"/>
      <c r="DU26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DV266" s="1049"/>
      <c r="DW266" s="1049"/>
      <c r="DX266" s="1049"/>
      <c r="DY266" s="1049"/>
      <c r="DZ266" s="1049"/>
      <c r="EA266" s="1049"/>
      <c r="EB266" s="1049"/>
      <c r="EC266" s="165" t="str">
        <f>'VPE (1 B)'!$BI$49</f>
        <v xml:space="preserve">  </v>
      </c>
      <c r="ED266" s="69"/>
      <c r="EE266" s="862"/>
      <c r="EF266" s="862"/>
      <c r="EG266" s="61"/>
      <c r="EH266" s="1047" t="s">
        <v>853</v>
      </c>
      <c r="EI266" s="1048"/>
      <c r="EJ26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EK266" s="1049"/>
      <c r="EL266" s="1049"/>
      <c r="EM266" s="1049"/>
      <c r="EN266" s="1049"/>
      <c r="EO266" s="1049"/>
      <c r="EP266" s="1049"/>
      <c r="EQ266" s="1049"/>
      <c r="ER266" s="165" t="str">
        <f>'VPE (1 B)'!$BI$54</f>
        <v xml:space="preserve">  </v>
      </c>
      <c r="ES266" s="69"/>
      <c r="ET266" s="862"/>
    </row>
    <row r="267" spans="1:150" s="155" customFormat="1" ht="30" customHeight="1">
      <c r="A267" s="862"/>
      <c r="B267" s="61"/>
      <c r="C267" s="1057" t="s">
        <v>854</v>
      </c>
      <c r="D267" s="1058"/>
      <c r="E26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F267" s="1049"/>
      <c r="G267" s="1049"/>
      <c r="H267" s="1049"/>
      <c r="I267" s="1049"/>
      <c r="J267" s="1049"/>
      <c r="K267" s="1049"/>
      <c r="L267" s="1049"/>
      <c r="M267" s="165" t="str">
        <f>'HPE (1 B)'!$FB$9</f>
        <v xml:space="preserve">  </v>
      </c>
      <c r="N267" s="69"/>
      <c r="O267" s="862"/>
      <c r="P267" s="862"/>
      <c r="Q267" s="61"/>
      <c r="R267" s="1057" t="s">
        <v>854</v>
      </c>
      <c r="S267" s="1058"/>
      <c r="T26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U267" s="1049"/>
      <c r="V267" s="1049"/>
      <c r="W267" s="1049"/>
      <c r="X267" s="1049"/>
      <c r="Y267" s="1049"/>
      <c r="Z267" s="1049"/>
      <c r="AA267" s="1049"/>
      <c r="AB267" s="165" t="str">
        <f>'HPE (1 B)'!$FB$14</f>
        <v xml:space="preserve">  </v>
      </c>
      <c r="AC267" s="69"/>
      <c r="AD267" s="862"/>
      <c r="AE267" s="862"/>
      <c r="AF267" s="61"/>
      <c r="AG267" s="1057" t="s">
        <v>854</v>
      </c>
      <c r="AH267" s="1058"/>
      <c r="AI26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AJ267" s="1049"/>
      <c r="AK267" s="1049"/>
      <c r="AL267" s="1049"/>
      <c r="AM267" s="1049"/>
      <c r="AN267" s="1049"/>
      <c r="AO267" s="1049"/>
      <c r="AP267" s="1049"/>
      <c r="AQ267" s="165" t="str">
        <f>'HPE (1 B)'!$FB$19</f>
        <v xml:space="preserve">  </v>
      </c>
      <c r="AR267" s="69"/>
      <c r="AS267" s="862"/>
      <c r="AT267" s="862"/>
      <c r="AU267" s="61"/>
      <c r="AV267" s="1057" t="s">
        <v>854</v>
      </c>
      <c r="AW267" s="1058"/>
      <c r="AX26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AY267" s="1049"/>
      <c r="AZ267" s="1049"/>
      <c r="BA267" s="1049"/>
      <c r="BB267" s="1049"/>
      <c r="BC267" s="1049"/>
      <c r="BD267" s="1049"/>
      <c r="BE267" s="1049"/>
      <c r="BF267" s="165" t="str">
        <f>'HPE (1 B)'!$FB$24</f>
        <v xml:space="preserve">  </v>
      </c>
      <c r="BG267" s="69"/>
      <c r="BH267" s="862"/>
      <c r="BI267" s="862"/>
      <c r="BJ267" s="61"/>
      <c r="BK267" s="1057" t="s">
        <v>854</v>
      </c>
      <c r="BL267" s="1058"/>
      <c r="BM26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BN267" s="1049"/>
      <c r="BO267" s="1049"/>
      <c r="BP267" s="1049"/>
      <c r="BQ267" s="1049"/>
      <c r="BR267" s="1049"/>
      <c r="BS267" s="1049"/>
      <c r="BT267" s="1049"/>
      <c r="BU267" s="165" t="str">
        <f>'HPE (1 B)'!$FB$29</f>
        <v xml:space="preserve">  </v>
      </c>
      <c r="BV267" s="69"/>
      <c r="BW267" s="862"/>
      <c r="BX267" s="862"/>
      <c r="BY267" s="61"/>
      <c r="BZ267" s="1057" t="s">
        <v>854</v>
      </c>
      <c r="CA267" s="1058"/>
      <c r="CB26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CC267" s="1049"/>
      <c r="CD267" s="1049"/>
      <c r="CE267" s="1049"/>
      <c r="CF267" s="1049"/>
      <c r="CG267" s="1049"/>
      <c r="CH267" s="1049"/>
      <c r="CI267" s="1049"/>
      <c r="CJ267" s="165" t="str">
        <f>'HPE (1 B)'!$FB$34</f>
        <v xml:space="preserve">  </v>
      </c>
      <c r="CK267" s="69"/>
      <c r="CL267" s="862"/>
      <c r="CM267" s="862"/>
      <c r="CN267" s="61"/>
      <c r="CO267" s="1057" t="s">
        <v>854</v>
      </c>
      <c r="CP267" s="1058"/>
      <c r="CQ26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CR267" s="1049"/>
      <c r="CS267" s="1049"/>
      <c r="CT267" s="1049"/>
      <c r="CU267" s="1049"/>
      <c r="CV267" s="1049"/>
      <c r="CW267" s="1049"/>
      <c r="CX267" s="1049"/>
      <c r="CY267" s="165" t="str">
        <f>'HPE (1 B)'!$FB$39</f>
        <v xml:space="preserve">  </v>
      </c>
      <c r="CZ267" s="69"/>
      <c r="DA267" s="862"/>
      <c r="DB267" s="862"/>
      <c r="DC267" s="61"/>
      <c r="DD267" s="1057" t="s">
        <v>854</v>
      </c>
      <c r="DE267" s="1058"/>
      <c r="DF26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DG267" s="1049"/>
      <c r="DH267" s="1049"/>
      <c r="DI267" s="1049"/>
      <c r="DJ267" s="1049"/>
      <c r="DK267" s="1049"/>
      <c r="DL267" s="1049"/>
      <c r="DM267" s="1049"/>
      <c r="DN267" s="165" t="str">
        <f>'HPE (1 B)'!$FB$44</f>
        <v xml:space="preserve">  </v>
      </c>
      <c r="DO267" s="69"/>
      <c r="DP267" s="862"/>
      <c r="DQ267" s="862"/>
      <c r="DR267" s="61"/>
      <c r="DS267" s="1057" t="s">
        <v>854</v>
      </c>
      <c r="DT267" s="1058"/>
      <c r="DU26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DV267" s="1049"/>
      <c r="DW267" s="1049"/>
      <c r="DX267" s="1049"/>
      <c r="DY267" s="1049"/>
      <c r="DZ267" s="1049"/>
      <c r="EA267" s="1049"/>
      <c r="EB267" s="1049"/>
      <c r="EC267" s="165" t="str">
        <f>'HPE (1 B)'!$FB$49</f>
        <v xml:space="preserve">  </v>
      </c>
      <c r="ED267" s="69"/>
      <c r="EE267" s="862"/>
      <c r="EF267" s="862"/>
      <c r="EG267" s="61"/>
      <c r="EH267" s="1057" t="s">
        <v>854</v>
      </c>
      <c r="EI267" s="1058"/>
      <c r="EJ26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EK267" s="1049"/>
      <c r="EL267" s="1049"/>
      <c r="EM267" s="1049"/>
      <c r="EN267" s="1049"/>
      <c r="EO267" s="1049"/>
      <c r="EP267" s="1049"/>
      <c r="EQ267" s="1049"/>
      <c r="ER267" s="165" t="str">
        <f>'HPE (1 B)'!$FB$54</f>
        <v xml:space="preserve">  </v>
      </c>
      <c r="ES267" s="69"/>
      <c r="ET267" s="862"/>
    </row>
    <row r="268" spans="1:150" s="155" customFormat="1">
      <c r="A268" s="862"/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0"/>
      <c r="M268" s="61"/>
      <c r="N268" s="61"/>
      <c r="O268" s="862"/>
      <c r="P268" s="862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2"/>
      <c r="AB268" s="61"/>
      <c r="AC268" s="61"/>
      <c r="AD268" s="862"/>
      <c r="AE268" s="862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2"/>
      <c r="AQ268" s="61"/>
      <c r="AR268" s="61"/>
      <c r="AS268" s="862"/>
      <c r="AT268" s="862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2"/>
      <c r="BF268" s="61"/>
      <c r="BG268" s="61"/>
      <c r="BH268" s="862"/>
      <c r="BI268" s="862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2"/>
      <c r="BU268" s="61"/>
      <c r="BV268" s="61"/>
      <c r="BW268" s="862"/>
      <c r="BX268" s="862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2"/>
      <c r="CJ268" s="61"/>
      <c r="CK268" s="61"/>
      <c r="CL268" s="862"/>
      <c r="CM268" s="862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2"/>
      <c r="CY268" s="61"/>
      <c r="CZ268" s="61"/>
      <c r="DA268" s="862"/>
      <c r="DB268" s="862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2"/>
      <c r="DN268" s="61"/>
      <c r="DO268" s="61"/>
      <c r="DP268" s="862"/>
      <c r="DQ268" s="862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2"/>
      <c r="EC268" s="61"/>
      <c r="ED268" s="61"/>
      <c r="EE268" s="862"/>
      <c r="EF268" s="862"/>
      <c r="EG268" s="61"/>
      <c r="EH268" s="61"/>
      <c r="EI268" s="61"/>
      <c r="EJ268" s="61"/>
      <c r="EK268" s="61"/>
      <c r="EL268" s="61"/>
      <c r="EM268" s="61"/>
      <c r="EN268" s="61"/>
      <c r="EO268" s="61"/>
      <c r="EP268" s="61"/>
      <c r="EQ268" s="62"/>
      <c r="ER268" s="61"/>
      <c r="ES268" s="61"/>
      <c r="ET268" s="862"/>
    </row>
    <row r="269" spans="1:150" s="155" customFormat="1">
      <c r="A269" s="862"/>
      <c r="B269" s="61"/>
      <c r="C269" s="79" t="s">
        <v>855</v>
      </c>
      <c r="D269" s="231"/>
      <c r="E269" s="231"/>
      <c r="F269" s="231"/>
      <c r="G269" s="231"/>
      <c r="H269" s="231"/>
      <c r="I269" s="231" t="s">
        <v>177</v>
      </c>
      <c r="J269" s="231"/>
      <c r="K269" s="231"/>
      <c r="L269" s="231">
        <f>'MARK LIST'!$CU$396</f>
        <v>1</v>
      </c>
      <c r="M269" s="231"/>
      <c r="N269" s="61"/>
      <c r="O269" s="862"/>
      <c r="P269" s="862"/>
      <c r="Q269" s="61"/>
      <c r="R269" s="79" t="s">
        <v>855</v>
      </c>
      <c r="S269" s="1059"/>
      <c r="T269" s="1059"/>
      <c r="U269" s="1059"/>
      <c r="V269" s="1059"/>
      <c r="W269" s="231" t="s">
        <v>177</v>
      </c>
      <c r="X269" s="231"/>
      <c r="Y269" s="231"/>
      <c r="Z269" s="1061">
        <f>'MARK LIST'!$CU$401</f>
        <v>5</v>
      </c>
      <c r="AA269" s="1061"/>
      <c r="AB269" s="231"/>
      <c r="AC269" s="61"/>
      <c r="AD269" s="862"/>
      <c r="AE269" s="862"/>
      <c r="AF269" s="61"/>
      <c r="AG269" s="79" t="s">
        <v>855</v>
      </c>
      <c r="AH269" s="1059"/>
      <c r="AI269" s="1059"/>
      <c r="AJ269" s="79"/>
      <c r="AK269" s="79"/>
      <c r="AL269" s="79" t="s">
        <v>177</v>
      </c>
      <c r="AM269" s="79"/>
      <c r="AN269" s="1059">
        <f>'MARK LIST'!$CU$406</f>
        <v>10</v>
      </c>
      <c r="AO269" s="1059"/>
      <c r="AP269" s="62"/>
      <c r="AQ269" s="61"/>
      <c r="AR269" s="61"/>
      <c r="AS269" s="862"/>
      <c r="AT269" s="862"/>
      <c r="AU269" s="61"/>
      <c r="AV269" s="79" t="s">
        <v>855</v>
      </c>
      <c r="AW269" s="1059"/>
      <c r="AX269" s="1059"/>
      <c r="AY269" s="79"/>
      <c r="AZ269" s="79"/>
      <c r="BA269" s="79" t="s">
        <v>177</v>
      </c>
      <c r="BB269" s="79"/>
      <c r="BC269" s="1059">
        <f>'MARK LIST'!$CU$411</f>
        <v>15</v>
      </c>
      <c r="BD269" s="1059"/>
      <c r="BE269" s="62"/>
      <c r="BF269" s="61"/>
      <c r="BG269" s="61"/>
      <c r="BH269" s="862"/>
      <c r="BI269" s="862"/>
      <c r="BJ269" s="61"/>
      <c r="BK269" s="79" t="s">
        <v>855</v>
      </c>
      <c r="BL269" s="1059"/>
      <c r="BM269" s="1059"/>
      <c r="BN269" s="79"/>
      <c r="BO269" s="79"/>
      <c r="BP269" s="79" t="s">
        <v>177</v>
      </c>
      <c r="BQ269" s="79"/>
      <c r="BR269" s="1059">
        <f>'MARK LIST'!$CU$416</f>
        <v>20</v>
      </c>
      <c r="BS269" s="1059"/>
      <c r="BT269" s="62"/>
      <c r="BU269" s="61"/>
      <c r="BV269" s="61"/>
      <c r="BW269" s="862"/>
      <c r="BX269" s="862"/>
      <c r="BY269" s="61"/>
      <c r="BZ269" s="79" t="s">
        <v>855</v>
      </c>
      <c r="CA269" s="1059"/>
      <c r="CB269" s="1059"/>
      <c r="CC269" s="79"/>
      <c r="CD269" s="79"/>
      <c r="CE269" s="79" t="s">
        <v>177</v>
      </c>
      <c r="CF269" s="79"/>
      <c r="CG269" s="1059">
        <f>'MARK LIST'!$CU$421</f>
        <v>25</v>
      </c>
      <c r="CH269" s="1059"/>
      <c r="CI269" s="62"/>
      <c r="CJ269" s="61"/>
      <c r="CK269" s="61"/>
      <c r="CL269" s="862"/>
      <c r="CM269" s="862"/>
      <c r="CN269" s="61"/>
      <c r="CO269" s="79" t="s">
        <v>855</v>
      </c>
      <c r="CP269" s="1059"/>
      <c r="CQ269" s="1059"/>
      <c r="CR269" s="79"/>
      <c r="CS269" s="79"/>
      <c r="CT269" s="79" t="s">
        <v>177</v>
      </c>
      <c r="CU269" s="79"/>
      <c r="CV269" s="1059">
        <f>'MARK LIST'!$CU$426</f>
        <v>30</v>
      </c>
      <c r="CW269" s="1059"/>
      <c r="CX269" s="62"/>
      <c r="CY269" s="61"/>
      <c r="CZ269" s="61"/>
      <c r="DA269" s="862"/>
      <c r="DB269" s="862"/>
      <c r="DC269" s="61"/>
      <c r="DD269" s="79" t="s">
        <v>855</v>
      </c>
      <c r="DE269" s="1059"/>
      <c r="DF269" s="1059"/>
      <c r="DG269" s="79"/>
      <c r="DH269" s="79"/>
      <c r="DI269" s="79" t="s">
        <v>177</v>
      </c>
      <c r="DJ269" s="79"/>
      <c r="DK269" s="1059" t="e">
        <f>'MARK LIST'!$CU$431</f>
        <v>#VALUE!</v>
      </c>
      <c r="DL269" s="1059"/>
      <c r="DM269" s="62"/>
      <c r="DN269" s="61"/>
      <c r="DO269" s="61"/>
      <c r="DP269" s="862"/>
      <c r="DQ269" s="862"/>
      <c r="DR269" s="61"/>
      <c r="DS269" s="79" t="s">
        <v>855</v>
      </c>
      <c r="DT269" s="1059"/>
      <c r="DU269" s="1059"/>
      <c r="DV269" s="79"/>
      <c r="DW269" s="79"/>
      <c r="DX269" s="79" t="s">
        <v>177</v>
      </c>
      <c r="DY269" s="79"/>
      <c r="DZ269" s="1059" t="e">
        <f>'MARK LIST'!$CU$436</f>
        <v>#VALUE!</v>
      </c>
      <c r="EA269" s="1059"/>
      <c r="EB269" s="62"/>
      <c r="EC269" s="61"/>
      <c r="ED269" s="61"/>
      <c r="EE269" s="862"/>
      <c r="EF269" s="862"/>
      <c r="EG269" s="61"/>
      <c r="EH269" s="79" t="s">
        <v>855</v>
      </c>
      <c r="EI269" s="1059"/>
      <c r="EJ269" s="1059"/>
      <c r="EK269" s="79"/>
      <c r="EL269" s="79"/>
      <c r="EM269" s="79" t="s">
        <v>177</v>
      </c>
      <c r="EN269" s="79"/>
      <c r="EO269" s="1059" t="e">
        <f>'MARK LIST'!$CU$441</f>
        <v>#VALUE!</v>
      </c>
      <c r="EP269" s="1059"/>
      <c r="EQ269" s="62"/>
      <c r="ER269" s="61"/>
      <c r="ES269" s="61"/>
      <c r="ET269" s="862"/>
    </row>
    <row r="270" spans="1:150" s="155" customFormat="1">
      <c r="A270" s="862"/>
      <c r="B270" s="61"/>
      <c r="C270" s="79"/>
      <c r="D270" s="168"/>
      <c r="E270" s="168"/>
      <c r="F270" s="79"/>
      <c r="G270" s="79"/>
      <c r="H270" s="79"/>
      <c r="I270" s="79"/>
      <c r="J270" s="79"/>
      <c r="K270" s="79"/>
      <c r="L270" s="60"/>
      <c r="M270" s="61"/>
      <c r="N270" s="61"/>
      <c r="O270" s="862"/>
      <c r="P270" s="862"/>
      <c r="Q270" s="61"/>
      <c r="R270" s="79"/>
      <c r="S270" s="168"/>
      <c r="T270" s="168"/>
      <c r="U270" s="79"/>
      <c r="V270" s="79"/>
      <c r="W270" s="79"/>
      <c r="X270" s="79"/>
      <c r="Y270" s="79"/>
      <c r="Z270" s="79"/>
      <c r="AA270" s="62"/>
      <c r="AB270" s="61"/>
      <c r="AC270" s="61"/>
      <c r="AD270" s="862"/>
      <c r="AE270" s="862"/>
      <c r="AF270" s="61"/>
      <c r="AG270" s="79"/>
      <c r="AH270" s="168"/>
      <c r="AI270" s="168"/>
      <c r="AJ270" s="79"/>
      <c r="AK270" s="79"/>
      <c r="AL270" s="79"/>
      <c r="AM270" s="79"/>
      <c r="AN270" s="79"/>
      <c r="AO270" s="79"/>
      <c r="AP270" s="62"/>
      <c r="AQ270" s="61"/>
      <c r="AR270" s="61"/>
      <c r="AS270" s="862"/>
      <c r="AT270" s="862"/>
      <c r="AU270" s="61"/>
      <c r="AV270" s="79"/>
      <c r="AW270" s="168"/>
      <c r="AX270" s="168"/>
      <c r="AY270" s="79"/>
      <c r="AZ270" s="79"/>
      <c r="BA270" s="79"/>
      <c r="BB270" s="79"/>
      <c r="BC270" s="79"/>
      <c r="BD270" s="79"/>
      <c r="BE270" s="62"/>
      <c r="BF270" s="61"/>
      <c r="BG270" s="61"/>
      <c r="BH270" s="862"/>
      <c r="BI270" s="862"/>
      <c r="BJ270" s="61"/>
      <c r="BK270" s="79"/>
      <c r="BL270" s="168"/>
      <c r="BM270" s="168"/>
      <c r="BN270" s="79"/>
      <c r="BO270" s="79"/>
      <c r="BP270" s="79"/>
      <c r="BQ270" s="79"/>
      <c r="BR270" s="79"/>
      <c r="BS270" s="79"/>
      <c r="BT270" s="62"/>
      <c r="BU270" s="61"/>
      <c r="BV270" s="61"/>
      <c r="BW270" s="862"/>
      <c r="BX270" s="862"/>
      <c r="BY270" s="61"/>
      <c r="BZ270" s="79"/>
      <c r="CA270" s="168"/>
      <c r="CB270" s="168"/>
      <c r="CC270" s="79"/>
      <c r="CD270" s="79"/>
      <c r="CE270" s="79"/>
      <c r="CF270" s="79"/>
      <c r="CG270" s="79"/>
      <c r="CH270" s="79"/>
      <c r="CI270" s="62"/>
      <c r="CJ270" s="61"/>
      <c r="CK270" s="61"/>
      <c r="CL270" s="862"/>
      <c r="CM270" s="862"/>
      <c r="CN270" s="61"/>
      <c r="CO270" s="79"/>
      <c r="CP270" s="168"/>
      <c r="CQ270" s="168"/>
      <c r="CR270" s="79"/>
      <c r="CS270" s="79"/>
      <c r="CT270" s="79"/>
      <c r="CU270" s="79"/>
      <c r="CV270" s="79"/>
      <c r="CW270" s="79"/>
      <c r="CX270" s="62"/>
      <c r="CY270" s="61"/>
      <c r="CZ270" s="61"/>
      <c r="DA270" s="862"/>
      <c r="DB270" s="862"/>
      <c r="DC270" s="61"/>
      <c r="DD270" s="79"/>
      <c r="DE270" s="168"/>
      <c r="DF270" s="168"/>
      <c r="DG270" s="79"/>
      <c r="DH270" s="79"/>
      <c r="DI270" s="79"/>
      <c r="DJ270" s="79"/>
      <c r="DK270" s="79"/>
      <c r="DL270" s="79"/>
      <c r="DM270" s="62"/>
      <c r="DN270" s="61"/>
      <c r="DO270" s="61"/>
      <c r="DP270" s="862"/>
      <c r="DQ270" s="862"/>
      <c r="DR270" s="61"/>
      <c r="DS270" s="79"/>
      <c r="DT270" s="168"/>
      <c r="DU270" s="168"/>
      <c r="DV270" s="79"/>
      <c r="DW270" s="79"/>
      <c r="DX270" s="79"/>
      <c r="DY270" s="79"/>
      <c r="DZ270" s="79"/>
      <c r="EA270" s="79"/>
      <c r="EB270" s="62"/>
      <c r="EC270" s="61"/>
      <c r="ED270" s="61"/>
      <c r="EE270" s="862"/>
      <c r="EF270" s="862"/>
      <c r="EG270" s="61"/>
      <c r="EH270" s="79"/>
      <c r="EI270" s="168"/>
      <c r="EJ270" s="168"/>
      <c r="EK270" s="79"/>
      <c r="EL270" s="79"/>
      <c r="EM270" s="79"/>
      <c r="EN270" s="79"/>
      <c r="EO270" s="79"/>
      <c r="EP270" s="79"/>
      <c r="EQ270" s="62"/>
      <c r="ER270" s="61"/>
      <c r="ES270" s="61"/>
      <c r="ET270" s="862"/>
    </row>
    <row r="271" spans="1:150" s="155" customFormat="1">
      <c r="A271" s="862"/>
      <c r="B271" s="61"/>
      <c r="C271" s="79" t="s">
        <v>182</v>
      </c>
      <c r="D271" s="1060">
        <f>'STUDENT PROFILE'!$M$9</f>
        <v>0</v>
      </c>
      <c r="E271" s="1059"/>
      <c r="F271" s="79"/>
      <c r="G271" s="79"/>
      <c r="H271" s="1061" t="s">
        <v>945</v>
      </c>
      <c r="I271" s="1061"/>
      <c r="J271" s="1061"/>
      <c r="K271" s="553" t="str">
        <f>'STUDENT PROFILE'!AC9</f>
        <v/>
      </c>
      <c r="L271" s="60"/>
      <c r="M271" s="61"/>
      <c r="N271" s="61"/>
      <c r="O271" s="862"/>
      <c r="P271" s="862"/>
      <c r="Q271" s="61"/>
      <c r="R271" s="79" t="s">
        <v>182</v>
      </c>
      <c r="S271" s="1060">
        <f>'STUDENT PROFILE'!$M$14</f>
        <v>0</v>
      </c>
      <c r="T271" s="1059"/>
      <c r="U271" s="79"/>
      <c r="V271" s="79"/>
      <c r="W271" s="1061" t="s">
        <v>945</v>
      </c>
      <c r="X271" s="1061"/>
      <c r="Y271" s="1061"/>
      <c r="Z271" s="384" t="str">
        <f>'STUDENT PROFILE'!AC14</f>
        <v/>
      </c>
      <c r="AA271" s="62"/>
      <c r="AB271" s="61"/>
      <c r="AC271" s="61"/>
      <c r="AD271" s="862"/>
      <c r="AE271" s="862"/>
      <c r="AF271" s="61"/>
      <c r="AG271" s="79" t="s">
        <v>182</v>
      </c>
      <c r="AH271" s="1060">
        <f>'STUDENT PROFILE'!$M$19</f>
        <v>0</v>
      </c>
      <c r="AI271" s="1059"/>
      <c r="AJ271" s="79"/>
      <c r="AK271" s="79"/>
      <c r="AL271" s="1061" t="s">
        <v>945</v>
      </c>
      <c r="AM271" s="1061"/>
      <c r="AN271" s="1061"/>
      <c r="AO271" s="553" t="str">
        <f>'STUDENT PROFILE'!AC19</f>
        <v/>
      </c>
      <c r="AP271" s="62"/>
      <c r="AQ271" s="61"/>
      <c r="AR271" s="61"/>
      <c r="AS271" s="862"/>
      <c r="AT271" s="862"/>
      <c r="AU271" s="61"/>
      <c r="AV271" s="79" t="s">
        <v>182</v>
      </c>
      <c r="AW271" s="1060">
        <f>'STUDENT PROFILE'!$M$24</f>
        <v>0</v>
      </c>
      <c r="AX271" s="1059"/>
      <c r="AY271" s="79"/>
      <c r="AZ271" s="79"/>
      <c r="BA271" s="1061" t="s">
        <v>945</v>
      </c>
      <c r="BB271" s="1061"/>
      <c r="BC271" s="1061"/>
      <c r="BD271" s="384" t="str">
        <f>'STUDENT PROFILE'!AC24</f>
        <v/>
      </c>
      <c r="BE271" s="62"/>
      <c r="BF271" s="61"/>
      <c r="BG271" s="61"/>
      <c r="BH271" s="862"/>
      <c r="BI271" s="862"/>
      <c r="BJ271" s="61"/>
      <c r="BK271" s="79" t="s">
        <v>182</v>
      </c>
      <c r="BL271" s="1060">
        <f>'STUDENT PROFILE'!$M$29</f>
        <v>0</v>
      </c>
      <c r="BM271" s="1059"/>
      <c r="BN271" s="79"/>
      <c r="BO271" s="79"/>
      <c r="BP271" s="1061" t="s">
        <v>945</v>
      </c>
      <c r="BQ271" s="1061"/>
      <c r="BR271" s="1061"/>
      <c r="BS271" s="384" t="str">
        <f>'STUDENT PROFILE'!AC29</f>
        <v/>
      </c>
      <c r="BT271" s="62"/>
      <c r="BU271" s="61"/>
      <c r="BV271" s="61"/>
      <c r="BW271" s="862"/>
      <c r="BX271" s="862"/>
      <c r="BY271" s="61"/>
      <c r="BZ271" s="79" t="s">
        <v>182</v>
      </c>
      <c r="CA271" s="1060">
        <f>'STUDENT PROFILE'!$M$34</f>
        <v>0</v>
      </c>
      <c r="CB271" s="1059"/>
      <c r="CC271" s="79"/>
      <c r="CD271" s="79"/>
      <c r="CE271" s="1061" t="s">
        <v>945</v>
      </c>
      <c r="CF271" s="1061"/>
      <c r="CG271" s="1061"/>
      <c r="CH271" s="384" t="str">
        <f>'STUDENT PROFILE'!AC34</f>
        <v/>
      </c>
      <c r="CI271" s="62"/>
      <c r="CJ271" s="61"/>
      <c r="CK271" s="61"/>
      <c r="CL271" s="862"/>
      <c r="CM271" s="862"/>
      <c r="CN271" s="61"/>
      <c r="CO271" s="79" t="s">
        <v>182</v>
      </c>
      <c r="CP271" s="1060">
        <f>'STUDENT PROFILE'!$M$39</f>
        <v>0</v>
      </c>
      <c r="CQ271" s="1059"/>
      <c r="CR271" s="79"/>
      <c r="CS271" s="79"/>
      <c r="CT271" s="1061" t="s">
        <v>945</v>
      </c>
      <c r="CU271" s="1061"/>
      <c r="CV271" s="1061"/>
      <c r="CW271" s="384" t="str">
        <f>'STUDENT PROFILE'!AC39</f>
        <v/>
      </c>
      <c r="CX271" s="62"/>
      <c r="CY271" s="61"/>
      <c r="CZ271" s="61"/>
      <c r="DA271" s="862"/>
      <c r="DB271" s="862"/>
      <c r="DC271" s="61"/>
      <c r="DD271" s="79" t="s">
        <v>182</v>
      </c>
      <c r="DE271" s="1060">
        <f>'STUDENT PROFILE'!$M$44</f>
        <v>0</v>
      </c>
      <c r="DF271" s="1059"/>
      <c r="DG271" s="79"/>
      <c r="DH271" s="79"/>
      <c r="DI271" s="1061" t="s">
        <v>945</v>
      </c>
      <c r="DJ271" s="1061"/>
      <c r="DK271" s="1061"/>
      <c r="DL271" s="384" t="str">
        <f>'STUDENT PROFILE'!AC44</f>
        <v/>
      </c>
      <c r="DM271" s="62"/>
      <c r="DN271" s="61"/>
      <c r="DO271" s="61"/>
      <c r="DP271" s="862"/>
      <c r="DQ271" s="862"/>
      <c r="DR271" s="61"/>
      <c r="DS271" s="79" t="s">
        <v>182</v>
      </c>
      <c r="DT271" s="1060">
        <f>'STUDENT PROFILE'!$M$49</f>
        <v>0</v>
      </c>
      <c r="DU271" s="1059"/>
      <c r="DV271" s="79"/>
      <c r="DW271" s="79"/>
      <c r="DX271" s="1061" t="s">
        <v>945</v>
      </c>
      <c r="DY271" s="1061"/>
      <c r="DZ271" s="1061"/>
      <c r="EA271" s="384" t="str">
        <f>'STUDENT PROFILE'!AC49</f>
        <v/>
      </c>
      <c r="EB271" s="62"/>
      <c r="EC271" s="61"/>
      <c r="ED271" s="61"/>
      <c r="EE271" s="862"/>
      <c r="EF271" s="862"/>
      <c r="EG271" s="61"/>
      <c r="EH271" s="79" t="s">
        <v>182</v>
      </c>
      <c r="EI271" s="1060">
        <f>'STUDENT PROFILE'!$M$54</f>
        <v>0</v>
      </c>
      <c r="EJ271" s="1059"/>
      <c r="EK271" s="79"/>
      <c r="EL271" s="79"/>
      <c r="EM271" s="1061" t="s">
        <v>945</v>
      </c>
      <c r="EN271" s="1061"/>
      <c r="EO271" s="1061"/>
      <c r="EP271" s="384" t="str">
        <f>'STUDENT PROFILE'!AC54</f>
        <v/>
      </c>
      <c r="EQ271" s="62"/>
      <c r="ER271" s="61"/>
      <c r="ES271" s="61"/>
      <c r="ET271" s="862"/>
    </row>
    <row r="272" spans="1:150" s="155" customFormat="1">
      <c r="A272" s="862"/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0"/>
      <c r="M272" s="61"/>
      <c r="N272" s="61"/>
      <c r="O272" s="862"/>
      <c r="P272" s="862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2"/>
      <c r="AB272" s="61"/>
      <c r="AC272" s="61"/>
      <c r="AD272" s="862"/>
      <c r="AE272" s="862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2"/>
      <c r="AQ272" s="61"/>
      <c r="AR272" s="61"/>
      <c r="AS272" s="862"/>
      <c r="AT272" s="862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2"/>
      <c r="BF272" s="61"/>
      <c r="BG272" s="61"/>
      <c r="BH272" s="862"/>
      <c r="BI272" s="862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2"/>
      <c r="BU272" s="61"/>
      <c r="BV272" s="61"/>
      <c r="BW272" s="862"/>
      <c r="BX272" s="862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2"/>
      <c r="CJ272" s="61"/>
      <c r="CK272" s="61"/>
      <c r="CL272" s="862"/>
      <c r="CM272" s="862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2"/>
      <c r="CY272" s="61"/>
      <c r="CZ272" s="61"/>
      <c r="DA272" s="862"/>
      <c r="DB272" s="862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2"/>
      <c r="DN272" s="61"/>
      <c r="DO272" s="61"/>
      <c r="DP272" s="862"/>
      <c r="DQ272" s="862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2"/>
      <c r="EC272" s="61"/>
      <c r="ED272" s="61"/>
      <c r="EE272" s="862"/>
      <c r="EF272" s="862"/>
      <c r="EG272" s="61"/>
      <c r="EH272" s="61"/>
      <c r="EI272" s="61"/>
      <c r="EJ272" s="61"/>
      <c r="EK272" s="61"/>
      <c r="EL272" s="61"/>
      <c r="EM272" s="61"/>
      <c r="EN272" s="61"/>
      <c r="EO272" s="61"/>
      <c r="EP272" s="61"/>
      <c r="EQ272" s="62"/>
      <c r="ER272" s="61"/>
      <c r="ES272" s="61"/>
      <c r="ET272" s="862"/>
    </row>
    <row r="273" spans="1:150" s="155" customFormat="1">
      <c r="A273" s="862"/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0"/>
      <c r="M273" s="61"/>
      <c r="N273" s="61"/>
      <c r="O273" s="862"/>
      <c r="P273" s="862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2"/>
      <c r="AB273" s="61"/>
      <c r="AC273" s="61"/>
      <c r="AD273" s="862"/>
      <c r="AE273" s="862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2"/>
      <c r="AQ273" s="61"/>
      <c r="AR273" s="61"/>
      <c r="AS273" s="862"/>
      <c r="AT273" s="862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2"/>
      <c r="BF273" s="61"/>
      <c r="BG273" s="61"/>
      <c r="BH273" s="862"/>
      <c r="BI273" s="862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2"/>
      <c r="BU273" s="61"/>
      <c r="BV273" s="61"/>
      <c r="BW273" s="862"/>
      <c r="BX273" s="862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2"/>
      <c r="CJ273" s="61"/>
      <c r="CK273" s="61"/>
      <c r="CL273" s="862"/>
      <c r="CM273" s="862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2"/>
      <c r="CY273" s="61"/>
      <c r="CZ273" s="61"/>
      <c r="DA273" s="862"/>
      <c r="DB273" s="862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2"/>
      <c r="DN273" s="61"/>
      <c r="DO273" s="61"/>
      <c r="DP273" s="862"/>
      <c r="DQ273" s="862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2"/>
      <c r="EC273" s="61"/>
      <c r="ED273" s="61"/>
      <c r="EE273" s="862"/>
      <c r="EF273" s="862"/>
      <c r="EG273" s="61"/>
      <c r="EH273" s="61"/>
      <c r="EI273" s="61"/>
      <c r="EJ273" s="61"/>
      <c r="EK273" s="61"/>
      <c r="EL273" s="61"/>
      <c r="EM273" s="61"/>
      <c r="EN273" s="61"/>
      <c r="EO273" s="61"/>
      <c r="EP273" s="61"/>
      <c r="EQ273" s="62"/>
      <c r="ER273" s="61"/>
      <c r="ES273" s="61"/>
      <c r="ET273" s="862"/>
    </row>
    <row r="274" spans="1:150" s="155" customFormat="1">
      <c r="A274" s="862"/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0"/>
      <c r="M274" s="61"/>
      <c r="N274" s="61"/>
      <c r="O274" s="862"/>
      <c r="P274" s="862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2"/>
      <c r="AB274" s="61"/>
      <c r="AC274" s="61"/>
      <c r="AD274" s="862"/>
      <c r="AE274" s="862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2"/>
      <c r="AQ274" s="61"/>
      <c r="AR274" s="61"/>
      <c r="AS274" s="862"/>
      <c r="AT274" s="862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2"/>
      <c r="BF274" s="61"/>
      <c r="BG274" s="61"/>
      <c r="BH274" s="862"/>
      <c r="BI274" s="862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2"/>
      <c r="BU274" s="61"/>
      <c r="BV274" s="61"/>
      <c r="BW274" s="862"/>
      <c r="BX274" s="862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2"/>
      <c r="CJ274" s="61"/>
      <c r="CK274" s="61"/>
      <c r="CL274" s="862"/>
      <c r="CM274" s="862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2"/>
      <c r="CY274" s="61"/>
      <c r="CZ274" s="61"/>
      <c r="DA274" s="862"/>
      <c r="DB274" s="862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2"/>
      <c r="DN274" s="61"/>
      <c r="DO274" s="61"/>
      <c r="DP274" s="862"/>
      <c r="DQ274" s="862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2"/>
      <c r="EC274" s="61"/>
      <c r="ED274" s="61"/>
      <c r="EE274" s="862"/>
      <c r="EF274" s="862"/>
      <c r="EG274" s="61"/>
      <c r="EH274" s="61"/>
      <c r="EI274" s="61"/>
      <c r="EJ274" s="61"/>
      <c r="EK274" s="61"/>
      <c r="EL274" s="61"/>
      <c r="EM274" s="61"/>
      <c r="EN274" s="61"/>
      <c r="EO274" s="61"/>
      <c r="EP274" s="61"/>
      <c r="EQ274" s="62"/>
      <c r="ER274" s="61"/>
      <c r="ES274" s="61"/>
      <c r="ET274" s="862"/>
    </row>
    <row r="275" spans="1:150" s="155" customFormat="1">
      <c r="A275" s="862"/>
      <c r="B275" s="61"/>
      <c r="C275" s="1062" t="str">
        <f>HOME!$G$10</f>
        <v>Dr.S.S.P.Sastry</v>
      </c>
      <c r="D275" s="1062"/>
      <c r="E275" s="61"/>
      <c r="F275" s="61"/>
      <c r="G275" s="1062" t="str">
        <f>HOME!$G$11</f>
        <v>Sh. S.S.Rao</v>
      </c>
      <c r="H275" s="1062"/>
      <c r="I275" s="1062"/>
      <c r="J275" s="61"/>
      <c r="K275" s="61"/>
      <c r="L275" s="1062" t="str">
        <f>HOME!$C$35</f>
        <v>SH.A.K.JAIN</v>
      </c>
      <c r="M275" s="1062"/>
      <c r="N275" s="169"/>
      <c r="O275" s="862"/>
      <c r="P275" s="862"/>
      <c r="Q275" s="61"/>
      <c r="R275" s="1062" t="str">
        <f>HOME!$G$10</f>
        <v>Dr.S.S.P.Sastry</v>
      </c>
      <c r="S275" s="1062"/>
      <c r="T275" s="61"/>
      <c r="U275" s="61"/>
      <c r="V275" s="1062" t="str">
        <f>HOME!$G$11</f>
        <v>Sh. S.S.Rao</v>
      </c>
      <c r="W275" s="1062"/>
      <c r="X275" s="1062"/>
      <c r="Y275" s="61"/>
      <c r="Z275" s="61"/>
      <c r="AA275" s="1062" t="str">
        <f>HOME!$C$35</f>
        <v>SH.A.K.JAIN</v>
      </c>
      <c r="AB275" s="1062"/>
      <c r="AC275" s="169"/>
      <c r="AD275" s="862"/>
      <c r="AE275" s="862"/>
      <c r="AF275" s="61"/>
      <c r="AG275" s="1062" t="str">
        <f>HOME!$G$10</f>
        <v>Dr.S.S.P.Sastry</v>
      </c>
      <c r="AH275" s="1062"/>
      <c r="AI275" s="61"/>
      <c r="AJ275" s="61"/>
      <c r="AK275" s="1062" t="str">
        <f>HOME!$G$11</f>
        <v>Sh. S.S.Rao</v>
      </c>
      <c r="AL275" s="1062"/>
      <c r="AM275" s="1062"/>
      <c r="AN275" s="61"/>
      <c r="AO275" s="61"/>
      <c r="AP275" s="1062" t="str">
        <f>HOME!$C$35</f>
        <v>SH.A.K.JAIN</v>
      </c>
      <c r="AQ275" s="1062"/>
      <c r="AR275" s="169"/>
      <c r="AS275" s="862"/>
      <c r="AT275" s="862"/>
      <c r="AU275" s="61"/>
      <c r="AV275" s="1062" t="str">
        <f>HOME!$G$10</f>
        <v>Dr.S.S.P.Sastry</v>
      </c>
      <c r="AW275" s="1062"/>
      <c r="AX275" s="61"/>
      <c r="AY275" s="61"/>
      <c r="AZ275" s="1062" t="str">
        <f>HOME!$G$11</f>
        <v>Sh. S.S.Rao</v>
      </c>
      <c r="BA275" s="1062"/>
      <c r="BB275" s="1062"/>
      <c r="BC275" s="61"/>
      <c r="BD275" s="61"/>
      <c r="BE275" s="1062" t="str">
        <f>HOME!$C$35</f>
        <v>SH.A.K.JAIN</v>
      </c>
      <c r="BF275" s="1062"/>
      <c r="BG275" s="169"/>
      <c r="BH275" s="862"/>
      <c r="BI275" s="862"/>
      <c r="BJ275" s="61"/>
      <c r="BK275" s="1062" t="str">
        <f>HOME!$G$10</f>
        <v>Dr.S.S.P.Sastry</v>
      </c>
      <c r="BL275" s="1062"/>
      <c r="BM275" s="61"/>
      <c r="BN275" s="61"/>
      <c r="BO275" s="1062" t="str">
        <f>HOME!$G$11</f>
        <v>Sh. S.S.Rao</v>
      </c>
      <c r="BP275" s="1062"/>
      <c r="BQ275" s="1062"/>
      <c r="BR275" s="61"/>
      <c r="BS275" s="61"/>
      <c r="BT275" s="1062" t="str">
        <f>HOME!$C$35</f>
        <v>SH.A.K.JAIN</v>
      </c>
      <c r="BU275" s="1062"/>
      <c r="BV275" s="169"/>
      <c r="BW275" s="862"/>
      <c r="BX275" s="862"/>
      <c r="BY275" s="61"/>
      <c r="BZ275" s="1062" t="str">
        <f>HOME!$G$10</f>
        <v>Dr.S.S.P.Sastry</v>
      </c>
      <c r="CA275" s="1062"/>
      <c r="CB275" s="61"/>
      <c r="CC275" s="61"/>
      <c r="CD275" s="1062" t="str">
        <f>HOME!$G$11</f>
        <v>Sh. S.S.Rao</v>
      </c>
      <c r="CE275" s="1062"/>
      <c r="CF275" s="1062"/>
      <c r="CG275" s="61"/>
      <c r="CH275" s="61"/>
      <c r="CI275" s="1062" t="str">
        <f>HOME!$C$35</f>
        <v>SH.A.K.JAIN</v>
      </c>
      <c r="CJ275" s="1062"/>
      <c r="CK275" s="169"/>
      <c r="CL275" s="862"/>
      <c r="CM275" s="862"/>
      <c r="CN275" s="61"/>
      <c r="CO275" s="1062" t="str">
        <f>HOME!$G$10</f>
        <v>Dr.S.S.P.Sastry</v>
      </c>
      <c r="CP275" s="1062"/>
      <c r="CQ275" s="61"/>
      <c r="CR275" s="61"/>
      <c r="CS275" s="1062" t="str">
        <f>HOME!$G$11</f>
        <v>Sh. S.S.Rao</v>
      </c>
      <c r="CT275" s="1062"/>
      <c r="CU275" s="1062"/>
      <c r="CV275" s="61"/>
      <c r="CW275" s="61"/>
      <c r="CX275" s="1062" t="str">
        <f>HOME!$C$35</f>
        <v>SH.A.K.JAIN</v>
      </c>
      <c r="CY275" s="1062"/>
      <c r="CZ275" s="169"/>
      <c r="DA275" s="862"/>
      <c r="DB275" s="862"/>
      <c r="DC275" s="61"/>
      <c r="DD275" s="1062" t="str">
        <f>HOME!$G$10</f>
        <v>Dr.S.S.P.Sastry</v>
      </c>
      <c r="DE275" s="1062"/>
      <c r="DF275" s="61"/>
      <c r="DG275" s="61"/>
      <c r="DH275" s="1062" t="str">
        <f>HOME!$G$11</f>
        <v>Sh. S.S.Rao</v>
      </c>
      <c r="DI275" s="1062"/>
      <c r="DJ275" s="1062"/>
      <c r="DK275" s="61"/>
      <c r="DL275" s="61"/>
      <c r="DM275" s="1062" t="str">
        <f>HOME!$C$35</f>
        <v>SH.A.K.JAIN</v>
      </c>
      <c r="DN275" s="1062"/>
      <c r="DO275" s="169"/>
      <c r="DP275" s="862"/>
      <c r="DQ275" s="862"/>
      <c r="DR275" s="61"/>
      <c r="DS275" s="1062" t="str">
        <f>HOME!$G$10</f>
        <v>Dr.S.S.P.Sastry</v>
      </c>
      <c r="DT275" s="1062"/>
      <c r="DU275" s="61"/>
      <c r="DV275" s="61"/>
      <c r="DW275" s="1062" t="str">
        <f>HOME!$G$11</f>
        <v>Sh. S.S.Rao</v>
      </c>
      <c r="DX275" s="1062"/>
      <c r="DY275" s="1062"/>
      <c r="DZ275" s="61"/>
      <c r="EA275" s="61"/>
      <c r="EB275" s="1062" t="str">
        <f>HOME!$C$35</f>
        <v>SH.A.K.JAIN</v>
      </c>
      <c r="EC275" s="1062"/>
      <c r="ED275" s="169"/>
      <c r="EE275" s="862"/>
      <c r="EF275" s="862"/>
      <c r="EG275" s="61"/>
      <c r="EH275" s="1062" t="str">
        <f>HOME!$G$10</f>
        <v>Dr.S.S.P.Sastry</v>
      </c>
      <c r="EI275" s="1062"/>
      <c r="EJ275" s="61"/>
      <c r="EK275" s="61"/>
      <c r="EL275" s="1062" t="str">
        <f>HOME!$G$11</f>
        <v>Sh. S.S.Rao</v>
      </c>
      <c r="EM275" s="1062"/>
      <c r="EN275" s="1062"/>
      <c r="EO275" s="61"/>
      <c r="EP275" s="61"/>
      <c r="EQ275" s="1062" t="str">
        <f>HOME!$C$35</f>
        <v>SH.A.K.JAIN</v>
      </c>
      <c r="ER275" s="1062"/>
      <c r="ES275" s="169"/>
      <c r="ET275" s="862"/>
    </row>
    <row r="276" spans="1:150" s="155" customFormat="1">
      <c r="A276" s="862"/>
      <c r="B276" s="61"/>
      <c r="C276" s="79" t="s">
        <v>856</v>
      </c>
      <c r="D276" s="61"/>
      <c r="E276" s="61"/>
      <c r="F276" s="61"/>
      <c r="G276" s="79" t="s">
        <v>857</v>
      </c>
      <c r="H276" s="61"/>
      <c r="I276" s="61"/>
      <c r="J276" s="61"/>
      <c r="K276" s="61"/>
      <c r="L276" s="1061" t="s">
        <v>858</v>
      </c>
      <c r="M276" s="1061"/>
      <c r="N276" s="73"/>
      <c r="O276" s="862"/>
      <c r="P276" s="862"/>
      <c r="Q276" s="61"/>
      <c r="R276" s="79" t="s">
        <v>856</v>
      </c>
      <c r="S276" s="61"/>
      <c r="T276" s="61"/>
      <c r="U276" s="61"/>
      <c r="V276" s="79" t="s">
        <v>857</v>
      </c>
      <c r="W276" s="61"/>
      <c r="X276" s="61"/>
      <c r="Y276" s="61"/>
      <c r="Z276" s="61"/>
      <c r="AA276" s="1061" t="s">
        <v>858</v>
      </c>
      <c r="AB276" s="1061"/>
      <c r="AC276" s="73"/>
      <c r="AD276" s="862"/>
      <c r="AE276" s="862"/>
      <c r="AF276" s="61"/>
      <c r="AG276" s="79" t="s">
        <v>856</v>
      </c>
      <c r="AH276" s="61"/>
      <c r="AI276" s="61"/>
      <c r="AJ276" s="61"/>
      <c r="AK276" s="79" t="s">
        <v>857</v>
      </c>
      <c r="AL276" s="61"/>
      <c r="AM276" s="61"/>
      <c r="AN276" s="61"/>
      <c r="AO276" s="61"/>
      <c r="AP276" s="1061" t="s">
        <v>858</v>
      </c>
      <c r="AQ276" s="1061"/>
      <c r="AR276" s="73"/>
      <c r="AS276" s="862"/>
      <c r="AT276" s="862"/>
      <c r="AU276" s="61"/>
      <c r="AV276" s="79" t="s">
        <v>856</v>
      </c>
      <c r="AW276" s="61"/>
      <c r="AX276" s="61"/>
      <c r="AY276" s="61"/>
      <c r="AZ276" s="79" t="s">
        <v>857</v>
      </c>
      <c r="BA276" s="61"/>
      <c r="BB276" s="61"/>
      <c r="BC276" s="61"/>
      <c r="BD276" s="61"/>
      <c r="BE276" s="1061" t="s">
        <v>858</v>
      </c>
      <c r="BF276" s="1061"/>
      <c r="BG276" s="73"/>
      <c r="BH276" s="862"/>
      <c r="BI276" s="862"/>
      <c r="BJ276" s="61"/>
      <c r="BK276" s="79" t="s">
        <v>856</v>
      </c>
      <c r="BL276" s="61"/>
      <c r="BM276" s="61"/>
      <c r="BN276" s="61"/>
      <c r="BO276" s="79" t="s">
        <v>857</v>
      </c>
      <c r="BP276" s="61"/>
      <c r="BQ276" s="61"/>
      <c r="BR276" s="61"/>
      <c r="BS276" s="61"/>
      <c r="BT276" s="1061" t="s">
        <v>858</v>
      </c>
      <c r="BU276" s="1061"/>
      <c r="BV276" s="73"/>
      <c r="BW276" s="862"/>
      <c r="BX276" s="862"/>
      <c r="BY276" s="61"/>
      <c r="BZ276" s="79" t="s">
        <v>856</v>
      </c>
      <c r="CA276" s="61"/>
      <c r="CB276" s="61"/>
      <c r="CC276" s="61"/>
      <c r="CD276" s="79" t="s">
        <v>857</v>
      </c>
      <c r="CE276" s="61"/>
      <c r="CF276" s="61"/>
      <c r="CG276" s="61"/>
      <c r="CH276" s="61"/>
      <c r="CI276" s="1061" t="s">
        <v>858</v>
      </c>
      <c r="CJ276" s="1061"/>
      <c r="CK276" s="73"/>
      <c r="CL276" s="862"/>
      <c r="CM276" s="862"/>
      <c r="CN276" s="61"/>
      <c r="CO276" s="79" t="s">
        <v>856</v>
      </c>
      <c r="CP276" s="61"/>
      <c r="CQ276" s="61"/>
      <c r="CR276" s="61"/>
      <c r="CS276" s="79" t="s">
        <v>857</v>
      </c>
      <c r="CT276" s="61"/>
      <c r="CU276" s="61"/>
      <c r="CV276" s="61"/>
      <c r="CW276" s="61"/>
      <c r="CX276" s="1061" t="s">
        <v>858</v>
      </c>
      <c r="CY276" s="1061"/>
      <c r="CZ276" s="73"/>
      <c r="DA276" s="862"/>
      <c r="DB276" s="862"/>
      <c r="DC276" s="61"/>
      <c r="DD276" s="79" t="s">
        <v>856</v>
      </c>
      <c r="DE276" s="61"/>
      <c r="DF276" s="61"/>
      <c r="DG276" s="61"/>
      <c r="DH276" s="79" t="s">
        <v>857</v>
      </c>
      <c r="DI276" s="61"/>
      <c r="DJ276" s="61"/>
      <c r="DK276" s="61"/>
      <c r="DL276" s="61"/>
      <c r="DM276" s="1061" t="s">
        <v>858</v>
      </c>
      <c r="DN276" s="1061"/>
      <c r="DO276" s="73"/>
      <c r="DP276" s="862"/>
      <c r="DQ276" s="862"/>
      <c r="DR276" s="61"/>
      <c r="DS276" s="79" t="s">
        <v>856</v>
      </c>
      <c r="DT276" s="61"/>
      <c r="DU276" s="61"/>
      <c r="DV276" s="61"/>
      <c r="DW276" s="79" t="s">
        <v>857</v>
      </c>
      <c r="DX276" s="61"/>
      <c r="DY276" s="61"/>
      <c r="DZ276" s="61"/>
      <c r="EA276" s="61"/>
      <c r="EB276" s="1061" t="s">
        <v>858</v>
      </c>
      <c r="EC276" s="1061"/>
      <c r="ED276" s="73"/>
      <c r="EE276" s="862"/>
      <c r="EF276" s="862"/>
      <c r="EG276" s="61"/>
      <c r="EH276" s="79" t="s">
        <v>856</v>
      </c>
      <c r="EI276" s="61"/>
      <c r="EJ276" s="61"/>
      <c r="EK276" s="61"/>
      <c r="EL276" s="79" t="s">
        <v>857</v>
      </c>
      <c r="EM276" s="61"/>
      <c r="EN276" s="61"/>
      <c r="EO276" s="61"/>
      <c r="EP276" s="61"/>
      <c r="EQ276" s="1061" t="s">
        <v>858</v>
      </c>
      <c r="ER276" s="1061"/>
      <c r="ES276" s="73"/>
      <c r="ET276" s="862"/>
    </row>
    <row r="277" spans="1:150" s="155" customFormat="1">
      <c r="A277" s="862"/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0"/>
      <c r="M277" s="61"/>
      <c r="N277" s="61"/>
      <c r="O277" s="862"/>
      <c r="P277" s="862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2"/>
      <c r="AB277" s="61"/>
      <c r="AC277" s="61"/>
      <c r="AD277" s="862"/>
      <c r="AE277" s="862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2"/>
      <c r="AQ277" s="61"/>
      <c r="AR277" s="61"/>
      <c r="AS277" s="862"/>
      <c r="AT277" s="862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2"/>
      <c r="BF277" s="61"/>
      <c r="BG277" s="61"/>
      <c r="BH277" s="862"/>
      <c r="BI277" s="862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2"/>
      <c r="BU277" s="61"/>
      <c r="BV277" s="61"/>
      <c r="BW277" s="862"/>
      <c r="BX277" s="862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2"/>
      <c r="CJ277" s="61"/>
      <c r="CK277" s="61"/>
      <c r="CL277" s="862"/>
      <c r="CM277" s="862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2"/>
      <c r="CY277" s="61"/>
      <c r="CZ277" s="61"/>
      <c r="DA277" s="862"/>
      <c r="DB277" s="862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2"/>
      <c r="DN277" s="61"/>
      <c r="DO277" s="61"/>
      <c r="DP277" s="862"/>
      <c r="DQ277" s="862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2"/>
      <c r="EC277" s="61"/>
      <c r="ED277" s="61"/>
      <c r="EE277" s="862"/>
      <c r="EF277" s="862"/>
      <c r="EG277" s="61"/>
      <c r="EH277" s="61"/>
      <c r="EI277" s="61"/>
      <c r="EJ277" s="61"/>
      <c r="EK277" s="61"/>
      <c r="EL277" s="61"/>
      <c r="EM277" s="61"/>
      <c r="EN277" s="61"/>
      <c r="EO277" s="61"/>
      <c r="EP277" s="61"/>
      <c r="EQ277" s="62"/>
      <c r="ER277" s="61"/>
      <c r="ES277" s="61"/>
      <c r="ET277" s="862"/>
    </row>
    <row r="278" spans="1:150" s="155" customFormat="1" ht="9.75" customHeight="1">
      <c r="A278" s="862"/>
      <c r="B278" s="862"/>
      <c r="C278" s="862"/>
      <c r="D278" s="862"/>
      <c r="E278" s="862"/>
      <c r="F278" s="862"/>
      <c r="G278" s="862"/>
      <c r="H278" s="862"/>
      <c r="I278" s="862"/>
      <c r="J278" s="862"/>
      <c r="K278" s="862"/>
      <c r="L278" s="862"/>
      <c r="M278" s="862"/>
      <c r="N278" s="164"/>
      <c r="O278" s="862"/>
      <c r="P278" s="862"/>
      <c r="Q278" s="862"/>
      <c r="R278" s="862"/>
      <c r="S278" s="862"/>
      <c r="T278" s="862"/>
      <c r="U278" s="862"/>
      <c r="V278" s="862"/>
      <c r="W278" s="862"/>
      <c r="X278" s="862"/>
      <c r="Y278" s="862"/>
      <c r="Z278" s="862"/>
      <c r="AA278" s="862"/>
      <c r="AB278" s="862"/>
      <c r="AC278" s="164"/>
      <c r="AD278" s="862"/>
      <c r="AE278" s="862"/>
      <c r="AF278" s="862"/>
      <c r="AG278" s="862"/>
      <c r="AH278" s="862"/>
      <c r="AI278" s="862"/>
      <c r="AJ278" s="862"/>
      <c r="AK278" s="862"/>
      <c r="AL278" s="862"/>
      <c r="AM278" s="862"/>
      <c r="AN278" s="862"/>
      <c r="AO278" s="862"/>
      <c r="AP278" s="862"/>
      <c r="AQ278" s="862"/>
      <c r="AR278" s="164"/>
      <c r="AS278" s="862"/>
      <c r="AT278" s="862"/>
      <c r="AU278" s="862"/>
      <c r="AV278" s="862"/>
      <c r="AW278" s="862"/>
      <c r="AX278" s="862"/>
      <c r="AY278" s="862"/>
      <c r="AZ278" s="862"/>
      <c r="BA278" s="862"/>
      <c r="BB278" s="862"/>
      <c r="BC278" s="862"/>
      <c r="BD278" s="862"/>
      <c r="BE278" s="862"/>
      <c r="BF278" s="862"/>
      <c r="BG278" s="164"/>
      <c r="BH278" s="862"/>
      <c r="BI278" s="862"/>
      <c r="BJ278" s="862"/>
      <c r="BK278" s="862"/>
      <c r="BL278" s="862"/>
      <c r="BM278" s="862"/>
      <c r="BN278" s="862"/>
      <c r="BO278" s="862"/>
      <c r="BP278" s="862"/>
      <c r="BQ278" s="862"/>
      <c r="BR278" s="862"/>
      <c r="BS278" s="862"/>
      <c r="BT278" s="862"/>
      <c r="BU278" s="862"/>
      <c r="BV278" s="164"/>
      <c r="BW278" s="862"/>
      <c r="BX278" s="862"/>
      <c r="BY278" s="862"/>
      <c r="BZ278" s="862"/>
      <c r="CA278" s="862"/>
      <c r="CB278" s="862"/>
      <c r="CC278" s="862"/>
      <c r="CD278" s="862"/>
      <c r="CE278" s="862"/>
      <c r="CF278" s="862"/>
      <c r="CG278" s="862"/>
      <c r="CH278" s="862"/>
      <c r="CI278" s="862"/>
      <c r="CJ278" s="862"/>
      <c r="CK278" s="164"/>
      <c r="CL278" s="862"/>
      <c r="CM278" s="862"/>
      <c r="CN278" s="862"/>
      <c r="CO278" s="862"/>
      <c r="CP278" s="862"/>
      <c r="CQ278" s="862"/>
      <c r="CR278" s="862"/>
      <c r="CS278" s="862"/>
      <c r="CT278" s="862"/>
      <c r="CU278" s="862"/>
      <c r="CV278" s="862"/>
      <c r="CW278" s="862"/>
      <c r="CX278" s="862"/>
      <c r="CY278" s="862"/>
      <c r="CZ278" s="164"/>
      <c r="DA278" s="862"/>
      <c r="DB278" s="862"/>
      <c r="DC278" s="862"/>
      <c r="DD278" s="862"/>
      <c r="DE278" s="862"/>
      <c r="DF278" s="862"/>
      <c r="DG278" s="862"/>
      <c r="DH278" s="862"/>
      <c r="DI278" s="862"/>
      <c r="DJ278" s="862"/>
      <c r="DK278" s="862"/>
      <c r="DL278" s="862"/>
      <c r="DM278" s="862"/>
      <c r="DN278" s="862"/>
      <c r="DO278" s="164"/>
      <c r="DP278" s="862"/>
      <c r="DQ278" s="862"/>
      <c r="DR278" s="862"/>
      <c r="DS278" s="862"/>
      <c r="DT278" s="862"/>
      <c r="DU278" s="862"/>
      <c r="DV278" s="862"/>
      <c r="DW278" s="862"/>
      <c r="DX278" s="862"/>
      <c r="DY278" s="862"/>
      <c r="DZ278" s="862"/>
      <c r="EA278" s="862"/>
      <c r="EB278" s="862"/>
      <c r="EC278" s="862"/>
      <c r="ED278" s="164"/>
      <c r="EE278" s="862"/>
      <c r="EF278" s="862"/>
      <c r="EG278" s="862"/>
      <c r="EH278" s="862"/>
      <c r="EI278" s="862"/>
      <c r="EJ278" s="862"/>
      <c r="EK278" s="862"/>
      <c r="EL278" s="862"/>
      <c r="EM278" s="862"/>
      <c r="EN278" s="862"/>
      <c r="EO278" s="862"/>
      <c r="EP278" s="862"/>
      <c r="EQ278" s="862"/>
      <c r="ER278" s="862"/>
      <c r="ES278" s="164"/>
      <c r="ET278" s="862"/>
    </row>
    <row r="279" spans="1:150" s="155" customFormat="1" ht="8.25" customHeight="1">
      <c r="A279" s="862"/>
      <c r="B279" s="862"/>
      <c r="C279" s="862"/>
      <c r="D279" s="862"/>
      <c r="E279" s="862"/>
      <c r="F279" s="862"/>
      <c r="G279" s="862"/>
      <c r="H279" s="862"/>
      <c r="I279" s="862"/>
      <c r="J279" s="862"/>
      <c r="K279" s="862"/>
      <c r="L279" s="862"/>
      <c r="M279" s="862"/>
      <c r="N279" s="862"/>
      <c r="O279" s="862"/>
      <c r="P279" s="862"/>
      <c r="Q279" s="862"/>
      <c r="R279" s="862"/>
      <c r="S279" s="862"/>
      <c r="T279" s="862"/>
      <c r="U279" s="862"/>
      <c r="V279" s="862"/>
      <c r="W279" s="862"/>
      <c r="X279" s="862"/>
      <c r="Y279" s="862"/>
      <c r="Z279" s="862"/>
      <c r="AA279" s="862"/>
      <c r="AB279" s="862"/>
      <c r="AC279" s="862"/>
      <c r="AD279" s="862"/>
      <c r="AE279" s="862"/>
      <c r="AF279" s="862"/>
      <c r="AG279" s="862"/>
      <c r="AH279" s="862"/>
      <c r="AI279" s="862"/>
      <c r="AJ279" s="862"/>
      <c r="AK279" s="862"/>
      <c r="AL279" s="862"/>
      <c r="AM279" s="862"/>
      <c r="AN279" s="862"/>
      <c r="AO279" s="862"/>
      <c r="AP279" s="862"/>
      <c r="AQ279" s="862"/>
      <c r="AR279" s="862"/>
      <c r="AS279" s="862"/>
      <c r="AT279" s="862"/>
      <c r="AU279" s="862"/>
      <c r="AV279" s="862"/>
      <c r="AW279" s="862"/>
      <c r="AX279" s="862"/>
      <c r="AY279" s="862"/>
      <c r="AZ279" s="862"/>
      <c r="BA279" s="862"/>
      <c r="BB279" s="862"/>
      <c r="BC279" s="862"/>
      <c r="BD279" s="862"/>
      <c r="BE279" s="862"/>
      <c r="BF279" s="862"/>
      <c r="BG279" s="862"/>
      <c r="BH279" s="862"/>
      <c r="BI279" s="862"/>
      <c r="BJ279" s="862"/>
      <c r="BK279" s="862"/>
      <c r="BL279" s="862"/>
      <c r="BM279" s="862"/>
      <c r="BN279" s="862"/>
      <c r="BO279" s="862"/>
      <c r="BP279" s="862"/>
      <c r="BQ279" s="862"/>
      <c r="BR279" s="862"/>
      <c r="BS279" s="862"/>
      <c r="BT279" s="862"/>
      <c r="BU279" s="862"/>
      <c r="BV279" s="862"/>
      <c r="BW279" s="862"/>
      <c r="BX279" s="862"/>
      <c r="BY279" s="862"/>
      <c r="BZ279" s="862"/>
      <c r="CA279" s="862"/>
      <c r="CB279" s="862"/>
      <c r="CC279" s="862"/>
      <c r="CD279" s="862"/>
      <c r="CE279" s="862"/>
      <c r="CF279" s="862"/>
      <c r="CG279" s="862"/>
      <c r="CH279" s="862"/>
      <c r="CI279" s="862"/>
      <c r="CJ279" s="862"/>
      <c r="CK279" s="862"/>
      <c r="CL279" s="862"/>
      <c r="CM279" s="862"/>
      <c r="CN279" s="862"/>
      <c r="CO279" s="862"/>
      <c r="CP279" s="862"/>
      <c r="CQ279" s="862"/>
      <c r="CR279" s="862"/>
      <c r="CS279" s="862"/>
      <c r="CT279" s="862"/>
      <c r="CU279" s="862"/>
      <c r="CV279" s="862"/>
      <c r="CW279" s="862"/>
      <c r="CX279" s="862"/>
      <c r="CY279" s="862"/>
      <c r="CZ279" s="862"/>
      <c r="DA279" s="862"/>
      <c r="DB279" s="862"/>
      <c r="DC279" s="862"/>
      <c r="DD279" s="862"/>
      <c r="DE279" s="862"/>
      <c r="DF279" s="862"/>
      <c r="DG279" s="862"/>
      <c r="DH279" s="862"/>
      <c r="DI279" s="862"/>
      <c r="DJ279" s="862"/>
      <c r="DK279" s="862"/>
      <c r="DL279" s="862"/>
      <c r="DM279" s="862"/>
      <c r="DN279" s="862"/>
      <c r="DO279" s="862"/>
      <c r="DP279" s="862"/>
      <c r="DQ279" s="862"/>
      <c r="DR279" s="862"/>
      <c r="DS279" s="862"/>
      <c r="DT279" s="862"/>
      <c r="DU279" s="862"/>
      <c r="DV279" s="862"/>
      <c r="DW279" s="862"/>
      <c r="DX279" s="862"/>
      <c r="DY279" s="862"/>
      <c r="DZ279" s="862"/>
      <c r="EA279" s="862"/>
      <c r="EB279" s="862"/>
      <c r="EC279" s="862"/>
      <c r="ED279" s="862"/>
      <c r="EE279" s="862"/>
      <c r="EF279" s="862"/>
      <c r="EG279" s="862"/>
      <c r="EH279" s="862"/>
      <c r="EI279" s="862"/>
      <c r="EJ279" s="862"/>
      <c r="EK279" s="862"/>
      <c r="EL279" s="862"/>
      <c r="EM279" s="862"/>
      <c r="EN279" s="862"/>
      <c r="EO279" s="862"/>
      <c r="EP279" s="862"/>
      <c r="EQ279" s="862"/>
      <c r="ER279" s="862"/>
      <c r="ES279" s="862"/>
      <c r="ET279" s="862"/>
    </row>
    <row r="280" spans="1:150" s="155" customFormat="1" ht="13.5" thickBot="1">
      <c r="A280" s="862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1"/>
      <c r="N280" s="61"/>
      <c r="O280" s="862"/>
      <c r="P280" s="862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2"/>
      <c r="AB280" s="61"/>
      <c r="AC280" s="61"/>
      <c r="AD280" s="862"/>
      <c r="AE280" s="862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2"/>
      <c r="AQ280" s="61"/>
      <c r="AR280" s="61"/>
      <c r="AS280" s="862"/>
      <c r="AT280" s="862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2"/>
      <c r="BF280" s="61"/>
      <c r="BG280" s="61"/>
      <c r="BH280" s="862"/>
      <c r="BI280" s="862"/>
      <c r="BJ280" s="60"/>
      <c r="BK280" s="60"/>
      <c r="BL280" s="60"/>
      <c r="BM280" s="60"/>
      <c r="BN280" s="60"/>
      <c r="BO280" s="60"/>
      <c r="BP280" s="60"/>
      <c r="BQ280" s="60"/>
      <c r="BR280" s="60"/>
      <c r="BS280" s="60"/>
      <c r="BT280" s="62"/>
      <c r="BU280" s="61"/>
      <c r="BV280" s="61"/>
      <c r="BW280" s="862"/>
      <c r="BX280" s="862"/>
      <c r="BY280" s="60"/>
      <c r="BZ280" s="60"/>
      <c r="CA280" s="60"/>
      <c r="CB280" s="60"/>
      <c r="CC280" s="60"/>
      <c r="CD280" s="60"/>
      <c r="CE280" s="60"/>
      <c r="CF280" s="60"/>
      <c r="CG280" s="60"/>
      <c r="CH280" s="60"/>
      <c r="CI280" s="62"/>
      <c r="CJ280" s="61"/>
      <c r="CK280" s="61"/>
      <c r="CL280" s="862"/>
      <c r="CM280" s="862"/>
      <c r="CN280" s="60"/>
      <c r="CO280" s="60"/>
      <c r="CP280" s="60"/>
      <c r="CQ280" s="60"/>
      <c r="CR280" s="60"/>
      <c r="CS280" s="60"/>
      <c r="CT280" s="60"/>
      <c r="CU280" s="60"/>
      <c r="CV280" s="60"/>
      <c r="CW280" s="60"/>
      <c r="CX280" s="62"/>
      <c r="CY280" s="61"/>
      <c r="CZ280" s="61"/>
      <c r="DA280" s="862"/>
      <c r="DB280" s="862"/>
      <c r="DC280" s="60"/>
      <c r="DD280" s="60"/>
      <c r="DE280" s="60"/>
      <c r="DF280" s="60"/>
      <c r="DG280" s="60"/>
      <c r="DH280" s="60"/>
      <c r="DI280" s="60"/>
      <c r="DJ280" s="60"/>
      <c r="DK280" s="60"/>
      <c r="DL280" s="60"/>
      <c r="DM280" s="62"/>
      <c r="DN280" s="61"/>
      <c r="DO280" s="61"/>
      <c r="DP280" s="862"/>
      <c r="DQ280" s="862"/>
      <c r="DR280" s="60"/>
      <c r="DS280" s="60"/>
      <c r="DT280" s="60"/>
      <c r="DU280" s="60"/>
      <c r="DV280" s="60"/>
      <c r="DW280" s="60"/>
      <c r="DX280" s="60"/>
      <c r="DY280" s="60"/>
      <c r="DZ280" s="60"/>
      <c r="EA280" s="60"/>
      <c r="EB280" s="62"/>
      <c r="EC280" s="61"/>
      <c r="ED280" s="61"/>
      <c r="EE280" s="862"/>
      <c r="EF280" s="862"/>
      <c r="EG280" s="60"/>
      <c r="EH280" s="60"/>
      <c r="EI280" s="60"/>
      <c r="EJ280" s="60"/>
      <c r="EK280" s="60"/>
      <c r="EL280" s="60"/>
      <c r="EM280" s="60"/>
      <c r="EN280" s="60"/>
      <c r="EO280" s="60"/>
      <c r="EP280" s="60"/>
      <c r="EQ280" s="62"/>
      <c r="ER280" s="61"/>
      <c r="ES280" s="61"/>
      <c r="ET280" s="862"/>
    </row>
    <row r="281" spans="1:150" s="155" customFormat="1" ht="19.5" thickTop="1" thickBot="1">
      <c r="A281" s="862"/>
      <c r="B281" s="1050" t="s">
        <v>129</v>
      </c>
      <c r="C281" s="1051"/>
      <c r="D281" s="1051" t="str">
        <f>'STUDENT PROFILE'!$C$9</f>
        <v>Manish</v>
      </c>
      <c r="E281" s="1051"/>
      <c r="F281" s="1052"/>
      <c r="G281" s="156" t="s">
        <v>862</v>
      </c>
      <c r="H281" s="157">
        <f>'STUDENT PROFILE'!$A$9</f>
        <v>3</v>
      </c>
      <c r="I281" s="158"/>
      <c r="J281" s="1053" t="s">
        <v>50</v>
      </c>
      <c r="K281" s="1054"/>
      <c r="L281" s="1054">
        <f>'STUDENT PROFILE'!$D$9</f>
        <v>2730</v>
      </c>
      <c r="M281" s="1055"/>
      <c r="N281" s="61"/>
      <c r="O281" s="862"/>
      <c r="P281" s="862"/>
      <c r="Q281" s="1050" t="s">
        <v>129</v>
      </c>
      <c r="R281" s="1051"/>
      <c r="S281" s="1051" t="str">
        <f>'STUDENT PROFILE'!$C$14</f>
        <v>Gourav</v>
      </c>
      <c r="T281" s="1051"/>
      <c r="U281" s="1052"/>
      <c r="V281" s="156" t="s">
        <v>862</v>
      </c>
      <c r="W281" s="157">
        <f>'STUDENT PROFILE'!$A$14</f>
        <v>8</v>
      </c>
      <c r="X281" s="158"/>
      <c r="Y281" s="1053" t="s">
        <v>50</v>
      </c>
      <c r="Z281" s="1054"/>
      <c r="AA281" s="1054">
        <f>'STUDENT PROFILE'!$D$14</f>
        <v>2736</v>
      </c>
      <c r="AB281" s="1055"/>
      <c r="AC281" s="61"/>
      <c r="AD281" s="862"/>
      <c r="AE281" s="862"/>
      <c r="AF281" s="1050" t="s">
        <v>129</v>
      </c>
      <c r="AG281" s="1051"/>
      <c r="AH281" s="1051" t="str">
        <f>'STUDENT PROFILE'!$C$19</f>
        <v>Kuldeep</v>
      </c>
      <c r="AI281" s="1051"/>
      <c r="AJ281" s="1052"/>
      <c r="AK281" s="156" t="s">
        <v>862</v>
      </c>
      <c r="AL281" s="157">
        <f>'STUDENT PROFILE'!$A$14</f>
        <v>8</v>
      </c>
      <c r="AM281" s="158"/>
      <c r="AN281" s="1053" t="s">
        <v>50</v>
      </c>
      <c r="AO281" s="1054"/>
      <c r="AP281" s="1054">
        <f>'STUDENT PROFILE'!$D$14</f>
        <v>2736</v>
      </c>
      <c r="AQ281" s="1055"/>
      <c r="AR281" s="61"/>
      <c r="AS281" s="862"/>
      <c r="AT281" s="862"/>
      <c r="AU281" s="1050" t="s">
        <v>129</v>
      </c>
      <c r="AV281" s="1051"/>
      <c r="AW281" s="1051" t="str">
        <f>'STUDENT PROFILE'!$C$19</f>
        <v>Kuldeep</v>
      </c>
      <c r="AX281" s="1051"/>
      <c r="AY281" s="1052"/>
      <c r="AZ281" s="156" t="s">
        <v>862</v>
      </c>
      <c r="BA281" s="157">
        <f>'STUDENT PROFILE'!$A$19</f>
        <v>13</v>
      </c>
      <c r="BB281" s="158"/>
      <c r="BC281" s="1053" t="s">
        <v>50</v>
      </c>
      <c r="BD281" s="1054"/>
      <c r="BE281" s="1054">
        <f>'STUDENT PROFILE'!$D$19</f>
        <v>2741</v>
      </c>
      <c r="BF281" s="1055"/>
      <c r="BG281" s="61"/>
      <c r="BH281" s="862"/>
      <c r="BI281" s="862"/>
      <c r="BJ281" s="1050" t="s">
        <v>129</v>
      </c>
      <c r="BK281" s="1051"/>
      <c r="BL281" s="1051" t="str">
        <f>'STUDENT PROFILE'!$C$24</f>
        <v>Dheeraj Kumar</v>
      </c>
      <c r="BM281" s="1051"/>
      <c r="BN281" s="1052"/>
      <c r="BO281" s="156" t="s">
        <v>862</v>
      </c>
      <c r="BP281" s="157">
        <f>'STUDENT PROFILE'!$A$24</f>
        <v>18</v>
      </c>
      <c r="BQ281" s="158"/>
      <c r="BR281" s="1053" t="s">
        <v>50</v>
      </c>
      <c r="BS281" s="1054"/>
      <c r="BT281" s="1054">
        <f>'STUDENT PROFILE'!$D$24</f>
        <v>2747</v>
      </c>
      <c r="BU281" s="1055"/>
      <c r="BV281" s="61"/>
      <c r="BW281" s="862"/>
      <c r="BX281" s="862"/>
      <c r="BY281" s="1050" t="s">
        <v>129</v>
      </c>
      <c r="BZ281" s="1051"/>
      <c r="CA281" s="1051" t="str">
        <f>'STUDENT PROFILE'!$C$29</f>
        <v>Asha</v>
      </c>
      <c r="CB281" s="1051"/>
      <c r="CC281" s="1052"/>
      <c r="CD281" s="156" t="s">
        <v>862</v>
      </c>
      <c r="CE281" s="157">
        <f>'STUDENT PROFILE'!$A$29</f>
        <v>23</v>
      </c>
      <c r="CF281" s="158"/>
      <c r="CG281" s="1053" t="s">
        <v>50</v>
      </c>
      <c r="CH281" s="1054"/>
      <c r="CI281" s="1054">
        <f>'STUDENT PROFILE'!$D$29</f>
        <v>2752</v>
      </c>
      <c r="CJ281" s="1055"/>
      <c r="CK281" s="61"/>
      <c r="CL281" s="862"/>
      <c r="CM281" s="862"/>
      <c r="CN281" s="1050" t="s">
        <v>129</v>
      </c>
      <c r="CO281" s="1051"/>
      <c r="CP281" s="1051" t="str">
        <f>'STUDENT PROFILE'!$C$34</f>
        <v>Dushyant</v>
      </c>
      <c r="CQ281" s="1051"/>
      <c r="CR281" s="1052"/>
      <c r="CS281" s="156" t="s">
        <v>862</v>
      </c>
      <c r="CT281" s="157">
        <f>'STUDENT PROFILE'!$A$34</f>
        <v>28</v>
      </c>
      <c r="CU281" s="158"/>
      <c r="CV281" s="1053" t="s">
        <v>50</v>
      </c>
      <c r="CW281" s="1054"/>
      <c r="CX281" s="1054">
        <f>'STUDENT PROFILE'!$D$34</f>
        <v>2801</v>
      </c>
      <c r="CY281" s="1055"/>
      <c r="CZ281" s="61"/>
      <c r="DA281" s="862"/>
      <c r="DB281" s="862"/>
      <c r="DC281" s="1050" t="s">
        <v>129</v>
      </c>
      <c r="DD281" s="1051"/>
      <c r="DE281" s="1051" t="str">
        <f>'STUDENT PROFILE'!$C$39</f>
        <v>Vikash</v>
      </c>
      <c r="DF281" s="1051"/>
      <c r="DG281" s="1052"/>
      <c r="DH281" s="156" t="s">
        <v>862</v>
      </c>
      <c r="DI281" s="157">
        <f>'STUDENT PROFILE'!$A$39</f>
        <v>33</v>
      </c>
      <c r="DJ281" s="158"/>
      <c r="DK281" s="1053" t="s">
        <v>50</v>
      </c>
      <c r="DL281" s="1054"/>
      <c r="DM281" s="1054">
        <f>'STUDENT PROFILE'!$D$39</f>
        <v>3063</v>
      </c>
      <c r="DN281" s="1055"/>
      <c r="DO281" s="61"/>
      <c r="DP281" s="862"/>
      <c r="DQ281" s="862"/>
      <c r="DR281" s="1050" t="s">
        <v>129</v>
      </c>
      <c r="DS281" s="1051"/>
      <c r="DT281" s="1051" t="str">
        <f>'STUDENT PROFILE'!$C$44</f>
        <v>Nidhi Yadav</v>
      </c>
      <c r="DU281" s="1051"/>
      <c r="DV281" s="1052"/>
      <c r="DW281" s="156" t="s">
        <v>862</v>
      </c>
      <c r="DX281" s="157">
        <f>'STUDENT PROFILE'!$A$44</f>
        <v>38</v>
      </c>
      <c r="DY281" s="158"/>
      <c r="DZ281" s="1053" t="s">
        <v>50</v>
      </c>
      <c r="EA281" s="1054"/>
      <c r="EB281" s="1054">
        <f>'STUDENT PROFILE'!$D$44</f>
        <v>2755</v>
      </c>
      <c r="EC281" s="1055"/>
      <c r="ED281" s="61"/>
      <c r="EE281" s="862"/>
      <c r="EF281" s="862"/>
      <c r="EG281" s="1050" t="s">
        <v>129</v>
      </c>
      <c r="EH281" s="1051"/>
      <c r="EI281" s="1051" t="str">
        <f>'STUDENT PROFILE'!$C$49</f>
        <v>Nikesh</v>
      </c>
      <c r="EJ281" s="1051"/>
      <c r="EK281" s="1052"/>
      <c r="EL281" s="156" t="s">
        <v>862</v>
      </c>
      <c r="EM281" s="157">
        <f>'STUDENT PROFILE'!$A$49</f>
        <v>43</v>
      </c>
      <c r="EN281" s="158"/>
      <c r="EO281" s="1053" t="s">
        <v>50</v>
      </c>
      <c r="EP281" s="1054"/>
      <c r="EQ281" s="1054">
        <f>'STUDENT PROFILE'!$D$49</f>
        <v>2763</v>
      </c>
      <c r="ER281" s="1055"/>
      <c r="ES281" s="61"/>
      <c r="ET281" s="862"/>
    </row>
    <row r="282" spans="1:150" s="155" customFormat="1" ht="14.1" customHeight="1" thickTop="1">
      <c r="A282" s="862"/>
      <c r="B282" s="159"/>
      <c r="C282" s="61"/>
      <c r="D282" s="169"/>
      <c r="E282" s="61"/>
      <c r="F282" s="61"/>
      <c r="G282" s="61"/>
      <c r="H282" s="61"/>
      <c r="I282" s="61"/>
      <c r="J282" s="61"/>
      <c r="K282" s="61"/>
      <c r="L282" s="60"/>
      <c r="M282" s="61"/>
      <c r="N282" s="61"/>
      <c r="O282" s="862"/>
      <c r="P282" s="862"/>
      <c r="Q282" s="159"/>
      <c r="R282" s="61"/>
      <c r="S282" s="169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862"/>
      <c r="AE282" s="862"/>
      <c r="AF282" s="159"/>
      <c r="AG282" s="61"/>
      <c r="AH282" s="169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862"/>
      <c r="AT282" s="862"/>
      <c r="AU282" s="159"/>
      <c r="AV282" s="61"/>
      <c r="AW282" s="169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862"/>
      <c r="BI282" s="862"/>
      <c r="BJ282" s="159"/>
      <c r="BK282" s="61"/>
      <c r="BL282" s="169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862"/>
      <c r="BX282" s="862"/>
      <c r="BY282" s="159"/>
      <c r="BZ282" s="61"/>
      <c r="CA282" s="169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862"/>
      <c r="CM282" s="862"/>
      <c r="CN282" s="159"/>
      <c r="CO282" s="61"/>
      <c r="CP282" s="169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862"/>
      <c r="DB282" s="862"/>
      <c r="DC282" s="159"/>
      <c r="DD282" s="61"/>
      <c r="DE282" s="169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862"/>
      <c r="DQ282" s="862"/>
      <c r="DR282" s="159"/>
      <c r="DS282" s="61"/>
      <c r="DT282" s="169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862"/>
      <c r="EF282" s="862"/>
      <c r="EG282" s="159"/>
      <c r="EH282" s="61"/>
      <c r="EI282" s="169"/>
      <c r="EJ282" s="61"/>
      <c r="EK282" s="61"/>
      <c r="EL282" s="61"/>
      <c r="EM282" s="61"/>
      <c r="EN282" s="61"/>
      <c r="EO282" s="61"/>
      <c r="EP282" s="61"/>
      <c r="EQ282" s="61"/>
      <c r="ER282" s="61"/>
      <c r="ES282" s="61"/>
      <c r="ET282" s="862"/>
    </row>
    <row r="283" spans="1:150" s="155" customFormat="1" ht="14.1" customHeight="1">
      <c r="A283" s="862"/>
      <c r="B283" s="1056" t="str">
        <f>HOME!$B$15</f>
        <v>ENGLISH</v>
      </c>
      <c r="C283" s="61"/>
      <c r="D283" s="61"/>
      <c r="E283" s="61"/>
      <c r="F283" s="61"/>
      <c r="G283" s="61"/>
      <c r="H283" s="61"/>
      <c r="I283" s="61"/>
      <c r="J283" s="61"/>
      <c r="K283" s="61"/>
      <c r="L283" s="60"/>
      <c r="M283" s="61"/>
      <c r="N283" s="61"/>
      <c r="O283" s="862"/>
      <c r="P283" s="862"/>
      <c r="Q283" s="1056" t="str">
        <f>HOME!$B$15</f>
        <v>ENGLISH</v>
      </c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862"/>
      <c r="AE283" s="862"/>
      <c r="AF283" s="1056" t="str">
        <f>HOME!$B$15</f>
        <v>ENGLISH</v>
      </c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862"/>
      <c r="AT283" s="862"/>
      <c r="AU283" s="1056" t="str">
        <f>HOME!$B$15</f>
        <v>ENGLISH</v>
      </c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862"/>
      <c r="BI283" s="862"/>
      <c r="BJ283" s="1056" t="str">
        <f>HOME!$B$15</f>
        <v>ENGLISH</v>
      </c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862"/>
      <c r="BX283" s="862"/>
      <c r="BY283" s="1056" t="str">
        <f>HOME!$B$15</f>
        <v>ENGLISH</v>
      </c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862"/>
      <c r="CM283" s="862"/>
      <c r="CN283" s="1056" t="str">
        <f>HOME!$B$15</f>
        <v>ENGLISH</v>
      </c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862"/>
      <c r="DB283" s="862"/>
      <c r="DC283" s="1056" t="str">
        <f>HOME!$B$15</f>
        <v>ENGLISH</v>
      </c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862"/>
      <c r="DQ283" s="862"/>
      <c r="DR283" s="1056" t="str">
        <f>HOME!$B$15</f>
        <v>ENGLISH</v>
      </c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862"/>
      <c r="EF283" s="862"/>
      <c r="EG283" s="1056" t="str">
        <f>HOME!$B$15</f>
        <v>ENGLISH</v>
      </c>
      <c r="EH283" s="61"/>
      <c r="EI283" s="61"/>
      <c r="EJ283" s="61"/>
      <c r="EK283" s="61"/>
      <c r="EL283" s="61"/>
      <c r="EM283" s="61"/>
      <c r="EN283" s="61"/>
      <c r="EO283" s="61"/>
      <c r="EP283" s="61"/>
      <c r="EQ283" s="61"/>
      <c r="ER283" s="61"/>
      <c r="ES283" s="61"/>
      <c r="ET283" s="862"/>
    </row>
    <row r="284" spans="1:150" s="155" customFormat="1" ht="14.1" customHeight="1">
      <c r="A284" s="862"/>
      <c r="B284" s="1056"/>
      <c r="C284" s="61"/>
      <c r="D284" s="61"/>
      <c r="E284" s="61"/>
      <c r="F284" s="61"/>
      <c r="G284" s="61"/>
      <c r="H284" s="61"/>
      <c r="I284" s="61"/>
      <c r="J284" s="61"/>
      <c r="K284" s="61"/>
      <c r="L284" s="60"/>
      <c r="M284" s="61"/>
      <c r="N284" s="61"/>
      <c r="O284" s="862"/>
      <c r="P284" s="862"/>
      <c r="Q284" s="1056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862"/>
      <c r="AE284" s="862"/>
      <c r="AF284" s="1056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862"/>
      <c r="AT284" s="862"/>
      <c r="AU284" s="1056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862"/>
      <c r="BI284" s="862"/>
      <c r="BJ284" s="1056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862"/>
      <c r="BX284" s="862"/>
      <c r="BY284" s="1056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862"/>
      <c r="CM284" s="862"/>
      <c r="CN284" s="1056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862"/>
      <c r="DB284" s="862"/>
      <c r="DC284" s="1056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862"/>
      <c r="DQ284" s="862"/>
      <c r="DR284" s="1056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862"/>
      <c r="EF284" s="862"/>
      <c r="EG284" s="1056"/>
      <c r="EH284" s="61"/>
      <c r="EI284" s="61"/>
      <c r="EJ284" s="61"/>
      <c r="EK284" s="61"/>
      <c r="EL284" s="61"/>
      <c r="EM284" s="61"/>
      <c r="EN284" s="61"/>
      <c r="EO284" s="61"/>
      <c r="EP284" s="61"/>
      <c r="EQ284" s="61"/>
      <c r="ER284" s="61"/>
      <c r="ES284" s="61"/>
      <c r="ET284" s="862"/>
    </row>
    <row r="285" spans="1:150" s="155" customFormat="1" ht="14.1" customHeight="1">
      <c r="A285" s="862"/>
      <c r="B285" s="1056"/>
      <c r="C285" s="61"/>
      <c r="D285" s="61"/>
      <c r="E285" s="61"/>
      <c r="F285" s="61"/>
      <c r="G285" s="61"/>
      <c r="H285" s="61"/>
      <c r="I285" s="61"/>
      <c r="J285" s="61"/>
      <c r="K285" s="61"/>
      <c r="L285" s="60"/>
      <c r="M285" s="61"/>
      <c r="N285" s="61"/>
      <c r="O285" s="862"/>
      <c r="P285" s="862"/>
      <c r="Q285" s="1056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862"/>
      <c r="AE285" s="862"/>
      <c r="AF285" s="1056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862"/>
      <c r="AT285" s="862"/>
      <c r="AU285" s="1056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862"/>
      <c r="BI285" s="862"/>
      <c r="BJ285" s="1056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862"/>
      <c r="BX285" s="862"/>
      <c r="BY285" s="1056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862"/>
      <c r="CM285" s="862"/>
      <c r="CN285" s="1056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862"/>
      <c r="DB285" s="862"/>
      <c r="DC285" s="1056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862"/>
      <c r="DQ285" s="862"/>
      <c r="DR285" s="1056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862"/>
      <c r="EF285" s="862"/>
      <c r="EG285" s="1056"/>
      <c r="EH285" s="61"/>
      <c r="EI285" s="61"/>
      <c r="EJ285" s="61"/>
      <c r="EK285" s="61"/>
      <c r="EL285" s="61"/>
      <c r="EM285" s="61"/>
      <c r="EN285" s="61"/>
      <c r="EO285" s="61"/>
      <c r="EP285" s="61"/>
      <c r="EQ285" s="61"/>
      <c r="ER285" s="61"/>
      <c r="ES285" s="61"/>
      <c r="ET285" s="862"/>
    </row>
    <row r="286" spans="1:150" s="155" customFormat="1" ht="14.1" customHeight="1">
      <c r="A286" s="862"/>
      <c r="B286" s="1056"/>
      <c r="C286" s="61"/>
      <c r="D286" s="61"/>
      <c r="E286" s="61"/>
      <c r="F286" s="61"/>
      <c r="G286" s="61"/>
      <c r="H286" s="61"/>
      <c r="I286" s="61"/>
      <c r="J286" s="61"/>
      <c r="K286" s="61"/>
      <c r="L286" s="60"/>
      <c r="M286" s="61"/>
      <c r="N286" s="61"/>
      <c r="O286" s="862"/>
      <c r="P286" s="862"/>
      <c r="Q286" s="1056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862"/>
      <c r="AE286" s="862"/>
      <c r="AF286" s="1056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862"/>
      <c r="AT286" s="862"/>
      <c r="AU286" s="1056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862"/>
      <c r="BI286" s="862"/>
      <c r="BJ286" s="1056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862"/>
      <c r="BX286" s="862"/>
      <c r="BY286" s="1056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862"/>
      <c r="CM286" s="862"/>
      <c r="CN286" s="1056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862"/>
      <c r="DB286" s="862"/>
      <c r="DC286" s="1056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862"/>
      <c r="DQ286" s="862"/>
      <c r="DR286" s="1056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862"/>
      <c r="EF286" s="862"/>
      <c r="EG286" s="1056"/>
      <c r="EH286" s="61"/>
      <c r="EI286" s="61"/>
      <c r="EJ286" s="61"/>
      <c r="EK286" s="61"/>
      <c r="EL286" s="61"/>
      <c r="EM286" s="61"/>
      <c r="EN286" s="61"/>
      <c r="EO286" s="61"/>
      <c r="EP286" s="61"/>
      <c r="EQ286" s="61"/>
      <c r="ER286" s="61"/>
      <c r="ES286" s="61"/>
      <c r="ET286" s="862"/>
    </row>
    <row r="287" spans="1:150" s="155" customFormat="1" ht="14.1" customHeight="1">
      <c r="A287" s="862"/>
      <c r="B287" s="1056"/>
      <c r="C287" s="61"/>
      <c r="D287" s="61"/>
      <c r="E287" s="61"/>
      <c r="F287" s="61"/>
      <c r="G287" s="61"/>
      <c r="H287" s="61"/>
      <c r="I287" s="61"/>
      <c r="J287" s="61"/>
      <c r="K287" s="61"/>
      <c r="L287" s="60"/>
      <c r="M287" s="61"/>
      <c r="N287" s="61"/>
      <c r="O287" s="862"/>
      <c r="P287" s="862"/>
      <c r="Q287" s="1056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862"/>
      <c r="AE287" s="862"/>
      <c r="AF287" s="1056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862"/>
      <c r="AT287" s="862"/>
      <c r="AU287" s="1056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862"/>
      <c r="BI287" s="862"/>
      <c r="BJ287" s="1056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862"/>
      <c r="BX287" s="862"/>
      <c r="BY287" s="1056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862"/>
      <c r="CM287" s="862"/>
      <c r="CN287" s="1056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862"/>
      <c r="DB287" s="862"/>
      <c r="DC287" s="1056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862"/>
      <c r="DQ287" s="862"/>
      <c r="DR287" s="1056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862"/>
      <c r="EF287" s="862"/>
      <c r="EG287" s="1056"/>
      <c r="EH287" s="61"/>
      <c r="EI287" s="61"/>
      <c r="EJ287" s="61"/>
      <c r="EK287" s="61"/>
      <c r="EL287" s="61"/>
      <c r="EM287" s="61"/>
      <c r="EN287" s="61"/>
      <c r="EO287" s="61"/>
      <c r="EP287" s="61"/>
      <c r="EQ287" s="61"/>
      <c r="ER287" s="61"/>
      <c r="ES287" s="61"/>
      <c r="ET287" s="862"/>
    </row>
    <row r="288" spans="1:150" s="155" customFormat="1" ht="14.1" customHeight="1">
      <c r="A288" s="862"/>
      <c r="B288" s="1056"/>
      <c r="C288" s="61"/>
      <c r="D288" s="61"/>
      <c r="E288" s="61"/>
      <c r="F288" s="61"/>
      <c r="G288" s="61"/>
      <c r="H288" s="61"/>
      <c r="I288" s="61"/>
      <c r="J288" s="61"/>
      <c r="K288" s="61"/>
      <c r="L288" s="60"/>
      <c r="M288" s="61"/>
      <c r="N288" s="61"/>
      <c r="O288" s="862"/>
      <c r="P288" s="862"/>
      <c r="Q288" s="1056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862"/>
      <c r="AE288" s="862"/>
      <c r="AF288" s="1056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862"/>
      <c r="AT288" s="862"/>
      <c r="AU288" s="1056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862"/>
      <c r="BI288" s="862"/>
      <c r="BJ288" s="1056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862"/>
      <c r="BX288" s="862"/>
      <c r="BY288" s="1056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862"/>
      <c r="CM288" s="862"/>
      <c r="CN288" s="1056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862"/>
      <c r="DB288" s="862"/>
      <c r="DC288" s="1056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862"/>
      <c r="DQ288" s="862"/>
      <c r="DR288" s="1056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862"/>
      <c r="EF288" s="862"/>
      <c r="EG288" s="1056"/>
      <c r="EH288" s="61"/>
      <c r="EI288" s="61"/>
      <c r="EJ288" s="61"/>
      <c r="EK288" s="61"/>
      <c r="EL288" s="61"/>
      <c r="EM288" s="61"/>
      <c r="EN288" s="61"/>
      <c r="EO288" s="61"/>
      <c r="EP288" s="61"/>
      <c r="EQ288" s="61"/>
      <c r="ER288" s="61"/>
      <c r="ES288" s="61"/>
      <c r="ET288" s="862"/>
    </row>
    <row r="289" spans="1:150" s="155" customFormat="1" ht="14.1" customHeight="1">
      <c r="A289" s="862"/>
      <c r="B289" s="1056"/>
      <c r="C289" s="61"/>
      <c r="D289" s="61"/>
      <c r="E289" s="61"/>
      <c r="F289" s="61"/>
      <c r="G289" s="61"/>
      <c r="H289" s="61"/>
      <c r="I289" s="61"/>
      <c r="J289" s="61"/>
      <c r="K289" s="61"/>
      <c r="L289" s="60"/>
      <c r="M289" s="61"/>
      <c r="N289" s="61"/>
      <c r="O289" s="862"/>
      <c r="P289" s="862"/>
      <c r="Q289" s="1056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862"/>
      <c r="AE289" s="862"/>
      <c r="AF289" s="1056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862"/>
      <c r="AT289" s="862"/>
      <c r="AU289" s="1056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862"/>
      <c r="BI289" s="862"/>
      <c r="BJ289" s="1056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862"/>
      <c r="BX289" s="862"/>
      <c r="BY289" s="1056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862"/>
      <c r="CM289" s="862"/>
      <c r="CN289" s="1056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862"/>
      <c r="DB289" s="862"/>
      <c r="DC289" s="1056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862"/>
      <c r="DQ289" s="862"/>
      <c r="DR289" s="1056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862"/>
      <c r="EF289" s="862"/>
      <c r="EG289" s="1056"/>
      <c r="EH289" s="61"/>
      <c r="EI289" s="61"/>
      <c r="EJ289" s="61"/>
      <c r="EK289" s="61"/>
      <c r="EL289" s="61"/>
      <c r="EM289" s="61"/>
      <c r="EN289" s="61"/>
      <c r="EO289" s="61"/>
      <c r="EP289" s="61"/>
      <c r="EQ289" s="61"/>
      <c r="ER289" s="61"/>
      <c r="ES289" s="61"/>
      <c r="ET289" s="862"/>
    </row>
    <row r="290" spans="1:150" s="155" customFormat="1" ht="14.1" customHeight="1">
      <c r="A290" s="862"/>
      <c r="B290" s="1056"/>
      <c r="C290" s="61"/>
      <c r="D290" s="61"/>
      <c r="E290" s="61"/>
      <c r="F290" s="61"/>
      <c r="G290" s="61"/>
      <c r="H290" s="61"/>
      <c r="I290" s="61"/>
      <c r="J290" s="61"/>
      <c r="K290" s="61"/>
      <c r="L290" s="60"/>
      <c r="M290" s="61"/>
      <c r="N290" s="61"/>
      <c r="O290" s="862"/>
      <c r="P290" s="862"/>
      <c r="Q290" s="1056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862"/>
      <c r="AE290" s="862"/>
      <c r="AF290" s="1056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862"/>
      <c r="AT290" s="862"/>
      <c r="AU290" s="1056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862"/>
      <c r="BI290" s="862"/>
      <c r="BJ290" s="1056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862"/>
      <c r="BX290" s="862"/>
      <c r="BY290" s="1056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862"/>
      <c r="CM290" s="862"/>
      <c r="CN290" s="1056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862"/>
      <c r="DB290" s="862"/>
      <c r="DC290" s="1056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862"/>
      <c r="DQ290" s="862"/>
      <c r="DR290" s="1056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862"/>
      <c r="EF290" s="862"/>
      <c r="EG290" s="1056"/>
      <c r="EH290" s="61"/>
      <c r="EI290" s="61"/>
      <c r="EJ290" s="61"/>
      <c r="EK290" s="61"/>
      <c r="EL290" s="61"/>
      <c r="EM290" s="61"/>
      <c r="EN290" s="61"/>
      <c r="EO290" s="61"/>
      <c r="EP290" s="61"/>
      <c r="EQ290" s="61"/>
      <c r="ER290" s="61"/>
      <c r="ES290" s="61"/>
      <c r="ET290" s="862"/>
    </row>
    <row r="291" spans="1:150" s="155" customFormat="1" ht="14.1" customHeight="1">
      <c r="A291" s="862"/>
      <c r="B291" s="1056"/>
      <c r="C291" s="61"/>
      <c r="D291" s="61"/>
      <c r="E291" s="61"/>
      <c r="F291" s="61"/>
      <c r="G291" s="61"/>
      <c r="H291" s="61"/>
      <c r="I291" s="61"/>
      <c r="J291" s="61"/>
      <c r="K291" s="61"/>
      <c r="L291" s="60"/>
      <c r="M291" s="61"/>
      <c r="N291" s="61"/>
      <c r="O291" s="862"/>
      <c r="P291" s="862"/>
      <c r="Q291" s="1056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862"/>
      <c r="AE291" s="862"/>
      <c r="AF291" s="1056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862"/>
      <c r="AT291" s="862"/>
      <c r="AU291" s="1056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862"/>
      <c r="BI291" s="862"/>
      <c r="BJ291" s="1056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862"/>
      <c r="BX291" s="862"/>
      <c r="BY291" s="1056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862"/>
      <c r="CM291" s="862"/>
      <c r="CN291" s="1056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862"/>
      <c r="DB291" s="862"/>
      <c r="DC291" s="1056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862"/>
      <c r="DQ291" s="862"/>
      <c r="DR291" s="1056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862"/>
      <c r="EF291" s="862"/>
      <c r="EG291" s="1056"/>
      <c r="EH291" s="61"/>
      <c r="EI291" s="61"/>
      <c r="EJ291" s="61"/>
      <c r="EK291" s="61"/>
      <c r="EL291" s="61"/>
      <c r="EM291" s="61"/>
      <c r="EN291" s="61"/>
      <c r="EO291" s="61"/>
      <c r="EP291" s="61"/>
      <c r="EQ291" s="61"/>
      <c r="ER291" s="61"/>
      <c r="ES291" s="61"/>
      <c r="ET291" s="862"/>
    </row>
    <row r="292" spans="1:150" s="155" customFormat="1" ht="14.1" customHeight="1">
      <c r="A292" s="862"/>
      <c r="B292" s="1056"/>
      <c r="C292" s="61"/>
      <c r="D292" s="61"/>
      <c r="E292" s="61"/>
      <c r="F292" s="61"/>
      <c r="G292" s="61"/>
      <c r="H292" s="61"/>
      <c r="I292" s="61"/>
      <c r="J292" s="61"/>
      <c r="K292" s="61"/>
      <c r="L292" s="60"/>
      <c r="M292" s="61"/>
      <c r="N292" s="61"/>
      <c r="O292" s="862"/>
      <c r="P292" s="862"/>
      <c r="Q292" s="1056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862"/>
      <c r="AE292" s="862"/>
      <c r="AF292" s="1056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862"/>
      <c r="AT292" s="862"/>
      <c r="AU292" s="1056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862"/>
      <c r="BI292" s="862"/>
      <c r="BJ292" s="1056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862"/>
      <c r="BX292" s="862"/>
      <c r="BY292" s="1056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862"/>
      <c r="CM292" s="862"/>
      <c r="CN292" s="1056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862"/>
      <c r="DB292" s="862"/>
      <c r="DC292" s="1056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862"/>
      <c r="DQ292" s="862"/>
      <c r="DR292" s="1056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862"/>
      <c r="EF292" s="862"/>
      <c r="EG292" s="1056"/>
      <c r="EH292" s="61"/>
      <c r="EI292" s="61"/>
      <c r="EJ292" s="61"/>
      <c r="EK292" s="61"/>
      <c r="EL292" s="61"/>
      <c r="EM292" s="61"/>
      <c r="EN292" s="61"/>
      <c r="EO292" s="61"/>
      <c r="EP292" s="61"/>
      <c r="EQ292" s="61"/>
      <c r="ER292" s="61"/>
      <c r="ES292" s="61"/>
      <c r="ET292" s="862"/>
    </row>
    <row r="293" spans="1:150" s="155" customFormat="1" ht="14.1" customHeight="1">
      <c r="A293" s="862"/>
      <c r="B293" s="160"/>
      <c r="C293" s="61"/>
      <c r="D293" s="61"/>
      <c r="E293" s="61"/>
      <c r="F293" s="61"/>
      <c r="G293" s="61"/>
      <c r="H293" s="61"/>
      <c r="I293" s="61"/>
      <c r="J293" s="61"/>
      <c r="K293" s="61"/>
      <c r="L293" s="60"/>
      <c r="M293" s="61"/>
      <c r="N293" s="61"/>
      <c r="O293" s="862"/>
      <c r="P293" s="862"/>
      <c r="Q293" s="160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862"/>
      <c r="AE293" s="862"/>
      <c r="AF293" s="160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862"/>
      <c r="AT293" s="862"/>
      <c r="AU293" s="160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862"/>
      <c r="BI293" s="862"/>
      <c r="BJ293" s="160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862"/>
      <c r="BX293" s="862"/>
      <c r="BY293" s="160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862"/>
      <c r="CM293" s="862"/>
      <c r="CN293" s="160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862"/>
      <c r="DB293" s="862"/>
      <c r="DC293" s="160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862"/>
      <c r="DQ293" s="862"/>
      <c r="DR293" s="160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862"/>
      <c r="EF293" s="862"/>
      <c r="EG293" s="160"/>
      <c r="EH293" s="61"/>
      <c r="EI293" s="61"/>
      <c r="EJ293" s="61"/>
      <c r="EK293" s="61"/>
      <c r="EL293" s="61"/>
      <c r="EM293" s="61"/>
      <c r="EN293" s="61"/>
      <c r="EO293" s="61"/>
      <c r="EP293" s="61"/>
      <c r="EQ293" s="61"/>
      <c r="ER293" s="61"/>
      <c r="ES293" s="61"/>
      <c r="ET293" s="862"/>
    </row>
    <row r="294" spans="1:150" s="155" customFormat="1" ht="14.1" customHeight="1">
      <c r="A294" s="862"/>
      <c r="B294" s="159"/>
      <c r="C294" s="61"/>
      <c r="D294" s="61"/>
      <c r="E294" s="61"/>
      <c r="F294" s="61"/>
      <c r="G294" s="61"/>
      <c r="H294" s="61"/>
      <c r="I294" s="61"/>
      <c r="J294" s="61"/>
      <c r="K294" s="61"/>
      <c r="L294" s="60"/>
      <c r="M294" s="61"/>
      <c r="N294" s="61"/>
      <c r="O294" s="862"/>
      <c r="P294" s="862"/>
      <c r="Q294" s="159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862"/>
      <c r="AE294" s="862"/>
      <c r="AF294" s="159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862"/>
      <c r="AT294" s="862"/>
      <c r="AU294" s="159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862"/>
      <c r="BI294" s="862"/>
      <c r="BJ294" s="159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862"/>
      <c r="BX294" s="862"/>
      <c r="BY294" s="159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862"/>
      <c r="CM294" s="862"/>
      <c r="CN294" s="159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862"/>
      <c r="DB294" s="862"/>
      <c r="DC294" s="159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862"/>
      <c r="DQ294" s="862"/>
      <c r="DR294" s="159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862"/>
      <c r="EF294" s="862"/>
      <c r="EG294" s="159"/>
      <c r="EH294" s="61"/>
      <c r="EI294" s="61"/>
      <c r="EJ294" s="61"/>
      <c r="EK294" s="61"/>
      <c r="EL294" s="61"/>
      <c r="EM294" s="61"/>
      <c r="EN294" s="61"/>
      <c r="EO294" s="61"/>
      <c r="EP294" s="61"/>
      <c r="EQ294" s="61"/>
      <c r="ER294" s="61"/>
      <c r="ES294" s="61"/>
      <c r="ET294" s="862"/>
    </row>
    <row r="295" spans="1:150" s="155" customFormat="1" ht="14.1" customHeight="1">
      <c r="A295" s="862"/>
      <c r="B295" s="1056" t="str">
        <f>HOME!$B$16</f>
        <v>HINDI</v>
      </c>
      <c r="C295" s="61"/>
      <c r="D295" s="61"/>
      <c r="E295" s="61"/>
      <c r="F295" s="61"/>
      <c r="G295" s="61"/>
      <c r="H295" s="61"/>
      <c r="I295" s="61"/>
      <c r="J295" s="61"/>
      <c r="K295" s="61"/>
      <c r="L295" s="60"/>
      <c r="M295" s="61"/>
      <c r="N295" s="61"/>
      <c r="O295" s="862"/>
      <c r="P295" s="862"/>
      <c r="Q295" s="1056" t="str">
        <f>HOME!$B$16</f>
        <v>HINDI</v>
      </c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862"/>
      <c r="AE295" s="862"/>
      <c r="AF295" s="1056" t="str">
        <f>HOME!$B$16</f>
        <v>HINDI</v>
      </c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862"/>
      <c r="AT295" s="862"/>
      <c r="AU295" s="1056" t="str">
        <f>HOME!$B$16</f>
        <v>HINDI</v>
      </c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862"/>
      <c r="BI295" s="862"/>
      <c r="BJ295" s="1056" t="str">
        <f>HOME!$B$16</f>
        <v>HINDI</v>
      </c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862"/>
      <c r="BX295" s="862"/>
      <c r="BY295" s="1056" t="str">
        <f>HOME!$B$16</f>
        <v>HINDI</v>
      </c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862"/>
      <c r="CM295" s="862"/>
      <c r="CN295" s="1056" t="str">
        <f>HOME!$B$16</f>
        <v>HINDI</v>
      </c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862"/>
      <c r="DB295" s="862"/>
      <c r="DC295" s="1056" t="str">
        <f>HOME!$B$16</f>
        <v>HINDI</v>
      </c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862"/>
      <c r="DQ295" s="862"/>
      <c r="DR295" s="1056" t="str">
        <f>HOME!$B$16</f>
        <v>HINDI</v>
      </c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862"/>
      <c r="EF295" s="862"/>
      <c r="EG295" s="1056" t="str">
        <f>HOME!$B$16</f>
        <v>HINDI</v>
      </c>
      <c r="EH295" s="61"/>
      <c r="EI295" s="61"/>
      <c r="EJ295" s="61"/>
      <c r="EK295" s="61"/>
      <c r="EL295" s="61"/>
      <c r="EM295" s="61"/>
      <c r="EN295" s="61"/>
      <c r="EO295" s="61"/>
      <c r="EP295" s="61"/>
      <c r="EQ295" s="61"/>
      <c r="ER295" s="61"/>
      <c r="ES295" s="61"/>
      <c r="ET295" s="862"/>
    </row>
    <row r="296" spans="1:150" s="155" customFormat="1" ht="14.1" customHeight="1">
      <c r="A296" s="862"/>
      <c r="B296" s="1056"/>
      <c r="C296" s="61"/>
      <c r="D296" s="61"/>
      <c r="E296" s="61"/>
      <c r="F296" s="61"/>
      <c r="G296" s="61"/>
      <c r="H296" s="61"/>
      <c r="I296" s="61"/>
      <c r="J296" s="61"/>
      <c r="K296" s="61"/>
      <c r="L296" s="60"/>
      <c r="M296" s="61"/>
      <c r="N296" s="61"/>
      <c r="O296" s="862"/>
      <c r="P296" s="862"/>
      <c r="Q296" s="1056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862"/>
      <c r="AE296" s="862"/>
      <c r="AF296" s="1056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862"/>
      <c r="AT296" s="862"/>
      <c r="AU296" s="1056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862"/>
      <c r="BI296" s="862"/>
      <c r="BJ296" s="1056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862"/>
      <c r="BX296" s="862"/>
      <c r="BY296" s="1056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862"/>
      <c r="CM296" s="862"/>
      <c r="CN296" s="1056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862"/>
      <c r="DB296" s="862"/>
      <c r="DC296" s="1056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862"/>
      <c r="DQ296" s="862"/>
      <c r="DR296" s="1056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862"/>
      <c r="EF296" s="862"/>
      <c r="EG296" s="1056"/>
      <c r="EH296" s="61"/>
      <c r="EI296" s="61"/>
      <c r="EJ296" s="61"/>
      <c r="EK296" s="61"/>
      <c r="EL296" s="61"/>
      <c r="EM296" s="61"/>
      <c r="EN296" s="61"/>
      <c r="EO296" s="61"/>
      <c r="EP296" s="61"/>
      <c r="EQ296" s="61"/>
      <c r="ER296" s="61"/>
      <c r="ES296" s="61"/>
      <c r="ET296" s="862"/>
    </row>
    <row r="297" spans="1:150" s="155" customFormat="1" ht="14.1" customHeight="1">
      <c r="A297" s="862"/>
      <c r="B297" s="1056"/>
      <c r="C297" s="61"/>
      <c r="D297" s="61"/>
      <c r="E297" s="61"/>
      <c r="F297" s="61"/>
      <c r="G297" s="61"/>
      <c r="H297" s="61"/>
      <c r="I297" s="61"/>
      <c r="J297" s="61"/>
      <c r="K297" s="61"/>
      <c r="L297" s="60"/>
      <c r="M297" s="61"/>
      <c r="N297" s="61"/>
      <c r="O297" s="862"/>
      <c r="P297" s="862"/>
      <c r="Q297" s="1056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862"/>
      <c r="AE297" s="862"/>
      <c r="AF297" s="1056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862"/>
      <c r="AT297" s="862"/>
      <c r="AU297" s="1056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862"/>
      <c r="BI297" s="862"/>
      <c r="BJ297" s="1056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862"/>
      <c r="BX297" s="862"/>
      <c r="BY297" s="1056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862"/>
      <c r="CM297" s="862"/>
      <c r="CN297" s="1056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862"/>
      <c r="DB297" s="862"/>
      <c r="DC297" s="1056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862"/>
      <c r="DQ297" s="862"/>
      <c r="DR297" s="1056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862"/>
      <c r="EF297" s="862"/>
      <c r="EG297" s="1056"/>
      <c r="EH297" s="61"/>
      <c r="EI297" s="61"/>
      <c r="EJ297" s="61"/>
      <c r="EK297" s="61"/>
      <c r="EL297" s="61"/>
      <c r="EM297" s="61"/>
      <c r="EN297" s="61"/>
      <c r="EO297" s="61"/>
      <c r="EP297" s="61"/>
      <c r="EQ297" s="61"/>
      <c r="ER297" s="61"/>
      <c r="ES297" s="61"/>
      <c r="ET297" s="862"/>
    </row>
    <row r="298" spans="1:150" s="155" customFormat="1" ht="14.1" customHeight="1">
      <c r="A298" s="862"/>
      <c r="B298" s="1056"/>
      <c r="C298" s="61"/>
      <c r="D298" s="61"/>
      <c r="E298" s="61"/>
      <c r="F298" s="61"/>
      <c r="G298" s="61"/>
      <c r="H298" s="61"/>
      <c r="I298" s="61"/>
      <c r="J298" s="61"/>
      <c r="K298" s="61"/>
      <c r="L298" s="60"/>
      <c r="M298" s="61"/>
      <c r="N298" s="61"/>
      <c r="O298" s="862"/>
      <c r="P298" s="862"/>
      <c r="Q298" s="1056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862"/>
      <c r="AE298" s="862"/>
      <c r="AF298" s="1056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862"/>
      <c r="AT298" s="862"/>
      <c r="AU298" s="1056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862"/>
      <c r="BI298" s="862"/>
      <c r="BJ298" s="1056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862"/>
      <c r="BX298" s="862"/>
      <c r="BY298" s="1056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862"/>
      <c r="CM298" s="862"/>
      <c r="CN298" s="1056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862"/>
      <c r="DB298" s="862"/>
      <c r="DC298" s="1056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862"/>
      <c r="DQ298" s="862"/>
      <c r="DR298" s="1056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862"/>
      <c r="EF298" s="862"/>
      <c r="EG298" s="1056"/>
      <c r="EH298" s="61"/>
      <c r="EI298" s="61"/>
      <c r="EJ298" s="61"/>
      <c r="EK298" s="61"/>
      <c r="EL298" s="61"/>
      <c r="EM298" s="61"/>
      <c r="EN298" s="61"/>
      <c r="EO298" s="61"/>
      <c r="EP298" s="61"/>
      <c r="EQ298" s="61"/>
      <c r="ER298" s="61"/>
      <c r="ES298" s="61"/>
      <c r="ET298" s="862"/>
    </row>
    <row r="299" spans="1:150" s="155" customFormat="1" ht="14.1" customHeight="1">
      <c r="A299" s="862"/>
      <c r="B299" s="1056"/>
      <c r="C299" s="61"/>
      <c r="D299" s="61"/>
      <c r="E299" s="61"/>
      <c r="F299" s="61"/>
      <c r="G299" s="61"/>
      <c r="H299" s="61"/>
      <c r="I299" s="61"/>
      <c r="J299" s="61"/>
      <c r="K299" s="61"/>
      <c r="L299" s="60"/>
      <c r="M299" s="61"/>
      <c r="N299" s="61"/>
      <c r="O299" s="862"/>
      <c r="P299" s="862"/>
      <c r="Q299" s="1056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862"/>
      <c r="AE299" s="862"/>
      <c r="AF299" s="1056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862"/>
      <c r="AT299" s="862"/>
      <c r="AU299" s="1056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862"/>
      <c r="BI299" s="862"/>
      <c r="BJ299" s="1056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862"/>
      <c r="BX299" s="862"/>
      <c r="BY299" s="1056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862"/>
      <c r="CM299" s="862"/>
      <c r="CN299" s="1056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862"/>
      <c r="DB299" s="862"/>
      <c r="DC299" s="1056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862"/>
      <c r="DQ299" s="862"/>
      <c r="DR299" s="1056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862"/>
      <c r="EF299" s="862"/>
      <c r="EG299" s="1056"/>
      <c r="EH299" s="61"/>
      <c r="EI299" s="61"/>
      <c r="EJ299" s="61"/>
      <c r="EK299" s="61"/>
      <c r="EL299" s="61"/>
      <c r="EM299" s="61"/>
      <c r="EN299" s="61"/>
      <c r="EO299" s="61"/>
      <c r="EP299" s="61"/>
      <c r="EQ299" s="61"/>
      <c r="ER299" s="61"/>
      <c r="ES299" s="61"/>
      <c r="ET299" s="862"/>
    </row>
    <row r="300" spans="1:150" s="155" customFormat="1" ht="14.1" customHeight="1">
      <c r="A300" s="862"/>
      <c r="B300" s="1056"/>
      <c r="C300" s="61"/>
      <c r="D300" s="61"/>
      <c r="E300" s="61"/>
      <c r="F300" s="61"/>
      <c r="G300" s="61"/>
      <c r="H300" s="61"/>
      <c r="I300" s="61"/>
      <c r="J300" s="61"/>
      <c r="K300" s="61"/>
      <c r="L300" s="60"/>
      <c r="M300" s="61"/>
      <c r="N300" s="61"/>
      <c r="O300" s="862"/>
      <c r="P300" s="862"/>
      <c r="Q300" s="1056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862"/>
      <c r="AE300" s="862"/>
      <c r="AF300" s="1056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862"/>
      <c r="AT300" s="862"/>
      <c r="AU300" s="1056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862"/>
      <c r="BI300" s="862"/>
      <c r="BJ300" s="1056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862"/>
      <c r="BX300" s="862"/>
      <c r="BY300" s="1056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862"/>
      <c r="CM300" s="862"/>
      <c r="CN300" s="1056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862"/>
      <c r="DB300" s="862"/>
      <c r="DC300" s="1056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862"/>
      <c r="DQ300" s="862"/>
      <c r="DR300" s="1056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862"/>
      <c r="EF300" s="862"/>
      <c r="EG300" s="1056"/>
      <c r="EH300" s="61"/>
      <c r="EI300" s="61"/>
      <c r="EJ300" s="61"/>
      <c r="EK300" s="61"/>
      <c r="EL300" s="61"/>
      <c r="EM300" s="61"/>
      <c r="EN300" s="61"/>
      <c r="EO300" s="61"/>
      <c r="EP300" s="61"/>
      <c r="EQ300" s="61"/>
      <c r="ER300" s="61"/>
      <c r="ES300" s="61"/>
      <c r="ET300" s="862"/>
    </row>
    <row r="301" spans="1:150" s="155" customFormat="1" ht="14.1" customHeight="1">
      <c r="A301" s="862"/>
      <c r="B301" s="1056"/>
      <c r="C301" s="61"/>
      <c r="D301" s="61"/>
      <c r="E301" s="61"/>
      <c r="F301" s="61"/>
      <c r="G301" s="61"/>
      <c r="H301" s="61"/>
      <c r="I301" s="61"/>
      <c r="J301" s="61"/>
      <c r="K301" s="61"/>
      <c r="L301" s="60"/>
      <c r="M301" s="61"/>
      <c r="N301" s="61"/>
      <c r="O301" s="862"/>
      <c r="P301" s="862"/>
      <c r="Q301" s="1056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862"/>
      <c r="AE301" s="862"/>
      <c r="AF301" s="1056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862"/>
      <c r="AT301" s="862"/>
      <c r="AU301" s="1056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862"/>
      <c r="BI301" s="862"/>
      <c r="BJ301" s="1056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862"/>
      <c r="BX301" s="862"/>
      <c r="BY301" s="1056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862"/>
      <c r="CM301" s="862"/>
      <c r="CN301" s="1056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862"/>
      <c r="DB301" s="862"/>
      <c r="DC301" s="1056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862"/>
      <c r="DQ301" s="862"/>
      <c r="DR301" s="1056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862"/>
      <c r="EF301" s="862"/>
      <c r="EG301" s="1056"/>
      <c r="EH301" s="61"/>
      <c r="EI301" s="61"/>
      <c r="EJ301" s="61"/>
      <c r="EK301" s="61"/>
      <c r="EL301" s="61"/>
      <c r="EM301" s="61"/>
      <c r="EN301" s="61"/>
      <c r="EO301" s="61"/>
      <c r="EP301" s="61"/>
      <c r="EQ301" s="61"/>
      <c r="ER301" s="61"/>
      <c r="ES301" s="61"/>
      <c r="ET301" s="862"/>
    </row>
    <row r="302" spans="1:150" s="155" customFormat="1" ht="14.1" customHeight="1">
      <c r="A302" s="862"/>
      <c r="B302" s="1056"/>
      <c r="C302" s="61"/>
      <c r="D302" s="61"/>
      <c r="E302" s="61"/>
      <c r="F302" s="61"/>
      <c r="G302" s="61"/>
      <c r="H302" s="61"/>
      <c r="I302" s="61"/>
      <c r="J302" s="61"/>
      <c r="K302" s="61"/>
      <c r="L302" s="60"/>
      <c r="M302" s="61"/>
      <c r="N302" s="61"/>
      <c r="O302" s="862"/>
      <c r="P302" s="862"/>
      <c r="Q302" s="1056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862"/>
      <c r="AE302" s="862"/>
      <c r="AF302" s="1056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862"/>
      <c r="AT302" s="862"/>
      <c r="AU302" s="1056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862"/>
      <c r="BI302" s="862"/>
      <c r="BJ302" s="1056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862"/>
      <c r="BX302" s="862"/>
      <c r="BY302" s="1056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862"/>
      <c r="CM302" s="862"/>
      <c r="CN302" s="1056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862"/>
      <c r="DB302" s="862"/>
      <c r="DC302" s="1056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862"/>
      <c r="DQ302" s="862"/>
      <c r="DR302" s="1056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862"/>
      <c r="EF302" s="862"/>
      <c r="EG302" s="1056"/>
      <c r="EH302" s="61"/>
      <c r="EI302" s="61"/>
      <c r="EJ302" s="61"/>
      <c r="EK302" s="61"/>
      <c r="EL302" s="61"/>
      <c r="EM302" s="61"/>
      <c r="EN302" s="61"/>
      <c r="EO302" s="61"/>
      <c r="EP302" s="61"/>
      <c r="EQ302" s="61"/>
      <c r="ER302" s="61"/>
      <c r="ES302" s="61"/>
      <c r="ET302" s="862"/>
    </row>
    <row r="303" spans="1:150" s="155" customFormat="1" ht="14.1" customHeight="1">
      <c r="A303" s="862"/>
      <c r="B303" s="1056"/>
      <c r="C303" s="61"/>
      <c r="D303" s="61"/>
      <c r="E303" s="61"/>
      <c r="F303" s="61"/>
      <c r="G303" s="61"/>
      <c r="H303" s="61"/>
      <c r="I303" s="61"/>
      <c r="J303" s="61"/>
      <c r="K303" s="61"/>
      <c r="L303" s="60"/>
      <c r="M303" s="61"/>
      <c r="N303" s="61"/>
      <c r="O303" s="862"/>
      <c r="P303" s="862"/>
      <c r="Q303" s="1056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862"/>
      <c r="AE303" s="862"/>
      <c r="AF303" s="1056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862"/>
      <c r="AT303" s="862"/>
      <c r="AU303" s="1056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862"/>
      <c r="BI303" s="862"/>
      <c r="BJ303" s="1056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862"/>
      <c r="BX303" s="862"/>
      <c r="BY303" s="1056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862"/>
      <c r="CM303" s="862"/>
      <c r="CN303" s="1056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862"/>
      <c r="DB303" s="862"/>
      <c r="DC303" s="1056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862"/>
      <c r="DQ303" s="862"/>
      <c r="DR303" s="1056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862"/>
      <c r="EF303" s="862"/>
      <c r="EG303" s="1056"/>
      <c r="EH303" s="61"/>
      <c r="EI303" s="61"/>
      <c r="EJ303" s="61"/>
      <c r="EK303" s="61"/>
      <c r="EL303" s="61"/>
      <c r="EM303" s="61"/>
      <c r="EN303" s="61"/>
      <c r="EO303" s="61"/>
      <c r="EP303" s="61"/>
      <c r="EQ303" s="61"/>
      <c r="ER303" s="61"/>
      <c r="ES303" s="61"/>
      <c r="ET303" s="862"/>
    </row>
    <row r="304" spans="1:150" s="155" customFormat="1" ht="14.1" customHeight="1">
      <c r="A304" s="862"/>
      <c r="B304" s="160"/>
      <c r="C304" s="61"/>
      <c r="D304" s="61"/>
      <c r="E304" s="61"/>
      <c r="F304" s="61"/>
      <c r="G304" s="61"/>
      <c r="H304" s="61"/>
      <c r="I304" s="61"/>
      <c r="J304" s="61"/>
      <c r="K304" s="61"/>
      <c r="L304" s="60"/>
      <c r="M304" s="61"/>
      <c r="N304" s="61"/>
      <c r="O304" s="862"/>
      <c r="P304" s="862"/>
      <c r="Q304" s="160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862"/>
      <c r="AE304" s="862"/>
      <c r="AF304" s="160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862"/>
      <c r="AT304" s="862"/>
      <c r="AU304" s="160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862"/>
      <c r="BI304" s="862"/>
      <c r="BJ304" s="160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862"/>
      <c r="BX304" s="862"/>
      <c r="BY304" s="160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862"/>
      <c r="CM304" s="862"/>
      <c r="CN304" s="160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862"/>
      <c r="DB304" s="862"/>
      <c r="DC304" s="160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862"/>
      <c r="DQ304" s="862"/>
      <c r="DR304" s="160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862"/>
      <c r="EF304" s="862"/>
      <c r="EG304" s="160"/>
      <c r="EH304" s="61"/>
      <c r="EI304" s="61"/>
      <c r="EJ304" s="61"/>
      <c r="EK304" s="61"/>
      <c r="EL304" s="61"/>
      <c r="EM304" s="61"/>
      <c r="EN304" s="61"/>
      <c r="EO304" s="61"/>
      <c r="EP304" s="61"/>
      <c r="EQ304" s="61"/>
      <c r="ER304" s="61"/>
      <c r="ES304" s="61"/>
      <c r="ET304" s="862"/>
    </row>
    <row r="305" spans="1:150" s="155" customFormat="1" ht="14.1" customHeight="1">
      <c r="A305" s="862"/>
      <c r="B305" s="1056" t="str">
        <f>HOME!$B$17</f>
        <v>TELUGU</v>
      </c>
      <c r="C305" s="61"/>
      <c r="D305" s="61"/>
      <c r="E305" s="61"/>
      <c r="F305" s="61"/>
      <c r="G305" s="61"/>
      <c r="H305" s="61"/>
      <c r="I305" s="61"/>
      <c r="J305" s="61"/>
      <c r="K305" s="61"/>
      <c r="L305" s="60"/>
      <c r="M305" s="61"/>
      <c r="N305" s="61"/>
      <c r="O305" s="862"/>
      <c r="P305" s="862"/>
      <c r="Q305" s="1056" t="str">
        <f>HOME!$B$17</f>
        <v>TELUGU</v>
      </c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862"/>
      <c r="AE305" s="862"/>
      <c r="AF305" s="1056" t="str">
        <f>HOME!$B$17</f>
        <v>TELUGU</v>
      </c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862"/>
      <c r="AT305" s="862"/>
      <c r="AU305" s="1056" t="str">
        <f>HOME!$B$17</f>
        <v>TELUGU</v>
      </c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862"/>
      <c r="BI305" s="862"/>
      <c r="BJ305" s="1056" t="str">
        <f>HOME!$B$17</f>
        <v>TELUGU</v>
      </c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862"/>
      <c r="BX305" s="862"/>
      <c r="BY305" s="1056" t="str">
        <f>HOME!$B$17</f>
        <v>TELUGU</v>
      </c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862"/>
      <c r="CM305" s="862"/>
      <c r="CN305" s="1056" t="str">
        <f>HOME!$B$17</f>
        <v>TELUGU</v>
      </c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862"/>
      <c r="DB305" s="862"/>
      <c r="DC305" s="1056" t="str">
        <f>HOME!$B$17</f>
        <v>TELUGU</v>
      </c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862"/>
      <c r="DQ305" s="862"/>
      <c r="DR305" s="1056" t="str">
        <f>HOME!$B$17</f>
        <v>TELUGU</v>
      </c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862"/>
      <c r="EF305" s="862"/>
      <c r="EG305" s="1056" t="str">
        <f>HOME!$B$17</f>
        <v>TELUGU</v>
      </c>
      <c r="EH305" s="61"/>
      <c r="EI305" s="61"/>
      <c r="EJ305" s="61"/>
      <c r="EK305" s="61"/>
      <c r="EL305" s="61"/>
      <c r="EM305" s="61"/>
      <c r="EN305" s="61"/>
      <c r="EO305" s="61"/>
      <c r="EP305" s="61"/>
      <c r="EQ305" s="61"/>
      <c r="ER305" s="61"/>
      <c r="ES305" s="61"/>
      <c r="ET305" s="862"/>
    </row>
    <row r="306" spans="1:150" s="155" customFormat="1" ht="14.1" customHeight="1">
      <c r="A306" s="862"/>
      <c r="B306" s="1056"/>
      <c r="C306" s="61"/>
      <c r="D306" s="61"/>
      <c r="E306" s="61"/>
      <c r="F306" s="61"/>
      <c r="G306" s="61"/>
      <c r="H306" s="61"/>
      <c r="I306" s="61"/>
      <c r="J306" s="61"/>
      <c r="K306" s="61"/>
      <c r="L306" s="60"/>
      <c r="M306" s="61"/>
      <c r="N306" s="61"/>
      <c r="O306" s="862"/>
      <c r="P306" s="862"/>
      <c r="Q306" s="1056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862"/>
      <c r="AE306" s="862"/>
      <c r="AF306" s="1056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862"/>
      <c r="AT306" s="862"/>
      <c r="AU306" s="1056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862"/>
      <c r="BI306" s="862"/>
      <c r="BJ306" s="1056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862"/>
      <c r="BX306" s="862"/>
      <c r="BY306" s="1056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862"/>
      <c r="CM306" s="862"/>
      <c r="CN306" s="1056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862"/>
      <c r="DB306" s="862"/>
      <c r="DC306" s="1056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862"/>
      <c r="DQ306" s="862"/>
      <c r="DR306" s="1056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862"/>
      <c r="EF306" s="862"/>
      <c r="EG306" s="1056"/>
      <c r="EH306" s="61"/>
      <c r="EI306" s="61"/>
      <c r="EJ306" s="61"/>
      <c r="EK306" s="61"/>
      <c r="EL306" s="61"/>
      <c r="EM306" s="61"/>
      <c r="EN306" s="61"/>
      <c r="EO306" s="61"/>
      <c r="EP306" s="61"/>
      <c r="EQ306" s="61"/>
      <c r="ER306" s="61"/>
      <c r="ES306" s="61"/>
      <c r="ET306" s="862"/>
    </row>
    <row r="307" spans="1:150" s="155" customFormat="1" ht="14.1" customHeight="1">
      <c r="A307" s="862"/>
      <c r="B307" s="1056"/>
      <c r="C307" s="61"/>
      <c r="D307" s="61"/>
      <c r="E307" s="61"/>
      <c r="F307" s="61"/>
      <c r="G307" s="61"/>
      <c r="H307" s="61"/>
      <c r="I307" s="61"/>
      <c r="J307" s="61"/>
      <c r="K307" s="61"/>
      <c r="L307" s="60"/>
      <c r="M307" s="61"/>
      <c r="N307" s="61"/>
      <c r="O307" s="862"/>
      <c r="P307" s="862"/>
      <c r="Q307" s="1056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862"/>
      <c r="AE307" s="862"/>
      <c r="AF307" s="1056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862"/>
      <c r="AT307" s="862"/>
      <c r="AU307" s="1056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862"/>
      <c r="BI307" s="862"/>
      <c r="BJ307" s="1056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862"/>
      <c r="BX307" s="862"/>
      <c r="BY307" s="1056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862"/>
      <c r="CM307" s="862"/>
      <c r="CN307" s="1056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862"/>
      <c r="DB307" s="862"/>
      <c r="DC307" s="1056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862"/>
      <c r="DQ307" s="862"/>
      <c r="DR307" s="1056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862"/>
      <c r="EF307" s="862"/>
      <c r="EG307" s="1056"/>
      <c r="EH307" s="61"/>
      <c r="EI307" s="61"/>
      <c r="EJ307" s="61"/>
      <c r="EK307" s="61"/>
      <c r="EL307" s="61"/>
      <c r="EM307" s="61"/>
      <c r="EN307" s="61"/>
      <c r="EO307" s="61"/>
      <c r="EP307" s="61"/>
      <c r="EQ307" s="61"/>
      <c r="ER307" s="61"/>
      <c r="ES307" s="61"/>
      <c r="ET307" s="862"/>
    </row>
    <row r="308" spans="1:150" s="155" customFormat="1" ht="14.1" customHeight="1">
      <c r="A308" s="862"/>
      <c r="B308" s="1056"/>
      <c r="C308" s="61"/>
      <c r="D308" s="61"/>
      <c r="E308" s="61"/>
      <c r="F308" s="61"/>
      <c r="G308" s="61"/>
      <c r="H308" s="61"/>
      <c r="I308" s="61"/>
      <c r="J308" s="61"/>
      <c r="K308" s="61"/>
      <c r="L308" s="60"/>
      <c r="M308" s="61"/>
      <c r="N308" s="61"/>
      <c r="O308" s="862"/>
      <c r="P308" s="862"/>
      <c r="Q308" s="1056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862"/>
      <c r="AE308" s="862"/>
      <c r="AF308" s="1056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862"/>
      <c r="AT308" s="862"/>
      <c r="AU308" s="1056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862"/>
      <c r="BI308" s="862"/>
      <c r="BJ308" s="1056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862"/>
      <c r="BX308" s="862"/>
      <c r="BY308" s="1056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862"/>
      <c r="CM308" s="862"/>
      <c r="CN308" s="1056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862"/>
      <c r="DB308" s="862"/>
      <c r="DC308" s="1056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862"/>
      <c r="DQ308" s="862"/>
      <c r="DR308" s="1056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862"/>
      <c r="EF308" s="862"/>
      <c r="EG308" s="1056"/>
      <c r="EH308" s="61"/>
      <c r="EI308" s="61"/>
      <c r="EJ308" s="61"/>
      <c r="EK308" s="61"/>
      <c r="EL308" s="61"/>
      <c r="EM308" s="61"/>
      <c r="EN308" s="61"/>
      <c r="EO308" s="61"/>
      <c r="EP308" s="61"/>
      <c r="EQ308" s="61"/>
      <c r="ER308" s="61"/>
      <c r="ES308" s="61"/>
      <c r="ET308" s="862"/>
    </row>
    <row r="309" spans="1:150" s="155" customFormat="1" ht="14.1" customHeight="1">
      <c r="A309" s="862"/>
      <c r="B309" s="1056"/>
      <c r="C309" s="61"/>
      <c r="D309" s="61"/>
      <c r="E309" s="61"/>
      <c r="F309" s="61"/>
      <c r="G309" s="61"/>
      <c r="H309" s="61"/>
      <c r="I309" s="61"/>
      <c r="J309" s="61"/>
      <c r="K309" s="61"/>
      <c r="L309" s="60"/>
      <c r="M309" s="61"/>
      <c r="N309" s="61"/>
      <c r="O309" s="862"/>
      <c r="P309" s="862"/>
      <c r="Q309" s="1056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862"/>
      <c r="AE309" s="862"/>
      <c r="AF309" s="1056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862"/>
      <c r="AT309" s="862"/>
      <c r="AU309" s="1056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862"/>
      <c r="BI309" s="862"/>
      <c r="BJ309" s="1056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862"/>
      <c r="BX309" s="862"/>
      <c r="BY309" s="1056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862"/>
      <c r="CM309" s="862"/>
      <c r="CN309" s="1056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862"/>
      <c r="DB309" s="862"/>
      <c r="DC309" s="1056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862"/>
      <c r="DQ309" s="862"/>
      <c r="DR309" s="1056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862"/>
      <c r="EF309" s="862"/>
      <c r="EG309" s="1056"/>
      <c r="EH309" s="61"/>
      <c r="EI309" s="61"/>
      <c r="EJ309" s="61"/>
      <c r="EK309" s="61"/>
      <c r="EL309" s="61"/>
      <c r="EM309" s="61"/>
      <c r="EN309" s="61"/>
      <c r="EO309" s="61"/>
      <c r="EP309" s="61"/>
      <c r="EQ309" s="61"/>
      <c r="ER309" s="61"/>
      <c r="ES309" s="61"/>
      <c r="ET309" s="862"/>
    </row>
    <row r="310" spans="1:150" s="155" customFormat="1" ht="14.1" customHeight="1">
      <c r="A310" s="862"/>
      <c r="B310" s="1056"/>
      <c r="C310" s="61"/>
      <c r="D310" s="61"/>
      <c r="E310" s="61"/>
      <c r="F310" s="61"/>
      <c r="G310" s="61"/>
      <c r="H310" s="61"/>
      <c r="I310" s="61"/>
      <c r="J310" s="61"/>
      <c r="K310" s="61"/>
      <c r="L310" s="60"/>
      <c r="M310" s="61"/>
      <c r="N310" s="61"/>
      <c r="O310" s="862"/>
      <c r="P310" s="862"/>
      <c r="Q310" s="1056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862"/>
      <c r="AE310" s="862"/>
      <c r="AF310" s="1056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862"/>
      <c r="AT310" s="862"/>
      <c r="AU310" s="1056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862"/>
      <c r="BI310" s="862"/>
      <c r="BJ310" s="1056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862"/>
      <c r="BX310" s="862"/>
      <c r="BY310" s="1056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862"/>
      <c r="CM310" s="862"/>
      <c r="CN310" s="1056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862"/>
      <c r="DB310" s="862"/>
      <c r="DC310" s="1056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862"/>
      <c r="DQ310" s="862"/>
      <c r="DR310" s="1056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862"/>
      <c r="EF310" s="862"/>
      <c r="EG310" s="1056"/>
      <c r="EH310" s="61"/>
      <c r="EI310" s="61"/>
      <c r="EJ310" s="61"/>
      <c r="EK310" s="61"/>
      <c r="EL310" s="61"/>
      <c r="EM310" s="61"/>
      <c r="EN310" s="61"/>
      <c r="EO310" s="61"/>
      <c r="EP310" s="61"/>
      <c r="EQ310" s="61"/>
      <c r="ER310" s="61"/>
      <c r="ES310" s="61"/>
      <c r="ET310" s="862"/>
    </row>
    <row r="311" spans="1:150" s="155" customFormat="1" ht="14.1" customHeight="1">
      <c r="A311" s="862"/>
      <c r="B311" s="1056"/>
      <c r="C311" s="61"/>
      <c r="D311" s="61"/>
      <c r="E311" s="61"/>
      <c r="F311" s="61"/>
      <c r="G311" s="61"/>
      <c r="H311" s="61"/>
      <c r="I311" s="61"/>
      <c r="J311" s="61"/>
      <c r="K311" s="61"/>
      <c r="L311" s="60"/>
      <c r="M311" s="61"/>
      <c r="N311" s="61"/>
      <c r="O311" s="862"/>
      <c r="P311" s="862"/>
      <c r="Q311" s="1056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862"/>
      <c r="AE311" s="862"/>
      <c r="AF311" s="1056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862"/>
      <c r="AT311" s="862"/>
      <c r="AU311" s="1056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862"/>
      <c r="BI311" s="862"/>
      <c r="BJ311" s="1056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862"/>
      <c r="BX311" s="862"/>
      <c r="BY311" s="1056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862"/>
      <c r="CM311" s="862"/>
      <c r="CN311" s="1056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862"/>
      <c r="DB311" s="862"/>
      <c r="DC311" s="1056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862"/>
      <c r="DQ311" s="862"/>
      <c r="DR311" s="1056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862"/>
      <c r="EF311" s="862"/>
      <c r="EG311" s="1056"/>
      <c r="EH311" s="61"/>
      <c r="EI311" s="61"/>
      <c r="EJ311" s="61"/>
      <c r="EK311" s="61"/>
      <c r="EL311" s="61"/>
      <c r="EM311" s="61"/>
      <c r="EN311" s="61"/>
      <c r="EO311" s="61"/>
      <c r="EP311" s="61"/>
      <c r="EQ311" s="61"/>
      <c r="ER311" s="61"/>
      <c r="ES311" s="61"/>
      <c r="ET311" s="862"/>
    </row>
    <row r="312" spans="1:150" s="155" customFormat="1" ht="14.1" customHeight="1">
      <c r="A312" s="862"/>
      <c r="B312" s="1056"/>
      <c r="C312" s="61"/>
      <c r="D312" s="61"/>
      <c r="E312" s="61"/>
      <c r="F312" s="61"/>
      <c r="G312" s="61"/>
      <c r="H312" s="61"/>
      <c r="I312" s="61"/>
      <c r="J312" s="61"/>
      <c r="K312" s="61"/>
      <c r="L312" s="60"/>
      <c r="M312" s="61"/>
      <c r="N312" s="61"/>
      <c r="O312" s="862"/>
      <c r="P312" s="862"/>
      <c r="Q312" s="1056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862"/>
      <c r="AE312" s="862"/>
      <c r="AF312" s="1056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862"/>
      <c r="AT312" s="862"/>
      <c r="AU312" s="1056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862"/>
      <c r="BI312" s="862"/>
      <c r="BJ312" s="1056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862"/>
      <c r="BX312" s="862"/>
      <c r="BY312" s="1056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862"/>
      <c r="CM312" s="862"/>
      <c r="CN312" s="1056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862"/>
      <c r="DB312" s="862"/>
      <c r="DC312" s="1056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862"/>
      <c r="DQ312" s="862"/>
      <c r="DR312" s="1056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862"/>
      <c r="EF312" s="862"/>
      <c r="EG312" s="1056"/>
      <c r="EH312" s="61"/>
      <c r="EI312" s="61"/>
      <c r="EJ312" s="61"/>
      <c r="EK312" s="61"/>
      <c r="EL312" s="61"/>
      <c r="EM312" s="61"/>
      <c r="EN312" s="61"/>
      <c r="EO312" s="61"/>
      <c r="EP312" s="61"/>
      <c r="EQ312" s="61"/>
      <c r="ER312" s="61"/>
      <c r="ES312" s="61"/>
      <c r="ET312" s="862"/>
    </row>
    <row r="313" spans="1:150" s="155" customFormat="1" ht="14.1" customHeight="1">
      <c r="A313" s="862"/>
      <c r="B313" s="1056"/>
      <c r="C313" s="61"/>
      <c r="D313" s="61"/>
      <c r="E313" s="61"/>
      <c r="F313" s="61"/>
      <c r="G313" s="61"/>
      <c r="H313" s="61"/>
      <c r="I313" s="61"/>
      <c r="J313" s="61"/>
      <c r="K313" s="61"/>
      <c r="L313" s="60"/>
      <c r="M313" s="61"/>
      <c r="N313" s="61"/>
      <c r="O313" s="862"/>
      <c r="P313" s="862"/>
      <c r="Q313" s="1056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862"/>
      <c r="AE313" s="862"/>
      <c r="AF313" s="1056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862"/>
      <c r="AT313" s="862"/>
      <c r="AU313" s="1056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862"/>
      <c r="BI313" s="862"/>
      <c r="BJ313" s="1056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862"/>
      <c r="BX313" s="862"/>
      <c r="BY313" s="1056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862"/>
      <c r="CM313" s="862"/>
      <c r="CN313" s="1056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862"/>
      <c r="DB313" s="862"/>
      <c r="DC313" s="1056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862"/>
      <c r="DQ313" s="862"/>
      <c r="DR313" s="1056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862"/>
      <c r="EF313" s="862"/>
      <c r="EG313" s="1056"/>
      <c r="EH313" s="61"/>
      <c r="EI313" s="61"/>
      <c r="EJ313" s="61"/>
      <c r="EK313" s="61"/>
      <c r="EL313" s="61"/>
      <c r="EM313" s="61"/>
      <c r="EN313" s="61"/>
      <c r="EO313" s="61"/>
      <c r="EP313" s="61"/>
      <c r="EQ313" s="61"/>
      <c r="ER313" s="61"/>
      <c r="ES313" s="61"/>
      <c r="ET313" s="862"/>
    </row>
    <row r="314" spans="1:150" s="155" customFormat="1" ht="14.1" customHeight="1">
      <c r="A314" s="862"/>
      <c r="B314" s="1056"/>
      <c r="C314" s="61"/>
      <c r="D314" s="61"/>
      <c r="E314" s="61"/>
      <c r="F314" s="61"/>
      <c r="G314" s="61"/>
      <c r="H314" s="61"/>
      <c r="I314" s="61"/>
      <c r="J314" s="61"/>
      <c r="K314" s="61"/>
      <c r="L314" s="60"/>
      <c r="M314" s="61"/>
      <c r="N314" s="61"/>
      <c r="O314" s="862"/>
      <c r="P314" s="862"/>
      <c r="Q314" s="1056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862"/>
      <c r="AE314" s="862"/>
      <c r="AF314" s="1056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862"/>
      <c r="AT314" s="862"/>
      <c r="AU314" s="1056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862"/>
      <c r="BI314" s="862"/>
      <c r="BJ314" s="1056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862"/>
      <c r="BX314" s="862"/>
      <c r="BY314" s="1056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862"/>
      <c r="CM314" s="862"/>
      <c r="CN314" s="1056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862"/>
      <c r="DB314" s="862"/>
      <c r="DC314" s="1056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862"/>
      <c r="DQ314" s="862"/>
      <c r="DR314" s="1056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862"/>
      <c r="EF314" s="862"/>
      <c r="EG314" s="1056"/>
      <c r="EH314" s="61"/>
      <c r="EI314" s="61"/>
      <c r="EJ314" s="61"/>
      <c r="EK314" s="61"/>
      <c r="EL314" s="61"/>
      <c r="EM314" s="61"/>
      <c r="EN314" s="61"/>
      <c r="EO314" s="61"/>
      <c r="EP314" s="61"/>
      <c r="EQ314" s="61"/>
      <c r="ER314" s="61"/>
      <c r="ES314" s="61"/>
      <c r="ET314" s="862"/>
    </row>
    <row r="315" spans="1:150" s="155" customFormat="1" ht="14.1" customHeight="1">
      <c r="A315" s="862"/>
      <c r="B315" s="159"/>
      <c r="C315" s="61"/>
      <c r="D315" s="61"/>
      <c r="E315" s="61"/>
      <c r="F315" s="61"/>
      <c r="G315" s="61"/>
      <c r="H315" s="61"/>
      <c r="I315" s="61"/>
      <c r="J315" s="61"/>
      <c r="K315" s="61"/>
      <c r="L315" s="60"/>
      <c r="M315" s="61"/>
      <c r="N315" s="61"/>
      <c r="O315" s="862"/>
      <c r="P315" s="862"/>
      <c r="Q315" s="159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862"/>
      <c r="AE315" s="862"/>
      <c r="AF315" s="159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862"/>
      <c r="AT315" s="862"/>
      <c r="AU315" s="159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862"/>
      <c r="BI315" s="862"/>
      <c r="BJ315" s="159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862"/>
      <c r="BX315" s="862"/>
      <c r="BY315" s="159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862"/>
      <c r="CM315" s="862"/>
      <c r="CN315" s="159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862"/>
      <c r="DB315" s="862"/>
      <c r="DC315" s="159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862"/>
      <c r="DQ315" s="862"/>
      <c r="DR315" s="159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862"/>
      <c r="EF315" s="862"/>
      <c r="EG315" s="159"/>
      <c r="EH315" s="61"/>
      <c r="EI315" s="61"/>
      <c r="EJ315" s="61"/>
      <c r="EK315" s="61"/>
      <c r="EL315" s="61"/>
      <c r="EM315" s="61"/>
      <c r="EN315" s="61"/>
      <c r="EO315" s="61"/>
      <c r="EP315" s="61"/>
      <c r="EQ315" s="61"/>
      <c r="ER315" s="61"/>
      <c r="ES315" s="61"/>
      <c r="ET315" s="862"/>
    </row>
    <row r="316" spans="1:150" s="155" customFormat="1" ht="14.1" customHeight="1">
      <c r="A316" s="862"/>
      <c r="B316" s="1056" t="str">
        <f>HOME!$B$18</f>
        <v>MATHS</v>
      </c>
      <c r="C316" s="61"/>
      <c r="D316" s="61"/>
      <c r="E316" s="61"/>
      <c r="F316" s="61"/>
      <c r="G316" s="61"/>
      <c r="H316" s="61"/>
      <c r="I316" s="61"/>
      <c r="J316" s="61"/>
      <c r="K316" s="61"/>
      <c r="L316" s="60"/>
      <c r="M316" s="61"/>
      <c r="N316" s="61"/>
      <c r="O316" s="862"/>
      <c r="P316" s="862"/>
      <c r="Q316" s="1056" t="str">
        <f>HOME!$B$18</f>
        <v>MATHS</v>
      </c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862"/>
      <c r="AE316" s="862"/>
      <c r="AF316" s="1056" t="str">
        <f>HOME!$B$18</f>
        <v>MATHS</v>
      </c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862"/>
      <c r="AT316" s="862"/>
      <c r="AU316" s="1056" t="str">
        <f>HOME!$B$18</f>
        <v>MATHS</v>
      </c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862"/>
      <c r="BI316" s="862"/>
      <c r="BJ316" s="1056" t="str">
        <f>HOME!$B$18</f>
        <v>MATHS</v>
      </c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862"/>
      <c r="BX316" s="862"/>
      <c r="BY316" s="1056" t="str">
        <f>HOME!$B$18</f>
        <v>MATHS</v>
      </c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862"/>
      <c r="CM316" s="862"/>
      <c r="CN316" s="1056" t="str">
        <f>HOME!$B$18</f>
        <v>MATHS</v>
      </c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862"/>
      <c r="DB316" s="862"/>
      <c r="DC316" s="1056" t="str">
        <f>HOME!$B$18</f>
        <v>MATHS</v>
      </c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862"/>
      <c r="DQ316" s="862"/>
      <c r="DR316" s="1056" t="str">
        <f>HOME!$B$18</f>
        <v>MATHS</v>
      </c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862"/>
      <c r="EF316" s="862"/>
      <c r="EG316" s="1056" t="str">
        <f>HOME!$B$18</f>
        <v>MATHS</v>
      </c>
      <c r="EH316" s="61"/>
      <c r="EI316" s="61"/>
      <c r="EJ316" s="61"/>
      <c r="EK316" s="61"/>
      <c r="EL316" s="61"/>
      <c r="EM316" s="61"/>
      <c r="EN316" s="61"/>
      <c r="EO316" s="61"/>
      <c r="EP316" s="61"/>
      <c r="EQ316" s="61"/>
      <c r="ER316" s="61"/>
      <c r="ES316" s="61"/>
      <c r="ET316" s="862"/>
    </row>
    <row r="317" spans="1:150" s="155" customFormat="1" ht="14.1" customHeight="1">
      <c r="A317" s="862"/>
      <c r="B317" s="1056"/>
      <c r="C317" s="61"/>
      <c r="D317" s="61"/>
      <c r="E317" s="61"/>
      <c r="F317" s="61"/>
      <c r="G317" s="61"/>
      <c r="H317" s="61"/>
      <c r="I317" s="61"/>
      <c r="J317" s="61"/>
      <c r="K317" s="61"/>
      <c r="L317" s="60"/>
      <c r="M317" s="61"/>
      <c r="N317" s="61"/>
      <c r="O317" s="862"/>
      <c r="P317" s="862"/>
      <c r="Q317" s="1056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862"/>
      <c r="AE317" s="862"/>
      <c r="AF317" s="1056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862"/>
      <c r="AT317" s="862"/>
      <c r="AU317" s="1056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862"/>
      <c r="BI317" s="862"/>
      <c r="BJ317" s="1056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862"/>
      <c r="BX317" s="862"/>
      <c r="BY317" s="1056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862"/>
      <c r="CM317" s="862"/>
      <c r="CN317" s="1056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862"/>
      <c r="DB317" s="862"/>
      <c r="DC317" s="1056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862"/>
      <c r="DQ317" s="862"/>
      <c r="DR317" s="1056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862"/>
      <c r="EF317" s="862"/>
      <c r="EG317" s="1056"/>
      <c r="EH317" s="61"/>
      <c r="EI317" s="61"/>
      <c r="EJ317" s="61"/>
      <c r="EK317" s="61"/>
      <c r="EL317" s="61"/>
      <c r="EM317" s="61"/>
      <c r="EN317" s="61"/>
      <c r="EO317" s="61"/>
      <c r="EP317" s="61"/>
      <c r="EQ317" s="61"/>
      <c r="ER317" s="61"/>
      <c r="ES317" s="61"/>
      <c r="ET317" s="862"/>
    </row>
    <row r="318" spans="1:150" s="155" customFormat="1" ht="14.1" customHeight="1">
      <c r="A318" s="862"/>
      <c r="B318" s="1056"/>
      <c r="C318" s="61"/>
      <c r="D318" s="61"/>
      <c r="E318" s="61"/>
      <c r="F318" s="61"/>
      <c r="G318" s="61"/>
      <c r="H318" s="61"/>
      <c r="I318" s="61"/>
      <c r="J318" s="61"/>
      <c r="K318" s="61"/>
      <c r="L318" s="60"/>
      <c r="M318" s="61"/>
      <c r="N318" s="61"/>
      <c r="O318" s="862"/>
      <c r="P318" s="862"/>
      <c r="Q318" s="1056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862"/>
      <c r="AE318" s="862"/>
      <c r="AF318" s="1056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862"/>
      <c r="AT318" s="862"/>
      <c r="AU318" s="1056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862"/>
      <c r="BI318" s="862"/>
      <c r="BJ318" s="1056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862"/>
      <c r="BX318" s="862"/>
      <c r="BY318" s="1056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862"/>
      <c r="CM318" s="862"/>
      <c r="CN318" s="1056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862"/>
      <c r="DB318" s="862"/>
      <c r="DC318" s="1056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862"/>
      <c r="DQ318" s="862"/>
      <c r="DR318" s="1056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862"/>
      <c r="EF318" s="862"/>
      <c r="EG318" s="1056"/>
      <c r="EH318" s="61"/>
      <c r="EI318" s="61"/>
      <c r="EJ318" s="61"/>
      <c r="EK318" s="61"/>
      <c r="EL318" s="61"/>
      <c r="EM318" s="61"/>
      <c r="EN318" s="61"/>
      <c r="EO318" s="61"/>
      <c r="EP318" s="61"/>
      <c r="EQ318" s="61"/>
      <c r="ER318" s="61"/>
      <c r="ES318" s="61"/>
      <c r="ET318" s="862"/>
    </row>
    <row r="319" spans="1:150" s="155" customFormat="1" ht="14.1" customHeight="1">
      <c r="A319" s="862"/>
      <c r="B319" s="1056"/>
      <c r="C319" s="61"/>
      <c r="D319" s="61"/>
      <c r="E319" s="61"/>
      <c r="F319" s="61"/>
      <c r="G319" s="61"/>
      <c r="H319" s="61"/>
      <c r="I319" s="61"/>
      <c r="J319" s="61"/>
      <c r="K319" s="61"/>
      <c r="L319" s="60"/>
      <c r="M319" s="61"/>
      <c r="N319" s="61"/>
      <c r="O319" s="862"/>
      <c r="P319" s="862"/>
      <c r="Q319" s="1056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862"/>
      <c r="AE319" s="862"/>
      <c r="AF319" s="1056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862"/>
      <c r="AT319" s="862"/>
      <c r="AU319" s="1056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862"/>
      <c r="BI319" s="862"/>
      <c r="BJ319" s="1056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862"/>
      <c r="BX319" s="862"/>
      <c r="BY319" s="1056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862"/>
      <c r="CM319" s="862"/>
      <c r="CN319" s="1056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862"/>
      <c r="DB319" s="862"/>
      <c r="DC319" s="1056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862"/>
      <c r="DQ319" s="862"/>
      <c r="DR319" s="1056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862"/>
      <c r="EF319" s="862"/>
      <c r="EG319" s="1056"/>
      <c r="EH319" s="61"/>
      <c r="EI319" s="61"/>
      <c r="EJ319" s="61"/>
      <c r="EK319" s="61"/>
      <c r="EL319" s="61"/>
      <c r="EM319" s="61"/>
      <c r="EN319" s="61"/>
      <c r="EO319" s="61"/>
      <c r="EP319" s="61"/>
      <c r="EQ319" s="61"/>
      <c r="ER319" s="61"/>
      <c r="ES319" s="61"/>
      <c r="ET319" s="862"/>
    </row>
    <row r="320" spans="1:150" s="155" customFormat="1" ht="14.1" customHeight="1">
      <c r="A320" s="862"/>
      <c r="B320" s="1056"/>
      <c r="C320" s="61"/>
      <c r="D320" s="61"/>
      <c r="E320" s="61"/>
      <c r="F320" s="61"/>
      <c r="G320" s="61"/>
      <c r="H320" s="61"/>
      <c r="I320" s="61"/>
      <c r="J320" s="61"/>
      <c r="K320" s="61"/>
      <c r="L320" s="60"/>
      <c r="M320" s="61"/>
      <c r="N320" s="61"/>
      <c r="O320" s="862"/>
      <c r="P320" s="862"/>
      <c r="Q320" s="1056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862"/>
      <c r="AE320" s="862"/>
      <c r="AF320" s="1056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862"/>
      <c r="AT320" s="862"/>
      <c r="AU320" s="1056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862"/>
      <c r="BI320" s="862"/>
      <c r="BJ320" s="1056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862"/>
      <c r="BX320" s="862"/>
      <c r="BY320" s="1056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862"/>
      <c r="CM320" s="862"/>
      <c r="CN320" s="1056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862"/>
      <c r="DB320" s="862"/>
      <c r="DC320" s="1056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862"/>
      <c r="DQ320" s="862"/>
      <c r="DR320" s="1056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862"/>
      <c r="EF320" s="862"/>
      <c r="EG320" s="1056"/>
      <c r="EH320" s="61"/>
      <c r="EI320" s="61"/>
      <c r="EJ320" s="61"/>
      <c r="EK320" s="61"/>
      <c r="EL320" s="61"/>
      <c r="EM320" s="61"/>
      <c r="EN320" s="61"/>
      <c r="EO320" s="61"/>
      <c r="EP320" s="61"/>
      <c r="EQ320" s="61"/>
      <c r="ER320" s="61"/>
      <c r="ES320" s="61"/>
      <c r="ET320" s="862"/>
    </row>
    <row r="321" spans="1:150" s="155" customFormat="1" ht="14.1" customHeight="1">
      <c r="A321" s="862"/>
      <c r="B321" s="1056"/>
      <c r="C321" s="61"/>
      <c r="D321" s="61"/>
      <c r="E321" s="61"/>
      <c r="F321" s="61"/>
      <c r="G321" s="61"/>
      <c r="H321" s="61"/>
      <c r="I321" s="61"/>
      <c r="J321" s="61"/>
      <c r="K321" s="61"/>
      <c r="L321" s="60"/>
      <c r="M321" s="61"/>
      <c r="N321" s="61"/>
      <c r="O321" s="862"/>
      <c r="P321" s="862"/>
      <c r="Q321" s="1056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862"/>
      <c r="AE321" s="862"/>
      <c r="AF321" s="1056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862"/>
      <c r="AT321" s="862"/>
      <c r="AU321" s="1056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862"/>
      <c r="BI321" s="862"/>
      <c r="BJ321" s="1056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862"/>
      <c r="BX321" s="862"/>
      <c r="BY321" s="1056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862"/>
      <c r="CM321" s="862"/>
      <c r="CN321" s="1056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862"/>
      <c r="DB321" s="862"/>
      <c r="DC321" s="1056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862"/>
      <c r="DQ321" s="862"/>
      <c r="DR321" s="1056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862"/>
      <c r="EF321" s="862"/>
      <c r="EG321" s="1056"/>
      <c r="EH321" s="61"/>
      <c r="EI321" s="61"/>
      <c r="EJ321" s="61"/>
      <c r="EK321" s="61"/>
      <c r="EL321" s="61"/>
      <c r="EM321" s="61"/>
      <c r="EN321" s="61"/>
      <c r="EO321" s="61"/>
      <c r="EP321" s="61"/>
      <c r="EQ321" s="61"/>
      <c r="ER321" s="61"/>
      <c r="ES321" s="61"/>
      <c r="ET321" s="862"/>
    </row>
    <row r="322" spans="1:150" s="155" customFormat="1" ht="14.1" customHeight="1">
      <c r="A322" s="862"/>
      <c r="B322" s="1056"/>
      <c r="C322" s="61"/>
      <c r="D322" s="61"/>
      <c r="E322" s="61"/>
      <c r="F322" s="61"/>
      <c r="G322" s="61"/>
      <c r="H322" s="61"/>
      <c r="I322" s="61"/>
      <c r="J322" s="61"/>
      <c r="K322" s="61"/>
      <c r="L322" s="60"/>
      <c r="M322" s="61"/>
      <c r="N322" s="61"/>
      <c r="O322" s="862"/>
      <c r="P322" s="862"/>
      <c r="Q322" s="1056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862"/>
      <c r="AE322" s="862"/>
      <c r="AF322" s="1056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862"/>
      <c r="AT322" s="862"/>
      <c r="AU322" s="1056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862"/>
      <c r="BI322" s="862"/>
      <c r="BJ322" s="1056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862"/>
      <c r="BX322" s="862"/>
      <c r="BY322" s="1056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862"/>
      <c r="CM322" s="862"/>
      <c r="CN322" s="1056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862"/>
      <c r="DB322" s="862"/>
      <c r="DC322" s="1056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862"/>
      <c r="DQ322" s="862"/>
      <c r="DR322" s="1056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862"/>
      <c r="EF322" s="862"/>
      <c r="EG322" s="1056"/>
      <c r="EH322" s="61"/>
      <c r="EI322" s="61"/>
      <c r="EJ322" s="61"/>
      <c r="EK322" s="61"/>
      <c r="EL322" s="61"/>
      <c r="EM322" s="61"/>
      <c r="EN322" s="61"/>
      <c r="EO322" s="61"/>
      <c r="EP322" s="61"/>
      <c r="EQ322" s="61"/>
      <c r="ER322" s="61"/>
      <c r="ES322" s="61"/>
      <c r="ET322" s="862"/>
    </row>
    <row r="323" spans="1:150" s="155" customFormat="1" ht="14.1" customHeight="1">
      <c r="A323" s="862"/>
      <c r="B323" s="1056"/>
      <c r="C323" s="61"/>
      <c r="D323" s="61"/>
      <c r="E323" s="61"/>
      <c r="F323" s="61"/>
      <c r="G323" s="61"/>
      <c r="H323" s="61"/>
      <c r="I323" s="61"/>
      <c r="J323" s="61"/>
      <c r="K323" s="61"/>
      <c r="L323" s="60"/>
      <c r="M323" s="61"/>
      <c r="N323" s="61"/>
      <c r="O323" s="862"/>
      <c r="P323" s="862"/>
      <c r="Q323" s="1056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862"/>
      <c r="AE323" s="862"/>
      <c r="AF323" s="1056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862"/>
      <c r="AT323" s="862"/>
      <c r="AU323" s="1056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862"/>
      <c r="BI323" s="862"/>
      <c r="BJ323" s="1056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862"/>
      <c r="BX323" s="862"/>
      <c r="BY323" s="1056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862"/>
      <c r="CM323" s="862"/>
      <c r="CN323" s="1056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862"/>
      <c r="DB323" s="862"/>
      <c r="DC323" s="1056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862"/>
      <c r="DQ323" s="862"/>
      <c r="DR323" s="1056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862"/>
      <c r="EF323" s="862"/>
      <c r="EG323" s="1056"/>
      <c r="EH323" s="61"/>
      <c r="EI323" s="61"/>
      <c r="EJ323" s="61"/>
      <c r="EK323" s="61"/>
      <c r="EL323" s="61"/>
      <c r="EM323" s="61"/>
      <c r="EN323" s="61"/>
      <c r="EO323" s="61"/>
      <c r="EP323" s="61"/>
      <c r="EQ323" s="61"/>
      <c r="ER323" s="61"/>
      <c r="ES323" s="61"/>
      <c r="ET323" s="862"/>
    </row>
    <row r="324" spans="1:150" s="155" customFormat="1" ht="14.1" customHeight="1">
      <c r="A324" s="862"/>
      <c r="B324" s="1056"/>
      <c r="C324" s="61"/>
      <c r="D324" s="61"/>
      <c r="E324" s="61"/>
      <c r="F324" s="61"/>
      <c r="G324" s="61"/>
      <c r="H324" s="61"/>
      <c r="I324" s="61"/>
      <c r="J324" s="61"/>
      <c r="K324" s="61"/>
      <c r="L324" s="60"/>
      <c r="M324" s="61"/>
      <c r="N324" s="61"/>
      <c r="O324" s="862"/>
      <c r="P324" s="862"/>
      <c r="Q324" s="1056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862"/>
      <c r="AE324" s="862"/>
      <c r="AF324" s="1056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862"/>
      <c r="AT324" s="862"/>
      <c r="AU324" s="1056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862"/>
      <c r="BI324" s="862"/>
      <c r="BJ324" s="1056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862"/>
      <c r="BX324" s="862"/>
      <c r="BY324" s="1056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862"/>
      <c r="CM324" s="862"/>
      <c r="CN324" s="1056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862"/>
      <c r="DB324" s="862"/>
      <c r="DC324" s="1056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862"/>
      <c r="DQ324" s="862"/>
      <c r="DR324" s="1056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862"/>
      <c r="EF324" s="862"/>
      <c r="EG324" s="1056"/>
      <c r="EH324" s="61"/>
      <c r="EI324" s="61"/>
      <c r="EJ324" s="61"/>
      <c r="EK324" s="61"/>
      <c r="EL324" s="61"/>
      <c r="EM324" s="61"/>
      <c r="EN324" s="61"/>
      <c r="EO324" s="61"/>
      <c r="EP324" s="61"/>
      <c r="EQ324" s="61"/>
      <c r="ER324" s="61"/>
      <c r="ES324" s="61"/>
      <c r="ET324" s="862"/>
    </row>
    <row r="325" spans="1:150" s="155" customFormat="1" ht="14.1" customHeight="1">
      <c r="A325" s="862"/>
      <c r="B325" s="160"/>
      <c r="C325" s="61"/>
      <c r="D325" s="61"/>
      <c r="E325" s="61"/>
      <c r="F325" s="61"/>
      <c r="G325" s="61"/>
      <c r="H325" s="61"/>
      <c r="I325" s="61"/>
      <c r="J325" s="61"/>
      <c r="K325" s="61"/>
      <c r="L325" s="60"/>
      <c r="M325" s="61"/>
      <c r="N325" s="61"/>
      <c r="O325" s="862"/>
      <c r="P325" s="862"/>
      <c r="Q325" s="160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862"/>
      <c r="AE325" s="862"/>
      <c r="AF325" s="160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862"/>
      <c r="AT325" s="862"/>
      <c r="AU325" s="160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862"/>
      <c r="BI325" s="862"/>
      <c r="BJ325" s="160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862"/>
      <c r="BX325" s="862"/>
      <c r="BY325" s="160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862"/>
      <c r="CM325" s="862"/>
      <c r="CN325" s="160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862"/>
      <c r="DB325" s="862"/>
      <c r="DC325" s="160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862"/>
      <c r="DQ325" s="862"/>
      <c r="DR325" s="160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862"/>
      <c r="EF325" s="862"/>
      <c r="EG325" s="160"/>
      <c r="EH325" s="61"/>
      <c r="EI325" s="61"/>
      <c r="EJ325" s="61"/>
      <c r="EK325" s="61"/>
      <c r="EL325" s="61"/>
      <c r="EM325" s="61"/>
      <c r="EN325" s="61"/>
      <c r="EO325" s="61"/>
      <c r="EP325" s="61"/>
      <c r="EQ325" s="61"/>
      <c r="ER325" s="61"/>
      <c r="ES325" s="61"/>
      <c r="ET325" s="862"/>
    </row>
    <row r="326" spans="1:150" s="155" customFormat="1" ht="14.1" customHeight="1">
      <c r="A326" s="862"/>
      <c r="B326" s="1056" t="str">
        <f>HOME!$B$19</f>
        <v>SCIENCE</v>
      </c>
      <c r="C326" s="61"/>
      <c r="D326" s="61"/>
      <c r="E326" s="61"/>
      <c r="F326" s="61"/>
      <c r="G326" s="61"/>
      <c r="H326" s="61"/>
      <c r="I326" s="61"/>
      <c r="J326" s="61"/>
      <c r="K326" s="61"/>
      <c r="L326" s="60"/>
      <c r="M326" s="61"/>
      <c r="N326" s="61"/>
      <c r="O326" s="862"/>
      <c r="P326" s="862"/>
      <c r="Q326" s="1056" t="str">
        <f>HOME!$B$19</f>
        <v>SCIENCE</v>
      </c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862"/>
      <c r="AE326" s="862"/>
      <c r="AF326" s="1056" t="str">
        <f>HOME!$B$19</f>
        <v>SCIENCE</v>
      </c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862"/>
      <c r="AT326" s="862"/>
      <c r="AU326" s="1056" t="str">
        <f>HOME!$B$19</f>
        <v>SCIENCE</v>
      </c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862"/>
      <c r="BI326" s="862"/>
      <c r="BJ326" s="1056" t="str">
        <f>HOME!$B$19</f>
        <v>SCIENCE</v>
      </c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862"/>
      <c r="BX326" s="862"/>
      <c r="BY326" s="1056" t="str">
        <f>HOME!$B$19</f>
        <v>SCIENCE</v>
      </c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862"/>
      <c r="CM326" s="862"/>
      <c r="CN326" s="1056" t="str">
        <f>HOME!$B$19</f>
        <v>SCIENCE</v>
      </c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862"/>
      <c r="DB326" s="862"/>
      <c r="DC326" s="1056" t="str">
        <f>HOME!$B$19</f>
        <v>SCIENCE</v>
      </c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862"/>
      <c r="DQ326" s="862"/>
      <c r="DR326" s="1056" t="str">
        <f>HOME!$B$19</f>
        <v>SCIENCE</v>
      </c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862"/>
      <c r="EF326" s="862"/>
      <c r="EG326" s="1056" t="str">
        <f>HOME!$B$19</f>
        <v>SCIENCE</v>
      </c>
      <c r="EH326" s="61"/>
      <c r="EI326" s="61"/>
      <c r="EJ326" s="61"/>
      <c r="EK326" s="61"/>
      <c r="EL326" s="61"/>
      <c r="EM326" s="61"/>
      <c r="EN326" s="61"/>
      <c r="EO326" s="61"/>
      <c r="EP326" s="61"/>
      <c r="EQ326" s="61"/>
      <c r="ER326" s="61"/>
      <c r="ES326" s="61"/>
      <c r="ET326" s="862"/>
    </row>
    <row r="327" spans="1:150" s="155" customFormat="1" ht="14.1" customHeight="1">
      <c r="A327" s="862"/>
      <c r="B327" s="1056"/>
      <c r="C327" s="61"/>
      <c r="D327" s="61"/>
      <c r="E327" s="61"/>
      <c r="F327" s="61"/>
      <c r="G327" s="61"/>
      <c r="H327" s="61"/>
      <c r="I327" s="61"/>
      <c r="J327" s="61"/>
      <c r="K327" s="61"/>
      <c r="L327" s="60"/>
      <c r="M327" s="61"/>
      <c r="N327" s="61"/>
      <c r="O327" s="862"/>
      <c r="P327" s="862"/>
      <c r="Q327" s="1056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862"/>
      <c r="AE327" s="862"/>
      <c r="AF327" s="1056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862"/>
      <c r="AT327" s="862"/>
      <c r="AU327" s="1056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862"/>
      <c r="BI327" s="862"/>
      <c r="BJ327" s="1056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862"/>
      <c r="BX327" s="862"/>
      <c r="BY327" s="1056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862"/>
      <c r="CM327" s="862"/>
      <c r="CN327" s="1056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862"/>
      <c r="DB327" s="862"/>
      <c r="DC327" s="1056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862"/>
      <c r="DQ327" s="862"/>
      <c r="DR327" s="1056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862"/>
      <c r="EF327" s="862"/>
      <c r="EG327" s="1056"/>
      <c r="EH327" s="61"/>
      <c r="EI327" s="61"/>
      <c r="EJ327" s="61"/>
      <c r="EK327" s="61"/>
      <c r="EL327" s="61"/>
      <c r="EM327" s="61"/>
      <c r="EN327" s="61"/>
      <c r="EO327" s="61"/>
      <c r="EP327" s="61"/>
      <c r="EQ327" s="61"/>
      <c r="ER327" s="61"/>
      <c r="ES327" s="61"/>
      <c r="ET327" s="862"/>
    </row>
    <row r="328" spans="1:150" s="155" customFormat="1" ht="14.1" customHeight="1">
      <c r="A328" s="862"/>
      <c r="B328" s="1056"/>
      <c r="C328" s="61"/>
      <c r="D328" s="61"/>
      <c r="E328" s="61"/>
      <c r="F328" s="61"/>
      <c r="G328" s="61"/>
      <c r="H328" s="61"/>
      <c r="I328" s="61"/>
      <c r="J328" s="61"/>
      <c r="K328" s="61"/>
      <c r="L328" s="60"/>
      <c r="M328" s="61"/>
      <c r="N328" s="61"/>
      <c r="O328" s="862"/>
      <c r="P328" s="862"/>
      <c r="Q328" s="1056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862"/>
      <c r="AE328" s="862"/>
      <c r="AF328" s="1056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862"/>
      <c r="AT328" s="862"/>
      <c r="AU328" s="1056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862"/>
      <c r="BI328" s="862"/>
      <c r="BJ328" s="1056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862"/>
      <c r="BX328" s="862"/>
      <c r="BY328" s="1056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862"/>
      <c r="CM328" s="862"/>
      <c r="CN328" s="1056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862"/>
      <c r="DB328" s="862"/>
      <c r="DC328" s="1056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862"/>
      <c r="DQ328" s="862"/>
      <c r="DR328" s="1056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862"/>
      <c r="EF328" s="862"/>
      <c r="EG328" s="1056"/>
      <c r="EH328" s="61"/>
      <c r="EI328" s="61"/>
      <c r="EJ328" s="61"/>
      <c r="EK328" s="61"/>
      <c r="EL328" s="61"/>
      <c r="EM328" s="61"/>
      <c r="EN328" s="61"/>
      <c r="EO328" s="61"/>
      <c r="EP328" s="61"/>
      <c r="EQ328" s="61"/>
      <c r="ER328" s="61"/>
      <c r="ES328" s="61"/>
      <c r="ET328" s="862"/>
    </row>
    <row r="329" spans="1:150" s="155" customFormat="1" ht="14.1" customHeight="1">
      <c r="A329" s="862"/>
      <c r="B329" s="1056"/>
      <c r="C329" s="61"/>
      <c r="D329" s="61"/>
      <c r="E329" s="61"/>
      <c r="F329" s="61"/>
      <c r="G329" s="61"/>
      <c r="H329" s="61"/>
      <c r="I329" s="61"/>
      <c r="J329" s="61"/>
      <c r="K329" s="61"/>
      <c r="L329" s="60"/>
      <c r="M329" s="61"/>
      <c r="N329" s="61"/>
      <c r="O329" s="862"/>
      <c r="P329" s="862"/>
      <c r="Q329" s="1056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862"/>
      <c r="AE329" s="862"/>
      <c r="AF329" s="1056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862"/>
      <c r="AT329" s="862"/>
      <c r="AU329" s="1056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862"/>
      <c r="BI329" s="862"/>
      <c r="BJ329" s="1056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862"/>
      <c r="BX329" s="862"/>
      <c r="BY329" s="1056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862"/>
      <c r="CM329" s="862"/>
      <c r="CN329" s="1056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862"/>
      <c r="DB329" s="862"/>
      <c r="DC329" s="1056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862"/>
      <c r="DQ329" s="862"/>
      <c r="DR329" s="1056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862"/>
      <c r="EF329" s="862"/>
      <c r="EG329" s="1056"/>
      <c r="EH329" s="61"/>
      <c r="EI329" s="61"/>
      <c r="EJ329" s="61"/>
      <c r="EK329" s="61"/>
      <c r="EL329" s="61"/>
      <c r="EM329" s="61"/>
      <c r="EN329" s="61"/>
      <c r="EO329" s="61"/>
      <c r="EP329" s="61"/>
      <c r="EQ329" s="61"/>
      <c r="ER329" s="61"/>
      <c r="ES329" s="61"/>
      <c r="ET329" s="862"/>
    </row>
    <row r="330" spans="1:150" s="155" customFormat="1" ht="14.1" customHeight="1">
      <c r="A330" s="862"/>
      <c r="B330" s="1056"/>
      <c r="C330" s="61"/>
      <c r="D330" s="61"/>
      <c r="E330" s="61"/>
      <c r="F330" s="61"/>
      <c r="G330" s="61"/>
      <c r="H330" s="61"/>
      <c r="I330" s="61"/>
      <c r="J330" s="61"/>
      <c r="K330" s="61"/>
      <c r="L330" s="60"/>
      <c r="M330" s="61"/>
      <c r="N330" s="61"/>
      <c r="O330" s="862"/>
      <c r="P330" s="862"/>
      <c r="Q330" s="1056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862"/>
      <c r="AE330" s="862"/>
      <c r="AF330" s="1056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862"/>
      <c r="AT330" s="862"/>
      <c r="AU330" s="1056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862"/>
      <c r="BI330" s="862"/>
      <c r="BJ330" s="1056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862"/>
      <c r="BX330" s="862"/>
      <c r="BY330" s="1056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862"/>
      <c r="CM330" s="862"/>
      <c r="CN330" s="1056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862"/>
      <c r="DB330" s="862"/>
      <c r="DC330" s="1056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862"/>
      <c r="DQ330" s="862"/>
      <c r="DR330" s="1056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862"/>
      <c r="EF330" s="862"/>
      <c r="EG330" s="1056"/>
      <c r="EH330" s="61"/>
      <c r="EI330" s="61"/>
      <c r="EJ330" s="61"/>
      <c r="EK330" s="61"/>
      <c r="EL330" s="61"/>
      <c r="EM330" s="61"/>
      <c r="EN330" s="61"/>
      <c r="EO330" s="61"/>
      <c r="EP330" s="61"/>
      <c r="EQ330" s="61"/>
      <c r="ER330" s="61"/>
      <c r="ES330" s="61"/>
      <c r="ET330" s="862"/>
    </row>
    <row r="331" spans="1:150" s="155" customFormat="1" ht="14.1" customHeight="1">
      <c r="A331" s="862"/>
      <c r="B331" s="1056"/>
      <c r="C331" s="61"/>
      <c r="D331" s="61"/>
      <c r="E331" s="61"/>
      <c r="F331" s="61"/>
      <c r="G331" s="61"/>
      <c r="H331" s="61"/>
      <c r="I331" s="61"/>
      <c r="J331" s="61"/>
      <c r="K331" s="61"/>
      <c r="L331" s="60"/>
      <c r="M331" s="61"/>
      <c r="N331" s="61"/>
      <c r="O331" s="862"/>
      <c r="P331" s="862"/>
      <c r="Q331" s="1056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862"/>
      <c r="AE331" s="862"/>
      <c r="AF331" s="1056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862"/>
      <c r="AT331" s="862"/>
      <c r="AU331" s="1056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862"/>
      <c r="BI331" s="862"/>
      <c r="BJ331" s="1056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862"/>
      <c r="BX331" s="862"/>
      <c r="BY331" s="1056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862"/>
      <c r="CM331" s="862"/>
      <c r="CN331" s="1056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862"/>
      <c r="DB331" s="862"/>
      <c r="DC331" s="1056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862"/>
      <c r="DQ331" s="862"/>
      <c r="DR331" s="1056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862"/>
      <c r="EF331" s="862"/>
      <c r="EG331" s="1056"/>
      <c r="EH331" s="61"/>
      <c r="EI331" s="61"/>
      <c r="EJ331" s="61"/>
      <c r="EK331" s="61"/>
      <c r="EL331" s="61"/>
      <c r="EM331" s="61"/>
      <c r="EN331" s="61"/>
      <c r="EO331" s="61"/>
      <c r="EP331" s="61"/>
      <c r="EQ331" s="61"/>
      <c r="ER331" s="61"/>
      <c r="ES331" s="61"/>
      <c r="ET331" s="862"/>
    </row>
    <row r="332" spans="1:150" s="155" customFormat="1" ht="14.1" customHeight="1">
      <c r="A332" s="862"/>
      <c r="B332" s="1056"/>
      <c r="C332" s="61"/>
      <c r="D332" s="61"/>
      <c r="E332" s="61"/>
      <c r="F332" s="61"/>
      <c r="G332" s="61"/>
      <c r="H332" s="61"/>
      <c r="I332" s="61"/>
      <c r="J332" s="61"/>
      <c r="K332" s="61"/>
      <c r="L332" s="60"/>
      <c r="M332" s="61"/>
      <c r="N332" s="61"/>
      <c r="O332" s="862"/>
      <c r="P332" s="862"/>
      <c r="Q332" s="1056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862"/>
      <c r="AE332" s="862"/>
      <c r="AF332" s="1056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862"/>
      <c r="AT332" s="862"/>
      <c r="AU332" s="1056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862"/>
      <c r="BI332" s="862"/>
      <c r="BJ332" s="1056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862"/>
      <c r="BX332" s="862"/>
      <c r="BY332" s="1056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862"/>
      <c r="CM332" s="862"/>
      <c r="CN332" s="1056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862"/>
      <c r="DB332" s="862"/>
      <c r="DC332" s="1056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862"/>
      <c r="DQ332" s="862"/>
      <c r="DR332" s="1056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862"/>
      <c r="EF332" s="862"/>
      <c r="EG332" s="1056"/>
      <c r="EH332" s="61"/>
      <c r="EI332" s="61"/>
      <c r="EJ332" s="61"/>
      <c r="EK332" s="61"/>
      <c r="EL332" s="61"/>
      <c r="EM332" s="61"/>
      <c r="EN332" s="61"/>
      <c r="EO332" s="61"/>
      <c r="EP332" s="61"/>
      <c r="EQ332" s="61"/>
      <c r="ER332" s="61"/>
      <c r="ES332" s="61"/>
      <c r="ET332" s="862"/>
    </row>
    <row r="333" spans="1:150" s="155" customFormat="1" ht="14.1" customHeight="1">
      <c r="A333" s="862"/>
      <c r="B333" s="1056"/>
      <c r="C333" s="61"/>
      <c r="D333" s="61"/>
      <c r="E333" s="61"/>
      <c r="F333" s="61"/>
      <c r="G333" s="61"/>
      <c r="H333" s="61"/>
      <c r="I333" s="61"/>
      <c r="J333" s="61"/>
      <c r="K333" s="61"/>
      <c r="L333" s="60"/>
      <c r="M333" s="61"/>
      <c r="N333" s="61"/>
      <c r="O333" s="862"/>
      <c r="P333" s="862"/>
      <c r="Q333" s="1056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862"/>
      <c r="AE333" s="862"/>
      <c r="AF333" s="1056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862"/>
      <c r="AT333" s="862"/>
      <c r="AU333" s="1056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862"/>
      <c r="BI333" s="862"/>
      <c r="BJ333" s="1056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862"/>
      <c r="BX333" s="862"/>
      <c r="BY333" s="1056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862"/>
      <c r="CM333" s="862"/>
      <c r="CN333" s="1056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862"/>
      <c r="DB333" s="862"/>
      <c r="DC333" s="1056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862"/>
      <c r="DQ333" s="862"/>
      <c r="DR333" s="1056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862"/>
      <c r="EF333" s="862"/>
      <c r="EG333" s="1056"/>
      <c r="EH333" s="61"/>
      <c r="EI333" s="61"/>
      <c r="EJ333" s="61"/>
      <c r="EK333" s="61"/>
      <c r="EL333" s="61"/>
      <c r="EM333" s="61"/>
      <c r="EN333" s="61"/>
      <c r="EO333" s="61"/>
      <c r="EP333" s="61"/>
      <c r="EQ333" s="61"/>
      <c r="ER333" s="61"/>
      <c r="ES333" s="61"/>
      <c r="ET333" s="862"/>
    </row>
    <row r="334" spans="1:150" s="155" customFormat="1" ht="14.1" customHeight="1">
      <c r="A334" s="862"/>
      <c r="B334" s="1056"/>
      <c r="C334" s="61"/>
      <c r="D334" s="61"/>
      <c r="E334" s="61"/>
      <c r="F334" s="61"/>
      <c r="G334" s="61"/>
      <c r="H334" s="61"/>
      <c r="I334" s="61"/>
      <c r="J334" s="61"/>
      <c r="K334" s="61"/>
      <c r="L334" s="60"/>
      <c r="M334" s="61"/>
      <c r="N334" s="61"/>
      <c r="O334" s="862"/>
      <c r="P334" s="862"/>
      <c r="Q334" s="1056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862"/>
      <c r="AE334" s="862"/>
      <c r="AF334" s="1056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862"/>
      <c r="AT334" s="862"/>
      <c r="AU334" s="1056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862"/>
      <c r="BI334" s="862"/>
      <c r="BJ334" s="1056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862"/>
      <c r="BX334" s="862"/>
      <c r="BY334" s="1056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862"/>
      <c r="CM334" s="862"/>
      <c r="CN334" s="1056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862"/>
      <c r="DB334" s="862"/>
      <c r="DC334" s="1056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862"/>
      <c r="DQ334" s="862"/>
      <c r="DR334" s="1056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862"/>
      <c r="EF334" s="862"/>
      <c r="EG334" s="1056"/>
      <c r="EH334" s="61"/>
      <c r="EI334" s="61"/>
      <c r="EJ334" s="61"/>
      <c r="EK334" s="61"/>
      <c r="EL334" s="61"/>
      <c r="EM334" s="61"/>
      <c r="EN334" s="61"/>
      <c r="EO334" s="61"/>
      <c r="EP334" s="61"/>
      <c r="EQ334" s="61"/>
      <c r="ER334" s="61"/>
      <c r="ES334" s="61"/>
      <c r="ET334" s="862"/>
    </row>
    <row r="335" spans="1:150" s="155" customFormat="1" ht="14.1" customHeight="1">
      <c r="A335" s="862"/>
      <c r="B335" s="1056"/>
      <c r="C335" s="61"/>
      <c r="D335" s="61"/>
      <c r="E335" s="61"/>
      <c r="F335" s="61"/>
      <c r="G335" s="61"/>
      <c r="H335" s="61"/>
      <c r="I335" s="61"/>
      <c r="J335" s="61"/>
      <c r="K335" s="61"/>
      <c r="L335" s="60"/>
      <c r="M335" s="61"/>
      <c r="N335" s="61"/>
      <c r="O335" s="862"/>
      <c r="P335" s="862"/>
      <c r="Q335" s="1056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862"/>
      <c r="AE335" s="862"/>
      <c r="AF335" s="1056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862"/>
      <c r="AT335" s="862"/>
      <c r="AU335" s="1056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862"/>
      <c r="BI335" s="862"/>
      <c r="BJ335" s="1056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862"/>
      <c r="BX335" s="862"/>
      <c r="BY335" s="1056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862"/>
      <c r="CM335" s="862"/>
      <c r="CN335" s="1056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862"/>
      <c r="DB335" s="862"/>
      <c r="DC335" s="1056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862"/>
      <c r="DQ335" s="862"/>
      <c r="DR335" s="1056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862"/>
      <c r="EF335" s="862"/>
      <c r="EG335" s="1056"/>
      <c r="EH335" s="61"/>
      <c r="EI335" s="61"/>
      <c r="EJ335" s="61"/>
      <c r="EK335" s="61"/>
      <c r="EL335" s="61"/>
      <c r="EM335" s="61"/>
      <c r="EN335" s="61"/>
      <c r="EO335" s="61"/>
      <c r="EP335" s="61"/>
      <c r="EQ335" s="61"/>
      <c r="ER335" s="61"/>
      <c r="ES335" s="61"/>
      <c r="ET335" s="862"/>
    </row>
    <row r="336" spans="1:150" s="155" customFormat="1" ht="14.1" customHeight="1">
      <c r="A336" s="862"/>
      <c r="B336" s="160"/>
      <c r="C336" s="61"/>
      <c r="D336" s="61"/>
      <c r="E336" s="61"/>
      <c r="F336" s="61"/>
      <c r="G336" s="61"/>
      <c r="H336" s="61"/>
      <c r="I336" s="61"/>
      <c r="J336" s="61"/>
      <c r="K336" s="61"/>
      <c r="L336" s="60"/>
      <c r="M336" s="61"/>
      <c r="N336" s="61"/>
      <c r="O336" s="862"/>
      <c r="P336" s="862"/>
      <c r="Q336" s="160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862"/>
      <c r="AE336" s="862"/>
      <c r="AF336" s="160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862"/>
      <c r="AT336" s="862"/>
      <c r="AU336" s="160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862"/>
      <c r="BI336" s="862"/>
      <c r="BJ336" s="160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862"/>
      <c r="BX336" s="862"/>
      <c r="BY336" s="160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862"/>
      <c r="CM336" s="862"/>
      <c r="CN336" s="160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862"/>
      <c r="DB336" s="862"/>
      <c r="DC336" s="160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862"/>
      <c r="DQ336" s="862"/>
      <c r="DR336" s="160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862"/>
      <c r="EF336" s="862"/>
      <c r="EG336" s="160"/>
      <c r="EH336" s="61"/>
      <c r="EI336" s="61"/>
      <c r="EJ336" s="61"/>
      <c r="EK336" s="61"/>
      <c r="EL336" s="61"/>
      <c r="EM336" s="61"/>
      <c r="EN336" s="61"/>
      <c r="EO336" s="61"/>
      <c r="EP336" s="61"/>
      <c r="EQ336" s="61"/>
      <c r="ER336" s="61"/>
      <c r="ES336" s="61"/>
      <c r="ET336" s="862"/>
    </row>
    <row r="337" spans="1:150" s="155" customFormat="1" ht="14.1" customHeight="1">
      <c r="A337" s="862"/>
      <c r="B337" s="1056" t="str">
        <f>HOME!$B$20</f>
        <v>SOCIAL STUDIES</v>
      </c>
      <c r="C337" s="61"/>
      <c r="D337" s="61"/>
      <c r="E337" s="61"/>
      <c r="F337" s="61"/>
      <c r="G337" s="61"/>
      <c r="H337" s="61"/>
      <c r="I337" s="61"/>
      <c r="J337" s="61"/>
      <c r="K337" s="61"/>
      <c r="L337" s="60"/>
      <c r="M337" s="61"/>
      <c r="N337" s="61"/>
      <c r="O337" s="862"/>
      <c r="P337" s="862"/>
      <c r="Q337" s="1056" t="str">
        <f>HOME!$B$20</f>
        <v>SOCIAL STUDIES</v>
      </c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862"/>
      <c r="AE337" s="862"/>
      <c r="AF337" s="1056" t="str">
        <f>HOME!$B$20</f>
        <v>SOCIAL STUDIES</v>
      </c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862"/>
      <c r="AT337" s="862"/>
      <c r="AU337" s="1056" t="str">
        <f>HOME!$B$20</f>
        <v>SOCIAL STUDIES</v>
      </c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862"/>
      <c r="BI337" s="862"/>
      <c r="BJ337" s="1056" t="str">
        <f>HOME!$B$20</f>
        <v>SOCIAL STUDIES</v>
      </c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862"/>
      <c r="BX337" s="862"/>
      <c r="BY337" s="1056" t="str">
        <f>HOME!$B$20</f>
        <v>SOCIAL STUDIES</v>
      </c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862"/>
      <c r="CM337" s="862"/>
      <c r="CN337" s="1056" t="str">
        <f>HOME!$B$20</f>
        <v>SOCIAL STUDIES</v>
      </c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862"/>
      <c r="DB337" s="862"/>
      <c r="DC337" s="1056" t="str">
        <f>HOME!$B$20</f>
        <v>SOCIAL STUDIES</v>
      </c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862"/>
      <c r="DQ337" s="862"/>
      <c r="DR337" s="1056" t="str">
        <f>HOME!$B$20</f>
        <v>SOCIAL STUDIES</v>
      </c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862"/>
      <c r="EF337" s="862"/>
      <c r="EG337" s="1056" t="str">
        <f>HOME!$B$20</f>
        <v>SOCIAL STUDIES</v>
      </c>
      <c r="EH337" s="61"/>
      <c r="EI337" s="61"/>
      <c r="EJ337" s="61"/>
      <c r="EK337" s="61"/>
      <c r="EL337" s="61"/>
      <c r="EM337" s="61"/>
      <c r="EN337" s="61"/>
      <c r="EO337" s="61"/>
      <c r="EP337" s="61"/>
      <c r="EQ337" s="61"/>
      <c r="ER337" s="61"/>
      <c r="ES337" s="61"/>
      <c r="ET337" s="862"/>
    </row>
    <row r="338" spans="1:150" s="155" customFormat="1" ht="14.1" customHeight="1">
      <c r="A338" s="862"/>
      <c r="B338" s="1056"/>
      <c r="C338" s="61"/>
      <c r="D338" s="61"/>
      <c r="E338" s="61"/>
      <c r="F338" s="61"/>
      <c r="G338" s="61"/>
      <c r="H338" s="61"/>
      <c r="I338" s="61"/>
      <c r="J338" s="61"/>
      <c r="K338" s="61"/>
      <c r="L338" s="60"/>
      <c r="M338" s="61"/>
      <c r="N338" s="61"/>
      <c r="O338" s="862"/>
      <c r="P338" s="862"/>
      <c r="Q338" s="1056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862"/>
      <c r="AE338" s="862"/>
      <c r="AF338" s="1056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862"/>
      <c r="AT338" s="862"/>
      <c r="AU338" s="1056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862"/>
      <c r="BI338" s="862"/>
      <c r="BJ338" s="1056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862"/>
      <c r="BX338" s="862"/>
      <c r="BY338" s="1056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862"/>
      <c r="CM338" s="862"/>
      <c r="CN338" s="1056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862"/>
      <c r="DB338" s="862"/>
      <c r="DC338" s="1056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862"/>
      <c r="DQ338" s="862"/>
      <c r="DR338" s="1056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862"/>
      <c r="EF338" s="862"/>
      <c r="EG338" s="1056"/>
      <c r="EH338" s="61"/>
      <c r="EI338" s="61"/>
      <c r="EJ338" s="61"/>
      <c r="EK338" s="61"/>
      <c r="EL338" s="61"/>
      <c r="EM338" s="61"/>
      <c r="EN338" s="61"/>
      <c r="EO338" s="61"/>
      <c r="EP338" s="61"/>
      <c r="EQ338" s="61"/>
      <c r="ER338" s="61"/>
      <c r="ES338" s="61"/>
      <c r="ET338" s="862"/>
    </row>
    <row r="339" spans="1:150" s="155" customFormat="1" ht="14.1" customHeight="1">
      <c r="A339" s="862"/>
      <c r="B339" s="1056"/>
      <c r="C339" s="61"/>
      <c r="D339" s="61"/>
      <c r="E339" s="61"/>
      <c r="F339" s="61"/>
      <c r="G339" s="61"/>
      <c r="H339" s="61"/>
      <c r="I339" s="61"/>
      <c r="J339" s="61"/>
      <c r="K339" s="61"/>
      <c r="L339" s="60"/>
      <c r="M339" s="61"/>
      <c r="N339" s="61"/>
      <c r="O339" s="862"/>
      <c r="P339" s="862"/>
      <c r="Q339" s="1056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862"/>
      <c r="AE339" s="862"/>
      <c r="AF339" s="1056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862"/>
      <c r="AT339" s="862"/>
      <c r="AU339" s="1056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862"/>
      <c r="BI339" s="862"/>
      <c r="BJ339" s="1056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862"/>
      <c r="BX339" s="862"/>
      <c r="BY339" s="1056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862"/>
      <c r="CM339" s="862"/>
      <c r="CN339" s="1056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862"/>
      <c r="DB339" s="862"/>
      <c r="DC339" s="1056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862"/>
      <c r="DQ339" s="862"/>
      <c r="DR339" s="1056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862"/>
      <c r="EF339" s="862"/>
      <c r="EG339" s="1056"/>
      <c r="EH339" s="61"/>
      <c r="EI339" s="61"/>
      <c r="EJ339" s="61"/>
      <c r="EK339" s="61"/>
      <c r="EL339" s="61"/>
      <c r="EM339" s="61"/>
      <c r="EN339" s="61"/>
      <c r="EO339" s="61"/>
      <c r="EP339" s="61"/>
      <c r="EQ339" s="61"/>
      <c r="ER339" s="61"/>
      <c r="ES339" s="61"/>
      <c r="ET339" s="862"/>
    </row>
    <row r="340" spans="1:150" s="155" customFormat="1" ht="14.1" customHeight="1">
      <c r="A340" s="862"/>
      <c r="B340" s="1056"/>
      <c r="C340" s="61"/>
      <c r="D340" s="61"/>
      <c r="E340" s="61"/>
      <c r="F340" s="61"/>
      <c r="G340" s="61"/>
      <c r="H340" s="61"/>
      <c r="I340" s="61"/>
      <c r="J340" s="61"/>
      <c r="K340" s="61"/>
      <c r="L340" s="60"/>
      <c r="M340" s="61"/>
      <c r="N340" s="61"/>
      <c r="O340" s="862"/>
      <c r="P340" s="862"/>
      <c r="Q340" s="1056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862"/>
      <c r="AE340" s="862"/>
      <c r="AF340" s="1056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862"/>
      <c r="AT340" s="862"/>
      <c r="AU340" s="1056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862"/>
      <c r="BI340" s="862"/>
      <c r="BJ340" s="1056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862"/>
      <c r="BX340" s="862"/>
      <c r="BY340" s="1056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862"/>
      <c r="CM340" s="862"/>
      <c r="CN340" s="1056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862"/>
      <c r="DB340" s="862"/>
      <c r="DC340" s="1056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862"/>
      <c r="DQ340" s="862"/>
      <c r="DR340" s="1056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862"/>
      <c r="EF340" s="862"/>
      <c r="EG340" s="1056"/>
      <c r="EH340" s="61"/>
      <c r="EI340" s="61"/>
      <c r="EJ340" s="61"/>
      <c r="EK340" s="61"/>
      <c r="EL340" s="61"/>
      <c r="EM340" s="61"/>
      <c r="EN340" s="61"/>
      <c r="EO340" s="61"/>
      <c r="EP340" s="61"/>
      <c r="EQ340" s="61"/>
      <c r="ER340" s="61"/>
      <c r="ES340" s="61"/>
      <c r="ET340" s="862"/>
    </row>
    <row r="341" spans="1:150" s="155" customFormat="1" ht="14.1" customHeight="1">
      <c r="A341" s="862"/>
      <c r="B341" s="1056"/>
      <c r="C341" s="61"/>
      <c r="D341" s="61"/>
      <c r="E341" s="61"/>
      <c r="F341" s="61"/>
      <c r="G341" s="61"/>
      <c r="H341" s="61"/>
      <c r="I341" s="61"/>
      <c r="J341" s="61"/>
      <c r="K341" s="61"/>
      <c r="L341" s="60"/>
      <c r="M341" s="61"/>
      <c r="N341" s="61"/>
      <c r="O341" s="862"/>
      <c r="P341" s="862"/>
      <c r="Q341" s="1056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862"/>
      <c r="AE341" s="862"/>
      <c r="AF341" s="1056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862"/>
      <c r="AT341" s="862"/>
      <c r="AU341" s="1056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862"/>
      <c r="BI341" s="862"/>
      <c r="BJ341" s="1056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862"/>
      <c r="BX341" s="862"/>
      <c r="BY341" s="1056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862"/>
      <c r="CM341" s="862"/>
      <c r="CN341" s="1056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862"/>
      <c r="DB341" s="862"/>
      <c r="DC341" s="1056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862"/>
      <c r="DQ341" s="862"/>
      <c r="DR341" s="1056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862"/>
      <c r="EF341" s="862"/>
      <c r="EG341" s="1056"/>
      <c r="EH341" s="61"/>
      <c r="EI341" s="61"/>
      <c r="EJ341" s="61"/>
      <c r="EK341" s="61"/>
      <c r="EL341" s="61"/>
      <c r="EM341" s="61"/>
      <c r="EN341" s="61"/>
      <c r="EO341" s="61"/>
      <c r="EP341" s="61"/>
      <c r="EQ341" s="61"/>
      <c r="ER341" s="61"/>
      <c r="ES341" s="61"/>
      <c r="ET341" s="862"/>
    </row>
    <row r="342" spans="1:150" s="155" customFormat="1" ht="14.1" customHeight="1">
      <c r="A342" s="862"/>
      <c r="B342" s="1056"/>
      <c r="C342" s="61"/>
      <c r="D342" s="61"/>
      <c r="E342" s="61"/>
      <c r="F342" s="61"/>
      <c r="G342" s="61"/>
      <c r="H342" s="61"/>
      <c r="I342" s="61"/>
      <c r="J342" s="61"/>
      <c r="K342" s="61"/>
      <c r="L342" s="60"/>
      <c r="M342" s="61"/>
      <c r="N342" s="61"/>
      <c r="O342" s="862"/>
      <c r="P342" s="862"/>
      <c r="Q342" s="1056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862"/>
      <c r="AE342" s="862"/>
      <c r="AF342" s="1056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862"/>
      <c r="AT342" s="862"/>
      <c r="AU342" s="1056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862"/>
      <c r="BI342" s="862"/>
      <c r="BJ342" s="1056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862"/>
      <c r="BX342" s="862"/>
      <c r="BY342" s="1056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862"/>
      <c r="CM342" s="862"/>
      <c r="CN342" s="1056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862"/>
      <c r="DB342" s="862"/>
      <c r="DC342" s="1056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862"/>
      <c r="DQ342" s="862"/>
      <c r="DR342" s="1056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862"/>
      <c r="EF342" s="862"/>
      <c r="EG342" s="1056"/>
      <c r="EH342" s="61"/>
      <c r="EI342" s="61"/>
      <c r="EJ342" s="61"/>
      <c r="EK342" s="61"/>
      <c r="EL342" s="61"/>
      <c r="EM342" s="61"/>
      <c r="EN342" s="61"/>
      <c r="EO342" s="61"/>
      <c r="EP342" s="61"/>
      <c r="EQ342" s="61"/>
      <c r="ER342" s="61"/>
      <c r="ES342" s="61"/>
      <c r="ET342" s="862"/>
    </row>
    <row r="343" spans="1:150" s="155" customFormat="1" ht="14.1" customHeight="1">
      <c r="A343" s="862"/>
      <c r="B343" s="1056"/>
      <c r="C343" s="61"/>
      <c r="D343" s="61"/>
      <c r="E343" s="61"/>
      <c r="F343" s="61"/>
      <c r="G343" s="61"/>
      <c r="H343" s="61"/>
      <c r="I343" s="61"/>
      <c r="J343" s="61"/>
      <c r="K343" s="61"/>
      <c r="L343" s="60"/>
      <c r="M343" s="61"/>
      <c r="N343" s="61"/>
      <c r="O343" s="862"/>
      <c r="P343" s="862"/>
      <c r="Q343" s="1056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862"/>
      <c r="AE343" s="862"/>
      <c r="AF343" s="1056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862"/>
      <c r="AT343" s="862"/>
      <c r="AU343" s="1056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862"/>
      <c r="BI343" s="862"/>
      <c r="BJ343" s="1056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862"/>
      <c r="BX343" s="862"/>
      <c r="BY343" s="1056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862"/>
      <c r="CM343" s="862"/>
      <c r="CN343" s="1056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862"/>
      <c r="DB343" s="862"/>
      <c r="DC343" s="1056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862"/>
      <c r="DQ343" s="862"/>
      <c r="DR343" s="1056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862"/>
      <c r="EF343" s="862"/>
      <c r="EG343" s="1056"/>
      <c r="EH343" s="61"/>
      <c r="EI343" s="61"/>
      <c r="EJ343" s="61"/>
      <c r="EK343" s="61"/>
      <c r="EL343" s="61"/>
      <c r="EM343" s="61"/>
      <c r="EN343" s="61"/>
      <c r="EO343" s="61"/>
      <c r="EP343" s="61"/>
      <c r="EQ343" s="61"/>
      <c r="ER343" s="61"/>
      <c r="ES343" s="61"/>
      <c r="ET343" s="862"/>
    </row>
    <row r="344" spans="1:150" s="155" customFormat="1" ht="14.1" customHeight="1">
      <c r="A344" s="164"/>
      <c r="B344" s="1056"/>
      <c r="C344" s="61"/>
      <c r="D344" s="61"/>
      <c r="E344" s="61"/>
      <c r="F344" s="61"/>
      <c r="G344" s="61"/>
      <c r="H344" s="61"/>
      <c r="I344" s="61"/>
      <c r="J344" s="61"/>
      <c r="K344" s="61"/>
      <c r="L344" s="60"/>
      <c r="M344" s="61"/>
      <c r="N344" s="61"/>
      <c r="O344" s="164"/>
      <c r="P344" s="164"/>
      <c r="Q344" s="1056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164"/>
      <c r="AE344" s="164"/>
      <c r="AF344" s="1056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164"/>
      <c r="AT344" s="164"/>
      <c r="AU344" s="1056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164"/>
      <c r="BI344" s="164"/>
      <c r="BJ344" s="1056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164"/>
      <c r="BX344" s="164"/>
      <c r="BY344" s="1056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164"/>
      <c r="CM344" s="164"/>
      <c r="CN344" s="1056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164"/>
      <c r="DB344" s="164"/>
      <c r="DC344" s="1056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164"/>
      <c r="DQ344" s="164"/>
      <c r="DR344" s="1056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164"/>
      <c r="EF344" s="164"/>
      <c r="EG344" s="1056"/>
      <c r="EH344" s="61"/>
      <c r="EI344" s="61"/>
      <c r="EJ344" s="61"/>
      <c r="EK344" s="61"/>
      <c r="EL344" s="61"/>
      <c r="EM344" s="61"/>
      <c r="EN344" s="61"/>
      <c r="EO344" s="61"/>
      <c r="EP344" s="61"/>
      <c r="EQ344" s="61"/>
      <c r="ER344" s="61"/>
      <c r="ES344" s="61"/>
      <c r="ET344" s="164"/>
    </row>
    <row r="345" spans="1:150" s="155" customFormat="1" ht="8.25" customHeight="1">
      <c r="A345" s="862"/>
      <c r="B345" s="862"/>
      <c r="C345" s="862"/>
      <c r="D345" s="862"/>
      <c r="E345" s="862"/>
      <c r="F345" s="862"/>
      <c r="G345" s="862"/>
      <c r="H345" s="862"/>
      <c r="I345" s="862"/>
      <c r="J345" s="862"/>
      <c r="K345" s="862"/>
      <c r="L345" s="862"/>
      <c r="M345" s="862"/>
      <c r="N345" s="862"/>
      <c r="O345" s="862"/>
      <c r="P345" s="862"/>
      <c r="Q345" s="862"/>
      <c r="R345" s="862"/>
      <c r="S345" s="862"/>
      <c r="T345" s="862"/>
      <c r="U345" s="862"/>
      <c r="V345" s="862"/>
      <c r="W345" s="862"/>
      <c r="X345" s="862"/>
      <c r="Y345" s="862"/>
      <c r="Z345" s="862"/>
      <c r="AA345" s="862"/>
      <c r="AB345" s="862"/>
      <c r="AC345" s="862"/>
      <c r="AD345" s="862"/>
      <c r="AE345" s="862"/>
      <c r="AF345" s="862"/>
      <c r="AG345" s="862"/>
      <c r="AH345" s="862"/>
      <c r="AI345" s="862"/>
      <c r="AJ345" s="862"/>
      <c r="AK345" s="862"/>
      <c r="AL345" s="862"/>
      <c r="AM345" s="862"/>
      <c r="AN345" s="862"/>
      <c r="AO345" s="862"/>
      <c r="AP345" s="862"/>
      <c r="AQ345" s="862"/>
      <c r="AR345" s="862"/>
      <c r="AS345" s="862"/>
      <c r="AT345" s="862"/>
      <c r="AU345" s="862"/>
      <c r="AV345" s="862"/>
      <c r="AW345" s="862"/>
      <c r="AX345" s="862"/>
      <c r="AY345" s="862"/>
      <c r="AZ345" s="862"/>
      <c r="BA345" s="862"/>
      <c r="BB345" s="862"/>
      <c r="BC345" s="862"/>
      <c r="BD345" s="862"/>
      <c r="BE345" s="862"/>
      <c r="BF345" s="862"/>
      <c r="BG345" s="862"/>
      <c r="BH345" s="862"/>
      <c r="BI345" s="862"/>
      <c r="BJ345" s="862"/>
      <c r="BK345" s="862"/>
      <c r="BL345" s="862"/>
      <c r="BM345" s="862"/>
      <c r="BN345" s="862"/>
      <c r="BO345" s="862"/>
      <c r="BP345" s="862"/>
      <c r="BQ345" s="862"/>
      <c r="BR345" s="862"/>
      <c r="BS345" s="862"/>
      <c r="BT345" s="862"/>
      <c r="BU345" s="862"/>
      <c r="BV345" s="862"/>
      <c r="BW345" s="862"/>
      <c r="BX345" s="862"/>
      <c r="BY345" s="862"/>
      <c r="BZ345" s="862"/>
      <c r="CA345" s="862"/>
      <c r="CB345" s="862"/>
      <c r="CC345" s="862"/>
      <c r="CD345" s="862"/>
      <c r="CE345" s="862"/>
      <c r="CF345" s="862"/>
      <c r="CG345" s="862"/>
      <c r="CH345" s="862"/>
      <c r="CI345" s="862"/>
      <c r="CJ345" s="862"/>
      <c r="CK345" s="862"/>
      <c r="CL345" s="862"/>
      <c r="CM345" s="862"/>
      <c r="CN345" s="862"/>
      <c r="CO345" s="862"/>
      <c r="CP345" s="862"/>
      <c r="CQ345" s="862"/>
      <c r="CR345" s="862"/>
      <c r="CS345" s="862"/>
      <c r="CT345" s="862"/>
      <c r="CU345" s="862"/>
      <c r="CV345" s="862"/>
      <c r="CW345" s="862"/>
      <c r="CX345" s="862"/>
      <c r="CY345" s="862"/>
      <c r="CZ345" s="862"/>
      <c r="DA345" s="862"/>
      <c r="DB345" s="862"/>
      <c r="DC345" s="862"/>
      <c r="DD345" s="862"/>
      <c r="DE345" s="862"/>
      <c r="DF345" s="862"/>
      <c r="DG345" s="862"/>
      <c r="DH345" s="862"/>
      <c r="DI345" s="862"/>
      <c r="DJ345" s="862"/>
      <c r="DK345" s="862"/>
      <c r="DL345" s="862"/>
      <c r="DM345" s="862"/>
      <c r="DN345" s="862"/>
      <c r="DO345" s="862"/>
      <c r="DP345" s="862"/>
      <c r="DQ345" s="862"/>
      <c r="DR345" s="862"/>
      <c r="DS345" s="862"/>
      <c r="DT345" s="862"/>
      <c r="DU345" s="862"/>
      <c r="DV345" s="862"/>
      <c r="DW345" s="862"/>
      <c r="DX345" s="862"/>
      <c r="DY345" s="862"/>
      <c r="DZ345" s="862"/>
      <c r="EA345" s="862"/>
      <c r="EB345" s="862"/>
      <c r="EC345" s="862"/>
      <c r="ED345" s="862"/>
      <c r="EE345" s="862"/>
      <c r="EF345" s="862"/>
      <c r="EG345" s="862"/>
      <c r="EH345" s="862"/>
      <c r="EI345" s="862"/>
      <c r="EJ345" s="862"/>
      <c r="EK345" s="862"/>
      <c r="EL345" s="862"/>
      <c r="EM345" s="862"/>
      <c r="EN345" s="862"/>
      <c r="EO345" s="862"/>
      <c r="EP345" s="862"/>
      <c r="EQ345" s="862"/>
      <c r="ER345" s="862"/>
      <c r="ES345" s="862"/>
      <c r="ET345" s="862"/>
    </row>
    <row r="346" spans="1:150" s="155" customFormat="1" ht="10.5" customHeight="1">
      <c r="A346" s="862"/>
      <c r="B346" s="862"/>
      <c r="C346" s="862"/>
      <c r="D346" s="862"/>
      <c r="E346" s="862"/>
      <c r="F346" s="862"/>
      <c r="G346" s="862"/>
      <c r="H346" s="862"/>
      <c r="I346" s="862"/>
      <c r="J346" s="862"/>
      <c r="K346" s="862"/>
      <c r="L346" s="862"/>
      <c r="M346" s="862"/>
      <c r="N346" s="862"/>
      <c r="O346" s="862"/>
      <c r="P346" s="862"/>
      <c r="Q346" s="862"/>
      <c r="R346" s="862"/>
      <c r="S346" s="862"/>
      <c r="T346" s="862"/>
      <c r="U346" s="862"/>
      <c r="V346" s="862"/>
      <c r="W346" s="862"/>
      <c r="X346" s="862"/>
      <c r="Y346" s="862"/>
      <c r="Z346" s="862"/>
      <c r="AA346" s="862"/>
      <c r="AB346" s="862"/>
      <c r="AC346" s="862"/>
      <c r="AD346" s="862"/>
      <c r="AE346" s="862"/>
      <c r="AF346" s="862"/>
      <c r="AG346" s="862"/>
      <c r="AH346" s="862"/>
      <c r="AI346" s="862"/>
      <c r="AJ346" s="862"/>
      <c r="AK346" s="862"/>
      <c r="AL346" s="862"/>
      <c r="AM346" s="862"/>
      <c r="AN346" s="862"/>
      <c r="AO346" s="862"/>
      <c r="AP346" s="862"/>
      <c r="AQ346" s="862"/>
      <c r="AR346" s="862"/>
      <c r="AS346" s="862"/>
      <c r="AT346" s="862"/>
      <c r="AU346" s="862"/>
      <c r="AV346" s="862"/>
      <c r="AW346" s="862"/>
      <c r="AX346" s="862"/>
      <c r="AY346" s="862"/>
      <c r="AZ346" s="862"/>
      <c r="BA346" s="862"/>
      <c r="BB346" s="862"/>
      <c r="BC346" s="862"/>
      <c r="BD346" s="862"/>
      <c r="BE346" s="862"/>
      <c r="BF346" s="862"/>
      <c r="BG346" s="862"/>
      <c r="BH346" s="862"/>
      <c r="BI346" s="862"/>
      <c r="BJ346" s="862"/>
      <c r="BK346" s="862"/>
      <c r="BL346" s="862"/>
      <c r="BM346" s="862"/>
      <c r="BN346" s="862"/>
      <c r="BO346" s="862"/>
      <c r="BP346" s="862"/>
      <c r="BQ346" s="862"/>
      <c r="BR346" s="862"/>
      <c r="BS346" s="862"/>
      <c r="BT346" s="862"/>
      <c r="BU346" s="862"/>
      <c r="BV346" s="862"/>
      <c r="BW346" s="862"/>
      <c r="BX346" s="862"/>
      <c r="BY346" s="862"/>
      <c r="BZ346" s="862"/>
      <c r="CA346" s="862"/>
      <c r="CB346" s="862"/>
      <c r="CC346" s="862"/>
      <c r="CD346" s="862"/>
      <c r="CE346" s="862"/>
      <c r="CF346" s="862"/>
      <c r="CG346" s="862"/>
      <c r="CH346" s="862"/>
      <c r="CI346" s="862"/>
      <c r="CJ346" s="862"/>
      <c r="CK346" s="862"/>
      <c r="CL346" s="862"/>
      <c r="CM346" s="862"/>
      <c r="CN346" s="862"/>
      <c r="CO346" s="862"/>
      <c r="CP346" s="862"/>
      <c r="CQ346" s="862"/>
      <c r="CR346" s="862"/>
      <c r="CS346" s="862"/>
      <c r="CT346" s="862"/>
      <c r="CU346" s="862"/>
      <c r="CV346" s="862"/>
      <c r="CW346" s="862"/>
      <c r="CX346" s="862"/>
      <c r="CY346" s="862"/>
      <c r="CZ346" s="862"/>
      <c r="DA346" s="862"/>
      <c r="DB346" s="862"/>
      <c r="DC346" s="862"/>
      <c r="DD346" s="862"/>
      <c r="DE346" s="862"/>
      <c r="DF346" s="862"/>
      <c r="DG346" s="862"/>
      <c r="DH346" s="862"/>
      <c r="DI346" s="862"/>
      <c r="DJ346" s="862"/>
      <c r="DK346" s="862"/>
      <c r="DL346" s="862"/>
      <c r="DM346" s="862"/>
      <c r="DN346" s="862"/>
      <c r="DO346" s="862"/>
      <c r="DP346" s="862"/>
      <c r="DQ346" s="862"/>
      <c r="DR346" s="862"/>
      <c r="DS346" s="862"/>
      <c r="DT346" s="862"/>
      <c r="DU346" s="862"/>
      <c r="DV346" s="862"/>
      <c r="DW346" s="862"/>
      <c r="DX346" s="862"/>
      <c r="DY346" s="862"/>
      <c r="DZ346" s="862"/>
      <c r="EA346" s="862"/>
      <c r="EB346" s="862"/>
      <c r="EC346" s="862"/>
      <c r="ED346" s="862"/>
      <c r="EE346" s="862"/>
      <c r="EF346" s="862"/>
      <c r="EG346" s="862"/>
      <c r="EH346" s="862"/>
      <c r="EI346" s="862"/>
      <c r="EJ346" s="862"/>
      <c r="EK346" s="862"/>
      <c r="EL346" s="862"/>
      <c r="EM346" s="862"/>
      <c r="EN346" s="862"/>
      <c r="EO346" s="862"/>
      <c r="EP346" s="862"/>
      <c r="EQ346" s="862"/>
      <c r="ER346" s="862"/>
      <c r="ES346" s="862"/>
      <c r="ET346" s="862"/>
    </row>
    <row r="347" spans="1:150" s="155" customFormat="1" ht="15.75" customHeight="1" thickBot="1">
      <c r="A347" s="164"/>
      <c r="B347" s="1063" t="s">
        <v>861</v>
      </c>
      <c r="C347" s="1063"/>
      <c r="D347" s="1064" t="str">
        <f>'BACKUP SHEET'!$AX$14</f>
        <v>HKM2016-17VIII BJ2731</v>
      </c>
      <c r="E347" s="1064"/>
      <c r="F347" s="1064"/>
      <c r="G347" s="1064"/>
      <c r="H347" s="82"/>
      <c r="I347" s="83"/>
      <c r="J347" s="83" t="s">
        <v>862</v>
      </c>
      <c r="K347" s="1065" t="str">
        <f>'BACKUP SHEET'!$AY$14</f>
        <v>HKM2016-17VIII BJ2731J4</v>
      </c>
      <c r="L347" s="1065"/>
      <c r="M347" s="1065"/>
      <c r="N347" s="1065"/>
      <c r="O347" s="862"/>
      <c r="P347" s="164"/>
      <c r="Q347" s="1063" t="s">
        <v>861</v>
      </c>
      <c r="R347" s="1063"/>
      <c r="S347" s="1064" t="str">
        <f>'BACKUP SHEET'!$AX$19</f>
        <v>HKM2016-17VIII BK2737</v>
      </c>
      <c r="T347" s="1064"/>
      <c r="U347" s="1064"/>
      <c r="V347" s="1064"/>
      <c r="W347" s="82"/>
      <c r="X347" s="83"/>
      <c r="Y347" s="83" t="s">
        <v>862</v>
      </c>
      <c r="Z347" s="1065" t="str">
        <f>'BACKUP SHEET'!$AY$19</f>
        <v>HKM2016-17VIII BK2737K9</v>
      </c>
      <c r="AA347" s="1065"/>
      <c r="AB347" s="1065"/>
      <c r="AC347" s="1065"/>
      <c r="AD347" s="862"/>
      <c r="AE347" s="164"/>
      <c r="AF347" s="1063" t="s">
        <v>861</v>
      </c>
      <c r="AG347" s="1063"/>
      <c r="AH347" s="1064" t="str">
        <f>'BACKUP SHEET'!$AX$24</f>
        <v>HKM2016-17VIII BC2743</v>
      </c>
      <c r="AI347" s="1064"/>
      <c r="AJ347" s="1064"/>
      <c r="AK347" s="1064"/>
      <c r="AL347" s="82"/>
      <c r="AM347" s="83"/>
      <c r="AN347" s="83" t="s">
        <v>862</v>
      </c>
      <c r="AO347" s="1065" t="str">
        <f>'BACKUP SHEET'!$AY$24</f>
        <v>HKM2016-17VIII BC2743C14</v>
      </c>
      <c r="AP347" s="1065"/>
      <c r="AQ347" s="1065"/>
      <c r="AR347" s="1065"/>
      <c r="AS347" s="862"/>
      <c r="AT347" s="164"/>
      <c r="AU347" s="1063" t="s">
        <v>861</v>
      </c>
      <c r="AV347" s="1063"/>
      <c r="AW347" s="1064" t="str">
        <f>'BACKUP SHEET'!$AX$29</f>
        <v>HKM2016-17VIII BJ2748</v>
      </c>
      <c r="AX347" s="1064"/>
      <c r="AY347" s="1064"/>
      <c r="AZ347" s="1064"/>
      <c r="BA347" s="82"/>
      <c r="BB347" s="83"/>
      <c r="BC347" s="83" t="s">
        <v>862</v>
      </c>
      <c r="BD347" s="1065" t="str">
        <f>'BACKUP SHEET'!$AY$29</f>
        <v>HKM2016-17VIII BJ2748J19</v>
      </c>
      <c r="BE347" s="1065"/>
      <c r="BF347" s="1065"/>
      <c r="BG347" s="1065"/>
      <c r="BH347" s="862"/>
      <c r="BI347" s="164"/>
      <c r="BJ347" s="1063" t="s">
        <v>861</v>
      </c>
      <c r="BK347" s="1063"/>
      <c r="BL347" s="1064" t="str">
        <f>'BACKUP SHEET'!$AX$34</f>
        <v>HKM2016-17VIII BN2754</v>
      </c>
      <c r="BM347" s="1064"/>
      <c r="BN347" s="1064"/>
      <c r="BO347" s="1064"/>
      <c r="BP347" s="82"/>
      <c r="BQ347" s="83"/>
      <c r="BR347" s="83" t="s">
        <v>862</v>
      </c>
      <c r="BS347" s="1065" t="str">
        <f>'BACKUP SHEET'!$AY$34</f>
        <v>HKM2016-17VIII BN2754N24</v>
      </c>
      <c r="BT347" s="1065"/>
      <c r="BU347" s="1065"/>
      <c r="BV347" s="1065"/>
      <c r="BW347" s="862"/>
      <c r="BX347" s="164"/>
      <c r="BY347" s="1063" t="s">
        <v>861</v>
      </c>
      <c r="BZ347" s="1063"/>
      <c r="CA347" s="1064" t="str">
        <f>'BACKUP SHEET'!$AX$39</f>
        <v>HKM2016-17VIII BO2804</v>
      </c>
      <c r="CB347" s="1064"/>
      <c r="CC347" s="1064"/>
      <c r="CD347" s="1064"/>
      <c r="CE347" s="82"/>
      <c r="CF347" s="83"/>
      <c r="CG347" s="83" t="s">
        <v>862</v>
      </c>
      <c r="CH347" s="1065" t="str">
        <f>'BACKUP SHEET'!$AY$39</f>
        <v>HKM2016-17VIII BO2804O29</v>
      </c>
      <c r="CI347" s="1065"/>
      <c r="CJ347" s="1065"/>
      <c r="CK347" s="1065"/>
      <c r="CL347" s="862"/>
      <c r="CM347" s="164"/>
      <c r="CN347" s="1063" t="s">
        <v>861</v>
      </c>
      <c r="CO347" s="1063"/>
      <c r="CP347" s="1064" t="str">
        <f>'BACKUP SHEET'!$AX$44</f>
        <v>HKM2016-17VIII BG3064</v>
      </c>
      <c r="CQ347" s="1064"/>
      <c r="CR347" s="1064"/>
      <c r="CS347" s="1064"/>
      <c r="CT347" s="82"/>
      <c r="CU347" s="83"/>
      <c r="CV347" s="83" t="s">
        <v>862</v>
      </c>
      <c r="CW347" s="1065" t="str">
        <f>'BACKUP SHEET'!$AY$44</f>
        <v>HKM2016-17VIII BG3064G34</v>
      </c>
      <c r="CX347" s="1065"/>
      <c r="CY347" s="1065"/>
      <c r="CZ347" s="1065"/>
      <c r="DA347" s="862"/>
      <c r="DB347" s="164"/>
      <c r="DC347" s="1063" t="s">
        <v>861</v>
      </c>
      <c r="DD347" s="1063"/>
      <c r="DE347" s="1064" t="str">
        <f>'BACKUP SHEET'!$AX$49</f>
        <v>HKM2016-17VIII BO2757</v>
      </c>
      <c r="DF347" s="1064"/>
      <c r="DG347" s="1064"/>
      <c r="DH347" s="1064"/>
      <c r="DI347" s="82"/>
      <c r="DJ347" s="83"/>
      <c r="DK347" s="83" t="s">
        <v>862</v>
      </c>
      <c r="DL347" s="1065" t="str">
        <f>'BACKUP SHEET'!$AY$49</f>
        <v>HKM2016-17VIII BO2757O39</v>
      </c>
      <c r="DM347" s="1065"/>
      <c r="DN347" s="1065"/>
      <c r="DO347" s="1065"/>
      <c r="DP347" s="862"/>
      <c r="DQ347" s="164"/>
      <c r="DR347" s="1063" t="s">
        <v>861</v>
      </c>
      <c r="DS347" s="1063"/>
      <c r="DT347" s="1064" t="str">
        <f>'BACKUP SHEET'!$AX$54</f>
        <v>HKM2016-17VIII BM2765</v>
      </c>
      <c r="DU347" s="1064"/>
      <c r="DV347" s="1064"/>
      <c r="DW347" s="1064"/>
      <c r="DX347" s="82"/>
      <c r="DY347" s="83"/>
      <c r="DZ347" s="83" t="s">
        <v>862</v>
      </c>
      <c r="EA347" s="1065" t="str">
        <f>'BACKUP SHEET'!$AY$54</f>
        <v>HKM2016-17VIII BM2765M44</v>
      </c>
      <c r="EB347" s="1065"/>
      <c r="EC347" s="1065"/>
      <c r="ED347" s="1065"/>
      <c r="EE347" s="862"/>
      <c r="EF347" s="164"/>
      <c r="EG347" s="1063" t="s">
        <v>861</v>
      </c>
      <c r="EH347" s="1063"/>
      <c r="EI347" s="1064" t="str">
        <f>'BACKUP SHEET'!$AX$59</f>
        <v>HKM2016-17VIII BI2772</v>
      </c>
      <c r="EJ347" s="1064"/>
      <c r="EK347" s="1064"/>
      <c r="EL347" s="1064"/>
      <c r="EM347" s="82"/>
      <c r="EN347" s="83"/>
      <c r="EO347" s="83" t="s">
        <v>862</v>
      </c>
      <c r="EP347" s="1065" t="str">
        <f>'BACKUP SHEET'!$AY$59</f>
        <v>HKM2016-17VIII BI2772I49</v>
      </c>
      <c r="EQ347" s="1065"/>
      <c r="ER347" s="1065"/>
      <c r="ES347" s="1065"/>
      <c r="ET347" s="862"/>
    </row>
    <row r="348" spans="1:150" s="155" customFormat="1" ht="24.75" customHeight="1" thickTop="1">
      <c r="A348" s="862"/>
      <c r="B348" s="60"/>
      <c r="C348" s="1066" t="s">
        <v>859</v>
      </c>
      <c r="D348" s="1066"/>
      <c r="E348" s="1066"/>
      <c r="F348" s="1066"/>
      <c r="G348" s="1066"/>
      <c r="H348" s="1066"/>
      <c r="I348" s="1066"/>
      <c r="J348" s="1067" t="str">
        <f>HOME!$G$4</f>
        <v>HYDERABAD</v>
      </c>
      <c r="K348" s="1067"/>
      <c r="L348" s="1067"/>
      <c r="M348" s="61"/>
      <c r="N348" s="61"/>
      <c r="O348" s="862"/>
      <c r="P348" s="862"/>
      <c r="Q348" s="60"/>
      <c r="R348" s="1066" t="s">
        <v>859</v>
      </c>
      <c r="S348" s="1066"/>
      <c r="T348" s="1066"/>
      <c r="U348" s="1066"/>
      <c r="V348" s="1066"/>
      <c r="W348" s="1066"/>
      <c r="X348" s="1066"/>
      <c r="Y348" s="1067" t="str">
        <f>HOME!$G$4</f>
        <v>HYDERABAD</v>
      </c>
      <c r="Z348" s="1067"/>
      <c r="AA348" s="1067"/>
      <c r="AB348" s="61"/>
      <c r="AC348" s="61"/>
      <c r="AD348" s="862"/>
      <c r="AE348" s="862"/>
      <c r="AF348" s="60"/>
      <c r="AG348" s="1066" t="s">
        <v>859</v>
      </c>
      <c r="AH348" s="1066"/>
      <c r="AI348" s="1066"/>
      <c r="AJ348" s="1066"/>
      <c r="AK348" s="1066"/>
      <c r="AL348" s="1066"/>
      <c r="AM348" s="1066"/>
      <c r="AN348" s="1067" t="str">
        <f>HOME!$G$4</f>
        <v>HYDERABAD</v>
      </c>
      <c r="AO348" s="1067"/>
      <c r="AP348" s="1067"/>
      <c r="AQ348" s="61"/>
      <c r="AR348" s="61"/>
      <c r="AS348" s="862"/>
      <c r="AT348" s="862"/>
      <c r="AU348" s="60"/>
      <c r="AV348" s="1066" t="s">
        <v>859</v>
      </c>
      <c r="AW348" s="1066"/>
      <c r="AX348" s="1066"/>
      <c r="AY348" s="1066"/>
      <c r="AZ348" s="1066"/>
      <c r="BA348" s="1066"/>
      <c r="BB348" s="1066"/>
      <c r="BC348" s="1067" t="str">
        <f>HOME!$G$4</f>
        <v>HYDERABAD</v>
      </c>
      <c r="BD348" s="1067"/>
      <c r="BE348" s="1067"/>
      <c r="BF348" s="61"/>
      <c r="BG348" s="61"/>
      <c r="BH348" s="862"/>
      <c r="BI348" s="862"/>
      <c r="BJ348" s="60"/>
      <c r="BK348" s="1066" t="s">
        <v>859</v>
      </c>
      <c r="BL348" s="1066"/>
      <c r="BM348" s="1066"/>
      <c r="BN348" s="1066"/>
      <c r="BO348" s="1066"/>
      <c r="BP348" s="1066"/>
      <c r="BQ348" s="1066"/>
      <c r="BR348" s="1067" t="str">
        <f>HOME!$G$4</f>
        <v>HYDERABAD</v>
      </c>
      <c r="BS348" s="1067"/>
      <c r="BT348" s="1067"/>
      <c r="BU348" s="61"/>
      <c r="BV348" s="61"/>
      <c r="BW348" s="862"/>
      <c r="BX348" s="862"/>
      <c r="BY348" s="60"/>
      <c r="BZ348" s="1066" t="s">
        <v>859</v>
      </c>
      <c r="CA348" s="1066"/>
      <c r="CB348" s="1066"/>
      <c r="CC348" s="1066"/>
      <c r="CD348" s="1066"/>
      <c r="CE348" s="1066"/>
      <c r="CF348" s="1066"/>
      <c r="CG348" s="1067" t="str">
        <f>HOME!$G$4</f>
        <v>HYDERABAD</v>
      </c>
      <c r="CH348" s="1067"/>
      <c r="CI348" s="1067"/>
      <c r="CJ348" s="61"/>
      <c r="CK348" s="61"/>
      <c r="CL348" s="862"/>
      <c r="CM348" s="862"/>
      <c r="CN348" s="60"/>
      <c r="CO348" s="1066" t="s">
        <v>859</v>
      </c>
      <c r="CP348" s="1066"/>
      <c r="CQ348" s="1066"/>
      <c r="CR348" s="1066"/>
      <c r="CS348" s="1066"/>
      <c r="CT348" s="1066"/>
      <c r="CU348" s="1066"/>
      <c r="CV348" s="1067" t="str">
        <f>HOME!$G$4</f>
        <v>HYDERABAD</v>
      </c>
      <c r="CW348" s="1067"/>
      <c r="CX348" s="1067"/>
      <c r="CY348" s="61"/>
      <c r="CZ348" s="61"/>
      <c r="DA348" s="862"/>
      <c r="DB348" s="862"/>
      <c r="DC348" s="60"/>
      <c r="DD348" s="1066" t="s">
        <v>859</v>
      </c>
      <c r="DE348" s="1066"/>
      <c r="DF348" s="1066"/>
      <c r="DG348" s="1066"/>
      <c r="DH348" s="1066"/>
      <c r="DI348" s="1066"/>
      <c r="DJ348" s="1066"/>
      <c r="DK348" s="1067" t="str">
        <f>HOME!$G$4</f>
        <v>HYDERABAD</v>
      </c>
      <c r="DL348" s="1067"/>
      <c r="DM348" s="1067"/>
      <c r="DN348" s="61"/>
      <c r="DO348" s="61"/>
      <c r="DP348" s="862"/>
      <c r="DQ348" s="862"/>
      <c r="DR348" s="60"/>
      <c r="DS348" s="1066" t="s">
        <v>859</v>
      </c>
      <c r="DT348" s="1066"/>
      <c r="DU348" s="1066"/>
      <c r="DV348" s="1066"/>
      <c r="DW348" s="1066"/>
      <c r="DX348" s="1066"/>
      <c r="DY348" s="1066"/>
      <c r="DZ348" s="1067" t="str">
        <f>HOME!$G$4</f>
        <v>HYDERABAD</v>
      </c>
      <c r="EA348" s="1067"/>
      <c r="EB348" s="1067"/>
      <c r="EC348" s="61"/>
      <c r="ED348" s="61"/>
      <c r="EE348" s="862"/>
      <c r="EF348" s="862"/>
      <c r="EG348" s="60"/>
      <c r="EH348" s="1066" t="s">
        <v>859</v>
      </c>
      <c r="EI348" s="1066"/>
      <c r="EJ348" s="1066"/>
      <c r="EK348" s="1066"/>
      <c r="EL348" s="1066"/>
      <c r="EM348" s="1066"/>
      <c r="EN348" s="1066"/>
      <c r="EO348" s="1067" t="str">
        <f>HOME!$G$4</f>
        <v>HYDERABAD</v>
      </c>
      <c r="EP348" s="1067"/>
      <c r="EQ348" s="1067"/>
      <c r="ER348" s="61"/>
      <c r="ES348" s="61"/>
      <c r="ET348" s="862"/>
    </row>
    <row r="349" spans="1:150" s="155" customFormat="1" ht="35.25" customHeight="1">
      <c r="A349" s="862"/>
      <c r="B349" s="60"/>
      <c r="C349" s="48"/>
      <c r="D349" s="1068" t="s">
        <v>865</v>
      </c>
      <c r="E349" s="1068"/>
      <c r="F349" s="1068"/>
      <c r="G349" s="1068"/>
      <c r="H349" s="1068"/>
      <c r="I349" s="1068"/>
      <c r="J349" s="1068"/>
      <c r="K349" s="1068"/>
      <c r="L349" s="60"/>
      <c r="M349" s="61"/>
      <c r="N349" s="61"/>
      <c r="O349" s="862"/>
      <c r="P349" s="862"/>
      <c r="Q349" s="60"/>
      <c r="R349" s="48"/>
      <c r="S349" s="1068" t="s">
        <v>865</v>
      </c>
      <c r="T349" s="1068"/>
      <c r="U349" s="1068"/>
      <c r="V349" s="1068"/>
      <c r="W349" s="1068"/>
      <c r="X349" s="1068"/>
      <c r="Y349" s="1068"/>
      <c r="Z349" s="1068"/>
      <c r="AA349" s="62"/>
      <c r="AB349" s="61"/>
      <c r="AC349" s="61"/>
      <c r="AD349" s="862"/>
      <c r="AE349" s="862"/>
      <c r="AF349" s="60"/>
      <c r="AG349" s="48"/>
      <c r="AH349" s="1068" t="s">
        <v>865</v>
      </c>
      <c r="AI349" s="1068"/>
      <c r="AJ349" s="1068"/>
      <c r="AK349" s="1068"/>
      <c r="AL349" s="1068"/>
      <c r="AM349" s="1068"/>
      <c r="AN349" s="1068"/>
      <c r="AO349" s="1068"/>
      <c r="AP349" s="62"/>
      <c r="AQ349" s="61"/>
      <c r="AR349" s="61"/>
      <c r="AS349" s="862"/>
      <c r="AT349" s="862"/>
      <c r="AU349" s="60"/>
      <c r="AV349" s="48"/>
      <c r="AW349" s="1068" t="s">
        <v>865</v>
      </c>
      <c r="AX349" s="1068"/>
      <c r="AY349" s="1068"/>
      <c r="AZ349" s="1068"/>
      <c r="BA349" s="1068"/>
      <c r="BB349" s="1068"/>
      <c r="BC349" s="1068"/>
      <c r="BD349" s="1068"/>
      <c r="BE349" s="62"/>
      <c r="BF349" s="61"/>
      <c r="BG349" s="61"/>
      <c r="BH349" s="862"/>
      <c r="BI349" s="862"/>
      <c r="BJ349" s="60"/>
      <c r="BK349" s="48"/>
      <c r="BL349" s="1068" t="s">
        <v>865</v>
      </c>
      <c r="BM349" s="1068"/>
      <c r="BN349" s="1068"/>
      <c r="BO349" s="1068"/>
      <c r="BP349" s="1068"/>
      <c r="BQ349" s="1068"/>
      <c r="BR349" s="1068"/>
      <c r="BS349" s="1068"/>
      <c r="BT349" s="62"/>
      <c r="BU349" s="61"/>
      <c r="BV349" s="61"/>
      <c r="BW349" s="862"/>
      <c r="BX349" s="862"/>
      <c r="BY349" s="60"/>
      <c r="BZ349" s="48"/>
      <c r="CA349" s="1068" t="s">
        <v>865</v>
      </c>
      <c r="CB349" s="1068"/>
      <c r="CC349" s="1068"/>
      <c r="CD349" s="1068"/>
      <c r="CE349" s="1068"/>
      <c r="CF349" s="1068"/>
      <c r="CG349" s="1068"/>
      <c r="CH349" s="1068"/>
      <c r="CI349" s="62"/>
      <c r="CJ349" s="61"/>
      <c r="CK349" s="61"/>
      <c r="CL349" s="862"/>
      <c r="CM349" s="862"/>
      <c r="CN349" s="60"/>
      <c r="CO349" s="48"/>
      <c r="CP349" s="1068" t="s">
        <v>865</v>
      </c>
      <c r="CQ349" s="1068"/>
      <c r="CR349" s="1068"/>
      <c r="CS349" s="1068"/>
      <c r="CT349" s="1068"/>
      <c r="CU349" s="1068"/>
      <c r="CV349" s="1068"/>
      <c r="CW349" s="1068"/>
      <c r="CX349" s="62"/>
      <c r="CY349" s="61"/>
      <c r="CZ349" s="61"/>
      <c r="DA349" s="862"/>
      <c r="DB349" s="862"/>
      <c r="DC349" s="60"/>
      <c r="DD349" s="48"/>
      <c r="DE349" s="1068" t="s">
        <v>865</v>
      </c>
      <c r="DF349" s="1068"/>
      <c r="DG349" s="1068"/>
      <c r="DH349" s="1068"/>
      <c r="DI349" s="1068"/>
      <c r="DJ349" s="1068"/>
      <c r="DK349" s="1068"/>
      <c r="DL349" s="1068"/>
      <c r="DM349" s="62"/>
      <c r="DN349" s="61"/>
      <c r="DO349" s="61"/>
      <c r="DP349" s="862"/>
      <c r="DQ349" s="862"/>
      <c r="DR349" s="60"/>
      <c r="DS349" s="48"/>
      <c r="DT349" s="1068" t="s">
        <v>865</v>
      </c>
      <c r="DU349" s="1068"/>
      <c r="DV349" s="1068"/>
      <c r="DW349" s="1068"/>
      <c r="DX349" s="1068"/>
      <c r="DY349" s="1068"/>
      <c r="DZ349" s="1068"/>
      <c r="EA349" s="1068"/>
      <c r="EB349" s="62"/>
      <c r="EC349" s="61"/>
      <c r="ED349" s="61"/>
      <c r="EE349" s="862"/>
      <c r="EF349" s="862"/>
      <c r="EG349" s="60"/>
      <c r="EH349" s="48"/>
      <c r="EI349" s="1068" t="s">
        <v>865</v>
      </c>
      <c r="EJ349" s="1068"/>
      <c r="EK349" s="1068"/>
      <c r="EL349" s="1068"/>
      <c r="EM349" s="1068"/>
      <c r="EN349" s="1068"/>
      <c r="EO349" s="1068"/>
      <c r="EP349" s="1068"/>
      <c r="EQ349" s="62"/>
      <c r="ER349" s="61"/>
      <c r="ES349" s="61"/>
      <c r="ET349" s="862"/>
    </row>
    <row r="350" spans="1:150" s="155" customFormat="1" ht="26.25" customHeight="1">
      <c r="A350" s="862"/>
      <c r="B350" s="60"/>
      <c r="C350" s="48"/>
      <c r="D350" s="75"/>
      <c r="E350" s="76"/>
      <c r="F350" s="1069" t="str">
        <f>HOME!$G$6</f>
        <v>MANDYA</v>
      </c>
      <c r="G350" s="1069"/>
      <c r="H350" s="1069"/>
      <c r="I350" s="1069"/>
      <c r="J350" s="1069"/>
      <c r="K350" s="75"/>
      <c r="L350" s="60"/>
      <c r="M350" s="61"/>
      <c r="N350" s="61"/>
      <c r="O350" s="862"/>
      <c r="P350" s="862"/>
      <c r="Q350" s="60"/>
      <c r="R350" s="48"/>
      <c r="S350" s="75"/>
      <c r="T350" s="76"/>
      <c r="U350" s="1069" t="str">
        <f>HOME!$G$6</f>
        <v>MANDYA</v>
      </c>
      <c r="V350" s="1069"/>
      <c r="W350" s="1069"/>
      <c r="X350" s="1069"/>
      <c r="Y350" s="1069"/>
      <c r="Z350" s="75"/>
      <c r="AA350" s="62"/>
      <c r="AB350" s="61"/>
      <c r="AC350" s="61"/>
      <c r="AD350" s="862"/>
      <c r="AE350" s="862"/>
      <c r="AF350" s="60"/>
      <c r="AG350" s="48"/>
      <c r="AH350" s="75"/>
      <c r="AI350" s="76"/>
      <c r="AJ350" s="1069" t="str">
        <f>HOME!$G$6</f>
        <v>MANDYA</v>
      </c>
      <c r="AK350" s="1069"/>
      <c r="AL350" s="1069"/>
      <c r="AM350" s="1069"/>
      <c r="AN350" s="1069"/>
      <c r="AO350" s="75"/>
      <c r="AP350" s="62"/>
      <c r="AQ350" s="61"/>
      <c r="AR350" s="61"/>
      <c r="AS350" s="862"/>
      <c r="AT350" s="862"/>
      <c r="AU350" s="60"/>
      <c r="AV350" s="48"/>
      <c r="AW350" s="75"/>
      <c r="AX350" s="76"/>
      <c r="AY350" s="1069" t="str">
        <f>HOME!$G$6</f>
        <v>MANDYA</v>
      </c>
      <c r="AZ350" s="1069"/>
      <c r="BA350" s="1069"/>
      <c r="BB350" s="1069"/>
      <c r="BC350" s="1069"/>
      <c r="BD350" s="75"/>
      <c r="BE350" s="62"/>
      <c r="BF350" s="61"/>
      <c r="BG350" s="61"/>
      <c r="BH350" s="862"/>
      <c r="BI350" s="862"/>
      <c r="BJ350" s="60"/>
      <c r="BK350" s="48"/>
      <c r="BL350" s="75"/>
      <c r="BM350" s="76"/>
      <c r="BN350" s="1069" t="str">
        <f>HOME!$G$6</f>
        <v>MANDYA</v>
      </c>
      <c r="BO350" s="1069"/>
      <c r="BP350" s="1069"/>
      <c r="BQ350" s="1069"/>
      <c r="BR350" s="1069"/>
      <c r="BS350" s="75"/>
      <c r="BT350" s="62"/>
      <c r="BU350" s="61"/>
      <c r="BV350" s="61"/>
      <c r="BW350" s="862"/>
      <c r="BX350" s="862"/>
      <c r="BY350" s="60"/>
      <c r="BZ350" s="48"/>
      <c r="CA350" s="75"/>
      <c r="CB350" s="76"/>
      <c r="CC350" s="1069" t="str">
        <f>HOME!$G$6</f>
        <v>MANDYA</v>
      </c>
      <c r="CD350" s="1069"/>
      <c r="CE350" s="1069"/>
      <c r="CF350" s="1069"/>
      <c r="CG350" s="1069"/>
      <c r="CH350" s="75"/>
      <c r="CI350" s="62"/>
      <c r="CJ350" s="61"/>
      <c r="CK350" s="61"/>
      <c r="CL350" s="862"/>
      <c r="CM350" s="862"/>
      <c r="CN350" s="60"/>
      <c r="CO350" s="48"/>
      <c r="CP350" s="75"/>
      <c r="CQ350" s="76"/>
      <c r="CR350" s="1069" t="str">
        <f>HOME!$G$6</f>
        <v>MANDYA</v>
      </c>
      <c r="CS350" s="1069"/>
      <c r="CT350" s="1069"/>
      <c r="CU350" s="1069"/>
      <c r="CV350" s="1069"/>
      <c r="CW350" s="75"/>
      <c r="CX350" s="62"/>
      <c r="CY350" s="61"/>
      <c r="CZ350" s="61"/>
      <c r="DA350" s="862"/>
      <c r="DB350" s="862"/>
      <c r="DC350" s="60"/>
      <c r="DD350" s="48"/>
      <c r="DE350" s="75"/>
      <c r="DF350" s="76"/>
      <c r="DG350" s="1069" t="str">
        <f>HOME!$G$6</f>
        <v>MANDYA</v>
      </c>
      <c r="DH350" s="1069"/>
      <c r="DI350" s="1069"/>
      <c r="DJ350" s="1069"/>
      <c r="DK350" s="1069"/>
      <c r="DL350" s="75"/>
      <c r="DM350" s="62"/>
      <c r="DN350" s="61"/>
      <c r="DO350" s="61"/>
      <c r="DP350" s="862"/>
      <c r="DQ350" s="862"/>
      <c r="DR350" s="60"/>
      <c r="DS350" s="48"/>
      <c r="DT350" s="75"/>
      <c r="DU350" s="76"/>
      <c r="DV350" s="1069" t="str">
        <f>HOME!$G$6</f>
        <v>MANDYA</v>
      </c>
      <c r="DW350" s="1069"/>
      <c r="DX350" s="1069"/>
      <c r="DY350" s="1069"/>
      <c r="DZ350" s="1069"/>
      <c r="EA350" s="75"/>
      <c r="EB350" s="62"/>
      <c r="EC350" s="61"/>
      <c r="ED350" s="61"/>
      <c r="EE350" s="862"/>
      <c r="EF350" s="862"/>
      <c r="EG350" s="60"/>
      <c r="EH350" s="48"/>
      <c r="EI350" s="75"/>
      <c r="EJ350" s="76"/>
      <c r="EK350" s="1069" t="str">
        <f>HOME!$G$6</f>
        <v>MANDYA</v>
      </c>
      <c r="EL350" s="1069"/>
      <c r="EM350" s="1069"/>
      <c r="EN350" s="1069"/>
      <c r="EO350" s="1069"/>
      <c r="EP350" s="75"/>
      <c r="EQ350" s="62"/>
      <c r="ER350" s="61"/>
      <c r="ES350" s="61"/>
      <c r="ET350" s="862"/>
    </row>
    <row r="351" spans="1:150" s="155" customFormat="1" ht="21.75" customHeight="1">
      <c r="A351" s="862"/>
      <c r="B351" s="60"/>
      <c r="C351" s="61"/>
      <c r="D351" s="1070" t="s">
        <v>833</v>
      </c>
      <c r="E351" s="1070"/>
      <c r="F351" s="1070"/>
      <c r="G351" s="1070"/>
      <c r="H351" s="1070"/>
      <c r="I351" s="1070"/>
      <c r="J351" s="1070"/>
      <c r="K351" s="1070"/>
      <c r="L351" s="60"/>
      <c r="M351" s="61"/>
      <c r="N351" s="61"/>
      <c r="O351" s="862"/>
      <c r="P351" s="862"/>
      <c r="Q351" s="60"/>
      <c r="R351" s="61"/>
      <c r="S351" s="1070" t="s">
        <v>833</v>
      </c>
      <c r="T351" s="1070"/>
      <c r="U351" s="1070"/>
      <c r="V351" s="1070"/>
      <c r="W351" s="1070"/>
      <c r="X351" s="1070"/>
      <c r="Y351" s="1070"/>
      <c r="Z351" s="1070"/>
      <c r="AA351" s="62"/>
      <c r="AB351" s="61"/>
      <c r="AC351" s="61"/>
      <c r="AD351" s="862"/>
      <c r="AE351" s="862"/>
      <c r="AF351" s="60"/>
      <c r="AG351" s="61"/>
      <c r="AH351" s="1070" t="s">
        <v>833</v>
      </c>
      <c r="AI351" s="1070"/>
      <c r="AJ351" s="1070"/>
      <c r="AK351" s="1070"/>
      <c r="AL351" s="1070"/>
      <c r="AM351" s="1070"/>
      <c r="AN351" s="1070"/>
      <c r="AO351" s="1070"/>
      <c r="AP351" s="62"/>
      <c r="AQ351" s="61"/>
      <c r="AR351" s="61"/>
      <c r="AS351" s="862"/>
      <c r="AT351" s="862"/>
      <c r="AU351" s="60"/>
      <c r="AV351" s="61"/>
      <c r="AW351" s="1070" t="s">
        <v>833</v>
      </c>
      <c r="AX351" s="1070"/>
      <c r="AY351" s="1070"/>
      <c r="AZ351" s="1070"/>
      <c r="BA351" s="1070"/>
      <c r="BB351" s="1070"/>
      <c r="BC351" s="1070"/>
      <c r="BD351" s="1070"/>
      <c r="BE351" s="62"/>
      <c r="BF351" s="61"/>
      <c r="BG351" s="61"/>
      <c r="BH351" s="862"/>
      <c r="BI351" s="862"/>
      <c r="BJ351" s="60"/>
      <c r="BK351" s="61"/>
      <c r="BL351" s="1070" t="s">
        <v>833</v>
      </c>
      <c r="BM351" s="1070"/>
      <c r="BN351" s="1070"/>
      <c r="BO351" s="1070"/>
      <c r="BP351" s="1070"/>
      <c r="BQ351" s="1070"/>
      <c r="BR351" s="1070"/>
      <c r="BS351" s="1070"/>
      <c r="BT351" s="62"/>
      <c r="BU351" s="61"/>
      <c r="BV351" s="61"/>
      <c r="BW351" s="862"/>
      <c r="BX351" s="862"/>
      <c r="BY351" s="60"/>
      <c r="BZ351" s="61"/>
      <c r="CA351" s="1070" t="s">
        <v>833</v>
      </c>
      <c r="CB351" s="1070"/>
      <c r="CC351" s="1070"/>
      <c r="CD351" s="1070"/>
      <c r="CE351" s="1070"/>
      <c r="CF351" s="1070"/>
      <c r="CG351" s="1070"/>
      <c r="CH351" s="1070"/>
      <c r="CI351" s="62"/>
      <c r="CJ351" s="61"/>
      <c r="CK351" s="61"/>
      <c r="CL351" s="862"/>
      <c r="CM351" s="862"/>
      <c r="CN351" s="60"/>
      <c r="CO351" s="61"/>
      <c r="CP351" s="1070" t="s">
        <v>833</v>
      </c>
      <c r="CQ351" s="1070"/>
      <c r="CR351" s="1070"/>
      <c r="CS351" s="1070"/>
      <c r="CT351" s="1070"/>
      <c r="CU351" s="1070"/>
      <c r="CV351" s="1070"/>
      <c r="CW351" s="1070"/>
      <c r="CX351" s="62"/>
      <c r="CY351" s="61"/>
      <c r="CZ351" s="61"/>
      <c r="DA351" s="862"/>
      <c r="DB351" s="862"/>
      <c r="DC351" s="60"/>
      <c r="DD351" s="61"/>
      <c r="DE351" s="1070" t="s">
        <v>833</v>
      </c>
      <c r="DF351" s="1070"/>
      <c r="DG351" s="1070"/>
      <c r="DH351" s="1070"/>
      <c r="DI351" s="1070"/>
      <c r="DJ351" s="1070"/>
      <c r="DK351" s="1070"/>
      <c r="DL351" s="1070"/>
      <c r="DM351" s="62"/>
      <c r="DN351" s="61"/>
      <c r="DO351" s="61"/>
      <c r="DP351" s="862"/>
      <c r="DQ351" s="862"/>
      <c r="DR351" s="60"/>
      <c r="DS351" s="61"/>
      <c r="DT351" s="1070" t="s">
        <v>833</v>
      </c>
      <c r="DU351" s="1070"/>
      <c r="DV351" s="1070"/>
      <c r="DW351" s="1070"/>
      <c r="DX351" s="1070"/>
      <c r="DY351" s="1070"/>
      <c r="DZ351" s="1070"/>
      <c r="EA351" s="1070"/>
      <c r="EB351" s="62"/>
      <c r="EC351" s="61"/>
      <c r="ED351" s="61"/>
      <c r="EE351" s="862"/>
      <c r="EF351" s="862"/>
      <c r="EG351" s="60"/>
      <c r="EH351" s="61"/>
      <c r="EI351" s="1070" t="s">
        <v>833</v>
      </c>
      <c r="EJ351" s="1070"/>
      <c r="EK351" s="1070"/>
      <c r="EL351" s="1070"/>
      <c r="EM351" s="1070"/>
      <c r="EN351" s="1070"/>
      <c r="EO351" s="1070"/>
      <c r="EP351" s="1070"/>
      <c r="EQ351" s="62"/>
      <c r="ER351" s="61"/>
      <c r="ES351" s="61"/>
      <c r="ET351" s="862"/>
    </row>
    <row r="352" spans="1:150" s="155" customFormat="1">
      <c r="A352" s="862"/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0"/>
      <c r="M352" s="61"/>
      <c r="N352" s="61"/>
      <c r="O352" s="862"/>
      <c r="P352" s="862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2"/>
      <c r="AB352" s="61"/>
      <c r="AC352" s="61"/>
      <c r="AD352" s="862"/>
      <c r="AE352" s="862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2"/>
      <c r="AQ352" s="61"/>
      <c r="AR352" s="61"/>
      <c r="AS352" s="862"/>
      <c r="AT352" s="862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2"/>
      <c r="BF352" s="61"/>
      <c r="BG352" s="61"/>
      <c r="BH352" s="862"/>
      <c r="BI352" s="862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2"/>
      <c r="BU352" s="61"/>
      <c r="BV352" s="61"/>
      <c r="BW352" s="862"/>
      <c r="BX352" s="862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2"/>
      <c r="CJ352" s="61"/>
      <c r="CK352" s="61"/>
      <c r="CL352" s="862"/>
      <c r="CM352" s="862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2"/>
      <c r="CY352" s="61"/>
      <c r="CZ352" s="61"/>
      <c r="DA352" s="862"/>
      <c r="DB352" s="862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2"/>
      <c r="DN352" s="61"/>
      <c r="DO352" s="61"/>
      <c r="DP352" s="862"/>
      <c r="DQ352" s="862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2"/>
      <c r="EC352" s="61"/>
      <c r="ED352" s="61"/>
      <c r="EE352" s="862"/>
      <c r="EF352" s="862"/>
      <c r="EG352" s="61"/>
      <c r="EH352" s="61"/>
      <c r="EI352" s="61"/>
      <c r="EJ352" s="61"/>
      <c r="EK352" s="61"/>
      <c r="EL352" s="61"/>
      <c r="EM352" s="61"/>
      <c r="EN352" s="61"/>
      <c r="EO352" s="61"/>
      <c r="EP352" s="61"/>
      <c r="EQ352" s="62"/>
      <c r="ER352" s="61"/>
      <c r="ES352" s="61"/>
      <c r="ET352" s="862"/>
    </row>
    <row r="353" spans="1:150" s="155" customFormat="1">
      <c r="A353" s="862"/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0"/>
      <c r="M353" s="61"/>
      <c r="N353" s="61"/>
      <c r="O353" s="862"/>
      <c r="P353" s="862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2"/>
      <c r="AB353" s="61"/>
      <c r="AC353" s="61"/>
      <c r="AD353" s="862"/>
      <c r="AE353" s="862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2"/>
      <c r="AQ353" s="61"/>
      <c r="AR353" s="61"/>
      <c r="AS353" s="862"/>
      <c r="AT353" s="862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2"/>
      <c r="BF353" s="61"/>
      <c r="BG353" s="61"/>
      <c r="BH353" s="862"/>
      <c r="BI353" s="862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2"/>
      <c r="BU353" s="61"/>
      <c r="BV353" s="61"/>
      <c r="BW353" s="862"/>
      <c r="BX353" s="862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2"/>
      <c r="CJ353" s="61"/>
      <c r="CK353" s="61"/>
      <c r="CL353" s="862"/>
      <c r="CM353" s="862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2"/>
      <c r="CY353" s="61"/>
      <c r="CZ353" s="61"/>
      <c r="DA353" s="862"/>
      <c r="DB353" s="862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2"/>
      <c r="DN353" s="61"/>
      <c r="DO353" s="61"/>
      <c r="DP353" s="862"/>
      <c r="DQ353" s="862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2"/>
      <c r="EC353" s="61"/>
      <c r="ED353" s="61"/>
      <c r="EE353" s="862"/>
      <c r="EF353" s="862"/>
      <c r="EG353" s="61"/>
      <c r="EH353" s="61"/>
      <c r="EI353" s="61"/>
      <c r="EJ353" s="61"/>
      <c r="EK353" s="61"/>
      <c r="EL353" s="61"/>
      <c r="EM353" s="61"/>
      <c r="EN353" s="61"/>
      <c r="EO353" s="61"/>
      <c r="EP353" s="61"/>
      <c r="EQ353" s="62"/>
      <c r="ER353" s="61"/>
      <c r="ES353" s="61"/>
      <c r="ET353" s="862"/>
    </row>
    <row r="354" spans="1:150" s="53" customFormat="1" ht="24.95" customHeight="1">
      <c r="A354" s="862"/>
      <c r="B354" s="63"/>
      <c r="C354" s="167" t="s">
        <v>129</v>
      </c>
      <c r="D354" s="1071" t="str">
        <f>'STUDENT PROFILE'!$C$10</f>
        <v>Sunil</v>
      </c>
      <c r="E354" s="1071"/>
      <c r="F354" s="1071"/>
      <c r="G354" s="119"/>
      <c r="H354" s="119"/>
      <c r="I354" s="167" t="s">
        <v>14</v>
      </c>
      <c r="J354" s="118"/>
      <c r="K354" s="118"/>
      <c r="L354" s="1071" t="str">
        <f>HOME!$G$9</f>
        <v>VIII B</v>
      </c>
      <c r="M354" s="1071"/>
      <c r="N354" s="64"/>
      <c r="O354" s="862"/>
      <c r="P354" s="862"/>
      <c r="Q354" s="63"/>
      <c r="R354" s="167" t="s">
        <v>129</v>
      </c>
      <c r="S354" s="1071" t="str">
        <f>'STUDENT PROFILE'!$C$15</f>
        <v>Sourav</v>
      </c>
      <c r="T354" s="1071"/>
      <c r="U354" s="1071"/>
      <c r="V354" s="119"/>
      <c r="W354" s="119"/>
      <c r="X354" s="167" t="s">
        <v>14</v>
      </c>
      <c r="Y354" s="118"/>
      <c r="Z354" s="118"/>
      <c r="AA354" s="1071" t="str">
        <f>HOME!$G$9</f>
        <v>VIII B</v>
      </c>
      <c r="AB354" s="1071"/>
      <c r="AC354" s="64"/>
      <c r="AD354" s="862"/>
      <c r="AE354" s="862"/>
      <c r="AF354" s="63"/>
      <c r="AG354" s="167" t="s">
        <v>129</v>
      </c>
      <c r="AH354" s="1071" t="str">
        <f>'STUDENT PROFILE'!$C$20</f>
        <v>Tejveer</v>
      </c>
      <c r="AI354" s="1071"/>
      <c r="AJ354" s="1071"/>
      <c r="AK354" s="119"/>
      <c r="AL354" s="119"/>
      <c r="AM354" s="167" t="s">
        <v>14</v>
      </c>
      <c r="AN354" s="118"/>
      <c r="AO354" s="118"/>
      <c r="AP354" s="1071" t="str">
        <f>HOME!$G$9</f>
        <v>VIII B</v>
      </c>
      <c r="AQ354" s="1071"/>
      <c r="AR354" s="64"/>
      <c r="AS354" s="862"/>
      <c r="AT354" s="862"/>
      <c r="AU354" s="63"/>
      <c r="AV354" s="167" t="s">
        <v>129</v>
      </c>
      <c r="AW354" s="1071" t="str">
        <f>'STUDENT PROFILE'!$C$25</f>
        <v>Rohit</v>
      </c>
      <c r="AX354" s="1071"/>
      <c r="AY354" s="1071"/>
      <c r="AZ354" s="119"/>
      <c r="BA354" s="119"/>
      <c r="BB354" s="167" t="s">
        <v>14</v>
      </c>
      <c r="BC354" s="118"/>
      <c r="BD354" s="118"/>
      <c r="BE354" s="1071" t="str">
        <f>HOME!$G$9</f>
        <v>VIII B</v>
      </c>
      <c r="BF354" s="1071"/>
      <c r="BG354" s="64"/>
      <c r="BH354" s="862"/>
      <c r="BI354" s="862"/>
      <c r="BJ354" s="63"/>
      <c r="BK354" s="167" t="s">
        <v>129</v>
      </c>
      <c r="BL354" s="1071" t="str">
        <f>'STUDENT PROFILE'!$C$30</f>
        <v>Sarita Kumari</v>
      </c>
      <c r="BM354" s="1071"/>
      <c r="BN354" s="1071"/>
      <c r="BO354" s="119"/>
      <c r="BP354" s="119"/>
      <c r="BQ354" s="167" t="s">
        <v>14</v>
      </c>
      <c r="BR354" s="118"/>
      <c r="BS354" s="118"/>
      <c r="BT354" s="1071" t="str">
        <f>HOME!$G$9</f>
        <v>VIII B</v>
      </c>
      <c r="BU354" s="1071"/>
      <c r="BV354" s="64"/>
      <c r="BW354" s="862"/>
      <c r="BX354" s="862"/>
      <c r="BY354" s="63"/>
      <c r="BZ354" s="167" t="s">
        <v>129</v>
      </c>
      <c r="CA354" s="1071" t="str">
        <f>'STUDENT PROFILE'!$C$35</f>
        <v>Ruchi</v>
      </c>
      <c r="CB354" s="1071"/>
      <c r="CC354" s="1071"/>
      <c r="CD354" s="119"/>
      <c r="CE354" s="119"/>
      <c r="CF354" s="167" t="s">
        <v>14</v>
      </c>
      <c r="CG354" s="118"/>
      <c r="CH354" s="118"/>
      <c r="CI354" s="1071" t="str">
        <f>HOME!$G$9</f>
        <v>VIII B</v>
      </c>
      <c r="CJ354" s="1071"/>
      <c r="CK354" s="64"/>
      <c r="CL354" s="862"/>
      <c r="CM354" s="862"/>
      <c r="CN354" s="63"/>
      <c r="CO354" s="167" t="s">
        <v>129</v>
      </c>
      <c r="CP354" s="1071" t="str">
        <f>'STUDENT PROFILE'!$C$40</f>
        <v>Charu</v>
      </c>
      <c r="CQ354" s="1071"/>
      <c r="CR354" s="1071"/>
      <c r="CS354" s="119"/>
      <c r="CT354" s="119"/>
      <c r="CU354" s="167" t="s">
        <v>14</v>
      </c>
      <c r="CV354" s="118"/>
      <c r="CW354" s="118"/>
      <c r="CX354" s="1071" t="str">
        <f>HOME!$G$9</f>
        <v>VIII B</v>
      </c>
      <c r="CY354" s="1071"/>
      <c r="CZ354" s="64"/>
      <c r="DA354" s="862"/>
      <c r="DB354" s="862"/>
      <c r="DC354" s="63"/>
      <c r="DD354" s="167" t="s">
        <v>129</v>
      </c>
      <c r="DE354" s="1071" t="str">
        <f>'STUDENT PROFILE'!$C$45</f>
        <v>Chanchal</v>
      </c>
      <c r="DF354" s="1071"/>
      <c r="DG354" s="1071"/>
      <c r="DH354" s="119"/>
      <c r="DI354" s="119"/>
      <c r="DJ354" s="167" t="s">
        <v>14</v>
      </c>
      <c r="DK354" s="118"/>
      <c r="DL354" s="118"/>
      <c r="DM354" s="1071" t="str">
        <f>HOME!$G$9</f>
        <v>VIII B</v>
      </c>
      <c r="DN354" s="1071"/>
      <c r="DO354" s="64"/>
      <c r="DP354" s="862"/>
      <c r="DQ354" s="862"/>
      <c r="DR354" s="63"/>
      <c r="DS354" s="167" t="s">
        <v>129</v>
      </c>
      <c r="DT354" s="1071" t="str">
        <f>'STUDENT PROFILE'!$C$50</f>
        <v>Ankita</v>
      </c>
      <c r="DU354" s="1071"/>
      <c r="DV354" s="1071"/>
      <c r="DW354" s="119"/>
      <c r="DX354" s="119"/>
      <c r="DY354" s="167" t="s">
        <v>14</v>
      </c>
      <c r="DZ354" s="118"/>
      <c r="EA354" s="118"/>
      <c r="EB354" s="1071" t="str">
        <f>HOME!$G$9</f>
        <v>VIII B</v>
      </c>
      <c r="EC354" s="1071"/>
      <c r="ED354" s="64"/>
      <c r="EE354" s="862"/>
      <c r="EF354" s="862"/>
      <c r="EG354" s="63"/>
      <c r="EH354" s="167" t="s">
        <v>129</v>
      </c>
      <c r="EI354" s="1071" t="str">
        <f>'STUDENT PROFILE'!$C$55</f>
        <v>Rahul</v>
      </c>
      <c r="EJ354" s="1071"/>
      <c r="EK354" s="1071"/>
      <c r="EL354" s="119"/>
      <c r="EM354" s="119"/>
      <c r="EN354" s="167" t="s">
        <v>14</v>
      </c>
      <c r="EO354" s="118"/>
      <c r="EP354" s="118"/>
      <c r="EQ354" s="1071" t="str">
        <f>HOME!$G$9</f>
        <v>VIII B</v>
      </c>
      <c r="ER354" s="1071"/>
      <c r="ES354" s="64"/>
      <c r="ET354" s="862"/>
    </row>
    <row r="355" spans="1:150" s="53" customFormat="1" ht="24.95" customHeight="1">
      <c r="A355" s="862"/>
      <c r="B355" s="63"/>
      <c r="C355" s="118" t="s">
        <v>860</v>
      </c>
      <c r="D355" s="1071">
        <f>'STUDENT PROFILE'!$D$10</f>
        <v>2731</v>
      </c>
      <c r="E355" s="1071"/>
      <c r="F355" s="1071"/>
      <c r="G355" s="118"/>
      <c r="H355" s="118"/>
      <c r="I355" s="1071" t="s">
        <v>34</v>
      </c>
      <c r="J355" s="1071"/>
      <c r="K355" s="120"/>
      <c r="L355" s="1072" t="str">
        <f>'STUDENT PROFILE'!$K$10</f>
        <v>19.04.2001</v>
      </c>
      <c r="M355" s="1071"/>
      <c r="N355" s="64"/>
      <c r="O355" s="862"/>
      <c r="P355" s="862"/>
      <c r="Q355" s="63"/>
      <c r="R355" s="118" t="s">
        <v>860</v>
      </c>
      <c r="S355" s="1071">
        <f>'STUDENT PROFILE'!$D$15</f>
        <v>2737</v>
      </c>
      <c r="T355" s="1071"/>
      <c r="U355" s="1071"/>
      <c r="V355" s="118"/>
      <c r="W355" s="118"/>
      <c r="X355" s="1071" t="s">
        <v>34</v>
      </c>
      <c r="Y355" s="1071"/>
      <c r="Z355" s="120"/>
      <c r="AA355" s="1072" t="str">
        <f>'STUDENT PROFILE'!$K$15</f>
        <v>16.03.2001</v>
      </c>
      <c r="AB355" s="1071"/>
      <c r="AC355" s="64"/>
      <c r="AD355" s="862"/>
      <c r="AE355" s="862"/>
      <c r="AF355" s="63"/>
      <c r="AG355" s="118" t="s">
        <v>860</v>
      </c>
      <c r="AH355" s="1071">
        <f>'STUDENT PROFILE'!$D$20</f>
        <v>2743</v>
      </c>
      <c r="AI355" s="1071"/>
      <c r="AJ355" s="1071"/>
      <c r="AK355" s="118"/>
      <c r="AL355" s="118"/>
      <c r="AM355" s="1071" t="s">
        <v>34</v>
      </c>
      <c r="AN355" s="1071"/>
      <c r="AO355" s="120"/>
      <c r="AP355" s="1072" t="str">
        <f>'STUDENT PROFILE'!$K$20</f>
        <v>22.12.2001</v>
      </c>
      <c r="AQ355" s="1071"/>
      <c r="AR355" s="64"/>
      <c r="AS355" s="862"/>
      <c r="AT355" s="862"/>
      <c r="AU355" s="63"/>
      <c r="AV355" s="118" t="s">
        <v>860</v>
      </c>
      <c r="AW355" s="1071">
        <f>'STUDENT PROFILE'!$D$25</f>
        <v>2748</v>
      </c>
      <c r="AX355" s="1071"/>
      <c r="AY355" s="1071"/>
      <c r="AZ355" s="118"/>
      <c r="BA355" s="118"/>
      <c r="BB355" s="1071" t="s">
        <v>34</v>
      </c>
      <c r="BC355" s="1071"/>
      <c r="BD355" s="120"/>
      <c r="BE355" s="1072" t="str">
        <f>'STUDENT PROFILE'!$K$25</f>
        <v>25.07.2001</v>
      </c>
      <c r="BF355" s="1071"/>
      <c r="BG355" s="64"/>
      <c r="BH355" s="862"/>
      <c r="BI355" s="862"/>
      <c r="BJ355" s="63"/>
      <c r="BK355" s="118" t="s">
        <v>860</v>
      </c>
      <c r="BL355" s="1071">
        <f>'STUDENT PROFILE'!$D$30</f>
        <v>2754</v>
      </c>
      <c r="BM355" s="1071"/>
      <c r="BN355" s="1071"/>
      <c r="BO355" s="118"/>
      <c r="BP355" s="118"/>
      <c r="BQ355" s="1071" t="s">
        <v>34</v>
      </c>
      <c r="BR355" s="1071"/>
      <c r="BS355" s="120"/>
      <c r="BT355" s="1072" t="str">
        <f>'STUDENT PROFILE'!$K$30</f>
        <v>16.09.2002</v>
      </c>
      <c r="BU355" s="1071"/>
      <c r="BV355" s="64"/>
      <c r="BW355" s="862"/>
      <c r="BX355" s="862"/>
      <c r="BY355" s="63"/>
      <c r="BZ355" s="118" t="s">
        <v>860</v>
      </c>
      <c r="CA355" s="1071">
        <f>'STUDENT PROFILE'!$D$35</f>
        <v>2804</v>
      </c>
      <c r="CB355" s="1071"/>
      <c r="CC355" s="1071"/>
      <c r="CD355" s="118"/>
      <c r="CE355" s="118"/>
      <c r="CF355" s="1071" t="s">
        <v>34</v>
      </c>
      <c r="CG355" s="1071"/>
      <c r="CH355" s="120"/>
      <c r="CI355" s="1072" t="str">
        <f>'STUDENT PROFILE'!$K$35</f>
        <v>18.05.2002</v>
      </c>
      <c r="CJ355" s="1071"/>
      <c r="CK355" s="64"/>
      <c r="CL355" s="862"/>
      <c r="CM355" s="862"/>
      <c r="CN355" s="63"/>
      <c r="CO355" s="118" t="s">
        <v>860</v>
      </c>
      <c r="CP355" s="1071">
        <f>'STUDENT PROFILE'!$D$40</f>
        <v>3064</v>
      </c>
      <c r="CQ355" s="1071"/>
      <c r="CR355" s="1071"/>
      <c r="CS355" s="118"/>
      <c r="CT355" s="118"/>
      <c r="CU355" s="1071" t="s">
        <v>34</v>
      </c>
      <c r="CV355" s="1071"/>
      <c r="CW355" s="120"/>
      <c r="CX355" s="1072" t="str">
        <f>'STUDENT PROFILE'!$K$40</f>
        <v>30.10.2001</v>
      </c>
      <c r="CY355" s="1071"/>
      <c r="CZ355" s="64"/>
      <c r="DA355" s="862"/>
      <c r="DB355" s="862"/>
      <c r="DC355" s="63"/>
      <c r="DD355" s="118" t="s">
        <v>860</v>
      </c>
      <c r="DE355" s="1071">
        <f>'STUDENT PROFILE'!$D$45</f>
        <v>2757</v>
      </c>
      <c r="DF355" s="1071"/>
      <c r="DG355" s="1071"/>
      <c r="DH355" s="118"/>
      <c r="DI355" s="118"/>
      <c r="DJ355" s="1071" t="s">
        <v>34</v>
      </c>
      <c r="DK355" s="1071"/>
      <c r="DL355" s="120"/>
      <c r="DM355" s="1072">
        <f>'STUDENT PROFILE'!$K$45</f>
        <v>0</v>
      </c>
      <c r="DN355" s="1071"/>
      <c r="DO355" s="64"/>
      <c r="DP355" s="862"/>
      <c r="DQ355" s="862"/>
      <c r="DR355" s="63"/>
      <c r="DS355" s="118" t="s">
        <v>860</v>
      </c>
      <c r="DT355" s="1071">
        <f>'STUDENT PROFILE'!$D$50</f>
        <v>2765</v>
      </c>
      <c r="DU355" s="1071"/>
      <c r="DV355" s="1071"/>
      <c r="DW355" s="118"/>
      <c r="DX355" s="118"/>
      <c r="DY355" s="1071" t="s">
        <v>34</v>
      </c>
      <c r="DZ355" s="1071"/>
      <c r="EA355" s="120"/>
      <c r="EB355" s="1072">
        <f>'STUDENT PROFILE'!$K$50</f>
        <v>0</v>
      </c>
      <c r="EC355" s="1071"/>
      <c r="ED355" s="64"/>
      <c r="EE355" s="862"/>
      <c r="EF355" s="862"/>
      <c r="EG355" s="63"/>
      <c r="EH355" s="118" t="s">
        <v>860</v>
      </c>
      <c r="EI355" s="1071">
        <f>'STUDENT PROFILE'!$D$55</f>
        <v>2772</v>
      </c>
      <c r="EJ355" s="1071"/>
      <c r="EK355" s="1071"/>
      <c r="EL355" s="118"/>
      <c r="EM355" s="118"/>
      <c r="EN355" s="1071" t="s">
        <v>34</v>
      </c>
      <c r="EO355" s="1071"/>
      <c r="EP355" s="120"/>
      <c r="EQ355" s="1072">
        <f>'STUDENT PROFILE'!$K$55</f>
        <v>0</v>
      </c>
      <c r="ER355" s="1071"/>
      <c r="ES355" s="64"/>
      <c r="ET355" s="862"/>
    </row>
    <row r="356" spans="1:150" s="155" customFormat="1" ht="24.95" customHeight="1">
      <c r="A356" s="862"/>
      <c r="B356" s="61"/>
      <c r="C356" s="118" t="s">
        <v>874</v>
      </c>
      <c r="D356" s="167" t="str">
        <f>IF(ISTEXT('STUDENT PROFILE'!$E$10),'STUDENT PROFILE'!$E$10,"")</f>
        <v>Rajender Kumar</v>
      </c>
      <c r="E356" s="121"/>
      <c r="F356" s="121"/>
      <c r="G356" s="121"/>
      <c r="H356" s="121"/>
      <c r="I356" s="118" t="s">
        <v>936</v>
      </c>
      <c r="J356" s="121"/>
      <c r="K356" s="121"/>
      <c r="L356" s="1088" t="str">
        <f>IF(ISTEXT('STUDENT PROFILE'!$F$10),'STUDENT PROFILE'!$F$10,"")</f>
        <v>Mukesh Devi</v>
      </c>
      <c r="M356" s="1088"/>
      <c r="N356" s="61"/>
      <c r="O356" s="862"/>
      <c r="P356" s="862"/>
      <c r="Q356" s="61"/>
      <c r="R356" s="118" t="s">
        <v>874</v>
      </c>
      <c r="S356" s="167" t="str">
        <f>IF(ISTEXT('STUDENT PROFILE'!$E$15),'STUDENT PROFILE'!$E$15,"")</f>
        <v>Desh Raj</v>
      </c>
      <c r="T356" s="121"/>
      <c r="U356" s="121"/>
      <c r="V356" s="121"/>
      <c r="W356" s="121"/>
      <c r="X356" s="118" t="s">
        <v>936</v>
      </c>
      <c r="Y356" s="121"/>
      <c r="Z356" s="121"/>
      <c r="AA356" s="1071" t="str">
        <f>IF(ISTEXT('STUDENT PROFILE'!$F$15),'STUDENT PROFILE'!$F$15,"")</f>
        <v>Rajbala Devi</v>
      </c>
      <c r="AB356" s="1071"/>
      <c r="AC356" s="61"/>
      <c r="AD356" s="862"/>
      <c r="AE356" s="862"/>
      <c r="AF356" s="61"/>
      <c r="AG356" s="118" t="s">
        <v>874</v>
      </c>
      <c r="AH356" s="167" t="str">
        <f>IF(ISTEXT('STUDENT PROFILE'!$E$20),'STUDENT PROFILE'!$E$20,"")</f>
        <v>Anil Kumar</v>
      </c>
      <c r="AI356" s="121"/>
      <c r="AJ356" s="121"/>
      <c r="AK356" s="121"/>
      <c r="AL356" s="121"/>
      <c r="AM356" s="118" t="s">
        <v>936</v>
      </c>
      <c r="AN356" s="121"/>
      <c r="AO356" s="121"/>
      <c r="AP356" s="1071" t="str">
        <f>IF(ISTEXT('STUDENT PROFILE'!$F$20),'STUDENT PROFILE'!$F$20,"")</f>
        <v>Usha Devi</v>
      </c>
      <c r="AQ356" s="1071"/>
      <c r="AR356" s="61"/>
      <c r="AS356" s="862"/>
      <c r="AT356" s="862"/>
      <c r="AU356" s="61"/>
      <c r="AV356" s="118" t="s">
        <v>874</v>
      </c>
      <c r="AW356" s="167" t="str">
        <f>IF(ISTEXT('STUDENT PROFILE'!$E$25),'STUDENT PROFILE'!$E$25,"")</f>
        <v>Satish Kumar</v>
      </c>
      <c r="AX356" s="121"/>
      <c r="AY356" s="121"/>
      <c r="AZ356" s="121"/>
      <c r="BA356" s="121"/>
      <c r="BB356" s="118" t="s">
        <v>936</v>
      </c>
      <c r="BC356" s="121"/>
      <c r="BD356" s="121"/>
      <c r="BE356" s="1071" t="str">
        <f>IF(ISTEXT('STUDENT PROFILE'!$F$25),'STUDENT PROFILE'!$F$25,"")</f>
        <v>Nirmala Devi</v>
      </c>
      <c r="BF356" s="1071"/>
      <c r="BG356" s="61"/>
      <c r="BH356" s="862"/>
      <c r="BI356" s="862"/>
      <c r="BJ356" s="61"/>
      <c r="BK356" s="118" t="s">
        <v>874</v>
      </c>
      <c r="BL356" s="167" t="str">
        <f>IF(ISTEXT('STUDENT PROFILE'!$E$30),'STUDENT PROFILE'!$E$30,"")</f>
        <v>Ramkishan</v>
      </c>
      <c r="BM356" s="121"/>
      <c r="BN356" s="121"/>
      <c r="BO356" s="121"/>
      <c r="BP356" s="121"/>
      <c r="BQ356" s="118" t="s">
        <v>936</v>
      </c>
      <c r="BR356" s="121"/>
      <c r="BS356" s="121"/>
      <c r="BT356" s="1071" t="str">
        <f>IF(ISTEXT('STUDENT PROFILE'!$F$30),'STUDENT PROFILE'!$F$30,"")</f>
        <v>Usha Devi</v>
      </c>
      <c r="BU356" s="1071"/>
      <c r="BV356" s="61"/>
      <c r="BW356" s="862"/>
      <c r="BX356" s="862"/>
      <c r="BY356" s="61"/>
      <c r="BZ356" s="118" t="s">
        <v>874</v>
      </c>
      <c r="CA356" s="167" t="str">
        <f>IF(ISTEXT('STUDENT PROFILE'!$E$35),'STUDENT PROFILE'!$E$35,"")</f>
        <v>Krishan Chand</v>
      </c>
      <c r="CB356" s="121"/>
      <c r="CC356" s="121"/>
      <c r="CD356" s="121"/>
      <c r="CE356" s="121"/>
      <c r="CF356" s="118" t="s">
        <v>936</v>
      </c>
      <c r="CG356" s="121"/>
      <c r="CH356" s="121"/>
      <c r="CI356" s="1088" t="str">
        <f>IF(ISTEXT('STUDENT PROFILE'!$F$35),'STUDENT PROFILE'!$F$35,"")</f>
        <v/>
      </c>
      <c r="CJ356" s="1088"/>
      <c r="CK356" s="61"/>
      <c r="CL356" s="862"/>
      <c r="CM356" s="862"/>
      <c r="CN356" s="61"/>
      <c r="CO356" s="118" t="s">
        <v>874</v>
      </c>
      <c r="CP356" s="167" t="str">
        <f>IF(ISTEXT('STUDENT PROFILE'!$E$40),'STUDENT PROFILE'!$E$40,"")</f>
        <v>Satyabir</v>
      </c>
      <c r="CQ356" s="121"/>
      <c r="CR356" s="121"/>
      <c r="CS356" s="121"/>
      <c r="CT356" s="121"/>
      <c r="CU356" s="118" t="s">
        <v>936</v>
      </c>
      <c r="CV356" s="121"/>
      <c r="CW356" s="121"/>
      <c r="CX356" s="1071" t="str">
        <f>IF(ISTEXT('STUDENT PROFILE'!$F$40),'STUDENT PROFILE'!$F$40,"")</f>
        <v>Rajni</v>
      </c>
      <c r="CY356" s="1071"/>
      <c r="CZ356" s="61"/>
      <c r="DA356" s="862"/>
      <c r="DB356" s="862"/>
      <c r="DC356" s="61"/>
      <c r="DD356" s="118" t="s">
        <v>874</v>
      </c>
      <c r="DE356" s="167" t="str">
        <f>IF(ISTEXT('STUDENT PROFILE'!$E$45),'STUDENT PROFILE'!$E$45,"")</f>
        <v>Yogesh Kumar</v>
      </c>
      <c r="DF356" s="121"/>
      <c r="DG356" s="121"/>
      <c r="DH356" s="121"/>
      <c r="DI356" s="121"/>
      <c r="DJ356" s="118" t="s">
        <v>936</v>
      </c>
      <c r="DK356" s="121"/>
      <c r="DL356" s="121"/>
      <c r="DM356" s="1071" t="str">
        <f>IF(ISTEXT('STUDENT PROFILE'!$F$45),'STUDENT PROFILE'!$F$45,"")</f>
        <v>Manju Bala</v>
      </c>
      <c r="DN356" s="1071"/>
      <c r="DO356" s="61"/>
      <c r="DP356" s="862"/>
      <c r="DQ356" s="862"/>
      <c r="DR356" s="61"/>
      <c r="DS356" s="118" t="s">
        <v>874</v>
      </c>
      <c r="DT356" s="167" t="str">
        <f>IF(ISTEXT('STUDENT PROFILE'!$E$50),'STUDENT PROFILE'!$E$50,"")</f>
        <v>Bhoop Singh</v>
      </c>
      <c r="DU356" s="121"/>
      <c r="DV356" s="121"/>
      <c r="DW356" s="121"/>
      <c r="DX356" s="121"/>
      <c r="DY356" s="118" t="s">
        <v>936</v>
      </c>
      <c r="DZ356" s="121"/>
      <c r="EA356" s="121"/>
      <c r="EB356" s="1071" t="str">
        <f>IF(ISTEXT('STUDENT PROFILE'!$F$50),'STUDENT PROFILE'!$F$50,"")</f>
        <v>Sushila</v>
      </c>
      <c r="EC356" s="1071"/>
      <c r="ED356" s="61"/>
      <c r="EE356" s="862"/>
      <c r="EF356" s="862"/>
      <c r="EG356" s="61"/>
      <c r="EH356" s="118" t="s">
        <v>874</v>
      </c>
      <c r="EI356" s="167" t="str">
        <f>IF(ISTEXT('STUDENT PROFILE'!$E$55),'STUDENT PROFILE'!$E$55,"")</f>
        <v>Jaiprakash</v>
      </c>
      <c r="EJ356" s="121"/>
      <c r="EK356" s="121"/>
      <c r="EL356" s="121"/>
      <c r="EM356" s="121"/>
      <c r="EN356" s="118" t="s">
        <v>936</v>
      </c>
      <c r="EO356" s="121"/>
      <c r="EP356" s="121"/>
      <c r="EQ356" s="1071" t="str">
        <f>IF(ISTEXT('STUDENT PROFILE'!$F$55),'STUDENT PROFILE'!$F$55,"")</f>
        <v>Anita Devi</v>
      </c>
      <c r="ER356" s="1071"/>
      <c r="ES356" s="61"/>
      <c r="ET356" s="862"/>
    </row>
    <row r="357" spans="1:150" s="155" customFormat="1" ht="13.5" thickBot="1">
      <c r="A357" s="862"/>
      <c r="B357" s="61"/>
      <c r="C357" s="79"/>
      <c r="D357" s="61"/>
      <c r="E357" s="61"/>
      <c r="F357" s="61"/>
      <c r="G357" s="61"/>
      <c r="H357" s="61"/>
      <c r="I357" s="61"/>
      <c r="J357" s="61"/>
      <c r="K357" s="61"/>
      <c r="L357" s="60"/>
      <c r="M357" s="61"/>
      <c r="N357" s="61"/>
      <c r="O357" s="862"/>
      <c r="P357" s="862"/>
      <c r="Q357" s="61"/>
      <c r="R357" s="79"/>
      <c r="S357" s="61"/>
      <c r="T357" s="61"/>
      <c r="U357" s="61"/>
      <c r="V357" s="61"/>
      <c r="W357" s="61"/>
      <c r="X357" s="61"/>
      <c r="Y357" s="61"/>
      <c r="Z357" s="61"/>
      <c r="AA357" s="62"/>
      <c r="AB357" s="61"/>
      <c r="AC357" s="61"/>
      <c r="AD357" s="862"/>
      <c r="AE357" s="862"/>
      <c r="AF357" s="61"/>
      <c r="AG357" s="79"/>
      <c r="AH357" s="61"/>
      <c r="AI357" s="61"/>
      <c r="AJ357" s="61"/>
      <c r="AK357" s="61"/>
      <c r="AL357" s="61"/>
      <c r="AM357" s="61"/>
      <c r="AN357" s="61"/>
      <c r="AO357" s="61"/>
      <c r="AP357" s="62"/>
      <c r="AQ357" s="61"/>
      <c r="AR357" s="61"/>
      <c r="AS357" s="862"/>
      <c r="AT357" s="862"/>
      <c r="AU357" s="61"/>
      <c r="AV357" s="79"/>
      <c r="AW357" s="61"/>
      <c r="AX357" s="61"/>
      <c r="AY357" s="61"/>
      <c r="AZ357" s="61"/>
      <c r="BA357" s="61"/>
      <c r="BB357" s="61"/>
      <c r="BC357" s="61"/>
      <c r="BD357" s="61"/>
      <c r="BE357" s="62"/>
      <c r="BF357" s="61"/>
      <c r="BG357" s="61"/>
      <c r="BH357" s="862"/>
      <c r="BI357" s="862"/>
      <c r="BJ357" s="61"/>
      <c r="BK357" s="79"/>
      <c r="BL357" s="61"/>
      <c r="BM357" s="61"/>
      <c r="BN357" s="61"/>
      <c r="BO357" s="61"/>
      <c r="BP357" s="61"/>
      <c r="BQ357" s="61"/>
      <c r="BR357" s="61"/>
      <c r="BS357" s="61"/>
      <c r="BT357" s="62"/>
      <c r="BU357" s="61"/>
      <c r="BV357" s="61"/>
      <c r="BW357" s="862"/>
      <c r="BX357" s="862"/>
      <c r="BY357" s="61"/>
      <c r="BZ357" s="79"/>
      <c r="CA357" s="61"/>
      <c r="CB357" s="61"/>
      <c r="CC357" s="61"/>
      <c r="CD357" s="61"/>
      <c r="CE357" s="61"/>
      <c r="CF357" s="61"/>
      <c r="CG357" s="61"/>
      <c r="CH357" s="61"/>
      <c r="CI357" s="62"/>
      <c r="CJ357" s="61"/>
      <c r="CK357" s="61"/>
      <c r="CL357" s="862"/>
      <c r="CM357" s="862"/>
      <c r="CN357" s="61"/>
      <c r="CO357" s="79"/>
      <c r="CP357" s="61"/>
      <c r="CQ357" s="61"/>
      <c r="CR357" s="61"/>
      <c r="CS357" s="61"/>
      <c r="CT357" s="61"/>
      <c r="CU357" s="61"/>
      <c r="CV357" s="61"/>
      <c r="CW357" s="61"/>
      <c r="CX357" s="62"/>
      <c r="CY357" s="61"/>
      <c r="CZ357" s="61"/>
      <c r="DA357" s="862"/>
      <c r="DB357" s="862"/>
      <c r="DC357" s="61"/>
      <c r="DD357" s="79"/>
      <c r="DE357" s="61"/>
      <c r="DF357" s="61"/>
      <c r="DG357" s="61"/>
      <c r="DH357" s="61"/>
      <c r="DI357" s="61"/>
      <c r="DJ357" s="61"/>
      <c r="DK357" s="61"/>
      <c r="DL357" s="61"/>
      <c r="DM357" s="62"/>
      <c r="DN357" s="61"/>
      <c r="DO357" s="61"/>
      <c r="DP357" s="862"/>
      <c r="DQ357" s="862"/>
      <c r="DR357" s="61"/>
      <c r="DS357" s="79"/>
      <c r="DT357" s="61"/>
      <c r="DU357" s="61"/>
      <c r="DV357" s="61"/>
      <c r="DW357" s="61"/>
      <c r="DX357" s="61"/>
      <c r="DY357" s="61"/>
      <c r="DZ357" s="61"/>
      <c r="EA357" s="61"/>
      <c r="EB357" s="62"/>
      <c r="EC357" s="61"/>
      <c r="ED357" s="61"/>
      <c r="EE357" s="862"/>
      <c r="EF357" s="862"/>
      <c r="EG357" s="61"/>
      <c r="EH357" s="79"/>
      <c r="EI357" s="61"/>
      <c r="EJ357" s="61"/>
      <c r="EK357" s="61"/>
      <c r="EL357" s="61"/>
      <c r="EM357" s="61"/>
      <c r="EN357" s="61"/>
      <c r="EO357" s="61"/>
      <c r="EP357" s="61"/>
      <c r="EQ357" s="62"/>
      <c r="ER357" s="61"/>
      <c r="ES357" s="61"/>
      <c r="ET357" s="862"/>
    </row>
    <row r="358" spans="1:150" s="155" customFormat="1" ht="15.75" thickBot="1">
      <c r="A358" s="862"/>
      <c r="B358" s="61"/>
      <c r="C358" s="61"/>
      <c r="D358" s="1073" t="s">
        <v>849</v>
      </c>
      <c r="E358" s="1074"/>
      <c r="F358" s="1074"/>
      <c r="G358" s="1074"/>
      <c r="H358" s="1074"/>
      <c r="I358" s="1074"/>
      <c r="J358" s="1075"/>
      <c r="K358" s="78"/>
      <c r="L358" s="385"/>
      <c r="M358" s="78"/>
      <c r="N358" s="65"/>
      <c r="O358" s="862"/>
      <c r="P358" s="862"/>
      <c r="Q358" s="61"/>
      <c r="R358" s="61"/>
      <c r="S358" s="1073" t="s">
        <v>849</v>
      </c>
      <c r="T358" s="1074"/>
      <c r="U358" s="1074"/>
      <c r="V358" s="1074"/>
      <c r="W358" s="1074"/>
      <c r="X358" s="1074"/>
      <c r="Y358" s="1075"/>
      <c r="Z358" s="78"/>
      <c r="AA358" s="78"/>
      <c r="AB358" s="78"/>
      <c r="AC358" s="65"/>
      <c r="AD358" s="862"/>
      <c r="AE358" s="862"/>
      <c r="AF358" s="61"/>
      <c r="AG358" s="61"/>
      <c r="AH358" s="1073" t="s">
        <v>849</v>
      </c>
      <c r="AI358" s="1074"/>
      <c r="AJ358" s="1074"/>
      <c r="AK358" s="1074"/>
      <c r="AL358" s="1074"/>
      <c r="AM358" s="1074"/>
      <c r="AN358" s="1075"/>
      <c r="AO358" s="78"/>
      <c r="AP358" s="78"/>
      <c r="AQ358" s="78"/>
      <c r="AR358" s="65"/>
      <c r="AS358" s="862"/>
      <c r="AT358" s="862"/>
      <c r="AU358" s="61"/>
      <c r="AV358" s="61"/>
      <c r="AW358" s="1073" t="s">
        <v>849</v>
      </c>
      <c r="AX358" s="1074"/>
      <c r="AY358" s="1074"/>
      <c r="AZ358" s="1074"/>
      <c r="BA358" s="1074"/>
      <c r="BB358" s="1074"/>
      <c r="BC358" s="1075"/>
      <c r="BD358" s="78"/>
      <c r="BE358" s="78"/>
      <c r="BF358" s="78"/>
      <c r="BG358" s="65"/>
      <c r="BH358" s="862"/>
      <c r="BI358" s="862"/>
      <c r="BJ358" s="61"/>
      <c r="BK358" s="61"/>
      <c r="BL358" s="1073" t="s">
        <v>849</v>
      </c>
      <c r="BM358" s="1074"/>
      <c r="BN358" s="1074"/>
      <c r="BO358" s="1074"/>
      <c r="BP358" s="1074"/>
      <c r="BQ358" s="1074"/>
      <c r="BR358" s="1075"/>
      <c r="BS358" s="78"/>
      <c r="BT358" s="78"/>
      <c r="BU358" s="78"/>
      <c r="BV358" s="65"/>
      <c r="BW358" s="862"/>
      <c r="BX358" s="862"/>
      <c r="BY358" s="61"/>
      <c r="BZ358" s="61"/>
      <c r="CA358" s="1073" t="s">
        <v>849</v>
      </c>
      <c r="CB358" s="1074"/>
      <c r="CC358" s="1074"/>
      <c r="CD358" s="1074"/>
      <c r="CE358" s="1074"/>
      <c r="CF358" s="1074"/>
      <c r="CG358" s="1075"/>
      <c r="CH358" s="78"/>
      <c r="CI358" s="78"/>
      <c r="CJ358" s="78"/>
      <c r="CK358" s="65"/>
      <c r="CL358" s="862"/>
      <c r="CM358" s="862"/>
      <c r="CN358" s="61"/>
      <c r="CO358" s="61"/>
      <c r="CP358" s="1073" t="s">
        <v>849</v>
      </c>
      <c r="CQ358" s="1074"/>
      <c r="CR358" s="1074"/>
      <c r="CS358" s="1074"/>
      <c r="CT358" s="1074"/>
      <c r="CU358" s="1074"/>
      <c r="CV358" s="1075"/>
      <c r="CW358" s="78"/>
      <c r="CX358" s="78"/>
      <c r="CY358" s="78"/>
      <c r="CZ358" s="65"/>
      <c r="DA358" s="862"/>
      <c r="DB358" s="862"/>
      <c r="DC358" s="61"/>
      <c r="DD358" s="61"/>
      <c r="DE358" s="1073" t="s">
        <v>849</v>
      </c>
      <c r="DF358" s="1074"/>
      <c r="DG358" s="1074"/>
      <c r="DH358" s="1074"/>
      <c r="DI358" s="1074"/>
      <c r="DJ358" s="1074"/>
      <c r="DK358" s="1075"/>
      <c r="DL358" s="78"/>
      <c r="DM358" s="78"/>
      <c r="DN358" s="78"/>
      <c r="DO358" s="65"/>
      <c r="DP358" s="862"/>
      <c r="DQ358" s="862"/>
      <c r="DR358" s="61"/>
      <c r="DS358" s="61"/>
      <c r="DT358" s="1073" t="s">
        <v>849</v>
      </c>
      <c r="DU358" s="1074"/>
      <c r="DV358" s="1074"/>
      <c r="DW358" s="1074"/>
      <c r="DX358" s="1074"/>
      <c r="DY358" s="1074"/>
      <c r="DZ358" s="1075"/>
      <c r="EA358" s="78"/>
      <c r="EB358" s="78"/>
      <c r="EC358" s="78"/>
      <c r="ED358" s="65"/>
      <c r="EE358" s="862"/>
      <c r="EF358" s="862"/>
      <c r="EG358" s="61"/>
      <c r="EH358" s="61"/>
      <c r="EI358" s="1073" t="s">
        <v>849</v>
      </c>
      <c r="EJ358" s="1074"/>
      <c r="EK358" s="1074"/>
      <c r="EL358" s="1074"/>
      <c r="EM358" s="1074"/>
      <c r="EN358" s="1074"/>
      <c r="EO358" s="1075"/>
      <c r="EP358" s="78"/>
      <c r="EQ358" s="78"/>
      <c r="ER358" s="78"/>
      <c r="ES358" s="65"/>
      <c r="ET358" s="862"/>
    </row>
    <row r="359" spans="1:150" s="155" customFormat="1">
      <c r="A359" s="862"/>
      <c r="B359" s="61"/>
      <c r="C359" s="66" t="s">
        <v>848</v>
      </c>
      <c r="D359" s="61"/>
      <c r="E359" s="61"/>
      <c r="F359" s="61"/>
      <c r="G359" s="61"/>
      <c r="H359" s="61"/>
      <c r="I359" s="61"/>
      <c r="J359" s="61"/>
      <c r="K359" s="61"/>
      <c r="L359" s="60"/>
      <c r="M359" s="61"/>
      <c r="N359" s="61"/>
      <c r="O359" s="862"/>
      <c r="P359" s="862"/>
      <c r="Q359" s="61"/>
      <c r="R359" s="66" t="s">
        <v>848</v>
      </c>
      <c r="S359" s="61"/>
      <c r="T359" s="61"/>
      <c r="U359" s="61"/>
      <c r="V359" s="61"/>
      <c r="W359" s="61"/>
      <c r="X359" s="61"/>
      <c r="Y359" s="61"/>
      <c r="Z359" s="61"/>
      <c r="AA359" s="62"/>
      <c r="AB359" s="61"/>
      <c r="AC359" s="61"/>
      <c r="AD359" s="862"/>
      <c r="AE359" s="862"/>
      <c r="AF359" s="61"/>
      <c r="AG359" s="66" t="s">
        <v>848</v>
      </c>
      <c r="AH359" s="61"/>
      <c r="AI359" s="61"/>
      <c r="AJ359" s="61"/>
      <c r="AK359" s="61"/>
      <c r="AL359" s="61"/>
      <c r="AM359" s="61"/>
      <c r="AN359" s="61"/>
      <c r="AO359" s="61"/>
      <c r="AP359" s="62"/>
      <c r="AQ359" s="61"/>
      <c r="AR359" s="61"/>
      <c r="AS359" s="862"/>
      <c r="AT359" s="862"/>
      <c r="AU359" s="61"/>
      <c r="AV359" s="66" t="s">
        <v>848</v>
      </c>
      <c r="AW359" s="61"/>
      <c r="AX359" s="61"/>
      <c r="AY359" s="61"/>
      <c r="AZ359" s="61"/>
      <c r="BA359" s="61"/>
      <c r="BB359" s="61"/>
      <c r="BC359" s="61"/>
      <c r="BD359" s="61"/>
      <c r="BE359" s="62"/>
      <c r="BF359" s="61"/>
      <c r="BG359" s="61"/>
      <c r="BH359" s="862"/>
      <c r="BI359" s="862"/>
      <c r="BJ359" s="61"/>
      <c r="BK359" s="66" t="s">
        <v>848</v>
      </c>
      <c r="BL359" s="61"/>
      <c r="BM359" s="61"/>
      <c r="BN359" s="61"/>
      <c r="BO359" s="61"/>
      <c r="BP359" s="61"/>
      <c r="BQ359" s="61"/>
      <c r="BR359" s="61"/>
      <c r="BS359" s="61"/>
      <c r="BT359" s="62"/>
      <c r="BU359" s="61"/>
      <c r="BV359" s="61"/>
      <c r="BW359" s="862"/>
      <c r="BX359" s="862"/>
      <c r="BY359" s="61"/>
      <c r="BZ359" s="66" t="s">
        <v>848</v>
      </c>
      <c r="CA359" s="61"/>
      <c r="CB359" s="61"/>
      <c r="CC359" s="61"/>
      <c r="CD359" s="61"/>
      <c r="CE359" s="61"/>
      <c r="CF359" s="61"/>
      <c r="CG359" s="61"/>
      <c r="CH359" s="61"/>
      <c r="CI359" s="62"/>
      <c r="CJ359" s="61"/>
      <c r="CK359" s="61"/>
      <c r="CL359" s="862"/>
      <c r="CM359" s="862"/>
      <c r="CN359" s="61"/>
      <c r="CO359" s="66" t="s">
        <v>848</v>
      </c>
      <c r="CP359" s="61"/>
      <c r="CQ359" s="61"/>
      <c r="CR359" s="61"/>
      <c r="CS359" s="61"/>
      <c r="CT359" s="61"/>
      <c r="CU359" s="61"/>
      <c r="CV359" s="61"/>
      <c r="CW359" s="61"/>
      <c r="CX359" s="62"/>
      <c r="CY359" s="61"/>
      <c r="CZ359" s="61"/>
      <c r="DA359" s="862"/>
      <c r="DB359" s="862"/>
      <c r="DC359" s="61"/>
      <c r="DD359" s="66" t="s">
        <v>848</v>
      </c>
      <c r="DE359" s="61"/>
      <c r="DF359" s="61"/>
      <c r="DG359" s="61"/>
      <c r="DH359" s="61"/>
      <c r="DI359" s="61"/>
      <c r="DJ359" s="61"/>
      <c r="DK359" s="61"/>
      <c r="DL359" s="61"/>
      <c r="DM359" s="62"/>
      <c r="DN359" s="61"/>
      <c r="DO359" s="61"/>
      <c r="DP359" s="862"/>
      <c r="DQ359" s="862"/>
      <c r="DR359" s="61"/>
      <c r="DS359" s="66" t="s">
        <v>848</v>
      </c>
      <c r="DT359" s="61"/>
      <c r="DU359" s="61"/>
      <c r="DV359" s="61"/>
      <c r="DW359" s="61"/>
      <c r="DX359" s="61"/>
      <c r="DY359" s="61"/>
      <c r="DZ359" s="61"/>
      <c r="EA359" s="61"/>
      <c r="EB359" s="62"/>
      <c r="EC359" s="61"/>
      <c r="ED359" s="61"/>
      <c r="EE359" s="862"/>
      <c r="EF359" s="862"/>
      <c r="EG359" s="61"/>
      <c r="EH359" s="66" t="s">
        <v>848</v>
      </c>
      <c r="EI359" s="61"/>
      <c r="EJ359" s="61"/>
      <c r="EK359" s="61"/>
      <c r="EL359" s="61"/>
      <c r="EM359" s="61"/>
      <c r="EN359" s="61"/>
      <c r="EO359" s="61"/>
      <c r="EP359" s="61"/>
      <c r="EQ359" s="62"/>
      <c r="ER359" s="61"/>
      <c r="ES359" s="61"/>
      <c r="ET359" s="862"/>
    </row>
    <row r="360" spans="1:150" s="155" customFormat="1">
      <c r="A360" s="862"/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0"/>
      <c r="M360" s="61"/>
      <c r="N360" s="61"/>
      <c r="O360" s="862"/>
      <c r="P360" s="862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2"/>
      <c r="AB360" s="61"/>
      <c r="AC360" s="61"/>
      <c r="AD360" s="862"/>
      <c r="AE360" s="862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2"/>
      <c r="AQ360" s="61"/>
      <c r="AR360" s="61"/>
      <c r="AS360" s="862"/>
      <c r="AT360" s="862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2"/>
      <c r="BF360" s="61"/>
      <c r="BG360" s="61"/>
      <c r="BH360" s="862"/>
      <c r="BI360" s="862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2"/>
      <c r="BU360" s="61"/>
      <c r="BV360" s="61"/>
      <c r="BW360" s="862"/>
      <c r="BX360" s="862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2"/>
      <c r="CJ360" s="61"/>
      <c r="CK360" s="61"/>
      <c r="CL360" s="862"/>
      <c r="CM360" s="862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2"/>
      <c r="CY360" s="61"/>
      <c r="CZ360" s="61"/>
      <c r="DA360" s="862"/>
      <c r="DB360" s="862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2"/>
      <c r="DN360" s="61"/>
      <c r="DO360" s="61"/>
      <c r="DP360" s="862"/>
      <c r="DQ360" s="862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2"/>
      <c r="EC360" s="61"/>
      <c r="ED360" s="61"/>
      <c r="EE360" s="862"/>
      <c r="EF360" s="862"/>
      <c r="EG360" s="61"/>
      <c r="EH360" s="61"/>
      <c r="EI360" s="61"/>
      <c r="EJ360" s="61"/>
      <c r="EK360" s="61"/>
      <c r="EL360" s="61"/>
      <c r="EM360" s="61"/>
      <c r="EN360" s="61"/>
      <c r="EO360" s="61"/>
      <c r="EP360" s="61"/>
      <c r="EQ360" s="62"/>
      <c r="ER360" s="61"/>
      <c r="ES360" s="61"/>
      <c r="ET360" s="862"/>
    </row>
    <row r="361" spans="1:150" s="155" customFormat="1" ht="25.5" customHeight="1">
      <c r="A361" s="862"/>
      <c r="B361" s="61"/>
      <c r="C361" s="1076" t="s">
        <v>188</v>
      </c>
      <c r="D361" s="1078" t="s">
        <v>835</v>
      </c>
      <c r="E361" s="1079"/>
      <c r="F361" s="1080"/>
      <c r="G361" s="171"/>
      <c r="H361" s="171" t="s">
        <v>835</v>
      </c>
      <c r="I361" s="171"/>
      <c r="J361" s="1081" t="s">
        <v>836</v>
      </c>
      <c r="K361" s="1081" t="s">
        <v>843</v>
      </c>
      <c r="L361" s="1081" t="s">
        <v>846</v>
      </c>
      <c r="M361" s="1082"/>
      <c r="N361" s="67"/>
      <c r="O361" s="862"/>
      <c r="P361" s="862"/>
      <c r="Q361" s="61"/>
      <c r="R361" s="1076" t="s">
        <v>188</v>
      </c>
      <c r="S361" s="1078" t="s">
        <v>835</v>
      </c>
      <c r="T361" s="1079"/>
      <c r="U361" s="1080"/>
      <c r="V361" s="171"/>
      <c r="W361" s="171" t="s">
        <v>835</v>
      </c>
      <c r="X361" s="171"/>
      <c r="Y361" s="1081" t="s">
        <v>836</v>
      </c>
      <c r="Z361" s="1081" t="s">
        <v>843</v>
      </c>
      <c r="AA361" s="1081" t="s">
        <v>846</v>
      </c>
      <c r="AB361" s="1082"/>
      <c r="AC361" s="67"/>
      <c r="AD361" s="862"/>
      <c r="AE361" s="862"/>
      <c r="AF361" s="61"/>
      <c r="AG361" s="1076" t="s">
        <v>188</v>
      </c>
      <c r="AH361" s="1078" t="s">
        <v>835</v>
      </c>
      <c r="AI361" s="1079"/>
      <c r="AJ361" s="1080"/>
      <c r="AK361" s="171"/>
      <c r="AL361" s="171" t="s">
        <v>835</v>
      </c>
      <c r="AM361" s="171"/>
      <c r="AN361" s="1081" t="s">
        <v>836</v>
      </c>
      <c r="AO361" s="1081" t="s">
        <v>843</v>
      </c>
      <c r="AP361" s="1081" t="s">
        <v>846</v>
      </c>
      <c r="AQ361" s="1082"/>
      <c r="AR361" s="67"/>
      <c r="AS361" s="862"/>
      <c r="AT361" s="862"/>
      <c r="AU361" s="61"/>
      <c r="AV361" s="1076" t="s">
        <v>188</v>
      </c>
      <c r="AW361" s="1078" t="s">
        <v>835</v>
      </c>
      <c r="AX361" s="1079"/>
      <c r="AY361" s="1080"/>
      <c r="AZ361" s="171"/>
      <c r="BA361" s="171" t="s">
        <v>835</v>
      </c>
      <c r="BB361" s="171"/>
      <c r="BC361" s="1081" t="s">
        <v>836</v>
      </c>
      <c r="BD361" s="1081" t="s">
        <v>843</v>
      </c>
      <c r="BE361" s="1081" t="s">
        <v>846</v>
      </c>
      <c r="BF361" s="1082"/>
      <c r="BG361" s="67"/>
      <c r="BH361" s="862"/>
      <c r="BI361" s="862"/>
      <c r="BJ361" s="61"/>
      <c r="BK361" s="1076" t="s">
        <v>188</v>
      </c>
      <c r="BL361" s="1078" t="s">
        <v>835</v>
      </c>
      <c r="BM361" s="1079"/>
      <c r="BN361" s="1080"/>
      <c r="BO361" s="171"/>
      <c r="BP361" s="171" t="s">
        <v>835</v>
      </c>
      <c r="BQ361" s="171"/>
      <c r="BR361" s="1081" t="s">
        <v>836</v>
      </c>
      <c r="BS361" s="1081" t="s">
        <v>843</v>
      </c>
      <c r="BT361" s="1081" t="s">
        <v>846</v>
      </c>
      <c r="BU361" s="1082"/>
      <c r="BV361" s="67"/>
      <c r="BW361" s="862"/>
      <c r="BX361" s="862"/>
      <c r="BY361" s="61"/>
      <c r="BZ361" s="1076" t="s">
        <v>188</v>
      </c>
      <c r="CA361" s="1078" t="s">
        <v>835</v>
      </c>
      <c r="CB361" s="1079"/>
      <c r="CC361" s="1080"/>
      <c r="CD361" s="171"/>
      <c r="CE361" s="171" t="s">
        <v>835</v>
      </c>
      <c r="CF361" s="171"/>
      <c r="CG361" s="1081" t="s">
        <v>836</v>
      </c>
      <c r="CH361" s="1081" t="s">
        <v>843</v>
      </c>
      <c r="CI361" s="1081" t="s">
        <v>846</v>
      </c>
      <c r="CJ361" s="1082"/>
      <c r="CK361" s="67"/>
      <c r="CL361" s="862"/>
      <c r="CM361" s="862"/>
      <c r="CN361" s="61"/>
      <c r="CO361" s="1076" t="s">
        <v>188</v>
      </c>
      <c r="CP361" s="1078" t="s">
        <v>835</v>
      </c>
      <c r="CQ361" s="1079"/>
      <c r="CR361" s="1080"/>
      <c r="CS361" s="171"/>
      <c r="CT361" s="171" t="s">
        <v>835</v>
      </c>
      <c r="CU361" s="171"/>
      <c r="CV361" s="1081" t="s">
        <v>836</v>
      </c>
      <c r="CW361" s="1081" t="s">
        <v>843</v>
      </c>
      <c r="CX361" s="1081" t="s">
        <v>846</v>
      </c>
      <c r="CY361" s="1082"/>
      <c r="CZ361" s="67"/>
      <c r="DA361" s="862"/>
      <c r="DB361" s="862"/>
      <c r="DC361" s="61"/>
      <c r="DD361" s="1076" t="s">
        <v>188</v>
      </c>
      <c r="DE361" s="1078" t="s">
        <v>835</v>
      </c>
      <c r="DF361" s="1079"/>
      <c r="DG361" s="1080"/>
      <c r="DH361" s="171"/>
      <c r="DI361" s="171" t="s">
        <v>835</v>
      </c>
      <c r="DJ361" s="171"/>
      <c r="DK361" s="1081" t="s">
        <v>836</v>
      </c>
      <c r="DL361" s="1081" t="s">
        <v>843</v>
      </c>
      <c r="DM361" s="1081" t="s">
        <v>846</v>
      </c>
      <c r="DN361" s="1082"/>
      <c r="DO361" s="67"/>
      <c r="DP361" s="862"/>
      <c r="DQ361" s="862"/>
      <c r="DR361" s="61"/>
      <c r="DS361" s="1076" t="s">
        <v>188</v>
      </c>
      <c r="DT361" s="1078" t="s">
        <v>835</v>
      </c>
      <c r="DU361" s="1079"/>
      <c r="DV361" s="1080"/>
      <c r="DW361" s="171"/>
      <c r="DX361" s="171" t="s">
        <v>835</v>
      </c>
      <c r="DY361" s="171"/>
      <c r="DZ361" s="1081" t="s">
        <v>836</v>
      </c>
      <c r="EA361" s="1081" t="s">
        <v>843</v>
      </c>
      <c r="EB361" s="1081" t="s">
        <v>846</v>
      </c>
      <c r="EC361" s="1082"/>
      <c r="ED361" s="67"/>
      <c r="EE361" s="862"/>
      <c r="EF361" s="862"/>
      <c r="EG361" s="61"/>
      <c r="EH361" s="1076" t="s">
        <v>188</v>
      </c>
      <c r="EI361" s="1078" t="s">
        <v>835</v>
      </c>
      <c r="EJ361" s="1079"/>
      <c r="EK361" s="1080"/>
      <c r="EL361" s="171"/>
      <c r="EM361" s="171" t="s">
        <v>835</v>
      </c>
      <c r="EN361" s="171"/>
      <c r="EO361" s="1081" t="s">
        <v>836</v>
      </c>
      <c r="EP361" s="1081" t="s">
        <v>843</v>
      </c>
      <c r="EQ361" s="1081" t="s">
        <v>846</v>
      </c>
      <c r="ER361" s="1082"/>
      <c r="ES361" s="67"/>
      <c r="ET361" s="862"/>
    </row>
    <row r="362" spans="1:150" s="155" customFormat="1" ht="25.5">
      <c r="A362" s="862"/>
      <c r="B362" s="61"/>
      <c r="C362" s="1077"/>
      <c r="D362" s="170" t="s">
        <v>838</v>
      </c>
      <c r="E362" s="170" t="s">
        <v>839</v>
      </c>
      <c r="F362" s="170" t="s">
        <v>837</v>
      </c>
      <c r="G362" s="170" t="s">
        <v>840</v>
      </c>
      <c r="H362" s="170" t="s">
        <v>841</v>
      </c>
      <c r="I362" s="170" t="s">
        <v>842</v>
      </c>
      <c r="J362" s="1081"/>
      <c r="K362" s="1081"/>
      <c r="L362" s="382" t="s">
        <v>844</v>
      </c>
      <c r="M362" s="51" t="s">
        <v>845</v>
      </c>
      <c r="N362" s="68"/>
      <c r="O362" s="862"/>
      <c r="P362" s="862"/>
      <c r="Q362" s="61"/>
      <c r="R362" s="1077"/>
      <c r="S362" s="170" t="s">
        <v>838</v>
      </c>
      <c r="T362" s="170" t="s">
        <v>839</v>
      </c>
      <c r="U362" s="170" t="s">
        <v>837</v>
      </c>
      <c r="V362" s="170" t="s">
        <v>840</v>
      </c>
      <c r="W362" s="170" t="s">
        <v>841</v>
      </c>
      <c r="X362" s="170" t="s">
        <v>842</v>
      </c>
      <c r="Y362" s="1081"/>
      <c r="Z362" s="1081"/>
      <c r="AA362" s="51" t="s">
        <v>844</v>
      </c>
      <c r="AB362" s="51" t="s">
        <v>845</v>
      </c>
      <c r="AC362" s="68"/>
      <c r="AD362" s="862"/>
      <c r="AE362" s="862"/>
      <c r="AF362" s="61"/>
      <c r="AG362" s="1077"/>
      <c r="AH362" s="170" t="s">
        <v>838</v>
      </c>
      <c r="AI362" s="170" t="s">
        <v>839</v>
      </c>
      <c r="AJ362" s="170" t="s">
        <v>837</v>
      </c>
      <c r="AK362" s="170" t="s">
        <v>840</v>
      </c>
      <c r="AL362" s="170" t="s">
        <v>841</v>
      </c>
      <c r="AM362" s="170" t="s">
        <v>842</v>
      </c>
      <c r="AN362" s="1081"/>
      <c r="AO362" s="1081"/>
      <c r="AP362" s="51" t="s">
        <v>844</v>
      </c>
      <c r="AQ362" s="51" t="s">
        <v>845</v>
      </c>
      <c r="AR362" s="68"/>
      <c r="AS362" s="862"/>
      <c r="AT362" s="862"/>
      <c r="AU362" s="61"/>
      <c r="AV362" s="1077"/>
      <c r="AW362" s="170" t="s">
        <v>838</v>
      </c>
      <c r="AX362" s="170" t="s">
        <v>839</v>
      </c>
      <c r="AY362" s="170" t="s">
        <v>837</v>
      </c>
      <c r="AZ362" s="170" t="s">
        <v>840</v>
      </c>
      <c r="BA362" s="170" t="s">
        <v>841</v>
      </c>
      <c r="BB362" s="170" t="s">
        <v>842</v>
      </c>
      <c r="BC362" s="1081"/>
      <c r="BD362" s="1081"/>
      <c r="BE362" s="51" t="s">
        <v>844</v>
      </c>
      <c r="BF362" s="51" t="s">
        <v>845</v>
      </c>
      <c r="BG362" s="68"/>
      <c r="BH362" s="862"/>
      <c r="BI362" s="862"/>
      <c r="BJ362" s="61"/>
      <c r="BK362" s="1077"/>
      <c r="BL362" s="170" t="s">
        <v>838</v>
      </c>
      <c r="BM362" s="170" t="s">
        <v>839</v>
      </c>
      <c r="BN362" s="170" t="s">
        <v>837</v>
      </c>
      <c r="BO362" s="170" t="s">
        <v>840</v>
      </c>
      <c r="BP362" s="170" t="s">
        <v>841</v>
      </c>
      <c r="BQ362" s="170" t="s">
        <v>842</v>
      </c>
      <c r="BR362" s="1081"/>
      <c r="BS362" s="1081"/>
      <c r="BT362" s="51" t="s">
        <v>844</v>
      </c>
      <c r="BU362" s="51" t="s">
        <v>845</v>
      </c>
      <c r="BV362" s="68"/>
      <c r="BW362" s="862"/>
      <c r="BX362" s="862"/>
      <c r="BY362" s="61"/>
      <c r="BZ362" s="1077"/>
      <c r="CA362" s="170" t="s">
        <v>838</v>
      </c>
      <c r="CB362" s="170" t="s">
        <v>839</v>
      </c>
      <c r="CC362" s="170" t="s">
        <v>837</v>
      </c>
      <c r="CD362" s="170" t="s">
        <v>840</v>
      </c>
      <c r="CE362" s="170" t="s">
        <v>841</v>
      </c>
      <c r="CF362" s="170" t="s">
        <v>842</v>
      </c>
      <c r="CG362" s="1081"/>
      <c r="CH362" s="1081"/>
      <c r="CI362" s="51" t="s">
        <v>844</v>
      </c>
      <c r="CJ362" s="51" t="s">
        <v>845</v>
      </c>
      <c r="CK362" s="68"/>
      <c r="CL362" s="862"/>
      <c r="CM362" s="862"/>
      <c r="CN362" s="61"/>
      <c r="CO362" s="1077"/>
      <c r="CP362" s="170" t="s">
        <v>838</v>
      </c>
      <c r="CQ362" s="170" t="s">
        <v>839</v>
      </c>
      <c r="CR362" s="170" t="s">
        <v>837</v>
      </c>
      <c r="CS362" s="170" t="s">
        <v>840</v>
      </c>
      <c r="CT362" s="170" t="s">
        <v>841</v>
      </c>
      <c r="CU362" s="170" t="s">
        <v>842</v>
      </c>
      <c r="CV362" s="1081"/>
      <c r="CW362" s="1081"/>
      <c r="CX362" s="51" t="s">
        <v>844</v>
      </c>
      <c r="CY362" s="51" t="s">
        <v>845</v>
      </c>
      <c r="CZ362" s="68"/>
      <c r="DA362" s="862"/>
      <c r="DB362" s="862"/>
      <c r="DC362" s="61"/>
      <c r="DD362" s="1077"/>
      <c r="DE362" s="170" t="s">
        <v>838</v>
      </c>
      <c r="DF362" s="170" t="s">
        <v>839</v>
      </c>
      <c r="DG362" s="170" t="s">
        <v>837</v>
      </c>
      <c r="DH362" s="170" t="s">
        <v>840</v>
      </c>
      <c r="DI362" s="170" t="s">
        <v>841</v>
      </c>
      <c r="DJ362" s="170" t="s">
        <v>842</v>
      </c>
      <c r="DK362" s="1081"/>
      <c r="DL362" s="1081"/>
      <c r="DM362" s="51" t="s">
        <v>844</v>
      </c>
      <c r="DN362" s="51" t="s">
        <v>845</v>
      </c>
      <c r="DO362" s="68"/>
      <c r="DP362" s="862"/>
      <c r="DQ362" s="862"/>
      <c r="DR362" s="61"/>
      <c r="DS362" s="1077"/>
      <c r="DT362" s="170" t="s">
        <v>838</v>
      </c>
      <c r="DU362" s="170" t="s">
        <v>839</v>
      </c>
      <c r="DV362" s="170" t="s">
        <v>837</v>
      </c>
      <c r="DW362" s="170" t="s">
        <v>840</v>
      </c>
      <c r="DX362" s="170" t="s">
        <v>841</v>
      </c>
      <c r="DY362" s="170" t="s">
        <v>842</v>
      </c>
      <c r="DZ362" s="1081"/>
      <c r="EA362" s="1081"/>
      <c r="EB362" s="51" t="s">
        <v>844</v>
      </c>
      <c r="EC362" s="51" t="s">
        <v>845</v>
      </c>
      <c r="ED362" s="68"/>
      <c r="EE362" s="862"/>
      <c r="EF362" s="862"/>
      <c r="EG362" s="61"/>
      <c r="EH362" s="1077"/>
      <c r="EI362" s="170" t="s">
        <v>838</v>
      </c>
      <c r="EJ362" s="170" t="s">
        <v>839</v>
      </c>
      <c r="EK362" s="170" t="s">
        <v>837</v>
      </c>
      <c r="EL362" s="170" t="s">
        <v>840</v>
      </c>
      <c r="EM362" s="170" t="s">
        <v>841</v>
      </c>
      <c r="EN362" s="170" t="s">
        <v>842</v>
      </c>
      <c r="EO362" s="1081"/>
      <c r="EP362" s="1081"/>
      <c r="EQ362" s="51" t="s">
        <v>844</v>
      </c>
      <c r="ER362" s="51" t="s">
        <v>845</v>
      </c>
      <c r="ES362" s="68"/>
      <c r="ET362" s="862"/>
    </row>
    <row r="363" spans="1:150" s="155" customFormat="1" ht="18" customHeight="1">
      <c r="A363" s="862"/>
      <c r="B363" s="61"/>
      <c r="C363" s="84" t="str">
        <f>HOME!$B$15</f>
        <v>ENGLISH</v>
      </c>
      <c r="D363" s="57" t="str">
        <f>'MARK LIST'!$N$14</f>
        <v>10</v>
      </c>
      <c r="E363" s="57" t="str">
        <f>'MARK LIST'!$AB$14</f>
        <v>10</v>
      </c>
      <c r="F363" s="57" t="str">
        <f>'MARK LIST'!$AK$14</f>
        <v>10</v>
      </c>
      <c r="G363" s="57" t="str">
        <f>'MARK LIST'!$BD$14</f>
        <v>10</v>
      </c>
      <c r="H363" s="57" t="str">
        <f>'MARK LIST'!$BR$14</f>
        <v>10</v>
      </c>
      <c r="I363" s="57" t="str">
        <f>'MARK LIST'!$CA$14</f>
        <v>10</v>
      </c>
      <c r="J363" s="58" t="str">
        <f>'MARK LIST'!$DJ$14</f>
        <v>A1</v>
      </c>
      <c r="K363" s="58" t="str">
        <f>'MARK LIST'!$DK$14</f>
        <v>A1</v>
      </c>
      <c r="L363" s="378" t="str">
        <f>'MARK LIST'!$CV$14</f>
        <v>A1</v>
      </c>
      <c r="M363" s="166" t="str">
        <f>'MARK LIST'!$CW$14</f>
        <v>10</v>
      </c>
      <c r="N363" s="69"/>
      <c r="O363" s="862"/>
      <c r="P363" s="862"/>
      <c r="Q363" s="61"/>
      <c r="R363" s="84" t="str">
        <f>HOME!$B$15</f>
        <v>ENGLISH</v>
      </c>
      <c r="S363" s="57" t="str">
        <f>'MARK LIST'!$N$19</f>
        <v>9</v>
      </c>
      <c r="T363" s="57" t="str">
        <f>'MARK LIST'!$AB$19</f>
        <v>9</v>
      </c>
      <c r="U363" s="57" t="str">
        <f>'MARK LIST'!$AK$19</f>
        <v>9</v>
      </c>
      <c r="V363" s="57" t="str">
        <f>'MARK LIST'!$BD$19</f>
        <v>9</v>
      </c>
      <c r="W363" s="57" t="str">
        <f>'MARK LIST'!$BR$19</f>
        <v>9</v>
      </c>
      <c r="X363" s="57" t="str">
        <f>'MARK LIST'!$CA$19</f>
        <v>9</v>
      </c>
      <c r="Y363" s="58" t="str">
        <f>'MARK LIST'!$DJ$19</f>
        <v>A2</v>
      </c>
      <c r="Z363" s="58" t="str">
        <f>'MARK LIST'!$DK$19</f>
        <v>A2</v>
      </c>
      <c r="AA363" s="166" t="str">
        <f>'MARK LIST'!$CV$19</f>
        <v>A2</v>
      </c>
      <c r="AB363" s="166" t="str">
        <f>'MARK LIST'!$CW$19</f>
        <v>9</v>
      </c>
      <c r="AC363" s="69"/>
      <c r="AD363" s="862"/>
      <c r="AE363" s="862"/>
      <c r="AF363" s="61"/>
      <c r="AG363" s="84" t="str">
        <f>HOME!$B$15</f>
        <v>ENGLISH</v>
      </c>
      <c r="AH363" s="57" t="str">
        <f>'MARK LIST'!$N$24</f>
        <v>8</v>
      </c>
      <c r="AI363" s="57" t="str">
        <f>'MARK LIST'!$AB$24</f>
        <v>8</v>
      </c>
      <c r="AJ363" s="57" t="str">
        <f>'MARK LIST'!$AK$24</f>
        <v>8</v>
      </c>
      <c r="AK363" s="57" t="str">
        <f>'MARK LIST'!$BD$24</f>
        <v>8</v>
      </c>
      <c r="AL363" s="57" t="str">
        <f>'MARK LIST'!$BR$24</f>
        <v>8</v>
      </c>
      <c r="AM363" s="57" t="str">
        <f>'MARK LIST'!$CA$24</f>
        <v>8</v>
      </c>
      <c r="AN363" s="58" t="str">
        <f>'MARK LIST'!$DJ$24</f>
        <v>B1</v>
      </c>
      <c r="AO363" s="58" t="str">
        <f>'MARK LIST'!$DK$24</f>
        <v>B1</v>
      </c>
      <c r="AP363" s="166" t="str">
        <f>'MARK LIST'!$CV$24</f>
        <v>B1</v>
      </c>
      <c r="AQ363" s="166" t="str">
        <f>'MARK LIST'!$CW$24</f>
        <v>8</v>
      </c>
      <c r="AR363" s="69"/>
      <c r="AS363" s="862"/>
      <c r="AT363" s="862"/>
      <c r="AU363" s="61"/>
      <c r="AV363" s="84" t="str">
        <f>HOME!$B$15</f>
        <v>ENGLISH</v>
      </c>
      <c r="AW363" s="57" t="str">
        <f>'MARK LIST'!$N$29</f>
        <v>7</v>
      </c>
      <c r="AX363" s="57" t="str">
        <f>'MARK LIST'!$AB$29</f>
        <v>7</v>
      </c>
      <c r="AY363" s="57" t="str">
        <f>'MARK LIST'!$AK$29</f>
        <v>7</v>
      </c>
      <c r="AZ363" s="57" t="str">
        <f>'MARK LIST'!$BD$29</f>
        <v>7</v>
      </c>
      <c r="BA363" s="57" t="str">
        <f>'MARK LIST'!$BR$29</f>
        <v>7</v>
      </c>
      <c r="BB363" s="57" t="str">
        <f>'MARK LIST'!$CA$29</f>
        <v>7</v>
      </c>
      <c r="BC363" s="58" t="str">
        <f>'MARK LIST'!$DJ$29</f>
        <v>B2</v>
      </c>
      <c r="BD363" s="58" t="str">
        <f>'MARK LIST'!$DK$29</f>
        <v>B2</v>
      </c>
      <c r="BE363" s="166" t="str">
        <f>'MARK LIST'!$CV$29</f>
        <v>B2</v>
      </c>
      <c r="BF363" s="166" t="str">
        <f>'MARK LIST'!$CW$29</f>
        <v>7</v>
      </c>
      <c r="BG363" s="69"/>
      <c r="BH363" s="862"/>
      <c r="BI363" s="862"/>
      <c r="BJ363" s="61"/>
      <c r="BK363" s="84" t="str">
        <f>HOME!$B$15</f>
        <v>ENGLISH</v>
      </c>
      <c r="BL363" s="57" t="str">
        <f>'MARK LIST'!$N$34</f>
        <v>6</v>
      </c>
      <c r="BM363" s="57" t="str">
        <f>'MARK LIST'!$AB$34</f>
        <v>6</v>
      </c>
      <c r="BN363" s="57" t="str">
        <f>'MARK LIST'!$AK$34</f>
        <v>6</v>
      </c>
      <c r="BO363" s="57" t="str">
        <f>'MARK LIST'!$BD$34</f>
        <v>6</v>
      </c>
      <c r="BP363" s="57" t="str">
        <f>'MARK LIST'!$BR$34</f>
        <v>6</v>
      </c>
      <c r="BQ363" s="57" t="str">
        <f>'MARK LIST'!$CA$34</f>
        <v>6</v>
      </c>
      <c r="BR363" s="58" t="str">
        <f>'MARK LIST'!$DJ$34</f>
        <v>C1</v>
      </c>
      <c r="BS363" s="58" t="str">
        <f>'MARK LIST'!$DK$34</f>
        <v>C1</v>
      </c>
      <c r="BT363" s="166" t="str">
        <f>'MARK LIST'!$CV$34</f>
        <v>C1</v>
      </c>
      <c r="BU363" s="166" t="str">
        <f>'MARK LIST'!$CW$34</f>
        <v>6</v>
      </c>
      <c r="BV363" s="69"/>
      <c r="BW363" s="862"/>
      <c r="BX363" s="862"/>
      <c r="BY363" s="61"/>
      <c r="BZ363" s="84" t="str">
        <f>HOME!$B$15</f>
        <v>ENGLISH</v>
      </c>
      <c r="CA363" s="57" t="str">
        <f>'MARK LIST'!$N$39</f>
        <v>5</v>
      </c>
      <c r="CB363" s="57" t="str">
        <f>'MARK LIST'!$AB$39</f>
        <v>5</v>
      </c>
      <c r="CC363" s="57" t="str">
        <f>'MARK LIST'!$AK$39</f>
        <v>5</v>
      </c>
      <c r="CD363" s="57" t="str">
        <f>'MARK LIST'!$BD$39</f>
        <v>5</v>
      </c>
      <c r="CE363" s="57" t="str">
        <f>'MARK LIST'!$BR$39</f>
        <v>5</v>
      </c>
      <c r="CF363" s="57" t="str">
        <f>'MARK LIST'!$CA$39</f>
        <v>5</v>
      </c>
      <c r="CG363" s="58" t="str">
        <f>'MARK LIST'!$DJ$39</f>
        <v>C2</v>
      </c>
      <c r="CH363" s="58" t="str">
        <f>'MARK LIST'!$DK$39</f>
        <v>C2</v>
      </c>
      <c r="CI363" s="166" t="str">
        <f>'MARK LIST'!$CV$39</f>
        <v>C2</v>
      </c>
      <c r="CJ363" s="166" t="str">
        <f>'MARK LIST'!$CW$39</f>
        <v>5</v>
      </c>
      <c r="CK363" s="69"/>
      <c r="CL363" s="862"/>
      <c r="CM363" s="862"/>
      <c r="CN363" s="61"/>
      <c r="CO363" s="84" t="str">
        <f>HOME!$B$15</f>
        <v>ENGLISH</v>
      </c>
      <c r="CP363" s="57" t="str">
        <f>'MARK LIST'!$N$44</f>
        <v>4</v>
      </c>
      <c r="CQ363" s="57" t="str">
        <f>'MARK LIST'!$AB$44</f>
        <v>4</v>
      </c>
      <c r="CR363" s="57" t="str">
        <f>'MARK LIST'!$AK$44</f>
        <v>4</v>
      </c>
      <c r="CS363" s="57" t="str">
        <f>'MARK LIST'!$BD$44</f>
        <v>4</v>
      </c>
      <c r="CT363" s="57" t="str">
        <f>'MARK LIST'!$BR$44</f>
        <v>4</v>
      </c>
      <c r="CU363" s="57" t="str">
        <f>'MARK LIST'!$CA$44</f>
        <v>4</v>
      </c>
      <c r="CV363" s="58" t="str">
        <f>'MARK LIST'!$DJ$44</f>
        <v>D</v>
      </c>
      <c r="CW363" s="58" t="str">
        <f>'MARK LIST'!$DK$44</f>
        <v>D</v>
      </c>
      <c r="CX363" s="166" t="str">
        <f>'MARK LIST'!$CV$44</f>
        <v>D</v>
      </c>
      <c r="CY363" s="166" t="str">
        <f>'MARK LIST'!$CW$44</f>
        <v>4</v>
      </c>
      <c r="CZ363" s="69"/>
      <c r="DA363" s="862"/>
      <c r="DB363" s="862"/>
      <c r="DC363" s="61"/>
      <c r="DD363" s="84" t="str">
        <f>HOME!$B$15</f>
        <v>ENGLISH</v>
      </c>
      <c r="DE363" s="57" t="str">
        <f>'MARK LIST'!$N$49</f>
        <v>2</v>
      </c>
      <c r="DF363" s="57" t="str">
        <f>'MARK LIST'!$AB$49</f>
        <v>2</v>
      </c>
      <c r="DG363" s="57" t="str">
        <f>'MARK LIST'!$AK$49</f>
        <v>2</v>
      </c>
      <c r="DH363" s="57" t="str">
        <f>'MARK LIST'!$BD$49</f>
        <v>2</v>
      </c>
      <c r="DI363" s="57" t="str">
        <f>'MARK LIST'!$BR$49</f>
        <v>2</v>
      </c>
      <c r="DJ363" s="57" t="str">
        <f>'MARK LIST'!$CA$49</f>
        <v>2</v>
      </c>
      <c r="DK363" s="58" t="str">
        <f>'MARK LIST'!$DJ$49</f>
        <v>E1</v>
      </c>
      <c r="DL363" s="58" t="str">
        <f>'MARK LIST'!$DK$49</f>
        <v>E1</v>
      </c>
      <c r="DM363" s="166" t="str">
        <f>'MARK LIST'!$CV$49</f>
        <v>E1</v>
      </c>
      <c r="DN363" s="166" t="str">
        <f>'MARK LIST'!$CW$49</f>
        <v>2</v>
      </c>
      <c r="DO363" s="69"/>
      <c r="DP363" s="862"/>
      <c r="DQ363" s="862"/>
      <c r="DR363" s="61"/>
      <c r="DS363" s="84" t="str">
        <f>HOME!$B$15</f>
        <v>ENGLISH</v>
      </c>
      <c r="DT363" s="57" t="str">
        <f>'MARK LIST'!$N$54</f>
        <v>3</v>
      </c>
      <c r="DU363" s="57" t="str">
        <f>'MARK LIST'!$AB$54</f>
        <v>3</v>
      </c>
      <c r="DV363" s="57" t="str">
        <f>'MARK LIST'!$AK$54</f>
        <v>3</v>
      </c>
      <c r="DW363" s="57" t="str">
        <f>'MARK LIST'!$BD$54</f>
        <v>3</v>
      </c>
      <c r="DX363" s="57" t="str">
        <f>'MARK LIST'!$BR$54</f>
        <v>3</v>
      </c>
      <c r="DY363" s="57" t="str">
        <f>'MARK LIST'!$CA$54</f>
        <v>3</v>
      </c>
      <c r="DZ363" s="58" t="str">
        <f>'MARK LIST'!$DJ$54</f>
        <v>E2</v>
      </c>
      <c r="EA363" s="58" t="str">
        <f>'MARK LIST'!$DK$54</f>
        <v>E2</v>
      </c>
      <c r="EB363" s="166" t="str">
        <f>'MARK LIST'!$CV$54</f>
        <v>E2</v>
      </c>
      <c r="EC363" s="166" t="str">
        <f>'MARK LIST'!$CW$54</f>
        <v>3</v>
      </c>
      <c r="ED363" s="69"/>
      <c r="EE363" s="862"/>
      <c r="EF363" s="862"/>
      <c r="EG363" s="61"/>
      <c r="EH363" s="84" t="str">
        <f>HOME!$B$15</f>
        <v>ENGLISH</v>
      </c>
      <c r="EI363" s="57" t="str">
        <f>'MARK LIST'!$N$59</f>
        <v>ab</v>
      </c>
      <c r="EJ363" s="57" t="str">
        <f>'MARK LIST'!$AB$59</f>
        <v>3</v>
      </c>
      <c r="EK363" s="57" t="str">
        <f>'MARK LIST'!$AK$59</f>
        <v>3</v>
      </c>
      <c r="EL363" s="57" t="str">
        <f>'MARK LIST'!$BD$59</f>
        <v>3</v>
      </c>
      <c r="EM363" s="57" t="str">
        <f>'MARK LIST'!$BR$59</f>
        <v>3</v>
      </c>
      <c r="EN363" s="57" t="str">
        <f>'MARK LIST'!$CA$59</f>
        <v>3</v>
      </c>
      <c r="EO363" s="58" t="str">
        <f>'MARK LIST'!$DJ$59</f>
        <v>E2</v>
      </c>
      <c r="EP363" s="58" t="str">
        <f>'MARK LIST'!$DK$59</f>
        <v>E2</v>
      </c>
      <c r="EQ363" s="166" t="str">
        <f>'MARK LIST'!$CV$59</f>
        <v>E2</v>
      </c>
      <c r="ER363" s="166" t="str">
        <f>'MARK LIST'!$CW$59</f>
        <v>3</v>
      </c>
      <c r="ES363" s="69"/>
      <c r="ET363" s="862"/>
    </row>
    <row r="364" spans="1:150" s="155" customFormat="1" ht="18" customHeight="1">
      <c r="A364" s="862"/>
      <c r="B364" s="61"/>
      <c r="C364" s="84" t="str">
        <f>HOME!$B$16</f>
        <v>HINDI</v>
      </c>
      <c r="D364" s="57" t="str">
        <f>'MARK LIST'!$N$78</f>
        <v>10</v>
      </c>
      <c r="E364" s="57" t="str">
        <f>'MARK LIST'!$AB$78</f>
        <v>10</v>
      </c>
      <c r="F364" s="57" t="str">
        <f>'MARK LIST'!$AK$78</f>
        <v>10</v>
      </c>
      <c r="G364" s="57" t="str">
        <f>'MARK LIST'!$BD$78</f>
        <v>10</v>
      </c>
      <c r="H364" s="57" t="str">
        <f>'MARK LIST'!$BR$78</f>
        <v>10</v>
      </c>
      <c r="I364" s="57" t="str">
        <f>'MARK LIST'!$CA$78</f>
        <v>10</v>
      </c>
      <c r="J364" s="58" t="str">
        <f>'MARK LIST'!$DJ$78</f>
        <v>A1</v>
      </c>
      <c r="K364" s="58" t="str">
        <f>'MARK LIST'!$DK$78</f>
        <v>A1</v>
      </c>
      <c r="L364" s="378" t="str">
        <f>'MARK LIST'!$CV$78</f>
        <v>A1</v>
      </c>
      <c r="M364" s="166" t="str">
        <f>'MARK LIST'!$CW$78</f>
        <v>10</v>
      </c>
      <c r="N364" s="69"/>
      <c r="O364" s="862"/>
      <c r="P364" s="862"/>
      <c r="Q364" s="61"/>
      <c r="R364" s="84" t="str">
        <f>HOME!$B$16</f>
        <v>HINDI</v>
      </c>
      <c r="S364" s="57" t="str">
        <f>'MARK LIST'!$N$83</f>
        <v>9</v>
      </c>
      <c r="T364" s="57" t="str">
        <f>'MARK LIST'!$AB$83</f>
        <v>9</v>
      </c>
      <c r="U364" s="57" t="str">
        <f>'MARK LIST'!$AK$83</f>
        <v>9</v>
      </c>
      <c r="V364" s="57" t="str">
        <f>'MARK LIST'!$BD$83</f>
        <v>9</v>
      </c>
      <c r="W364" s="57" t="str">
        <f>'MARK LIST'!$BR$83</f>
        <v>9</v>
      </c>
      <c r="X364" s="57" t="str">
        <f>'MARK LIST'!$CA$83</f>
        <v>10</v>
      </c>
      <c r="Y364" s="58" t="str">
        <f>'MARK LIST'!$DJ$83</f>
        <v>A2</v>
      </c>
      <c r="Z364" s="58" t="str">
        <f>'MARK LIST'!$DK$83</f>
        <v>A1</v>
      </c>
      <c r="AA364" s="166" t="str">
        <f>'MARK LIST'!$CV$83</f>
        <v>A1</v>
      </c>
      <c r="AB364" s="166" t="str">
        <f>'MARK LIST'!$CW$83</f>
        <v>10</v>
      </c>
      <c r="AC364" s="69"/>
      <c r="AD364" s="862"/>
      <c r="AE364" s="862"/>
      <c r="AF364" s="61"/>
      <c r="AG364" s="84" t="str">
        <f>HOME!$B$16</f>
        <v>HINDI</v>
      </c>
      <c r="AH364" s="57" t="str">
        <f>'MARK LIST'!$N$88</f>
        <v>8</v>
      </c>
      <c r="AI364" s="57" t="str">
        <f>'MARK LIST'!$AB$88</f>
        <v>8</v>
      </c>
      <c r="AJ364" s="57" t="str">
        <f>'MARK LIST'!$AK$88</f>
        <v>8</v>
      </c>
      <c r="AK364" s="57" t="str">
        <f>'MARK LIST'!$BD$88</f>
        <v>8</v>
      </c>
      <c r="AL364" s="57" t="str">
        <f>'MARK LIST'!$BR$88</f>
        <v>8</v>
      </c>
      <c r="AM364" s="57" t="str">
        <f>'MARK LIST'!$CA$88</f>
        <v>10</v>
      </c>
      <c r="AN364" s="58" t="str">
        <f>'MARK LIST'!$DJ$88</f>
        <v>B1</v>
      </c>
      <c r="AO364" s="58" t="str">
        <f>'MARK LIST'!$DK$88</f>
        <v>A2</v>
      </c>
      <c r="AP364" s="166" t="str">
        <f>'MARK LIST'!$CV$88</f>
        <v>A2</v>
      </c>
      <c r="AQ364" s="166" t="str">
        <f>'MARK LIST'!$CW$88</f>
        <v>9</v>
      </c>
      <c r="AR364" s="69"/>
      <c r="AS364" s="862"/>
      <c r="AT364" s="862"/>
      <c r="AU364" s="61"/>
      <c r="AV364" s="84" t="str">
        <f>HOME!$B$16</f>
        <v>HINDI</v>
      </c>
      <c r="AW364" s="57" t="str">
        <f>'MARK LIST'!$N$93</f>
        <v>7</v>
      </c>
      <c r="AX364" s="57" t="str">
        <f>'MARK LIST'!$AB$93</f>
        <v>7</v>
      </c>
      <c r="AY364" s="57" t="str">
        <f>'MARK LIST'!$AK$93</f>
        <v>7</v>
      </c>
      <c r="AZ364" s="57" t="str">
        <f>'MARK LIST'!$BD$93</f>
        <v>7</v>
      </c>
      <c r="BA364" s="57" t="str">
        <f>'MARK LIST'!$BR$93</f>
        <v>7</v>
      </c>
      <c r="BB364" s="57" t="str">
        <f>'MARK LIST'!$CA$93</f>
        <v>9</v>
      </c>
      <c r="BC364" s="58" t="str">
        <f>'MARK LIST'!$DJ$93</f>
        <v>B2</v>
      </c>
      <c r="BD364" s="58" t="str">
        <f>'MARK LIST'!$DK$93</f>
        <v>B1</v>
      </c>
      <c r="BE364" s="166" t="str">
        <f>'MARK LIST'!$CV$93</f>
        <v>B1</v>
      </c>
      <c r="BF364" s="166" t="str">
        <f>'MARK LIST'!$CW$93</f>
        <v>8</v>
      </c>
      <c r="BG364" s="69"/>
      <c r="BH364" s="862"/>
      <c r="BI364" s="862"/>
      <c r="BJ364" s="61"/>
      <c r="BK364" s="84" t="str">
        <f>HOME!$B$16</f>
        <v>HINDI</v>
      </c>
      <c r="BL364" s="57" t="str">
        <f>'MARK LIST'!$N$98</f>
        <v>6</v>
      </c>
      <c r="BM364" s="57" t="str">
        <f>'MARK LIST'!$AB$98</f>
        <v>6</v>
      </c>
      <c r="BN364" s="57" t="str">
        <f>'MARK LIST'!$AK$98</f>
        <v>6</v>
      </c>
      <c r="BO364" s="57" t="str">
        <f>'MARK LIST'!$BD$98</f>
        <v>6</v>
      </c>
      <c r="BP364" s="57" t="str">
        <f>'MARK LIST'!$BR$98</f>
        <v>6</v>
      </c>
      <c r="BQ364" s="57" t="str">
        <f>'MARK LIST'!$CA$98</f>
        <v>8</v>
      </c>
      <c r="BR364" s="58" t="str">
        <f>'MARK LIST'!$DJ$98</f>
        <v>C1</v>
      </c>
      <c r="BS364" s="58" t="str">
        <f>'MARK LIST'!$DK$98</f>
        <v>B2</v>
      </c>
      <c r="BT364" s="166" t="str">
        <f>'MARK LIST'!$CV$98</f>
        <v>B2</v>
      </c>
      <c r="BU364" s="166" t="str">
        <f>'MARK LIST'!$CW$98</f>
        <v>7</v>
      </c>
      <c r="BV364" s="69"/>
      <c r="BW364" s="862"/>
      <c r="BX364" s="862"/>
      <c r="BY364" s="61"/>
      <c r="BZ364" s="84" t="str">
        <f>HOME!$B$16</f>
        <v>HINDI</v>
      </c>
      <c r="CA364" s="57" t="str">
        <f>'MARK LIST'!$N$103</f>
        <v>5</v>
      </c>
      <c r="CB364" s="57" t="str">
        <f>'MARK LIST'!$AB$103</f>
        <v>5</v>
      </c>
      <c r="CC364" s="57" t="str">
        <f>'MARK LIST'!$AK$103</f>
        <v>5</v>
      </c>
      <c r="CD364" s="57" t="str">
        <f>'MARK LIST'!$BD$103</f>
        <v>5</v>
      </c>
      <c r="CE364" s="57" t="str">
        <f>'MARK LIST'!$BR$103</f>
        <v>5</v>
      </c>
      <c r="CF364" s="57" t="str">
        <f>'MARK LIST'!$CA$103</f>
        <v>7</v>
      </c>
      <c r="CG364" s="58" t="str">
        <f>'MARK LIST'!$DJ$103</f>
        <v>C2</v>
      </c>
      <c r="CH364" s="58" t="str">
        <f>'MARK LIST'!$DK$103</f>
        <v>C1</v>
      </c>
      <c r="CI364" s="166" t="str">
        <f>'MARK LIST'!$CV$103</f>
        <v>C1</v>
      </c>
      <c r="CJ364" s="166" t="str">
        <f>'MARK LIST'!$CW$103</f>
        <v>6</v>
      </c>
      <c r="CK364" s="69"/>
      <c r="CL364" s="862"/>
      <c r="CM364" s="862"/>
      <c r="CN364" s="61"/>
      <c r="CO364" s="84" t="str">
        <f>HOME!$B$16</f>
        <v>HINDI</v>
      </c>
      <c r="CP364" s="57" t="str">
        <f>'MARK LIST'!$N$108</f>
        <v>4</v>
      </c>
      <c r="CQ364" s="57" t="str">
        <f>'MARK LIST'!$AB$108</f>
        <v>4</v>
      </c>
      <c r="CR364" s="57" t="str">
        <f>'MARK LIST'!$AK$108</f>
        <v>4</v>
      </c>
      <c r="CS364" s="57" t="str">
        <f>'MARK LIST'!$BD$108</f>
        <v>4</v>
      </c>
      <c r="CT364" s="57" t="str">
        <f>'MARK LIST'!$BR$108</f>
        <v>4</v>
      </c>
      <c r="CU364" s="57" t="str">
        <f>'MARK LIST'!$CA$108</f>
        <v>5</v>
      </c>
      <c r="CV364" s="58" t="str">
        <f>'MARK LIST'!$DJ$108</f>
        <v>D</v>
      </c>
      <c r="CW364" s="58" t="str">
        <f>'MARK LIST'!$DK$108</f>
        <v>C2</v>
      </c>
      <c r="CX364" s="166" t="str">
        <f>'MARK LIST'!$CV$108</f>
        <v>C2</v>
      </c>
      <c r="CY364" s="166" t="str">
        <f>'MARK LIST'!$CW$108</f>
        <v>5</v>
      </c>
      <c r="CZ364" s="69"/>
      <c r="DA364" s="862"/>
      <c r="DB364" s="862"/>
      <c r="DC364" s="61"/>
      <c r="DD364" s="84" t="str">
        <f>HOME!$B$16</f>
        <v>HINDI</v>
      </c>
      <c r="DE364" s="57" t="str">
        <f>'MARK LIST'!$N$113</f>
        <v>2</v>
      </c>
      <c r="DF364" s="57" t="str">
        <f>'MARK LIST'!$AB$113</f>
        <v>2</v>
      </c>
      <c r="DG364" s="57" t="str">
        <f>'MARK LIST'!$AK$113</f>
        <v>2</v>
      </c>
      <c r="DH364" s="57" t="str">
        <f>'MARK LIST'!$BD$113</f>
        <v>2</v>
      </c>
      <c r="DI364" s="57" t="str">
        <f>'MARK LIST'!$BR$113</f>
        <v>2</v>
      </c>
      <c r="DJ364" s="57" t="str">
        <f>'MARK LIST'!$CA$113</f>
        <v>4</v>
      </c>
      <c r="DK364" s="58" t="str">
        <f>'MARK LIST'!$DJ$113</f>
        <v>E1</v>
      </c>
      <c r="DL364" s="58" t="str">
        <f>'MARK LIST'!$DK$113</f>
        <v>D</v>
      </c>
      <c r="DM364" s="166" t="str">
        <f>'MARK LIST'!$CV$113</f>
        <v>D</v>
      </c>
      <c r="DN364" s="166" t="str">
        <f>'MARK LIST'!$CW$113</f>
        <v>4</v>
      </c>
      <c r="DO364" s="69"/>
      <c r="DP364" s="862"/>
      <c r="DQ364" s="862"/>
      <c r="DR364" s="61"/>
      <c r="DS364" s="84" t="str">
        <f>HOME!$B$16</f>
        <v>HINDI</v>
      </c>
      <c r="DT364" s="57" t="str">
        <f>'MARK LIST'!$N$118</f>
        <v>3</v>
      </c>
      <c r="DU364" s="57" t="str">
        <f>'MARK LIST'!$AB$118</f>
        <v>3</v>
      </c>
      <c r="DV364" s="57" t="str">
        <f>'MARK LIST'!$AK$118</f>
        <v>3</v>
      </c>
      <c r="DW364" s="57" t="str">
        <f>'MARK LIST'!$BD$118</f>
        <v>3</v>
      </c>
      <c r="DX364" s="57" t="str">
        <f>'MARK LIST'!$BR$118</f>
        <v>3</v>
      </c>
      <c r="DY364" s="57" t="str">
        <f>'MARK LIST'!$CA$118</f>
        <v>2</v>
      </c>
      <c r="DZ364" s="58" t="str">
        <f>'MARK LIST'!$DJ$118</f>
        <v>E2</v>
      </c>
      <c r="EA364" s="58" t="str">
        <f>'MARK LIST'!$DK$118</f>
        <v>E1</v>
      </c>
      <c r="EB364" s="166" t="str">
        <f>'MARK LIST'!$CV$118</f>
        <v>E1</v>
      </c>
      <c r="EC364" s="166" t="str">
        <f>'MARK LIST'!$CW$118</f>
        <v>2</v>
      </c>
      <c r="ED364" s="69"/>
      <c r="EE364" s="862"/>
      <c r="EF364" s="862"/>
      <c r="EG364" s="61"/>
      <c r="EH364" s="84" t="str">
        <f>HOME!$B$16</f>
        <v>HINDI</v>
      </c>
      <c r="EI364" s="57" t="str">
        <f>'MARK LIST'!$N$123</f>
        <v>ab</v>
      </c>
      <c r="EJ364" s="57" t="str">
        <f>'MARK LIST'!$AB$123</f>
        <v>ab</v>
      </c>
      <c r="EK364" s="57" t="str">
        <f>'MARK LIST'!$AK$123</f>
        <v>3</v>
      </c>
      <c r="EL364" s="57" t="str">
        <f>'MARK LIST'!$BD$123</f>
        <v>3</v>
      </c>
      <c r="EM364" s="57" t="str">
        <f>'MARK LIST'!$BR$123</f>
        <v>3</v>
      </c>
      <c r="EN364" s="57" t="str">
        <f>'MARK LIST'!$CA$123</f>
        <v>2</v>
      </c>
      <c r="EO364" s="58" t="str">
        <f>'MARK LIST'!$DJ$123</f>
        <v>E2</v>
      </c>
      <c r="EP364" s="58" t="str">
        <f>'MARK LIST'!$DK$123</f>
        <v>E1</v>
      </c>
      <c r="EQ364" s="166" t="str">
        <f>'MARK LIST'!$CV$123</f>
        <v>E2</v>
      </c>
      <c r="ER364" s="166" t="str">
        <f>'MARK LIST'!$CW$123</f>
        <v>3</v>
      </c>
      <c r="ES364" s="69"/>
      <c r="ET364" s="862"/>
    </row>
    <row r="365" spans="1:150" s="155" customFormat="1" ht="18" customHeight="1">
      <c r="A365" s="862"/>
      <c r="B365" s="61"/>
      <c r="C365" s="84" t="str">
        <f>HOME!$B$17</f>
        <v>TELUGU</v>
      </c>
      <c r="D365" s="57" t="str">
        <f>'MARK LIST'!$N$142</f>
        <v>10</v>
      </c>
      <c r="E365" s="57" t="str">
        <f>'MARK LIST'!$AB$142</f>
        <v>10</v>
      </c>
      <c r="F365" s="57" t="str">
        <f>'MARK LIST'!$AK$142</f>
        <v>10</v>
      </c>
      <c r="G365" s="57" t="str">
        <f>'MARK LIST'!$BD$142</f>
        <v>10</v>
      </c>
      <c r="H365" s="57" t="str">
        <f>'MARK LIST'!$BR$142</f>
        <v>10</v>
      </c>
      <c r="I365" s="57" t="str">
        <f>'MARK LIST'!$CA$142</f>
        <v>10</v>
      </c>
      <c r="J365" s="58" t="str">
        <f>'MARK LIST'!$DJ$142</f>
        <v>A1</v>
      </c>
      <c r="K365" s="58" t="str">
        <f>'MARK LIST'!$DK$142</f>
        <v>A1</v>
      </c>
      <c r="L365" s="378" t="str">
        <f>'MARK LIST'!$CV$142</f>
        <v>A1</v>
      </c>
      <c r="M365" s="166" t="str">
        <f>'MARK LIST'!$CW$142</f>
        <v>10</v>
      </c>
      <c r="N365" s="69"/>
      <c r="O365" s="862"/>
      <c r="P365" s="862"/>
      <c r="Q365" s="61"/>
      <c r="R365" s="84" t="str">
        <f>HOME!$B$17</f>
        <v>TELUGU</v>
      </c>
      <c r="S365" s="57" t="str">
        <f>'MARK LIST'!$N$147</f>
        <v>9</v>
      </c>
      <c r="T365" s="57" t="str">
        <f>'MARK LIST'!$AB$147</f>
        <v>9</v>
      </c>
      <c r="U365" s="57" t="str">
        <f>'MARK LIST'!$AK$147</f>
        <v>9</v>
      </c>
      <c r="V365" s="57" t="str">
        <f>'MARK LIST'!$BD$147</f>
        <v>9</v>
      </c>
      <c r="W365" s="57" t="str">
        <f>'MARK LIST'!$BR$147</f>
        <v>9</v>
      </c>
      <c r="X365" s="57" t="str">
        <f>'MARK LIST'!$CA$147</f>
        <v>10</v>
      </c>
      <c r="Y365" s="58" t="str">
        <f>'MARK LIST'!$DJ$147</f>
        <v>A2</v>
      </c>
      <c r="Z365" s="58" t="str">
        <f>'MARK LIST'!$DK$147</f>
        <v>A1</v>
      </c>
      <c r="AA365" s="166" t="str">
        <f>'MARK LIST'!$CV$147</f>
        <v>A1</v>
      </c>
      <c r="AB365" s="166" t="str">
        <f>'MARK LIST'!$CW$147</f>
        <v>10</v>
      </c>
      <c r="AC365" s="69"/>
      <c r="AD365" s="862"/>
      <c r="AE365" s="862"/>
      <c r="AF365" s="61"/>
      <c r="AG365" s="84" t="str">
        <f>HOME!$B$17</f>
        <v>TELUGU</v>
      </c>
      <c r="AH365" s="57" t="str">
        <f>'MARK LIST'!$N$152</f>
        <v>8</v>
      </c>
      <c r="AI365" s="57" t="str">
        <f>'MARK LIST'!$AB$152</f>
        <v>8</v>
      </c>
      <c r="AJ365" s="57" t="str">
        <f>'MARK LIST'!$AK$152</f>
        <v>8</v>
      </c>
      <c r="AK365" s="57" t="str">
        <f>'MARK LIST'!$BD$152</f>
        <v>8</v>
      </c>
      <c r="AL365" s="57" t="str">
        <f>'MARK LIST'!$BR$152</f>
        <v>8</v>
      </c>
      <c r="AM365" s="57" t="str">
        <f>'MARK LIST'!$CA$152</f>
        <v>9</v>
      </c>
      <c r="AN365" s="58" t="str">
        <f>'MARK LIST'!$DJ$152</f>
        <v>B1</v>
      </c>
      <c r="AO365" s="58" t="str">
        <f>'MARK LIST'!$DK$152</f>
        <v>A2</v>
      </c>
      <c r="AP365" s="166" t="str">
        <f>'MARK LIST'!$CV$152</f>
        <v>A2</v>
      </c>
      <c r="AQ365" s="166" t="str">
        <f>'MARK LIST'!$CW$152</f>
        <v>9</v>
      </c>
      <c r="AR365" s="69"/>
      <c r="AS365" s="862"/>
      <c r="AT365" s="862"/>
      <c r="AU365" s="61"/>
      <c r="AV365" s="84" t="str">
        <f>HOME!$B$17</f>
        <v>TELUGU</v>
      </c>
      <c r="AW365" s="57" t="str">
        <f>'MARK LIST'!$N$157</f>
        <v>7</v>
      </c>
      <c r="AX365" s="57" t="str">
        <f>'MARK LIST'!$AB$157</f>
        <v>7</v>
      </c>
      <c r="AY365" s="57" t="str">
        <f>'MARK LIST'!$AK$157</f>
        <v>7</v>
      </c>
      <c r="AZ365" s="57" t="str">
        <f>'MARK LIST'!$BD$157</f>
        <v>7</v>
      </c>
      <c r="BA365" s="57" t="str">
        <f>'MARK LIST'!$BR$157</f>
        <v>7</v>
      </c>
      <c r="BB365" s="57" t="str">
        <f>'MARK LIST'!$CA$157</f>
        <v>8</v>
      </c>
      <c r="BC365" s="58" t="str">
        <f>'MARK LIST'!$DJ$157</f>
        <v>B2</v>
      </c>
      <c r="BD365" s="58" t="str">
        <f>'MARK LIST'!$DK$157</f>
        <v>B1</v>
      </c>
      <c r="BE365" s="166" t="str">
        <f>'MARK LIST'!$CV$157</f>
        <v>B1</v>
      </c>
      <c r="BF365" s="166" t="str">
        <f>'MARK LIST'!$CW$157</f>
        <v>8</v>
      </c>
      <c r="BG365" s="69"/>
      <c r="BH365" s="862"/>
      <c r="BI365" s="862"/>
      <c r="BJ365" s="61"/>
      <c r="BK365" s="84" t="str">
        <f>HOME!$B$17</f>
        <v>TELUGU</v>
      </c>
      <c r="BL365" s="57" t="str">
        <f>'MARK LIST'!$N$162</f>
        <v>6</v>
      </c>
      <c r="BM365" s="57" t="str">
        <f>'MARK LIST'!$AB$162</f>
        <v>6</v>
      </c>
      <c r="BN365" s="57" t="str">
        <f>'MARK LIST'!$AK$162</f>
        <v>6</v>
      </c>
      <c r="BO365" s="57" t="str">
        <f>'MARK LIST'!$BD$162</f>
        <v>6</v>
      </c>
      <c r="BP365" s="57" t="str">
        <f>'MARK LIST'!$BR$162</f>
        <v>6</v>
      </c>
      <c r="BQ365" s="57" t="str">
        <f>'MARK LIST'!$CA$162</f>
        <v>7</v>
      </c>
      <c r="BR365" s="58" t="str">
        <f>'MARK LIST'!$DJ$162</f>
        <v>C1</v>
      </c>
      <c r="BS365" s="58" t="str">
        <f>'MARK LIST'!$DK$162</f>
        <v>B2</v>
      </c>
      <c r="BT365" s="166" t="str">
        <f>'MARK LIST'!$CV$162</f>
        <v>B2</v>
      </c>
      <c r="BU365" s="166" t="str">
        <f>'MARK LIST'!$CW$162</f>
        <v>7</v>
      </c>
      <c r="BV365" s="69"/>
      <c r="BW365" s="862"/>
      <c r="BX365" s="862"/>
      <c r="BY365" s="61"/>
      <c r="BZ365" s="84" t="str">
        <f>HOME!$B$17</f>
        <v>TELUGU</v>
      </c>
      <c r="CA365" s="57" t="str">
        <f>'MARK LIST'!$N$167</f>
        <v>5</v>
      </c>
      <c r="CB365" s="57" t="str">
        <f>'MARK LIST'!$AB$167</f>
        <v>5</v>
      </c>
      <c r="CC365" s="57" t="str">
        <f>'MARK LIST'!$AK$167</f>
        <v>5</v>
      </c>
      <c r="CD365" s="57" t="str">
        <f>'MARK LIST'!$BD$167</f>
        <v>5</v>
      </c>
      <c r="CE365" s="57" t="str">
        <f>'MARK LIST'!$BR$167</f>
        <v>5</v>
      </c>
      <c r="CF365" s="57" t="str">
        <f>'MARK LIST'!$CA$167</f>
        <v>6</v>
      </c>
      <c r="CG365" s="58" t="str">
        <f>'MARK LIST'!$DJ$167</f>
        <v>C2</v>
      </c>
      <c r="CH365" s="58" t="str">
        <f>'MARK LIST'!$DK$167</f>
        <v>C1</v>
      </c>
      <c r="CI365" s="166" t="str">
        <f>'MARK LIST'!$CV$167</f>
        <v>C1</v>
      </c>
      <c r="CJ365" s="166" t="str">
        <f>'MARK LIST'!$CW$167</f>
        <v>6</v>
      </c>
      <c r="CK365" s="69"/>
      <c r="CL365" s="862"/>
      <c r="CM365" s="862"/>
      <c r="CN365" s="61"/>
      <c r="CO365" s="84" t="str">
        <f>HOME!$B$17</f>
        <v>TELUGU</v>
      </c>
      <c r="CP365" s="57" t="str">
        <f>'MARK LIST'!$N$172</f>
        <v>4</v>
      </c>
      <c r="CQ365" s="57" t="str">
        <f>'MARK LIST'!$AB$172</f>
        <v>4</v>
      </c>
      <c r="CR365" s="57" t="str">
        <f>'MARK LIST'!$AK$172</f>
        <v>4</v>
      </c>
      <c r="CS365" s="57" t="str">
        <f>'MARK LIST'!$BD$172</f>
        <v>4</v>
      </c>
      <c r="CT365" s="57" t="str">
        <f>'MARK LIST'!$BR$172</f>
        <v>4</v>
      </c>
      <c r="CU365" s="57" t="str">
        <f>'MARK LIST'!$CA$172</f>
        <v>5</v>
      </c>
      <c r="CV365" s="58" t="str">
        <f>'MARK LIST'!$DJ$172</f>
        <v>D</v>
      </c>
      <c r="CW365" s="58" t="str">
        <f>'MARK LIST'!$DK$172</f>
        <v>C2</v>
      </c>
      <c r="CX365" s="166" t="str">
        <f>'MARK LIST'!$CV$172</f>
        <v>C2</v>
      </c>
      <c r="CY365" s="166" t="str">
        <f>'MARK LIST'!$CW$172</f>
        <v>5</v>
      </c>
      <c r="CZ365" s="69"/>
      <c r="DA365" s="862"/>
      <c r="DB365" s="862"/>
      <c r="DC365" s="61"/>
      <c r="DD365" s="84" t="str">
        <f>HOME!$B$17</f>
        <v>TELUGU</v>
      </c>
      <c r="DE365" s="57" t="str">
        <f>'MARK LIST'!$N$177</f>
        <v>2</v>
      </c>
      <c r="DF365" s="57" t="str">
        <f>'MARK LIST'!$AB$177</f>
        <v>2</v>
      </c>
      <c r="DG365" s="57" t="str">
        <f>'MARK LIST'!$AK$177</f>
        <v>2</v>
      </c>
      <c r="DH365" s="57" t="str">
        <f>'MARK LIST'!$BD$177</f>
        <v>2</v>
      </c>
      <c r="DI365" s="57" t="str">
        <f>'MARK LIST'!$BR$177</f>
        <v>2</v>
      </c>
      <c r="DJ365" s="57" t="str">
        <f>'MARK LIST'!$CA$177</f>
        <v>4</v>
      </c>
      <c r="DK365" s="58" t="str">
        <f>'MARK LIST'!$DJ$177</f>
        <v>E1</v>
      </c>
      <c r="DL365" s="58" t="str">
        <f>'MARK LIST'!$DK$177</f>
        <v>D</v>
      </c>
      <c r="DM365" s="166" t="str">
        <f>'MARK LIST'!$CV$177</f>
        <v>D</v>
      </c>
      <c r="DN365" s="166" t="str">
        <f>'MARK LIST'!$CW$177</f>
        <v>4</v>
      </c>
      <c r="DO365" s="69"/>
      <c r="DP365" s="862"/>
      <c r="DQ365" s="862"/>
      <c r="DR365" s="61"/>
      <c r="DS365" s="84" t="str">
        <f>HOME!$B$17</f>
        <v>TELUGU</v>
      </c>
      <c r="DT365" s="57" t="str">
        <f>'MARK LIST'!$N$182</f>
        <v>3</v>
      </c>
      <c r="DU365" s="57" t="str">
        <f>'MARK LIST'!$AB$182</f>
        <v>3</v>
      </c>
      <c r="DV365" s="57" t="str">
        <f>'MARK LIST'!$AK$182</f>
        <v>3</v>
      </c>
      <c r="DW365" s="57" t="str">
        <f>'MARK LIST'!$BD$182</f>
        <v>3</v>
      </c>
      <c r="DX365" s="57" t="str">
        <f>'MARK LIST'!$BR$182</f>
        <v>3</v>
      </c>
      <c r="DY365" s="57" t="str">
        <f>'MARK LIST'!$CA$182</f>
        <v>2</v>
      </c>
      <c r="DZ365" s="58" t="str">
        <f>'MARK LIST'!$DJ$182</f>
        <v>E2</v>
      </c>
      <c r="EA365" s="58" t="str">
        <f>'MARK LIST'!$DK$182</f>
        <v>E1</v>
      </c>
      <c r="EB365" s="166" t="str">
        <f>'MARK LIST'!$CV$182</f>
        <v>E1</v>
      </c>
      <c r="EC365" s="166" t="str">
        <f>'MARK LIST'!$CW$182</f>
        <v>2</v>
      </c>
      <c r="ED365" s="69"/>
      <c r="EE365" s="862"/>
      <c r="EF365" s="862"/>
      <c r="EG365" s="61"/>
      <c r="EH365" s="84" t="str">
        <f>HOME!$B$17</f>
        <v>TELUGU</v>
      </c>
      <c r="EI365" s="57" t="str">
        <f>'MARK LIST'!$N$187</f>
        <v>ab</v>
      </c>
      <c r="EJ365" s="57" t="str">
        <f>'MARK LIST'!$AB$187</f>
        <v>ab</v>
      </c>
      <c r="EK365" s="57" t="str">
        <f>'MARK LIST'!$AK$187</f>
        <v>3</v>
      </c>
      <c r="EL365" s="57" t="str">
        <f>'MARK LIST'!$BD$187</f>
        <v>3</v>
      </c>
      <c r="EM365" s="57" t="str">
        <f>'MARK LIST'!$BR$187</f>
        <v>3</v>
      </c>
      <c r="EN365" s="57" t="str">
        <f>'MARK LIST'!$CA$187</f>
        <v>2</v>
      </c>
      <c r="EO365" s="58" t="str">
        <f>'MARK LIST'!$DJ$187</f>
        <v>E2</v>
      </c>
      <c r="EP365" s="58" t="str">
        <f>'MARK LIST'!$DK$187</f>
        <v>E1</v>
      </c>
      <c r="EQ365" s="166" t="str">
        <f>'MARK LIST'!$CV$187</f>
        <v>E2</v>
      </c>
      <c r="ER365" s="166" t="str">
        <f>'MARK LIST'!$CW$187</f>
        <v>3</v>
      </c>
      <c r="ES365" s="69"/>
      <c r="ET365" s="862"/>
    </row>
    <row r="366" spans="1:150" s="155" customFormat="1" ht="18" customHeight="1">
      <c r="A366" s="862"/>
      <c r="B366" s="61"/>
      <c r="C366" s="84" t="str">
        <f>HOME!$B$18</f>
        <v>MATHS</v>
      </c>
      <c r="D366" s="57" t="str">
        <f>'MARK LIST'!$N$206</f>
        <v>8</v>
      </c>
      <c r="E366" s="57" t="str">
        <f>'MARK LIST'!$AB$206</f>
        <v>10</v>
      </c>
      <c r="F366" s="57" t="str">
        <f>'MARK LIST'!$AK$206</f>
        <v>10</v>
      </c>
      <c r="G366" s="57" t="str">
        <f>'MARK LIST'!$BD$206</f>
        <v>10</v>
      </c>
      <c r="H366" s="57" t="str">
        <f>'MARK LIST'!$BR$206</f>
        <v>10</v>
      </c>
      <c r="I366" s="57" t="str">
        <f>'MARK LIST'!$CA$206</f>
        <v>10</v>
      </c>
      <c r="J366" s="58" t="str">
        <f>'MARK LIST'!$DJ$206</f>
        <v>A1</v>
      </c>
      <c r="K366" s="58" t="str">
        <f>'MARK LIST'!$DK$206</f>
        <v>A1</v>
      </c>
      <c r="L366" s="378" t="str">
        <f>'MARK LIST'!$CV$206</f>
        <v>A1</v>
      </c>
      <c r="M366" s="166" t="str">
        <f>'MARK LIST'!$CW$206</f>
        <v>10</v>
      </c>
      <c r="N366" s="69"/>
      <c r="O366" s="862"/>
      <c r="P366" s="862"/>
      <c r="Q366" s="61"/>
      <c r="R366" s="84" t="str">
        <f>HOME!$B$18</f>
        <v>MATHS</v>
      </c>
      <c r="S366" s="57" t="str">
        <f>'MARK LIST'!$N$211</f>
        <v>7</v>
      </c>
      <c r="T366" s="57" t="str">
        <f>'MARK LIST'!$AB$211</f>
        <v>9</v>
      </c>
      <c r="U366" s="57" t="str">
        <f>'MARK LIST'!$AK$211</f>
        <v>9</v>
      </c>
      <c r="V366" s="57" t="str">
        <f>'MARK LIST'!$BD$211</f>
        <v>9</v>
      </c>
      <c r="W366" s="57" t="str">
        <f>'MARK LIST'!$BR$211</f>
        <v>9</v>
      </c>
      <c r="X366" s="57" t="str">
        <f>'MARK LIST'!$CA$211</f>
        <v>9</v>
      </c>
      <c r="Y366" s="58" t="str">
        <f>'MARK LIST'!$DJ$211</f>
        <v>A2</v>
      </c>
      <c r="Z366" s="58" t="str">
        <f>'MARK LIST'!$DK$211</f>
        <v>A2</v>
      </c>
      <c r="AA366" s="166" t="str">
        <f>'MARK LIST'!$CV$211</f>
        <v>A2</v>
      </c>
      <c r="AB366" s="166" t="str">
        <f>'MARK LIST'!$CW$211</f>
        <v>9</v>
      </c>
      <c r="AC366" s="69"/>
      <c r="AD366" s="862"/>
      <c r="AE366" s="862"/>
      <c r="AF366" s="61"/>
      <c r="AG366" s="84" t="str">
        <f>HOME!$B$18</f>
        <v>MATHS</v>
      </c>
      <c r="AH366" s="57" t="str">
        <f>'MARK LIST'!$N$216</f>
        <v>7</v>
      </c>
      <c r="AI366" s="57" t="str">
        <f>'MARK LIST'!$AB$216</f>
        <v>8</v>
      </c>
      <c r="AJ366" s="57" t="str">
        <f>'MARK LIST'!$AK$216</f>
        <v>8</v>
      </c>
      <c r="AK366" s="57" t="str">
        <f>'MARK LIST'!$BD$216</f>
        <v>8</v>
      </c>
      <c r="AL366" s="57" t="str">
        <f>'MARK LIST'!$BR$216</f>
        <v>8</v>
      </c>
      <c r="AM366" s="57" t="str">
        <f>'MARK LIST'!$CA$216</f>
        <v>8</v>
      </c>
      <c r="AN366" s="58" t="str">
        <f>'MARK LIST'!$DJ$216</f>
        <v>B1</v>
      </c>
      <c r="AO366" s="58" t="str">
        <f>'MARK LIST'!$DK$216</f>
        <v>B1</v>
      </c>
      <c r="AP366" s="166" t="str">
        <f>'MARK LIST'!$CV$216</f>
        <v>B1</v>
      </c>
      <c r="AQ366" s="166" t="str">
        <f>'MARK LIST'!$CW$216</f>
        <v>8</v>
      </c>
      <c r="AR366" s="69"/>
      <c r="AS366" s="862"/>
      <c r="AT366" s="862"/>
      <c r="AU366" s="61"/>
      <c r="AV366" s="84" t="str">
        <f>HOME!$B$18</f>
        <v>MATHS</v>
      </c>
      <c r="AW366" s="57" t="str">
        <f>'MARK LIST'!$N$221</f>
        <v>6</v>
      </c>
      <c r="AX366" s="57" t="str">
        <f>'MARK LIST'!$AB$221</f>
        <v>7</v>
      </c>
      <c r="AY366" s="57" t="str">
        <f>'MARK LIST'!$AK$221</f>
        <v>7</v>
      </c>
      <c r="AZ366" s="57" t="str">
        <f>'MARK LIST'!$BD$221</f>
        <v>7</v>
      </c>
      <c r="BA366" s="57" t="str">
        <f>'MARK LIST'!$BR$221</f>
        <v>7</v>
      </c>
      <c r="BB366" s="57" t="str">
        <f>'MARK LIST'!$CA$221</f>
        <v>7</v>
      </c>
      <c r="BC366" s="58" t="str">
        <f>'MARK LIST'!$DJ$221</f>
        <v>B2</v>
      </c>
      <c r="BD366" s="58" t="str">
        <f>'MARK LIST'!$DK$221</f>
        <v>B2</v>
      </c>
      <c r="BE366" s="166" t="str">
        <f>'MARK LIST'!$CV$221</f>
        <v>B2</v>
      </c>
      <c r="BF366" s="166" t="str">
        <f>'MARK LIST'!$CW$221</f>
        <v>7</v>
      </c>
      <c r="BG366" s="69"/>
      <c r="BH366" s="862"/>
      <c r="BI366" s="862"/>
      <c r="BJ366" s="61"/>
      <c r="BK366" s="84" t="str">
        <f>HOME!$B$18</f>
        <v>MATHS</v>
      </c>
      <c r="BL366" s="57" t="str">
        <f>'MARK LIST'!$N$226</f>
        <v>5</v>
      </c>
      <c r="BM366" s="57" t="str">
        <f>'MARK LIST'!$AB$226</f>
        <v>6</v>
      </c>
      <c r="BN366" s="57" t="str">
        <f>'MARK LIST'!$AK$226</f>
        <v>6</v>
      </c>
      <c r="BO366" s="57" t="str">
        <f>'MARK LIST'!$BD$226</f>
        <v>6</v>
      </c>
      <c r="BP366" s="57" t="str">
        <f>'MARK LIST'!$BR$226</f>
        <v>6</v>
      </c>
      <c r="BQ366" s="57" t="str">
        <f>'MARK LIST'!$CA$226</f>
        <v>6</v>
      </c>
      <c r="BR366" s="58" t="str">
        <f>'MARK LIST'!$DJ$226</f>
        <v>C1</v>
      </c>
      <c r="BS366" s="58" t="str">
        <f>'MARK LIST'!$DK$226</f>
        <v>C1</v>
      </c>
      <c r="BT366" s="166" t="str">
        <f>'MARK LIST'!$CV$226</f>
        <v>C1</v>
      </c>
      <c r="BU366" s="166" t="str">
        <f>'MARK LIST'!$CW$226</f>
        <v>6</v>
      </c>
      <c r="BV366" s="69"/>
      <c r="BW366" s="862"/>
      <c r="BX366" s="862"/>
      <c r="BY366" s="61"/>
      <c r="BZ366" s="84" t="str">
        <f>HOME!$B$18</f>
        <v>MATHS</v>
      </c>
      <c r="CA366" s="57" t="str">
        <f>'MARK LIST'!$N$231</f>
        <v>4</v>
      </c>
      <c r="CB366" s="57" t="str">
        <f>'MARK LIST'!$AB$231</f>
        <v>5</v>
      </c>
      <c r="CC366" s="57" t="str">
        <f>'MARK LIST'!$AK$231</f>
        <v>5</v>
      </c>
      <c r="CD366" s="57" t="str">
        <f>'MARK LIST'!$BD$231</f>
        <v>5</v>
      </c>
      <c r="CE366" s="57" t="str">
        <f>'MARK LIST'!$BR$231</f>
        <v>5</v>
      </c>
      <c r="CF366" s="57" t="str">
        <f>'MARK LIST'!$CA$231</f>
        <v>5</v>
      </c>
      <c r="CG366" s="58" t="str">
        <f>'MARK LIST'!$DJ$231</f>
        <v>C2</v>
      </c>
      <c r="CH366" s="58" t="str">
        <f>'MARK LIST'!$DK$231</f>
        <v>C2</v>
      </c>
      <c r="CI366" s="166" t="str">
        <f>'MARK LIST'!$CV$231</f>
        <v>C2</v>
      </c>
      <c r="CJ366" s="166" t="str">
        <f>'MARK LIST'!$CW$231</f>
        <v>5</v>
      </c>
      <c r="CK366" s="69"/>
      <c r="CL366" s="862"/>
      <c r="CM366" s="862"/>
      <c r="CN366" s="61"/>
      <c r="CO366" s="84" t="str">
        <f>HOME!$B$18</f>
        <v>MATHS</v>
      </c>
      <c r="CP366" s="57" t="str">
        <f>'MARK LIST'!$N$236</f>
        <v>2</v>
      </c>
      <c r="CQ366" s="57" t="str">
        <f>'MARK LIST'!$AB$236</f>
        <v>4</v>
      </c>
      <c r="CR366" s="57" t="str">
        <f>'MARK LIST'!$AK$236</f>
        <v>4</v>
      </c>
      <c r="CS366" s="57" t="str">
        <f>'MARK LIST'!$BD$236</f>
        <v>4</v>
      </c>
      <c r="CT366" s="57" t="str">
        <f>'MARK LIST'!$BR$236</f>
        <v>4</v>
      </c>
      <c r="CU366" s="57" t="str">
        <f>'MARK LIST'!$CA$236</f>
        <v>4</v>
      </c>
      <c r="CV366" s="58" t="str">
        <f>'MARK LIST'!$DJ$236</f>
        <v>D</v>
      </c>
      <c r="CW366" s="58" t="str">
        <f>'MARK LIST'!$DK$236</f>
        <v>D</v>
      </c>
      <c r="CX366" s="166" t="str">
        <f>'MARK LIST'!$CV$236</f>
        <v>D</v>
      </c>
      <c r="CY366" s="166" t="str">
        <f>'MARK LIST'!$CW$236</f>
        <v>4</v>
      </c>
      <c r="CZ366" s="69"/>
      <c r="DA366" s="862"/>
      <c r="DB366" s="862"/>
      <c r="DC366" s="61"/>
      <c r="DD366" s="84" t="str">
        <f>HOME!$B$18</f>
        <v>MATHS</v>
      </c>
      <c r="DE366" s="57" t="str">
        <f>'MARK LIST'!$N$241</f>
        <v>2</v>
      </c>
      <c r="DF366" s="57" t="str">
        <f>'MARK LIST'!$AB$241</f>
        <v>2</v>
      </c>
      <c r="DG366" s="57" t="str">
        <f>'MARK LIST'!$AK$241</f>
        <v>2</v>
      </c>
      <c r="DH366" s="57" t="str">
        <f>'MARK LIST'!$BD$241</f>
        <v>2</v>
      </c>
      <c r="DI366" s="57" t="str">
        <f>'MARK LIST'!$BR$241</f>
        <v>2</v>
      </c>
      <c r="DJ366" s="57" t="str">
        <f>'MARK LIST'!$CA$241</f>
        <v>2</v>
      </c>
      <c r="DK366" s="58" t="str">
        <f>'MARK LIST'!$DJ$241</f>
        <v>E1</v>
      </c>
      <c r="DL366" s="58" t="str">
        <f>'MARK LIST'!$DK$241</f>
        <v>E1</v>
      </c>
      <c r="DM366" s="166" t="str">
        <f>'MARK LIST'!$CV$241</f>
        <v>E1</v>
      </c>
      <c r="DN366" s="166" t="str">
        <f>'MARK LIST'!$CW$241</f>
        <v>2</v>
      </c>
      <c r="DO366" s="69"/>
      <c r="DP366" s="862"/>
      <c r="DQ366" s="862"/>
      <c r="DR366" s="61"/>
      <c r="DS366" s="84" t="str">
        <f>HOME!$B$18</f>
        <v>MATHS</v>
      </c>
      <c r="DT366" s="57" t="str">
        <f>'MARK LIST'!$N$246</f>
        <v>3</v>
      </c>
      <c r="DU366" s="57" t="str">
        <f>'MARK LIST'!$AB$246</f>
        <v>3</v>
      </c>
      <c r="DV366" s="57" t="str">
        <f>'MARK LIST'!$AK$246</f>
        <v>3</v>
      </c>
      <c r="DW366" s="57" t="str">
        <f>'MARK LIST'!$BD$246</f>
        <v>3</v>
      </c>
      <c r="DX366" s="57" t="str">
        <f>'MARK LIST'!$BR$246</f>
        <v>3</v>
      </c>
      <c r="DY366" s="57" t="str">
        <f>'MARK LIST'!$CA$246</f>
        <v>3</v>
      </c>
      <c r="DZ366" s="58" t="str">
        <f>'MARK LIST'!$DJ$246</f>
        <v>E2</v>
      </c>
      <c r="EA366" s="58" t="str">
        <f>'MARK LIST'!$DK$246</f>
        <v>E2</v>
      </c>
      <c r="EB366" s="166" t="str">
        <f>'MARK LIST'!$CV$246</f>
        <v>E2</v>
      </c>
      <c r="EC366" s="166" t="str">
        <f>'MARK LIST'!$CW$246</f>
        <v>3</v>
      </c>
      <c r="ED366" s="69"/>
      <c r="EE366" s="862"/>
      <c r="EF366" s="862"/>
      <c r="EG366" s="61"/>
      <c r="EH366" s="84" t="str">
        <f>HOME!$B$18</f>
        <v>MATHS</v>
      </c>
      <c r="EI366" s="57" t="str">
        <f>'MARK LIST'!$N$251</f>
        <v>ab</v>
      </c>
      <c r="EJ366" s="57" t="str">
        <f>'MARK LIST'!$AB$251</f>
        <v>ab</v>
      </c>
      <c r="EK366" s="57" t="str">
        <f>'MARK LIST'!$AK$251</f>
        <v>3</v>
      </c>
      <c r="EL366" s="57" t="str">
        <f>'MARK LIST'!$BD$251</f>
        <v>3</v>
      </c>
      <c r="EM366" s="57" t="str">
        <f>'MARK LIST'!$BR$251</f>
        <v>3</v>
      </c>
      <c r="EN366" s="57" t="str">
        <f>'MARK LIST'!$CA$251</f>
        <v>3</v>
      </c>
      <c r="EO366" s="58" t="str">
        <f>'MARK LIST'!$DJ$251</f>
        <v>E2</v>
      </c>
      <c r="EP366" s="58" t="str">
        <f>'MARK LIST'!$DK$251</f>
        <v>E2</v>
      </c>
      <c r="EQ366" s="166" t="str">
        <f>'MARK LIST'!$CV$251</f>
        <v>E2</v>
      </c>
      <c r="ER366" s="166" t="str">
        <f>'MARK LIST'!$CW$251</f>
        <v>3</v>
      </c>
      <c r="ES366" s="69"/>
      <c r="ET366" s="862"/>
    </row>
    <row r="367" spans="1:150" s="155" customFormat="1" ht="18" customHeight="1">
      <c r="A367" s="862"/>
      <c r="B367" s="61"/>
      <c r="C367" s="84" t="str">
        <f>HOME!$B$19</f>
        <v>SCIENCE</v>
      </c>
      <c r="D367" s="57" t="str">
        <f>'MARK LIST'!$N$270</f>
        <v>10</v>
      </c>
      <c r="E367" s="57" t="str">
        <f>'MARK LIST'!$AB$270</f>
        <v>10</v>
      </c>
      <c r="F367" s="57" t="str">
        <f>'MARK LIST'!$AK$270</f>
        <v>10</v>
      </c>
      <c r="G367" s="57" t="str">
        <f>'MARK LIST'!$BD$270</f>
        <v>10</v>
      </c>
      <c r="H367" s="57" t="str">
        <f>'MARK LIST'!$BR$270</f>
        <v>10</v>
      </c>
      <c r="I367" s="57" t="str">
        <f>'MARK LIST'!$CA$270</f>
        <v>10</v>
      </c>
      <c r="J367" s="58" t="str">
        <f>'MARK LIST'!$DJ$270</f>
        <v>A1</v>
      </c>
      <c r="K367" s="58" t="str">
        <f>'MARK LIST'!$DK$270</f>
        <v>A1</v>
      </c>
      <c r="L367" s="378" t="str">
        <f>'MARK LIST'!$CV$270</f>
        <v>A1</v>
      </c>
      <c r="M367" s="166" t="str">
        <f>'MARK LIST'!$CW$270</f>
        <v>10</v>
      </c>
      <c r="N367" s="69"/>
      <c r="O367" s="862"/>
      <c r="P367" s="862"/>
      <c r="Q367" s="61"/>
      <c r="R367" s="84" t="str">
        <f>HOME!$B$19</f>
        <v>SCIENCE</v>
      </c>
      <c r="S367" s="57" t="str">
        <f>'MARK LIST'!$N$275</f>
        <v>9</v>
      </c>
      <c r="T367" s="57" t="str">
        <f>'MARK LIST'!$AB$275</f>
        <v>9</v>
      </c>
      <c r="U367" s="57" t="str">
        <f>'MARK LIST'!$AK$275</f>
        <v>9</v>
      </c>
      <c r="V367" s="57" t="str">
        <f>'MARK LIST'!$BD$275</f>
        <v>9</v>
      </c>
      <c r="W367" s="57" t="str">
        <f>'MARK LIST'!$BR$275</f>
        <v>9</v>
      </c>
      <c r="X367" s="57" t="str">
        <f>'MARK LIST'!$CA$275</f>
        <v>10</v>
      </c>
      <c r="Y367" s="58" t="str">
        <f>'MARK LIST'!$DJ$275</f>
        <v>A2</v>
      </c>
      <c r="Z367" s="58" t="str">
        <f>'MARK LIST'!$DK$275</f>
        <v>A1</v>
      </c>
      <c r="AA367" s="166" t="str">
        <f>'MARK LIST'!$CV$275</f>
        <v>A1</v>
      </c>
      <c r="AB367" s="166" t="str">
        <f>'MARK LIST'!$CW$275</f>
        <v>10</v>
      </c>
      <c r="AC367" s="69"/>
      <c r="AD367" s="862"/>
      <c r="AE367" s="862"/>
      <c r="AF367" s="61"/>
      <c r="AG367" s="84" t="str">
        <f>HOME!$B$19</f>
        <v>SCIENCE</v>
      </c>
      <c r="AH367" s="57" t="str">
        <f>'MARK LIST'!$N$280</f>
        <v>8</v>
      </c>
      <c r="AI367" s="57" t="str">
        <f>'MARK LIST'!$AB$280</f>
        <v>8</v>
      </c>
      <c r="AJ367" s="57" t="str">
        <f>'MARK LIST'!$AK$280</f>
        <v>8</v>
      </c>
      <c r="AK367" s="57" t="str">
        <f>'MARK LIST'!$BD$280</f>
        <v>8</v>
      </c>
      <c r="AL367" s="57" t="str">
        <f>'MARK LIST'!$BR$280</f>
        <v>8</v>
      </c>
      <c r="AM367" s="57" t="str">
        <f>'MARK LIST'!$CA$280</f>
        <v>10</v>
      </c>
      <c r="AN367" s="58" t="str">
        <f>'MARK LIST'!$DJ$280</f>
        <v>B1</v>
      </c>
      <c r="AO367" s="58" t="str">
        <f>'MARK LIST'!$DK$280</f>
        <v>A2</v>
      </c>
      <c r="AP367" s="166" t="str">
        <f>'MARK LIST'!$CV$280</f>
        <v>A2</v>
      </c>
      <c r="AQ367" s="166" t="str">
        <f>'MARK LIST'!$CW$280</f>
        <v>9</v>
      </c>
      <c r="AR367" s="69"/>
      <c r="AS367" s="862"/>
      <c r="AT367" s="862"/>
      <c r="AU367" s="61"/>
      <c r="AV367" s="84" t="str">
        <f>HOME!$B$19</f>
        <v>SCIENCE</v>
      </c>
      <c r="AW367" s="57" t="str">
        <f>'MARK LIST'!$N$285</f>
        <v>7</v>
      </c>
      <c r="AX367" s="57" t="str">
        <f>'MARK LIST'!$AB$285</f>
        <v>7</v>
      </c>
      <c r="AY367" s="57" t="str">
        <f>'MARK LIST'!$AK$285</f>
        <v>7</v>
      </c>
      <c r="AZ367" s="57" t="str">
        <f>'MARK LIST'!$BD$285</f>
        <v>7</v>
      </c>
      <c r="BA367" s="57" t="str">
        <f>'MARK LIST'!$BR$285</f>
        <v>7</v>
      </c>
      <c r="BB367" s="57" t="str">
        <f>'MARK LIST'!$CA$285</f>
        <v>9</v>
      </c>
      <c r="BC367" s="58" t="str">
        <f>'MARK LIST'!$DJ$285</f>
        <v>B2</v>
      </c>
      <c r="BD367" s="58" t="str">
        <f>'MARK LIST'!$DK$285</f>
        <v>B1</v>
      </c>
      <c r="BE367" s="166" t="str">
        <f>'MARK LIST'!$CV$285</f>
        <v>B1</v>
      </c>
      <c r="BF367" s="166" t="str">
        <f>'MARK LIST'!$CW$285</f>
        <v>8</v>
      </c>
      <c r="BG367" s="69"/>
      <c r="BH367" s="862"/>
      <c r="BI367" s="862"/>
      <c r="BJ367" s="61"/>
      <c r="BK367" s="84" t="str">
        <f>HOME!$B$19</f>
        <v>SCIENCE</v>
      </c>
      <c r="BL367" s="57" t="str">
        <f>'MARK LIST'!$N$290</f>
        <v>6</v>
      </c>
      <c r="BM367" s="57" t="str">
        <f>'MARK LIST'!$AB$290</f>
        <v>6</v>
      </c>
      <c r="BN367" s="57" t="str">
        <f>'MARK LIST'!$AK$290</f>
        <v>6</v>
      </c>
      <c r="BO367" s="57" t="str">
        <f>'MARK LIST'!$BD$290</f>
        <v>6</v>
      </c>
      <c r="BP367" s="57" t="str">
        <f>'MARK LIST'!$BR$290</f>
        <v>6</v>
      </c>
      <c r="BQ367" s="57" t="str">
        <f>'MARK LIST'!$CA$290</f>
        <v>8</v>
      </c>
      <c r="BR367" s="58" t="str">
        <f>'MARK LIST'!$DJ$290</f>
        <v>C1</v>
      </c>
      <c r="BS367" s="58" t="str">
        <f>'MARK LIST'!$DK$290</f>
        <v>B2</v>
      </c>
      <c r="BT367" s="166" t="str">
        <f>'MARK LIST'!$CV$290</f>
        <v>B2</v>
      </c>
      <c r="BU367" s="166" t="str">
        <f>'MARK LIST'!$CW$290</f>
        <v>7</v>
      </c>
      <c r="BV367" s="69"/>
      <c r="BW367" s="862"/>
      <c r="BX367" s="862"/>
      <c r="BY367" s="61"/>
      <c r="BZ367" s="84" t="str">
        <f>HOME!$B$19</f>
        <v>SCIENCE</v>
      </c>
      <c r="CA367" s="57" t="str">
        <f>'MARK LIST'!$N$295</f>
        <v>5</v>
      </c>
      <c r="CB367" s="57" t="str">
        <f>'MARK LIST'!$AB$295</f>
        <v>5</v>
      </c>
      <c r="CC367" s="57" t="str">
        <f>'MARK LIST'!$AK$295</f>
        <v>5</v>
      </c>
      <c r="CD367" s="57" t="str">
        <f>'MARK LIST'!$BD$295</f>
        <v>5</v>
      </c>
      <c r="CE367" s="57" t="str">
        <f>'MARK LIST'!$BR$295</f>
        <v>5</v>
      </c>
      <c r="CF367" s="57" t="str">
        <f>'MARK LIST'!$CA$295</f>
        <v>7</v>
      </c>
      <c r="CG367" s="58" t="str">
        <f>'MARK LIST'!$DJ$295</f>
        <v>C2</v>
      </c>
      <c r="CH367" s="58" t="str">
        <f>'MARK LIST'!$DK$295</f>
        <v>C1</v>
      </c>
      <c r="CI367" s="166" t="str">
        <f>'MARK LIST'!$CV$295</f>
        <v>C1</v>
      </c>
      <c r="CJ367" s="166" t="str">
        <f>'MARK LIST'!$CW$295</f>
        <v>6</v>
      </c>
      <c r="CK367" s="69"/>
      <c r="CL367" s="862"/>
      <c r="CM367" s="862"/>
      <c r="CN367" s="61"/>
      <c r="CO367" s="84" t="str">
        <f>HOME!$B$19</f>
        <v>SCIENCE</v>
      </c>
      <c r="CP367" s="57" t="str">
        <f>'MARK LIST'!$N$300</f>
        <v>4</v>
      </c>
      <c r="CQ367" s="57" t="str">
        <f>'MARK LIST'!$AB$300</f>
        <v>4</v>
      </c>
      <c r="CR367" s="57" t="str">
        <f>'MARK LIST'!$AK$300</f>
        <v>4</v>
      </c>
      <c r="CS367" s="57" t="str">
        <f>'MARK LIST'!$BD$300</f>
        <v>4</v>
      </c>
      <c r="CT367" s="57" t="str">
        <f>'MARK LIST'!$BR$300</f>
        <v>4</v>
      </c>
      <c r="CU367" s="57" t="str">
        <f>'MARK LIST'!$CA$300</f>
        <v>5</v>
      </c>
      <c r="CV367" s="58" t="str">
        <f>'MARK LIST'!$DJ$300</f>
        <v>D</v>
      </c>
      <c r="CW367" s="58" t="str">
        <f>'MARK LIST'!$DK$300</f>
        <v>C2</v>
      </c>
      <c r="CX367" s="166" t="str">
        <f>'MARK LIST'!$CV$300</f>
        <v>C2</v>
      </c>
      <c r="CY367" s="166" t="str">
        <f>'MARK LIST'!$CW$300</f>
        <v>5</v>
      </c>
      <c r="CZ367" s="69"/>
      <c r="DA367" s="862"/>
      <c r="DB367" s="862"/>
      <c r="DC367" s="61"/>
      <c r="DD367" s="84" t="str">
        <f>HOME!$B$19</f>
        <v>SCIENCE</v>
      </c>
      <c r="DE367" s="57" t="str">
        <f>'MARK LIST'!$N$305</f>
        <v>2</v>
      </c>
      <c r="DF367" s="57" t="str">
        <f>'MARK LIST'!$AB$305</f>
        <v>2</v>
      </c>
      <c r="DG367" s="57" t="str">
        <f>'MARK LIST'!$AK$305</f>
        <v>2</v>
      </c>
      <c r="DH367" s="57" t="str">
        <f>'MARK LIST'!$BD$305</f>
        <v>2</v>
      </c>
      <c r="DI367" s="57" t="str">
        <f>'MARK LIST'!$BR$305</f>
        <v>2</v>
      </c>
      <c r="DJ367" s="57" t="str">
        <f>'MARK LIST'!$CA$305</f>
        <v>4</v>
      </c>
      <c r="DK367" s="58" t="str">
        <f>'MARK LIST'!$DJ$305</f>
        <v>E1</v>
      </c>
      <c r="DL367" s="58" t="str">
        <f>'MARK LIST'!$DK$305</f>
        <v>D</v>
      </c>
      <c r="DM367" s="166" t="str">
        <f>'MARK LIST'!$CV$305</f>
        <v>D</v>
      </c>
      <c r="DN367" s="166" t="str">
        <f>'MARK LIST'!$CW$305</f>
        <v>4</v>
      </c>
      <c r="DO367" s="69"/>
      <c r="DP367" s="862"/>
      <c r="DQ367" s="862"/>
      <c r="DR367" s="61"/>
      <c r="DS367" s="84" t="str">
        <f>HOME!$B$19</f>
        <v>SCIENCE</v>
      </c>
      <c r="DT367" s="57" t="str">
        <f>'MARK LIST'!$N$310</f>
        <v>3</v>
      </c>
      <c r="DU367" s="57" t="str">
        <f>'MARK LIST'!$AB$310</f>
        <v>3</v>
      </c>
      <c r="DV367" s="57" t="str">
        <f>'MARK LIST'!$AK$310</f>
        <v>3</v>
      </c>
      <c r="DW367" s="57" t="str">
        <f>'MARK LIST'!$BD$310</f>
        <v>3</v>
      </c>
      <c r="DX367" s="57" t="str">
        <f>'MARK LIST'!$BR$310</f>
        <v>3</v>
      </c>
      <c r="DY367" s="57" t="str">
        <f>'MARK LIST'!$CA$310</f>
        <v>2</v>
      </c>
      <c r="DZ367" s="58" t="str">
        <f>'MARK LIST'!$DJ$310</f>
        <v>E2</v>
      </c>
      <c r="EA367" s="58" t="str">
        <f>'MARK LIST'!$DK$310</f>
        <v>E1</v>
      </c>
      <c r="EB367" s="166" t="str">
        <f>'MARK LIST'!$CV$310</f>
        <v>E1</v>
      </c>
      <c r="EC367" s="166" t="str">
        <f>'MARK LIST'!$CW$310</f>
        <v>2</v>
      </c>
      <c r="ED367" s="69"/>
      <c r="EE367" s="862"/>
      <c r="EF367" s="862"/>
      <c r="EG367" s="61"/>
      <c r="EH367" s="84" t="str">
        <f>HOME!$B$19</f>
        <v>SCIENCE</v>
      </c>
      <c r="EI367" s="57" t="str">
        <f>'MARK LIST'!$N$315</f>
        <v>ab</v>
      </c>
      <c r="EJ367" s="57" t="str">
        <f>'MARK LIST'!$AB$315</f>
        <v>ab</v>
      </c>
      <c r="EK367" s="57" t="str">
        <f>'MARK LIST'!$AK$315</f>
        <v>3</v>
      </c>
      <c r="EL367" s="57" t="str">
        <f>'MARK LIST'!$BD$315</f>
        <v>3</v>
      </c>
      <c r="EM367" s="57" t="str">
        <f>'MARK LIST'!$BR$315</f>
        <v>3</v>
      </c>
      <c r="EN367" s="57" t="str">
        <f>'MARK LIST'!$CA$315</f>
        <v>2</v>
      </c>
      <c r="EO367" s="58" t="str">
        <f>'MARK LIST'!$DJ$315</f>
        <v>E2</v>
      </c>
      <c r="EP367" s="58" t="str">
        <f>'MARK LIST'!$DK$315</f>
        <v>E1</v>
      </c>
      <c r="EQ367" s="166" t="str">
        <f>'MARK LIST'!$CV$315</f>
        <v>E2</v>
      </c>
      <c r="ER367" s="166" t="str">
        <f>'MARK LIST'!$CW$315</f>
        <v>3</v>
      </c>
      <c r="ES367" s="69"/>
      <c r="ET367" s="862"/>
    </row>
    <row r="368" spans="1:150" s="155" customFormat="1" ht="18" customHeight="1">
      <c r="A368" s="862"/>
      <c r="B368" s="61"/>
      <c r="C368" s="84" t="str">
        <f>HOME!$B$20</f>
        <v>SOCIAL STUDIES</v>
      </c>
      <c r="D368" s="57" t="str">
        <f>'MARK LIST'!$N$334</f>
        <v>10</v>
      </c>
      <c r="E368" s="57" t="str">
        <f>'MARK LIST'!$AB$334</f>
        <v>10</v>
      </c>
      <c r="F368" s="57" t="str">
        <f>'MARK LIST'!$AK$334</f>
        <v>10</v>
      </c>
      <c r="G368" s="57" t="str">
        <f>'MARK LIST'!$BD$334</f>
        <v>10</v>
      </c>
      <c r="H368" s="57" t="str">
        <f>'MARK LIST'!$BR$334</f>
        <v>10</v>
      </c>
      <c r="I368" s="57" t="str">
        <f>'MARK LIST'!$CA$334</f>
        <v>10</v>
      </c>
      <c r="J368" s="58" t="str">
        <f>'MARK LIST'!$DJ$334</f>
        <v>A1</v>
      </c>
      <c r="K368" s="58" t="str">
        <f>'MARK LIST'!$DK$334</f>
        <v>A1</v>
      </c>
      <c r="L368" s="378" t="str">
        <f>'MARK LIST'!$CV$334</f>
        <v>A1</v>
      </c>
      <c r="M368" s="166" t="str">
        <f>'MARK LIST'!$CW$334</f>
        <v>10</v>
      </c>
      <c r="N368" s="69"/>
      <c r="O368" s="862"/>
      <c r="P368" s="862"/>
      <c r="Q368" s="61"/>
      <c r="R368" s="84" t="str">
        <f>HOME!$B$20</f>
        <v>SOCIAL STUDIES</v>
      </c>
      <c r="S368" s="57" t="str">
        <f>'MARK LIST'!$N$339</f>
        <v>9</v>
      </c>
      <c r="T368" s="57" t="str">
        <f>'MARK LIST'!$AB$339</f>
        <v>9</v>
      </c>
      <c r="U368" s="57" t="str">
        <f>'MARK LIST'!$AK$339</f>
        <v>9</v>
      </c>
      <c r="V368" s="57" t="str">
        <f>'MARK LIST'!$BD$339</f>
        <v>9</v>
      </c>
      <c r="W368" s="57" t="str">
        <f>'MARK LIST'!$BR$339</f>
        <v>9</v>
      </c>
      <c r="X368" s="57" t="str">
        <f>'MARK LIST'!$CA$339</f>
        <v>9</v>
      </c>
      <c r="Y368" s="58" t="str">
        <f>'MARK LIST'!$DJ$339</f>
        <v>A2</v>
      </c>
      <c r="Z368" s="58" t="str">
        <f>'MARK LIST'!$DK$339</f>
        <v>A2</v>
      </c>
      <c r="AA368" s="166" t="str">
        <f>'MARK LIST'!$CV$339</f>
        <v>A2</v>
      </c>
      <c r="AB368" s="166" t="str">
        <f>'MARK LIST'!$CW$339</f>
        <v>9</v>
      </c>
      <c r="AC368" s="69"/>
      <c r="AD368" s="862"/>
      <c r="AE368" s="862"/>
      <c r="AF368" s="61"/>
      <c r="AG368" s="84" t="str">
        <f>HOME!$B$20</f>
        <v>SOCIAL STUDIES</v>
      </c>
      <c r="AH368" s="57" t="str">
        <f>'MARK LIST'!$N$344</f>
        <v>8</v>
      </c>
      <c r="AI368" s="57" t="str">
        <f>'MARK LIST'!$AB$344</f>
        <v>8</v>
      </c>
      <c r="AJ368" s="57" t="str">
        <f>'MARK LIST'!$AK$344</f>
        <v>8</v>
      </c>
      <c r="AK368" s="57" t="str">
        <f>'MARK LIST'!$BD$344</f>
        <v>8</v>
      </c>
      <c r="AL368" s="57" t="str">
        <f>'MARK LIST'!$BR$344</f>
        <v>8</v>
      </c>
      <c r="AM368" s="57" t="str">
        <f>'MARK LIST'!$CA$344</f>
        <v>8</v>
      </c>
      <c r="AN368" s="58" t="str">
        <f>'MARK LIST'!$DJ$344</f>
        <v>B1</v>
      </c>
      <c r="AO368" s="58" t="str">
        <f>'MARK LIST'!$DK$344</f>
        <v>B1</v>
      </c>
      <c r="AP368" s="166" t="str">
        <f>'MARK LIST'!$CV$344</f>
        <v>B1</v>
      </c>
      <c r="AQ368" s="166" t="str">
        <f>'MARK LIST'!$CW$344</f>
        <v>8</v>
      </c>
      <c r="AR368" s="69"/>
      <c r="AS368" s="862"/>
      <c r="AT368" s="862"/>
      <c r="AU368" s="61"/>
      <c r="AV368" s="84" t="str">
        <f>HOME!$B$20</f>
        <v>SOCIAL STUDIES</v>
      </c>
      <c r="AW368" s="57" t="str">
        <f>'MARK LIST'!$N$349</f>
        <v>7</v>
      </c>
      <c r="AX368" s="57" t="str">
        <f>'MARK LIST'!$AB$349</f>
        <v>7</v>
      </c>
      <c r="AY368" s="57" t="str">
        <f>'MARK LIST'!$AK$349</f>
        <v>7</v>
      </c>
      <c r="AZ368" s="57" t="str">
        <f>'MARK LIST'!$BD$349</f>
        <v>7</v>
      </c>
      <c r="BA368" s="57" t="str">
        <f>'MARK LIST'!$BR$349</f>
        <v>7</v>
      </c>
      <c r="BB368" s="57" t="str">
        <f>'MARK LIST'!$CA$349</f>
        <v>7</v>
      </c>
      <c r="BC368" s="58" t="str">
        <f>'MARK LIST'!$DJ$349</f>
        <v>B2</v>
      </c>
      <c r="BD368" s="58" t="str">
        <f>'MARK LIST'!$DK$349</f>
        <v>B2</v>
      </c>
      <c r="BE368" s="166" t="str">
        <f>'MARK LIST'!$CV$349</f>
        <v>B2</v>
      </c>
      <c r="BF368" s="166" t="str">
        <f>'MARK LIST'!$CW$349</f>
        <v>7</v>
      </c>
      <c r="BG368" s="69"/>
      <c r="BH368" s="862"/>
      <c r="BI368" s="862"/>
      <c r="BJ368" s="61"/>
      <c r="BK368" s="84" t="str">
        <f>HOME!$B$20</f>
        <v>SOCIAL STUDIES</v>
      </c>
      <c r="BL368" s="57" t="str">
        <f>'MARK LIST'!$N$354</f>
        <v>6</v>
      </c>
      <c r="BM368" s="57" t="str">
        <f>'MARK LIST'!$AB$354</f>
        <v>6</v>
      </c>
      <c r="BN368" s="57" t="str">
        <f>'MARK LIST'!$AK$354</f>
        <v>6</v>
      </c>
      <c r="BO368" s="57" t="str">
        <f>'MARK LIST'!$BD$354</f>
        <v>6</v>
      </c>
      <c r="BP368" s="57" t="str">
        <f>'MARK LIST'!$BR$354</f>
        <v>6</v>
      </c>
      <c r="BQ368" s="57" t="str">
        <f>'MARK LIST'!$CA$354</f>
        <v>6</v>
      </c>
      <c r="BR368" s="58" t="str">
        <f>'MARK LIST'!$DJ$354</f>
        <v>C1</v>
      </c>
      <c r="BS368" s="58" t="str">
        <f>'MARK LIST'!$DK$354</f>
        <v>C1</v>
      </c>
      <c r="BT368" s="166" t="str">
        <f>'MARK LIST'!$CV$354</f>
        <v>C1</v>
      </c>
      <c r="BU368" s="166" t="str">
        <f>'MARK LIST'!$CW$354</f>
        <v>6</v>
      </c>
      <c r="BV368" s="69"/>
      <c r="BW368" s="862"/>
      <c r="BX368" s="862"/>
      <c r="BY368" s="61"/>
      <c r="BZ368" s="84" t="str">
        <f>HOME!$B$20</f>
        <v>SOCIAL STUDIES</v>
      </c>
      <c r="CA368" s="57" t="str">
        <f>'MARK LIST'!$N$359</f>
        <v>5</v>
      </c>
      <c r="CB368" s="57" t="str">
        <f>'MARK LIST'!$AB$359</f>
        <v>5</v>
      </c>
      <c r="CC368" s="57" t="str">
        <f>'MARK LIST'!$AK$359</f>
        <v>5</v>
      </c>
      <c r="CD368" s="57" t="str">
        <f>'MARK LIST'!$BD$359</f>
        <v>5</v>
      </c>
      <c r="CE368" s="57" t="str">
        <f>'MARK LIST'!$BR$359</f>
        <v>5</v>
      </c>
      <c r="CF368" s="57" t="str">
        <f>'MARK LIST'!$CA$359</f>
        <v>5</v>
      </c>
      <c r="CG368" s="58" t="str">
        <f>'MARK LIST'!$DJ$359</f>
        <v>C2</v>
      </c>
      <c r="CH368" s="58" t="str">
        <f>'MARK LIST'!$DK$359</f>
        <v>C2</v>
      </c>
      <c r="CI368" s="166" t="str">
        <f>'MARK LIST'!$CV$359</f>
        <v>C2</v>
      </c>
      <c r="CJ368" s="166" t="str">
        <f>'MARK LIST'!$CW$359</f>
        <v>5</v>
      </c>
      <c r="CK368" s="69"/>
      <c r="CL368" s="862"/>
      <c r="CM368" s="862"/>
      <c r="CN368" s="61"/>
      <c r="CO368" s="84" t="str">
        <f>HOME!$B$20</f>
        <v>SOCIAL STUDIES</v>
      </c>
      <c r="CP368" s="57" t="str">
        <f>'MARK LIST'!$N$364</f>
        <v>4</v>
      </c>
      <c r="CQ368" s="57" t="str">
        <f>'MARK LIST'!$AB$364</f>
        <v>4</v>
      </c>
      <c r="CR368" s="57" t="str">
        <f>'MARK LIST'!$AK$364</f>
        <v>4</v>
      </c>
      <c r="CS368" s="57" t="str">
        <f>'MARK LIST'!$BD$364</f>
        <v>4</v>
      </c>
      <c r="CT368" s="57" t="str">
        <f>'MARK LIST'!$BR$364</f>
        <v>4</v>
      </c>
      <c r="CU368" s="57" t="str">
        <f>'MARK LIST'!$CA$364</f>
        <v>4</v>
      </c>
      <c r="CV368" s="58" t="str">
        <f>'MARK LIST'!$DJ$364</f>
        <v>D</v>
      </c>
      <c r="CW368" s="58" t="str">
        <f>'MARK LIST'!$DK$364</f>
        <v>D</v>
      </c>
      <c r="CX368" s="166" t="str">
        <f>'MARK LIST'!$CV$364</f>
        <v>D</v>
      </c>
      <c r="CY368" s="166" t="str">
        <f>'MARK LIST'!$CW$364</f>
        <v>4</v>
      </c>
      <c r="CZ368" s="69"/>
      <c r="DA368" s="862"/>
      <c r="DB368" s="862"/>
      <c r="DC368" s="61"/>
      <c r="DD368" s="84" t="str">
        <f>HOME!$B$20</f>
        <v>SOCIAL STUDIES</v>
      </c>
      <c r="DE368" s="57" t="str">
        <f>'MARK LIST'!$N$369</f>
        <v>2</v>
      </c>
      <c r="DF368" s="57" t="str">
        <f>'MARK LIST'!$AB$369</f>
        <v>2</v>
      </c>
      <c r="DG368" s="57" t="str">
        <f>'MARK LIST'!$AK$369</f>
        <v>2</v>
      </c>
      <c r="DH368" s="57" t="str">
        <f>'MARK LIST'!$BD$369</f>
        <v>2</v>
      </c>
      <c r="DI368" s="57" t="str">
        <f>'MARK LIST'!$BR$369</f>
        <v>2</v>
      </c>
      <c r="DJ368" s="57" t="str">
        <f>'MARK LIST'!$CA$369</f>
        <v>2</v>
      </c>
      <c r="DK368" s="58" t="str">
        <f>'MARK LIST'!$DJ$369</f>
        <v>E1</v>
      </c>
      <c r="DL368" s="58" t="str">
        <f>'MARK LIST'!$DK$369</f>
        <v>E1</v>
      </c>
      <c r="DM368" s="166" t="str">
        <f>'MARK LIST'!$CV$369</f>
        <v>E1</v>
      </c>
      <c r="DN368" s="166" t="str">
        <f>'MARK LIST'!$CW$369</f>
        <v>2</v>
      </c>
      <c r="DO368" s="69"/>
      <c r="DP368" s="862"/>
      <c r="DQ368" s="862"/>
      <c r="DR368" s="61"/>
      <c r="DS368" s="84" t="str">
        <f>HOME!$B$20</f>
        <v>SOCIAL STUDIES</v>
      </c>
      <c r="DT368" s="57" t="str">
        <f>'MARK LIST'!$N$374</f>
        <v>3</v>
      </c>
      <c r="DU368" s="57" t="str">
        <f>'MARK LIST'!$AB$374</f>
        <v>3</v>
      </c>
      <c r="DV368" s="57" t="str">
        <f>'MARK LIST'!$AK$374</f>
        <v>3</v>
      </c>
      <c r="DW368" s="57" t="str">
        <f>'MARK LIST'!$BD$374</f>
        <v>3</v>
      </c>
      <c r="DX368" s="57" t="str">
        <f>'MARK LIST'!$BR$374</f>
        <v>3</v>
      </c>
      <c r="DY368" s="57" t="str">
        <f>'MARK LIST'!$CA$374</f>
        <v>3</v>
      </c>
      <c r="DZ368" s="58" t="str">
        <f>'MARK LIST'!$DJ$374</f>
        <v>E2</v>
      </c>
      <c r="EA368" s="58" t="str">
        <f>'MARK LIST'!$DK$374</f>
        <v>E2</v>
      </c>
      <c r="EB368" s="166" t="str">
        <f>'MARK LIST'!$CV$374</f>
        <v>E2</v>
      </c>
      <c r="EC368" s="166" t="str">
        <f>'MARK LIST'!$CW$374</f>
        <v>3</v>
      </c>
      <c r="ED368" s="69"/>
      <c r="EE368" s="862"/>
      <c r="EF368" s="862"/>
      <c r="EG368" s="61"/>
      <c r="EH368" s="84" t="str">
        <f>HOME!$B$20</f>
        <v>SOCIAL STUDIES</v>
      </c>
      <c r="EI368" s="57" t="str">
        <f>'MARK LIST'!$N$379</f>
        <v>ab</v>
      </c>
      <c r="EJ368" s="57" t="str">
        <f>'MARK LIST'!$AB$379</f>
        <v>ab</v>
      </c>
      <c r="EK368" s="57" t="str">
        <f>'MARK LIST'!$AK$379</f>
        <v>3</v>
      </c>
      <c r="EL368" s="57" t="str">
        <f>'MARK LIST'!$BD$379</f>
        <v>3</v>
      </c>
      <c r="EM368" s="57" t="str">
        <f>'MARK LIST'!$BR$379</f>
        <v>3</v>
      </c>
      <c r="EN368" s="57" t="str">
        <f>'MARK LIST'!$CA$379</f>
        <v>3</v>
      </c>
      <c r="EO368" s="58" t="str">
        <f>'MARK LIST'!$DJ$379</f>
        <v>E2</v>
      </c>
      <c r="EP368" s="58" t="str">
        <f>'MARK LIST'!$DK$379</f>
        <v>E2</v>
      </c>
      <c r="EQ368" s="166" t="str">
        <f>'MARK LIST'!$CV$379</f>
        <v>E2</v>
      </c>
      <c r="ER368" s="166" t="str">
        <f>'MARK LIST'!$CW$379</f>
        <v>3</v>
      </c>
      <c r="ES368" s="69"/>
      <c r="ET368" s="862"/>
    </row>
    <row r="369" spans="1:150" s="155" customFormat="1" ht="18" customHeight="1">
      <c r="A369" s="862"/>
      <c r="B369" s="61"/>
      <c r="C369" s="1083" t="s">
        <v>127</v>
      </c>
      <c r="D369" s="1083"/>
      <c r="E369" s="1083"/>
      <c r="F369" s="1083"/>
      <c r="G369" s="1083"/>
      <c r="H369" s="1083"/>
      <c r="I369" s="1083"/>
      <c r="J369" s="1083"/>
      <c r="K369" s="1083"/>
      <c r="L369" s="1083"/>
      <c r="M369" s="52" t="e">
        <f>SUM(M363,M364,M365,M366,M367,M368)/'STUDENT PROFILE'!V416</f>
        <v>#DIV/0!</v>
      </c>
      <c r="N369" s="70"/>
      <c r="O369" s="862"/>
      <c r="P369" s="862"/>
      <c r="Q369" s="61"/>
      <c r="R369" s="1083" t="s">
        <v>127</v>
      </c>
      <c r="S369" s="1083"/>
      <c r="T369" s="1083"/>
      <c r="U369" s="1083"/>
      <c r="V369" s="1083"/>
      <c r="W369" s="1083"/>
      <c r="X369" s="1083"/>
      <c r="Y369" s="1083"/>
      <c r="Z369" s="1083"/>
      <c r="AA369" s="1083"/>
      <c r="AB369" s="52" t="e">
        <f>SUM(AB363,AB364,AB365,AB366,AB367,AB368)/'STUDENT PROFILE'!AK416</f>
        <v>#DIV/0!</v>
      </c>
      <c r="AC369" s="70"/>
      <c r="AD369" s="862"/>
      <c r="AE369" s="862"/>
      <c r="AF369" s="61"/>
      <c r="AG369" s="1083" t="s">
        <v>127</v>
      </c>
      <c r="AH369" s="1083"/>
      <c r="AI369" s="1083"/>
      <c r="AJ369" s="1083"/>
      <c r="AK369" s="1083"/>
      <c r="AL369" s="1083"/>
      <c r="AM369" s="1083"/>
      <c r="AN369" s="1083"/>
      <c r="AO369" s="1083"/>
      <c r="AP369" s="1083"/>
      <c r="AQ369" s="52" t="e">
        <f>SUM(AQ363,AQ364,AQ365,AQ366,AQ367,AQ368)/'STUDENT PROFILE'!AZ416</f>
        <v>#DIV/0!</v>
      </c>
      <c r="AR369" s="70"/>
      <c r="AS369" s="862"/>
      <c r="AT369" s="862"/>
      <c r="AU369" s="61"/>
      <c r="AV369" s="1083" t="s">
        <v>127</v>
      </c>
      <c r="AW369" s="1083"/>
      <c r="AX369" s="1083"/>
      <c r="AY369" s="1083"/>
      <c r="AZ369" s="1083"/>
      <c r="BA369" s="1083"/>
      <c r="BB369" s="1083"/>
      <c r="BC369" s="1083"/>
      <c r="BD369" s="1083"/>
      <c r="BE369" s="1083"/>
      <c r="BF369" s="52" t="e">
        <f>SUM(BF363,BF364,BF365,BF366,BF367,BF368)/'STUDENT PROFILE'!BO416</f>
        <v>#DIV/0!</v>
      </c>
      <c r="BG369" s="70"/>
      <c r="BH369" s="862"/>
      <c r="BI369" s="862"/>
      <c r="BJ369" s="61"/>
      <c r="BK369" s="1083" t="s">
        <v>127</v>
      </c>
      <c r="BL369" s="1083"/>
      <c r="BM369" s="1083"/>
      <c r="BN369" s="1083"/>
      <c r="BO369" s="1083"/>
      <c r="BP369" s="1083"/>
      <c r="BQ369" s="1083"/>
      <c r="BR369" s="1083"/>
      <c r="BS369" s="1083"/>
      <c r="BT369" s="1083"/>
      <c r="BU369" s="52" t="e">
        <f>SUM(BU363,BU364,BU365,BU366,BU367,BU368)/'STUDENT PROFILE'!CD416</f>
        <v>#DIV/0!</v>
      </c>
      <c r="BV369" s="70"/>
      <c r="BW369" s="862"/>
      <c r="BX369" s="862"/>
      <c r="BY369" s="61"/>
      <c r="BZ369" s="1083" t="s">
        <v>127</v>
      </c>
      <c r="CA369" s="1083"/>
      <c r="CB369" s="1083"/>
      <c r="CC369" s="1083"/>
      <c r="CD369" s="1083"/>
      <c r="CE369" s="1083"/>
      <c r="CF369" s="1083"/>
      <c r="CG369" s="1083"/>
      <c r="CH369" s="1083"/>
      <c r="CI369" s="1083"/>
      <c r="CJ369" s="52" t="e">
        <f>SUM(CJ363,CJ364,CJ365,CJ366,CJ367,CJ368)/'STUDENT PROFILE'!CS416</f>
        <v>#DIV/0!</v>
      </c>
      <c r="CK369" s="70"/>
      <c r="CL369" s="862"/>
      <c r="CM369" s="862"/>
      <c r="CN369" s="61"/>
      <c r="CO369" s="1083" t="s">
        <v>127</v>
      </c>
      <c r="CP369" s="1083"/>
      <c r="CQ369" s="1083"/>
      <c r="CR369" s="1083"/>
      <c r="CS369" s="1083"/>
      <c r="CT369" s="1083"/>
      <c r="CU369" s="1083"/>
      <c r="CV369" s="1083"/>
      <c r="CW369" s="1083"/>
      <c r="CX369" s="1083"/>
      <c r="CY369" s="52" t="e">
        <f>SUM(CY363,CY364,CY365,CY366,CY367,CY368)/'STUDENT PROFILE'!DH416</f>
        <v>#DIV/0!</v>
      </c>
      <c r="CZ369" s="70"/>
      <c r="DA369" s="862"/>
      <c r="DB369" s="862"/>
      <c r="DC369" s="61"/>
      <c r="DD369" s="1083" t="s">
        <v>127</v>
      </c>
      <c r="DE369" s="1083"/>
      <c r="DF369" s="1083"/>
      <c r="DG369" s="1083"/>
      <c r="DH369" s="1083"/>
      <c r="DI369" s="1083"/>
      <c r="DJ369" s="1083"/>
      <c r="DK369" s="1083"/>
      <c r="DL369" s="1083"/>
      <c r="DM369" s="1083"/>
      <c r="DN369" s="52" t="e">
        <f>SUM(DN363,DN364,DN365,DN366,DN367,DN368)/'STUDENT PROFILE'!DW416</f>
        <v>#DIV/0!</v>
      </c>
      <c r="DO369" s="70"/>
      <c r="DP369" s="862"/>
      <c r="DQ369" s="862"/>
      <c r="DR369" s="61"/>
      <c r="DS369" s="1083" t="s">
        <v>127</v>
      </c>
      <c r="DT369" s="1083"/>
      <c r="DU369" s="1083"/>
      <c r="DV369" s="1083"/>
      <c r="DW369" s="1083"/>
      <c r="DX369" s="1083"/>
      <c r="DY369" s="1083"/>
      <c r="DZ369" s="1083"/>
      <c r="EA369" s="1083"/>
      <c r="EB369" s="1083"/>
      <c r="EC369" s="52" t="e">
        <f>SUM(EC363,EC364,EC365,EC366,EC367,EC368)/'STUDENT PROFILE'!EL416</f>
        <v>#DIV/0!</v>
      </c>
      <c r="ED369" s="70"/>
      <c r="EE369" s="862"/>
      <c r="EF369" s="862"/>
      <c r="EG369" s="61"/>
      <c r="EH369" s="1083" t="s">
        <v>127</v>
      </c>
      <c r="EI369" s="1083"/>
      <c r="EJ369" s="1083"/>
      <c r="EK369" s="1083"/>
      <c r="EL369" s="1083"/>
      <c r="EM369" s="1083"/>
      <c r="EN369" s="1083"/>
      <c r="EO369" s="1083"/>
      <c r="EP369" s="1083"/>
      <c r="EQ369" s="1083"/>
      <c r="ER369" s="52" t="e">
        <f>SUM(ER363,ER364,ER365,ER366,ER367,ER368)/'STUDENT PROFILE'!FA416</f>
        <v>#DIV/0!</v>
      </c>
      <c r="ES369" s="70"/>
      <c r="ET369" s="862"/>
    </row>
    <row r="370" spans="1:150" s="155" customFormat="1">
      <c r="A370" s="862"/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0"/>
      <c r="M370" s="61"/>
      <c r="N370" s="61"/>
      <c r="O370" s="862"/>
      <c r="P370" s="862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2"/>
      <c r="AB370" s="61"/>
      <c r="AC370" s="61"/>
      <c r="AD370" s="862"/>
      <c r="AE370" s="862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2"/>
      <c r="AQ370" s="61"/>
      <c r="AR370" s="61"/>
      <c r="AS370" s="862"/>
      <c r="AT370" s="862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2"/>
      <c r="BF370" s="61"/>
      <c r="BG370" s="61"/>
      <c r="BH370" s="862"/>
      <c r="BI370" s="862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2"/>
      <c r="BU370" s="61"/>
      <c r="BV370" s="61"/>
      <c r="BW370" s="862"/>
      <c r="BX370" s="862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2"/>
      <c r="CJ370" s="61"/>
      <c r="CK370" s="61"/>
      <c r="CL370" s="862"/>
      <c r="CM370" s="862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2"/>
      <c r="CY370" s="61"/>
      <c r="CZ370" s="61"/>
      <c r="DA370" s="862"/>
      <c r="DB370" s="862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2"/>
      <c r="DN370" s="61"/>
      <c r="DO370" s="61"/>
      <c r="DP370" s="862"/>
      <c r="DQ370" s="862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2"/>
      <c r="EC370" s="61"/>
      <c r="ED370" s="61"/>
      <c r="EE370" s="862"/>
      <c r="EF370" s="862"/>
      <c r="EG370" s="61"/>
      <c r="EH370" s="61"/>
      <c r="EI370" s="61"/>
      <c r="EJ370" s="61"/>
      <c r="EK370" s="61"/>
      <c r="EL370" s="61"/>
      <c r="EM370" s="61"/>
      <c r="EN370" s="61"/>
      <c r="EO370" s="61"/>
      <c r="EP370" s="61"/>
      <c r="EQ370" s="62"/>
      <c r="ER370" s="61"/>
      <c r="ES370" s="61"/>
      <c r="ET370" s="862"/>
    </row>
    <row r="371" spans="1:150" s="53" customFormat="1" ht="34.5" customHeight="1">
      <c r="A371" s="862"/>
      <c r="B371" s="63"/>
      <c r="C371" s="1084" t="s">
        <v>875</v>
      </c>
      <c r="D371" s="1084"/>
      <c r="E371" s="1084"/>
      <c r="F371" s="1084"/>
      <c r="G371" s="80"/>
      <c r="H371" s="1084" t="s">
        <v>876</v>
      </c>
      <c r="I371" s="1084"/>
      <c r="J371" s="1084"/>
      <c r="K371" s="1084"/>
      <c r="L371" s="1084"/>
      <c r="M371" s="80"/>
      <c r="N371" s="63"/>
      <c r="O371" s="862"/>
      <c r="P371" s="862"/>
      <c r="Q371" s="63"/>
      <c r="R371" s="1084" t="s">
        <v>875</v>
      </c>
      <c r="S371" s="1084"/>
      <c r="T371" s="1084"/>
      <c r="U371" s="1084"/>
      <c r="V371" s="80"/>
      <c r="W371" s="1084" t="s">
        <v>876</v>
      </c>
      <c r="X371" s="1084"/>
      <c r="Y371" s="1084"/>
      <c r="Z371" s="1084"/>
      <c r="AA371" s="1084"/>
      <c r="AB371" s="80"/>
      <c r="AC371" s="63"/>
      <c r="AD371" s="862"/>
      <c r="AE371" s="862"/>
      <c r="AF371" s="63"/>
      <c r="AG371" s="1084" t="s">
        <v>875</v>
      </c>
      <c r="AH371" s="1084"/>
      <c r="AI371" s="1084"/>
      <c r="AJ371" s="1084"/>
      <c r="AK371" s="80"/>
      <c r="AL371" s="1084" t="s">
        <v>876</v>
      </c>
      <c r="AM371" s="1084"/>
      <c r="AN371" s="1084"/>
      <c r="AO371" s="1084"/>
      <c r="AP371" s="1084"/>
      <c r="AQ371" s="80"/>
      <c r="AR371" s="63"/>
      <c r="AS371" s="862"/>
      <c r="AT371" s="862"/>
      <c r="AU371" s="63"/>
      <c r="AV371" s="1084" t="s">
        <v>875</v>
      </c>
      <c r="AW371" s="1084"/>
      <c r="AX371" s="1084"/>
      <c r="AY371" s="1084"/>
      <c r="AZ371" s="80"/>
      <c r="BA371" s="1084" t="s">
        <v>876</v>
      </c>
      <c r="BB371" s="1084"/>
      <c r="BC371" s="1084"/>
      <c r="BD371" s="1084"/>
      <c r="BE371" s="1084"/>
      <c r="BF371" s="80"/>
      <c r="BG371" s="63"/>
      <c r="BH371" s="862"/>
      <c r="BI371" s="862"/>
      <c r="BJ371" s="63"/>
      <c r="BK371" s="1084" t="s">
        <v>875</v>
      </c>
      <c r="BL371" s="1084"/>
      <c r="BM371" s="1084"/>
      <c r="BN371" s="1084"/>
      <c r="BO371" s="80"/>
      <c r="BP371" s="1084" t="s">
        <v>876</v>
      </c>
      <c r="BQ371" s="1084"/>
      <c r="BR371" s="1084"/>
      <c r="BS371" s="1084"/>
      <c r="BT371" s="1084"/>
      <c r="BU371" s="80"/>
      <c r="BV371" s="63"/>
      <c r="BW371" s="862"/>
      <c r="BX371" s="862"/>
      <c r="BY371" s="63"/>
      <c r="BZ371" s="1084" t="s">
        <v>875</v>
      </c>
      <c r="CA371" s="1084"/>
      <c r="CB371" s="1084"/>
      <c r="CC371" s="1084"/>
      <c r="CD371" s="80"/>
      <c r="CE371" s="1084" t="s">
        <v>876</v>
      </c>
      <c r="CF371" s="1084"/>
      <c r="CG371" s="1084"/>
      <c r="CH371" s="1084"/>
      <c r="CI371" s="1084"/>
      <c r="CJ371" s="80"/>
      <c r="CK371" s="63"/>
      <c r="CL371" s="862"/>
      <c r="CM371" s="862"/>
      <c r="CN371" s="63"/>
      <c r="CO371" s="1084" t="s">
        <v>875</v>
      </c>
      <c r="CP371" s="1084"/>
      <c r="CQ371" s="1084"/>
      <c r="CR371" s="1084"/>
      <c r="CS371" s="80"/>
      <c r="CT371" s="1084" t="s">
        <v>876</v>
      </c>
      <c r="CU371" s="1084"/>
      <c r="CV371" s="1084"/>
      <c r="CW371" s="1084"/>
      <c r="CX371" s="1084"/>
      <c r="CY371" s="80"/>
      <c r="CZ371" s="63"/>
      <c r="DA371" s="862"/>
      <c r="DB371" s="862"/>
      <c r="DC371" s="63"/>
      <c r="DD371" s="1084" t="s">
        <v>875</v>
      </c>
      <c r="DE371" s="1084"/>
      <c r="DF371" s="1084"/>
      <c r="DG371" s="1084"/>
      <c r="DH371" s="80"/>
      <c r="DI371" s="1084" t="s">
        <v>876</v>
      </c>
      <c r="DJ371" s="1084"/>
      <c r="DK371" s="1084"/>
      <c r="DL371" s="1084"/>
      <c r="DM371" s="1084"/>
      <c r="DN371" s="80"/>
      <c r="DO371" s="63"/>
      <c r="DP371" s="862"/>
      <c r="DQ371" s="862"/>
      <c r="DR371" s="63"/>
      <c r="DS371" s="1084" t="s">
        <v>875</v>
      </c>
      <c r="DT371" s="1084"/>
      <c r="DU371" s="1084"/>
      <c r="DV371" s="1084"/>
      <c r="DW371" s="80"/>
      <c r="DX371" s="1084" t="s">
        <v>876</v>
      </c>
      <c r="DY371" s="1084"/>
      <c r="DZ371" s="1084"/>
      <c r="EA371" s="1084"/>
      <c r="EB371" s="1084"/>
      <c r="EC371" s="80"/>
      <c r="ED371" s="63"/>
      <c r="EE371" s="862"/>
      <c r="EF371" s="862"/>
      <c r="EG371" s="63"/>
      <c r="EH371" s="1084" t="s">
        <v>875</v>
      </c>
      <c r="EI371" s="1084"/>
      <c r="EJ371" s="1084"/>
      <c r="EK371" s="1084"/>
      <c r="EL371" s="80"/>
      <c r="EM371" s="1084" t="s">
        <v>876</v>
      </c>
      <c r="EN371" s="1084"/>
      <c r="EO371" s="1084"/>
      <c r="EP371" s="1084"/>
      <c r="EQ371" s="1084"/>
      <c r="ER371" s="80"/>
      <c r="ES371" s="63"/>
      <c r="ET371" s="862"/>
    </row>
    <row r="372" spans="1:150" s="53" customFormat="1" ht="34.5" customHeight="1">
      <c r="A372" s="862"/>
      <c r="B372" s="63"/>
      <c r="C372" s="1085" t="s">
        <v>877</v>
      </c>
      <c r="D372" s="1085"/>
      <c r="E372" s="1085"/>
      <c r="F372" s="1085"/>
      <c r="G372" s="1085"/>
      <c r="H372" s="1085"/>
      <c r="I372" s="1085"/>
      <c r="J372" s="1085"/>
      <c r="K372" s="1085"/>
      <c r="L372" s="1085"/>
      <c r="M372" s="1085"/>
      <c r="N372" s="71"/>
      <c r="O372" s="862"/>
      <c r="P372" s="862"/>
      <c r="Q372" s="63"/>
      <c r="R372" s="1085" t="s">
        <v>877</v>
      </c>
      <c r="S372" s="1085"/>
      <c r="T372" s="1085"/>
      <c r="U372" s="1085"/>
      <c r="V372" s="1085"/>
      <c r="W372" s="1085"/>
      <c r="X372" s="1085"/>
      <c r="Y372" s="1085"/>
      <c r="Z372" s="1085"/>
      <c r="AA372" s="1085"/>
      <c r="AB372" s="1085"/>
      <c r="AC372" s="71"/>
      <c r="AD372" s="862"/>
      <c r="AE372" s="862"/>
      <c r="AF372" s="63"/>
      <c r="AG372" s="1085" t="s">
        <v>877</v>
      </c>
      <c r="AH372" s="1085"/>
      <c r="AI372" s="1085"/>
      <c r="AJ372" s="1085"/>
      <c r="AK372" s="1085"/>
      <c r="AL372" s="1085"/>
      <c r="AM372" s="1085"/>
      <c r="AN372" s="1085"/>
      <c r="AO372" s="1085"/>
      <c r="AP372" s="1085"/>
      <c r="AQ372" s="1085"/>
      <c r="AR372" s="71"/>
      <c r="AS372" s="862"/>
      <c r="AT372" s="862"/>
      <c r="AU372" s="63"/>
      <c r="AV372" s="1085" t="s">
        <v>877</v>
      </c>
      <c r="AW372" s="1085"/>
      <c r="AX372" s="1085"/>
      <c r="AY372" s="1085"/>
      <c r="AZ372" s="1085"/>
      <c r="BA372" s="1085"/>
      <c r="BB372" s="1085"/>
      <c r="BC372" s="1085"/>
      <c r="BD372" s="1085"/>
      <c r="BE372" s="1085"/>
      <c r="BF372" s="1085"/>
      <c r="BG372" s="71"/>
      <c r="BH372" s="862"/>
      <c r="BI372" s="862"/>
      <c r="BJ372" s="63"/>
      <c r="BK372" s="1085" t="s">
        <v>877</v>
      </c>
      <c r="BL372" s="1085"/>
      <c r="BM372" s="1085"/>
      <c r="BN372" s="1085"/>
      <c r="BO372" s="1085"/>
      <c r="BP372" s="1085"/>
      <c r="BQ372" s="1085"/>
      <c r="BR372" s="1085"/>
      <c r="BS372" s="1085"/>
      <c r="BT372" s="1085"/>
      <c r="BU372" s="1085"/>
      <c r="BV372" s="71"/>
      <c r="BW372" s="862"/>
      <c r="BX372" s="862"/>
      <c r="BY372" s="63"/>
      <c r="BZ372" s="1085" t="s">
        <v>877</v>
      </c>
      <c r="CA372" s="1085"/>
      <c r="CB372" s="1085"/>
      <c r="CC372" s="1085"/>
      <c r="CD372" s="1085"/>
      <c r="CE372" s="1085"/>
      <c r="CF372" s="1085"/>
      <c r="CG372" s="1085"/>
      <c r="CH372" s="1085"/>
      <c r="CI372" s="1085"/>
      <c r="CJ372" s="1085"/>
      <c r="CK372" s="71"/>
      <c r="CL372" s="862"/>
      <c r="CM372" s="862"/>
      <c r="CN372" s="63"/>
      <c r="CO372" s="1085" t="s">
        <v>877</v>
      </c>
      <c r="CP372" s="1085"/>
      <c r="CQ372" s="1085"/>
      <c r="CR372" s="1085"/>
      <c r="CS372" s="1085"/>
      <c r="CT372" s="1085"/>
      <c r="CU372" s="1085"/>
      <c r="CV372" s="1085"/>
      <c r="CW372" s="1085"/>
      <c r="CX372" s="1085"/>
      <c r="CY372" s="1085"/>
      <c r="CZ372" s="71"/>
      <c r="DA372" s="862"/>
      <c r="DB372" s="862"/>
      <c r="DC372" s="63"/>
      <c r="DD372" s="1085" t="s">
        <v>877</v>
      </c>
      <c r="DE372" s="1085"/>
      <c r="DF372" s="1085"/>
      <c r="DG372" s="1085"/>
      <c r="DH372" s="1085"/>
      <c r="DI372" s="1085"/>
      <c r="DJ372" s="1085"/>
      <c r="DK372" s="1085"/>
      <c r="DL372" s="1085"/>
      <c r="DM372" s="1085"/>
      <c r="DN372" s="1085"/>
      <c r="DO372" s="71"/>
      <c r="DP372" s="862"/>
      <c r="DQ372" s="862"/>
      <c r="DR372" s="63"/>
      <c r="DS372" s="1085" t="s">
        <v>877</v>
      </c>
      <c r="DT372" s="1085"/>
      <c r="DU372" s="1085"/>
      <c r="DV372" s="1085"/>
      <c r="DW372" s="1085"/>
      <c r="DX372" s="1085"/>
      <c r="DY372" s="1085"/>
      <c r="DZ372" s="1085"/>
      <c r="EA372" s="1085"/>
      <c r="EB372" s="1085"/>
      <c r="EC372" s="1085"/>
      <c r="ED372" s="71"/>
      <c r="EE372" s="862"/>
      <c r="EF372" s="862"/>
      <c r="EG372" s="63"/>
      <c r="EH372" s="1085" t="s">
        <v>877</v>
      </c>
      <c r="EI372" s="1085"/>
      <c r="EJ372" s="1085"/>
      <c r="EK372" s="1085"/>
      <c r="EL372" s="1085"/>
      <c r="EM372" s="1085"/>
      <c r="EN372" s="1085"/>
      <c r="EO372" s="1085"/>
      <c r="EP372" s="1085"/>
      <c r="EQ372" s="1085"/>
      <c r="ER372" s="1085"/>
      <c r="ES372" s="71"/>
      <c r="ET372" s="862"/>
    </row>
    <row r="373" spans="1:150" s="53" customFormat="1" ht="34.5" customHeight="1">
      <c r="A373" s="862"/>
      <c r="B373" s="63"/>
      <c r="C373" s="80" t="s">
        <v>847</v>
      </c>
      <c r="D373" s="80"/>
      <c r="E373" s="80"/>
      <c r="F373" s="80"/>
      <c r="G373" s="80"/>
      <c r="H373" s="80"/>
      <c r="I373" s="80"/>
      <c r="J373" s="80"/>
      <c r="K373" s="80"/>
      <c r="L373" s="386"/>
      <c r="M373" s="80"/>
      <c r="N373" s="63"/>
      <c r="O373" s="862"/>
      <c r="P373" s="862"/>
      <c r="Q373" s="63"/>
      <c r="R373" s="80" t="s">
        <v>847</v>
      </c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63"/>
      <c r="AD373" s="862"/>
      <c r="AE373" s="862"/>
      <c r="AF373" s="63"/>
      <c r="AG373" s="80" t="s">
        <v>847</v>
      </c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63"/>
      <c r="AS373" s="862"/>
      <c r="AT373" s="862"/>
      <c r="AU373" s="63"/>
      <c r="AV373" s="80" t="s">
        <v>847</v>
      </c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63"/>
      <c r="BH373" s="862"/>
      <c r="BI373" s="862"/>
      <c r="BJ373" s="63"/>
      <c r="BK373" s="80" t="s">
        <v>847</v>
      </c>
      <c r="BL373" s="80"/>
      <c r="BM373" s="80"/>
      <c r="BN373" s="80"/>
      <c r="BO373" s="80"/>
      <c r="BP373" s="80"/>
      <c r="BQ373" s="80"/>
      <c r="BR373" s="80"/>
      <c r="BS373" s="80"/>
      <c r="BT373" s="80"/>
      <c r="BU373" s="80"/>
      <c r="BV373" s="63"/>
      <c r="BW373" s="862"/>
      <c r="BX373" s="862"/>
      <c r="BY373" s="63"/>
      <c r="BZ373" s="80" t="s">
        <v>847</v>
      </c>
      <c r="CA373" s="80"/>
      <c r="CB373" s="80"/>
      <c r="CC373" s="80"/>
      <c r="CD373" s="80"/>
      <c r="CE373" s="80"/>
      <c r="CF373" s="80"/>
      <c r="CG373" s="80"/>
      <c r="CH373" s="80"/>
      <c r="CI373" s="80"/>
      <c r="CJ373" s="80"/>
      <c r="CK373" s="63"/>
      <c r="CL373" s="862"/>
      <c r="CM373" s="862"/>
      <c r="CN373" s="63"/>
      <c r="CO373" s="80" t="s">
        <v>847</v>
      </c>
      <c r="CP373" s="80"/>
      <c r="CQ373" s="80"/>
      <c r="CR373" s="80"/>
      <c r="CS373" s="80"/>
      <c r="CT373" s="80"/>
      <c r="CU373" s="80"/>
      <c r="CV373" s="80"/>
      <c r="CW373" s="80"/>
      <c r="CX373" s="80"/>
      <c r="CY373" s="80"/>
      <c r="CZ373" s="63"/>
      <c r="DA373" s="862"/>
      <c r="DB373" s="862"/>
      <c r="DC373" s="63"/>
      <c r="DD373" s="80" t="s">
        <v>847</v>
      </c>
      <c r="DE373" s="80"/>
      <c r="DF373" s="80"/>
      <c r="DG373" s="80"/>
      <c r="DH373" s="80"/>
      <c r="DI373" s="80"/>
      <c r="DJ373" s="80"/>
      <c r="DK373" s="80"/>
      <c r="DL373" s="80"/>
      <c r="DM373" s="80"/>
      <c r="DN373" s="80"/>
      <c r="DO373" s="63"/>
      <c r="DP373" s="862"/>
      <c r="DQ373" s="862"/>
      <c r="DR373" s="63"/>
      <c r="DS373" s="80" t="s">
        <v>847</v>
      </c>
      <c r="DT373" s="80"/>
      <c r="DU373" s="80"/>
      <c r="DV373" s="80"/>
      <c r="DW373" s="80"/>
      <c r="DX373" s="80"/>
      <c r="DY373" s="80"/>
      <c r="DZ373" s="80"/>
      <c r="EA373" s="80"/>
      <c r="EB373" s="80"/>
      <c r="EC373" s="80"/>
      <c r="ED373" s="63"/>
      <c r="EE373" s="862"/>
      <c r="EF373" s="862"/>
      <c r="EG373" s="63"/>
      <c r="EH373" s="80" t="s">
        <v>847</v>
      </c>
      <c r="EI373" s="80"/>
      <c r="EJ373" s="80"/>
      <c r="EK373" s="80"/>
      <c r="EL373" s="80"/>
      <c r="EM373" s="80"/>
      <c r="EN373" s="80"/>
      <c r="EO373" s="80"/>
      <c r="EP373" s="80"/>
      <c r="EQ373" s="80"/>
      <c r="ER373" s="80"/>
      <c r="ES373" s="63"/>
      <c r="ET373" s="862"/>
    </row>
    <row r="374" spans="1:150" s="53" customFormat="1" ht="34.5" customHeight="1">
      <c r="A374" s="862"/>
      <c r="B374" s="63"/>
      <c r="C374" s="80" t="s">
        <v>878</v>
      </c>
      <c r="D374" s="80"/>
      <c r="E374" s="80"/>
      <c r="F374" s="80"/>
      <c r="G374" s="80"/>
      <c r="H374" s="80"/>
      <c r="I374" s="80"/>
      <c r="J374" s="80"/>
      <c r="K374" s="80"/>
      <c r="L374" s="386"/>
      <c r="M374" s="80"/>
      <c r="N374" s="63"/>
      <c r="O374" s="862"/>
      <c r="P374" s="862"/>
      <c r="Q374" s="63"/>
      <c r="R374" s="80" t="s">
        <v>878</v>
      </c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63"/>
      <c r="AD374" s="862"/>
      <c r="AE374" s="862"/>
      <c r="AF374" s="63"/>
      <c r="AG374" s="80" t="s">
        <v>878</v>
      </c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63"/>
      <c r="AS374" s="862"/>
      <c r="AT374" s="862"/>
      <c r="AU374" s="63"/>
      <c r="AV374" s="80" t="s">
        <v>878</v>
      </c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63"/>
      <c r="BH374" s="862"/>
      <c r="BI374" s="862"/>
      <c r="BJ374" s="63"/>
      <c r="BK374" s="80" t="s">
        <v>878</v>
      </c>
      <c r="BL374" s="80"/>
      <c r="BM374" s="80"/>
      <c r="BN374" s="80"/>
      <c r="BO374" s="80"/>
      <c r="BP374" s="80"/>
      <c r="BQ374" s="80"/>
      <c r="BR374" s="80"/>
      <c r="BS374" s="80"/>
      <c r="BT374" s="80"/>
      <c r="BU374" s="80"/>
      <c r="BV374" s="63"/>
      <c r="BW374" s="862"/>
      <c r="BX374" s="862"/>
      <c r="BY374" s="63"/>
      <c r="BZ374" s="80" t="s">
        <v>878</v>
      </c>
      <c r="CA374" s="80"/>
      <c r="CB374" s="80"/>
      <c r="CC374" s="80"/>
      <c r="CD374" s="80"/>
      <c r="CE374" s="80"/>
      <c r="CF374" s="80"/>
      <c r="CG374" s="80"/>
      <c r="CH374" s="80"/>
      <c r="CI374" s="80"/>
      <c r="CJ374" s="80"/>
      <c r="CK374" s="63"/>
      <c r="CL374" s="862"/>
      <c r="CM374" s="862"/>
      <c r="CN374" s="63"/>
      <c r="CO374" s="80" t="s">
        <v>878</v>
      </c>
      <c r="CP374" s="80"/>
      <c r="CQ374" s="80"/>
      <c r="CR374" s="80"/>
      <c r="CS374" s="80"/>
      <c r="CT374" s="80"/>
      <c r="CU374" s="80"/>
      <c r="CV374" s="80"/>
      <c r="CW374" s="80"/>
      <c r="CX374" s="80"/>
      <c r="CY374" s="80"/>
      <c r="CZ374" s="63"/>
      <c r="DA374" s="862"/>
      <c r="DB374" s="862"/>
      <c r="DC374" s="63"/>
      <c r="DD374" s="80" t="s">
        <v>878</v>
      </c>
      <c r="DE374" s="80"/>
      <c r="DF374" s="80"/>
      <c r="DG374" s="80"/>
      <c r="DH374" s="80"/>
      <c r="DI374" s="80"/>
      <c r="DJ374" s="80"/>
      <c r="DK374" s="80"/>
      <c r="DL374" s="80"/>
      <c r="DM374" s="80"/>
      <c r="DN374" s="80"/>
      <c r="DO374" s="63"/>
      <c r="DP374" s="862"/>
      <c r="DQ374" s="862"/>
      <c r="DR374" s="63"/>
      <c r="DS374" s="80" t="s">
        <v>878</v>
      </c>
      <c r="DT374" s="80"/>
      <c r="DU374" s="80"/>
      <c r="DV374" s="80"/>
      <c r="DW374" s="80"/>
      <c r="DX374" s="80"/>
      <c r="DY374" s="80"/>
      <c r="DZ374" s="80"/>
      <c r="EA374" s="80"/>
      <c r="EB374" s="80"/>
      <c r="EC374" s="80"/>
      <c r="ED374" s="63"/>
      <c r="EE374" s="862"/>
      <c r="EF374" s="862"/>
      <c r="EG374" s="63"/>
      <c r="EH374" s="80" t="s">
        <v>878</v>
      </c>
      <c r="EI374" s="80"/>
      <c r="EJ374" s="80"/>
      <c r="EK374" s="80"/>
      <c r="EL374" s="80"/>
      <c r="EM374" s="80"/>
      <c r="EN374" s="80"/>
      <c r="EO374" s="80"/>
      <c r="EP374" s="80"/>
      <c r="EQ374" s="80"/>
      <c r="ER374" s="80"/>
      <c r="ES374" s="63"/>
      <c r="ET374" s="862"/>
    </row>
    <row r="375" spans="1:150" s="53" customFormat="1" ht="34.5" customHeight="1">
      <c r="A375" s="862"/>
      <c r="B375" s="63"/>
      <c r="C375" s="80" t="s">
        <v>879</v>
      </c>
      <c r="D375" s="80"/>
      <c r="E375" s="80"/>
      <c r="F375" s="80"/>
      <c r="G375" s="80"/>
      <c r="H375" s="80"/>
      <c r="I375" s="80"/>
      <c r="J375" s="80"/>
      <c r="K375" s="80"/>
      <c r="L375" s="386"/>
      <c r="M375" s="80"/>
      <c r="N375" s="63"/>
      <c r="O375" s="862"/>
      <c r="P375" s="862"/>
      <c r="Q375" s="63"/>
      <c r="R375" s="80" t="s">
        <v>879</v>
      </c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63"/>
      <c r="AD375" s="862"/>
      <c r="AE375" s="862"/>
      <c r="AF375" s="63"/>
      <c r="AG375" s="80" t="s">
        <v>879</v>
      </c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63"/>
      <c r="AS375" s="862"/>
      <c r="AT375" s="862"/>
      <c r="AU375" s="63"/>
      <c r="AV375" s="80" t="s">
        <v>879</v>
      </c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63"/>
      <c r="BH375" s="862"/>
      <c r="BI375" s="862"/>
      <c r="BJ375" s="63"/>
      <c r="BK375" s="80" t="s">
        <v>879</v>
      </c>
      <c r="BL375" s="80"/>
      <c r="BM375" s="80"/>
      <c r="BN375" s="80"/>
      <c r="BO375" s="80"/>
      <c r="BP375" s="80"/>
      <c r="BQ375" s="80"/>
      <c r="BR375" s="80"/>
      <c r="BS375" s="80"/>
      <c r="BT375" s="80"/>
      <c r="BU375" s="80"/>
      <c r="BV375" s="63"/>
      <c r="BW375" s="862"/>
      <c r="BX375" s="862"/>
      <c r="BY375" s="63"/>
      <c r="BZ375" s="80" t="s">
        <v>879</v>
      </c>
      <c r="CA375" s="80"/>
      <c r="CB375" s="80"/>
      <c r="CC375" s="80"/>
      <c r="CD375" s="80"/>
      <c r="CE375" s="80"/>
      <c r="CF375" s="80"/>
      <c r="CG375" s="80"/>
      <c r="CH375" s="80"/>
      <c r="CI375" s="80"/>
      <c r="CJ375" s="80"/>
      <c r="CK375" s="63"/>
      <c r="CL375" s="862"/>
      <c r="CM375" s="862"/>
      <c r="CN375" s="63"/>
      <c r="CO375" s="80" t="s">
        <v>879</v>
      </c>
      <c r="CP375" s="80"/>
      <c r="CQ375" s="80"/>
      <c r="CR375" s="80"/>
      <c r="CS375" s="80"/>
      <c r="CT375" s="80"/>
      <c r="CU375" s="80"/>
      <c r="CV375" s="80"/>
      <c r="CW375" s="80"/>
      <c r="CX375" s="80"/>
      <c r="CY375" s="80"/>
      <c r="CZ375" s="63"/>
      <c r="DA375" s="862"/>
      <c r="DB375" s="862"/>
      <c r="DC375" s="63"/>
      <c r="DD375" s="80" t="s">
        <v>879</v>
      </c>
      <c r="DE375" s="80"/>
      <c r="DF375" s="80"/>
      <c r="DG375" s="80"/>
      <c r="DH375" s="80"/>
      <c r="DI375" s="80"/>
      <c r="DJ375" s="80"/>
      <c r="DK375" s="80"/>
      <c r="DL375" s="80"/>
      <c r="DM375" s="80"/>
      <c r="DN375" s="80"/>
      <c r="DO375" s="63"/>
      <c r="DP375" s="862"/>
      <c r="DQ375" s="862"/>
      <c r="DR375" s="63"/>
      <c r="DS375" s="80" t="s">
        <v>879</v>
      </c>
      <c r="DT375" s="80"/>
      <c r="DU375" s="80"/>
      <c r="DV375" s="80"/>
      <c r="DW375" s="80"/>
      <c r="DX375" s="80"/>
      <c r="DY375" s="80"/>
      <c r="DZ375" s="80"/>
      <c r="EA375" s="80"/>
      <c r="EB375" s="80"/>
      <c r="EC375" s="80"/>
      <c r="ED375" s="63"/>
      <c r="EE375" s="862"/>
      <c r="EF375" s="862"/>
      <c r="EG375" s="63"/>
      <c r="EH375" s="80" t="s">
        <v>879</v>
      </c>
      <c r="EI375" s="80"/>
      <c r="EJ375" s="80"/>
      <c r="EK375" s="80"/>
      <c r="EL375" s="80"/>
      <c r="EM375" s="80"/>
      <c r="EN375" s="80"/>
      <c r="EO375" s="80"/>
      <c r="EP375" s="80"/>
      <c r="EQ375" s="80"/>
      <c r="ER375" s="80"/>
      <c r="ES375" s="63"/>
      <c r="ET375" s="862"/>
    </row>
    <row r="376" spans="1:150" s="155" customFormat="1">
      <c r="A376" s="862"/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0"/>
      <c r="M376" s="61"/>
      <c r="N376" s="61"/>
      <c r="O376" s="862"/>
      <c r="P376" s="862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2"/>
      <c r="AB376" s="61"/>
      <c r="AC376" s="61"/>
      <c r="AD376" s="862"/>
      <c r="AE376" s="862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2"/>
      <c r="AQ376" s="61"/>
      <c r="AR376" s="61"/>
      <c r="AS376" s="862"/>
      <c r="AT376" s="862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2"/>
      <c r="BF376" s="61"/>
      <c r="BG376" s="61"/>
      <c r="BH376" s="862"/>
      <c r="BI376" s="862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2"/>
      <c r="BU376" s="61"/>
      <c r="BV376" s="61"/>
      <c r="BW376" s="862"/>
      <c r="BX376" s="862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2"/>
      <c r="CJ376" s="61"/>
      <c r="CK376" s="61"/>
      <c r="CL376" s="862"/>
      <c r="CM376" s="862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2"/>
      <c r="CY376" s="61"/>
      <c r="CZ376" s="61"/>
      <c r="DA376" s="862"/>
      <c r="DB376" s="862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2"/>
      <c r="DN376" s="61"/>
      <c r="DO376" s="61"/>
      <c r="DP376" s="862"/>
      <c r="DQ376" s="862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2"/>
      <c r="EC376" s="61"/>
      <c r="ED376" s="61"/>
      <c r="EE376" s="862"/>
      <c r="EF376" s="862"/>
      <c r="EG376" s="61"/>
      <c r="EH376" s="61"/>
      <c r="EI376" s="61"/>
      <c r="EJ376" s="61"/>
      <c r="EK376" s="61"/>
      <c r="EL376" s="61"/>
      <c r="EM376" s="61"/>
      <c r="EN376" s="61"/>
      <c r="EO376" s="61"/>
      <c r="EP376" s="61"/>
      <c r="EQ376" s="62"/>
      <c r="ER376" s="61"/>
      <c r="ES376" s="61"/>
      <c r="ET376" s="862"/>
    </row>
    <row r="377" spans="1:150" s="155" customFormat="1">
      <c r="A377" s="862"/>
      <c r="B377" s="61"/>
      <c r="C377" s="81" t="s">
        <v>850</v>
      </c>
      <c r="D377" s="61"/>
      <c r="E377" s="61"/>
      <c r="F377" s="61"/>
      <c r="G377" s="61"/>
      <c r="H377" s="61"/>
      <c r="I377" s="61"/>
      <c r="J377" s="61"/>
      <c r="K377" s="61"/>
      <c r="L377" s="60"/>
      <c r="M377" s="61"/>
      <c r="N377" s="61"/>
      <c r="O377" s="862"/>
      <c r="P377" s="862"/>
      <c r="Q377" s="61"/>
      <c r="R377" s="81" t="s">
        <v>850</v>
      </c>
      <c r="S377" s="61"/>
      <c r="T377" s="61"/>
      <c r="U377" s="61"/>
      <c r="V377" s="61"/>
      <c r="W377" s="61"/>
      <c r="X377" s="61"/>
      <c r="Y377" s="61"/>
      <c r="Z377" s="61"/>
      <c r="AA377" s="62"/>
      <c r="AB377" s="61"/>
      <c r="AC377" s="61"/>
      <c r="AD377" s="862"/>
      <c r="AE377" s="862"/>
      <c r="AF377" s="61"/>
      <c r="AG377" s="81" t="s">
        <v>850</v>
      </c>
      <c r="AH377" s="61"/>
      <c r="AI377" s="61"/>
      <c r="AJ377" s="61"/>
      <c r="AK377" s="61"/>
      <c r="AL377" s="61"/>
      <c r="AM377" s="61"/>
      <c r="AN377" s="61"/>
      <c r="AO377" s="61"/>
      <c r="AP377" s="62"/>
      <c r="AQ377" s="61"/>
      <c r="AR377" s="61"/>
      <c r="AS377" s="862"/>
      <c r="AT377" s="862"/>
      <c r="AU377" s="61"/>
      <c r="AV377" s="81" t="s">
        <v>850</v>
      </c>
      <c r="AW377" s="61"/>
      <c r="AX377" s="61"/>
      <c r="AY377" s="61"/>
      <c r="AZ377" s="61"/>
      <c r="BA377" s="61"/>
      <c r="BB377" s="61"/>
      <c r="BC377" s="61"/>
      <c r="BD377" s="61"/>
      <c r="BE377" s="62"/>
      <c r="BF377" s="61"/>
      <c r="BG377" s="61"/>
      <c r="BH377" s="862"/>
      <c r="BI377" s="862"/>
      <c r="BJ377" s="61"/>
      <c r="BK377" s="81" t="s">
        <v>850</v>
      </c>
      <c r="BL377" s="61"/>
      <c r="BM377" s="61"/>
      <c r="BN377" s="61"/>
      <c r="BO377" s="61"/>
      <c r="BP377" s="61"/>
      <c r="BQ377" s="61"/>
      <c r="BR377" s="61"/>
      <c r="BS377" s="61"/>
      <c r="BT377" s="62"/>
      <c r="BU377" s="61"/>
      <c r="BV377" s="61"/>
      <c r="BW377" s="862"/>
      <c r="BX377" s="862"/>
      <c r="BY377" s="61"/>
      <c r="BZ377" s="81" t="s">
        <v>850</v>
      </c>
      <c r="CA377" s="61"/>
      <c r="CB377" s="61"/>
      <c r="CC377" s="61"/>
      <c r="CD377" s="61"/>
      <c r="CE377" s="61"/>
      <c r="CF377" s="61"/>
      <c r="CG377" s="61"/>
      <c r="CH377" s="61"/>
      <c r="CI377" s="62"/>
      <c r="CJ377" s="61"/>
      <c r="CK377" s="61"/>
      <c r="CL377" s="862"/>
      <c r="CM377" s="862"/>
      <c r="CN377" s="61"/>
      <c r="CO377" s="81" t="s">
        <v>850</v>
      </c>
      <c r="CP377" s="61"/>
      <c r="CQ377" s="61"/>
      <c r="CR377" s="61"/>
      <c r="CS377" s="61"/>
      <c r="CT377" s="61"/>
      <c r="CU377" s="61"/>
      <c r="CV377" s="61"/>
      <c r="CW377" s="61"/>
      <c r="CX377" s="62"/>
      <c r="CY377" s="61"/>
      <c r="CZ377" s="61"/>
      <c r="DA377" s="862"/>
      <c r="DB377" s="862"/>
      <c r="DC377" s="61"/>
      <c r="DD377" s="81" t="s">
        <v>850</v>
      </c>
      <c r="DE377" s="61"/>
      <c r="DF377" s="61"/>
      <c r="DG377" s="61"/>
      <c r="DH377" s="61"/>
      <c r="DI377" s="61"/>
      <c r="DJ377" s="61"/>
      <c r="DK377" s="61"/>
      <c r="DL377" s="61"/>
      <c r="DM377" s="62"/>
      <c r="DN377" s="61"/>
      <c r="DO377" s="61"/>
      <c r="DP377" s="862"/>
      <c r="DQ377" s="862"/>
      <c r="DR377" s="61"/>
      <c r="DS377" s="81" t="s">
        <v>850</v>
      </c>
      <c r="DT377" s="61"/>
      <c r="DU377" s="61"/>
      <c r="DV377" s="61"/>
      <c r="DW377" s="61"/>
      <c r="DX377" s="61"/>
      <c r="DY377" s="61"/>
      <c r="DZ377" s="61"/>
      <c r="EA377" s="61"/>
      <c r="EB377" s="62"/>
      <c r="EC377" s="61"/>
      <c r="ED377" s="61"/>
      <c r="EE377" s="862"/>
      <c r="EF377" s="862"/>
      <c r="EG377" s="61"/>
      <c r="EH377" s="81" t="s">
        <v>850</v>
      </c>
      <c r="EI377" s="61"/>
      <c r="EJ377" s="61"/>
      <c r="EK377" s="61"/>
      <c r="EL377" s="61"/>
      <c r="EM377" s="61"/>
      <c r="EN377" s="61"/>
      <c r="EO377" s="61"/>
      <c r="EP377" s="61"/>
      <c r="EQ377" s="62"/>
      <c r="ER377" s="61"/>
      <c r="ES377" s="61"/>
      <c r="ET377" s="862"/>
    </row>
    <row r="378" spans="1:150" s="155" customFormat="1">
      <c r="A378" s="862"/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0"/>
      <c r="M378" s="61"/>
      <c r="N378" s="61"/>
      <c r="O378" s="862"/>
      <c r="P378" s="862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2"/>
      <c r="AB378" s="61"/>
      <c r="AC378" s="61"/>
      <c r="AD378" s="862"/>
      <c r="AE378" s="862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2"/>
      <c r="AQ378" s="61"/>
      <c r="AR378" s="61"/>
      <c r="AS378" s="862"/>
      <c r="AT378" s="862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2"/>
      <c r="BF378" s="61"/>
      <c r="BG378" s="61"/>
      <c r="BH378" s="862"/>
      <c r="BI378" s="862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2"/>
      <c r="BU378" s="61"/>
      <c r="BV378" s="61"/>
      <c r="BW378" s="862"/>
      <c r="BX378" s="862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2"/>
      <c r="CJ378" s="61"/>
      <c r="CK378" s="61"/>
      <c r="CL378" s="862"/>
      <c r="CM378" s="862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2"/>
      <c r="CY378" s="61"/>
      <c r="CZ378" s="61"/>
      <c r="DA378" s="862"/>
      <c r="DB378" s="862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2"/>
      <c r="DN378" s="61"/>
      <c r="DO378" s="61"/>
      <c r="DP378" s="862"/>
      <c r="DQ378" s="862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2"/>
      <c r="EC378" s="61"/>
      <c r="ED378" s="61"/>
      <c r="EE378" s="862"/>
      <c r="EF378" s="862"/>
      <c r="EG378" s="61"/>
      <c r="EH378" s="61"/>
      <c r="EI378" s="61"/>
      <c r="EJ378" s="61"/>
      <c r="EK378" s="61"/>
      <c r="EL378" s="61"/>
      <c r="EM378" s="61"/>
      <c r="EN378" s="61"/>
      <c r="EO378" s="61"/>
      <c r="EP378" s="61"/>
      <c r="EQ378" s="62"/>
      <c r="ER378" s="61"/>
      <c r="ES378" s="61"/>
      <c r="ET378" s="862"/>
    </row>
    <row r="379" spans="1:150" s="155" customFormat="1" ht="17.25" customHeight="1">
      <c r="A379" s="862"/>
      <c r="B379" s="61"/>
      <c r="C379" s="1086"/>
      <c r="D379" s="1086"/>
      <c r="E379" s="1086" t="s">
        <v>851</v>
      </c>
      <c r="F379" s="1086"/>
      <c r="G379" s="1086"/>
      <c r="H379" s="1086"/>
      <c r="I379" s="1086"/>
      <c r="J379" s="1086"/>
      <c r="K379" s="1086"/>
      <c r="L379" s="1086"/>
      <c r="M379" s="55" t="s">
        <v>41</v>
      </c>
      <c r="N379" s="74"/>
      <c r="O379" s="862"/>
      <c r="P379" s="862"/>
      <c r="Q379" s="61"/>
      <c r="R379" s="1086"/>
      <c r="S379" s="1086"/>
      <c r="T379" s="1086" t="s">
        <v>851</v>
      </c>
      <c r="U379" s="1086"/>
      <c r="V379" s="1086"/>
      <c r="W379" s="1086"/>
      <c r="X379" s="1086"/>
      <c r="Y379" s="1086"/>
      <c r="Z379" s="1086"/>
      <c r="AA379" s="1086"/>
      <c r="AB379" s="55" t="s">
        <v>41</v>
      </c>
      <c r="AC379" s="74"/>
      <c r="AD379" s="862"/>
      <c r="AE379" s="862"/>
      <c r="AF379" s="61"/>
      <c r="AG379" s="1086"/>
      <c r="AH379" s="1086"/>
      <c r="AI379" s="1086" t="s">
        <v>851</v>
      </c>
      <c r="AJ379" s="1086"/>
      <c r="AK379" s="1086"/>
      <c r="AL379" s="1086"/>
      <c r="AM379" s="1086"/>
      <c r="AN379" s="1086"/>
      <c r="AO379" s="1086"/>
      <c r="AP379" s="1086"/>
      <c r="AQ379" s="55" t="s">
        <v>41</v>
      </c>
      <c r="AR379" s="74"/>
      <c r="AS379" s="862"/>
      <c r="AT379" s="862"/>
      <c r="AU379" s="61"/>
      <c r="AV379" s="1086"/>
      <c r="AW379" s="1086"/>
      <c r="AX379" s="1086" t="s">
        <v>851</v>
      </c>
      <c r="AY379" s="1086"/>
      <c r="AZ379" s="1086"/>
      <c r="BA379" s="1086"/>
      <c r="BB379" s="1086"/>
      <c r="BC379" s="1086"/>
      <c r="BD379" s="1086"/>
      <c r="BE379" s="1086"/>
      <c r="BF379" s="55" t="s">
        <v>41</v>
      </c>
      <c r="BG379" s="74"/>
      <c r="BH379" s="862"/>
      <c r="BI379" s="862"/>
      <c r="BJ379" s="61"/>
      <c r="BK379" s="1086"/>
      <c r="BL379" s="1086"/>
      <c r="BM379" s="1086" t="s">
        <v>851</v>
      </c>
      <c r="BN379" s="1086"/>
      <c r="BO379" s="1086"/>
      <c r="BP379" s="1086"/>
      <c r="BQ379" s="1086"/>
      <c r="BR379" s="1086"/>
      <c r="BS379" s="1086"/>
      <c r="BT379" s="1086"/>
      <c r="BU379" s="55" t="s">
        <v>41</v>
      </c>
      <c r="BV379" s="74"/>
      <c r="BW379" s="862"/>
      <c r="BX379" s="862"/>
      <c r="BY379" s="61"/>
      <c r="BZ379" s="1086"/>
      <c r="CA379" s="1086"/>
      <c r="CB379" s="1086" t="s">
        <v>851</v>
      </c>
      <c r="CC379" s="1086"/>
      <c r="CD379" s="1086"/>
      <c r="CE379" s="1086"/>
      <c r="CF379" s="1086"/>
      <c r="CG379" s="1086"/>
      <c r="CH379" s="1086"/>
      <c r="CI379" s="1086"/>
      <c r="CJ379" s="55" t="s">
        <v>41</v>
      </c>
      <c r="CK379" s="74"/>
      <c r="CL379" s="862"/>
      <c r="CM379" s="862"/>
      <c r="CN379" s="61"/>
      <c r="CO379" s="1086"/>
      <c r="CP379" s="1086"/>
      <c r="CQ379" s="1086" t="s">
        <v>851</v>
      </c>
      <c r="CR379" s="1086"/>
      <c r="CS379" s="1086"/>
      <c r="CT379" s="1086"/>
      <c r="CU379" s="1086"/>
      <c r="CV379" s="1086"/>
      <c r="CW379" s="1086"/>
      <c r="CX379" s="1086"/>
      <c r="CY379" s="55" t="s">
        <v>41</v>
      </c>
      <c r="CZ379" s="74"/>
      <c r="DA379" s="862"/>
      <c r="DB379" s="862"/>
      <c r="DC379" s="61"/>
      <c r="DD379" s="1086"/>
      <c r="DE379" s="1086"/>
      <c r="DF379" s="1086" t="s">
        <v>851</v>
      </c>
      <c r="DG379" s="1086"/>
      <c r="DH379" s="1086"/>
      <c r="DI379" s="1086"/>
      <c r="DJ379" s="1086"/>
      <c r="DK379" s="1086"/>
      <c r="DL379" s="1086"/>
      <c r="DM379" s="1086"/>
      <c r="DN379" s="55" t="s">
        <v>41</v>
      </c>
      <c r="DO379" s="74"/>
      <c r="DP379" s="862"/>
      <c r="DQ379" s="862"/>
      <c r="DR379" s="61"/>
      <c r="DS379" s="1086"/>
      <c r="DT379" s="1086"/>
      <c r="DU379" s="1086" t="s">
        <v>851</v>
      </c>
      <c r="DV379" s="1086"/>
      <c r="DW379" s="1086"/>
      <c r="DX379" s="1086"/>
      <c r="DY379" s="1086"/>
      <c r="DZ379" s="1086"/>
      <c r="EA379" s="1086"/>
      <c r="EB379" s="1086"/>
      <c r="EC379" s="55" t="s">
        <v>41</v>
      </c>
      <c r="ED379" s="74"/>
      <c r="EE379" s="862"/>
      <c r="EF379" s="862"/>
      <c r="EG379" s="61"/>
      <c r="EH379" s="1086"/>
      <c r="EI379" s="1086"/>
      <c r="EJ379" s="1086" t="s">
        <v>851</v>
      </c>
      <c r="EK379" s="1086"/>
      <c r="EL379" s="1086"/>
      <c r="EM379" s="1086"/>
      <c r="EN379" s="1086"/>
      <c r="EO379" s="1086"/>
      <c r="EP379" s="1086"/>
      <c r="EQ379" s="1086"/>
      <c r="ER379" s="55" t="s">
        <v>41</v>
      </c>
      <c r="ES379" s="74"/>
      <c r="ET379" s="862"/>
    </row>
    <row r="380" spans="1:150" s="155" customFormat="1" ht="30" customHeight="1">
      <c r="A380" s="862"/>
      <c r="B380" s="61"/>
      <c r="C380" s="1047" t="s">
        <v>852</v>
      </c>
      <c r="D380" s="1048"/>
      <c r="E380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F380" s="1049"/>
      <c r="G380" s="1049"/>
      <c r="H380" s="1049"/>
      <c r="I380" s="1049"/>
      <c r="J380" s="1049"/>
      <c r="K380" s="1049"/>
      <c r="L380" s="1049"/>
      <c r="M380" s="165" t="str">
        <f>'WE (1 B)'!$Z$10</f>
        <v xml:space="preserve">  </v>
      </c>
      <c r="N380" s="69"/>
      <c r="O380" s="862"/>
      <c r="P380" s="862"/>
      <c r="Q380" s="61"/>
      <c r="R380" s="1047" t="s">
        <v>852</v>
      </c>
      <c r="S380" s="1048"/>
      <c r="T380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U380" s="1049"/>
      <c r="V380" s="1049"/>
      <c r="W380" s="1049"/>
      <c r="X380" s="1049"/>
      <c r="Y380" s="1049"/>
      <c r="Z380" s="1049"/>
      <c r="AA380" s="1049"/>
      <c r="AB380" s="165" t="str">
        <f>'WE (1 B)'!$Z$15</f>
        <v xml:space="preserve">  </v>
      </c>
      <c r="AC380" s="69"/>
      <c r="AD380" s="862"/>
      <c r="AE380" s="862"/>
      <c r="AF380" s="61"/>
      <c r="AG380" s="1047" t="s">
        <v>852</v>
      </c>
      <c r="AH380" s="1048"/>
      <c r="AI380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AJ380" s="1049"/>
      <c r="AK380" s="1049"/>
      <c r="AL380" s="1049"/>
      <c r="AM380" s="1049"/>
      <c r="AN380" s="1049"/>
      <c r="AO380" s="1049"/>
      <c r="AP380" s="1049"/>
      <c r="AQ380" s="165" t="str">
        <f>'WE (1 B)'!$Z$20</f>
        <v xml:space="preserve">  </v>
      </c>
      <c r="AR380" s="69"/>
      <c r="AS380" s="862"/>
      <c r="AT380" s="862"/>
      <c r="AU380" s="61"/>
      <c r="AV380" s="1047" t="s">
        <v>852</v>
      </c>
      <c r="AW380" s="1048"/>
      <c r="AX380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AY380" s="1049"/>
      <c r="AZ380" s="1049"/>
      <c r="BA380" s="1049"/>
      <c r="BB380" s="1049"/>
      <c r="BC380" s="1049"/>
      <c r="BD380" s="1049"/>
      <c r="BE380" s="1049"/>
      <c r="BF380" s="165" t="str">
        <f>'WE (1 B)'!$Z$25</f>
        <v xml:space="preserve">  </v>
      </c>
      <c r="BG380" s="69"/>
      <c r="BH380" s="862"/>
      <c r="BI380" s="862"/>
      <c r="BJ380" s="61"/>
      <c r="BK380" s="1047" t="s">
        <v>852</v>
      </c>
      <c r="BL380" s="1048"/>
      <c r="BM380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BN380" s="1049"/>
      <c r="BO380" s="1049"/>
      <c r="BP380" s="1049"/>
      <c r="BQ380" s="1049"/>
      <c r="BR380" s="1049"/>
      <c r="BS380" s="1049"/>
      <c r="BT380" s="1049"/>
      <c r="BU380" s="165" t="str">
        <f>'WE (1 B)'!$Z$30</f>
        <v xml:space="preserve">  </v>
      </c>
      <c r="BV380" s="69"/>
      <c r="BW380" s="862"/>
      <c r="BX380" s="862"/>
      <c r="BY380" s="61"/>
      <c r="BZ380" s="1047" t="s">
        <v>852</v>
      </c>
      <c r="CA380" s="1048"/>
      <c r="CB380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CC380" s="1049"/>
      <c r="CD380" s="1049"/>
      <c r="CE380" s="1049"/>
      <c r="CF380" s="1049"/>
      <c r="CG380" s="1049"/>
      <c r="CH380" s="1049"/>
      <c r="CI380" s="1049"/>
      <c r="CJ380" s="165" t="str">
        <f>'WE (1 B)'!$Z$35</f>
        <v xml:space="preserve">  </v>
      </c>
      <c r="CK380" s="69"/>
      <c r="CL380" s="862"/>
      <c r="CM380" s="862"/>
      <c r="CN380" s="61"/>
      <c r="CO380" s="1047" t="s">
        <v>852</v>
      </c>
      <c r="CP380" s="1048"/>
      <c r="CQ380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CR380" s="1049"/>
      <c r="CS380" s="1049"/>
      <c r="CT380" s="1049"/>
      <c r="CU380" s="1049"/>
      <c r="CV380" s="1049"/>
      <c r="CW380" s="1049"/>
      <c r="CX380" s="1049"/>
      <c r="CY380" s="165" t="str">
        <f>'WE (1 B)'!$Z$40</f>
        <v xml:space="preserve">  </v>
      </c>
      <c r="CZ380" s="69"/>
      <c r="DA380" s="862"/>
      <c r="DB380" s="862"/>
      <c r="DC380" s="61"/>
      <c r="DD380" s="1047" t="s">
        <v>852</v>
      </c>
      <c r="DE380" s="1048"/>
      <c r="DF380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DG380" s="1049"/>
      <c r="DH380" s="1049"/>
      <c r="DI380" s="1049"/>
      <c r="DJ380" s="1049"/>
      <c r="DK380" s="1049"/>
      <c r="DL380" s="1049"/>
      <c r="DM380" s="1049"/>
      <c r="DN380" s="165" t="str">
        <f>'WE (1 B)'!$Z$45</f>
        <v xml:space="preserve">  </v>
      </c>
      <c r="DO380" s="69"/>
      <c r="DP380" s="862"/>
      <c r="DQ380" s="862"/>
      <c r="DR380" s="61"/>
      <c r="DS380" s="1047" t="s">
        <v>852</v>
      </c>
      <c r="DT380" s="1048"/>
      <c r="DU380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DV380" s="1049"/>
      <c r="DW380" s="1049"/>
      <c r="DX380" s="1049"/>
      <c r="DY380" s="1049"/>
      <c r="DZ380" s="1049"/>
      <c r="EA380" s="1049"/>
      <c r="EB380" s="1049"/>
      <c r="EC380" s="165" t="str">
        <f>'WE (1 B)'!$Z$50</f>
        <v xml:space="preserve">  </v>
      </c>
      <c r="ED380" s="69"/>
      <c r="EE380" s="862"/>
      <c r="EF380" s="862"/>
      <c r="EG380" s="61"/>
      <c r="EH380" s="1047" t="s">
        <v>852</v>
      </c>
      <c r="EI380" s="1048"/>
      <c r="EJ380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EK380" s="1049"/>
      <c r="EL380" s="1049"/>
      <c r="EM380" s="1049"/>
      <c r="EN380" s="1049"/>
      <c r="EO380" s="1049"/>
      <c r="EP380" s="1049"/>
      <c r="EQ380" s="1049"/>
      <c r="ER380" s="165" t="str">
        <f>'WE (1 B)'!$Z$55</f>
        <v xml:space="preserve">  </v>
      </c>
      <c r="ES380" s="69"/>
      <c r="ET380" s="862"/>
    </row>
    <row r="381" spans="1:150" s="155" customFormat="1" ht="30" customHeight="1">
      <c r="A381" s="862"/>
      <c r="B381" s="61"/>
      <c r="C381" s="1047" t="s">
        <v>853</v>
      </c>
      <c r="D381" s="1048"/>
      <c r="E381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F381" s="1049"/>
      <c r="G381" s="1049"/>
      <c r="H381" s="1049"/>
      <c r="I381" s="1049"/>
      <c r="J381" s="1049"/>
      <c r="K381" s="1049"/>
      <c r="L381" s="1049"/>
      <c r="M381" s="165" t="str">
        <f>'VPE (1 B)'!$BI$10</f>
        <v xml:space="preserve">  </v>
      </c>
      <c r="N381" s="69"/>
      <c r="O381" s="862"/>
      <c r="P381" s="862"/>
      <c r="Q381" s="61"/>
      <c r="R381" s="1047" t="s">
        <v>853</v>
      </c>
      <c r="S381" s="1048"/>
      <c r="T381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U381" s="1049"/>
      <c r="V381" s="1049"/>
      <c r="W381" s="1049"/>
      <c r="X381" s="1049"/>
      <c r="Y381" s="1049"/>
      <c r="Z381" s="1049"/>
      <c r="AA381" s="1049"/>
      <c r="AB381" s="165" t="str">
        <f>'VPE (1 B)'!$BI$15</f>
        <v xml:space="preserve">  </v>
      </c>
      <c r="AC381" s="69"/>
      <c r="AD381" s="862"/>
      <c r="AE381" s="862"/>
      <c r="AF381" s="61"/>
      <c r="AG381" s="1047" t="s">
        <v>853</v>
      </c>
      <c r="AH381" s="1048"/>
      <c r="AI381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AJ381" s="1049"/>
      <c r="AK381" s="1049"/>
      <c r="AL381" s="1049"/>
      <c r="AM381" s="1049"/>
      <c r="AN381" s="1049"/>
      <c r="AO381" s="1049"/>
      <c r="AP381" s="1049"/>
      <c r="AQ381" s="165" t="str">
        <f>'VPE (1 B)'!$BI$20</f>
        <v>D</v>
      </c>
      <c r="AR381" s="69"/>
      <c r="AS381" s="862"/>
      <c r="AT381" s="862"/>
      <c r="AU381" s="61"/>
      <c r="AV381" s="1047" t="s">
        <v>853</v>
      </c>
      <c r="AW381" s="1048"/>
      <c r="AX381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AY381" s="1049"/>
      <c r="AZ381" s="1049"/>
      <c r="BA381" s="1049"/>
      <c r="BB381" s="1049"/>
      <c r="BC381" s="1049"/>
      <c r="BD381" s="1049"/>
      <c r="BE381" s="1049"/>
      <c r="BF381" s="165" t="str">
        <f>'VPE (1 B)'!$BI$25</f>
        <v xml:space="preserve">  </v>
      </c>
      <c r="BG381" s="69"/>
      <c r="BH381" s="862"/>
      <c r="BI381" s="862"/>
      <c r="BJ381" s="61"/>
      <c r="BK381" s="1047" t="s">
        <v>853</v>
      </c>
      <c r="BL381" s="1048"/>
      <c r="BM381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BN381" s="1049"/>
      <c r="BO381" s="1049"/>
      <c r="BP381" s="1049"/>
      <c r="BQ381" s="1049"/>
      <c r="BR381" s="1049"/>
      <c r="BS381" s="1049"/>
      <c r="BT381" s="1049"/>
      <c r="BU381" s="165" t="str">
        <f>'VPE (1 B)'!$BI$30</f>
        <v xml:space="preserve">  </v>
      </c>
      <c r="BV381" s="69"/>
      <c r="BW381" s="862"/>
      <c r="BX381" s="862"/>
      <c r="BY381" s="61"/>
      <c r="BZ381" s="1047" t="s">
        <v>853</v>
      </c>
      <c r="CA381" s="1048"/>
      <c r="CB381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CC381" s="1049"/>
      <c r="CD381" s="1049"/>
      <c r="CE381" s="1049"/>
      <c r="CF381" s="1049"/>
      <c r="CG381" s="1049"/>
      <c r="CH381" s="1049"/>
      <c r="CI381" s="1049"/>
      <c r="CJ381" s="165" t="str">
        <f>'VPE (1 B)'!$BI$35</f>
        <v xml:space="preserve">  </v>
      </c>
      <c r="CK381" s="69"/>
      <c r="CL381" s="862"/>
      <c r="CM381" s="862"/>
      <c r="CN381" s="61"/>
      <c r="CO381" s="1047" t="s">
        <v>853</v>
      </c>
      <c r="CP381" s="1048"/>
      <c r="CQ381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CR381" s="1049"/>
      <c r="CS381" s="1049"/>
      <c r="CT381" s="1049"/>
      <c r="CU381" s="1049"/>
      <c r="CV381" s="1049"/>
      <c r="CW381" s="1049"/>
      <c r="CX381" s="1049"/>
      <c r="CY381" s="165" t="str">
        <f>'VPE (1 B)'!$BI$40</f>
        <v xml:space="preserve">  </v>
      </c>
      <c r="CZ381" s="69"/>
      <c r="DA381" s="862"/>
      <c r="DB381" s="862"/>
      <c r="DC381" s="61"/>
      <c r="DD381" s="1047" t="s">
        <v>853</v>
      </c>
      <c r="DE381" s="1048"/>
      <c r="DF381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DG381" s="1049"/>
      <c r="DH381" s="1049"/>
      <c r="DI381" s="1049"/>
      <c r="DJ381" s="1049"/>
      <c r="DK381" s="1049"/>
      <c r="DL381" s="1049"/>
      <c r="DM381" s="1049"/>
      <c r="DN381" s="165" t="str">
        <f>'VPE (1 B)'!$BI$45</f>
        <v xml:space="preserve">  </v>
      </c>
      <c r="DO381" s="69"/>
      <c r="DP381" s="862"/>
      <c r="DQ381" s="862"/>
      <c r="DR381" s="61"/>
      <c r="DS381" s="1047" t="s">
        <v>853</v>
      </c>
      <c r="DT381" s="1048"/>
      <c r="DU381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DV381" s="1049"/>
      <c r="DW381" s="1049"/>
      <c r="DX381" s="1049"/>
      <c r="DY381" s="1049"/>
      <c r="DZ381" s="1049"/>
      <c r="EA381" s="1049"/>
      <c r="EB381" s="1049"/>
      <c r="EC381" s="165" t="str">
        <f>'VPE (1 B)'!$BI$50</f>
        <v xml:space="preserve">  </v>
      </c>
      <c r="ED381" s="69"/>
      <c r="EE381" s="862"/>
      <c r="EF381" s="862"/>
      <c r="EG381" s="61"/>
      <c r="EH381" s="1047" t="s">
        <v>853</v>
      </c>
      <c r="EI381" s="1048"/>
      <c r="EJ381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EK381" s="1049"/>
      <c r="EL381" s="1049"/>
      <c r="EM381" s="1049"/>
      <c r="EN381" s="1049"/>
      <c r="EO381" s="1049"/>
      <c r="EP381" s="1049"/>
      <c r="EQ381" s="1049"/>
      <c r="ER381" s="165" t="str">
        <f>'VPE (1 B)'!$BI$55</f>
        <v xml:space="preserve">  </v>
      </c>
      <c r="ES381" s="69"/>
      <c r="ET381" s="862"/>
    </row>
    <row r="382" spans="1:150" s="155" customFormat="1" ht="30" customHeight="1">
      <c r="A382" s="862"/>
      <c r="B382" s="61"/>
      <c r="C382" s="1057" t="s">
        <v>854</v>
      </c>
      <c r="D382" s="1058"/>
      <c r="E382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F382" s="1049"/>
      <c r="G382" s="1049"/>
      <c r="H382" s="1049"/>
      <c r="I382" s="1049"/>
      <c r="J382" s="1049"/>
      <c r="K382" s="1049"/>
      <c r="L382" s="1049"/>
      <c r="M382" s="165" t="str">
        <f>'HPE (1 B)'!$FB$10</f>
        <v xml:space="preserve">  </v>
      </c>
      <c r="N382" s="69"/>
      <c r="O382" s="862"/>
      <c r="P382" s="862"/>
      <c r="Q382" s="61"/>
      <c r="R382" s="1057" t="s">
        <v>854</v>
      </c>
      <c r="S382" s="1058"/>
      <c r="T382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U382" s="1049"/>
      <c r="V382" s="1049"/>
      <c r="W382" s="1049"/>
      <c r="X382" s="1049"/>
      <c r="Y382" s="1049"/>
      <c r="Z382" s="1049"/>
      <c r="AA382" s="1049"/>
      <c r="AB382" s="165" t="str">
        <f>'HPE (1 B)'!$FB$15</f>
        <v xml:space="preserve">  </v>
      </c>
      <c r="AC382" s="69"/>
      <c r="AD382" s="862"/>
      <c r="AE382" s="862"/>
      <c r="AF382" s="61"/>
      <c r="AG382" s="1057" t="s">
        <v>854</v>
      </c>
      <c r="AH382" s="1058"/>
      <c r="AI382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AJ382" s="1049"/>
      <c r="AK382" s="1049"/>
      <c r="AL382" s="1049"/>
      <c r="AM382" s="1049"/>
      <c r="AN382" s="1049"/>
      <c r="AO382" s="1049"/>
      <c r="AP382" s="1049"/>
      <c r="AQ382" s="165" t="str">
        <f>'HPE (1 B)'!$FB$20</f>
        <v xml:space="preserve">  </v>
      </c>
      <c r="AR382" s="69"/>
      <c r="AS382" s="862"/>
      <c r="AT382" s="862"/>
      <c r="AU382" s="61"/>
      <c r="AV382" s="1057" t="s">
        <v>854</v>
      </c>
      <c r="AW382" s="1058"/>
      <c r="AX382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AY382" s="1049"/>
      <c r="AZ382" s="1049"/>
      <c r="BA382" s="1049"/>
      <c r="BB382" s="1049"/>
      <c r="BC382" s="1049"/>
      <c r="BD382" s="1049"/>
      <c r="BE382" s="1049"/>
      <c r="BF382" s="165" t="str">
        <f>'HPE (1 B)'!$FB$25</f>
        <v xml:space="preserve">  </v>
      </c>
      <c r="BG382" s="69"/>
      <c r="BH382" s="862"/>
      <c r="BI382" s="862"/>
      <c r="BJ382" s="61"/>
      <c r="BK382" s="1057" t="s">
        <v>854</v>
      </c>
      <c r="BL382" s="1058"/>
      <c r="BM382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BN382" s="1049"/>
      <c r="BO382" s="1049"/>
      <c r="BP382" s="1049"/>
      <c r="BQ382" s="1049"/>
      <c r="BR382" s="1049"/>
      <c r="BS382" s="1049"/>
      <c r="BT382" s="1049"/>
      <c r="BU382" s="165" t="str">
        <f>'HPE (1 B)'!$FB$30</f>
        <v xml:space="preserve">  </v>
      </c>
      <c r="BV382" s="69"/>
      <c r="BW382" s="862"/>
      <c r="BX382" s="862"/>
      <c r="BY382" s="61"/>
      <c r="BZ382" s="1057" t="s">
        <v>854</v>
      </c>
      <c r="CA382" s="1058"/>
      <c r="CB382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CC382" s="1049"/>
      <c r="CD382" s="1049"/>
      <c r="CE382" s="1049"/>
      <c r="CF382" s="1049"/>
      <c r="CG382" s="1049"/>
      <c r="CH382" s="1049"/>
      <c r="CI382" s="1049"/>
      <c r="CJ382" s="165" t="str">
        <f>'HPE (1 B)'!$FB$35</f>
        <v xml:space="preserve">  </v>
      </c>
      <c r="CK382" s="69"/>
      <c r="CL382" s="862"/>
      <c r="CM382" s="862"/>
      <c r="CN382" s="61"/>
      <c r="CO382" s="1057" t="s">
        <v>854</v>
      </c>
      <c r="CP382" s="1058"/>
      <c r="CQ382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CR382" s="1049"/>
      <c r="CS382" s="1049"/>
      <c r="CT382" s="1049"/>
      <c r="CU382" s="1049"/>
      <c r="CV382" s="1049"/>
      <c r="CW382" s="1049"/>
      <c r="CX382" s="1049"/>
      <c r="CY382" s="165" t="str">
        <f>'HPE (1 B)'!$FB$40</f>
        <v xml:space="preserve">  </v>
      </c>
      <c r="CZ382" s="69"/>
      <c r="DA382" s="862"/>
      <c r="DB382" s="862"/>
      <c r="DC382" s="61"/>
      <c r="DD382" s="1057" t="s">
        <v>854</v>
      </c>
      <c r="DE382" s="1058"/>
      <c r="DF382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DG382" s="1049"/>
      <c r="DH382" s="1049"/>
      <c r="DI382" s="1049"/>
      <c r="DJ382" s="1049"/>
      <c r="DK382" s="1049"/>
      <c r="DL382" s="1049"/>
      <c r="DM382" s="1049"/>
      <c r="DN382" s="165" t="str">
        <f>'HPE (1 B)'!$FB$45</f>
        <v xml:space="preserve">  </v>
      </c>
      <c r="DO382" s="69"/>
      <c r="DP382" s="862"/>
      <c r="DQ382" s="862"/>
      <c r="DR382" s="61"/>
      <c r="DS382" s="1057" t="s">
        <v>854</v>
      </c>
      <c r="DT382" s="1058"/>
      <c r="DU382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DV382" s="1049"/>
      <c r="DW382" s="1049"/>
      <c r="DX382" s="1049"/>
      <c r="DY382" s="1049"/>
      <c r="DZ382" s="1049"/>
      <c r="EA382" s="1049"/>
      <c r="EB382" s="1049"/>
      <c r="EC382" s="165" t="str">
        <f>'HPE (1 B)'!$FB$50</f>
        <v xml:space="preserve">  </v>
      </c>
      <c r="ED382" s="69"/>
      <c r="EE382" s="862"/>
      <c r="EF382" s="862"/>
      <c r="EG382" s="61"/>
      <c r="EH382" s="1057" t="s">
        <v>854</v>
      </c>
      <c r="EI382" s="1058"/>
      <c r="EJ382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EK382" s="1049"/>
      <c r="EL382" s="1049"/>
      <c r="EM382" s="1049"/>
      <c r="EN382" s="1049"/>
      <c r="EO382" s="1049"/>
      <c r="EP382" s="1049"/>
      <c r="EQ382" s="1049"/>
      <c r="ER382" s="165" t="str">
        <f>'HPE (1 B)'!$FB$55</f>
        <v xml:space="preserve">  </v>
      </c>
      <c r="ES382" s="69"/>
      <c r="ET382" s="862"/>
    </row>
    <row r="383" spans="1:150" s="155" customFormat="1">
      <c r="A383" s="862"/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0"/>
      <c r="M383" s="61"/>
      <c r="N383" s="61"/>
      <c r="O383" s="862"/>
      <c r="P383" s="862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2"/>
      <c r="AB383" s="61"/>
      <c r="AC383" s="61"/>
      <c r="AD383" s="862"/>
      <c r="AE383" s="862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2"/>
      <c r="AQ383" s="61"/>
      <c r="AR383" s="61"/>
      <c r="AS383" s="862"/>
      <c r="AT383" s="862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2"/>
      <c r="BF383" s="61" t="s">
        <v>1733</v>
      </c>
      <c r="BG383" s="61"/>
      <c r="BH383" s="862"/>
      <c r="BI383" s="862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2"/>
      <c r="BU383" s="61"/>
      <c r="BV383" s="61"/>
      <c r="BW383" s="862"/>
      <c r="BX383" s="862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2"/>
      <c r="CJ383" s="61"/>
      <c r="CK383" s="61"/>
      <c r="CL383" s="862"/>
      <c r="CM383" s="862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2"/>
      <c r="CY383" s="61"/>
      <c r="CZ383" s="61"/>
      <c r="DA383" s="862"/>
      <c r="DB383" s="862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2"/>
      <c r="DN383" s="61"/>
      <c r="DO383" s="61"/>
      <c r="DP383" s="862"/>
      <c r="DQ383" s="862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2"/>
      <c r="EC383" s="61"/>
      <c r="ED383" s="61"/>
      <c r="EE383" s="862"/>
      <c r="EF383" s="862"/>
      <c r="EG383" s="61"/>
      <c r="EH383" s="61"/>
      <c r="EI383" s="61"/>
      <c r="EJ383" s="61"/>
      <c r="EK383" s="61"/>
      <c r="EL383" s="61"/>
      <c r="EM383" s="61"/>
      <c r="EN383" s="61"/>
      <c r="EO383" s="61"/>
      <c r="EP383" s="61"/>
      <c r="EQ383" s="62"/>
      <c r="ER383" s="61"/>
      <c r="ES383" s="61"/>
      <c r="ET383" s="862"/>
    </row>
    <row r="384" spans="1:150" s="155" customFormat="1">
      <c r="A384" s="862"/>
      <c r="B384" s="61"/>
      <c r="C384" s="79" t="s">
        <v>855</v>
      </c>
      <c r="D384" s="1059"/>
      <c r="E384" s="1059"/>
      <c r="F384" s="79"/>
      <c r="G384" s="79"/>
      <c r="H384" s="79" t="s">
        <v>177</v>
      </c>
      <c r="I384" s="79"/>
      <c r="J384" s="1059">
        <f>'MARK LIST'!$CU$397</f>
        <v>1</v>
      </c>
      <c r="K384" s="1059"/>
      <c r="L384" s="60"/>
      <c r="M384" s="61"/>
      <c r="N384" s="61"/>
      <c r="O384" s="862"/>
      <c r="P384" s="862"/>
      <c r="Q384" s="61"/>
      <c r="R384" s="79" t="s">
        <v>855</v>
      </c>
      <c r="S384" s="1059"/>
      <c r="T384" s="1059"/>
      <c r="U384" s="79"/>
      <c r="V384" s="79"/>
      <c r="W384" s="79" t="s">
        <v>177</v>
      </c>
      <c r="X384" s="79"/>
      <c r="Y384" s="1059">
        <f>'MARK LIST'!$CU$402</f>
        <v>5</v>
      </c>
      <c r="Z384" s="1059"/>
      <c r="AA384" s="62"/>
      <c r="AB384" s="61"/>
      <c r="AC384" s="61"/>
      <c r="AD384" s="862"/>
      <c r="AE384" s="862"/>
      <c r="AF384" s="61"/>
      <c r="AG384" s="79" t="s">
        <v>855</v>
      </c>
      <c r="AH384" s="1059"/>
      <c r="AI384" s="1059"/>
      <c r="AJ384" s="79"/>
      <c r="AK384" s="79"/>
      <c r="AL384" s="79" t="s">
        <v>177</v>
      </c>
      <c r="AM384" s="79"/>
      <c r="AN384" s="1059">
        <f>'MARK LIST'!$CU$407</f>
        <v>10</v>
      </c>
      <c r="AO384" s="1059"/>
      <c r="AP384" s="62"/>
      <c r="AQ384" s="61"/>
      <c r="AR384" s="61"/>
      <c r="AS384" s="862"/>
      <c r="AT384" s="862"/>
      <c r="AU384" s="61"/>
      <c r="AV384" s="79" t="s">
        <v>855</v>
      </c>
      <c r="AW384" s="1059"/>
      <c r="AX384" s="1059"/>
      <c r="AY384" s="79"/>
      <c r="AZ384" s="79"/>
      <c r="BA384" s="79" t="s">
        <v>177</v>
      </c>
      <c r="BB384" s="79"/>
      <c r="BC384" s="1059">
        <f>'MARK LIST'!$CU$412</f>
        <v>15</v>
      </c>
      <c r="BD384" s="1059"/>
      <c r="BE384" s="62"/>
      <c r="BF384" s="61"/>
      <c r="BG384" s="61"/>
      <c r="BH384" s="862"/>
      <c r="BI384" s="862"/>
      <c r="BJ384" s="61"/>
      <c r="BK384" s="79" t="s">
        <v>855</v>
      </c>
      <c r="BL384" s="1059"/>
      <c r="BM384" s="1059"/>
      <c r="BN384" s="79"/>
      <c r="BO384" s="79"/>
      <c r="BP384" s="79" t="s">
        <v>177</v>
      </c>
      <c r="BQ384" s="79"/>
      <c r="BR384" s="1059">
        <f>'MARK LIST'!$CU$417</f>
        <v>20</v>
      </c>
      <c r="BS384" s="1059"/>
      <c r="BT384" s="62"/>
      <c r="BU384" s="61"/>
      <c r="BV384" s="61"/>
      <c r="BW384" s="862"/>
      <c r="BX384" s="862"/>
      <c r="BY384" s="61"/>
      <c r="BZ384" s="79" t="s">
        <v>855</v>
      </c>
      <c r="CA384" s="1059"/>
      <c r="CB384" s="1059"/>
      <c r="CC384" s="79"/>
      <c r="CD384" s="79"/>
      <c r="CE384" s="79" t="s">
        <v>177</v>
      </c>
      <c r="CF384" s="79"/>
      <c r="CG384" s="1059">
        <f>'MARK LIST'!$CU$422</f>
        <v>25</v>
      </c>
      <c r="CH384" s="1059"/>
      <c r="CI384" s="62"/>
      <c r="CJ384" s="61"/>
      <c r="CK384" s="61"/>
      <c r="CL384" s="862"/>
      <c r="CM384" s="862"/>
      <c r="CN384" s="61"/>
      <c r="CO384" s="79" t="s">
        <v>855</v>
      </c>
      <c r="CP384" s="1059"/>
      <c r="CQ384" s="1059"/>
      <c r="CR384" s="79"/>
      <c r="CS384" s="79"/>
      <c r="CT384" s="79" t="s">
        <v>177</v>
      </c>
      <c r="CU384" s="79"/>
      <c r="CV384" s="1059">
        <f>'MARK LIST'!$CU$427</f>
        <v>30</v>
      </c>
      <c r="CW384" s="1059"/>
      <c r="CX384" s="62"/>
      <c r="CY384" s="61"/>
      <c r="CZ384" s="61"/>
      <c r="DA384" s="862"/>
      <c r="DB384" s="862"/>
      <c r="DC384" s="61"/>
      <c r="DD384" s="79" t="s">
        <v>855</v>
      </c>
      <c r="DE384" s="1059"/>
      <c r="DF384" s="1059"/>
      <c r="DG384" s="79"/>
      <c r="DH384" s="79"/>
      <c r="DI384" s="79" t="s">
        <v>177</v>
      </c>
      <c r="DJ384" s="79"/>
      <c r="DK384" s="1059" t="e">
        <f>'MARK LIST'!$CU$432</f>
        <v>#VALUE!</v>
      </c>
      <c r="DL384" s="1059"/>
      <c r="DM384" s="62"/>
      <c r="DN384" s="61"/>
      <c r="DO384" s="61"/>
      <c r="DP384" s="862"/>
      <c r="DQ384" s="862"/>
      <c r="DR384" s="61"/>
      <c r="DS384" s="79" t="s">
        <v>855</v>
      </c>
      <c r="DT384" s="1059"/>
      <c r="DU384" s="1059"/>
      <c r="DV384" s="79"/>
      <c r="DW384" s="79"/>
      <c r="DX384" s="79" t="s">
        <v>177</v>
      </c>
      <c r="DY384" s="79"/>
      <c r="DZ384" s="1059" t="e">
        <f>'MARK LIST'!$CU$437</f>
        <v>#VALUE!</v>
      </c>
      <c r="EA384" s="1059"/>
      <c r="EB384" s="62"/>
      <c r="EC384" s="61"/>
      <c r="ED384" s="61"/>
      <c r="EE384" s="862"/>
      <c r="EF384" s="862"/>
      <c r="EG384" s="61"/>
      <c r="EH384" s="79" t="s">
        <v>855</v>
      </c>
      <c r="EI384" s="1059"/>
      <c r="EJ384" s="1059"/>
      <c r="EK384" s="79"/>
      <c r="EL384" s="79"/>
      <c r="EM384" s="79" t="s">
        <v>177</v>
      </c>
      <c r="EN384" s="79"/>
      <c r="EO384" s="1059" t="e">
        <f>'MARK LIST'!$CU$442</f>
        <v>#VALUE!</v>
      </c>
      <c r="EP384" s="1059"/>
      <c r="EQ384" s="62"/>
      <c r="ER384" s="61"/>
      <c r="ES384" s="61"/>
      <c r="ET384" s="862"/>
    </row>
    <row r="385" spans="1:150" s="155" customFormat="1">
      <c r="A385" s="862"/>
      <c r="B385" s="61"/>
      <c r="C385" s="79"/>
      <c r="D385" s="168"/>
      <c r="E385" s="168"/>
      <c r="F385" s="79"/>
      <c r="G385" s="79"/>
      <c r="H385" s="79"/>
      <c r="I385" s="79"/>
      <c r="J385" s="79"/>
      <c r="K385" s="79"/>
      <c r="L385" s="60"/>
      <c r="M385" s="61"/>
      <c r="N385" s="61"/>
      <c r="O385" s="862"/>
      <c r="P385" s="862"/>
      <c r="Q385" s="61"/>
      <c r="R385" s="79"/>
      <c r="S385" s="168"/>
      <c r="T385" s="168"/>
      <c r="U385" s="79"/>
      <c r="V385" s="79"/>
      <c r="W385" s="79"/>
      <c r="X385" s="79"/>
      <c r="Y385" s="79"/>
      <c r="Z385" s="79"/>
      <c r="AA385" s="62"/>
      <c r="AB385" s="61"/>
      <c r="AC385" s="61"/>
      <c r="AD385" s="862"/>
      <c r="AE385" s="862"/>
      <c r="AF385" s="61"/>
      <c r="AG385" s="79"/>
      <c r="AH385" s="168"/>
      <c r="AI385" s="168"/>
      <c r="AJ385" s="79"/>
      <c r="AK385" s="79"/>
      <c r="AL385" s="79"/>
      <c r="AM385" s="79"/>
      <c r="AN385" s="79"/>
      <c r="AO385" s="79"/>
      <c r="AP385" s="62"/>
      <c r="AQ385" s="61"/>
      <c r="AR385" s="61"/>
      <c r="AS385" s="862"/>
      <c r="AT385" s="862"/>
      <c r="AU385" s="61"/>
      <c r="AV385" s="79"/>
      <c r="AW385" s="168"/>
      <c r="AX385" s="168"/>
      <c r="AY385" s="79"/>
      <c r="AZ385" s="79"/>
      <c r="BA385" s="79"/>
      <c r="BB385" s="79"/>
      <c r="BC385" s="79"/>
      <c r="BD385" s="79"/>
      <c r="BE385" s="62"/>
      <c r="BF385" s="61"/>
      <c r="BG385" s="61"/>
      <c r="BH385" s="862"/>
      <c r="BI385" s="862"/>
      <c r="BJ385" s="61"/>
      <c r="BK385" s="79"/>
      <c r="BL385" s="168"/>
      <c r="BM385" s="168"/>
      <c r="BN385" s="79"/>
      <c r="BO385" s="79"/>
      <c r="BP385" s="79"/>
      <c r="BQ385" s="79"/>
      <c r="BR385" s="79"/>
      <c r="BS385" s="79"/>
      <c r="BT385" s="62"/>
      <c r="BU385" s="61"/>
      <c r="BV385" s="61"/>
      <c r="BW385" s="862"/>
      <c r="BX385" s="862"/>
      <c r="BY385" s="61"/>
      <c r="BZ385" s="79"/>
      <c r="CA385" s="168"/>
      <c r="CB385" s="168"/>
      <c r="CC385" s="79"/>
      <c r="CD385" s="79"/>
      <c r="CE385" s="79"/>
      <c r="CF385" s="79"/>
      <c r="CG385" s="79"/>
      <c r="CH385" s="79"/>
      <c r="CI385" s="62"/>
      <c r="CJ385" s="61"/>
      <c r="CK385" s="61"/>
      <c r="CL385" s="862"/>
      <c r="CM385" s="862"/>
      <c r="CN385" s="61"/>
      <c r="CO385" s="79"/>
      <c r="CP385" s="168"/>
      <c r="CQ385" s="168"/>
      <c r="CR385" s="79"/>
      <c r="CS385" s="79"/>
      <c r="CT385" s="79"/>
      <c r="CU385" s="79"/>
      <c r="CV385" s="79"/>
      <c r="CW385" s="79"/>
      <c r="CX385" s="62"/>
      <c r="CY385" s="61"/>
      <c r="CZ385" s="61"/>
      <c r="DA385" s="862"/>
      <c r="DB385" s="862"/>
      <c r="DC385" s="61"/>
      <c r="DD385" s="79"/>
      <c r="DE385" s="168"/>
      <c r="DF385" s="168"/>
      <c r="DG385" s="79"/>
      <c r="DH385" s="79"/>
      <c r="DI385" s="79"/>
      <c r="DJ385" s="79"/>
      <c r="DK385" s="79"/>
      <c r="DL385" s="79"/>
      <c r="DM385" s="62"/>
      <c r="DN385" s="61"/>
      <c r="DO385" s="61"/>
      <c r="DP385" s="862"/>
      <c r="DQ385" s="862"/>
      <c r="DR385" s="61"/>
      <c r="DS385" s="79"/>
      <c r="DT385" s="168"/>
      <c r="DU385" s="168"/>
      <c r="DV385" s="79"/>
      <c r="DW385" s="79"/>
      <c r="DX385" s="79"/>
      <c r="DY385" s="79"/>
      <c r="DZ385" s="79"/>
      <c r="EA385" s="79"/>
      <c r="EB385" s="62"/>
      <c r="EC385" s="61"/>
      <c r="ED385" s="61"/>
      <c r="EE385" s="862"/>
      <c r="EF385" s="862"/>
      <c r="EG385" s="61"/>
      <c r="EH385" s="79"/>
      <c r="EI385" s="168"/>
      <c r="EJ385" s="168"/>
      <c r="EK385" s="79"/>
      <c r="EL385" s="79"/>
      <c r="EM385" s="79"/>
      <c r="EN385" s="79"/>
      <c r="EO385" s="79"/>
      <c r="EP385" s="79"/>
      <c r="EQ385" s="62"/>
      <c r="ER385" s="61"/>
      <c r="ES385" s="61"/>
      <c r="ET385" s="862"/>
    </row>
    <row r="386" spans="1:150" s="155" customFormat="1">
      <c r="A386" s="862"/>
      <c r="B386" s="61"/>
      <c r="C386" s="79" t="s">
        <v>182</v>
      </c>
      <c r="D386" s="1060">
        <f>'STUDENT PROFILE'!$M$10</f>
        <v>0</v>
      </c>
      <c r="E386" s="1059"/>
      <c r="F386" s="79"/>
      <c r="G386" s="79"/>
      <c r="H386" s="1061" t="s">
        <v>945</v>
      </c>
      <c r="I386" s="1061"/>
      <c r="J386" s="1061"/>
      <c r="K386" s="377">
        <f>'STUDENT PROFILE'!AC397</f>
        <v>0</v>
      </c>
      <c r="L386" s="60"/>
      <c r="M386" s="61"/>
      <c r="N386" s="61"/>
      <c r="O386" s="862"/>
      <c r="P386" s="862"/>
      <c r="Q386" s="61"/>
      <c r="R386" s="79" t="s">
        <v>182</v>
      </c>
      <c r="S386" s="1060">
        <f>'STUDENT PROFILE'!$M$15</f>
        <v>0</v>
      </c>
      <c r="T386" s="1059"/>
      <c r="U386" s="79"/>
      <c r="V386" s="79"/>
      <c r="W386" s="1061" t="s">
        <v>945</v>
      </c>
      <c r="X386" s="1061"/>
      <c r="Y386" s="1061"/>
      <c r="Z386" s="384" t="str">
        <f>'STUDENT PROFILE'!AC15</f>
        <v/>
      </c>
      <c r="AA386" s="62"/>
      <c r="AB386" s="61"/>
      <c r="AC386" s="61"/>
      <c r="AD386" s="862"/>
      <c r="AE386" s="862"/>
      <c r="AF386" s="61"/>
      <c r="AG386" s="79" t="s">
        <v>182</v>
      </c>
      <c r="AH386" s="1060">
        <f>'STUDENT PROFILE'!$M$20</f>
        <v>0</v>
      </c>
      <c r="AI386" s="1059"/>
      <c r="AJ386" s="79"/>
      <c r="AK386" s="79"/>
      <c r="AL386" s="1061" t="s">
        <v>945</v>
      </c>
      <c r="AM386" s="1061"/>
      <c r="AN386" s="1061"/>
      <c r="AO386" s="384" t="str">
        <f>'STUDENT PROFILE'!AC20</f>
        <v/>
      </c>
      <c r="AP386" s="62"/>
      <c r="AQ386" s="61"/>
      <c r="AR386" s="61"/>
      <c r="AS386" s="862"/>
      <c r="AT386" s="862"/>
      <c r="AU386" s="61"/>
      <c r="AV386" s="79" t="s">
        <v>182</v>
      </c>
      <c r="AW386" s="1060">
        <f>'STUDENT PROFILE'!$M$25</f>
        <v>0</v>
      </c>
      <c r="AX386" s="1059"/>
      <c r="AY386" s="79"/>
      <c r="AZ386" s="79"/>
      <c r="BA386" s="1061" t="s">
        <v>945</v>
      </c>
      <c r="BB386" s="1061"/>
      <c r="BC386" s="1061"/>
      <c r="BD386" s="384" t="str">
        <f>'STUDENT PROFILE'!AC25</f>
        <v/>
      </c>
      <c r="BE386" s="62"/>
      <c r="BF386" s="61"/>
      <c r="BG386" s="61"/>
      <c r="BH386" s="862"/>
      <c r="BI386" s="862"/>
      <c r="BJ386" s="61"/>
      <c r="BK386" s="79" t="s">
        <v>182</v>
      </c>
      <c r="BL386" s="1060">
        <f>'STUDENT PROFILE'!$M$30</f>
        <v>0</v>
      </c>
      <c r="BM386" s="1059"/>
      <c r="BN386" s="79"/>
      <c r="BO386" s="79"/>
      <c r="BP386" s="1061" t="s">
        <v>945</v>
      </c>
      <c r="BQ386" s="1061"/>
      <c r="BR386" s="1061"/>
      <c r="BS386" s="384" t="str">
        <f>'STUDENT PROFILE'!AC30</f>
        <v/>
      </c>
      <c r="BT386" s="62"/>
      <c r="BU386" s="61"/>
      <c r="BV386" s="61"/>
      <c r="BW386" s="862"/>
      <c r="BX386" s="862"/>
      <c r="BY386" s="61"/>
      <c r="BZ386" s="79" t="s">
        <v>182</v>
      </c>
      <c r="CA386" s="1060">
        <f>'STUDENT PROFILE'!$M$35</f>
        <v>0</v>
      </c>
      <c r="CB386" s="1059"/>
      <c r="CC386" s="79"/>
      <c r="CD386" s="79"/>
      <c r="CE386" s="1061" t="s">
        <v>945</v>
      </c>
      <c r="CF386" s="1061"/>
      <c r="CG386" s="1061"/>
      <c r="CH386" s="384" t="str">
        <f>'STUDENT PROFILE'!AC35</f>
        <v/>
      </c>
      <c r="CI386" s="62"/>
      <c r="CJ386" s="61"/>
      <c r="CK386" s="61"/>
      <c r="CL386" s="862"/>
      <c r="CM386" s="862"/>
      <c r="CN386" s="61"/>
      <c r="CO386" s="79" t="s">
        <v>182</v>
      </c>
      <c r="CP386" s="1060">
        <f>'STUDENT PROFILE'!$M$40</f>
        <v>0</v>
      </c>
      <c r="CQ386" s="1059"/>
      <c r="CR386" s="79"/>
      <c r="CS386" s="79"/>
      <c r="CT386" s="1061" t="s">
        <v>945</v>
      </c>
      <c r="CU386" s="1061"/>
      <c r="CV386" s="1061"/>
      <c r="CW386" s="384" t="str">
        <f>'STUDENT PROFILE'!AC40</f>
        <v/>
      </c>
      <c r="CX386" s="62"/>
      <c r="CY386" s="61"/>
      <c r="CZ386" s="61"/>
      <c r="DA386" s="862"/>
      <c r="DB386" s="862"/>
      <c r="DC386" s="61"/>
      <c r="DD386" s="79" t="s">
        <v>182</v>
      </c>
      <c r="DE386" s="1060">
        <f>'STUDENT PROFILE'!$M$45</f>
        <v>0</v>
      </c>
      <c r="DF386" s="1059"/>
      <c r="DG386" s="79"/>
      <c r="DH386" s="79"/>
      <c r="DI386" s="1061" t="s">
        <v>945</v>
      </c>
      <c r="DJ386" s="1061"/>
      <c r="DK386" s="1061"/>
      <c r="DL386" s="384" t="str">
        <f>'STUDENT PROFILE'!AC45</f>
        <v/>
      </c>
      <c r="DM386" s="62"/>
      <c r="DN386" s="61"/>
      <c r="DO386" s="61"/>
      <c r="DP386" s="862"/>
      <c r="DQ386" s="862"/>
      <c r="DR386" s="61"/>
      <c r="DS386" s="79" t="s">
        <v>182</v>
      </c>
      <c r="DT386" s="1060">
        <f>'STUDENT PROFILE'!$M$50</f>
        <v>0</v>
      </c>
      <c r="DU386" s="1059"/>
      <c r="DV386" s="79"/>
      <c r="DW386" s="79"/>
      <c r="DX386" s="1061" t="s">
        <v>945</v>
      </c>
      <c r="DY386" s="1061"/>
      <c r="DZ386" s="1061"/>
      <c r="EA386" s="384" t="str">
        <f>'STUDENT PROFILE'!AC50</f>
        <v/>
      </c>
      <c r="EB386" s="62"/>
      <c r="EC386" s="61"/>
      <c r="ED386" s="61"/>
      <c r="EE386" s="862"/>
      <c r="EF386" s="862"/>
      <c r="EG386" s="61"/>
      <c r="EH386" s="79" t="s">
        <v>182</v>
      </c>
      <c r="EI386" s="1060">
        <f>'STUDENT PROFILE'!$M$55</f>
        <v>0</v>
      </c>
      <c r="EJ386" s="1059"/>
      <c r="EK386" s="79"/>
      <c r="EL386" s="79"/>
      <c r="EM386" s="1061" t="s">
        <v>945</v>
      </c>
      <c r="EN386" s="1061"/>
      <c r="EO386" s="1061"/>
      <c r="EP386" s="384" t="str">
        <f>'STUDENT PROFILE'!AC55</f>
        <v/>
      </c>
      <c r="EQ386" s="62"/>
      <c r="ER386" s="61"/>
      <c r="ES386" s="61"/>
      <c r="ET386" s="862"/>
    </row>
    <row r="387" spans="1:150" s="155" customFormat="1">
      <c r="A387" s="862"/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0"/>
      <c r="M387" s="61"/>
      <c r="N387" s="61"/>
      <c r="O387" s="862"/>
      <c r="P387" s="862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2"/>
      <c r="AB387" s="61"/>
      <c r="AC387" s="61"/>
      <c r="AD387" s="862"/>
      <c r="AE387" s="862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2"/>
      <c r="AQ387" s="61"/>
      <c r="AR387" s="61"/>
      <c r="AS387" s="862"/>
      <c r="AT387" s="862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2"/>
      <c r="BF387" s="61"/>
      <c r="BG387" s="61"/>
      <c r="BH387" s="862"/>
      <c r="BI387" s="862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2"/>
      <c r="BU387" s="61"/>
      <c r="BV387" s="61"/>
      <c r="BW387" s="862"/>
      <c r="BX387" s="862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2"/>
      <c r="CJ387" s="61"/>
      <c r="CK387" s="61"/>
      <c r="CL387" s="862"/>
      <c r="CM387" s="862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2"/>
      <c r="CY387" s="61"/>
      <c r="CZ387" s="61"/>
      <c r="DA387" s="862"/>
      <c r="DB387" s="862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2"/>
      <c r="DN387" s="61"/>
      <c r="DO387" s="61"/>
      <c r="DP387" s="862"/>
      <c r="DQ387" s="862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2"/>
      <c r="EC387" s="61"/>
      <c r="ED387" s="61"/>
      <c r="EE387" s="862"/>
      <c r="EF387" s="862"/>
      <c r="EG387" s="61"/>
      <c r="EH387" s="61"/>
      <c r="EI387" s="61"/>
      <c r="EJ387" s="61"/>
      <c r="EK387" s="61"/>
      <c r="EL387" s="61"/>
      <c r="EM387" s="61"/>
      <c r="EN387" s="61"/>
      <c r="EO387" s="61"/>
      <c r="EP387" s="61"/>
      <c r="EQ387" s="62"/>
      <c r="ER387" s="61"/>
      <c r="ES387" s="61"/>
      <c r="ET387" s="862"/>
    </row>
    <row r="388" spans="1:150" s="155" customFormat="1">
      <c r="A388" s="862"/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0"/>
      <c r="M388" s="61"/>
      <c r="N388" s="61"/>
      <c r="O388" s="862"/>
      <c r="P388" s="862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2"/>
      <c r="AB388" s="61"/>
      <c r="AC388" s="61"/>
      <c r="AD388" s="862"/>
      <c r="AE388" s="862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2"/>
      <c r="AQ388" s="61"/>
      <c r="AR388" s="61"/>
      <c r="AS388" s="862"/>
      <c r="AT388" s="862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2"/>
      <c r="BF388" s="61"/>
      <c r="BG388" s="61"/>
      <c r="BH388" s="862"/>
      <c r="BI388" s="862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2"/>
      <c r="BU388" s="61"/>
      <c r="BV388" s="61"/>
      <c r="BW388" s="862"/>
      <c r="BX388" s="862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2"/>
      <c r="CJ388" s="61"/>
      <c r="CK388" s="61"/>
      <c r="CL388" s="862"/>
      <c r="CM388" s="862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2"/>
      <c r="CY388" s="61"/>
      <c r="CZ388" s="61"/>
      <c r="DA388" s="862"/>
      <c r="DB388" s="862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2"/>
      <c r="DN388" s="61"/>
      <c r="DO388" s="61"/>
      <c r="DP388" s="862"/>
      <c r="DQ388" s="862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2"/>
      <c r="EC388" s="61"/>
      <c r="ED388" s="61"/>
      <c r="EE388" s="862"/>
      <c r="EF388" s="862"/>
      <c r="EG388" s="61"/>
      <c r="EH388" s="61"/>
      <c r="EI388" s="61"/>
      <c r="EJ388" s="61"/>
      <c r="EK388" s="61"/>
      <c r="EL388" s="61"/>
      <c r="EM388" s="61"/>
      <c r="EN388" s="61"/>
      <c r="EO388" s="61"/>
      <c r="EP388" s="61"/>
      <c r="EQ388" s="62"/>
      <c r="ER388" s="61"/>
      <c r="ES388" s="61"/>
      <c r="ET388" s="862"/>
    </row>
    <row r="389" spans="1:150" s="155" customFormat="1">
      <c r="A389" s="862"/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0"/>
      <c r="M389" s="61"/>
      <c r="N389" s="61"/>
      <c r="O389" s="862"/>
      <c r="P389" s="862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2"/>
      <c r="AB389" s="61"/>
      <c r="AC389" s="61"/>
      <c r="AD389" s="862"/>
      <c r="AE389" s="862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2"/>
      <c r="AQ389" s="61"/>
      <c r="AR389" s="61"/>
      <c r="AS389" s="862"/>
      <c r="AT389" s="862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2"/>
      <c r="BF389" s="61"/>
      <c r="BG389" s="61"/>
      <c r="BH389" s="862"/>
      <c r="BI389" s="862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2"/>
      <c r="BU389" s="61"/>
      <c r="BV389" s="61"/>
      <c r="BW389" s="862"/>
      <c r="BX389" s="862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2"/>
      <c r="CJ389" s="61"/>
      <c r="CK389" s="61"/>
      <c r="CL389" s="862"/>
      <c r="CM389" s="862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2"/>
      <c r="CY389" s="61"/>
      <c r="CZ389" s="61"/>
      <c r="DA389" s="862"/>
      <c r="DB389" s="862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2"/>
      <c r="DN389" s="61"/>
      <c r="DO389" s="61"/>
      <c r="DP389" s="862"/>
      <c r="DQ389" s="862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2"/>
      <c r="EC389" s="61"/>
      <c r="ED389" s="61"/>
      <c r="EE389" s="862"/>
      <c r="EF389" s="862"/>
      <c r="EG389" s="61"/>
      <c r="EH389" s="61"/>
      <c r="EI389" s="61"/>
      <c r="EJ389" s="61"/>
      <c r="EK389" s="61"/>
      <c r="EL389" s="61"/>
      <c r="EM389" s="61"/>
      <c r="EN389" s="61"/>
      <c r="EO389" s="61"/>
      <c r="EP389" s="61"/>
      <c r="EQ389" s="62"/>
      <c r="ER389" s="61"/>
      <c r="ES389" s="61"/>
      <c r="ET389" s="862"/>
    </row>
    <row r="390" spans="1:150" s="155" customFormat="1">
      <c r="A390" s="862"/>
      <c r="B390" s="61"/>
      <c r="C390" s="1062" t="str">
        <f>HOME!$G$10</f>
        <v>Dr.S.S.P.Sastry</v>
      </c>
      <c r="D390" s="1062"/>
      <c r="E390" s="61"/>
      <c r="F390" s="61"/>
      <c r="G390" s="1062" t="str">
        <f>HOME!$G$11</f>
        <v>Sh. S.S.Rao</v>
      </c>
      <c r="H390" s="1062"/>
      <c r="I390" s="1062"/>
      <c r="J390" s="61"/>
      <c r="K390" s="61"/>
      <c r="L390" s="1062" t="str">
        <f>HOME!$C$35</f>
        <v>SH.A.K.JAIN</v>
      </c>
      <c r="M390" s="1062"/>
      <c r="N390" s="169"/>
      <c r="O390" s="862"/>
      <c r="P390" s="862"/>
      <c r="Q390" s="61"/>
      <c r="R390" s="1062" t="str">
        <f>HOME!$G$10</f>
        <v>Dr.S.S.P.Sastry</v>
      </c>
      <c r="S390" s="1062"/>
      <c r="T390" s="61"/>
      <c r="U390" s="61"/>
      <c r="V390" s="1062" t="str">
        <f>HOME!$G$11</f>
        <v>Sh. S.S.Rao</v>
      </c>
      <c r="W390" s="1062"/>
      <c r="X390" s="1062"/>
      <c r="Y390" s="61"/>
      <c r="Z390" s="61"/>
      <c r="AA390" s="1062" t="str">
        <f>HOME!$C$35</f>
        <v>SH.A.K.JAIN</v>
      </c>
      <c r="AB390" s="1062"/>
      <c r="AC390" s="169"/>
      <c r="AD390" s="862"/>
      <c r="AE390" s="862"/>
      <c r="AF390" s="61"/>
      <c r="AG390" s="1062" t="str">
        <f>HOME!$G$10</f>
        <v>Dr.S.S.P.Sastry</v>
      </c>
      <c r="AH390" s="1062"/>
      <c r="AI390" s="61"/>
      <c r="AJ390" s="61"/>
      <c r="AK390" s="1062" t="str">
        <f>HOME!$G$11</f>
        <v>Sh. S.S.Rao</v>
      </c>
      <c r="AL390" s="1062"/>
      <c r="AM390" s="1062"/>
      <c r="AN390" s="61"/>
      <c r="AO390" s="61"/>
      <c r="AP390" s="1062" t="str">
        <f>HOME!$C$35</f>
        <v>SH.A.K.JAIN</v>
      </c>
      <c r="AQ390" s="1062"/>
      <c r="AR390" s="169"/>
      <c r="AS390" s="862"/>
      <c r="AT390" s="862"/>
      <c r="AU390" s="61"/>
      <c r="AV390" s="1062" t="str">
        <f>HOME!$G$10</f>
        <v>Dr.S.S.P.Sastry</v>
      </c>
      <c r="AW390" s="1062"/>
      <c r="AX390" s="61"/>
      <c r="AY390" s="61"/>
      <c r="AZ390" s="1062" t="str">
        <f>HOME!$G$11</f>
        <v>Sh. S.S.Rao</v>
      </c>
      <c r="BA390" s="1062"/>
      <c r="BB390" s="1062"/>
      <c r="BC390" s="61"/>
      <c r="BD390" s="61"/>
      <c r="BE390" s="1062" t="str">
        <f>HOME!$C$35</f>
        <v>SH.A.K.JAIN</v>
      </c>
      <c r="BF390" s="1062"/>
      <c r="BG390" s="169"/>
      <c r="BH390" s="862"/>
      <c r="BI390" s="862"/>
      <c r="BJ390" s="61"/>
      <c r="BK390" s="1062" t="str">
        <f>HOME!$G$10</f>
        <v>Dr.S.S.P.Sastry</v>
      </c>
      <c r="BL390" s="1062"/>
      <c r="BM390" s="61"/>
      <c r="BN390" s="61"/>
      <c r="BO390" s="1062" t="str">
        <f>HOME!$G$11</f>
        <v>Sh. S.S.Rao</v>
      </c>
      <c r="BP390" s="1062"/>
      <c r="BQ390" s="1062"/>
      <c r="BR390" s="61"/>
      <c r="BS390" s="61"/>
      <c r="BT390" s="1062" t="str">
        <f>HOME!$C$35</f>
        <v>SH.A.K.JAIN</v>
      </c>
      <c r="BU390" s="1062"/>
      <c r="BV390" s="169"/>
      <c r="BW390" s="862"/>
      <c r="BX390" s="862"/>
      <c r="BY390" s="61"/>
      <c r="BZ390" s="1062" t="str">
        <f>HOME!$G$10</f>
        <v>Dr.S.S.P.Sastry</v>
      </c>
      <c r="CA390" s="1062"/>
      <c r="CB390" s="61"/>
      <c r="CC390" s="61"/>
      <c r="CD390" s="1062" t="str">
        <f>HOME!$G$11</f>
        <v>Sh. S.S.Rao</v>
      </c>
      <c r="CE390" s="1062"/>
      <c r="CF390" s="1062"/>
      <c r="CG390" s="61"/>
      <c r="CH390" s="61"/>
      <c r="CI390" s="1062" t="str">
        <f>HOME!$C$35</f>
        <v>SH.A.K.JAIN</v>
      </c>
      <c r="CJ390" s="1062"/>
      <c r="CK390" s="169"/>
      <c r="CL390" s="862"/>
      <c r="CM390" s="862"/>
      <c r="CN390" s="61"/>
      <c r="CO390" s="1062" t="str">
        <f>HOME!$G$10</f>
        <v>Dr.S.S.P.Sastry</v>
      </c>
      <c r="CP390" s="1062"/>
      <c r="CQ390" s="61"/>
      <c r="CR390" s="61"/>
      <c r="CS390" s="1062" t="str">
        <f>HOME!$G$11</f>
        <v>Sh. S.S.Rao</v>
      </c>
      <c r="CT390" s="1062"/>
      <c r="CU390" s="1062"/>
      <c r="CV390" s="61"/>
      <c r="CW390" s="61"/>
      <c r="CX390" s="1062" t="str">
        <f>HOME!$C$35</f>
        <v>SH.A.K.JAIN</v>
      </c>
      <c r="CY390" s="1062"/>
      <c r="CZ390" s="169"/>
      <c r="DA390" s="862"/>
      <c r="DB390" s="862"/>
      <c r="DC390" s="61"/>
      <c r="DD390" s="1062" t="str">
        <f>HOME!$G$10</f>
        <v>Dr.S.S.P.Sastry</v>
      </c>
      <c r="DE390" s="1062"/>
      <c r="DF390" s="61"/>
      <c r="DG390" s="61"/>
      <c r="DH390" s="1062" t="str">
        <f>HOME!$G$11</f>
        <v>Sh. S.S.Rao</v>
      </c>
      <c r="DI390" s="1062"/>
      <c r="DJ390" s="1062"/>
      <c r="DK390" s="61"/>
      <c r="DL390" s="61"/>
      <c r="DM390" s="1062" t="str">
        <f>HOME!$C$35</f>
        <v>SH.A.K.JAIN</v>
      </c>
      <c r="DN390" s="1062"/>
      <c r="DO390" s="169"/>
      <c r="DP390" s="862"/>
      <c r="DQ390" s="862"/>
      <c r="DR390" s="61"/>
      <c r="DS390" s="1062" t="str">
        <f>HOME!$G$10</f>
        <v>Dr.S.S.P.Sastry</v>
      </c>
      <c r="DT390" s="1062"/>
      <c r="DU390" s="61"/>
      <c r="DV390" s="61"/>
      <c r="DW390" s="1062" t="str">
        <f>HOME!$G$11</f>
        <v>Sh. S.S.Rao</v>
      </c>
      <c r="DX390" s="1062"/>
      <c r="DY390" s="1062"/>
      <c r="DZ390" s="61"/>
      <c r="EA390" s="61"/>
      <c r="EB390" s="1062" t="str">
        <f>HOME!$C$35</f>
        <v>SH.A.K.JAIN</v>
      </c>
      <c r="EC390" s="1062"/>
      <c r="ED390" s="169"/>
      <c r="EE390" s="862"/>
      <c r="EF390" s="862"/>
      <c r="EG390" s="61"/>
      <c r="EH390" s="1062" t="str">
        <f>HOME!$G$10</f>
        <v>Dr.S.S.P.Sastry</v>
      </c>
      <c r="EI390" s="1062"/>
      <c r="EJ390" s="61"/>
      <c r="EK390" s="61"/>
      <c r="EL390" s="1062" t="str">
        <f>HOME!$G$11</f>
        <v>Sh. S.S.Rao</v>
      </c>
      <c r="EM390" s="1062"/>
      <c r="EN390" s="1062"/>
      <c r="EO390" s="61"/>
      <c r="EP390" s="61"/>
      <c r="EQ390" s="1062" t="str">
        <f>HOME!$C$35</f>
        <v>SH.A.K.JAIN</v>
      </c>
      <c r="ER390" s="1062"/>
      <c r="ES390" s="169"/>
      <c r="ET390" s="862"/>
    </row>
    <row r="391" spans="1:150" s="155" customFormat="1">
      <c r="A391" s="862"/>
      <c r="B391" s="61"/>
      <c r="C391" s="79" t="s">
        <v>856</v>
      </c>
      <c r="D391" s="61"/>
      <c r="E391" s="61"/>
      <c r="F391" s="61"/>
      <c r="G391" s="79" t="s">
        <v>857</v>
      </c>
      <c r="H391" s="61"/>
      <c r="I391" s="61"/>
      <c r="J391" s="61"/>
      <c r="K391" s="61"/>
      <c r="L391" s="1061" t="s">
        <v>858</v>
      </c>
      <c r="M391" s="1061"/>
      <c r="N391" s="73"/>
      <c r="O391" s="862"/>
      <c r="P391" s="862"/>
      <c r="Q391" s="61"/>
      <c r="R391" s="79" t="s">
        <v>856</v>
      </c>
      <c r="S391" s="61"/>
      <c r="T391" s="61"/>
      <c r="U391" s="61"/>
      <c r="V391" s="79" t="s">
        <v>857</v>
      </c>
      <c r="W391" s="61"/>
      <c r="X391" s="61"/>
      <c r="Y391" s="61"/>
      <c r="Z391" s="61"/>
      <c r="AA391" s="1061" t="s">
        <v>858</v>
      </c>
      <c r="AB391" s="1061"/>
      <c r="AC391" s="73"/>
      <c r="AD391" s="862"/>
      <c r="AE391" s="862"/>
      <c r="AF391" s="61"/>
      <c r="AG391" s="79" t="s">
        <v>856</v>
      </c>
      <c r="AH391" s="61"/>
      <c r="AI391" s="61"/>
      <c r="AJ391" s="61"/>
      <c r="AK391" s="79" t="s">
        <v>857</v>
      </c>
      <c r="AL391" s="61"/>
      <c r="AM391" s="61"/>
      <c r="AN391" s="61"/>
      <c r="AO391" s="61"/>
      <c r="AP391" s="1061" t="s">
        <v>858</v>
      </c>
      <c r="AQ391" s="1061"/>
      <c r="AR391" s="73"/>
      <c r="AS391" s="862"/>
      <c r="AT391" s="862"/>
      <c r="AU391" s="61"/>
      <c r="AV391" s="79" t="s">
        <v>856</v>
      </c>
      <c r="AW391" s="61"/>
      <c r="AX391" s="61"/>
      <c r="AY391" s="61"/>
      <c r="AZ391" s="79" t="s">
        <v>857</v>
      </c>
      <c r="BA391" s="61"/>
      <c r="BB391" s="61"/>
      <c r="BC391" s="61"/>
      <c r="BD391" s="61"/>
      <c r="BE391" s="1061" t="s">
        <v>858</v>
      </c>
      <c r="BF391" s="1061"/>
      <c r="BG391" s="73"/>
      <c r="BH391" s="862"/>
      <c r="BI391" s="862"/>
      <c r="BJ391" s="61"/>
      <c r="BK391" s="79" t="s">
        <v>856</v>
      </c>
      <c r="BL391" s="61"/>
      <c r="BM391" s="61"/>
      <c r="BN391" s="61"/>
      <c r="BO391" s="79" t="s">
        <v>857</v>
      </c>
      <c r="BP391" s="61"/>
      <c r="BQ391" s="61"/>
      <c r="BR391" s="61"/>
      <c r="BS391" s="61"/>
      <c r="BT391" s="1061" t="s">
        <v>858</v>
      </c>
      <c r="BU391" s="1061"/>
      <c r="BV391" s="73"/>
      <c r="BW391" s="862"/>
      <c r="BX391" s="862"/>
      <c r="BY391" s="61"/>
      <c r="BZ391" s="79" t="s">
        <v>856</v>
      </c>
      <c r="CA391" s="61"/>
      <c r="CB391" s="61"/>
      <c r="CC391" s="61"/>
      <c r="CD391" s="79" t="s">
        <v>857</v>
      </c>
      <c r="CE391" s="61"/>
      <c r="CF391" s="61"/>
      <c r="CG391" s="61"/>
      <c r="CH391" s="61"/>
      <c r="CI391" s="1061" t="s">
        <v>858</v>
      </c>
      <c r="CJ391" s="1061"/>
      <c r="CK391" s="73"/>
      <c r="CL391" s="862"/>
      <c r="CM391" s="862"/>
      <c r="CN391" s="61"/>
      <c r="CO391" s="79" t="s">
        <v>856</v>
      </c>
      <c r="CP391" s="61"/>
      <c r="CQ391" s="61"/>
      <c r="CR391" s="61"/>
      <c r="CS391" s="79" t="s">
        <v>857</v>
      </c>
      <c r="CT391" s="61"/>
      <c r="CU391" s="61"/>
      <c r="CV391" s="61"/>
      <c r="CW391" s="61"/>
      <c r="CX391" s="1061" t="s">
        <v>858</v>
      </c>
      <c r="CY391" s="1061"/>
      <c r="CZ391" s="73"/>
      <c r="DA391" s="862"/>
      <c r="DB391" s="862"/>
      <c r="DC391" s="61"/>
      <c r="DD391" s="79" t="s">
        <v>856</v>
      </c>
      <c r="DE391" s="61"/>
      <c r="DF391" s="61"/>
      <c r="DG391" s="61"/>
      <c r="DH391" s="79" t="s">
        <v>857</v>
      </c>
      <c r="DI391" s="61"/>
      <c r="DJ391" s="61"/>
      <c r="DK391" s="61"/>
      <c r="DL391" s="61"/>
      <c r="DM391" s="1061" t="s">
        <v>858</v>
      </c>
      <c r="DN391" s="1061"/>
      <c r="DO391" s="73"/>
      <c r="DP391" s="862"/>
      <c r="DQ391" s="862"/>
      <c r="DR391" s="61"/>
      <c r="DS391" s="79" t="s">
        <v>856</v>
      </c>
      <c r="DT391" s="61"/>
      <c r="DU391" s="61"/>
      <c r="DV391" s="61"/>
      <c r="DW391" s="79" t="s">
        <v>857</v>
      </c>
      <c r="DX391" s="61"/>
      <c r="DY391" s="61"/>
      <c r="DZ391" s="61"/>
      <c r="EA391" s="61"/>
      <c r="EB391" s="1061" t="s">
        <v>858</v>
      </c>
      <c r="EC391" s="1061"/>
      <c r="ED391" s="73"/>
      <c r="EE391" s="862"/>
      <c r="EF391" s="862"/>
      <c r="EG391" s="61"/>
      <c r="EH391" s="79" t="s">
        <v>856</v>
      </c>
      <c r="EI391" s="61"/>
      <c r="EJ391" s="61"/>
      <c r="EK391" s="61"/>
      <c r="EL391" s="79" t="s">
        <v>857</v>
      </c>
      <c r="EM391" s="61"/>
      <c r="EN391" s="61"/>
      <c r="EO391" s="61"/>
      <c r="EP391" s="61"/>
      <c r="EQ391" s="1061" t="s">
        <v>858</v>
      </c>
      <c r="ER391" s="1061"/>
      <c r="ES391" s="73"/>
      <c r="ET391" s="862"/>
    </row>
    <row r="392" spans="1:150" s="155" customFormat="1">
      <c r="A392" s="862"/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0"/>
      <c r="M392" s="61"/>
      <c r="N392" s="61"/>
      <c r="O392" s="862"/>
      <c r="P392" s="862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2"/>
      <c r="AB392" s="61"/>
      <c r="AC392" s="61"/>
      <c r="AD392" s="862"/>
      <c r="AE392" s="862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2"/>
      <c r="AQ392" s="61"/>
      <c r="AR392" s="61"/>
      <c r="AS392" s="862"/>
      <c r="AT392" s="862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2"/>
      <c r="BF392" s="61"/>
      <c r="BG392" s="61"/>
      <c r="BH392" s="862"/>
      <c r="BI392" s="862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2"/>
      <c r="BU392" s="61"/>
      <c r="BV392" s="61"/>
      <c r="BW392" s="862"/>
      <c r="BX392" s="862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2"/>
      <c r="CJ392" s="61"/>
      <c r="CK392" s="61"/>
      <c r="CL392" s="862"/>
      <c r="CM392" s="862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2"/>
      <c r="CY392" s="61"/>
      <c r="CZ392" s="61"/>
      <c r="DA392" s="862"/>
      <c r="DB392" s="862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2"/>
      <c r="DN392" s="61"/>
      <c r="DO392" s="61"/>
      <c r="DP392" s="862"/>
      <c r="DQ392" s="862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2"/>
      <c r="EC392" s="61"/>
      <c r="ED392" s="61"/>
      <c r="EE392" s="862"/>
      <c r="EF392" s="862"/>
      <c r="EG392" s="61"/>
      <c r="EH392" s="61"/>
      <c r="EI392" s="61"/>
      <c r="EJ392" s="61"/>
      <c r="EK392" s="61"/>
      <c r="EL392" s="61"/>
      <c r="EM392" s="61"/>
      <c r="EN392" s="61"/>
      <c r="EO392" s="61"/>
      <c r="EP392" s="61"/>
      <c r="EQ392" s="62"/>
      <c r="ER392" s="61"/>
      <c r="ES392" s="61"/>
      <c r="ET392" s="862"/>
    </row>
    <row r="393" spans="1:150" s="155" customFormat="1" ht="9.75" customHeight="1">
      <c r="A393" s="862"/>
      <c r="B393" s="862"/>
      <c r="C393" s="862"/>
      <c r="D393" s="862"/>
      <c r="E393" s="862"/>
      <c r="F393" s="862"/>
      <c r="G393" s="862"/>
      <c r="H393" s="862"/>
      <c r="I393" s="862"/>
      <c r="J393" s="862"/>
      <c r="K393" s="862"/>
      <c r="L393" s="862"/>
      <c r="M393" s="862"/>
      <c r="N393" s="164"/>
      <c r="O393" s="862"/>
      <c r="P393" s="862"/>
      <c r="Q393" s="862"/>
      <c r="R393" s="862"/>
      <c r="S393" s="862"/>
      <c r="T393" s="862"/>
      <c r="U393" s="862"/>
      <c r="V393" s="862"/>
      <c r="W393" s="862"/>
      <c r="X393" s="862"/>
      <c r="Y393" s="862"/>
      <c r="Z393" s="862"/>
      <c r="AA393" s="862"/>
      <c r="AB393" s="862"/>
      <c r="AC393" s="164"/>
      <c r="AD393" s="862"/>
      <c r="AE393" s="862"/>
      <c r="AF393" s="862"/>
      <c r="AG393" s="862"/>
      <c r="AH393" s="862"/>
      <c r="AI393" s="862"/>
      <c r="AJ393" s="862"/>
      <c r="AK393" s="862"/>
      <c r="AL393" s="862"/>
      <c r="AM393" s="862"/>
      <c r="AN393" s="862"/>
      <c r="AO393" s="862"/>
      <c r="AP393" s="862"/>
      <c r="AQ393" s="862"/>
      <c r="AR393" s="164"/>
      <c r="AS393" s="862"/>
      <c r="AT393" s="862"/>
      <c r="AU393" s="862"/>
      <c r="AV393" s="862"/>
      <c r="AW393" s="862"/>
      <c r="AX393" s="862"/>
      <c r="AY393" s="862"/>
      <c r="AZ393" s="862"/>
      <c r="BA393" s="862"/>
      <c r="BB393" s="862"/>
      <c r="BC393" s="862"/>
      <c r="BD393" s="862"/>
      <c r="BE393" s="862"/>
      <c r="BF393" s="862"/>
      <c r="BG393" s="164"/>
      <c r="BH393" s="862"/>
      <c r="BI393" s="862"/>
      <c r="BJ393" s="862"/>
      <c r="BK393" s="862"/>
      <c r="BL393" s="862"/>
      <c r="BM393" s="862"/>
      <c r="BN393" s="862"/>
      <c r="BO393" s="862"/>
      <c r="BP393" s="862"/>
      <c r="BQ393" s="862"/>
      <c r="BR393" s="862"/>
      <c r="BS393" s="862"/>
      <c r="BT393" s="862"/>
      <c r="BU393" s="862"/>
      <c r="BV393" s="164"/>
      <c r="BW393" s="862"/>
      <c r="BX393" s="862"/>
      <c r="BY393" s="862"/>
      <c r="BZ393" s="862"/>
      <c r="CA393" s="862"/>
      <c r="CB393" s="862"/>
      <c r="CC393" s="862"/>
      <c r="CD393" s="862"/>
      <c r="CE393" s="862"/>
      <c r="CF393" s="862"/>
      <c r="CG393" s="862"/>
      <c r="CH393" s="862"/>
      <c r="CI393" s="862"/>
      <c r="CJ393" s="862"/>
      <c r="CK393" s="164"/>
      <c r="CL393" s="862"/>
      <c r="CM393" s="862"/>
      <c r="CN393" s="862"/>
      <c r="CO393" s="862"/>
      <c r="CP393" s="862"/>
      <c r="CQ393" s="862"/>
      <c r="CR393" s="862"/>
      <c r="CS393" s="862"/>
      <c r="CT393" s="862"/>
      <c r="CU393" s="862"/>
      <c r="CV393" s="862"/>
      <c r="CW393" s="862"/>
      <c r="CX393" s="862"/>
      <c r="CY393" s="862"/>
      <c r="CZ393" s="164"/>
      <c r="DA393" s="862"/>
      <c r="DB393" s="862"/>
      <c r="DC393" s="862"/>
      <c r="DD393" s="862"/>
      <c r="DE393" s="862"/>
      <c r="DF393" s="862"/>
      <c r="DG393" s="862"/>
      <c r="DH393" s="862"/>
      <c r="DI393" s="862"/>
      <c r="DJ393" s="862"/>
      <c r="DK393" s="862"/>
      <c r="DL393" s="862"/>
      <c r="DM393" s="862"/>
      <c r="DN393" s="862"/>
      <c r="DO393" s="164"/>
      <c r="DP393" s="862"/>
      <c r="DQ393" s="862"/>
      <c r="DR393" s="862"/>
      <c r="DS393" s="862"/>
      <c r="DT393" s="862"/>
      <c r="DU393" s="862"/>
      <c r="DV393" s="862"/>
      <c r="DW393" s="862"/>
      <c r="DX393" s="862"/>
      <c r="DY393" s="862"/>
      <c r="DZ393" s="862"/>
      <c r="EA393" s="862"/>
      <c r="EB393" s="862"/>
      <c r="EC393" s="862"/>
      <c r="ED393" s="164"/>
      <c r="EE393" s="862"/>
      <c r="EF393" s="862"/>
      <c r="EG393" s="862"/>
      <c r="EH393" s="862"/>
      <c r="EI393" s="862"/>
      <c r="EJ393" s="862"/>
      <c r="EK393" s="862"/>
      <c r="EL393" s="862"/>
      <c r="EM393" s="862"/>
      <c r="EN393" s="862"/>
      <c r="EO393" s="862"/>
      <c r="EP393" s="862"/>
      <c r="EQ393" s="862"/>
      <c r="ER393" s="862"/>
      <c r="ES393" s="164"/>
      <c r="ET393" s="862"/>
    </row>
    <row r="394" spans="1:150" s="155" customFormat="1" ht="8.25" customHeight="1">
      <c r="A394" s="862"/>
      <c r="B394" s="862"/>
      <c r="C394" s="862"/>
      <c r="D394" s="862"/>
      <c r="E394" s="862"/>
      <c r="F394" s="862"/>
      <c r="G394" s="862"/>
      <c r="H394" s="862"/>
      <c r="I394" s="862"/>
      <c r="J394" s="862"/>
      <c r="K394" s="862"/>
      <c r="L394" s="862"/>
      <c r="M394" s="862"/>
      <c r="N394" s="862"/>
      <c r="O394" s="862"/>
      <c r="P394" s="862"/>
      <c r="Q394" s="862"/>
      <c r="R394" s="862"/>
      <c r="S394" s="862"/>
      <c r="T394" s="862"/>
      <c r="U394" s="862"/>
      <c r="V394" s="862"/>
      <c r="W394" s="862"/>
      <c r="X394" s="862"/>
      <c r="Y394" s="862"/>
      <c r="Z394" s="862"/>
      <c r="AA394" s="862"/>
      <c r="AB394" s="862"/>
      <c r="AC394" s="862"/>
      <c r="AD394" s="862"/>
      <c r="AE394" s="862"/>
      <c r="AF394" s="862"/>
      <c r="AG394" s="862"/>
      <c r="AH394" s="862"/>
      <c r="AI394" s="862"/>
      <c r="AJ394" s="862"/>
      <c r="AK394" s="862"/>
      <c r="AL394" s="862"/>
      <c r="AM394" s="862"/>
      <c r="AN394" s="862"/>
      <c r="AO394" s="862"/>
      <c r="AP394" s="862"/>
      <c r="AQ394" s="862"/>
      <c r="AR394" s="862"/>
      <c r="AS394" s="862"/>
      <c r="AT394" s="862"/>
      <c r="AU394" s="862"/>
      <c r="AV394" s="862"/>
      <c r="AW394" s="862"/>
      <c r="AX394" s="862"/>
      <c r="AY394" s="862"/>
      <c r="AZ394" s="862"/>
      <c r="BA394" s="862"/>
      <c r="BB394" s="862"/>
      <c r="BC394" s="862"/>
      <c r="BD394" s="862"/>
      <c r="BE394" s="862"/>
      <c r="BF394" s="862"/>
      <c r="BG394" s="862"/>
      <c r="BH394" s="862"/>
      <c r="BI394" s="862"/>
      <c r="BJ394" s="862"/>
      <c r="BK394" s="862"/>
      <c r="BL394" s="862"/>
      <c r="BM394" s="862"/>
      <c r="BN394" s="862"/>
      <c r="BO394" s="862"/>
      <c r="BP394" s="862"/>
      <c r="BQ394" s="862"/>
      <c r="BR394" s="862"/>
      <c r="BS394" s="862"/>
      <c r="BT394" s="862"/>
      <c r="BU394" s="862"/>
      <c r="BV394" s="862"/>
      <c r="BW394" s="862"/>
      <c r="BX394" s="862"/>
      <c r="BY394" s="862"/>
      <c r="BZ394" s="862"/>
      <c r="CA394" s="862"/>
      <c r="CB394" s="862"/>
      <c r="CC394" s="862"/>
      <c r="CD394" s="862"/>
      <c r="CE394" s="862"/>
      <c r="CF394" s="862"/>
      <c r="CG394" s="862"/>
      <c r="CH394" s="862"/>
      <c r="CI394" s="862"/>
      <c r="CJ394" s="862"/>
      <c r="CK394" s="862"/>
      <c r="CL394" s="862"/>
      <c r="CM394" s="862"/>
      <c r="CN394" s="862"/>
      <c r="CO394" s="862"/>
      <c r="CP394" s="862"/>
      <c r="CQ394" s="862"/>
      <c r="CR394" s="862"/>
      <c r="CS394" s="862"/>
      <c r="CT394" s="862"/>
      <c r="CU394" s="862"/>
      <c r="CV394" s="862"/>
      <c r="CW394" s="862"/>
      <c r="CX394" s="862"/>
      <c r="CY394" s="862"/>
      <c r="CZ394" s="862"/>
      <c r="DA394" s="862"/>
      <c r="DB394" s="862"/>
      <c r="DC394" s="862"/>
      <c r="DD394" s="862"/>
      <c r="DE394" s="862"/>
      <c r="DF394" s="862"/>
      <c r="DG394" s="862"/>
      <c r="DH394" s="862"/>
      <c r="DI394" s="862"/>
      <c r="DJ394" s="862"/>
      <c r="DK394" s="862"/>
      <c r="DL394" s="862"/>
      <c r="DM394" s="862"/>
      <c r="DN394" s="862"/>
      <c r="DO394" s="862"/>
      <c r="DP394" s="862"/>
      <c r="DQ394" s="862"/>
      <c r="DR394" s="862"/>
      <c r="DS394" s="862"/>
      <c r="DT394" s="862"/>
      <c r="DU394" s="862"/>
      <c r="DV394" s="862"/>
      <c r="DW394" s="862"/>
      <c r="DX394" s="862"/>
      <c r="DY394" s="862"/>
      <c r="DZ394" s="862"/>
      <c r="EA394" s="862"/>
      <c r="EB394" s="862"/>
      <c r="EC394" s="862"/>
      <c r="ED394" s="862"/>
      <c r="EE394" s="862"/>
      <c r="EF394" s="862"/>
      <c r="EG394" s="862"/>
      <c r="EH394" s="862"/>
      <c r="EI394" s="862"/>
      <c r="EJ394" s="862"/>
      <c r="EK394" s="862"/>
      <c r="EL394" s="862"/>
      <c r="EM394" s="862"/>
      <c r="EN394" s="862"/>
      <c r="EO394" s="862"/>
      <c r="EP394" s="862"/>
      <c r="EQ394" s="862"/>
      <c r="ER394" s="862"/>
      <c r="ES394" s="862"/>
      <c r="ET394" s="862"/>
    </row>
    <row r="395" spans="1:150" s="155" customFormat="1" ht="13.5" thickBot="1">
      <c r="A395" s="862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1"/>
      <c r="N395" s="61"/>
      <c r="O395" s="862"/>
      <c r="P395" s="862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2"/>
      <c r="AB395" s="61"/>
      <c r="AC395" s="61"/>
      <c r="AD395" s="862"/>
      <c r="AE395" s="862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2"/>
      <c r="AQ395" s="61"/>
      <c r="AR395" s="61"/>
      <c r="AS395" s="862"/>
      <c r="AT395" s="862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2"/>
      <c r="BF395" s="61"/>
      <c r="BG395" s="61"/>
      <c r="BH395" s="862"/>
      <c r="BI395" s="862"/>
      <c r="BJ395" s="60"/>
      <c r="BK395" s="60"/>
      <c r="BL395" s="60"/>
      <c r="BM395" s="60"/>
      <c r="BN395" s="60"/>
      <c r="BO395" s="60"/>
      <c r="BP395" s="60"/>
      <c r="BQ395" s="60"/>
      <c r="BR395" s="60"/>
      <c r="BS395" s="60"/>
      <c r="BT395" s="62"/>
      <c r="BU395" s="61"/>
      <c r="BV395" s="61"/>
      <c r="BW395" s="862"/>
      <c r="BX395" s="862"/>
      <c r="BY395" s="60"/>
      <c r="BZ395" s="60"/>
      <c r="CA395" s="60"/>
      <c r="CB395" s="60"/>
      <c r="CC395" s="60"/>
      <c r="CD395" s="60"/>
      <c r="CE395" s="60"/>
      <c r="CF395" s="60"/>
      <c r="CG395" s="60"/>
      <c r="CH395" s="60"/>
      <c r="CI395" s="62"/>
      <c r="CJ395" s="61"/>
      <c r="CK395" s="61"/>
      <c r="CL395" s="862"/>
      <c r="CM395" s="862"/>
      <c r="CN395" s="60"/>
      <c r="CO395" s="60"/>
      <c r="CP395" s="60"/>
      <c r="CQ395" s="60"/>
      <c r="CR395" s="60"/>
      <c r="CS395" s="60"/>
      <c r="CT395" s="60"/>
      <c r="CU395" s="60"/>
      <c r="CV395" s="60"/>
      <c r="CW395" s="60"/>
      <c r="CX395" s="62"/>
      <c r="CY395" s="61"/>
      <c r="CZ395" s="61"/>
      <c r="DA395" s="862"/>
      <c r="DB395" s="862"/>
      <c r="DC395" s="60"/>
      <c r="DD395" s="60"/>
      <c r="DE395" s="60"/>
      <c r="DF395" s="60"/>
      <c r="DG395" s="60"/>
      <c r="DH395" s="60"/>
      <c r="DI395" s="60"/>
      <c r="DJ395" s="60"/>
      <c r="DK395" s="60"/>
      <c r="DL395" s="60"/>
      <c r="DM395" s="62"/>
      <c r="DN395" s="61"/>
      <c r="DO395" s="61"/>
      <c r="DP395" s="862"/>
      <c r="DQ395" s="862"/>
      <c r="DR395" s="60"/>
      <c r="DS395" s="60"/>
      <c r="DT395" s="60"/>
      <c r="DU395" s="60"/>
      <c r="DV395" s="60"/>
      <c r="DW395" s="60"/>
      <c r="DX395" s="60"/>
      <c r="DY395" s="60"/>
      <c r="DZ395" s="60"/>
      <c r="EA395" s="60"/>
      <c r="EB395" s="62"/>
      <c r="EC395" s="61"/>
      <c r="ED395" s="61"/>
      <c r="EE395" s="862"/>
      <c r="EF395" s="862"/>
      <c r="EG395" s="60"/>
      <c r="EH395" s="60"/>
      <c r="EI395" s="60"/>
      <c r="EJ395" s="60"/>
      <c r="EK395" s="60"/>
      <c r="EL395" s="60"/>
      <c r="EM395" s="60"/>
      <c r="EN395" s="60"/>
      <c r="EO395" s="60"/>
      <c r="EP395" s="60"/>
      <c r="EQ395" s="62"/>
      <c r="ER395" s="61"/>
      <c r="ES395" s="61"/>
      <c r="ET395" s="862"/>
    </row>
    <row r="396" spans="1:150" s="155" customFormat="1" ht="19.5" thickTop="1" thickBot="1">
      <c r="A396" s="862"/>
      <c r="B396" s="1050" t="s">
        <v>129</v>
      </c>
      <c r="C396" s="1051"/>
      <c r="D396" s="1051" t="str">
        <f>'STUDENT PROFILE'!$C$10</f>
        <v>Sunil</v>
      </c>
      <c r="E396" s="1051"/>
      <c r="F396" s="1052"/>
      <c r="G396" s="156" t="s">
        <v>862</v>
      </c>
      <c r="H396" s="157">
        <f>'STUDENT PROFILE'!$A$10</f>
        <v>4</v>
      </c>
      <c r="I396" s="158"/>
      <c r="J396" s="1053" t="s">
        <v>50</v>
      </c>
      <c r="K396" s="1054"/>
      <c r="L396" s="1054">
        <f>'STUDENT PROFILE'!$D$10</f>
        <v>2731</v>
      </c>
      <c r="M396" s="1055"/>
      <c r="N396" s="61"/>
      <c r="O396" s="862"/>
      <c r="P396" s="862"/>
      <c r="Q396" s="1050" t="s">
        <v>129</v>
      </c>
      <c r="R396" s="1051"/>
      <c r="S396" s="1051" t="str">
        <f>'STUDENT PROFILE'!$C$15</f>
        <v>Sourav</v>
      </c>
      <c r="T396" s="1051"/>
      <c r="U396" s="1052"/>
      <c r="V396" s="156" t="s">
        <v>862</v>
      </c>
      <c r="W396" s="157">
        <f>'STUDENT PROFILE'!$A$15</f>
        <v>9</v>
      </c>
      <c r="X396" s="158"/>
      <c r="Y396" s="1053" t="s">
        <v>50</v>
      </c>
      <c r="Z396" s="1054"/>
      <c r="AA396" s="1054">
        <f>'STUDENT PROFILE'!$D$15</f>
        <v>2737</v>
      </c>
      <c r="AB396" s="1055"/>
      <c r="AC396" s="61"/>
      <c r="AD396" s="862"/>
      <c r="AE396" s="862"/>
      <c r="AF396" s="1050" t="s">
        <v>129</v>
      </c>
      <c r="AG396" s="1051"/>
      <c r="AH396" s="1051" t="str">
        <f>'STUDENT PROFILE'!$C$20</f>
        <v>Tejveer</v>
      </c>
      <c r="AI396" s="1051"/>
      <c r="AJ396" s="1052"/>
      <c r="AK396" s="156" t="s">
        <v>862</v>
      </c>
      <c r="AL396" s="157">
        <f>'STUDENT PROFILE'!$A$20</f>
        <v>14</v>
      </c>
      <c r="AM396" s="158"/>
      <c r="AN396" s="1053" t="s">
        <v>50</v>
      </c>
      <c r="AO396" s="1054"/>
      <c r="AP396" s="1054">
        <f>'STUDENT PROFILE'!$D$20</f>
        <v>2743</v>
      </c>
      <c r="AQ396" s="1055"/>
      <c r="AR396" s="61"/>
      <c r="AS396" s="862"/>
      <c r="AT396" s="862"/>
      <c r="AU396" s="1050" t="s">
        <v>129</v>
      </c>
      <c r="AV396" s="1051"/>
      <c r="AW396" s="1051" t="str">
        <f>'STUDENT PROFILE'!$C$25</f>
        <v>Rohit</v>
      </c>
      <c r="AX396" s="1051"/>
      <c r="AY396" s="1052"/>
      <c r="AZ396" s="156" t="s">
        <v>862</v>
      </c>
      <c r="BA396" s="157">
        <f>'STUDENT PROFILE'!$A$25</f>
        <v>19</v>
      </c>
      <c r="BB396" s="158"/>
      <c r="BC396" s="1053" t="s">
        <v>50</v>
      </c>
      <c r="BD396" s="1054"/>
      <c r="BE396" s="1054">
        <f>'STUDENT PROFILE'!$D$25</f>
        <v>2748</v>
      </c>
      <c r="BF396" s="1055"/>
      <c r="BG396" s="61"/>
      <c r="BH396" s="862"/>
      <c r="BI396" s="862"/>
      <c r="BJ396" s="1050" t="s">
        <v>129</v>
      </c>
      <c r="BK396" s="1051"/>
      <c r="BL396" s="1051" t="str">
        <f>'STUDENT PROFILE'!$C$30</f>
        <v>Sarita Kumari</v>
      </c>
      <c r="BM396" s="1051"/>
      <c r="BN396" s="1052"/>
      <c r="BO396" s="156" t="s">
        <v>862</v>
      </c>
      <c r="BP396" s="157">
        <f>'STUDENT PROFILE'!$A$30</f>
        <v>24</v>
      </c>
      <c r="BQ396" s="158"/>
      <c r="BR396" s="1053" t="s">
        <v>50</v>
      </c>
      <c r="BS396" s="1054"/>
      <c r="BT396" s="1054">
        <f>'STUDENT PROFILE'!$D$30</f>
        <v>2754</v>
      </c>
      <c r="BU396" s="1055"/>
      <c r="BV396" s="61"/>
      <c r="BW396" s="862"/>
      <c r="BX396" s="862"/>
      <c r="BY396" s="1050" t="s">
        <v>129</v>
      </c>
      <c r="BZ396" s="1051"/>
      <c r="CA396" s="1051" t="str">
        <f>'STUDENT PROFILE'!$C$35</f>
        <v>Ruchi</v>
      </c>
      <c r="CB396" s="1051"/>
      <c r="CC396" s="1052"/>
      <c r="CD396" s="156" t="s">
        <v>862</v>
      </c>
      <c r="CE396" s="157">
        <f>'STUDENT PROFILE'!$A$35</f>
        <v>29</v>
      </c>
      <c r="CF396" s="158"/>
      <c r="CG396" s="1053" t="s">
        <v>50</v>
      </c>
      <c r="CH396" s="1054"/>
      <c r="CI396" s="1054">
        <f>'STUDENT PROFILE'!$D$35</f>
        <v>2804</v>
      </c>
      <c r="CJ396" s="1055"/>
      <c r="CK396" s="61"/>
      <c r="CL396" s="862"/>
      <c r="CM396" s="862"/>
      <c r="CN396" s="1050" t="s">
        <v>129</v>
      </c>
      <c r="CO396" s="1051"/>
      <c r="CP396" s="1051" t="str">
        <f>'STUDENT PROFILE'!$C$40</f>
        <v>Charu</v>
      </c>
      <c r="CQ396" s="1051"/>
      <c r="CR396" s="1052"/>
      <c r="CS396" s="156" t="s">
        <v>862</v>
      </c>
      <c r="CT396" s="157">
        <f>'STUDENT PROFILE'!$A$40</f>
        <v>34</v>
      </c>
      <c r="CU396" s="158"/>
      <c r="CV396" s="1053" t="s">
        <v>50</v>
      </c>
      <c r="CW396" s="1054"/>
      <c r="CX396" s="1054">
        <f>'STUDENT PROFILE'!$D$40</f>
        <v>3064</v>
      </c>
      <c r="CY396" s="1055"/>
      <c r="CZ396" s="61"/>
      <c r="DA396" s="862"/>
      <c r="DB396" s="862"/>
      <c r="DC396" s="1050" t="s">
        <v>129</v>
      </c>
      <c r="DD396" s="1051"/>
      <c r="DE396" s="1051" t="str">
        <f>'STUDENT PROFILE'!$C$45</f>
        <v>Chanchal</v>
      </c>
      <c r="DF396" s="1051"/>
      <c r="DG396" s="1052"/>
      <c r="DH396" s="156" t="s">
        <v>862</v>
      </c>
      <c r="DI396" s="157">
        <f>'STUDENT PROFILE'!$A$45</f>
        <v>39</v>
      </c>
      <c r="DJ396" s="158"/>
      <c r="DK396" s="1053" t="s">
        <v>50</v>
      </c>
      <c r="DL396" s="1054"/>
      <c r="DM396" s="1054">
        <f>'STUDENT PROFILE'!$D$45</f>
        <v>2757</v>
      </c>
      <c r="DN396" s="1055"/>
      <c r="DO396" s="61"/>
      <c r="DP396" s="862"/>
      <c r="DQ396" s="862"/>
      <c r="DR396" s="1050" t="s">
        <v>129</v>
      </c>
      <c r="DS396" s="1051"/>
      <c r="DT396" s="1051" t="str">
        <f>'STUDENT PROFILE'!$C$50</f>
        <v>Ankita</v>
      </c>
      <c r="DU396" s="1051"/>
      <c r="DV396" s="1052"/>
      <c r="DW396" s="156" t="s">
        <v>862</v>
      </c>
      <c r="DX396" s="157">
        <f>'STUDENT PROFILE'!$A$50</f>
        <v>44</v>
      </c>
      <c r="DY396" s="158"/>
      <c r="DZ396" s="1053" t="s">
        <v>50</v>
      </c>
      <c r="EA396" s="1054"/>
      <c r="EB396" s="1054">
        <f>'STUDENT PROFILE'!$D$50</f>
        <v>2765</v>
      </c>
      <c r="EC396" s="1055"/>
      <c r="ED396" s="61"/>
      <c r="EE396" s="862"/>
      <c r="EF396" s="862"/>
      <c r="EG396" s="1050" t="s">
        <v>129</v>
      </c>
      <c r="EH396" s="1051"/>
      <c r="EI396" s="1051" t="str">
        <f>'STUDENT PROFILE'!$C$55</f>
        <v>Rahul</v>
      </c>
      <c r="EJ396" s="1051"/>
      <c r="EK396" s="1052"/>
      <c r="EL396" s="156" t="s">
        <v>862</v>
      </c>
      <c r="EM396" s="157">
        <f>'STUDENT PROFILE'!$A$55</f>
        <v>49</v>
      </c>
      <c r="EN396" s="158"/>
      <c r="EO396" s="1053" t="s">
        <v>50</v>
      </c>
      <c r="EP396" s="1054"/>
      <c r="EQ396" s="1054">
        <f>'STUDENT PROFILE'!$D$55</f>
        <v>2772</v>
      </c>
      <c r="ER396" s="1055"/>
      <c r="ES396" s="61"/>
      <c r="ET396" s="862"/>
    </row>
    <row r="397" spans="1:150" s="155" customFormat="1" ht="14.1" customHeight="1" thickTop="1">
      <c r="A397" s="862"/>
      <c r="B397" s="159"/>
      <c r="C397" s="61"/>
      <c r="D397" s="169"/>
      <c r="E397" s="61"/>
      <c r="F397" s="61"/>
      <c r="G397" s="61"/>
      <c r="H397" s="61"/>
      <c r="I397" s="61"/>
      <c r="J397" s="61"/>
      <c r="K397" s="61"/>
      <c r="L397" s="60"/>
      <c r="M397" s="61"/>
      <c r="N397" s="61"/>
      <c r="O397" s="862"/>
      <c r="P397" s="862"/>
      <c r="Q397" s="159"/>
      <c r="R397" s="61"/>
      <c r="S397" s="169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862"/>
      <c r="AE397" s="862"/>
      <c r="AF397" s="159"/>
      <c r="AG397" s="61"/>
      <c r="AH397" s="169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862"/>
      <c r="AT397" s="862"/>
      <c r="AU397" s="159"/>
      <c r="AV397" s="61"/>
      <c r="AW397" s="169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862"/>
      <c r="BI397" s="862"/>
      <c r="BJ397" s="159"/>
      <c r="BK397" s="61"/>
      <c r="BL397" s="169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862"/>
      <c r="BX397" s="862"/>
      <c r="BY397" s="159"/>
      <c r="BZ397" s="61"/>
      <c r="CA397" s="169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862"/>
      <c r="CM397" s="862"/>
      <c r="CN397" s="159"/>
      <c r="CO397" s="61"/>
      <c r="CP397" s="169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862"/>
      <c r="DB397" s="862"/>
      <c r="DC397" s="159"/>
      <c r="DD397" s="61"/>
      <c r="DE397" s="169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862"/>
      <c r="DQ397" s="862"/>
      <c r="DR397" s="159"/>
      <c r="DS397" s="61"/>
      <c r="DT397" s="169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862"/>
      <c r="EF397" s="862"/>
      <c r="EG397" s="159"/>
      <c r="EH397" s="61"/>
      <c r="EI397" s="169"/>
      <c r="EJ397" s="61"/>
      <c r="EK397" s="61"/>
      <c r="EL397" s="61"/>
      <c r="EM397" s="61"/>
      <c r="EN397" s="61"/>
      <c r="EO397" s="61"/>
      <c r="EP397" s="61"/>
      <c r="EQ397" s="61"/>
      <c r="ER397" s="61"/>
      <c r="ES397" s="61"/>
      <c r="ET397" s="862"/>
    </row>
    <row r="398" spans="1:150" s="155" customFormat="1" ht="14.1" customHeight="1">
      <c r="A398" s="862"/>
      <c r="B398" s="1056" t="str">
        <f>HOME!$B$15</f>
        <v>ENGLISH</v>
      </c>
      <c r="C398" s="61"/>
      <c r="D398" s="61"/>
      <c r="E398" s="61"/>
      <c r="F398" s="61"/>
      <c r="G398" s="61"/>
      <c r="H398" s="61"/>
      <c r="I398" s="61"/>
      <c r="J398" s="61"/>
      <c r="K398" s="61"/>
      <c r="L398" s="60"/>
      <c r="M398" s="61"/>
      <c r="N398" s="61"/>
      <c r="O398" s="862"/>
      <c r="P398" s="862"/>
      <c r="Q398" s="1056" t="str">
        <f>HOME!$B$15</f>
        <v>ENGLISH</v>
      </c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862"/>
      <c r="AE398" s="862"/>
      <c r="AF398" s="1056" t="str">
        <f>HOME!$B$15</f>
        <v>ENGLISH</v>
      </c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862"/>
      <c r="AT398" s="862"/>
      <c r="AU398" s="1056" t="str">
        <f>HOME!$B$15</f>
        <v>ENGLISH</v>
      </c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862"/>
      <c r="BI398" s="862"/>
      <c r="BJ398" s="1056" t="str">
        <f>HOME!$B$15</f>
        <v>ENGLISH</v>
      </c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862"/>
      <c r="BX398" s="862"/>
      <c r="BY398" s="1056" t="str">
        <f>HOME!$B$15</f>
        <v>ENGLISH</v>
      </c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862"/>
      <c r="CM398" s="862"/>
      <c r="CN398" s="1056" t="str">
        <f>HOME!$B$15</f>
        <v>ENGLISH</v>
      </c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862"/>
      <c r="DB398" s="862"/>
      <c r="DC398" s="1056" t="str">
        <f>HOME!$B$15</f>
        <v>ENGLISH</v>
      </c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862"/>
      <c r="DQ398" s="862"/>
      <c r="DR398" s="1056" t="str">
        <f>HOME!$B$15</f>
        <v>ENGLISH</v>
      </c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862"/>
      <c r="EF398" s="862"/>
      <c r="EG398" s="1056" t="str">
        <f>HOME!$B$15</f>
        <v>ENGLISH</v>
      </c>
      <c r="EH398" s="61"/>
      <c r="EI398" s="61"/>
      <c r="EJ398" s="61"/>
      <c r="EK398" s="61"/>
      <c r="EL398" s="61"/>
      <c r="EM398" s="61"/>
      <c r="EN398" s="61"/>
      <c r="EO398" s="61"/>
      <c r="EP398" s="61"/>
      <c r="EQ398" s="61"/>
      <c r="ER398" s="61"/>
      <c r="ES398" s="61"/>
      <c r="ET398" s="862"/>
    </row>
    <row r="399" spans="1:150" s="155" customFormat="1" ht="14.1" customHeight="1">
      <c r="A399" s="862"/>
      <c r="B399" s="1056"/>
      <c r="C399" s="61"/>
      <c r="D399" s="61"/>
      <c r="E399" s="61"/>
      <c r="F399" s="61"/>
      <c r="G399" s="61"/>
      <c r="H399" s="61"/>
      <c r="I399" s="61"/>
      <c r="J399" s="61"/>
      <c r="K399" s="61"/>
      <c r="L399" s="60"/>
      <c r="M399" s="61"/>
      <c r="N399" s="61"/>
      <c r="O399" s="862"/>
      <c r="P399" s="862"/>
      <c r="Q399" s="1056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862"/>
      <c r="AE399" s="862"/>
      <c r="AF399" s="1056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862"/>
      <c r="AT399" s="862"/>
      <c r="AU399" s="1056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862"/>
      <c r="BI399" s="862"/>
      <c r="BJ399" s="1056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862"/>
      <c r="BX399" s="862"/>
      <c r="BY399" s="1056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862"/>
      <c r="CM399" s="862"/>
      <c r="CN399" s="1056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862"/>
      <c r="DB399" s="862"/>
      <c r="DC399" s="1056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862"/>
      <c r="DQ399" s="862"/>
      <c r="DR399" s="1056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862"/>
      <c r="EF399" s="862"/>
      <c r="EG399" s="1056"/>
      <c r="EH399" s="61"/>
      <c r="EI399" s="61"/>
      <c r="EJ399" s="61"/>
      <c r="EK399" s="61"/>
      <c r="EL399" s="61"/>
      <c r="EM399" s="61"/>
      <c r="EN399" s="61"/>
      <c r="EO399" s="61"/>
      <c r="EP399" s="61"/>
      <c r="EQ399" s="61"/>
      <c r="ER399" s="61"/>
      <c r="ES399" s="61"/>
      <c r="ET399" s="862"/>
    </row>
    <row r="400" spans="1:150" s="155" customFormat="1" ht="14.1" customHeight="1">
      <c r="A400" s="862"/>
      <c r="B400" s="1056"/>
      <c r="C400" s="61"/>
      <c r="D400" s="61"/>
      <c r="E400" s="61"/>
      <c r="F400" s="61"/>
      <c r="G400" s="61"/>
      <c r="H400" s="61"/>
      <c r="I400" s="61"/>
      <c r="J400" s="61"/>
      <c r="K400" s="61"/>
      <c r="L400" s="60"/>
      <c r="M400" s="61"/>
      <c r="N400" s="61"/>
      <c r="O400" s="862"/>
      <c r="P400" s="862"/>
      <c r="Q400" s="1056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862"/>
      <c r="AE400" s="862"/>
      <c r="AF400" s="1056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862"/>
      <c r="AT400" s="862"/>
      <c r="AU400" s="1056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862"/>
      <c r="BI400" s="862"/>
      <c r="BJ400" s="1056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862"/>
      <c r="BX400" s="862"/>
      <c r="BY400" s="1056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862"/>
      <c r="CM400" s="862"/>
      <c r="CN400" s="1056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862"/>
      <c r="DB400" s="862"/>
      <c r="DC400" s="1056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862"/>
      <c r="DQ400" s="862"/>
      <c r="DR400" s="1056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862"/>
      <c r="EF400" s="862"/>
      <c r="EG400" s="1056"/>
      <c r="EH400" s="61"/>
      <c r="EI400" s="61"/>
      <c r="EJ400" s="61"/>
      <c r="EK400" s="61"/>
      <c r="EL400" s="61"/>
      <c r="EM400" s="61"/>
      <c r="EN400" s="61"/>
      <c r="EO400" s="61"/>
      <c r="EP400" s="61"/>
      <c r="EQ400" s="61"/>
      <c r="ER400" s="61"/>
      <c r="ES400" s="61"/>
      <c r="ET400" s="862"/>
    </row>
    <row r="401" spans="1:150" s="155" customFormat="1" ht="14.1" customHeight="1">
      <c r="A401" s="862"/>
      <c r="B401" s="1056"/>
      <c r="C401" s="61"/>
      <c r="D401" s="61"/>
      <c r="E401" s="61"/>
      <c r="F401" s="61"/>
      <c r="G401" s="61"/>
      <c r="H401" s="61"/>
      <c r="I401" s="61"/>
      <c r="J401" s="61"/>
      <c r="K401" s="61"/>
      <c r="L401" s="60"/>
      <c r="M401" s="61"/>
      <c r="N401" s="61"/>
      <c r="O401" s="862"/>
      <c r="P401" s="862"/>
      <c r="Q401" s="1056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862"/>
      <c r="AE401" s="862"/>
      <c r="AF401" s="1056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862"/>
      <c r="AT401" s="862"/>
      <c r="AU401" s="1056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862"/>
      <c r="BI401" s="862"/>
      <c r="BJ401" s="1056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862"/>
      <c r="BX401" s="862"/>
      <c r="BY401" s="1056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862"/>
      <c r="CM401" s="862"/>
      <c r="CN401" s="1056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862"/>
      <c r="DB401" s="862"/>
      <c r="DC401" s="1056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862"/>
      <c r="DQ401" s="862"/>
      <c r="DR401" s="1056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862"/>
      <c r="EF401" s="862"/>
      <c r="EG401" s="1056"/>
      <c r="EH401" s="61"/>
      <c r="EI401" s="61"/>
      <c r="EJ401" s="61"/>
      <c r="EK401" s="61"/>
      <c r="EL401" s="61"/>
      <c r="EM401" s="61"/>
      <c r="EN401" s="61"/>
      <c r="EO401" s="61"/>
      <c r="EP401" s="61"/>
      <c r="EQ401" s="61"/>
      <c r="ER401" s="61"/>
      <c r="ES401" s="61"/>
      <c r="ET401" s="862"/>
    </row>
    <row r="402" spans="1:150" s="155" customFormat="1" ht="14.1" customHeight="1">
      <c r="A402" s="862"/>
      <c r="B402" s="1056"/>
      <c r="C402" s="61"/>
      <c r="D402" s="61"/>
      <c r="E402" s="61"/>
      <c r="F402" s="61"/>
      <c r="G402" s="61"/>
      <c r="H402" s="61"/>
      <c r="I402" s="61"/>
      <c r="J402" s="61"/>
      <c r="K402" s="61"/>
      <c r="L402" s="60"/>
      <c r="M402" s="61"/>
      <c r="N402" s="61"/>
      <c r="O402" s="862"/>
      <c r="P402" s="862"/>
      <c r="Q402" s="1056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862"/>
      <c r="AE402" s="862"/>
      <c r="AF402" s="1056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862"/>
      <c r="AT402" s="862"/>
      <c r="AU402" s="1056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862"/>
      <c r="BI402" s="862"/>
      <c r="BJ402" s="1056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862"/>
      <c r="BX402" s="862"/>
      <c r="BY402" s="1056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862"/>
      <c r="CM402" s="862"/>
      <c r="CN402" s="1056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862"/>
      <c r="DB402" s="862"/>
      <c r="DC402" s="1056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862"/>
      <c r="DQ402" s="862"/>
      <c r="DR402" s="1056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862"/>
      <c r="EF402" s="862"/>
      <c r="EG402" s="1056"/>
      <c r="EH402" s="61"/>
      <c r="EI402" s="61"/>
      <c r="EJ402" s="61"/>
      <c r="EK402" s="61"/>
      <c r="EL402" s="61"/>
      <c r="EM402" s="61"/>
      <c r="EN402" s="61"/>
      <c r="EO402" s="61"/>
      <c r="EP402" s="61"/>
      <c r="EQ402" s="61"/>
      <c r="ER402" s="61"/>
      <c r="ES402" s="61"/>
      <c r="ET402" s="862"/>
    </row>
    <row r="403" spans="1:150" s="155" customFormat="1" ht="14.1" customHeight="1">
      <c r="A403" s="862"/>
      <c r="B403" s="1056"/>
      <c r="C403" s="61"/>
      <c r="D403" s="61"/>
      <c r="E403" s="61"/>
      <c r="F403" s="61"/>
      <c r="G403" s="61"/>
      <c r="H403" s="61"/>
      <c r="I403" s="61"/>
      <c r="J403" s="61"/>
      <c r="K403" s="61"/>
      <c r="L403" s="60"/>
      <c r="M403" s="61"/>
      <c r="N403" s="61"/>
      <c r="O403" s="862"/>
      <c r="P403" s="862"/>
      <c r="Q403" s="1056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862"/>
      <c r="AE403" s="862"/>
      <c r="AF403" s="1056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862"/>
      <c r="AT403" s="862"/>
      <c r="AU403" s="1056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862"/>
      <c r="BI403" s="862"/>
      <c r="BJ403" s="1056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862"/>
      <c r="BX403" s="862"/>
      <c r="BY403" s="1056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862"/>
      <c r="CM403" s="862"/>
      <c r="CN403" s="1056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862"/>
      <c r="DB403" s="862"/>
      <c r="DC403" s="1056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862"/>
      <c r="DQ403" s="862"/>
      <c r="DR403" s="1056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862"/>
      <c r="EF403" s="862"/>
      <c r="EG403" s="1056"/>
      <c r="EH403" s="61"/>
      <c r="EI403" s="61"/>
      <c r="EJ403" s="61"/>
      <c r="EK403" s="61"/>
      <c r="EL403" s="61"/>
      <c r="EM403" s="61"/>
      <c r="EN403" s="61"/>
      <c r="EO403" s="61"/>
      <c r="EP403" s="61"/>
      <c r="EQ403" s="61"/>
      <c r="ER403" s="61"/>
      <c r="ES403" s="61"/>
      <c r="ET403" s="862"/>
    </row>
    <row r="404" spans="1:150" s="155" customFormat="1" ht="14.1" customHeight="1">
      <c r="A404" s="862"/>
      <c r="B404" s="1056"/>
      <c r="C404" s="61"/>
      <c r="D404" s="61"/>
      <c r="E404" s="61"/>
      <c r="F404" s="61"/>
      <c r="G404" s="61"/>
      <c r="H404" s="61"/>
      <c r="I404" s="61"/>
      <c r="J404" s="61"/>
      <c r="K404" s="61"/>
      <c r="L404" s="60"/>
      <c r="M404" s="61"/>
      <c r="N404" s="61"/>
      <c r="O404" s="862"/>
      <c r="P404" s="862"/>
      <c r="Q404" s="1056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862"/>
      <c r="AE404" s="862"/>
      <c r="AF404" s="1056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862"/>
      <c r="AT404" s="862"/>
      <c r="AU404" s="1056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862"/>
      <c r="BI404" s="862"/>
      <c r="BJ404" s="1056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862"/>
      <c r="BX404" s="862"/>
      <c r="BY404" s="1056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862"/>
      <c r="CM404" s="862"/>
      <c r="CN404" s="1056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862"/>
      <c r="DB404" s="862"/>
      <c r="DC404" s="1056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862"/>
      <c r="DQ404" s="862"/>
      <c r="DR404" s="1056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862"/>
      <c r="EF404" s="862"/>
      <c r="EG404" s="1056"/>
      <c r="EH404" s="61"/>
      <c r="EI404" s="61"/>
      <c r="EJ404" s="61"/>
      <c r="EK404" s="61"/>
      <c r="EL404" s="61"/>
      <c r="EM404" s="61"/>
      <c r="EN404" s="61"/>
      <c r="EO404" s="61"/>
      <c r="EP404" s="61"/>
      <c r="EQ404" s="61"/>
      <c r="ER404" s="61"/>
      <c r="ES404" s="61"/>
      <c r="ET404" s="862"/>
    </row>
    <row r="405" spans="1:150" s="155" customFormat="1" ht="14.1" customHeight="1">
      <c r="A405" s="862"/>
      <c r="B405" s="1056"/>
      <c r="C405" s="61"/>
      <c r="D405" s="61"/>
      <c r="E405" s="61"/>
      <c r="F405" s="61"/>
      <c r="G405" s="61"/>
      <c r="H405" s="61"/>
      <c r="I405" s="61"/>
      <c r="J405" s="61"/>
      <c r="K405" s="61"/>
      <c r="L405" s="60"/>
      <c r="M405" s="61"/>
      <c r="N405" s="61"/>
      <c r="O405" s="862"/>
      <c r="P405" s="862"/>
      <c r="Q405" s="1056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862"/>
      <c r="AE405" s="862"/>
      <c r="AF405" s="1056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862"/>
      <c r="AT405" s="862"/>
      <c r="AU405" s="1056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862"/>
      <c r="BI405" s="862"/>
      <c r="BJ405" s="1056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862"/>
      <c r="BX405" s="862"/>
      <c r="BY405" s="1056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862"/>
      <c r="CM405" s="862"/>
      <c r="CN405" s="1056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862"/>
      <c r="DB405" s="862"/>
      <c r="DC405" s="1056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862"/>
      <c r="DQ405" s="862"/>
      <c r="DR405" s="1056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862"/>
      <c r="EF405" s="862"/>
      <c r="EG405" s="1056"/>
      <c r="EH405" s="61"/>
      <c r="EI405" s="61"/>
      <c r="EJ405" s="61"/>
      <c r="EK405" s="61"/>
      <c r="EL405" s="61"/>
      <c r="EM405" s="61"/>
      <c r="EN405" s="61"/>
      <c r="EO405" s="61"/>
      <c r="EP405" s="61"/>
      <c r="EQ405" s="61"/>
      <c r="ER405" s="61"/>
      <c r="ES405" s="61"/>
      <c r="ET405" s="862"/>
    </row>
    <row r="406" spans="1:150" s="155" customFormat="1" ht="14.1" customHeight="1">
      <c r="A406" s="862"/>
      <c r="B406" s="1056"/>
      <c r="C406" s="61"/>
      <c r="D406" s="61"/>
      <c r="E406" s="61"/>
      <c r="F406" s="61"/>
      <c r="G406" s="61"/>
      <c r="H406" s="61"/>
      <c r="I406" s="61"/>
      <c r="J406" s="61"/>
      <c r="K406" s="61"/>
      <c r="L406" s="60"/>
      <c r="M406" s="61"/>
      <c r="N406" s="61"/>
      <c r="O406" s="862"/>
      <c r="P406" s="862"/>
      <c r="Q406" s="1056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862"/>
      <c r="AE406" s="862"/>
      <c r="AF406" s="1056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862"/>
      <c r="AT406" s="862"/>
      <c r="AU406" s="1056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862"/>
      <c r="BI406" s="862"/>
      <c r="BJ406" s="1056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862"/>
      <c r="BX406" s="862"/>
      <c r="BY406" s="1056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862"/>
      <c r="CM406" s="862"/>
      <c r="CN406" s="1056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862"/>
      <c r="DB406" s="862"/>
      <c r="DC406" s="1056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862"/>
      <c r="DQ406" s="862"/>
      <c r="DR406" s="1056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862"/>
      <c r="EF406" s="862"/>
      <c r="EG406" s="1056"/>
      <c r="EH406" s="61"/>
      <c r="EI406" s="61"/>
      <c r="EJ406" s="61"/>
      <c r="EK406" s="61"/>
      <c r="EL406" s="61"/>
      <c r="EM406" s="61"/>
      <c r="EN406" s="61"/>
      <c r="EO406" s="61"/>
      <c r="EP406" s="61"/>
      <c r="EQ406" s="61"/>
      <c r="ER406" s="61"/>
      <c r="ES406" s="61"/>
      <c r="ET406" s="862"/>
    </row>
    <row r="407" spans="1:150" s="155" customFormat="1" ht="14.1" customHeight="1">
      <c r="A407" s="862"/>
      <c r="B407" s="1056"/>
      <c r="C407" s="61"/>
      <c r="D407" s="61"/>
      <c r="E407" s="61"/>
      <c r="F407" s="61"/>
      <c r="G407" s="61"/>
      <c r="H407" s="61"/>
      <c r="I407" s="61"/>
      <c r="J407" s="61"/>
      <c r="K407" s="61"/>
      <c r="L407" s="60"/>
      <c r="M407" s="61"/>
      <c r="N407" s="61"/>
      <c r="O407" s="862"/>
      <c r="P407" s="862"/>
      <c r="Q407" s="1056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862"/>
      <c r="AE407" s="862"/>
      <c r="AF407" s="1056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862"/>
      <c r="AT407" s="862"/>
      <c r="AU407" s="1056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862"/>
      <c r="BI407" s="862"/>
      <c r="BJ407" s="1056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862"/>
      <c r="BX407" s="862"/>
      <c r="BY407" s="1056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862"/>
      <c r="CM407" s="862"/>
      <c r="CN407" s="1056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862"/>
      <c r="DB407" s="862"/>
      <c r="DC407" s="1056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862"/>
      <c r="DQ407" s="862"/>
      <c r="DR407" s="1056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862"/>
      <c r="EF407" s="862"/>
      <c r="EG407" s="1056"/>
      <c r="EH407" s="61"/>
      <c r="EI407" s="61"/>
      <c r="EJ407" s="61"/>
      <c r="EK407" s="61"/>
      <c r="EL407" s="61"/>
      <c r="EM407" s="61"/>
      <c r="EN407" s="61"/>
      <c r="EO407" s="61"/>
      <c r="EP407" s="61"/>
      <c r="EQ407" s="61"/>
      <c r="ER407" s="61"/>
      <c r="ES407" s="61"/>
      <c r="ET407" s="862"/>
    </row>
    <row r="408" spans="1:150" s="155" customFormat="1" ht="14.1" customHeight="1">
      <c r="A408" s="862"/>
      <c r="B408" s="160"/>
      <c r="C408" s="61"/>
      <c r="D408" s="61"/>
      <c r="E408" s="61"/>
      <c r="F408" s="61"/>
      <c r="G408" s="61"/>
      <c r="H408" s="61"/>
      <c r="I408" s="61"/>
      <c r="J408" s="61"/>
      <c r="K408" s="61"/>
      <c r="L408" s="60"/>
      <c r="M408" s="61"/>
      <c r="N408" s="61"/>
      <c r="O408" s="862"/>
      <c r="P408" s="862"/>
      <c r="Q408" s="160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862"/>
      <c r="AE408" s="862"/>
      <c r="AF408" s="160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862"/>
      <c r="AT408" s="862"/>
      <c r="AU408" s="160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862"/>
      <c r="BI408" s="862"/>
      <c r="BJ408" s="160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862"/>
      <c r="BX408" s="862"/>
      <c r="BY408" s="160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862"/>
      <c r="CM408" s="862"/>
      <c r="CN408" s="160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862"/>
      <c r="DB408" s="862"/>
      <c r="DC408" s="160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862"/>
      <c r="DQ408" s="862"/>
      <c r="DR408" s="160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862"/>
      <c r="EF408" s="862"/>
      <c r="EG408" s="160"/>
      <c r="EH408" s="61"/>
      <c r="EI408" s="61"/>
      <c r="EJ408" s="61"/>
      <c r="EK408" s="61"/>
      <c r="EL408" s="61"/>
      <c r="EM408" s="61"/>
      <c r="EN408" s="61"/>
      <c r="EO408" s="61"/>
      <c r="EP408" s="61"/>
      <c r="EQ408" s="61"/>
      <c r="ER408" s="61"/>
      <c r="ES408" s="61"/>
      <c r="ET408" s="862"/>
    </row>
    <row r="409" spans="1:150" s="155" customFormat="1" ht="14.1" customHeight="1">
      <c r="A409" s="862"/>
      <c r="B409" s="159"/>
      <c r="C409" s="61"/>
      <c r="D409" s="61"/>
      <c r="E409" s="61"/>
      <c r="F409" s="61"/>
      <c r="G409" s="61"/>
      <c r="H409" s="61"/>
      <c r="I409" s="61"/>
      <c r="J409" s="61"/>
      <c r="K409" s="61"/>
      <c r="L409" s="60"/>
      <c r="M409" s="61"/>
      <c r="N409" s="61"/>
      <c r="O409" s="862"/>
      <c r="P409" s="862"/>
      <c r="Q409" s="159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862"/>
      <c r="AE409" s="862"/>
      <c r="AF409" s="159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862"/>
      <c r="AT409" s="862"/>
      <c r="AU409" s="159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862"/>
      <c r="BI409" s="862"/>
      <c r="BJ409" s="159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862"/>
      <c r="BX409" s="862"/>
      <c r="BY409" s="159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862"/>
      <c r="CM409" s="862"/>
      <c r="CN409" s="159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862"/>
      <c r="DB409" s="862"/>
      <c r="DC409" s="159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862"/>
      <c r="DQ409" s="862"/>
      <c r="DR409" s="159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862"/>
      <c r="EF409" s="862"/>
      <c r="EG409" s="159"/>
      <c r="EH409" s="61"/>
      <c r="EI409" s="61"/>
      <c r="EJ409" s="61"/>
      <c r="EK409" s="61"/>
      <c r="EL409" s="61"/>
      <c r="EM409" s="61"/>
      <c r="EN409" s="61"/>
      <c r="EO409" s="61"/>
      <c r="EP409" s="61"/>
      <c r="EQ409" s="61"/>
      <c r="ER409" s="61"/>
      <c r="ES409" s="61"/>
      <c r="ET409" s="862"/>
    </row>
    <row r="410" spans="1:150" s="155" customFormat="1" ht="14.1" customHeight="1">
      <c r="A410" s="862"/>
      <c r="B410" s="1056" t="str">
        <f>HOME!$B$16</f>
        <v>HINDI</v>
      </c>
      <c r="C410" s="61"/>
      <c r="D410" s="61"/>
      <c r="E410" s="61"/>
      <c r="F410" s="61"/>
      <c r="G410" s="61"/>
      <c r="H410" s="61"/>
      <c r="I410" s="61"/>
      <c r="J410" s="61"/>
      <c r="K410" s="61"/>
      <c r="L410" s="60"/>
      <c r="M410" s="61"/>
      <c r="N410" s="61"/>
      <c r="O410" s="862"/>
      <c r="P410" s="862"/>
      <c r="Q410" s="1056" t="str">
        <f>HOME!$B$16</f>
        <v>HINDI</v>
      </c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862"/>
      <c r="AE410" s="862"/>
      <c r="AF410" s="1056" t="str">
        <f>HOME!$B$16</f>
        <v>HINDI</v>
      </c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862"/>
      <c r="AT410" s="862"/>
      <c r="AU410" s="1056" t="str">
        <f>HOME!$B$16</f>
        <v>HINDI</v>
      </c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862"/>
      <c r="BI410" s="862"/>
      <c r="BJ410" s="1056" t="str">
        <f>HOME!$B$16</f>
        <v>HINDI</v>
      </c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862"/>
      <c r="BX410" s="862"/>
      <c r="BY410" s="1056" t="str">
        <f>HOME!$B$16</f>
        <v>HINDI</v>
      </c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862"/>
      <c r="CM410" s="862"/>
      <c r="CN410" s="1056" t="str">
        <f>HOME!$B$16</f>
        <v>HINDI</v>
      </c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862"/>
      <c r="DB410" s="862"/>
      <c r="DC410" s="1056" t="str">
        <f>HOME!$B$16</f>
        <v>HINDI</v>
      </c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862"/>
      <c r="DQ410" s="862"/>
      <c r="DR410" s="1056" t="str">
        <f>HOME!$B$16</f>
        <v>HINDI</v>
      </c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862"/>
      <c r="EF410" s="862"/>
      <c r="EG410" s="1056" t="str">
        <f>HOME!$B$16</f>
        <v>HINDI</v>
      </c>
      <c r="EH410" s="61"/>
      <c r="EI410" s="61"/>
      <c r="EJ410" s="61"/>
      <c r="EK410" s="61"/>
      <c r="EL410" s="61"/>
      <c r="EM410" s="61"/>
      <c r="EN410" s="61"/>
      <c r="EO410" s="61"/>
      <c r="EP410" s="61"/>
      <c r="EQ410" s="61"/>
      <c r="ER410" s="61"/>
      <c r="ES410" s="61"/>
      <c r="ET410" s="862"/>
    </row>
    <row r="411" spans="1:150" s="155" customFormat="1" ht="14.1" customHeight="1">
      <c r="A411" s="862"/>
      <c r="B411" s="1056"/>
      <c r="C411" s="61"/>
      <c r="D411" s="61"/>
      <c r="E411" s="61"/>
      <c r="F411" s="61"/>
      <c r="G411" s="61"/>
      <c r="H411" s="61"/>
      <c r="I411" s="61"/>
      <c r="J411" s="61"/>
      <c r="K411" s="61"/>
      <c r="L411" s="60"/>
      <c r="M411" s="61"/>
      <c r="N411" s="61"/>
      <c r="O411" s="862"/>
      <c r="P411" s="862"/>
      <c r="Q411" s="1056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862"/>
      <c r="AE411" s="862"/>
      <c r="AF411" s="1056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862"/>
      <c r="AT411" s="862"/>
      <c r="AU411" s="1056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862"/>
      <c r="BI411" s="862"/>
      <c r="BJ411" s="1056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862"/>
      <c r="BX411" s="862"/>
      <c r="BY411" s="1056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862"/>
      <c r="CM411" s="862"/>
      <c r="CN411" s="1056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862"/>
      <c r="DB411" s="862"/>
      <c r="DC411" s="1056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862"/>
      <c r="DQ411" s="862"/>
      <c r="DR411" s="1056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862"/>
      <c r="EF411" s="862"/>
      <c r="EG411" s="1056"/>
      <c r="EH411" s="61"/>
      <c r="EI411" s="61"/>
      <c r="EJ411" s="61"/>
      <c r="EK411" s="61"/>
      <c r="EL411" s="61"/>
      <c r="EM411" s="61"/>
      <c r="EN411" s="61"/>
      <c r="EO411" s="61"/>
      <c r="EP411" s="61"/>
      <c r="EQ411" s="61"/>
      <c r="ER411" s="61"/>
      <c r="ES411" s="61"/>
      <c r="ET411" s="862"/>
    </row>
    <row r="412" spans="1:150" s="155" customFormat="1" ht="14.1" customHeight="1">
      <c r="A412" s="862"/>
      <c r="B412" s="1056"/>
      <c r="C412" s="61"/>
      <c r="D412" s="61"/>
      <c r="E412" s="61"/>
      <c r="F412" s="61"/>
      <c r="G412" s="61"/>
      <c r="H412" s="61"/>
      <c r="I412" s="61"/>
      <c r="J412" s="61"/>
      <c r="K412" s="61"/>
      <c r="L412" s="60"/>
      <c r="M412" s="61"/>
      <c r="N412" s="61"/>
      <c r="O412" s="862"/>
      <c r="P412" s="862"/>
      <c r="Q412" s="1056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862"/>
      <c r="AE412" s="862"/>
      <c r="AF412" s="1056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862"/>
      <c r="AT412" s="862"/>
      <c r="AU412" s="1056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862"/>
      <c r="BI412" s="862"/>
      <c r="BJ412" s="1056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862"/>
      <c r="BX412" s="862"/>
      <c r="BY412" s="1056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862"/>
      <c r="CM412" s="862"/>
      <c r="CN412" s="1056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862"/>
      <c r="DB412" s="862"/>
      <c r="DC412" s="1056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862"/>
      <c r="DQ412" s="862"/>
      <c r="DR412" s="1056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862"/>
      <c r="EF412" s="862"/>
      <c r="EG412" s="1056"/>
      <c r="EH412" s="61"/>
      <c r="EI412" s="61"/>
      <c r="EJ412" s="61"/>
      <c r="EK412" s="61"/>
      <c r="EL412" s="61"/>
      <c r="EM412" s="61"/>
      <c r="EN412" s="61"/>
      <c r="EO412" s="61"/>
      <c r="EP412" s="61"/>
      <c r="EQ412" s="61"/>
      <c r="ER412" s="61"/>
      <c r="ES412" s="61"/>
      <c r="ET412" s="862"/>
    </row>
    <row r="413" spans="1:150" s="155" customFormat="1" ht="14.1" customHeight="1">
      <c r="A413" s="862"/>
      <c r="B413" s="1056"/>
      <c r="C413" s="61"/>
      <c r="D413" s="61"/>
      <c r="E413" s="61"/>
      <c r="F413" s="61"/>
      <c r="G413" s="61"/>
      <c r="H413" s="61"/>
      <c r="I413" s="61"/>
      <c r="J413" s="61"/>
      <c r="K413" s="61"/>
      <c r="L413" s="60"/>
      <c r="M413" s="61"/>
      <c r="N413" s="61"/>
      <c r="O413" s="862"/>
      <c r="P413" s="862"/>
      <c r="Q413" s="1056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862"/>
      <c r="AE413" s="862"/>
      <c r="AF413" s="1056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862"/>
      <c r="AT413" s="862"/>
      <c r="AU413" s="1056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862"/>
      <c r="BI413" s="862"/>
      <c r="BJ413" s="1056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862"/>
      <c r="BX413" s="862"/>
      <c r="BY413" s="1056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862"/>
      <c r="CM413" s="862"/>
      <c r="CN413" s="1056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862"/>
      <c r="DB413" s="862"/>
      <c r="DC413" s="1056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862"/>
      <c r="DQ413" s="862"/>
      <c r="DR413" s="1056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862"/>
      <c r="EF413" s="862"/>
      <c r="EG413" s="1056"/>
      <c r="EH413" s="61"/>
      <c r="EI413" s="61"/>
      <c r="EJ413" s="61"/>
      <c r="EK413" s="61"/>
      <c r="EL413" s="61"/>
      <c r="EM413" s="61"/>
      <c r="EN413" s="61"/>
      <c r="EO413" s="61"/>
      <c r="EP413" s="61"/>
      <c r="EQ413" s="61"/>
      <c r="ER413" s="61"/>
      <c r="ES413" s="61"/>
      <c r="ET413" s="862"/>
    </row>
    <row r="414" spans="1:150" s="155" customFormat="1" ht="14.1" customHeight="1">
      <c r="A414" s="862"/>
      <c r="B414" s="1056"/>
      <c r="C414" s="61"/>
      <c r="D414" s="61"/>
      <c r="E414" s="61"/>
      <c r="F414" s="61"/>
      <c r="G414" s="61"/>
      <c r="H414" s="61"/>
      <c r="I414" s="61"/>
      <c r="J414" s="61"/>
      <c r="K414" s="61"/>
      <c r="L414" s="60"/>
      <c r="M414" s="61"/>
      <c r="N414" s="61"/>
      <c r="O414" s="862"/>
      <c r="P414" s="862"/>
      <c r="Q414" s="1056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862"/>
      <c r="AE414" s="862"/>
      <c r="AF414" s="1056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862"/>
      <c r="AT414" s="862"/>
      <c r="AU414" s="1056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862"/>
      <c r="BI414" s="862"/>
      <c r="BJ414" s="1056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862"/>
      <c r="BX414" s="862"/>
      <c r="BY414" s="1056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862"/>
      <c r="CM414" s="862"/>
      <c r="CN414" s="1056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862"/>
      <c r="DB414" s="862"/>
      <c r="DC414" s="1056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862"/>
      <c r="DQ414" s="862"/>
      <c r="DR414" s="1056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862"/>
      <c r="EF414" s="862"/>
      <c r="EG414" s="1056"/>
      <c r="EH414" s="61"/>
      <c r="EI414" s="61"/>
      <c r="EJ414" s="61"/>
      <c r="EK414" s="61"/>
      <c r="EL414" s="61"/>
      <c r="EM414" s="61"/>
      <c r="EN414" s="61"/>
      <c r="EO414" s="61"/>
      <c r="EP414" s="61"/>
      <c r="EQ414" s="61"/>
      <c r="ER414" s="61"/>
      <c r="ES414" s="61"/>
      <c r="ET414" s="862"/>
    </row>
    <row r="415" spans="1:150" s="155" customFormat="1" ht="14.1" customHeight="1">
      <c r="A415" s="862"/>
      <c r="B415" s="1056"/>
      <c r="C415" s="61"/>
      <c r="D415" s="61"/>
      <c r="E415" s="61"/>
      <c r="F415" s="61"/>
      <c r="G415" s="61"/>
      <c r="H415" s="61"/>
      <c r="I415" s="61"/>
      <c r="J415" s="61"/>
      <c r="K415" s="61"/>
      <c r="L415" s="60"/>
      <c r="M415" s="61"/>
      <c r="N415" s="61"/>
      <c r="O415" s="862"/>
      <c r="P415" s="862"/>
      <c r="Q415" s="1056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862"/>
      <c r="AE415" s="862"/>
      <c r="AF415" s="1056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862"/>
      <c r="AT415" s="862"/>
      <c r="AU415" s="1056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862"/>
      <c r="BI415" s="862"/>
      <c r="BJ415" s="1056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862"/>
      <c r="BX415" s="862"/>
      <c r="BY415" s="1056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862"/>
      <c r="CM415" s="862"/>
      <c r="CN415" s="1056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862"/>
      <c r="DB415" s="862"/>
      <c r="DC415" s="1056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862"/>
      <c r="DQ415" s="862"/>
      <c r="DR415" s="1056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862"/>
      <c r="EF415" s="862"/>
      <c r="EG415" s="1056"/>
      <c r="EH415" s="61"/>
      <c r="EI415" s="61"/>
      <c r="EJ415" s="61"/>
      <c r="EK415" s="61"/>
      <c r="EL415" s="61"/>
      <c r="EM415" s="61"/>
      <c r="EN415" s="61"/>
      <c r="EO415" s="61"/>
      <c r="EP415" s="61"/>
      <c r="EQ415" s="61"/>
      <c r="ER415" s="61"/>
      <c r="ES415" s="61"/>
      <c r="ET415" s="862"/>
    </row>
    <row r="416" spans="1:150" s="155" customFormat="1" ht="14.1" customHeight="1">
      <c r="A416" s="862"/>
      <c r="B416" s="1056"/>
      <c r="C416" s="61"/>
      <c r="D416" s="61"/>
      <c r="E416" s="61"/>
      <c r="F416" s="61"/>
      <c r="G416" s="61"/>
      <c r="H416" s="61"/>
      <c r="I416" s="61"/>
      <c r="J416" s="61"/>
      <c r="K416" s="61"/>
      <c r="L416" s="60"/>
      <c r="M416" s="61"/>
      <c r="N416" s="61"/>
      <c r="O416" s="862"/>
      <c r="P416" s="862"/>
      <c r="Q416" s="1056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862"/>
      <c r="AE416" s="862"/>
      <c r="AF416" s="1056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862"/>
      <c r="AT416" s="862"/>
      <c r="AU416" s="1056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862"/>
      <c r="BI416" s="862"/>
      <c r="BJ416" s="1056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862"/>
      <c r="BX416" s="862"/>
      <c r="BY416" s="1056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862"/>
      <c r="CM416" s="862"/>
      <c r="CN416" s="1056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862"/>
      <c r="DB416" s="862"/>
      <c r="DC416" s="1056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862"/>
      <c r="DQ416" s="862"/>
      <c r="DR416" s="1056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862"/>
      <c r="EF416" s="862"/>
      <c r="EG416" s="1056"/>
      <c r="EH416" s="61"/>
      <c r="EI416" s="61"/>
      <c r="EJ416" s="61"/>
      <c r="EK416" s="61"/>
      <c r="EL416" s="61"/>
      <c r="EM416" s="61"/>
      <c r="EN416" s="61"/>
      <c r="EO416" s="61"/>
      <c r="EP416" s="61"/>
      <c r="EQ416" s="61"/>
      <c r="ER416" s="61"/>
      <c r="ES416" s="61"/>
      <c r="ET416" s="862"/>
    </row>
    <row r="417" spans="1:150" s="155" customFormat="1" ht="14.1" customHeight="1">
      <c r="A417" s="862"/>
      <c r="B417" s="1056"/>
      <c r="C417" s="61"/>
      <c r="D417" s="61"/>
      <c r="E417" s="61"/>
      <c r="F417" s="61"/>
      <c r="G417" s="61"/>
      <c r="H417" s="61"/>
      <c r="I417" s="61"/>
      <c r="J417" s="61"/>
      <c r="K417" s="61"/>
      <c r="L417" s="60"/>
      <c r="M417" s="61"/>
      <c r="N417" s="61"/>
      <c r="O417" s="862"/>
      <c r="P417" s="862"/>
      <c r="Q417" s="1056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862"/>
      <c r="AE417" s="862"/>
      <c r="AF417" s="1056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862"/>
      <c r="AT417" s="862"/>
      <c r="AU417" s="1056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862"/>
      <c r="BI417" s="862"/>
      <c r="BJ417" s="1056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862"/>
      <c r="BX417" s="862"/>
      <c r="BY417" s="1056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862"/>
      <c r="CM417" s="862"/>
      <c r="CN417" s="1056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862"/>
      <c r="DB417" s="862"/>
      <c r="DC417" s="1056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862"/>
      <c r="DQ417" s="862"/>
      <c r="DR417" s="1056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862"/>
      <c r="EF417" s="862"/>
      <c r="EG417" s="1056"/>
      <c r="EH417" s="61"/>
      <c r="EI417" s="61"/>
      <c r="EJ417" s="61"/>
      <c r="EK417" s="61"/>
      <c r="EL417" s="61"/>
      <c r="EM417" s="61"/>
      <c r="EN417" s="61"/>
      <c r="EO417" s="61"/>
      <c r="EP417" s="61"/>
      <c r="EQ417" s="61"/>
      <c r="ER417" s="61"/>
      <c r="ES417" s="61"/>
      <c r="ET417" s="862"/>
    </row>
    <row r="418" spans="1:150" s="155" customFormat="1" ht="14.1" customHeight="1">
      <c r="A418" s="862"/>
      <c r="B418" s="1056"/>
      <c r="C418" s="61"/>
      <c r="D418" s="61"/>
      <c r="E418" s="61"/>
      <c r="F418" s="61"/>
      <c r="G418" s="61"/>
      <c r="H418" s="61"/>
      <c r="I418" s="61"/>
      <c r="J418" s="61"/>
      <c r="K418" s="61"/>
      <c r="L418" s="60"/>
      <c r="M418" s="61"/>
      <c r="N418" s="61"/>
      <c r="O418" s="862"/>
      <c r="P418" s="862"/>
      <c r="Q418" s="1056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862"/>
      <c r="AE418" s="862"/>
      <c r="AF418" s="1056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862"/>
      <c r="AT418" s="862"/>
      <c r="AU418" s="1056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862"/>
      <c r="BI418" s="862"/>
      <c r="BJ418" s="1056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862"/>
      <c r="BX418" s="862"/>
      <c r="BY418" s="1056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862"/>
      <c r="CM418" s="862"/>
      <c r="CN418" s="1056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862"/>
      <c r="DB418" s="862"/>
      <c r="DC418" s="1056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862"/>
      <c r="DQ418" s="862"/>
      <c r="DR418" s="1056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862"/>
      <c r="EF418" s="862"/>
      <c r="EG418" s="1056"/>
      <c r="EH418" s="61"/>
      <c r="EI418" s="61"/>
      <c r="EJ418" s="61"/>
      <c r="EK418" s="61"/>
      <c r="EL418" s="61"/>
      <c r="EM418" s="61"/>
      <c r="EN418" s="61"/>
      <c r="EO418" s="61"/>
      <c r="EP418" s="61"/>
      <c r="EQ418" s="61"/>
      <c r="ER418" s="61"/>
      <c r="ES418" s="61"/>
      <c r="ET418" s="862"/>
    </row>
    <row r="419" spans="1:150" s="155" customFormat="1" ht="14.1" customHeight="1">
      <c r="A419" s="862"/>
      <c r="B419" s="160"/>
      <c r="C419" s="61"/>
      <c r="D419" s="61"/>
      <c r="E419" s="61"/>
      <c r="F419" s="61"/>
      <c r="G419" s="61"/>
      <c r="H419" s="61"/>
      <c r="I419" s="61"/>
      <c r="J419" s="61"/>
      <c r="K419" s="61"/>
      <c r="L419" s="60"/>
      <c r="M419" s="61"/>
      <c r="N419" s="61"/>
      <c r="O419" s="862"/>
      <c r="P419" s="862"/>
      <c r="Q419" s="160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862"/>
      <c r="AE419" s="862"/>
      <c r="AF419" s="160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862"/>
      <c r="AT419" s="862"/>
      <c r="AU419" s="160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862"/>
      <c r="BI419" s="862"/>
      <c r="BJ419" s="160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862"/>
      <c r="BX419" s="862"/>
      <c r="BY419" s="160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862"/>
      <c r="CM419" s="862"/>
      <c r="CN419" s="160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862"/>
      <c r="DB419" s="862"/>
      <c r="DC419" s="160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862"/>
      <c r="DQ419" s="862"/>
      <c r="DR419" s="160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862"/>
      <c r="EF419" s="862"/>
      <c r="EG419" s="160"/>
      <c r="EH419" s="61"/>
      <c r="EI419" s="61"/>
      <c r="EJ419" s="61"/>
      <c r="EK419" s="61"/>
      <c r="EL419" s="61"/>
      <c r="EM419" s="61"/>
      <c r="EN419" s="61"/>
      <c r="EO419" s="61"/>
      <c r="EP419" s="61"/>
      <c r="EQ419" s="61"/>
      <c r="ER419" s="61"/>
      <c r="ES419" s="61"/>
      <c r="ET419" s="862"/>
    </row>
    <row r="420" spans="1:150" s="155" customFormat="1" ht="14.1" customHeight="1">
      <c r="A420" s="862"/>
      <c r="B420" s="1056" t="str">
        <f>HOME!$B$17</f>
        <v>TELUGU</v>
      </c>
      <c r="C420" s="61"/>
      <c r="D420" s="61"/>
      <c r="E420" s="61"/>
      <c r="F420" s="61"/>
      <c r="G420" s="61"/>
      <c r="H420" s="61"/>
      <c r="I420" s="61"/>
      <c r="J420" s="61"/>
      <c r="K420" s="61"/>
      <c r="L420" s="60"/>
      <c r="M420" s="61"/>
      <c r="N420" s="61"/>
      <c r="O420" s="862"/>
      <c r="P420" s="862"/>
      <c r="Q420" s="1056" t="str">
        <f>HOME!$B$17</f>
        <v>TELUGU</v>
      </c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862"/>
      <c r="AE420" s="862"/>
      <c r="AF420" s="1056" t="str">
        <f>HOME!$B$17</f>
        <v>TELUGU</v>
      </c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862"/>
      <c r="AT420" s="862"/>
      <c r="AU420" s="1056" t="str">
        <f>HOME!$B$17</f>
        <v>TELUGU</v>
      </c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862"/>
      <c r="BI420" s="862"/>
      <c r="BJ420" s="1056" t="str">
        <f>HOME!$B$17</f>
        <v>TELUGU</v>
      </c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862"/>
      <c r="BX420" s="862"/>
      <c r="BY420" s="1056" t="str">
        <f>HOME!$B$17</f>
        <v>TELUGU</v>
      </c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862"/>
      <c r="CM420" s="862"/>
      <c r="CN420" s="1056" t="str">
        <f>HOME!$B$17</f>
        <v>TELUGU</v>
      </c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862"/>
      <c r="DB420" s="862"/>
      <c r="DC420" s="1056" t="str">
        <f>HOME!$B$17</f>
        <v>TELUGU</v>
      </c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862"/>
      <c r="DQ420" s="862"/>
      <c r="DR420" s="1056" t="str">
        <f>HOME!$B$17</f>
        <v>TELUGU</v>
      </c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862"/>
      <c r="EF420" s="862"/>
      <c r="EG420" s="1056" t="str">
        <f>HOME!$B$17</f>
        <v>TELUGU</v>
      </c>
      <c r="EH420" s="61"/>
      <c r="EI420" s="61"/>
      <c r="EJ420" s="61"/>
      <c r="EK420" s="61"/>
      <c r="EL420" s="61"/>
      <c r="EM420" s="61"/>
      <c r="EN420" s="61"/>
      <c r="EO420" s="61"/>
      <c r="EP420" s="61"/>
      <c r="EQ420" s="61"/>
      <c r="ER420" s="61"/>
      <c r="ES420" s="61"/>
      <c r="ET420" s="862"/>
    </row>
    <row r="421" spans="1:150" s="155" customFormat="1" ht="14.1" customHeight="1">
      <c r="A421" s="862"/>
      <c r="B421" s="1056"/>
      <c r="C421" s="61"/>
      <c r="D421" s="61"/>
      <c r="E421" s="61"/>
      <c r="F421" s="61"/>
      <c r="G421" s="61"/>
      <c r="H421" s="61"/>
      <c r="I421" s="61"/>
      <c r="J421" s="61"/>
      <c r="K421" s="61"/>
      <c r="L421" s="60"/>
      <c r="M421" s="61"/>
      <c r="N421" s="61"/>
      <c r="O421" s="862"/>
      <c r="P421" s="862"/>
      <c r="Q421" s="1056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862"/>
      <c r="AE421" s="862"/>
      <c r="AF421" s="1056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862"/>
      <c r="AT421" s="862"/>
      <c r="AU421" s="1056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862"/>
      <c r="BI421" s="862"/>
      <c r="BJ421" s="1056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862"/>
      <c r="BX421" s="862"/>
      <c r="BY421" s="1056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862"/>
      <c r="CM421" s="862"/>
      <c r="CN421" s="1056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862"/>
      <c r="DB421" s="862"/>
      <c r="DC421" s="1056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862"/>
      <c r="DQ421" s="862"/>
      <c r="DR421" s="1056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862"/>
      <c r="EF421" s="862"/>
      <c r="EG421" s="1056"/>
      <c r="EH421" s="61"/>
      <c r="EI421" s="61"/>
      <c r="EJ421" s="61"/>
      <c r="EK421" s="61"/>
      <c r="EL421" s="61"/>
      <c r="EM421" s="61"/>
      <c r="EN421" s="61"/>
      <c r="EO421" s="61"/>
      <c r="EP421" s="61"/>
      <c r="EQ421" s="61"/>
      <c r="ER421" s="61"/>
      <c r="ES421" s="61"/>
      <c r="ET421" s="862"/>
    </row>
    <row r="422" spans="1:150" s="155" customFormat="1" ht="14.1" customHeight="1">
      <c r="A422" s="862"/>
      <c r="B422" s="1056"/>
      <c r="C422" s="61"/>
      <c r="D422" s="61"/>
      <c r="E422" s="61"/>
      <c r="F422" s="61"/>
      <c r="G422" s="61"/>
      <c r="H422" s="61"/>
      <c r="I422" s="61"/>
      <c r="J422" s="61"/>
      <c r="K422" s="61"/>
      <c r="L422" s="60"/>
      <c r="M422" s="61"/>
      <c r="N422" s="61"/>
      <c r="O422" s="862"/>
      <c r="P422" s="862"/>
      <c r="Q422" s="1056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862"/>
      <c r="AE422" s="862"/>
      <c r="AF422" s="1056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862"/>
      <c r="AT422" s="862"/>
      <c r="AU422" s="1056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862"/>
      <c r="BI422" s="862"/>
      <c r="BJ422" s="1056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862"/>
      <c r="BX422" s="862"/>
      <c r="BY422" s="1056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862"/>
      <c r="CM422" s="862"/>
      <c r="CN422" s="1056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862"/>
      <c r="DB422" s="862"/>
      <c r="DC422" s="1056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862"/>
      <c r="DQ422" s="862"/>
      <c r="DR422" s="1056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862"/>
      <c r="EF422" s="862"/>
      <c r="EG422" s="1056"/>
      <c r="EH422" s="61"/>
      <c r="EI422" s="61"/>
      <c r="EJ422" s="61"/>
      <c r="EK422" s="61"/>
      <c r="EL422" s="61"/>
      <c r="EM422" s="61"/>
      <c r="EN422" s="61"/>
      <c r="EO422" s="61"/>
      <c r="EP422" s="61"/>
      <c r="EQ422" s="61"/>
      <c r="ER422" s="61"/>
      <c r="ES422" s="61"/>
      <c r="ET422" s="862"/>
    </row>
    <row r="423" spans="1:150" s="155" customFormat="1" ht="14.1" customHeight="1">
      <c r="A423" s="862"/>
      <c r="B423" s="1056"/>
      <c r="C423" s="61"/>
      <c r="D423" s="61"/>
      <c r="E423" s="61"/>
      <c r="F423" s="61"/>
      <c r="G423" s="61"/>
      <c r="H423" s="61"/>
      <c r="I423" s="61"/>
      <c r="J423" s="61"/>
      <c r="K423" s="61"/>
      <c r="L423" s="60"/>
      <c r="M423" s="61"/>
      <c r="N423" s="61"/>
      <c r="O423" s="862"/>
      <c r="P423" s="862"/>
      <c r="Q423" s="1056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862"/>
      <c r="AE423" s="862"/>
      <c r="AF423" s="1056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862"/>
      <c r="AT423" s="862"/>
      <c r="AU423" s="1056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862"/>
      <c r="BI423" s="862"/>
      <c r="BJ423" s="1056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862"/>
      <c r="BX423" s="862"/>
      <c r="BY423" s="1056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862"/>
      <c r="CM423" s="862"/>
      <c r="CN423" s="1056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862"/>
      <c r="DB423" s="862"/>
      <c r="DC423" s="1056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862"/>
      <c r="DQ423" s="862"/>
      <c r="DR423" s="1056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862"/>
      <c r="EF423" s="862"/>
      <c r="EG423" s="1056"/>
      <c r="EH423" s="61"/>
      <c r="EI423" s="61"/>
      <c r="EJ423" s="61"/>
      <c r="EK423" s="61"/>
      <c r="EL423" s="61"/>
      <c r="EM423" s="61"/>
      <c r="EN423" s="61"/>
      <c r="EO423" s="61"/>
      <c r="EP423" s="61"/>
      <c r="EQ423" s="61"/>
      <c r="ER423" s="61"/>
      <c r="ES423" s="61"/>
      <c r="ET423" s="862"/>
    </row>
    <row r="424" spans="1:150" s="155" customFormat="1" ht="14.1" customHeight="1">
      <c r="A424" s="862"/>
      <c r="B424" s="1056"/>
      <c r="C424" s="61"/>
      <c r="D424" s="61"/>
      <c r="E424" s="61"/>
      <c r="F424" s="61"/>
      <c r="G424" s="61"/>
      <c r="H424" s="61"/>
      <c r="I424" s="61"/>
      <c r="J424" s="61"/>
      <c r="K424" s="61"/>
      <c r="L424" s="60"/>
      <c r="M424" s="61"/>
      <c r="N424" s="61"/>
      <c r="O424" s="862"/>
      <c r="P424" s="862"/>
      <c r="Q424" s="1056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862"/>
      <c r="AE424" s="862"/>
      <c r="AF424" s="1056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862"/>
      <c r="AT424" s="862"/>
      <c r="AU424" s="1056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862"/>
      <c r="BI424" s="862"/>
      <c r="BJ424" s="1056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862"/>
      <c r="BX424" s="862"/>
      <c r="BY424" s="1056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862"/>
      <c r="CM424" s="862"/>
      <c r="CN424" s="1056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862"/>
      <c r="DB424" s="862"/>
      <c r="DC424" s="1056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862"/>
      <c r="DQ424" s="862"/>
      <c r="DR424" s="1056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862"/>
      <c r="EF424" s="862"/>
      <c r="EG424" s="1056"/>
      <c r="EH424" s="61"/>
      <c r="EI424" s="61"/>
      <c r="EJ424" s="61"/>
      <c r="EK424" s="61"/>
      <c r="EL424" s="61"/>
      <c r="EM424" s="61"/>
      <c r="EN424" s="61"/>
      <c r="EO424" s="61"/>
      <c r="EP424" s="61"/>
      <c r="EQ424" s="61"/>
      <c r="ER424" s="61"/>
      <c r="ES424" s="61"/>
      <c r="ET424" s="862"/>
    </row>
    <row r="425" spans="1:150" s="155" customFormat="1" ht="14.1" customHeight="1">
      <c r="A425" s="862"/>
      <c r="B425" s="1056"/>
      <c r="C425" s="61"/>
      <c r="D425" s="61"/>
      <c r="E425" s="61"/>
      <c r="F425" s="61"/>
      <c r="G425" s="61"/>
      <c r="H425" s="61"/>
      <c r="I425" s="61"/>
      <c r="J425" s="61"/>
      <c r="K425" s="61"/>
      <c r="L425" s="60"/>
      <c r="M425" s="61"/>
      <c r="N425" s="61"/>
      <c r="O425" s="862"/>
      <c r="P425" s="862"/>
      <c r="Q425" s="1056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862"/>
      <c r="AE425" s="862"/>
      <c r="AF425" s="1056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862"/>
      <c r="AT425" s="862"/>
      <c r="AU425" s="1056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862"/>
      <c r="BI425" s="862"/>
      <c r="BJ425" s="1056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862"/>
      <c r="BX425" s="862"/>
      <c r="BY425" s="1056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862"/>
      <c r="CM425" s="862"/>
      <c r="CN425" s="1056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862"/>
      <c r="DB425" s="862"/>
      <c r="DC425" s="1056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862"/>
      <c r="DQ425" s="862"/>
      <c r="DR425" s="1056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862"/>
      <c r="EF425" s="862"/>
      <c r="EG425" s="1056"/>
      <c r="EH425" s="61"/>
      <c r="EI425" s="61"/>
      <c r="EJ425" s="61"/>
      <c r="EK425" s="61"/>
      <c r="EL425" s="61"/>
      <c r="EM425" s="61"/>
      <c r="EN425" s="61"/>
      <c r="EO425" s="61"/>
      <c r="EP425" s="61"/>
      <c r="EQ425" s="61"/>
      <c r="ER425" s="61"/>
      <c r="ES425" s="61"/>
      <c r="ET425" s="862"/>
    </row>
    <row r="426" spans="1:150" s="155" customFormat="1" ht="14.1" customHeight="1">
      <c r="A426" s="862"/>
      <c r="B426" s="1056"/>
      <c r="C426" s="61"/>
      <c r="D426" s="61"/>
      <c r="E426" s="61"/>
      <c r="F426" s="61"/>
      <c r="G426" s="61"/>
      <c r="H426" s="61"/>
      <c r="I426" s="61"/>
      <c r="J426" s="61"/>
      <c r="K426" s="61"/>
      <c r="L426" s="60"/>
      <c r="M426" s="61"/>
      <c r="N426" s="61"/>
      <c r="O426" s="862"/>
      <c r="P426" s="862"/>
      <c r="Q426" s="1056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862"/>
      <c r="AE426" s="862"/>
      <c r="AF426" s="1056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862"/>
      <c r="AT426" s="862"/>
      <c r="AU426" s="1056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862"/>
      <c r="BI426" s="862"/>
      <c r="BJ426" s="1056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862"/>
      <c r="BX426" s="862"/>
      <c r="BY426" s="1056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862"/>
      <c r="CM426" s="862"/>
      <c r="CN426" s="1056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862"/>
      <c r="DB426" s="862"/>
      <c r="DC426" s="1056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862"/>
      <c r="DQ426" s="862"/>
      <c r="DR426" s="1056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862"/>
      <c r="EF426" s="862"/>
      <c r="EG426" s="1056"/>
      <c r="EH426" s="61"/>
      <c r="EI426" s="61"/>
      <c r="EJ426" s="61"/>
      <c r="EK426" s="61"/>
      <c r="EL426" s="61"/>
      <c r="EM426" s="61"/>
      <c r="EN426" s="61"/>
      <c r="EO426" s="61"/>
      <c r="EP426" s="61"/>
      <c r="EQ426" s="61"/>
      <c r="ER426" s="61"/>
      <c r="ES426" s="61"/>
      <c r="ET426" s="862"/>
    </row>
    <row r="427" spans="1:150" s="155" customFormat="1" ht="14.1" customHeight="1">
      <c r="A427" s="862"/>
      <c r="B427" s="1056"/>
      <c r="C427" s="61"/>
      <c r="D427" s="61"/>
      <c r="E427" s="61"/>
      <c r="F427" s="61"/>
      <c r="G427" s="61"/>
      <c r="H427" s="61"/>
      <c r="I427" s="61"/>
      <c r="J427" s="61"/>
      <c r="K427" s="61"/>
      <c r="L427" s="60"/>
      <c r="M427" s="61"/>
      <c r="N427" s="61"/>
      <c r="O427" s="862"/>
      <c r="P427" s="862"/>
      <c r="Q427" s="1056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862"/>
      <c r="AE427" s="862"/>
      <c r="AF427" s="1056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862"/>
      <c r="AT427" s="862"/>
      <c r="AU427" s="1056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862"/>
      <c r="BI427" s="862"/>
      <c r="BJ427" s="1056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862"/>
      <c r="BX427" s="862"/>
      <c r="BY427" s="1056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862"/>
      <c r="CM427" s="862"/>
      <c r="CN427" s="1056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862"/>
      <c r="DB427" s="862"/>
      <c r="DC427" s="1056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862"/>
      <c r="DQ427" s="862"/>
      <c r="DR427" s="1056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862"/>
      <c r="EF427" s="862"/>
      <c r="EG427" s="1056"/>
      <c r="EH427" s="61"/>
      <c r="EI427" s="61"/>
      <c r="EJ427" s="61"/>
      <c r="EK427" s="61"/>
      <c r="EL427" s="61"/>
      <c r="EM427" s="61"/>
      <c r="EN427" s="61"/>
      <c r="EO427" s="61"/>
      <c r="EP427" s="61"/>
      <c r="EQ427" s="61"/>
      <c r="ER427" s="61"/>
      <c r="ES427" s="61"/>
      <c r="ET427" s="862"/>
    </row>
    <row r="428" spans="1:150" s="155" customFormat="1" ht="14.1" customHeight="1">
      <c r="A428" s="862"/>
      <c r="B428" s="1056"/>
      <c r="C428" s="61"/>
      <c r="D428" s="61"/>
      <c r="E428" s="61"/>
      <c r="F428" s="61"/>
      <c r="G428" s="61"/>
      <c r="H428" s="61"/>
      <c r="I428" s="61"/>
      <c r="J428" s="61"/>
      <c r="K428" s="61"/>
      <c r="L428" s="60"/>
      <c r="M428" s="61"/>
      <c r="N428" s="61"/>
      <c r="O428" s="862"/>
      <c r="P428" s="862"/>
      <c r="Q428" s="1056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862"/>
      <c r="AE428" s="862"/>
      <c r="AF428" s="1056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862"/>
      <c r="AT428" s="862"/>
      <c r="AU428" s="1056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862"/>
      <c r="BI428" s="862"/>
      <c r="BJ428" s="1056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862"/>
      <c r="BX428" s="862"/>
      <c r="BY428" s="1056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862"/>
      <c r="CM428" s="862"/>
      <c r="CN428" s="1056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862"/>
      <c r="DB428" s="862"/>
      <c r="DC428" s="1056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862"/>
      <c r="DQ428" s="862"/>
      <c r="DR428" s="1056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862"/>
      <c r="EF428" s="862"/>
      <c r="EG428" s="1056"/>
      <c r="EH428" s="61"/>
      <c r="EI428" s="61"/>
      <c r="EJ428" s="61"/>
      <c r="EK428" s="61"/>
      <c r="EL428" s="61"/>
      <c r="EM428" s="61"/>
      <c r="EN428" s="61"/>
      <c r="EO428" s="61"/>
      <c r="EP428" s="61"/>
      <c r="EQ428" s="61"/>
      <c r="ER428" s="61"/>
      <c r="ES428" s="61"/>
      <c r="ET428" s="862"/>
    </row>
    <row r="429" spans="1:150" s="155" customFormat="1" ht="14.1" customHeight="1">
      <c r="A429" s="862"/>
      <c r="B429" s="1056"/>
      <c r="C429" s="61"/>
      <c r="D429" s="61"/>
      <c r="E429" s="61"/>
      <c r="F429" s="61"/>
      <c r="G429" s="61"/>
      <c r="H429" s="61"/>
      <c r="I429" s="61"/>
      <c r="J429" s="61"/>
      <c r="K429" s="61"/>
      <c r="L429" s="60"/>
      <c r="M429" s="61"/>
      <c r="N429" s="61"/>
      <c r="O429" s="862"/>
      <c r="P429" s="862"/>
      <c r="Q429" s="1056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862"/>
      <c r="AE429" s="862"/>
      <c r="AF429" s="1056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862"/>
      <c r="AT429" s="862"/>
      <c r="AU429" s="1056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862"/>
      <c r="BI429" s="862"/>
      <c r="BJ429" s="1056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862"/>
      <c r="BX429" s="862"/>
      <c r="BY429" s="1056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862"/>
      <c r="CM429" s="862"/>
      <c r="CN429" s="1056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862"/>
      <c r="DB429" s="862"/>
      <c r="DC429" s="1056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862"/>
      <c r="DQ429" s="862"/>
      <c r="DR429" s="1056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862"/>
      <c r="EF429" s="862"/>
      <c r="EG429" s="1056"/>
      <c r="EH429" s="61"/>
      <c r="EI429" s="61"/>
      <c r="EJ429" s="61"/>
      <c r="EK429" s="61"/>
      <c r="EL429" s="61"/>
      <c r="EM429" s="61"/>
      <c r="EN429" s="61"/>
      <c r="EO429" s="61"/>
      <c r="EP429" s="61"/>
      <c r="EQ429" s="61"/>
      <c r="ER429" s="61"/>
      <c r="ES429" s="61"/>
      <c r="ET429" s="862"/>
    </row>
    <row r="430" spans="1:150" s="155" customFormat="1" ht="14.1" customHeight="1">
      <c r="A430" s="862"/>
      <c r="B430" s="159"/>
      <c r="C430" s="61"/>
      <c r="D430" s="61"/>
      <c r="E430" s="61"/>
      <c r="F430" s="61"/>
      <c r="G430" s="61"/>
      <c r="H430" s="61"/>
      <c r="I430" s="61"/>
      <c r="J430" s="61"/>
      <c r="K430" s="61"/>
      <c r="L430" s="60"/>
      <c r="M430" s="61"/>
      <c r="N430" s="61"/>
      <c r="O430" s="862"/>
      <c r="P430" s="862"/>
      <c r="Q430" s="159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862"/>
      <c r="AE430" s="862"/>
      <c r="AF430" s="159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862"/>
      <c r="AT430" s="862"/>
      <c r="AU430" s="159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862"/>
      <c r="BI430" s="862"/>
      <c r="BJ430" s="159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862"/>
      <c r="BX430" s="862"/>
      <c r="BY430" s="159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862"/>
      <c r="CM430" s="862"/>
      <c r="CN430" s="159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862"/>
      <c r="DB430" s="862"/>
      <c r="DC430" s="159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862"/>
      <c r="DQ430" s="862"/>
      <c r="DR430" s="159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862"/>
      <c r="EF430" s="862"/>
      <c r="EG430" s="159"/>
      <c r="EH430" s="61"/>
      <c r="EI430" s="61"/>
      <c r="EJ430" s="61"/>
      <c r="EK430" s="61"/>
      <c r="EL430" s="61"/>
      <c r="EM430" s="61"/>
      <c r="EN430" s="61"/>
      <c r="EO430" s="61"/>
      <c r="EP430" s="61"/>
      <c r="EQ430" s="61"/>
      <c r="ER430" s="61"/>
      <c r="ES430" s="61"/>
      <c r="ET430" s="862"/>
    </row>
    <row r="431" spans="1:150" s="155" customFormat="1" ht="14.1" customHeight="1">
      <c r="A431" s="862"/>
      <c r="B431" s="1056" t="str">
        <f>HOME!$B$18</f>
        <v>MATHS</v>
      </c>
      <c r="C431" s="61"/>
      <c r="D431" s="61"/>
      <c r="E431" s="61"/>
      <c r="F431" s="61"/>
      <c r="G431" s="61"/>
      <c r="H431" s="61"/>
      <c r="I431" s="61"/>
      <c r="J431" s="61"/>
      <c r="K431" s="61"/>
      <c r="L431" s="60"/>
      <c r="M431" s="61"/>
      <c r="N431" s="61"/>
      <c r="O431" s="862"/>
      <c r="P431" s="862"/>
      <c r="Q431" s="1056" t="str">
        <f>HOME!$B$18</f>
        <v>MATHS</v>
      </c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862"/>
      <c r="AE431" s="862"/>
      <c r="AF431" s="1056" t="str">
        <f>HOME!$B$18</f>
        <v>MATHS</v>
      </c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862"/>
      <c r="AT431" s="862"/>
      <c r="AU431" s="1056" t="str">
        <f>HOME!$B$18</f>
        <v>MATHS</v>
      </c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862"/>
      <c r="BI431" s="862"/>
      <c r="BJ431" s="1056" t="str">
        <f>HOME!$B$18</f>
        <v>MATHS</v>
      </c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862"/>
      <c r="BX431" s="862"/>
      <c r="BY431" s="1056" t="str">
        <f>HOME!$B$18</f>
        <v>MATHS</v>
      </c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862"/>
      <c r="CM431" s="862"/>
      <c r="CN431" s="1056" t="str">
        <f>HOME!$B$18</f>
        <v>MATHS</v>
      </c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862"/>
      <c r="DB431" s="862"/>
      <c r="DC431" s="1056" t="str">
        <f>HOME!$B$18</f>
        <v>MATHS</v>
      </c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862"/>
      <c r="DQ431" s="862"/>
      <c r="DR431" s="1056" t="str">
        <f>HOME!$B$18</f>
        <v>MATHS</v>
      </c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862"/>
      <c r="EF431" s="862"/>
      <c r="EG431" s="1056" t="str">
        <f>HOME!$B$18</f>
        <v>MATHS</v>
      </c>
      <c r="EH431" s="61"/>
      <c r="EI431" s="61"/>
      <c r="EJ431" s="61"/>
      <c r="EK431" s="61"/>
      <c r="EL431" s="61"/>
      <c r="EM431" s="61"/>
      <c r="EN431" s="61"/>
      <c r="EO431" s="61"/>
      <c r="EP431" s="61"/>
      <c r="EQ431" s="61"/>
      <c r="ER431" s="61"/>
      <c r="ES431" s="61"/>
      <c r="ET431" s="862"/>
    </row>
    <row r="432" spans="1:150" s="155" customFormat="1" ht="14.1" customHeight="1">
      <c r="A432" s="862"/>
      <c r="B432" s="1056"/>
      <c r="C432" s="61"/>
      <c r="D432" s="61"/>
      <c r="E432" s="61"/>
      <c r="F432" s="61"/>
      <c r="G432" s="61"/>
      <c r="H432" s="61"/>
      <c r="I432" s="61"/>
      <c r="J432" s="61"/>
      <c r="K432" s="61"/>
      <c r="L432" s="60"/>
      <c r="M432" s="61"/>
      <c r="N432" s="61"/>
      <c r="O432" s="862"/>
      <c r="P432" s="862"/>
      <c r="Q432" s="1056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862"/>
      <c r="AE432" s="862"/>
      <c r="AF432" s="1056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862"/>
      <c r="AT432" s="862"/>
      <c r="AU432" s="1056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862"/>
      <c r="BI432" s="862"/>
      <c r="BJ432" s="1056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862"/>
      <c r="BX432" s="862"/>
      <c r="BY432" s="1056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862"/>
      <c r="CM432" s="862"/>
      <c r="CN432" s="1056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862"/>
      <c r="DB432" s="862"/>
      <c r="DC432" s="1056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862"/>
      <c r="DQ432" s="862"/>
      <c r="DR432" s="1056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862"/>
      <c r="EF432" s="862"/>
      <c r="EG432" s="1056"/>
      <c r="EH432" s="61"/>
      <c r="EI432" s="61"/>
      <c r="EJ432" s="61"/>
      <c r="EK432" s="61"/>
      <c r="EL432" s="61"/>
      <c r="EM432" s="61"/>
      <c r="EN432" s="61"/>
      <c r="EO432" s="61"/>
      <c r="EP432" s="61"/>
      <c r="EQ432" s="61"/>
      <c r="ER432" s="61"/>
      <c r="ES432" s="61"/>
      <c r="ET432" s="862"/>
    </row>
    <row r="433" spans="1:150" s="155" customFormat="1" ht="14.1" customHeight="1">
      <c r="A433" s="862"/>
      <c r="B433" s="1056"/>
      <c r="C433" s="61"/>
      <c r="D433" s="61"/>
      <c r="E433" s="61"/>
      <c r="F433" s="61"/>
      <c r="G433" s="61"/>
      <c r="H433" s="61"/>
      <c r="I433" s="61"/>
      <c r="J433" s="61"/>
      <c r="K433" s="61"/>
      <c r="L433" s="60"/>
      <c r="M433" s="61"/>
      <c r="N433" s="61"/>
      <c r="O433" s="862"/>
      <c r="P433" s="862"/>
      <c r="Q433" s="1056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862"/>
      <c r="AE433" s="862"/>
      <c r="AF433" s="1056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862"/>
      <c r="AT433" s="862"/>
      <c r="AU433" s="1056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862"/>
      <c r="BI433" s="862"/>
      <c r="BJ433" s="1056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862"/>
      <c r="BX433" s="862"/>
      <c r="BY433" s="1056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862"/>
      <c r="CM433" s="862"/>
      <c r="CN433" s="1056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862"/>
      <c r="DB433" s="862"/>
      <c r="DC433" s="1056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862"/>
      <c r="DQ433" s="862"/>
      <c r="DR433" s="1056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862"/>
      <c r="EF433" s="862"/>
      <c r="EG433" s="1056"/>
      <c r="EH433" s="61"/>
      <c r="EI433" s="61"/>
      <c r="EJ433" s="61"/>
      <c r="EK433" s="61"/>
      <c r="EL433" s="61"/>
      <c r="EM433" s="61"/>
      <c r="EN433" s="61"/>
      <c r="EO433" s="61"/>
      <c r="EP433" s="61"/>
      <c r="EQ433" s="61"/>
      <c r="ER433" s="61"/>
      <c r="ES433" s="61"/>
      <c r="ET433" s="862"/>
    </row>
    <row r="434" spans="1:150" s="155" customFormat="1" ht="14.1" customHeight="1">
      <c r="A434" s="862"/>
      <c r="B434" s="1056"/>
      <c r="C434" s="61"/>
      <c r="D434" s="61"/>
      <c r="E434" s="61"/>
      <c r="F434" s="61"/>
      <c r="G434" s="61"/>
      <c r="H434" s="61"/>
      <c r="I434" s="61"/>
      <c r="J434" s="61"/>
      <c r="K434" s="61"/>
      <c r="L434" s="60"/>
      <c r="M434" s="61"/>
      <c r="N434" s="61"/>
      <c r="O434" s="862"/>
      <c r="P434" s="862"/>
      <c r="Q434" s="1056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862"/>
      <c r="AE434" s="862"/>
      <c r="AF434" s="1056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862"/>
      <c r="AT434" s="862"/>
      <c r="AU434" s="1056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862"/>
      <c r="BI434" s="862"/>
      <c r="BJ434" s="1056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862"/>
      <c r="BX434" s="862"/>
      <c r="BY434" s="1056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862"/>
      <c r="CM434" s="862"/>
      <c r="CN434" s="1056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862"/>
      <c r="DB434" s="862"/>
      <c r="DC434" s="1056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862"/>
      <c r="DQ434" s="862"/>
      <c r="DR434" s="1056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862"/>
      <c r="EF434" s="862"/>
      <c r="EG434" s="1056"/>
      <c r="EH434" s="61"/>
      <c r="EI434" s="61"/>
      <c r="EJ434" s="61"/>
      <c r="EK434" s="61"/>
      <c r="EL434" s="61"/>
      <c r="EM434" s="61"/>
      <c r="EN434" s="61"/>
      <c r="EO434" s="61"/>
      <c r="EP434" s="61"/>
      <c r="EQ434" s="61"/>
      <c r="ER434" s="61"/>
      <c r="ES434" s="61"/>
      <c r="ET434" s="862"/>
    </row>
    <row r="435" spans="1:150" s="155" customFormat="1" ht="14.1" customHeight="1">
      <c r="A435" s="862"/>
      <c r="B435" s="1056"/>
      <c r="C435" s="61"/>
      <c r="D435" s="61"/>
      <c r="E435" s="61"/>
      <c r="F435" s="61"/>
      <c r="G435" s="61"/>
      <c r="H435" s="61"/>
      <c r="I435" s="61"/>
      <c r="J435" s="61"/>
      <c r="K435" s="61"/>
      <c r="L435" s="60"/>
      <c r="M435" s="61"/>
      <c r="N435" s="61"/>
      <c r="O435" s="862"/>
      <c r="P435" s="862"/>
      <c r="Q435" s="1056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862"/>
      <c r="AE435" s="862"/>
      <c r="AF435" s="1056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862"/>
      <c r="AT435" s="862"/>
      <c r="AU435" s="1056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862"/>
      <c r="BI435" s="862"/>
      <c r="BJ435" s="1056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862"/>
      <c r="BX435" s="862"/>
      <c r="BY435" s="1056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862"/>
      <c r="CM435" s="862"/>
      <c r="CN435" s="1056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862"/>
      <c r="DB435" s="862"/>
      <c r="DC435" s="1056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862"/>
      <c r="DQ435" s="862"/>
      <c r="DR435" s="1056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862"/>
      <c r="EF435" s="862"/>
      <c r="EG435" s="1056"/>
      <c r="EH435" s="61"/>
      <c r="EI435" s="61"/>
      <c r="EJ435" s="61"/>
      <c r="EK435" s="61"/>
      <c r="EL435" s="61"/>
      <c r="EM435" s="61"/>
      <c r="EN435" s="61"/>
      <c r="EO435" s="61"/>
      <c r="EP435" s="61"/>
      <c r="EQ435" s="61"/>
      <c r="ER435" s="61"/>
      <c r="ES435" s="61"/>
      <c r="ET435" s="862"/>
    </row>
    <row r="436" spans="1:150" s="155" customFormat="1" ht="14.1" customHeight="1">
      <c r="A436" s="862"/>
      <c r="B436" s="1056"/>
      <c r="C436" s="61"/>
      <c r="D436" s="61"/>
      <c r="E436" s="61"/>
      <c r="F436" s="61"/>
      <c r="G436" s="61"/>
      <c r="H436" s="61"/>
      <c r="I436" s="61"/>
      <c r="J436" s="61"/>
      <c r="K436" s="61"/>
      <c r="L436" s="60"/>
      <c r="M436" s="61"/>
      <c r="N436" s="61"/>
      <c r="O436" s="862"/>
      <c r="P436" s="862"/>
      <c r="Q436" s="1056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862"/>
      <c r="AE436" s="862"/>
      <c r="AF436" s="1056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862"/>
      <c r="AT436" s="862"/>
      <c r="AU436" s="1056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862"/>
      <c r="BI436" s="862"/>
      <c r="BJ436" s="1056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862"/>
      <c r="BX436" s="862"/>
      <c r="BY436" s="1056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862"/>
      <c r="CM436" s="862"/>
      <c r="CN436" s="1056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862"/>
      <c r="DB436" s="862"/>
      <c r="DC436" s="1056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862"/>
      <c r="DQ436" s="862"/>
      <c r="DR436" s="1056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862"/>
      <c r="EF436" s="862"/>
      <c r="EG436" s="1056"/>
      <c r="EH436" s="61"/>
      <c r="EI436" s="61"/>
      <c r="EJ436" s="61"/>
      <c r="EK436" s="61"/>
      <c r="EL436" s="61"/>
      <c r="EM436" s="61"/>
      <c r="EN436" s="61"/>
      <c r="EO436" s="61"/>
      <c r="EP436" s="61"/>
      <c r="EQ436" s="61"/>
      <c r="ER436" s="61"/>
      <c r="ES436" s="61"/>
      <c r="ET436" s="862"/>
    </row>
    <row r="437" spans="1:150" s="155" customFormat="1" ht="14.1" customHeight="1">
      <c r="A437" s="862"/>
      <c r="B437" s="1056"/>
      <c r="C437" s="61"/>
      <c r="D437" s="61"/>
      <c r="E437" s="61"/>
      <c r="F437" s="61"/>
      <c r="G437" s="61"/>
      <c r="H437" s="61"/>
      <c r="I437" s="61"/>
      <c r="J437" s="61"/>
      <c r="K437" s="61"/>
      <c r="L437" s="60"/>
      <c r="M437" s="61"/>
      <c r="N437" s="61"/>
      <c r="O437" s="862"/>
      <c r="P437" s="862"/>
      <c r="Q437" s="1056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862"/>
      <c r="AE437" s="862"/>
      <c r="AF437" s="1056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862"/>
      <c r="AT437" s="862"/>
      <c r="AU437" s="1056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862"/>
      <c r="BI437" s="862"/>
      <c r="BJ437" s="1056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862"/>
      <c r="BX437" s="862"/>
      <c r="BY437" s="1056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862"/>
      <c r="CM437" s="862"/>
      <c r="CN437" s="1056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862"/>
      <c r="DB437" s="862"/>
      <c r="DC437" s="1056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862"/>
      <c r="DQ437" s="862"/>
      <c r="DR437" s="1056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862"/>
      <c r="EF437" s="862"/>
      <c r="EG437" s="1056"/>
      <c r="EH437" s="61"/>
      <c r="EI437" s="61"/>
      <c r="EJ437" s="61"/>
      <c r="EK437" s="61"/>
      <c r="EL437" s="61"/>
      <c r="EM437" s="61"/>
      <c r="EN437" s="61"/>
      <c r="EO437" s="61"/>
      <c r="EP437" s="61"/>
      <c r="EQ437" s="61"/>
      <c r="ER437" s="61"/>
      <c r="ES437" s="61"/>
      <c r="ET437" s="862"/>
    </row>
    <row r="438" spans="1:150" s="155" customFormat="1" ht="14.1" customHeight="1">
      <c r="A438" s="862"/>
      <c r="B438" s="1056"/>
      <c r="C438" s="61"/>
      <c r="D438" s="61"/>
      <c r="E438" s="61"/>
      <c r="F438" s="61"/>
      <c r="G438" s="61"/>
      <c r="H438" s="61"/>
      <c r="I438" s="61"/>
      <c r="J438" s="61"/>
      <c r="K438" s="61"/>
      <c r="L438" s="60"/>
      <c r="M438" s="61"/>
      <c r="N438" s="61"/>
      <c r="O438" s="862"/>
      <c r="P438" s="862"/>
      <c r="Q438" s="1056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862"/>
      <c r="AE438" s="862"/>
      <c r="AF438" s="1056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862"/>
      <c r="AT438" s="862"/>
      <c r="AU438" s="1056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862"/>
      <c r="BI438" s="862"/>
      <c r="BJ438" s="1056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862"/>
      <c r="BX438" s="862"/>
      <c r="BY438" s="1056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862"/>
      <c r="CM438" s="862"/>
      <c r="CN438" s="1056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862"/>
      <c r="DB438" s="862"/>
      <c r="DC438" s="1056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862"/>
      <c r="DQ438" s="862"/>
      <c r="DR438" s="1056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862"/>
      <c r="EF438" s="862"/>
      <c r="EG438" s="1056"/>
      <c r="EH438" s="61"/>
      <c r="EI438" s="61"/>
      <c r="EJ438" s="61"/>
      <c r="EK438" s="61"/>
      <c r="EL438" s="61"/>
      <c r="EM438" s="61"/>
      <c r="EN438" s="61"/>
      <c r="EO438" s="61"/>
      <c r="EP438" s="61"/>
      <c r="EQ438" s="61"/>
      <c r="ER438" s="61"/>
      <c r="ES438" s="61"/>
      <c r="ET438" s="862"/>
    </row>
    <row r="439" spans="1:150" s="155" customFormat="1" ht="14.1" customHeight="1">
      <c r="A439" s="862"/>
      <c r="B439" s="1056"/>
      <c r="C439" s="61"/>
      <c r="D439" s="61"/>
      <c r="E439" s="61"/>
      <c r="F439" s="61"/>
      <c r="G439" s="61"/>
      <c r="H439" s="61"/>
      <c r="I439" s="61"/>
      <c r="J439" s="61"/>
      <c r="K439" s="61"/>
      <c r="L439" s="60"/>
      <c r="M439" s="61"/>
      <c r="N439" s="61"/>
      <c r="O439" s="862"/>
      <c r="P439" s="862"/>
      <c r="Q439" s="1056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862"/>
      <c r="AE439" s="862"/>
      <c r="AF439" s="1056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862"/>
      <c r="AT439" s="862"/>
      <c r="AU439" s="1056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862"/>
      <c r="BI439" s="862"/>
      <c r="BJ439" s="1056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862"/>
      <c r="BX439" s="862"/>
      <c r="BY439" s="1056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862"/>
      <c r="CM439" s="862"/>
      <c r="CN439" s="1056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862"/>
      <c r="DB439" s="862"/>
      <c r="DC439" s="1056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862"/>
      <c r="DQ439" s="862"/>
      <c r="DR439" s="1056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862"/>
      <c r="EF439" s="862"/>
      <c r="EG439" s="1056"/>
      <c r="EH439" s="61"/>
      <c r="EI439" s="61"/>
      <c r="EJ439" s="61"/>
      <c r="EK439" s="61"/>
      <c r="EL439" s="61"/>
      <c r="EM439" s="61"/>
      <c r="EN439" s="61"/>
      <c r="EO439" s="61"/>
      <c r="EP439" s="61"/>
      <c r="EQ439" s="61"/>
      <c r="ER439" s="61"/>
      <c r="ES439" s="61"/>
      <c r="ET439" s="862"/>
    </row>
    <row r="440" spans="1:150" s="155" customFormat="1" ht="14.1" customHeight="1">
      <c r="A440" s="862"/>
      <c r="B440" s="160"/>
      <c r="C440" s="61"/>
      <c r="D440" s="61"/>
      <c r="E440" s="61"/>
      <c r="F440" s="61"/>
      <c r="G440" s="61"/>
      <c r="H440" s="61"/>
      <c r="I440" s="61"/>
      <c r="J440" s="61"/>
      <c r="K440" s="61"/>
      <c r="L440" s="60"/>
      <c r="M440" s="61"/>
      <c r="N440" s="61"/>
      <c r="O440" s="862"/>
      <c r="P440" s="862"/>
      <c r="Q440" s="160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862"/>
      <c r="AE440" s="862"/>
      <c r="AF440" s="160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862"/>
      <c r="AT440" s="862"/>
      <c r="AU440" s="160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862"/>
      <c r="BI440" s="862"/>
      <c r="BJ440" s="160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862"/>
      <c r="BX440" s="862"/>
      <c r="BY440" s="160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862"/>
      <c r="CM440" s="862"/>
      <c r="CN440" s="160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862"/>
      <c r="DB440" s="862"/>
      <c r="DC440" s="160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862"/>
      <c r="DQ440" s="862"/>
      <c r="DR440" s="160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862"/>
      <c r="EF440" s="862"/>
      <c r="EG440" s="160"/>
      <c r="EH440" s="61"/>
      <c r="EI440" s="61"/>
      <c r="EJ440" s="61"/>
      <c r="EK440" s="61"/>
      <c r="EL440" s="61"/>
      <c r="EM440" s="61"/>
      <c r="EN440" s="61"/>
      <c r="EO440" s="61"/>
      <c r="EP440" s="61"/>
      <c r="EQ440" s="61"/>
      <c r="ER440" s="61"/>
      <c r="ES440" s="61"/>
      <c r="ET440" s="862"/>
    </row>
    <row r="441" spans="1:150" s="155" customFormat="1" ht="14.1" customHeight="1">
      <c r="A441" s="862"/>
      <c r="B441" s="1056" t="str">
        <f>HOME!$B$19</f>
        <v>SCIENCE</v>
      </c>
      <c r="C441" s="61"/>
      <c r="D441" s="61"/>
      <c r="E441" s="61"/>
      <c r="F441" s="61"/>
      <c r="G441" s="61"/>
      <c r="H441" s="61"/>
      <c r="I441" s="61"/>
      <c r="J441" s="61"/>
      <c r="K441" s="61"/>
      <c r="L441" s="60"/>
      <c r="M441" s="61"/>
      <c r="N441" s="61"/>
      <c r="O441" s="862"/>
      <c r="P441" s="862"/>
      <c r="Q441" s="1056" t="str">
        <f>HOME!$B$19</f>
        <v>SCIENCE</v>
      </c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862"/>
      <c r="AE441" s="862"/>
      <c r="AF441" s="1056" t="str">
        <f>HOME!$B$19</f>
        <v>SCIENCE</v>
      </c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862"/>
      <c r="AT441" s="862"/>
      <c r="AU441" s="1056" t="str">
        <f>HOME!$B$19</f>
        <v>SCIENCE</v>
      </c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862"/>
      <c r="BI441" s="862"/>
      <c r="BJ441" s="1056" t="str">
        <f>HOME!$B$19</f>
        <v>SCIENCE</v>
      </c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862"/>
      <c r="BX441" s="862"/>
      <c r="BY441" s="1056" t="str">
        <f>HOME!$B$19</f>
        <v>SCIENCE</v>
      </c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862"/>
      <c r="CM441" s="862"/>
      <c r="CN441" s="1056" t="str">
        <f>HOME!$B$19</f>
        <v>SCIENCE</v>
      </c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862"/>
      <c r="DB441" s="862"/>
      <c r="DC441" s="1056" t="str">
        <f>HOME!$B$19</f>
        <v>SCIENCE</v>
      </c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862"/>
      <c r="DQ441" s="862"/>
      <c r="DR441" s="1056" t="str">
        <f>HOME!$B$19</f>
        <v>SCIENCE</v>
      </c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862"/>
      <c r="EF441" s="862"/>
      <c r="EG441" s="1056" t="str">
        <f>HOME!$B$19</f>
        <v>SCIENCE</v>
      </c>
      <c r="EH441" s="61"/>
      <c r="EI441" s="61"/>
      <c r="EJ441" s="61"/>
      <c r="EK441" s="61"/>
      <c r="EL441" s="61"/>
      <c r="EM441" s="61"/>
      <c r="EN441" s="61"/>
      <c r="EO441" s="61"/>
      <c r="EP441" s="61"/>
      <c r="EQ441" s="61"/>
      <c r="ER441" s="61"/>
      <c r="ES441" s="61"/>
      <c r="ET441" s="862"/>
    </row>
    <row r="442" spans="1:150" s="155" customFormat="1" ht="14.1" customHeight="1">
      <c r="A442" s="862"/>
      <c r="B442" s="1056"/>
      <c r="C442" s="61"/>
      <c r="D442" s="61"/>
      <c r="E442" s="61"/>
      <c r="F442" s="61"/>
      <c r="G442" s="61"/>
      <c r="H442" s="61"/>
      <c r="I442" s="61"/>
      <c r="J442" s="61"/>
      <c r="K442" s="61"/>
      <c r="L442" s="60"/>
      <c r="M442" s="61"/>
      <c r="N442" s="61"/>
      <c r="O442" s="862"/>
      <c r="P442" s="862"/>
      <c r="Q442" s="1056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862"/>
      <c r="AE442" s="862"/>
      <c r="AF442" s="1056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862"/>
      <c r="AT442" s="862"/>
      <c r="AU442" s="1056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862"/>
      <c r="BI442" s="862"/>
      <c r="BJ442" s="1056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862"/>
      <c r="BX442" s="862"/>
      <c r="BY442" s="1056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862"/>
      <c r="CM442" s="862"/>
      <c r="CN442" s="1056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862"/>
      <c r="DB442" s="862"/>
      <c r="DC442" s="1056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862"/>
      <c r="DQ442" s="862"/>
      <c r="DR442" s="1056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862"/>
      <c r="EF442" s="862"/>
      <c r="EG442" s="1056"/>
      <c r="EH442" s="61"/>
      <c r="EI442" s="61"/>
      <c r="EJ442" s="61"/>
      <c r="EK442" s="61"/>
      <c r="EL442" s="61"/>
      <c r="EM442" s="61"/>
      <c r="EN442" s="61"/>
      <c r="EO442" s="61"/>
      <c r="EP442" s="61"/>
      <c r="EQ442" s="61"/>
      <c r="ER442" s="61"/>
      <c r="ES442" s="61"/>
      <c r="ET442" s="862"/>
    </row>
    <row r="443" spans="1:150" s="155" customFormat="1" ht="14.1" customHeight="1">
      <c r="A443" s="862"/>
      <c r="B443" s="1056"/>
      <c r="C443" s="61"/>
      <c r="D443" s="61"/>
      <c r="E443" s="61"/>
      <c r="F443" s="61"/>
      <c r="G443" s="61"/>
      <c r="H443" s="61"/>
      <c r="I443" s="61"/>
      <c r="J443" s="61"/>
      <c r="K443" s="61"/>
      <c r="L443" s="60"/>
      <c r="M443" s="61"/>
      <c r="N443" s="61"/>
      <c r="O443" s="862"/>
      <c r="P443" s="862"/>
      <c r="Q443" s="1056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862"/>
      <c r="AE443" s="862"/>
      <c r="AF443" s="1056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862"/>
      <c r="AT443" s="862"/>
      <c r="AU443" s="1056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862"/>
      <c r="BI443" s="862"/>
      <c r="BJ443" s="1056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862"/>
      <c r="BX443" s="862"/>
      <c r="BY443" s="1056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862"/>
      <c r="CM443" s="862"/>
      <c r="CN443" s="1056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862"/>
      <c r="DB443" s="862"/>
      <c r="DC443" s="1056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862"/>
      <c r="DQ443" s="862"/>
      <c r="DR443" s="1056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862"/>
      <c r="EF443" s="862"/>
      <c r="EG443" s="1056"/>
      <c r="EH443" s="61"/>
      <c r="EI443" s="61"/>
      <c r="EJ443" s="61"/>
      <c r="EK443" s="61"/>
      <c r="EL443" s="61"/>
      <c r="EM443" s="61"/>
      <c r="EN443" s="61"/>
      <c r="EO443" s="61"/>
      <c r="EP443" s="61"/>
      <c r="EQ443" s="61"/>
      <c r="ER443" s="61"/>
      <c r="ES443" s="61"/>
      <c r="ET443" s="862"/>
    </row>
    <row r="444" spans="1:150" s="155" customFormat="1" ht="14.1" customHeight="1">
      <c r="A444" s="862"/>
      <c r="B444" s="1056"/>
      <c r="C444" s="61"/>
      <c r="D444" s="61"/>
      <c r="E444" s="61"/>
      <c r="F444" s="61"/>
      <c r="G444" s="61"/>
      <c r="H444" s="61"/>
      <c r="I444" s="61"/>
      <c r="J444" s="61"/>
      <c r="K444" s="61"/>
      <c r="L444" s="60"/>
      <c r="M444" s="61"/>
      <c r="N444" s="61"/>
      <c r="O444" s="862"/>
      <c r="P444" s="862"/>
      <c r="Q444" s="1056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862"/>
      <c r="AE444" s="862"/>
      <c r="AF444" s="1056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862"/>
      <c r="AT444" s="862"/>
      <c r="AU444" s="1056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862"/>
      <c r="BI444" s="862"/>
      <c r="BJ444" s="1056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862"/>
      <c r="BX444" s="862"/>
      <c r="BY444" s="1056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862"/>
      <c r="CM444" s="862"/>
      <c r="CN444" s="1056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862"/>
      <c r="DB444" s="862"/>
      <c r="DC444" s="1056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862"/>
      <c r="DQ444" s="862"/>
      <c r="DR444" s="1056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862"/>
      <c r="EF444" s="862"/>
      <c r="EG444" s="1056"/>
      <c r="EH444" s="61"/>
      <c r="EI444" s="61"/>
      <c r="EJ444" s="61"/>
      <c r="EK444" s="61"/>
      <c r="EL444" s="61"/>
      <c r="EM444" s="61"/>
      <c r="EN444" s="61"/>
      <c r="EO444" s="61"/>
      <c r="EP444" s="61"/>
      <c r="EQ444" s="61"/>
      <c r="ER444" s="61"/>
      <c r="ES444" s="61"/>
      <c r="ET444" s="862"/>
    </row>
    <row r="445" spans="1:150" s="155" customFormat="1" ht="14.1" customHeight="1">
      <c r="A445" s="862"/>
      <c r="B445" s="1056"/>
      <c r="C445" s="61"/>
      <c r="D445" s="61"/>
      <c r="E445" s="61"/>
      <c r="F445" s="61"/>
      <c r="G445" s="61"/>
      <c r="H445" s="61"/>
      <c r="I445" s="61"/>
      <c r="J445" s="61"/>
      <c r="K445" s="61"/>
      <c r="L445" s="60"/>
      <c r="M445" s="61"/>
      <c r="N445" s="61"/>
      <c r="O445" s="862"/>
      <c r="P445" s="862"/>
      <c r="Q445" s="1056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862"/>
      <c r="AE445" s="862"/>
      <c r="AF445" s="1056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862"/>
      <c r="AT445" s="862"/>
      <c r="AU445" s="1056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862"/>
      <c r="BI445" s="862"/>
      <c r="BJ445" s="1056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862"/>
      <c r="BX445" s="862"/>
      <c r="BY445" s="1056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862"/>
      <c r="CM445" s="862"/>
      <c r="CN445" s="1056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862"/>
      <c r="DB445" s="862"/>
      <c r="DC445" s="1056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862"/>
      <c r="DQ445" s="862"/>
      <c r="DR445" s="1056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862"/>
      <c r="EF445" s="862"/>
      <c r="EG445" s="1056"/>
      <c r="EH445" s="61"/>
      <c r="EI445" s="61"/>
      <c r="EJ445" s="61"/>
      <c r="EK445" s="61"/>
      <c r="EL445" s="61"/>
      <c r="EM445" s="61"/>
      <c r="EN445" s="61"/>
      <c r="EO445" s="61"/>
      <c r="EP445" s="61"/>
      <c r="EQ445" s="61"/>
      <c r="ER445" s="61"/>
      <c r="ES445" s="61"/>
      <c r="ET445" s="862"/>
    </row>
    <row r="446" spans="1:150" s="155" customFormat="1" ht="14.1" customHeight="1">
      <c r="A446" s="862"/>
      <c r="B446" s="1056"/>
      <c r="C446" s="61"/>
      <c r="D446" s="61"/>
      <c r="E446" s="61"/>
      <c r="F446" s="61"/>
      <c r="G446" s="61"/>
      <c r="H446" s="61"/>
      <c r="I446" s="61"/>
      <c r="J446" s="61"/>
      <c r="K446" s="61"/>
      <c r="L446" s="60"/>
      <c r="M446" s="61"/>
      <c r="N446" s="61"/>
      <c r="O446" s="862"/>
      <c r="P446" s="862"/>
      <c r="Q446" s="1056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862"/>
      <c r="AE446" s="862"/>
      <c r="AF446" s="1056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862"/>
      <c r="AT446" s="862"/>
      <c r="AU446" s="1056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862"/>
      <c r="BI446" s="862"/>
      <c r="BJ446" s="1056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862"/>
      <c r="BX446" s="862"/>
      <c r="BY446" s="1056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862"/>
      <c r="CM446" s="862"/>
      <c r="CN446" s="1056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862"/>
      <c r="DB446" s="862"/>
      <c r="DC446" s="1056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862"/>
      <c r="DQ446" s="862"/>
      <c r="DR446" s="1056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862"/>
      <c r="EF446" s="862"/>
      <c r="EG446" s="1056"/>
      <c r="EH446" s="61"/>
      <c r="EI446" s="61"/>
      <c r="EJ446" s="61"/>
      <c r="EK446" s="61"/>
      <c r="EL446" s="61"/>
      <c r="EM446" s="61"/>
      <c r="EN446" s="61"/>
      <c r="EO446" s="61"/>
      <c r="EP446" s="61"/>
      <c r="EQ446" s="61"/>
      <c r="ER446" s="61"/>
      <c r="ES446" s="61"/>
      <c r="ET446" s="862"/>
    </row>
    <row r="447" spans="1:150" s="155" customFormat="1" ht="14.1" customHeight="1">
      <c r="A447" s="862"/>
      <c r="B447" s="1056"/>
      <c r="C447" s="61"/>
      <c r="D447" s="61"/>
      <c r="E447" s="61"/>
      <c r="F447" s="61"/>
      <c r="G447" s="61"/>
      <c r="H447" s="61"/>
      <c r="I447" s="61"/>
      <c r="J447" s="61"/>
      <c r="K447" s="61"/>
      <c r="L447" s="60"/>
      <c r="M447" s="61"/>
      <c r="N447" s="61"/>
      <c r="O447" s="862"/>
      <c r="P447" s="862"/>
      <c r="Q447" s="1056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862"/>
      <c r="AE447" s="862"/>
      <c r="AF447" s="1056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862"/>
      <c r="AT447" s="862"/>
      <c r="AU447" s="1056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862"/>
      <c r="BI447" s="862"/>
      <c r="BJ447" s="1056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862"/>
      <c r="BX447" s="862"/>
      <c r="BY447" s="1056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862"/>
      <c r="CM447" s="862"/>
      <c r="CN447" s="1056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862"/>
      <c r="DB447" s="862"/>
      <c r="DC447" s="1056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862"/>
      <c r="DQ447" s="862"/>
      <c r="DR447" s="1056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862"/>
      <c r="EF447" s="862"/>
      <c r="EG447" s="1056"/>
      <c r="EH447" s="61"/>
      <c r="EI447" s="61"/>
      <c r="EJ447" s="61"/>
      <c r="EK447" s="61"/>
      <c r="EL447" s="61"/>
      <c r="EM447" s="61"/>
      <c r="EN447" s="61"/>
      <c r="EO447" s="61"/>
      <c r="EP447" s="61"/>
      <c r="EQ447" s="61"/>
      <c r="ER447" s="61"/>
      <c r="ES447" s="61"/>
      <c r="ET447" s="862"/>
    </row>
    <row r="448" spans="1:150" s="155" customFormat="1" ht="14.1" customHeight="1">
      <c r="A448" s="862"/>
      <c r="B448" s="1056"/>
      <c r="C448" s="61"/>
      <c r="D448" s="61"/>
      <c r="E448" s="61"/>
      <c r="F448" s="61"/>
      <c r="G448" s="61"/>
      <c r="H448" s="61"/>
      <c r="I448" s="61"/>
      <c r="J448" s="61"/>
      <c r="K448" s="61"/>
      <c r="L448" s="60"/>
      <c r="M448" s="61"/>
      <c r="N448" s="61"/>
      <c r="O448" s="862"/>
      <c r="P448" s="862"/>
      <c r="Q448" s="1056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862"/>
      <c r="AE448" s="862"/>
      <c r="AF448" s="1056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862"/>
      <c r="AT448" s="862"/>
      <c r="AU448" s="1056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862"/>
      <c r="BI448" s="862"/>
      <c r="BJ448" s="1056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862"/>
      <c r="BX448" s="862"/>
      <c r="BY448" s="1056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862"/>
      <c r="CM448" s="862"/>
      <c r="CN448" s="1056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862"/>
      <c r="DB448" s="862"/>
      <c r="DC448" s="1056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862"/>
      <c r="DQ448" s="862"/>
      <c r="DR448" s="1056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862"/>
      <c r="EF448" s="862"/>
      <c r="EG448" s="1056"/>
      <c r="EH448" s="61"/>
      <c r="EI448" s="61"/>
      <c r="EJ448" s="61"/>
      <c r="EK448" s="61"/>
      <c r="EL448" s="61"/>
      <c r="EM448" s="61"/>
      <c r="EN448" s="61"/>
      <c r="EO448" s="61"/>
      <c r="EP448" s="61"/>
      <c r="EQ448" s="61"/>
      <c r="ER448" s="61"/>
      <c r="ES448" s="61"/>
      <c r="ET448" s="862"/>
    </row>
    <row r="449" spans="1:150" s="155" customFormat="1" ht="14.1" customHeight="1">
      <c r="A449" s="862"/>
      <c r="B449" s="1056"/>
      <c r="C449" s="61"/>
      <c r="D449" s="61"/>
      <c r="E449" s="61"/>
      <c r="F449" s="61"/>
      <c r="G449" s="61"/>
      <c r="H449" s="61"/>
      <c r="I449" s="61"/>
      <c r="J449" s="61"/>
      <c r="K449" s="61"/>
      <c r="L449" s="60"/>
      <c r="M449" s="61"/>
      <c r="N449" s="61"/>
      <c r="O449" s="862"/>
      <c r="P449" s="862"/>
      <c r="Q449" s="1056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862"/>
      <c r="AE449" s="862"/>
      <c r="AF449" s="1056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862"/>
      <c r="AT449" s="862"/>
      <c r="AU449" s="1056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862"/>
      <c r="BI449" s="862"/>
      <c r="BJ449" s="1056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862"/>
      <c r="BX449" s="862"/>
      <c r="BY449" s="1056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862"/>
      <c r="CM449" s="862"/>
      <c r="CN449" s="1056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862"/>
      <c r="DB449" s="862"/>
      <c r="DC449" s="1056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862"/>
      <c r="DQ449" s="862"/>
      <c r="DR449" s="1056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862"/>
      <c r="EF449" s="862"/>
      <c r="EG449" s="1056"/>
      <c r="EH449" s="61"/>
      <c r="EI449" s="61"/>
      <c r="EJ449" s="61"/>
      <c r="EK449" s="61"/>
      <c r="EL449" s="61"/>
      <c r="EM449" s="61"/>
      <c r="EN449" s="61"/>
      <c r="EO449" s="61"/>
      <c r="EP449" s="61"/>
      <c r="EQ449" s="61"/>
      <c r="ER449" s="61"/>
      <c r="ES449" s="61"/>
      <c r="ET449" s="862"/>
    </row>
    <row r="450" spans="1:150" s="155" customFormat="1" ht="14.1" customHeight="1">
      <c r="A450" s="862"/>
      <c r="B450" s="1056"/>
      <c r="C450" s="61"/>
      <c r="D450" s="61"/>
      <c r="E450" s="61"/>
      <c r="F450" s="61"/>
      <c r="G450" s="61"/>
      <c r="H450" s="61"/>
      <c r="I450" s="61"/>
      <c r="J450" s="61"/>
      <c r="K450" s="61"/>
      <c r="L450" s="60"/>
      <c r="M450" s="61"/>
      <c r="N450" s="61"/>
      <c r="O450" s="862"/>
      <c r="P450" s="862"/>
      <c r="Q450" s="1056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862"/>
      <c r="AE450" s="862"/>
      <c r="AF450" s="1056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862"/>
      <c r="AT450" s="862"/>
      <c r="AU450" s="1056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862"/>
      <c r="BI450" s="862"/>
      <c r="BJ450" s="1056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862"/>
      <c r="BX450" s="862"/>
      <c r="BY450" s="1056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862"/>
      <c r="CM450" s="862"/>
      <c r="CN450" s="1056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862"/>
      <c r="DB450" s="862"/>
      <c r="DC450" s="1056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862"/>
      <c r="DQ450" s="862"/>
      <c r="DR450" s="1056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862"/>
      <c r="EF450" s="862"/>
      <c r="EG450" s="1056"/>
      <c r="EH450" s="61"/>
      <c r="EI450" s="61"/>
      <c r="EJ450" s="61"/>
      <c r="EK450" s="61"/>
      <c r="EL450" s="61"/>
      <c r="EM450" s="61"/>
      <c r="EN450" s="61"/>
      <c r="EO450" s="61"/>
      <c r="EP450" s="61"/>
      <c r="EQ450" s="61"/>
      <c r="ER450" s="61"/>
      <c r="ES450" s="61"/>
      <c r="ET450" s="862"/>
    </row>
    <row r="451" spans="1:150" s="155" customFormat="1" ht="14.1" customHeight="1">
      <c r="A451" s="862"/>
      <c r="B451" s="160"/>
      <c r="C451" s="61"/>
      <c r="D451" s="61"/>
      <c r="E451" s="61"/>
      <c r="F451" s="61"/>
      <c r="G451" s="61"/>
      <c r="H451" s="61"/>
      <c r="I451" s="61"/>
      <c r="J451" s="61"/>
      <c r="K451" s="61"/>
      <c r="L451" s="60"/>
      <c r="M451" s="61"/>
      <c r="N451" s="61"/>
      <c r="O451" s="862"/>
      <c r="P451" s="862"/>
      <c r="Q451" s="160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862"/>
      <c r="AE451" s="862"/>
      <c r="AF451" s="160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862"/>
      <c r="AT451" s="862"/>
      <c r="AU451" s="160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862"/>
      <c r="BI451" s="862"/>
      <c r="BJ451" s="160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862"/>
      <c r="BX451" s="862"/>
      <c r="BY451" s="160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862"/>
      <c r="CM451" s="862"/>
      <c r="CN451" s="160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862"/>
      <c r="DB451" s="862"/>
      <c r="DC451" s="160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862"/>
      <c r="DQ451" s="862"/>
      <c r="DR451" s="160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862"/>
      <c r="EF451" s="862"/>
      <c r="EG451" s="160"/>
      <c r="EH451" s="61"/>
      <c r="EI451" s="61"/>
      <c r="EJ451" s="61"/>
      <c r="EK451" s="61"/>
      <c r="EL451" s="61"/>
      <c r="EM451" s="61"/>
      <c r="EN451" s="61"/>
      <c r="EO451" s="61"/>
      <c r="EP451" s="61"/>
      <c r="EQ451" s="61"/>
      <c r="ER451" s="61"/>
      <c r="ES451" s="61"/>
      <c r="ET451" s="862"/>
    </row>
    <row r="452" spans="1:150" s="155" customFormat="1" ht="14.1" customHeight="1">
      <c r="A452" s="862"/>
      <c r="B452" s="1056" t="str">
        <f>HOME!$B$20</f>
        <v>SOCIAL STUDIES</v>
      </c>
      <c r="C452" s="61"/>
      <c r="D452" s="61"/>
      <c r="E452" s="61"/>
      <c r="F452" s="61"/>
      <c r="G452" s="61"/>
      <c r="H452" s="61"/>
      <c r="I452" s="61"/>
      <c r="J452" s="61"/>
      <c r="K452" s="61"/>
      <c r="L452" s="60"/>
      <c r="M452" s="61"/>
      <c r="N452" s="61"/>
      <c r="O452" s="862"/>
      <c r="P452" s="862"/>
      <c r="Q452" s="1056" t="str">
        <f>HOME!$B$20</f>
        <v>SOCIAL STUDIES</v>
      </c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862"/>
      <c r="AE452" s="862"/>
      <c r="AF452" s="1056" t="str">
        <f>HOME!$B$20</f>
        <v>SOCIAL STUDIES</v>
      </c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862"/>
      <c r="AT452" s="862"/>
      <c r="AU452" s="1056" t="str">
        <f>HOME!$B$20</f>
        <v>SOCIAL STUDIES</v>
      </c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862"/>
      <c r="BI452" s="862"/>
      <c r="BJ452" s="1056" t="str">
        <f>HOME!$B$20</f>
        <v>SOCIAL STUDIES</v>
      </c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862"/>
      <c r="BX452" s="862"/>
      <c r="BY452" s="1056" t="str">
        <f>HOME!$B$20</f>
        <v>SOCIAL STUDIES</v>
      </c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862"/>
      <c r="CM452" s="862"/>
      <c r="CN452" s="1056" t="str">
        <f>HOME!$B$20</f>
        <v>SOCIAL STUDIES</v>
      </c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862"/>
      <c r="DB452" s="862"/>
      <c r="DC452" s="1056" t="str">
        <f>HOME!$B$20</f>
        <v>SOCIAL STUDIES</v>
      </c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862"/>
      <c r="DQ452" s="862"/>
      <c r="DR452" s="1056" t="str">
        <f>HOME!$B$20</f>
        <v>SOCIAL STUDIES</v>
      </c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862"/>
      <c r="EF452" s="862"/>
      <c r="EG452" s="1056" t="str">
        <f>HOME!$B$20</f>
        <v>SOCIAL STUDIES</v>
      </c>
      <c r="EH452" s="61"/>
      <c r="EI452" s="61"/>
      <c r="EJ452" s="61"/>
      <c r="EK452" s="61"/>
      <c r="EL452" s="61"/>
      <c r="EM452" s="61"/>
      <c r="EN452" s="61"/>
      <c r="EO452" s="61"/>
      <c r="EP452" s="61"/>
      <c r="EQ452" s="61"/>
      <c r="ER452" s="61"/>
      <c r="ES452" s="61"/>
      <c r="ET452" s="862"/>
    </row>
    <row r="453" spans="1:150" s="155" customFormat="1" ht="14.1" customHeight="1">
      <c r="A453" s="862"/>
      <c r="B453" s="1056"/>
      <c r="C453" s="61"/>
      <c r="D453" s="61"/>
      <c r="E453" s="61"/>
      <c r="F453" s="61"/>
      <c r="G453" s="61"/>
      <c r="H453" s="61"/>
      <c r="I453" s="61"/>
      <c r="J453" s="61"/>
      <c r="K453" s="61"/>
      <c r="L453" s="60"/>
      <c r="M453" s="61"/>
      <c r="N453" s="61"/>
      <c r="O453" s="862"/>
      <c r="P453" s="862"/>
      <c r="Q453" s="1056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862"/>
      <c r="AE453" s="862"/>
      <c r="AF453" s="1056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862"/>
      <c r="AT453" s="862"/>
      <c r="AU453" s="1056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862"/>
      <c r="BI453" s="862"/>
      <c r="BJ453" s="1056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862"/>
      <c r="BX453" s="862"/>
      <c r="BY453" s="1056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862"/>
      <c r="CM453" s="862"/>
      <c r="CN453" s="1056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862"/>
      <c r="DB453" s="862"/>
      <c r="DC453" s="1056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862"/>
      <c r="DQ453" s="862"/>
      <c r="DR453" s="1056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862"/>
      <c r="EF453" s="862"/>
      <c r="EG453" s="1056"/>
      <c r="EH453" s="61"/>
      <c r="EI453" s="61"/>
      <c r="EJ453" s="61"/>
      <c r="EK453" s="61"/>
      <c r="EL453" s="61"/>
      <c r="EM453" s="61"/>
      <c r="EN453" s="61"/>
      <c r="EO453" s="61"/>
      <c r="EP453" s="61"/>
      <c r="EQ453" s="61"/>
      <c r="ER453" s="61"/>
      <c r="ES453" s="61"/>
      <c r="ET453" s="862"/>
    </row>
    <row r="454" spans="1:150" s="155" customFormat="1" ht="14.1" customHeight="1">
      <c r="A454" s="862"/>
      <c r="B454" s="1056"/>
      <c r="C454" s="61"/>
      <c r="D454" s="61"/>
      <c r="E454" s="61"/>
      <c r="F454" s="61"/>
      <c r="G454" s="61"/>
      <c r="H454" s="61"/>
      <c r="I454" s="61"/>
      <c r="J454" s="61"/>
      <c r="K454" s="61"/>
      <c r="L454" s="60"/>
      <c r="M454" s="61"/>
      <c r="N454" s="61"/>
      <c r="O454" s="862"/>
      <c r="P454" s="862"/>
      <c r="Q454" s="1056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862"/>
      <c r="AE454" s="862"/>
      <c r="AF454" s="1056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862"/>
      <c r="AT454" s="862"/>
      <c r="AU454" s="1056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862"/>
      <c r="BI454" s="862"/>
      <c r="BJ454" s="1056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862"/>
      <c r="BX454" s="862"/>
      <c r="BY454" s="1056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862"/>
      <c r="CM454" s="862"/>
      <c r="CN454" s="1056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862"/>
      <c r="DB454" s="862"/>
      <c r="DC454" s="1056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862"/>
      <c r="DQ454" s="862"/>
      <c r="DR454" s="1056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862"/>
      <c r="EF454" s="862"/>
      <c r="EG454" s="1056"/>
      <c r="EH454" s="61"/>
      <c r="EI454" s="61"/>
      <c r="EJ454" s="61"/>
      <c r="EK454" s="61"/>
      <c r="EL454" s="61"/>
      <c r="EM454" s="61"/>
      <c r="EN454" s="61"/>
      <c r="EO454" s="61"/>
      <c r="EP454" s="61"/>
      <c r="EQ454" s="61"/>
      <c r="ER454" s="61"/>
      <c r="ES454" s="61"/>
      <c r="ET454" s="862"/>
    </row>
    <row r="455" spans="1:150" s="155" customFormat="1" ht="14.1" customHeight="1">
      <c r="A455" s="862"/>
      <c r="B455" s="1056"/>
      <c r="C455" s="61"/>
      <c r="D455" s="61"/>
      <c r="E455" s="61"/>
      <c r="F455" s="61"/>
      <c r="G455" s="61"/>
      <c r="H455" s="61"/>
      <c r="I455" s="61"/>
      <c r="J455" s="61"/>
      <c r="K455" s="61"/>
      <c r="L455" s="60"/>
      <c r="M455" s="61"/>
      <c r="N455" s="61"/>
      <c r="O455" s="862"/>
      <c r="P455" s="862"/>
      <c r="Q455" s="1056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862"/>
      <c r="AE455" s="862"/>
      <c r="AF455" s="1056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862"/>
      <c r="AT455" s="862"/>
      <c r="AU455" s="1056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862"/>
      <c r="BI455" s="862"/>
      <c r="BJ455" s="1056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862"/>
      <c r="BX455" s="862"/>
      <c r="BY455" s="1056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862"/>
      <c r="CM455" s="862"/>
      <c r="CN455" s="1056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862"/>
      <c r="DB455" s="862"/>
      <c r="DC455" s="1056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862"/>
      <c r="DQ455" s="862"/>
      <c r="DR455" s="1056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862"/>
      <c r="EF455" s="862"/>
      <c r="EG455" s="1056"/>
      <c r="EH455" s="61"/>
      <c r="EI455" s="61"/>
      <c r="EJ455" s="61"/>
      <c r="EK455" s="61"/>
      <c r="EL455" s="61"/>
      <c r="EM455" s="61"/>
      <c r="EN455" s="61"/>
      <c r="EO455" s="61"/>
      <c r="EP455" s="61"/>
      <c r="EQ455" s="61"/>
      <c r="ER455" s="61"/>
      <c r="ES455" s="61"/>
      <c r="ET455" s="862"/>
    </row>
    <row r="456" spans="1:150" s="155" customFormat="1" ht="14.1" customHeight="1">
      <c r="A456" s="862"/>
      <c r="B456" s="1056"/>
      <c r="C456" s="61"/>
      <c r="D456" s="61"/>
      <c r="E456" s="61"/>
      <c r="F456" s="61"/>
      <c r="G456" s="61"/>
      <c r="H456" s="61"/>
      <c r="I456" s="61"/>
      <c r="J456" s="61"/>
      <c r="K456" s="61"/>
      <c r="L456" s="60"/>
      <c r="M456" s="61"/>
      <c r="N456" s="61"/>
      <c r="O456" s="862"/>
      <c r="P456" s="862"/>
      <c r="Q456" s="1056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862"/>
      <c r="AE456" s="862"/>
      <c r="AF456" s="1056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862"/>
      <c r="AT456" s="862"/>
      <c r="AU456" s="1056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862"/>
      <c r="BI456" s="862"/>
      <c r="BJ456" s="1056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862"/>
      <c r="BX456" s="862"/>
      <c r="BY456" s="1056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862"/>
      <c r="CM456" s="862"/>
      <c r="CN456" s="1056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862"/>
      <c r="DB456" s="862"/>
      <c r="DC456" s="1056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862"/>
      <c r="DQ456" s="862"/>
      <c r="DR456" s="1056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862"/>
      <c r="EF456" s="862"/>
      <c r="EG456" s="1056"/>
      <c r="EH456" s="61"/>
      <c r="EI456" s="61"/>
      <c r="EJ456" s="61"/>
      <c r="EK456" s="61"/>
      <c r="EL456" s="61"/>
      <c r="EM456" s="61"/>
      <c r="EN456" s="61"/>
      <c r="EO456" s="61"/>
      <c r="EP456" s="61"/>
      <c r="EQ456" s="61"/>
      <c r="ER456" s="61"/>
      <c r="ES456" s="61"/>
      <c r="ET456" s="862"/>
    </row>
    <row r="457" spans="1:150" s="155" customFormat="1" ht="14.1" customHeight="1">
      <c r="A457" s="862"/>
      <c r="B457" s="1056"/>
      <c r="C457" s="61"/>
      <c r="D457" s="61"/>
      <c r="E457" s="61"/>
      <c r="F457" s="61"/>
      <c r="G457" s="61"/>
      <c r="H457" s="61"/>
      <c r="I457" s="61"/>
      <c r="J457" s="61"/>
      <c r="K457" s="61"/>
      <c r="L457" s="60"/>
      <c r="M457" s="61"/>
      <c r="N457" s="61"/>
      <c r="O457" s="862"/>
      <c r="P457" s="862"/>
      <c r="Q457" s="1056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862"/>
      <c r="AE457" s="862"/>
      <c r="AF457" s="1056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862"/>
      <c r="AT457" s="862"/>
      <c r="AU457" s="1056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862"/>
      <c r="BI457" s="862"/>
      <c r="BJ457" s="1056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862"/>
      <c r="BX457" s="862"/>
      <c r="BY457" s="1056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862"/>
      <c r="CM457" s="862"/>
      <c r="CN457" s="1056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862"/>
      <c r="DB457" s="862"/>
      <c r="DC457" s="1056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862"/>
      <c r="DQ457" s="862"/>
      <c r="DR457" s="1056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862"/>
      <c r="EF457" s="862"/>
      <c r="EG457" s="1056"/>
      <c r="EH457" s="61"/>
      <c r="EI457" s="61"/>
      <c r="EJ457" s="61"/>
      <c r="EK457" s="61"/>
      <c r="EL457" s="61"/>
      <c r="EM457" s="61"/>
      <c r="EN457" s="61"/>
      <c r="EO457" s="61"/>
      <c r="EP457" s="61"/>
      <c r="EQ457" s="61"/>
      <c r="ER457" s="61"/>
      <c r="ES457" s="61"/>
      <c r="ET457" s="862"/>
    </row>
    <row r="458" spans="1:150" s="155" customFormat="1" ht="14.1" customHeight="1">
      <c r="A458" s="862"/>
      <c r="B458" s="1056"/>
      <c r="C458" s="61"/>
      <c r="D458" s="61"/>
      <c r="E458" s="61"/>
      <c r="F458" s="61"/>
      <c r="G458" s="61"/>
      <c r="H458" s="61"/>
      <c r="I458" s="61"/>
      <c r="J458" s="61"/>
      <c r="K458" s="61"/>
      <c r="L458" s="60"/>
      <c r="M458" s="61"/>
      <c r="N458" s="61"/>
      <c r="O458" s="862"/>
      <c r="P458" s="862"/>
      <c r="Q458" s="1056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862"/>
      <c r="AE458" s="862"/>
      <c r="AF458" s="1056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862"/>
      <c r="AT458" s="862"/>
      <c r="AU458" s="1056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862"/>
      <c r="BI458" s="862"/>
      <c r="BJ458" s="1056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862"/>
      <c r="BX458" s="862"/>
      <c r="BY458" s="1056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862"/>
      <c r="CM458" s="862"/>
      <c r="CN458" s="1056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862"/>
      <c r="DB458" s="862"/>
      <c r="DC458" s="1056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862"/>
      <c r="DQ458" s="862"/>
      <c r="DR458" s="1056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862"/>
      <c r="EF458" s="862"/>
      <c r="EG458" s="1056"/>
      <c r="EH458" s="61"/>
      <c r="EI458" s="61"/>
      <c r="EJ458" s="61"/>
      <c r="EK458" s="61"/>
      <c r="EL458" s="61"/>
      <c r="EM458" s="61"/>
      <c r="EN458" s="61"/>
      <c r="EO458" s="61"/>
      <c r="EP458" s="61"/>
      <c r="EQ458" s="61"/>
      <c r="ER458" s="61"/>
      <c r="ES458" s="61"/>
      <c r="ET458" s="862"/>
    </row>
    <row r="459" spans="1:150" s="155" customFormat="1" ht="14.1" customHeight="1">
      <c r="A459" s="164"/>
      <c r="B459" s="1056"/>
      <c r="C459" s="61"/>
      <c r="D459" s="61"/>
      <c r="E459" s="61"/>
      <c r="F459" s="61"/>
      <c r="G459" s="61"/>
      <c r="H459" s="61"/>
      <c r="I459" s="61"/>
      <c r="J459" s="61"/>
      <c r="K459" s="61"/>
      <c r="L459" s="60"/>
      <c r="M459" s="61"/>
      <c r="N459" s="61"/>
      <c r="O459" s="164"/>
      <c r="P459" s="164"/>
      <c r="Q459" s="1056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164"/>
      <c r="AE459" s="164"/>
      <c r="AF459" s="1056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164"/>
      <c r="AT459" s="164"/>
      <c r="AU459" s="1056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164"/>
      <c r="BI459" s="164"/>
      <c r="BJ459" s="1056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164"/>
      <c r="BX459" s="164"/>
      <c r="BY459" s="1056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164"/>
      <c r="CM459" s="164"/>
      <c r="CN459" s="1056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164"/>
      <c r="DB459" s="164"/>
      <c r="DC459" s="1056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164"/>
      <c r="DQ459" s="164"/>
      <c r="DR459" s="1056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164"/>
      <c r="EF459" s="164"/>
      <c r="EG459" s="1056"/>
      <c r="EH459" s="61"/>
      <c r="EI459" s="61"/>
      <c r="EJ459" s="61"/>
      <c r="EK459" s="61"/>
      <c r="EL459" s="61"/>
      <c r="EM459" s="61"/>
      <c r="EN459" s="61"/>
      <c r="EO459" s="61"/>
      <c r="EP459" s="61"/>
      <c r="EQ459" s="61"/>
      <c r="ER459" s="61"/>
      <c r="ES459" s="61"/>
      <c r="ET459" s="164"/>
    </row>
    <row r="460" spans="1:150" s="155" customFormat="1" ht="8.25" customHeight="1">
      <c r="A460" s="862"/>
      <c r="B460" s="862"/>
      <c r="C460" s="862"/>
      <c r="D460" s="862"/>
      <c r="E460" s="862"/>
      <c r="F460" s="862"/>
      <c r="G460" s="862"/>
      <c r="H460" s="862"/>
      <c r="I460" s="862"/>
      <c r="J460" s="862"/>
      <c r="K460" s="862"/>
      <c r="L460" s="862"/>
      <c r="M460" s="862"/>
      <c r="N460" s="862"/>
      <c r="O460" s="862"/>
      <c r="P460" s="862"/>
      <c r="Q460" s="862"/>
      <c r="R460" s="862"/>
      <c r="S460" s="862"/>
      <c r="T460" s="862"/>
      <c r="U460" s="862"/>
      <c r="V460" s="862"/>
      <c r="W460" s="862"/>
      <c r="X460" s="862"/>
      <c r="Y460" s="862"/>
      <c r="Z460" s="862"/>
      <c r="AA460" s="862"/>
      <c r="AB460" s="862"/>
      <c r="AC460" s="862"/>
      <c r="AD460" s="862"/>
      <c r="AE460" s="862"/>
      <c r="AF460" s="862"/>
      <c r="AG460" s="862"/>
      <c r="AH460" s="862"/>
      <c r="AI460" s="862"/>
      <c r="AJ460" s="862"/>
      <c r="AK460" s="862"/>
      <c r="AL460" s="862"/>
      <c r="AM460" s="862"/>
      <c r="AN460" s="862"/>
      <c r="AO460" s="862"/>
      <c r="AP460" s="862"/>
      <c r="AQ460" s="862"/>
      <c r="AR460" s="862"/>
      <c r="AS460" s="862"/>
      <c r="AT460" s="862"/>
      <c r="AU460" s="862"/>
      <c r="AV460" s="862"/>
      <c r="AW460" s="862"/>
      <c r="AX460" s="862"/>
      <c r="AY460" s="862"/>
      <c r="AZ460" s="862"/>
      <c r="BA460" s="862"/>
      <c r="BB460" s="862"/>
      <c r="BC460" s="862"/>
      <c r="BD460" s="862"/>
      <c r="BE460" s="862"/>
      <c r="BF460" s="862"/>
      <c r="BG460" s="862"/>
      <c r="BH460" s="862"/>
      <c r="BI460" s="862"/>
      <c r="BJ460" s="862"/>
      <c r="BK460" s="862"/>
      <c r="BL460" s="862"/>
      <c r="BM460" s="862"/>
      <c r="BN460" s="862"/>
      <c r="BO460" s="862"/>
      <c r="BP460" s="862"/>
      <c r="BQ460" s="862"/>
      <c r="BR460" s="862"/>
      <c r="BS460" s="862"/>
      <c r="BT460" s="862"/>
      <c r="BU460" s="862"/>
      <c r="BV460" s="862"/>
      <c r="BW460" s="862"/>
      <c r="BX460" s="862"/>
      <c r="BY460" s="862"/>
      <c r="BZ460" s="862"/>
      <c r="CA460" s="862"/>
      <c r="CB460" s="862"/>
      <c r="CC460" s="862"/>
      <c r="CD460" s="862"/>
      <c r="CE460" s="862"/>
      <c r="CF460" s="862"/>
      <c r="CG460" s="862"/>
      <c r="CH460" s="862"/>
      <c r="CI460" s="862"/>
      <c r="CJ460" s="862"/>
      <c r="CK460" s="862"/>
      <c r="CL460" s="862"/>
      <c r="CM460" s="862"/>
      <c r="CN460" s="862"/>
      <c r="CO460" s="862"/>
      <c r="CP460" s="862"/>
      <c r="CQ460" s="862"/>
      <c r="CR460" s="862"/>
      <c r="CS460" s="862"/>
      <c r="CT460" s="862"/>
      <c r="CU460" s="862"/>
      <c r="CV460" s="862"/>
      <c r="CW460" s="862"/>
      <c r="CX460" s="862"/>
      <c r="CY460" s="862"/>
      <c r="CZ460" s="862"/>
      <c r="DA460" s="862"/>
      <c r="DB460" s="862"/>
      <c r="DC460" s="862"/>
      <c r="DD460" s="862"/>
      <c r="DE460" s="862"/>
      <c r="DF460" s="862"/>
      <c r="DG460" s="862"/>
      <c r="DH460" s="862"/>
      <c r="DI460" s="862"/>
      <c r="DJ460" s="862"/>
      <c r="DK460" s="862"/>
      <c r="DL460" s="862"/>
      <c r="DM460" s="862"/>
      <c r="DN460" s="862"/>
      <c r="DO460" s="862"/>
      <c r="DP460" s="862"/>
      <c r="DQ460" s="862"/>
      <c r="DR460" s="862"/>
      <c r="DS460" s="862"/>
      <c r="DT460" s="862"/>
      <c r="DU460" s="862"/>
      <c r="DV460" s="862"/>
      <c r="DW460" s="862"/>
      <c r="DX460" s="862"/>
      <c r="DY460" s="862"/>
      <c r="DZ460" s="862"/>
      <c r="EA460" s="862"/>
      <c r="EB460" s="862"/>
      <c r="EC460" s="862"/>
      <c r="ED460" s="862"/>
      <c r="EE460" s="862"/>
      <c r="EF460" s="862"/>
      <c r="EG460" s="862"/>
      <c r="EH460" s="862"/>
      <c r="EI460" s="862"/>
      <c r="EJ460" s="862"/>
      <c r="EK460" s="862"/>
      <c r="EL460" s="862"/>
      <c r="EM460" s="862"/>
      <c r="EN460" s="862"/>
      <c r="EO460" s="862"/>
      <c r="EP460" s="862"/>
      <c r="EQ460" s="862"/>
      <c r="ER460" s="862"/>
      <c r="ES460" s="862"/>
      <c r="ET460" s="862"/>
    </row>
    <row r="461" spans="1:150" s="155" customFormat="1" ht="10.5" customHeight="1">
      <c r="A461" s="862"/>
      <c r="B461" s="862"/>
      <c r="C461" s="862"/>
      <c r="D461" s="862"/>
      <c r="E461" s="862"/>
      <c r="F461" s="862"/>
      <c r="G461" s="862"/>
      <c r="H461" s="862"/>
      <c r="I461" s="862"/>
      <c r="J461" s="862"/>
      <c r="K461" s="862"/>
      <c r="L461" s="862"/>
      <c r="M461" s="862"/>
      <c r="N461" s="862"/>
      <c r="O461" s="862"/>
      <c r="P461" s="862"/>
      <c r="Q461" s="862"/>
      <c r="R461" s="862"/>
      <c r="S461" s="862"/>
      <c r="T461" s="862"/>
      <c r="U461" s="862"/>
      <c r="V461" s="862"/>
      <c r="W461" s="862"/>
      <c r="X461" s="862"/>
      <c r="Y461" s="862"/>
      <c r="Z461" s="862"/>
      <c r="AA461" s="862"/>
      <c r="AB461" s="862"/>
      <c r="AC461" s="862"/>
      <c r="AD461" s="862"/>
      <c r="AE461" s="862"/>
      <c r="AF461" s="862"/>
      <c r="AG461" s="862"/>
      <c r="AH461" s="862"/>
      <c r="AI461" s="862"/>
      <c r="AJ461" s="862"/>
      <c r="AK461" s="862"/>
      <c r="AL461" s="862"/>
      <c r="AM461" s="862"/>
      <c r="AN461" s="862"/>
      <c r="AO461" s="862"/>
      <c r="AP461" s="862"/>
      <c r="AQ461" s="862"/>
      <c r="AR461" s="862"/>
      <c r="AS461" s="862"/>
      <c r="AT461" s="862"/>
      <c r="AU461" s="862"/>
      <c r="AV461" s="862"/>
      <c r="AW461" s="862"/>
      <c r="AX461" s="862"/>
      <c r="AY461" s="862"/>
      <c r="AZ461" s="862"/>
      <c r="BA461" s="862"/>
      <c r="BB461" s="862"/>
      <c r="BC461" s="862"/>
      <c r="BD461" s="862"/>
      <c r="BE461" s="862"/>
      <c r="BF461" s="862"/>
      <c r="BG461" s="862"/>
      <c r="BH461" s="862"/>
      <c r="BI461" s="862"/>
      <c r="BJ461" s="862"/>
      <c r="BK461" s="862"/>
      <c r="BL461" s="862"/>
      <c r="BM461" s="862"/>
      <c r="BN461" s="862"/>
      <c r="BO461" s="862"/>
      <c r="BP461" s="862"/>
      <c r="BQ461" s="862"/>
      <c r="BR461" s="862"/>
      <c r="BS461" s="862"/>
      <c r="BT461" s="862"/>
      <c r="BU461" s="862"/>
      <c r="BV461" s="862"/>
      <c r="BW461" s="862"/>
      <c r="BX461" s="862"/>
      <c r="BY461" s="862"/>
      <c r="BZ461" s="862"/>
      <c r="CA461" s="862"/>
      <c r="CB461" s="862"/>
      <c r="CC461" s="862"/>
      <c r="CD461" s="862"/>
      <c r="CE461" s="862"/>
      <c r="CF461" s="862"/>
      <c r="CG461" s="862"/>
      <c r="CH461" s="862"/>
      <c r="CI461" s="862"/>
      <c r="CJ461" s="862"/>
      <c r="CK461" s="862"/>
      <c r="CL461" s="862"/>
      <c r="CM461" s="862"/>
      <c r="CN461" s="862"/>
      <c r="CO461" s="862"/>
      <c r="CP461" s="862"/>
      <c r="CQ461" s="862"/>
      <c r="CR461" s="862"/>
      <c r="CS461" s="862"/>
      <c r="CT461" s="862"/>
      <c r="CU461" s="862"/>
      <c r="CV461" s="862"/>
      <c r="CW461" s="862"/>
      <c r="CX461" s="862"/>
      <c r="CY461" s="862"/>
      <c r="CZ461" s="862"/>
      <c r="DA461" s="862"/>
      <c r="DB461" s="862"/>
      <c r="DC461" s="862"/>
      <c r="DD461" s="862"/>
      <c r="DE461" s="862"/>
      <c r="DF461" s="862"/>
      <c r="DG461" s="862"/>
      <c r="DH461" s="862"/>
      <c r="DI461" s="862"/>
      <c r="DJ461" s="862"/>
      <c r="DK461" s="862"/>
      <c r="DL461" s="862"/>
      <c r="DM461" s="862"/>
      <c r="DN461" s="862"/>
      <c r="DO461" s="862"/>
      <c r="DP461" s="862"/>
      <c r="DQ461" s="862"/>
      <c r="DR461" s="862"/>
      <c r="DS461" s="862"/>
      <c r="DT461" s="862"/>
      <c r="DU461" s="862"/>
      <c r="DV461" s="862"/>
      <c r="DW461" s="862"/>
      <c r="DX461" s="862"/>
      <c r="DY461" s="862"/>
      <c r="DZ461" s="862"/>
      <c r="EA461" s="862"/>
      <c r="EB461" s="862"/>
      <c r="EC461" s="862"/>
      <c r="ED461" s="862"/>
      <c r="EE461" s="862"/>
      <c r="EF461" s="862"/>
      <c r="EG461" s="862"/>
      <c r="EH461" s="862"/>
      <c r="EI461" s="862"/>
      <c r="EJ461" s="862"/>
      <c r="EK461" s="862"/>
      <c r="EL461" s="862"/>
      <c r="EM461" s="862"/>
      <c r="EN461" s="862"/>
      <c r="EO461" s="862"/>
      <c r="EP461" s="862"/>
      <c r="EQ461" s="862"/>
      <c r="ER461" s="862"/>
      <c r="ES461" s="862"/>
      <c r="ET461" s="862"/>
    </row>
    <row r="462" spans="1:150" s="155" customFormat="1" ht="15.75" customHeight="1" thickBot="1">
      <c r="A462" s="164"/>
      <c r="B462" s="1063" t="s">
        <v>861</v>
      </c>
      <c r="C462" s="1063"/>
      <c r="D462" s="1064" t="str">
        <f>'BACKUP SHEET'!$AX$15</f>
        <v>HKM2016-17VIII BJ2732</v>
      </c>
      <c r="E462" s="1064"/>
      <c r="F462" s="1064"/>
      <c r="G462" s="1064"/>
      <c r="H462" s="82"/>
      <c r="I462" s="83"/>
      <c r="J462" s="83" t="s">
        <v>862</v>
      </c>
      <c r="K462" s="1065" t="str">
        <f>'BACKUP SHEET'!$AY$15</f>
        <v>HKM2016-17VIII BJ2732J5</v>
      </c>
      <c r="L462" s="1065"/>
      <c r="M462" s="1065"/>
      <c r="N462" s="1065"/>
      <c r="O462" s="862"/>
      <c r="P462" s="164"/>
      <c r="Q462" s="1063" t="s">
        <v>861</v>
      </c>
      <c r="R462" s="1063"/>
      <c r="S462" s="1064" t="str">
        <f>'BACKUP SHEET'!$AX$20</f>
        <v>HKM2016-17VIII BN2738</v>
      </c>
      <c r="T462" s="1064"/>
      <c r="U462" s="1064"/>
      <c r="V462" s="1064"/>
      <c r="W462" s="82"/>
      <c r="X462" s="83"/>
      <c r="Y462" s="83" t="s">
        <v>862</v>
      </c>
      <c r="Z462" s="1065" t="str">
        <f>'BACKUP SHEET'!$AY$20</f>
        <v>HKM2016-17VIII BN2738N10</v>
      </c>
      <c r="AA462" s="1065"/>
      <c r="AB462" s="1065"/>
      <c r="AC462" s="1065"/>
      <c r="AD462" s="862"/>
      <c r="AE462" s="164"/>
      <c r="AF462" s="1063" t="s">
        <v>861</v>
      </c>
      <c r="AG462" s="1063"/>
      <c r="AH462" s="1064" t="str">
        <f>'BACKUP SHEET'!$AX$25</f>
        <v>HKM2016-17VIII BC2744</v>
      </c>
      <c r="AI462" s="1064"/>
      <c r="AJ462" s="1064"/>
      <c r="AK462" s="1064"/>
      <c r="AL462" s="82"/>
      <c r="AM462" s="83"/>
      <c r="AN462" s="83" t="s">
        <v>862</v>
      </c>
      <c r="AO462" s="1065" t="str">
        <f>'BACKUP SHEET'!$AY$25</f>
        <v>HKM2016-17VIII BC2744C15</v>
      </c>
      <c r="AP462" s="1065"/>
      <c r="AQ462" s="1065"/>
      <c r="AR462" s="1065"/>
      <c r="AS462" s="862"/>
      <c r="AT462" s="164"/>
      <c r="AU462" s="1063" t="s">
        <v>861</v>
      </c>
      <c r="AV462" s="1063"/>
      <c r="AW462" s="1064" t="str">
        <f>'BACKUP SHEET'!$AX$30</f>
        <v>HKM2016-17VIII BJ2749</v>
      </c>
      <c r="AX462" s="1064"/>
      <c r="AY462" s="1064"/>
      <c r="AZ462" s="1064"/>
      <c r="BA462" s="82"/>
      <c r="BB462" s="83"/>
      <c r="BC462" s="83" t="s">
        <v>862</v>
      </c>
      <c r="BD462" s="1065" t="str">
        <f>'BACKUP SHEET'!$AY$30</f>
        <v>HKM2016-17VIII BJ2749J20</v>
      </c>
      <c r="BE462" s="1065"/>
      <c r="BF462" s="1065"/>
      <c r="BG462" s="1065"/>
      <c r="BH462" s="862"/>
      <c r="BI462" s="164"/>
      <c r="BJ462" s="1063" t="s">
        <v>861</v>
      </c>
      <c r="BK462" s="1063"/>
      <c r="BL462" s="1064" t="str">
        <f>'BACKUP SHEET'!$AX$35</f>
        <v>HKM2016-17VIII BJ2771</v>
      </c>
      <c r="BM462" s="1064"/>
      <c r="BN462" s="1064"/>
      <c r="BO462" s="1064"/>
      <c r="BP462" s="82"/>
      <c r="BQ462" s="83"/>
      <c r="BR462" s="83" t="s">
        <v>862</v>
      </c>
      <c r="BS462" s="1065" t="str">
        <f>'BACKUP SHEET'!$AY$35</f>
        <v>HKM2016-17VIII BJ2771J25</v>
      </c>
      <c r="BT462" s="1065"/>
      <c r="BU462" s="1065"/>
      <c r="BV462" s="1065"/>
      <c r="BW462" s="862"/>
      <c r="BX462" s="164"/>
      <c r="BY462" s="1063" t="s">
        <v>861</v>
      </c>
      <c r="BZ462" s="1063"/>
      <c r="CA462" s="1064" t="str">
        <f>'BACKUP SHEET'!$AX$40</f>
        <v>HKM2016-17VIII BG3060</v>
      </c>
      <c r="CB462" s="1064"/>
      <c r="CC462" s="1064"/>
      <c r="CD462" s="1064"/>
      <c r="CE462" s="82"/>
      <c r="CF462" s="83"/>
      <c r="CG462" s="83" t="s">
        <v>862</v>
      </c>
      <c r="CH462" s="1065" t="str">
        <f>'BACKUP SHEET'!$AY$40</f>
        <v>HKM2016-17VIII BG3060G30</v>
      </c>
      <c r="CI462" s="1065"/>
      <c r="CJ462" s="1065"/>
      <c r="CK462" s="1065"/>
      <c r="CL462" s="862"/>
      <c r="CM462" s="164"/>
      <c r="CN462" s="1063" t="s">
        <v>861</v>
      </c>
      <c r="CO462" s="1063"/>
      <c r="CP462" s="1064" t="str">
        <f>'BACKUP SHEET'!$AX$45</f>
        <v>HKM2016-17VIII BJ3065</v>
      </c>
      <c r="CQ462" s="1064"/>
      <c r="CR462" s="1064"/>
      <c r="CS462" s="1064"/>
      <c r="CT462" s="82"/>
      <c r="CU462" s="83"/>
      <c r="CV462" s="83" t="s">
        <v>862</v>
      </c>
      <c r="CW462" s="1065" t="str">
        <f>'BACKUP SHEET'!$AY$45</f>
        <v>HKM2016-17VIII BJ3065J35</v>
      </c>
      <c r="CX462" s="1065"/>
      <c r="CY462" s="1065"/>
      <c r="CZ462" s="1065"/>
      <c r="DA462" s="862"/>
      <c r="DB462" s="164"/>
      <c r="DC462" s="1063" t="s">
        <v>861</v>
      </c>
      <c r="DD462" s="1063"/>
      <c r="DE462" s="1064" t="str">
        <f>'BACKUP SHEET'!$AX$50</f>
        <v>HKM2016-17VIII BI2758</v>
      </c>
      <c r="DF462" s="1064"/>
      <c r="DG462" s="1064"/>
      <c r="DH462" s="1064"/>
      <c r="DI462" s="82"/>
      <c r="DJ462" s="83"/>
      <c r="DK462" s="83" t="s">
        <v>862</v>
      </c>
      <c r="DL462" s="1065" t="str">
        <f>'BACKUP SHEET'!$AY$50</f>
        <v>HKM2016-17VIII BI2758I40</v>
      </c>
      <c r="DM462" s="1065"/>
      <c r="DN462" s="1065"/>
      <c r="DO462" s="1065"/>
      <c r="DP462" s="862"/>
      <c r="DQ462" s="164"/>
      <c r="DR462" s="1063" t="s">
        <v>861</v>
      </c>
      <c r="DS462" s="1063"/>
      <c r="DT462" s="1064" t="str">
        <f>'BACKUP SHEET'!$AX$55</f>
        <v>HKM2016-17VIII BM2767</v>
      </c>
      <c r="DU462" s="1064"/>
      <c r="DV462" s="1064"/>
      <c r="DW462" s="1064"/>
      <c r="DX462" s="82"/>
      <c r="DY462" s="83"/>
      <c r="DZ462" s="83" t="s">
        <v>862</v>
      </c>
      <c r="EA462" s="1065" t="str">
        <f>'BACKUP SHEET'!$AY$55</f>
        <v>HKM2016-17VIII BM2767M45</v>
      </c>
      <c r="EB462" s="1065"/>
      <c r="EC462" s="1065"/>
      <c r="ED462" s="1065"/>
      <c r="EE462" s="862"/>
      <c r="EF462" s="164"/>
      <c r="EG462" s="1063" t="s">
        <v>861</v>
      </c>
      <c r="EH462" s="1063"/>
      <c r="EI462" s="1064" t="str">
        <f>'BACKUP SHEET'!$AX$60</f>
        <v>HKM2016-17VIII BJ2773</v>
      </c>
      <c r="EJ462" s="1064"/>
      <c r="EK462" s="1064"/>
      <c r="EL462" s="1064"/>
      <c r="EM462" s="82"/>
      <c r="EN462" s="83"/>
      <c r="EO462" s="83" t="s">
        <v>862</v>
      </c>
      <c r="EP462" s="1065" t="str">
        <f>'BACKUP SHEET'!$AY$60</f>
        <v>HKM2016-17VIII BJ2773J50</v>
      </c>
      <c r="EQ462" s="1065"/>
      <c r="ER462" s="1065"/>
      <c r="ES462" s="1065"/>
      <c r="ET462" s="862"/>
    </row>
    <row r="463" spans="1:150" s="155" customFormat="1" ht="24.75" customHeight="1" thickTop="1">
      <c r="A463" s="862"/>
      <c r="B463" s="60"/>
      <c r="C463" s="1066" t="s">
        <v>859</v>
      </c>
      <c r="D463" s="1066"/>
      <c r="E463" s="1066"/>
      <c r="F463" s="1066"/>
      <c r="G463" s="1066"/>
      <c r="H463" s="1066"/>
      <c r="I463" s="1066"/>
      <c r="J463" s="1067" t="str">
        <f>HOME!$G$4</f>
        <v>HYDERABAD</v>
      </c>
      <c r="K463" s="1067"/>
      <c r="L463" s="1067"/>
      <c r="M463" s="61"/>
      <c r="N463" s="61"/>
      <c r="O463" s="862"/>
      <c r="P463" s="862"/>
      <c r="Q463" s="60"/>
      <c r="R463" s="1066" t="s">
        <v>859</v>
      </c>
      <c r="S463" s="1066"/>
      <c r="T463" s="1066"/>
      <c r="U463" s="1066"/>
      <c r="V463" s="1066"/>
      <c r="W463" s="1066"/>
      <c r="X463" s="1066"/>
      <c r="Y463" s="1067" t="str">
        <f>HOME!$G$4</f>
        <v>HYDERABAD</v>
      </c>
      <c r="Z463" s="1067"/>
      <c r="AA463" s="1067"/>
      <c r="AB463" s="61"/>
      <c r="AC463" s="61"/>
      <c r="AD463" s="862"/>
      <c r="AE463" s="862"/>
      <c r="AF463" s="60"/>
      <c r="AG463" s="1066" t="s">
        <v>859</v>
      </c>
      <c r="AH463" s="1066"/>
      <c r="AI463" s="1066"/>
      <c r="AJ463" s="1066"/>
      <c r="AK463" s="1066"/>
      <c r="AL463" s="1066"/>
      <c r="AM463" s="1066"/>
      <c r="AN463" s="1067" t="str">
        <f>HOME!$G$4</f>
        <v>HYDERABAD</v>
      </c>
      <c r="AO463" s="1067"/>
      <c r="AP463" s="1067"/>
      <c r="AQ463" s="61"/>
      <c r="AR463" s="61"/>
      <c r="AS463" s="862"/>
      <c r="AT463" s="862"/>
      <c r="AU463" s="60"/>
      <c r="AV463" s="1066" t="s">
        <v>859</v>
      </c>
      <c r="AW463" s="1066"/>
      <c r="AX463" s="1066"/>
      <c r="AY463" s="1066"/>
      <c r="AZ463" s="1066"/>
      <c r="BA463" s="1066"/>
      <c r="BB463" s="1066"/>
      <c r="BC463" s="1067" t="str">
        <f>HOME!$G$4</f>
        <v>HYDERABAD</v>
      </c>
      <c r="BD463" s="1067"/>
      <c r="BE463" s="1067"/>
      <c r="BF463" s="61"/>
      <c r="BG463" s="61"/>
      <c r="BH463" s="862"/>
      <c r="BI463" s="862"/>
      <c r="BJ463" s="60"/>
      <c r="BK463" s="1066" t="s">
        <v>859</v>
      </c>
      <c r="BL463" s="1066"/>
      <c r="BM463" s="1066"/>
      <c r="BN463" s="1066"/>
      <c r="BO463" s="1066"/>
      <c r="BP463" s="1066"/>
      <c r="BQ463" s="1066"/>
      <c r="BR463" s="1067" t="str">
        <f>HOME!$G$4</f>
        <v>HYDERABAD</v>
      </c>
      <c r="BS463" s="1067"/>
      <c r="BT463" s="1067"/>
      <c r="BU463" s="61"/>
      <c r="BV463" s="61"/>
      <c r="BW463" s="862"/>
      <c r="BX463" s="862"/>
      <c r="BY463" s="60"/>
      <c r="BZ463" s="1066" t="s">
        <v>859</v>
      </c>
      <c r="CA463" s="1066"/>
      <c r="CB463" s="1066"/>
      <c r="CC463" s="1066"/>
      <c r="CD463" s="1066"/>
      <c r="CE463" s="1066"/>
      <c r="CF463" s="1066"/>
      <c r="CG463" s="1067" t="str">
        <f>HOME!$G$4</f>
        <v>HYDERABAD</v>
      </c>
      <c r="CH463" s="1067"/>
      <c r="CI463" s="1067"/>
      <c r="CJ463" s="61"/>
      <c r="CK463" s="61"/>
      <c r="CL463" s="862"/>
      <c r="CM463" s="862"/>
      <c r="CN463" s="60"/>
      <c r="CO463" s="1066" t="s">
        <v>859</v>
      </c>
      <c r="CP463" s="1066"/>
      <c r="CQ463" s="1066"/>
      <c r="CR463" s="1066"/>
      <c r="CS463" s="1066"/>
      <c r="CT463" s="1066"/>
      <c r="CU463" s="1066"/>
      <c r="CV463" s="1067" t="str">
        <f>HOME!$G$4</f>
        <v>HYDERABAD</v>
      </c>
      <c r="CW463" s="1067"/>
      <c r="CX463" s="1067"/>
      <c r="CY463" s="61"/>
      <c r="CZ463" s="61"/>
      <c r="DA463" s="862"/>
      <c r="DB463" s="862"/>
      <c r="DC463" s="60"/>
      <c r="DD463" s="1066" t="s">
        <v>859</v>
      </c>
      <c r="DE463" s="1066"/>
      <c r="DF463" s="1066"/>
      <c r="DG463" s="1066"/>
      <c r="DH463" s="1066"/>
      <c r="DI463" s="1066"/>
      <c r="DJ463" s="1066"/>
      <c r="DK463" s="1067" t="str">
        <f>HOME!$G$4</f>
        <v>HYDERABAD</v>
      </c>
      <c r="DL463" s="1067"/>
      <c r="DM463" s="1067"/>
      <c r="DN463" s="61"/>
      <c r="DO463" s="61"/>
      <c r="DP463" s="862"/>
      <c r="DQ463" s="862"/>
      <c r="DR463" s="60"/>
      <c r="DS463" s="1066" t="s">
        <v>859</v>
      </c>
      <c r="DT463" s="1066"/>
      <c r="DU463" s="1066"/>
      <c r="DV463" s="1066"/>
      <c r="DW463" s="1066"/>
      <c r="DX463" s="1066"/>
      <c r="DY463" s="1066"/>
      <c r="DZ463" s="1067" t="str">
        <f>HOME!$G$4</f>
        <v>HYDERABAD</v>
      </c>
      <c r="EA463" s="1067"/>
      <c r="EB463" s="1067"/>
      <c r="EC463" s="61"/>
      <c r="ED463" s="61"/>
      <c r="EE463" s="862"/>
      <c r="EF463" s="862"/>
      <c r="EG463" s="60"/>
      <c r="EH463" s="1066" t="s">
        <v>859</v>
      </c>
      <c r="EI463" s="1066"/>
      <c r="EJ463" s="1066"/>
      <c r="EK463" s="1066"/>
      <c r="EL463" s="1066"/>
      <c r="EM463" s="1066"/>
      <c r="EN463" s="1066"/>
      <c r="EO463" s="1067" t="str">
        <f>HOME!$G$4</f>
        <v>HYDERABAD</v>
      </c>
      <c r="EP463" s="1067"/>
      <c r="EQ463" s="1067"/>
      <c r="ER463" s="61"/>
      <c r="ES463" s="61"/>
      <c r="ET463" s="862"/>
    </row>
    <row r="464" spans="1:150" s="155" customFormat="1" ht="35.25" customHeight="1">
      <c r="A464" s="862"/>
      <c r="B464" s="60"/>
      <c r="C464" s="48"/>
      <c r="D464" s="1068" t="s">
        <v>865</v>
      </c>
      <c r="E464" s="1068"/>
      <c r="F464" s="1068"/>
      <c r="G464" s="1068"/>
      <c r="H464" s="1068"/>
      <c r="I464" s="1068"/>
      <c r="J464" s="1068"/>
      <c r="K464" s="1068"/>
      <c r="L464" s="60"/>
      <c r="M464" s="61"/>
      <c r="N464" s="61"/>
      <c r="O464" s="862"/>
      <c r="P464" s="862"/>
      <c r="Q464" s="60"/>
      <c r="R464" s="48"/>
      <c r="S464" s="1068" t="s">
        <v>865</v>
      </c>
      <c r="T464" s="1068"/>
      <c r="U464" s="1068"/>
      <c r="V464" s="1068"/>
      <c r="W464" s="1068"/>
      <c r="X464" s="1068"/>
      <c r="Y464" s="1068"/>
      <c r="Z464" s="1068"/>
      <c r="AA464" s="62"/>
      <c r="AB464" s="61"/>
      <c r="AC464" s="61"/>
      <c r="AD464" s="862"/>
      <c r="AE464" s="862"/>
      <c r="AF464" s="60"/>
      <c r="AG464" s="48"/>
      <c r="AH464" s="1068" t="s">
        <v>865</v>
      </c>
      <c r="AI464" s="1068"/>
      <c r="AJ464" s="1068"/>
      <c r="AK464" s="1068"/>
      <c r="AL464" s="1068"/>
      <c r="AM464" s="1068"/>
      <c r="AN464" s="1068"/>
      <c r="AO464" s="1068"/>
      <c r="AP464" s="62"/>
      <c r="AQ464" s="61"/>
      <c r="AR464" s="61"/>
      <c r="AS464" s="862"/>
      <c r="AT464" s="862"/>
      <c r="AU464" s="60"/>
      <c r="AV464" s="48"/>
      <c r="AW464" s="1068" t="s">
        <v>865</v>
      </c>
      <c r="AX464" s="1068"/>
      <c r="AY464" s="1068"/>
      <c r="AZ464" s="1068"/>
      <c r="BA464" s="1068"/>
      <c r="BB464" s="1068"/>
      <c r="BC464" s="1068"/>
      <c r="BD464" s="1068"/>
      <c r="BE464" s="62"/>
      <c r="BF464" s="61"/>
      <c r="BG464" s="61"/>
      <c r="BH464" s="862"/>
      <c r="BI464" s="862"/>
      <c r="BJ464" s="60"/>
      <c r="BK464" s="48"/>
      <c r="BL464" s="1068" t="s">
        <v>865</v>
      </c>
      <c r="BM464" s="1068"/>
      <c r="BN464" s="1068"/>
      <c r="BO464" s="1068"/>
      <c r="BP464" s="1068"/>
      <c r="BQ464" s="1068"/>
      <c r="BR464" s="1068"/>
      <c r="BS464" s="1068"/>
      <c r="BT464" s="62"/>
      <c r="BU464" s="61"/>
      <c r="BV464" s="61"/>
      <c r="BW464" s="862"/>
      <c r="BX464" s="862"/>
      <c r="BY464" s="60"/>
      <c r="BZ464" s="48"/>
      <c r="CA464" s="1068" t="s">
        <v>865</v>
      </c>
      <c r="CB464" s="1068"/>
      <c r="CC464" s="1068"/>
      <c r="CD464" s="1068"/>
      <c r="CE464" s="1068"/>
      <c r="CF464" s="1068"/>
      <c r="CG464" s="1068"/>
      <c r="CH464" s="1068"/>
      <c r="CI464" s="62"/>
      <c r="CJ464" s="61"/>
      <c r="CK464" s="61"/>
      <c r="CL464" s="862"/>
      <c r="CM464" s="862"/>
      <c r="CN464" s="60"/>
      <c r="CO464" s="48"/>
      <c r="CP464" s="1068" t="s">
        <v>865</v>
      </c>
      <c r="CQ464" s="1068"/>
      <c r="CR464" s="1068"/>
      <c r="CS464" s="1068"/>
      <c r="CT464" s="1068"/>
      <c r="CU464" s="1068"/>
      <c r="CV464" s="1068"/>
      <c r="CW464" s="1068"/>
      <c r="CX464" s="62"/>
      <c r="CY464" s="61"/>
      <c r="CZ464" s="61"/>
      <c r="DA464" s="862"/>
      <c r="DB464" s="862"/>
      <c r="DC464" s="60"/>
      <c r="DD464" s="48"/>
      <c r="DE464" s="1068" t="s">
        <v>865</v>
      </c>
      <c r="DF464" s="1068"/>
      <c r="DG464" s="1068"/>
      <c r="DH464" s="1068"/>
      <c r="DI464" s="1068"/>
      <c r="DJ464" s="1068"/>
      <c r="DK464" s="1068"/>
      <c r="DL464" s="1068"/>
      <c r="DM464" s="62"/>
      <c r="DN464" s="61"/>
      <c r="DO464" s="61"/>
      <c r="DP464" s="862"/>
      <c r="DQ464" s="862"/>
      <c r="DR464" s="60"/>
      <c r="DS464" s="48"/>
      <c r="DT464" s="1068" t="s">
        <v>865</v>
      </c>
      <c r="DU464" s="1068"/>
      <c r="DV464" s="1068"/>
      <c r="DW464" s="1068"/>
      <c r="DX464" s="1068"/>
      <c r="DY464" s="1068"/>
      <c r="DZ464" s="1068"/>
      <c r="EA464" s="1068"/>
      <c r="EB464" s="62"/>
      <c r="EC464" s="61"/>
      <c r="ED464" s="61"/>
      <c r="EE464" s="862"/>
      <c r="EF464" s="862"/>
      <c r="EG464" s="60"/>
      <c r="EH464" s="48"/>
      <c r="EI464" s="1068" t="s">
        <v>865</v>
      </c>
      <c r="EJ464" s="1068"/>
      <c r="EK464" s="1068"/>
      <c r="EL464" s="1068"/>
      <c r="EM464" s="1068"/>
      <c r="EN464" s="1068"/>
      <c r="EO464" s="1068"/>
      <c r="EP464" s="1068"/>
      <c r="EQ464" s="62"/>
      <c r="ER464" s="61"/>
      <c r="ES464" s="61"/>
      <c r="ET464" s="862"/>
    </row>
    <row r="465" spans="1:150" s="155" customFormat="1" ht="26.25" customHeight="1">
      <c r="A465" s="862"/>
      <c r="B465" s="60"/>
      <c r="C465" s="48"/>
      <c r="D465" s="75"/>
      <c r="E465" s="76"/>
      <c r="F465" s="1069" t="str">
        <f>HOME!$G$6</f>
        <v>MANDYA</v>
      </c>
      <c r="G465" s="1069"/>
      <c r="H465" s="1069"/>
      <c r="I465" s="1069"/>
      <c r="J465" s="1069"/>
      <c r="K465" s="75"/>
      <c r="L465" s="60"/>
      <c r="M465" s="61"/>
      <c r="N465" s="61"/>
      <c r="O465" s="862"/>
      <c r="P465" s="862"/>
      <c r="Q465" s="60"/>
      <c r="R465" s="48"/>
      <c r="S465" s="75"/>
      <c r="T465" s="76"/>
      <c r="U465" s="1069" t="str">
        <f>HOME!$G$6</f>
        <v>MANDYA</v>
      </c>
      <c r="V465" s="1069"/>
      <c r="W465" s="1069"/>
      <c r="X465" s="1069"/>
      <c r="Y465" s="1069"/>
      <c r="Z465" s="75"/>
      <c r="AA465" s="62"/>
      <c r="AB465" s="61"/>
      <c r="AC465" s="61"/>
      <c r="AD465" s="862"/>
      <c r="AE465" s="862"/>
      <c r="AF465" s="60"/>
      <c r="AG465" s="48"/>
      <c r="AH465" s="75"/>
      <c r="AI465" s="76"/>
      <c r="AJ465" s="1069" t="str">
        <f>HOME!$G$6</f>
        <v>MANDYA</v>
      </c>
      <c r="AK465" s="1069"/>
      <c r="AL465" s="1069"/>
      <c r="AM465" s="1069"/>
      <c r="AN465" s="1069"/>
      <c r="AO465" s="75"/>
      <c r="AP465" s="62"/>
      <c r="AQ465" s="61"/>
      <c r="AR465" s="61"/>
      <c r="AS465" s="862"/>
      <c r="AT465" s="862"/>
      <c r="AU465" s="60"/>
      <c r="AV465" s="48"/>
      <c r="AW465" s="75"/>
      <c r="AX465" s="76"/>
      <c r="AY465" s="1069" t="str">
        <f>HOME!$G$6</f>
        <v>MANDYA</v>
      </c>
      <c r="AZ465" s="1069"/>
      <c r="BA465" s="1069"/>
      <c r="BB465" s="1069"/>
      <c r="BC465" s="1069"/>
      <c r="BD465" s="75"/>
      <c r="BE465" s="62"/>
      <c r="BF465" s="61"/>
      <c r="BG465" s="61"/>
      <c r="BH465" s="862"/>
      <c r="BI465" s="862"/>
      <c r="BJ465" s="60"/>
      <c r="BK465" s="48"/>
      <c r="BL465" s="75"/>
      <c r="BM465" s="76"/>
      <c r="BN465" s="1069" t="str">
        <f>HOME!$G$6</f>
        <v>MANDYA</v>
      </c>
      <c r="BO465" s="1069"/>
      <c r="BP465" s="1069"/>
      <c r="BQ465" s="1069"/>
      <c r="BR465" s="1069"/>
      <c r="BS465" s="75"/>
      <c r="BT465" s="62"/>
      <c r="BU465" s="61"/>
      <c r="BV465" s="61"/>
      <c r="BW465" s="862"/>
      <c r="BX465" s="862"/>
      <c r="BY465" s="60"/>
      <c r="BZ465" s="48"/>
      <c r="CA465" s="75"/>
      <c r="CB465" s="76"/>
      <c r="CC465" s="1069" t="str">
        <f>HOME!$G$6</f>
        <v>MANDYA</v>
      </c>
      <c r="CD465" s="1069"/>
      <c r="CE465" s="1069"/>
      <c r="CF465" s="1069"/>
      <c r="CG465" s="1069"/>
      <c r="CH465" s="75"/>
      <c r="CI465" s="62"/>
      <c r="CJ465" s="61"/>
      <c r="CK465" s="61"/>
      <c r="CL465" s="862"/>
      <c r="CM465" s="862"/>
      <c r="CN465" s="60"/>
      <c r="CO465" s="48"/>
      <c r="CP465" s="75"/>
      <c r="CQ465" s="76"/>
      <c r="CR465" s="1069" t="str">
        <f>HOME!$G$6</f>
        <v>MANDYA</v>
      </c>
      <c r="CS465" s="1069"/>
      <c r="CT465" s="1069"/>
      <c r="CU465" s="1069"/>
      <c r="CV465" s="1069"/>
      <c r="CW465" s="75"/>
      <c r="CX465" s="62"/>
      <c r="CY465" s="61"/>
      <c r="CZ465" s="61"/>
      <c r="DA465" s="862"/>
      <c r="DB465" s="862"/>
      <c r="DC465" s="60"/>
      <c r="DD465" s="48"/>
      <c r="DE465" s="75"/>
      <c r="DF465" s="76"/>
      <c r="DG465" s="1069" t="str">
        <f>HOME!$G$6</f>
        <v>MANDYA</v>
      </c>
      <c r="DH465" s="1069"/>
      <c r="DI465" s="1069"/>
      <c r="DJ465" s="1069"/>
      <c r="DK465" s="1069"/>
      <c r="DL465" s="75"/>
      <c r="DM465" s="62"/>
      <c r="DN465" s="61"/>
      <c r="DO465" s="61"/>
      <c r="DP465" s="862"/>
      <c r="DQ465" s="862"/>
      <c r="DR465" s="60"/>
      <c r="DS465" s="48"/>
      <c r="DT465" s="75"/>
      <c r="DU465" s="76"/>
      <c r="DV465" s="1069" t="str">
        <f>HOME!$G$6</f>
        <v>MANDYA</v>
      </c>
      <c r="DW465" s="1069"/>
      <c r="DX465" s="1069"/>
      <c r="DY465" s="1069"/>
      <c r="DZ465" s="1069"/>
      <c r="EA465" s="75"/>
      <c r="EB465" s="62"/>
      <c r="EC465" s="61"/>
      <c r="ED465" s="61"/>
      <c r="EE465" s="862"/>
      <c r="EF465" s="862"/>
      <c r="EG465" s="60"/>
      <c r="EH465" s="48"/>
      <c r="EI465" s="75"/>
      <c r="EJ465" s="76"/>
      <c r="EK465" s="1069" t="str">
        <f>HOME!$G$6</f>
        <v>MANDYA</v>
      </c>
      <c r="EL465" s="1069"/>
      <c r="EM465" s="1069"/>
      <c r="EN465" s="1069"/>
      <c r="EO465" s="1069"/>
      <c r="EP465" s="75"/>
      <c r="EQ465" s="62"/>
      <c r="ER465" s="61"/>
      <c r="ES465" s="61"/>
      <c r="ET465" s="862"/>
    </row>
    <row r="466" spans="1:150" s="155" customFormat="1" ht="21.75" customHeight="1">
      <c r="A466" s="862"/>
      <c r="B466" s="60"/>
      <c r="C466" s="61"/>
      <c r="D466" s="1070" t="s">
        <v>833</v>
      </c>
      <c r="E466" s="1070"/>
      <c r="F466" s="1070"/>
      <c r="G466" s="1070"/>
      <c r="H466" s="1070"/>
      <c r="I466" s="1070"/>
      <c r="J466" s="1070"/>
      <c r="K466" s="1070"/>
      <c r="L466" s="60"/>
      <c r="M466" s="61"/>
      <c r="N466" s="61"/>
      <c r="O466" s="862"/>
      <c r="P466" s="862"/>
      <c r="Q466" s="60"/>
      <c r="R466" s="61"/>
      <c r="S466" s="1070" t="s">
        <v>833</v>
      </c>
      <c r="T466" s="1070"/>
      <c r="U466" s="1070"/>
      <c r="V466" s="1070"/>
      <c r="W466" s="1070"/>
      <c r="X466" s="1070"/>
      <c r="Y466" s="1070"/>
      <c r="Z466" s="1070"/>
      <c r="AA466" s="62"/>
      <c r="AB466" s="61"/>
      <c r="AC466" s="61"/>
      <c r="AD466" s="862"/>
      <c r="AE466" s="862"/>
      <c r="AF466" s="60"/>
      <c r="AG466" s="61"/>
      <c r="AH466" s="1070" t="s">
        <v>833</v>
      </c>
      <c r="AI466" s="1070"/>
      <c r="AJ466" s="1070"/>
      <c r="AK466" s="1070"/>
      <c r="AL466" s="1070"/>
      <c r="AM466" s="1070"/>
      <c r="AN466" s="1070"/>
      <c r="AO466" s="1070"/>
      <c r="AP466" s="62"/>
      <c r="AQ466" s="61"/>
      <c r="AR466" s="61"/>
      <c r="AS466" s="862"/>
      <c r="AT466" s="862"/>
      <c r="AU466" s="60"/>
      <c r="AV466" s="61"/>
      <c r="AW466" s="1070" t="s">
        <v>833</v>
      </c>
      <c r="AX466" s="1070"/>
      <c r="AY466" s="1070"/>
      <c r="AZ466" s="1070"/>
      <c r="BA466" s="1070"/>
      <c r="BB466" s="1070"/>
      <c r="BC466" s="1070"/>
      <c r="BD466" s="1070"/>
      <c r="BE466" s="62"/>
      <c r="BF466" s="61"/>
      <c r="BG466" s="61"/>
      <c r="BH466" s="862"/>
      <c r="BI466" s="862"/>
      <c r="BJ466" s="60"/>
      <c r="BK466" s="61"/>
      <c r="BL466" s="1070" t="s">
        <v>833</v>
      </c>
      <c r="BM466" s="1070"/>
      <c r="BN466" s="1070"/>
      <c r="BO466" s="1070"/>
      <c r="BP466" s="1070"/>
      <c r="BQ466" s="1070"/>
      <c r="BR466" s="1070"/>
      <c r="BS466" s="1070"/>
      <c r="BT466" s="62"/>
      <c r="BU466" s="61"/>
      <c r="BV466" s="61"/>
      <c r="BW466" s="862"/>
      <c r="BX466" s="862"/>
      <c r="BY466" s="60"/>
      <c r="BZ466" s="61"/>
      <c r="CA466" s="1070" t="s">
        <v>833</v>
      </c>
      <c r="CB466" s="1070"/>
      <c r="CC466" s="1070"/>
      <c r="CD466" s="1070"/>
      <c r="CE466" s="1070"/>
      <c r="CF466" s="1070"/>
      <c r="CG466" s="1070"/>
      <c r="CH466" s="1070"/>
      <c r="CI466" s="62"/>
      <c r="CJ466" s="61"/>
      <c r="CK466" s="61"/>
      <c r="CL466" s="862"/>
      <c r="CM466" s="862"/>
      <c r="CN466" s="60"/>
      <c r="CO466" s="61"/>
      <c r="CP466" s="1070" t="s">
        <v>833</v>
      </c>
      <c r="CQ466" s="1070"/>
      <c r="CR466" s="1070"/>
      <c r="CS466" s="1070"/>
      <c r="CT466" s="1070"/>
      <c r="CU466" s="1070"/>
      <c r="CV466" s="1070"/>
      <c r="CW466" s="1070"/>
      <c r="CX466" s="62"/>
      <c r="CY466" s="61"/>
      <c r="CZ466" s="61"/>
      <c r="DA466" s="862"/>
      <c r="DB466" s="862"/>
      <c r="DC466" s="60"/>
      <c r="DD466" s="61"/>
      <c r="DE466" s="1070" t="s">
        <v>833</v>
      </c>
      <c r="DF466" s="1070"/>
      <c r="DG466" s="1070"/>
      <c r="DH466" s="1070"/>
      <c r="DI466" s="1070"/>
      <c r="DJ466" s="1070"/>
      <c r="DK466" s="1070"/>
      <c r="DL466" s="1070"/>
      <c r="DM466" s="62"/>
      <c r="DN466" s="61"/>
      <c r="DO466" s="61"/>
      <c r="DP466" s="862"/>
      <c r="DQ466" s="862"/>
      <c r="DR466" s="60"/>
      <c r="DS466" s="61"/>
      <c r="DT466" s="1070" t="s">
        <v>833</v>
      </c>
      <c r="DU466" s="1070"/>
      <c r="DV466" s="1070"/>
      <c r="DW466" s="1070"/>
      <c r="DX466" s="1070"/>
      <c r="DY466" s="1070"/>
      <c r="DZ466" s="1070"/>
      <c r="EA466" s="1070"/>
      <c r="EB466" s="62"/>
      <c r="EC466" s="61"/>
      <c r="ED466" s="61"/>
      <c r="EE466" s="862"/>
      <c r="EF466" s="862"/>
      <c r="EG466" s="60"/>
      <c r="EH466" s="61"/>
      <c r="EI466" s="1070" t="s">
        <v>833</v>
      </c>
      <c r="EJ466" s="1070"/>
      <c r="EK466" s="1070"/>
      <c r="EL466" s="1070"/>
      <c r="EM466" s="1070"/>
      <c r="EN466" s="1070"/>
      <c r="EO466" s="1070"/>
      <c r="EP466" s="1070"/>
      <c r="EQ466" s="62"/>
      <c r="ER466" s="61"/>
      <c r="ES466" s="61"/>
      <c r="ET466" s="862"/>
    </row>
    <row r="467" spans="1:150" s="155" customFormat="1">
      <c r="A467" s="862"/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0"/>
      <c r="M467" s="61"/>
      <c r="N467" s="61"/>
      <c r="O467" s="862"/>
      <c r="P467" s="862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2"/>
      <c r="AB467" s="61"/>
      <c r="AC467" s="61"/>
      <c r="AD467" s="862"/>
      <c r="AE467" s="862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2"/>
      <c r="AQ467" s="61"/>
      <c r="AR467" s="61"/>
      <c r="AS467" s="862"/>
      <c r="AT467" s="862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2"/>
      <c r="BF467" s="61"/>
      <c r="BG467" s="61"/>
      <c r="BH467" s="862"/>
      <c r="BI467" s="862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2"/>
      <c r="BU467" s="61"/>
      <c r="BV467" s="61"/>
      <c r="BW467" s="862"/>
      <c r="BX467" s="862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2"/>
      <c r="CJ467" s="61"/>
      <c r="CK467" s="61"/>
      <c r="CL467" s="862"/>
      <c r="CM467" s="862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2"/>
      <c r="CY467" s="61"/>
      <c r="CZ467" s="61"/>
      <c r="DA467" s="862"/>
      <c r="DB467" s="862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2"/>
      <c r="DN467" s="61"/>
      <c r="DO467" s="61"/>
      <c r="DP467" s="862"/>
      <c r="DQ467" s="862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2"/>
      <c r="EC467" s="61"/>
      <c r="ED467" s="61"/>
      <c r="EE467" s="862"/>
      <c r="EF467" s="862"/>
      <c r="EG467" s="61"/>
      <c r="EH467" s="61"/>
      <c r="EI467" s="61"/>
      <c r="EJ467" s="61"/>
      <c r="EK467" s="61"/>
      <c r="EL467" s="61"/>
      <c r="EM467" s="61"/>
      <c r="EN467" s="61"/>
      <c r="EO467" s="61"/>
      <c r="EP467" s="61"/>
      <c r="EQ467" s="62"/>
      <c r="ER467" s="61"/>
      <c r="ES467" s="61"/>
      <c r="ET467" s="862"/>
    </row>
    <row r="468" spans="1:150" s="155" customFormat="1">
      <c r="A468" s="862"/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0"/>
      <c r="M468" s="61"/>
      <c r="N468" s="61"/>
      <c r="O468" s="862"/>
      <c r="P468" s="862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2"/>
      <c r="AB468" s="61"/>
      <c r="AC468" s="61"/>
      <c r="AD468" s="862"/>
      <c r="AE468" s="862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2"/>
      <c r="AQ468" s="61"/>
      <c r="AR468" s="61"/>
      <c r="AS468" s="862"/>
      <c r="AT468" s="862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2"/>
      <c r="BF468" s="61"/>
      <c r="BG468" s="61"/>
      <c r="BH468" s="862"/>
      <c r="BI468" s="862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2"/>
      <c r="BU468" s="61"/>
      <c r="BV468" s="61"/>
      <c r="BW468" s="862"/>
      <c r="BX468" s="862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2"/>
      <c r="CJ468" s="61"/>
      <c r="CK468" s="61"/>
      <c r="CL468" s="862"/>
      <c r="CM468" s="862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2"/>
      <c r="CY468" s="61"/>
      <c r="CZ468" s="61"/>
      <c r="DA468" s="862"/>
      <c r="DB468" s="862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2"/>
      <c r="DN468" s="61"/>
      <c r="DO468" s="61"/>
      <c r="DP468" s="862"/>
      <c r="DQ468" s="862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2"/>
      <c r="EC468" s="61"/>
      <c r="ED468" s="61"/>
      <c r="EE468" s="862"/>
      <c r="EF468" s="862"/>
      <c r="EG468" s="61"/>
      <c r="EH468" s="61"/>
      <c r="EI468" s="61"/>
      <c r="EJ468" s="61"/>
      <c r="EK468" s="61"/>
      <c r="EL468" s="61"/>
      <c r="EM468" s="61"/>
      <c r="EN468" s="61"/>
      <c r="EO468" s="61"/>
      <c r="EP468" s="61"/>
      <c r="EQ468" s="62"/>
      <c r="ER468" s="61"/>
      <c r="ES468" s="61"/>
      <c r="ET468" s="862"/>
    </row>
    <row r="469" spans="1:150" s="53" customFormat="1" ht="24.95" customHeight="1">
      <c r="A469" s="862"/>
      <c r="B469" s="63"/>
      <c r="C469" s="167" t="s">
        <v>129</v>
      </c>
      <c r="D469" s="1071" t="str">
        <f>'STUDENT PROFILE'!$C$11</f>
        <v>Jaibeer</v>
      </c>
      <c r="E469" s="1071"/>
      <c r="F469" s="1071"/>
      <c r="G469" s="119"/>
      <c r="H469" s="119"/>
      <c r="I469" s="167" t="s">
        <v>14</v>
      </c>
      <c r="J469" s="118"/>
      <c r="K469" s="118"/>
      <c r="L469" s="1071" t="str">
        <f>HOME!$G$9</f>
        <v>VIII B</v>
      </c>
      <c r="M469" s="1071"/>
      <c r="N469" s="64"/>
      <c r="O469" s="862"/>
      <c r="P469" s="862"/>
      <c r="Q469" s="63"/>
      <c r="R469" s="167" t="s">
        <v>129</v>
      </c>
      <c r="S469" s="1071" t="str">
        <f>'STUDENT PROFILE'!$C$16</f>
        <v>Ruchika</v>
      </c>
      <c r="T469" s="1071"/>
      <c r="U469" s="1071"/>
      <c r="V469" s="119"/>
      <c r="W469" s="119"/>
      <c r="X469" s="167" t="s">
        <v>14</v>
      </c>
      <c r="Y469" s="118"/>
      <c r="Z469" s="118"/>
      <c r="AA469" s="1071" t="str">
        <f>HOME!$G$9</f>
        <v>VIII B</v>
      </c>
      <c r="AB469" s="1071"/>
      <c r="AC469" s="64"/>
      <c r="AD469" s="862"/>
      <c r="AE469" s="862"/>
      <c r="AF469" s="63"/>
      <c r="AG469" s="167" t="s">
        <v>129</v>
      </c>
      <c r="AH469" s="1071" t="str">
        <f>'STUDENT PROFILE'!$C$21</f>
        <v>Rahul</v>
      </c>
      <c r="AI469" s="1071"/>
      <c r="AJ469" s="1071"/>
      <c r="AK469" s="119"/>
      <c r="AL469" s="119"/>
      <c r="AM469" s="167" t="s">
        <v>14</v>
      </c>
      <c r="AN469" s="118"/>
      <c r="AO469" s="118"/>
      <c r="AP469" s="1071" t="str">
        <f>HOME!$G$9</f>
        <v>VIII B</v>
      </c>
      <c r="AQ469" s="1071"/>
      <c r="AR469" s="64"/>
      <c r="AS469" s="862"/>
      <c r="AT469" s="862"/>
      <c r="AU469" s="63"/>
      <c r="AV469" s="167" t="s">
        <v>129</v>
      </c>
      <c r="AW469" s="1071" t="str">
        <f>'STUDENT PROFILE'!$C$26</f>
        <v>Rahul</v>
      </c>
      <c r="AX469" s="1071"/>
      <c r="AY469" s="1071"/>
      <c r="AZ469" s="119"/>
      <c r="BA469" s="119"/>
      <c r="BB469" s="167" t="s">
        <v>14</v>
      </c>
      <c r="BC469" s="118"/>
      <c r="BD469" s="118"/>
      <c r="BE469" s="1071" t="str">
        <f>HOME!$G$9</f>
        <v>VIII B</v>
      </c>
      <c r="BF469" s="1071"/>
      <c r="BG469" s="64"/>
      <c r="BH469" s="862"/>
      <c r="BI469" s="862"/>
      <c r="BJ469" s="63"/>
      <c r="BK469" s="167" t="s">
        <v>129</v>
      </c>
      <c r="BL469" s="1071" t="str">
        <f>'STUDENT PROFILE'!$C$31</f>
        <v>Yogesh Kumar</v>
      </c>
      <c r="BM469" s="1071"/>
      <c r="BN469" s="1071"/>
      <c r="BO469" s="119"/>
      <c r="BP469" s="119"/>
      <c r="BQ469" s="167" t="s">
        <v>14</v>
      </c>
      <c r="BR469" s="118"/>
      <c r="BS469" s="118"/>
      <c r="BT469" s="1071" t="str">
        <f>HOME!$G$9</f>
        <v>VIII B</v>
      </c>
      <c r="BU469" s="1071"/>
      <c r="BV469" s="64"/>
      <c r="BW469" s="862"/>
      <c r="BX469" s="862"/>
      <c r="BY469" s="63"/>
      <c r="BZ469" s="167" t="s">
        <v>129</v>
      </c>
      <c r="CA469" s="1071" t="str">
        <f>'STUDENT PROFILE'!$C$36</f>
        <v>Bhavi</v>
      </c>
      <c r="CB469" s="1071"/>
      <c r="CC469" s="1071"/>
      <c r="CD469" s="119"/>
      <c r="CE469" s="119"/>
      <c r="CF469" s="167" t="s">
        <v>14</v>
      </c>
      <c r="CG469" s="118"/>
      <c r="CH469" s="118"/>
      <c r="CI469" s="1071" t="str">
        <f>HOME!$G$9</f>
        <v>VIII B</v>
      </c>
      <c r="CJ469" s="1071"/>
      <c r="CK469" s="64"/>
      <c r="CL469" s="862"/>
      <c r="CM469" s="862"/>
      <c r="CN469" s="63"/>
      <c r="CO469" s="167" t="s">
        <v>129</v>
      </c>
      <c r="CP469" s="1071" t="str">
        <f>'STUDENT PROFILE'!$C$41</f>
        <v>Dinesh</v>
      </c>
      <c r="CQ469" s="1071"/>
      <c r="CR469" s="1071"/>
      <c r="CS469" s="119"/>
      <c r="CT469" s="119"/>
      <c r="CU469" s="167" t="s">
        <v>14</v>
      </c>
      <c r="CV469" s="118"/>
      <c r="CW469" s="118"/>
      <c r="CX469" s="1071" t="str">
        <f>HOME!$G$9</f>
        <v>VIII B</v>
      </c>
      <c r="CY469" s="1071"/>
      <c r="CZ469" s="64"/>
      <c r="DA469" s="862"/>
      <c r="DB469" s="862"/>
      <c r="DC469" s="63"/>
      <c r="DD469" s="167" t="s">
        <v>129</v>
      </c>
      <c r="DE469" s="1071" t="str">
        <f>'STUDENT PROFILE'!$C$46</f>
        <v>Anil</v>
      </c>
      <c r="DF469" s="1071"/>
      <c r="DG469" s="1071"/>
      <c r="DH469" s="119"/>
      <c r="DI469" s="119"/>
      <c r="DJ469" s="167" t="s">
        <v>14</v>
      </c>
      <c r="DK469" s="118"/>
      <c r="DL469" s="118"/>
      <c r="DM469" s="1071" t="str">
        <f>HOME!$G$9</f>
        <v>VIII B</v>
      </c>
      <c r="DN469" s="1071"/>
      <c r="DO469" s="64"/>
      <c r="DP469" s="862"/>
      <c r="DQ469" s="862"/>
      <c r="DR469" s="63"/>
      <c r="DS469" s="167" t="s">
        <v>129</v>
      </c>
      <c r="DT469" s="1071" t="str">
        <f>'STUDENT PROFILE'!$C$51</f>
        <v xml:space="preserve">Sonam </v>
      </c>
      <c r="DU469" s="1071"/>
      <c r="DV469" s="1071"/>
      <c r="DW469" s="119"/>
      <c r="DX469" s="119"/>
      <c r="DY469" s="167" t="s">
        <v>14</v>
      </c>
      <c r="DZ469" s="118"/>
      <c r="EA469" s="118"/>
      <c r="EB469" s="1071" t="str">
        <f>HOME!$G$9</f>
        <v>VIII B</v>
      </c>
      <c r="EC469" s="1071"/>
      <c r="ED469" s="64"/>
      <c r="EE469" s="862"/>
      <c r="EF469" s="862"/>
      <c r="EG469" s="63"/>
      <c r="EH469" s="167" t="s">
        <v>129</v>
      </c>
      <c r="EI469" s="1071" t="str">
        <f>'STUDENT PROFILE'!$C$56</f>
        <v>Nitin</v>
      </c>
      <c r="EJ469" s="1071"/>
      <c r="EK469" s="1071"/>
      <c r="EL469" s="119"/>
      <c r="EM469" s="119"/>
      <c r="EN469" s="167" t="s">
        <v>14</v>
      </c>
      <c r="EO469" s="118"/>
      <c r="EP469" s="118"/>
      <c r="EQ469" s="1071" t="str">
        <f>HOME!$G$9</f>
        <v>VIII B</v>
      </c>
      <c r="ER469" s="1071"/>
      <c r="ES469" s="64"/>
      <c r="ET469" s="862"/>
    </row>
    <row r="470" spans="1:150" s="53" customFormat="1" ht="24.95" customHeight="1">
      <c r="A470" s="862"/>
      <c r="B470" s="63"/>
      <c r="C470" s="118" t="s">
        <v>860</v>
      </c>
      <c r="D470" s="1071">
        <f>'STUDENT PROFILE'!$D$11</f>
        <v>2732</v>
      </c>
      <c r="E470" s="1071"/>
      <c r="F470" s="1071"/>
      <c r="G470" s="118"/>
      <c r="H470" s="118"/>
      <c r="I470" s="1071" t="s">
        <v>34</v>
      </c>
      <c r="J470" s="1071"/>
      <c r="K470" s="120"/>
      <c r="L470" s="1072" t="str">
        <f>'STUDENT PROFILE'!$K$11</f>
        <v>21.03.2001</v>
      </c>
      <c r="M470" s="1071"/>
      <c r="N470" s="64"/>
      <c r="O470" s="862"/>
      <c r="P470" s="862"/>
      <c r="Q470" s="63"/>
      <c r="R470" s="118" t="s">
        <v>860</v>
      </c>
      <c r="S470" s="1071">
        <f>'STUDENT PROFILE'!$D$16</f>
        <v>2738</v>
      </c>
      <c r="T470" s="1071"/>
      <c r="U470" s="1071"/>
      <c r="V470" s="118"/>
      <c r="W470" s="118"/>
      <c r="X470" s="1071" t="s">
        <v>34</v>
      </c>
      <c r="Y470" s="1071"/>
      <c r="Z470" s="120"/>
      <c r="AA470" s="1072" t="str">
        <f>'STUDENT PROFILE'!$K$16</f>
        <v>15.03.2002</v>
      </c>
      <c r="AB470" s="1071"/>
      <c r="AC470" s="64"/>
      <c r="AD470" s="862"/>
      <c r="AE470" s="862"/>
      <c r="AF470" s="63"/>
      <c r="AG470" s="118" t="s">
        <v>860</v>
      </c>
      <c r="AH470" s="1071">
        <f>'STUDENT PROFILE'!$D$21</f>
        <v>2744</v>
      </c>
      <c r="AI470" s="1071"/>
      <c r="AJ470" s="1071"/>
      <c r="AK470" s="118"/>
      <c r="AL470" s="118"/>
      <c r="AM470" s="1071" t="s">
        <v>34</v>
      </c>
      <c r="AN470" s="1071"/>
      <c r="AO470" s="120"/>
      <c r="AP470" s="1072" t="str">
        <f>'STUDENT PROFILE'!$K$21</f>
        <v>09.02.2002</v>
      </c>
      <c r="AQ470" s="1071"/>
      <c r="AR470" s="64"/>
      <c r="AS470" s="862"/>
      <c r="AT470" s="862"/>
      <c r="AU470" s="63"/>
      <c r="AV470" s="118" t="s">
        <v>860</v>
      </c>
      <c r="AW470" s="1071">
        <f>'STUDENT PROFILE'!$D$26</f>
        <v>2749</v>
      </c>
      <c r="AX470" s="1071"/>
      <c r="AY470" s="1071"/>
      <c r="AZ470" s="118"/>
      <c r="BA470" s="118"/>
      <c r="BB470" s="1071" t="s">
        <v>34</v>
      </c>
      <c r="BC470" s="1071"/>
      <c r="BD470" s="120"/>
      <c r="BE470" s="1072" t="str">
        <f>'STUDENT PROFILE'!$K$26</f>
        <v>06.11.2001</v>
      </c>
      <c r="BF470" s="1071"/>
      <c r="BG470" s="64"/>
      <c r="BH470" s="862"/>
      <c r="BI470" s="862"/>
      <c r="BJ470" s="63"/>
      <c r="BK470" s="118" t="s">
        <v>860</v>
      </c>
      <c r="BL470" s="1071">
        <f>'STUDENT PROFILE'!$D$31</f>
        <v>2771</v>
      </c>
      <c r="BM470" s="1071"/>
      <c r="BN470" s="1071"/>
      <c r="BO470" s="118"/>
      <c r="BP470" s="118"/>
      <c r="BQ470" s="1071" t="s">
        <v>34</v>
      </c>
      <c r="BR470" s="1071"/>
      <c r="BS470" s="120"/>
      <c r="BT470" s="1072" t="str">
        <f>'STUDENT PROFILE'!$K$31</f>
        <v>13.07.2001</v>
      </c>
      <c r="BU470" s="1071"/>
      <c r="BV470" s="64"/>
      <c r="BW470" s="862"/>
      <c r="BX470" s="862"/>
      <c r="BY470" s="63"/>
      <c r="BZ470" s="118" t="s">
        <v>860</v>
      </c>
      <c r="CA470" s="1071">
        <f>'STUDENT PROFILE'!$D$36</f>
        <v>3060</v>
      </c>
      <c r="CB470" s="1071"/>
      <c r="CC470" s="1071"/>
      <c r="CD470" s="118"/>
      <c r="CE470" s="118"/>
      <c r="CF470" s="1071" t="s">
        <v>34</v>
      </c>
      <c r="CG470" s="1071"/>
      <c r="CH470" s="120"/>
      <c r="CI470" s="1072" t="str">
        <f>'STUDENT PROFILE'!$K$36</f>
        <v>17.12.2001</v>
      </c>
      <c r="CJ470" s="1071"/>
      <c r="CK470" s="64"/>
      <c r="CL470" s="862"/>
      <c r="CM470" s="862"/>
      <c r="CN470" s="63"/>
      <c r="CO470" s="118" t="s">
        <v>860</v>
      </c>
      <c r="CP470" s="1071">
        <f>'STUDENT PROFILE'!$D$41</f>
        <v>3065</v>
      </c>
      <c r="CQ470" s="1071"/>
      <c r="CR470" s="1071"/>
      <c r="CS470" s="118"/>
      <c r="CT470" s="118"/>
      <c r="CU470" s="1071" t="s">
        <v>34</v>
      </c>
      <c r="CV470" s="1071"/>
      <c r="CW470" s="120"/>
      <c r="CX470" s="1072" t="str">
        <f>'STUDENT PROFILE'!$K$41</f>
        <v>01.07.2002</v>
      </c>
      <c r="CY470" s="1071"/>
      <c r="CZ470" s="64"/>
      <c r="DA470" s="862"/>
      <c r="DB470" s="862"/>
      <c r="DC470" s="63"/>
      <c r="DD470" s="118" t="s">
        <v>860</v>
      </c>
      <c r="DE470" s="1071">
        <f>'STUDENT PROFILE'!$D$46</f>
        <v>2758</v>
      </c>
      <c r="DF470" s="1071"/>
      <c r="DG470" s="1071"/>
      <c r="DH470" s="118"/>
      <c r="DI470" s="118"/>
      <c r="DJ470" s="1071" t="s">
        <v>34</v>
      </c>
      <c r="DK470" s="1071"/>
      <c r="DL470" s="120"/>
      <c r="DM470" s="1072">
        <f>'STUDENT PROFILE'!$K$46</f>
        <v>0</v>
      </c>
      <c r="DN470" s="1071"/>
      <c r="DO470" s="64"/>
      <c r="DP470" s="862"/>
      <c r="DQ470" s="862"/>
      <c r="DR470" s="63"/>
      <c r="DS470" s="118" t="s">
        <v>860</v>
      </c>
      <c r="DT470" s="1071">
        <f>'STUDENT PROFILE'!$D$51</f>
        <v>2767</v>
      </c>
      <c r="DU470" s="1071"/>
      <c r="DV470" s="1071"/>
      <c r="DW470" s="118"/>
      <c r="DX470" s="118"/>
      <c r="DY470" s="1071" t="s">
        <v>34</v>
      </c>
      <c r="DZ470" s="1071"/>
      <c r="EA470" s="120"/>
      <c r="EB470" s="1072">
        <f>'STUDENT PROFILE'!$K$51</f>
        <v>0</v>
      </c>
      <c r="EC470" s="1071"/>
      <c r="ED470" s="64"/>
      <c r="EE470" s="862"/>
      <c r="EF470" s="862"/>
      <c r="EG470" s="63"/>
      <c r="EH470" s="118" t="s">
        <v>860</v>
      </c>
      <c r="EI470" s="1071">
        <f>'STUDENT PROFILE'!$D$56</f>
        <v>2773</v>
      </c>
      <c r="EJ470" s="1071"/>
      <c r="EK470" s="1071"/>
      <c r="EL470" s="118"/>
      <c r="EM470" s="118"/>
      <c r="EN470" s="1071" t="s">
        <v>34</v>
      </c>
      <c r="EO470" s="1071"/>
      <c r="EP470" s="120"/>
      <c r="EQ470" s="1072">
        <f>'STUDENT PROFILE'!$K$56</f>
        <v>0</v>
      </c>
      <c r="ER470" s="1071"/>
      <c r="ES470" s="64"/>
      <c r="ET470" s="862"/>
    </row>
    <row r="471" spans="1:150" s="155" customFormat="1" ht="24.95" customHeight="1">
      <c r="A471" s="862"/>
      <c r="B471" s="61"/>
      <c r="C471" s="118" t="s">
        <v>874</v>
      </c>
      <c r="D471" s="167" t="str">
        <f>IF(ISTEXT('STUDENT PROFILE'!$E$11),'STUDENT PROFILE'!$E$11,"")</f>
        <v>Lal Singh</v>
      </c>
      <c r="E471" s="121"/>
      <c r="F471" s="121"/>
      <c r="G471" s="121"/>
      <c r="H471" s="121"/>
      <c r="I471" s="118" t="s">
        <v>936</v>
      </c>
      <c r="J471" s="121"/>
      <c r="K471" s="121"/>
      <c r="L471" s="1088" t="str">
        <f>IF(ISTEXT('STUDENT PROFILE'!$F$11),'STUDENT PROFILE'!$F$11,"")</f>
        <v>Anita</v>
      </c>
      <c r="M471" s="1088"/>
      <c r="N471" s="61"/>
      <c r="O471" s="862"/>
      <c r="P471" s="862"/>
      <c r="Q471" s="61"/>
      <c r="R471" s="118" t="s">
        <v>874</v>
      </c>
      <c r="S471" s="167" t="str">
        <f>IF(ISTEXT('STUDENT PROFILE'!$E$16),'STUDENT PROFILE'!$E$16,"")</f>
        <v>Ramkishan</v>
      </c>
      <c r="T471" s="121"/>
      <c r="U471" s="121"/>
      <c r="V471" s="121"/>
      <c r="W471" s="121"/>
      <c r="X471" s="118" t="s">
        <v>936</v>
      </c>
      <c r="Y471" s="121"/>
      <c r="Z471" s="121"/>
      <c r="AA471" s="1071" t="str">
        <f>IF(ISTEXT('STUDENT PROFILE'!$F$16),'STUDENT PROFILE'!$F$16,"")</f>
        <v>Anita Devi</v>
      </c>
      <c r="AB471" s="1071"/>
      <c r="AC471" s="61"/>
      <c r="AD471" s="862"/>
      <c r="AE471" s="862"/>
      <c r="AF471" s="61"/>
      <c r="AG471" s="118" t="s">
        <v>874</v>
      </c>
      <c r="AH471" s="167" t="str">
        <f>IF(ISTEXT('STUDENT PROFILE'!$E$21),'STUDENT PROFILE'!$E$21,"")</f>
        <v>Sita Ram</v>
      </c>
      <c r="AI471" s="121"/>
      <c r="AJ471" s="121"/>
      <c r="AK471" s="121"/>
      <c r="AL471" s="121"/>
      <c r="AM471" s="118" t="s">
        <v>936</v>
      </c>
      <c r="AN471" s="121"/>
      <c r="AO471" s="121"/>
      <c r="AP471" s="1071" t="str">
        <f>IF(ISTEXT('STUDENT PROFILE'!$F$21),'STUDENT PROFILE'!$F$21,"")</f>
        <v>Suman</v>
      </c>
      <c r="AQ471" s="1071"/>
      <c r="AR471" s="61"/>
      <c r="AS471" s="862"/>
      <c r="AT471" s="862"/>
      <c r="AU471" s="61"/>
      <c r="AV471" s="118" t="s">
        <v>874</v>
      </c>
      <c r="AW471" s="167" t="str">
        <f>IF(ISTEXT('STUDENT PROFILE'!$E$26),'STUDENT PROFILE'!$E$26,"")</f>
        <v>Jagdish</v>
      </c>
      <c r="AX471" s="121"/>
      <c r="AY471" s="121"/>
      <c r="AZ471" s="121"/>
      <c r="BA471" s="121"/>
      <c r="BB471" s="118" t="s">
        <v>936</v>
      </c>
      <c r="BC471" s="121"/>
      <c r="BD471" s="121"/>
      <c r="BE471" s="1071" t="str">
        <f>IF(ISTEXT('STUDENT PROFILE'!$F$26),'STUDENT PROFILE'!$F$26,"")</f>
        <v>Ramrati Devi</v>
      </c>
      <c r="BF471" s="1071"/>
      <c r="BG471" s="61"/>
      <c r="BH471" s="862"/>
      <c r="BI471" s="862"/>
      <c r="BJ471" s="61"/>
      <c r="BK471" s="118" t="s">
        <v>874</v>
      </c>
      <c r="BL471" s="167" t="str">
        <f>IF(ISTEXT('STUDENT PROFILE'!$E$31),'STUDENT PROFILE'!$E$31,"")</f>
        <v>Balbir Singh</v>
      </c>
      <c r="BM471" s="121"/>
      <c r="BN471" s="121"/>
      <c r="BO471" s="121"/>
      <c r="BP471" s="121"/>
      <c r="BQ471" s="118" t="s">
        <v>936</v>
      </c>
      <c r="BR471" s="121"/>
      <c r="BS471" s="121"/>
      <c r="BT471" s="1071" t="str">
        <f>IF(ISTEXT('STUDENT PROFILE'!$F$31),'STUDENT PROFILE'!$F$31,"")</f>
        <v>Anita Devi</v>
      </c>
      <c r="BU471" s="1071"/>
      <c r="BV471" s="61"/>
      <c r="BW471" s="862"/>
      <c r="BX471" s="862"/>
      <c r="BY471" s="61"/>
      <c r="BZ471" s="118" t="s">
        <v>874</v>
      </c>
      <c r="CA471" s="167" t="str">
        <f>IF(ISTEXT('STUDENT PROFILE'!$E$36),'STUDENT PROFILE'!$E$36,"")</f>
        <v>Shri Krishan</v>
      </c>
      <c r="CB471" s="121"/>
      <c r="CC471" s="121"/>
      <c r="CD471" s="121"/>
      <c r="CE471" s="121"/>
      <c r="CF471" s="118" t="s">
        <v>936</v>
      </c>
      <c r="CG471" s="121"/>
      <c r="CH471" s="121"/>
      <c r="CI471" s="1071" t="str">
        <f>IF(ISTEXT('STUDENT PROFILE'!$F$36),'STUDENT PROFILE'!$F$36,"")</f>
        <v>Indravati</v>
      </c>
      <c r="CJ471" s="1071"/>
      <c r="CK471" s="61"/>
      <c r="CL471" s="862"/>
      <c r="CM471" s="862"/>
      <c r="CN471" s="61"/>
      <c r="CO471" s="118" t="s">
        <v>874</v>
      </c>
      <c r="CP471" s="167" t="str">
        <f>IF(ISTEXT('STUDENT PROFILE'!$E$41),'STUDENT PROFILE'!$E$41,"")</f>
        <v>Naval Kishor</v>
      </c>
      <c r="CQ471" s="121"/>
      <c r="CR471" s="121"/>
      <c r="CS471" s="121"/>
      <c r="CT471" s="121"/>
      <c r="CU471" s="118" t="s">
        <v>936</v>
      </c>
      <c r="CV471" s="121"/>
      <c r="CW471" s="121"/>
      <c r="CX471" s="1071" t="str">
        <f>IF(ISTEXT('STUDENT PROFILE'!$F$41),'STUDENT PROFILE'!$F$41,"")</f>
        <v>Mukesh Devi</v>
      </c>
      <c r="CY471" s="1071"/>
      <c r="CZ471" s="61"/>
      <c r="DA471" s="862"/>
      <c r="DB471" s="862"/>
      <c r="DC471" s="61"/>
      <c r="DD471" s="118" t="s">
        <v>874</v>
      </c>
      <c r="DE471" s="167" t="str">
        <f>IF(ISTEXT('STUDENT PROFILE'!$E$46),'STUDENT PROFILE'!$E$46,"")</f>
        <v>Bahadur Singh</v>
      </c>
      <c r="DF471" s="121"/>
      <c r="DG471" s="121"/>
      <c r="DH471" s="121"/>
      <c r="DI471" s="121"/>
      <c r="DJ471" s="118" t="s">
        <v>936</v>
      </c>
      <c r="DK471" s="121"/>
      <c r="DL471" s="121"/>
      <c r="DM471" s="1071" t="str">
        <f>IF(ISTEXT('STUDENT PROFILE'!$F$46),'STUDENT PROFILE'!$F$46,"")</f>
        <v>Lali Devi</v>
      </c>
      <c r="DN471" s="1071"/>
      <c r="DO471" s="61"/>
      <c r="DP471" s="862"/>
      <c r="DQ471" s="862"/>
      <c r="DR471" s="61"/>
      <c r="DS471" s="118" t="s">
        <v>874</v>
      </c>
      <c r="DT471" s="167" t="str">
        <f>IF(ISTEXT('STUDENT PROFILE'!$E$51),'STUDENT PROFILE'!$E$51,"")</f>
        <v>Kuldeep Singh</v>
      </c>
      <c r="DU471" s="121"/>
      <c r="DV471" s="121"/>
      <c r="DW471" s="121"/>
      <c r="DX471" s="121"/>
      <c r="DY471" s="118" t="s">
        <v>936</v>
      </c>
      <c r="DZ471" s="121"/>
      <c r="EA471" s="121"/>
      <c r="EB471" s="1071" t="str">
        <f>IF(ISTEXT('STUDENT PROFILE'!$F$51),'STUDENT PROFILE'!$F$51,"")</f>
        <v>Gunjan Devi</v>
      </c>
      <c r="EC471" s="1071"/>
      <c r="ED471" s="61"/>
      <c r="EE471" s="862"/>
      <c r="EF471" s="862"/>
      <c r="EG471" s="61"/>
      <c r="EH471" s="118" t="s">
        <v>874</v>
      </c>
      <c r="EI471" s="167" t="str">
        <f>IF(ISTEXT('STUDENT PROFILE'!$E$56),'STUDENT PROFILE'!$E$56,"")</f>
        <v>Chanderbhan</v>
      </c>
      <c r="EJ471" s="121"/>
      <c r="EK471" s="121"/>
      <c r="EL471" s="121"/>
      <c r="EM471" s="121"/>
      <c r="EN471" s="118" t="s">
        <v>936</v>
      </c>
      <c r="EO471" s="121"/>
      <c r="EP471" s="121"/>
      <c r="EQ471" s="1071" t="str">
        <f>IF(ISTEXT('STUDENT PROFILE'!$F$56),'STUDENT PROFILE'!$F$56,"")</f>
        <v>Bimla Devi</v>
      </c>
      <c r="ER471" s="1071"/>
      <c r="ES471" s="61"/>
      <c r="ET471" s="862"/>
    </row>
    <row r="472" spans="1:150" s="155" customFormat="1" ht="13.5" thickBot="1">
      <c r="A472" s="862"/>
      <c r="B472" s="61"/>
      <c r="C472" s="79"/>
      <c r="D472" s="61"/>
      <c r="E472" s="61"/>
      <c r="F472" s="61"/>
      <c r="G472" s="61"/>
      <c r="H472" s="61"/>
      <c r="I472" s="61"/>
      <c r="J472" s="61"/>
      <c r="K472" s="61"/>
      <c r="L472" s="60"/>
      <c r="M472" s="61"/>
      <c r="N472" s="61"/>
      <c r="O472" s="862"/>
      <c r="P472" s="862"/>
      <c r="Q472" s="61"/>
      <c r="R472" s="79"/>
      <c r="S472" s="61"/>
      <c r="T472" s="61"/>
      <c r="U472" s="61"/>
      <c r="V472" s="61"/>
      <c r="W472" s="61"/>
      <c r="X472" s="61"/>
      <c r="Y472" s="61"/>
      <c r="Z472" s="61"/>
      <c r="AA472" s="62"/>
      <c r="AB472" s="61"/>
      <c r="AC472" s="61"/>
      <c r="AD472" s="862"/>
      <c r="AE472" s="862"/>
      <c r="AF472" s="61"/>
      <c r="AG472" s="79"/>
      <c r="AH472" s="61"/>
      <c r="AI472" s="61"/>
      <c r="AJ472" s="61"/>
      <c r="AK472" s="61"/>
      <c r="AL472" s="61"/>
      <c r="AM472" s="61"/>
      <c r="AN472" s="61"/>
      <c r="AO472" s="61"/>
      <c r="AP472" s="62"/>
      <c r="AQ472" s="61"/>
      <c r="AR472" s="61"/>
      <c r="AS472" s="862"/>
      <c r="AT472" s="862"/>
      <c r="AU472" s="61"/>
      <c r="AV472" s="79"/>
      <c r="AW472" s="61"/>
      <c r="AX472" s="61"/>
      <c r="AY472" s="61"/>
      <c r="AZ472" s="61"/>
      <c r="BA472" s="61"/>
      <c r="BB472" s="61"/>
      <c r="BC472" s="61"/>
      <c r="BD472" s="61"/>
      <c r="BE472" s="62"/>
      <c r="BF472" s="61"/>
      <c r="BG472" s="61"/>
      <c r="BH472" s="862"/>
      <c r="BI472" s="862"/>
      <c r="BJ472" s="61"/>
      <c r="BK472" s="79"/>
      <c r="BL472" s="61"/>
      <c r="BM472" s="61"/>
      <c r="BN472" s="61"/>
      <c r="BO472" s="61"/>
      <c r="BP472" s="61"/>
      <c r="BQ472" s="61"/>
      <c r="BR472" s="61"/>
      <c r="BS472" s="61"/>
      <c r="BT472" s="62"/>
      <c r="BU472" s="61"/>
      <c r="BV472" s="61"/>
      <c r="BW472" s="862"/>
      <c r="BX472" s="862"/>
      <c r="BY472" s="61"/>
      <c r="BZ472" s="79"/>
      <c r="CA472" s="61"/>
      <c r="CB472" s="61"/>
      <c r="CC472" s="61"/>
      <c r="CD472" s="61"/>
      <c r="CE472" s="61"/>
      <c r="CF472" s="61"/>
      <c r="CG472" s="61"/>
      <c r="CH472" s="61"/>
      <c r="CI472" s="62"/>
      <c r="CJ472" s="61"/>
      <c r="CK472" s="61"/>
      <c r="CL472" s="862"/>
      <c r="CM472" s="862"/>
      <c r="CN472" s="61"/>
      <c r="CO472" s="79"/>
      <c r="CP472" s="61"/>
      <c r="CQ472" s="61"/>
      <c r="CR472" s="61"/>
      <c r="CS472" s="61"/>
      <c r="CT472" s="61"/>
      <c r="CU472" s="61"/>
      <c r="CV472" s="61"/>
      <c r="CW472" s="61"/>
      <c r="CX472" s="62"/>
      <c r="CY472" s="61"/>
      <c r="CZ472" s="61"/>
      <c r="DA472" s="862"/>
      <c r="DB472" s="862"/>
      <c r="DC472" s="61"/>
      <c r="DD472" s="79"/>
      <c r="DE472" s="61"/>
      <c r="DF472" s="61"/>
      <c r="DG472" s="61"/>
      <c r="DH472" s="61"/>
      <c r="DI472" s="61"/>
      <c r="DJ472" s="61"/>
      <c r="DK472" s="61"/>
      <c r="DL472" s="61"/>
      <c r="DM472" s="62"/>
      <c r="DN472" s="61"/>
      <c r="DO472" s="61"/>
      <c r="DP472" s="862"/>
      <c r="DQ472" s="862"/>
      <c r="DR472" s="61"/>
      <c r="DS472" s="79"/>
      <c r="DT472" s="61"/>
      <c r="DU472" s="61"/>
      <c r="DV472" s="61"/>
      <c r="DW472" s="61"/>
      <c r="DX472" s="61"/>
      <c r="DY472" s="61"/>
      <c r="DZ472" s="61"/>
      <c r="EA472" s="61"/>
      <c r="EB472" s="62"/>
      <c r="EC472" s="61"/>
      <c r="ED472" s="61"/>
      <c r="EE472" s="862"/>
      <c r="EF472" s="862"/>
      <c r="EG472" s="61"/>
      <c r="EH472" s="79"/>
      <c r="EI472" s="61"/>
      <c r="EJ472" s="61"/>
      <c r="EK472" s="61"/>
      <c r="EL472" s="61"/>
      <c r="EM472" s="61"/>
      <c r="EN472" s="61"/>
      <c r="EO472" s="61"/>
      <c r="EP472" s="61"/>
      <c r="EQ472" s="62"/>
      <c r="ER472" s="61"/>
      <c r="ES472" s="61"/>
      <c r="ET472" s="862"/>
    </row>
    <row r="473" spans="1:150" s="155" customFormat="1" ht="15.75" thickBot="1">
      <c r="A473" s="862"/>
      <c r="B473" s="61"/>
      <c r="C473" s="61"/>
      <c r="D473" s="1073" t="s">
        <v>849</v>
      </c>
      <c r="E473" s="1074"/>
      <c r="F473" s="1074"/>
      <c r="G473" s="1074"/>
      <c r="H473" s="1074"/>
      <c r="I473" s="1074"/>
      <c r="J473" s="1075"/>
      <c r="K473" s="78"/>
      <c r="L473" s="385"/>
      <c r="M473" s="78"/>
      <c r="N473" s="65"/>
      <c r="O473" s="862"/>
      <c r="P473" s="862"/>
      <c r="Q473" s="61"/>
      <c r="R473" s="61"/>
      <c r="S473" s="1073" t="s">
        <v>849</v>
      </c>
      <c r="T473" s="1074"/>
      <c r="U473" s="1074"/>
      <c r="V473" s="1074"/>
      <c r="W473" s="1074"/>
      <c r="X473" s="1074"/>
      <c r="Y473" s="1075"/>
      <c r="Z473" s="78"/>
      <c r="AA473" s="78"/>
      <c r="AB473" s="78"/>
      <c r="AC473" s="65"/>
      <c r="AD473" s="862"/>
      <c r="AE473" s="862"/>
      <c r="AF473" s="61"/>
      <c r="AG473" s="61"/>
      <c r="AH473" s="1073" t="s">
        <v>849</v>
      </c>
      <c r="AI473" s="1074"/>
      <c r="AJ473" s="1074"/>
      <c r="AK473" s="1074"/>
      <c r="AL473" s="1074"/>
      <c r="AM473" s="1074"/>
      <c r="AN473" s="1075"/>
      <c r="AO473" s="78"/>
      <c r="AP473" s="78"/>
      <c r="AQ473" s="78"/>
      <c r="AR473" s="65"/>
      <c r="AS473" s="862"/>
      <c r="AT473" s="862"/>
      <c r="AU473" s="61"/>
      <c r="AV473" s="61"/>
      <c r="AW473" s="1073" t="s">
        <v>849</v>
      </c>
      <c r="AX473" s="1074"/>
      <c r="AY473" s="1074"/>
      <c r="AZ473" s="1074"/>
      <c r="BA473" s="1074"/>
      <c r="BB473" s="1074"/>
      <c r="BC473" s="1075"/>
      <c r="BD473" s="78"/>
      <c r="BE473" s="78"/>
      <c r="BF473" s="78"/>
      <c r="BG473" s="65"/>
      <c r="BH473" s="862"/>
      <c r="BI473" s="862"/>
      <c r="BJ473" s="61"/>
      <c r="BK473" s="61"/>
      <c r="BL473" s="1073" t="s">
        <v>849</v>
      </c>
      <c r="BM473" s="1074"/>
      <c r="BN473" s="1074"/>
      <c r="BO473" s="1074"/>
      <c r="BP473" s="1074"/>
      <c r="BQ473" s="1074"/>
      <c r="BR473" s="1075"/>
      <c r="BS473" s="78"/>
      <c r="BT473" s="78"/>
      <c r="BU473" s="78"/>
      <c r="BV473" s="65"/>
      <c r="BW473" s="862"/>
      <c r="BX473" s="862"/>
      <c r="BY473" s="61"/>
      <c r="BZ473" s="61"/>
      <c r="CA473" s="1073" t="s">
        <v>849</v>
      </c>
      <c r="CB473" s="1074"/>
      <c r="CC473" s="1074"/>
      <c r="CD473" s="1074"/>
      <c r="CE473" s="1074"/>
      <c r="CF473" s="1074"/>
      <c r="CG473" s="1075"/>
      <c r="CH473" s="78"/>
      <c r="CI473" s="78"/>
      <c r="CJ473" s="78"/>
      <c r="CK473" s="65"/>
      <c r="CL473" s="862"/>
      <c r="CM473" s="862"/>
      <c r="CN473" s="61"/>
      <c r="CO473" s="61"/>
      <c r="CP473" s="1073" t="s">
        <v>849</v>
      </c>
      <c r="CQ473" s="1074"/>
      <c r="CR473" s="1074"/>
      <c r="CS473" s="1074"/>
      <c r="CT473" s="1074"/>
      <c r="CU473" s="1074"/>
      <c r="CV473" s="1075"/>
      <c r="CW473" s="78"/>
      <c r="CX473" s="78"/>
      <c r="CY473" s="78"/>
      <c r="CZ473" s="65"/>
      <c r="DA473" s="862"/>
      <c r="DB473" s="862"/>
      <c r="DC473" s="61"/>
      <c r="DD473" s="61"/>
      <c r="DE473" s="1073" t="s">
        <v>849</v>
      </c>
      <c r="DF473" s="1074"/>
      <c r="DG473" s="1074"/>
      <c r="DH473" s="1074"/>
      <c r="DI473" s="1074"/>
      <c r="DJ473" s="1074"/>
      <c r="DK473" s="1075"/>
      <c r="DL473" s="78"/>
      <c r="DM473" s="78"/>
      <c r="DN473" s="78"/>
      <c r="DO473" s="65"/>
      <c r="DP473" s="862"/>
      <c r="DQ473" s="862"/>
      <c r="DR473" s="61"/>
      <c r="DS473" s="61"/>
      <c r="DT473" s="1073" t="s">
        <v>849</v>
      </c>
      <c r="DU473" s="1074"/>
      <c r="DV473" s="1074"/>
      <c r="DW473" s="1074"/>
      <c r="DX473" s="1074"/>
      <c r="DY473" s="1074"/>
      <c r="DZ473" s="1075"/>
      <c r="EA473" s="78"/>
      <c r="EB473" s="78"/>
      <c r="EC473" s="78"/>
      <c r="ED473" s="65"/>
      <c r="EE473" s="862"/>
      <c r="EF473" s="862"/>
      <c r="EG473" s="61"/>
      <c r="EH473" s="61"/>
      <c r="EI473" s="1073" t="s">
        <v>849</v>
      </c>
      <c r="EJ473" s="1074"/>
      <c r="EK473" s="1074"/>
      <c r="EL473" s="1074"/>
      <c r="EM473" s="1074"/>
      <c r="EN473" s="1074"/>
      <c r="EO473" s="1075"/>
      <c r="EP473" s="78"/>
      <c r="EQ473" s="78"/>
      <c r="ER473" s="78"/>
      <c r="ES473" s="65"/>
      <c r="ET473" s="862"/>
    </row>
    <row r="474" spans="1:150" s="155" customFormat="1">
      <c r="A474" s="862"/>
      <c r="B474" s="61"/>
      <c r="C474" s="66" t="s">
        <v>848</v>
      </c>
      <c r="D474" s="61"/>
      <c r="E474" s="61"/>
      <c r="F474" s="61"/>
      <c r="G474" s="61"/>
      <c r="H474" s="61"/>
      <c r="I474" s="61"/>
      <c r="J474" s="61"/>
      <c r="K474" s="61"/>
      <c r="L474" s="60"/>
      <c r="M474" s="61"/>
      <c r="N474" s="61"/>
      <c r="O474" s="862"/>
      <c r="P474" s="862"/>
      <c r="Q474" s="61"/>
      <c r="R474" s="66" t="s">
        <v>848</v>
      </c>
      <c r="S474" s="61"/>
      <c r="T474" s="61"/>
      <c r="U474" s="61"/>
      <c r="V474" s="61"/>
      <c r="W474" s="61"/>
      <c r="X474" s="61"/>
      <c r="Y474" s="61"/>
      <c r="Z474" s="61"/>
      <c r="AA474" s="62"/>
      <c r="AB474" s="61"/>
      <c r="AC474" s="61"/>
      <c r="AD474" s="862"/>
      <c r="AE474" s="862"/>
      <c r="AF474" s="61"/>
      <c r="AG474" s="66" t="s">
        <v>848</v>
      </c>
      <c r="AH474" s="61"/>
      <c r="AI474" s="61"/>
      <c r="AJ474" s="61"/>
      <c r="AK474" s="61"/>
      <c r="AL474" s="61"/>
      <c r="AM474" s="61"/>
      <c r="AN474" s="61"/>
      <c r="AO474" s="61"/>
      <c r="AP474" s="62"/>
      <c r="AQ474" s="61"/>
      <c r="AR474" s="61"/>
      <c r="AS474" s="862"/>
      <c r="AT474" s="862"/>
      <c r="AU474" s="61"/>
      <c r="AV474" s="66" t="s">
        <v>848</v>
      </c>
      <c r="AW474" s="61"/>
      <c r="AX474" s="61"/>
      <c r="AY474" s="61"/>
      <c r="AZ474" s="61"/>
      <c r="BA474" s="61"/>
      <c r="BB474" s="61"/>
      <c r="BC474" s="61"/>
      <c r="BD474" s="61"/>
      <c r="BE474" s="62"/>
      <c r="BF474" s="61"/>
      <c r="BG474" s="61"/>
      <c r="BH474" s="862"/>
      <c r="BI474" s="862"/>
      <c r="BJ474" s="61"/>
      <c r="BK474" s="66" t="s">
        <v>848</v>
      </c>
      <c r="BL474" s="61"/>
      <c r="BM474" s="61"/>
      <c r="BN474" s="61"/>
      <c r="BO474" s="61"/>
      <c r="BP474" s="61"/>
      <c r="BQ474" s="61"/>
      <c r="BR474" s="61"/>
      <c r="BS474" s="61"/>
      <c r="BT474" s="62"/>
      <c r="BU474" s="61"/>
      <c r="BV474" s="61"/>
      <c r="BW474" s="862"/>
      <c r="BX474" s="862"/>
      <c r="BY474" s="61"/>
      <c r="BZ474" s="66" t="s">
        <v>848</v>
      </c>
      <c r="CA474" s="61"/>
      <c r="CB474" s="61"/>
      <c r="CC474" s="61"/>
      <c r="CD474" s="61"/>
      <c r="CE474" s="61"/>
      <c r="CF474" s="61"/>
      <c r="CG474" s="61"/>
      <c r="CH474" s="61"/>
      <c r="CI474" s="62"/>
      <c r="CJ474" s="61"/>
      <c r="CK474" s="61"/>
      <c r="CL474" s="862"/>
      <c r="CM474" s="862"/>
      <c r="CN474" s="61"/>
      <c r="CO474" s="66" t="s">
        <v>848</v>
      </c>
      <c r="CP474" s="61"/>
      <c r="CQ474" s="61"/>
      <c r="CR474" s="61"/>
      <c r="CS474" s="61"/>
      <c r="CT474" s="61"/>
      <c r="CU474" s="61"/>
      <c r="CV474" s="61"/>
      <c r="CW474" s="61"/>
      <c r="CX474" s="62"/>
      <c r="CY474" s="61"/>
      <c r="CZ474" s="61"/>
      <c r="DA474" s="862"/>
      <c r="DB474" s="862"/>
      <c r="DC474" s="61"/>
      <c r="DD474" s="66" t="s">
        <v>848</v>
      </c>
      <c r="DE474" s="61"/>
      <c r="DF474" s="61"/>
      <c r="DG474" s="61"/>
      <c r="DH474" s="61"/>
      <c r="DI474" s="61"/>
      <c r="DJ474" s="61"/>
      <c r="DK474" s="61"/>
      <c r="DL474" s="61"/>
      <c r="DM474" s="62"/>
      <c r="DN474" s="61"/>
      <c r="DO474" s="61"/>
      <c r="DP474" s="862"/>
      <c r="DQ474" s="862"/>
      <c r="DR474" s="61"/>
      <c r="DS474" s="66" t="s">
        <v>848</v>
      </c>
      <c r="DT474" s="61"/>
      <c r="DU474" s="61"/>
      <c r="DV474" s="61"/>
      <c r="DW474" s="61"/>
      <c r="DX474" s="61"/>
      <c r="DY474" s="61"/>
      <c r="DZ474" s="61"/>
      <c r="EA474" s="61"/>
      <c r="EB474" s="62"/>
      <c r="EC474" s="61"/>
      <c r="ED474" s="61"/>
      <c r="EE474" s="862"/>
      <c r="EF474" s="862"/>
      <c r="EG474" s="61"/>
      <c r="EH474" s="66" t="s">
        <v>848</v>
      </c>
      <c r="EI474" s="61"/>
      <c r="EJ474" s="61"/>
      <c r="EK474" s="61"/>
      <c r="EL474" s="61"/>
      <c r="EM474" s="61"/>
      <c r="EN474" s="61"/>
      <c r="EO474" s="61"/>
      <c r="EP474" s="61"/>
      <c r="EQ474" s="62"/>
      <c r="ER474" s="61"/>
      <c r="ES474" s="61"/>
      <c r="ET474" s="862"/>
    </row>
    <row r="475" spans="1:150" s="155" customFormat="1">
      <c r="A475" s="862"/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0"/>
      <c r="M475" s="61"/>
      <c r="N475" s="61"/>
      <c r="O475" s="862"/>
      <c r="P475" s="862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2"/>
      <c r="AB475" s="61"/>
      <c r="AC475" s="61"/>
      <c r="AD475" s="862"/>
      <c r="AE475" s="862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2"/>
      <c r="AQ475" s="61"/>
      <c r="AR475" s="61"/>
      <c r="AS475" s="862"/>
      <c r="AT475" s="862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2"/>
      <c r="BF475" s="61"/>
      <c r="BG475" s="61"/>
      <c r="BH475" s="862"/>
      <c r="BI475" s="862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2"/>
      <c r="BU475" s="61"/>
      <c r="BV475" s="61"/>
      <c r="BW475" s="862"/>
      <c r="BX475" s="862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2"/>
      <c r="CJ475" s="61"/>
      <c r="CK475" s="61"/>
      <c r="CL475" s="862"/>
      <c r="CM475" s="862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2"/>
      <c r="CY475" s="61"/>
      <c r="CZ475" s="61"/>
      <c r="DA475" s="862"/>
      <c r="DB475" s="862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2"/>
      <c r="DN475" s="61"/>
      <c r="DO475" s="61"/>
      <c r="DP475" s="862"/>
      <c r="DQ475" s="862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2"/>
      <c r="EC475" s="61"/>
      <c r="ED475" s="61"/>
      <c r="EE475" s="862"/>
      <c r="EF475" s="862"/>
      <c r="EG475" s="61"/>
      <c r="EH475" s="61"/>
      <c r="EI475" s="61"/>
      <c r="EJ475" s="61"/>
      <c r="EK475" s="61"/>
      <c r="EL475" s="61"/>
      <c r="EM475" s="61"/>
      <c r="EN475" s="61"/>
      <c r="EO475" s="61"/>
      <c r="EP475" s="61"/>
      <c r="EQ475" s="62"/>
      <c r="ER475" s="61"/>
      <c r="ES475" s="61"/>
      <c r="ET475" s="862"/>
    </row>
    <row r="476" spans="1:150" s="155" customFormat="1" ht="25.5" customHeight="1">
      <c r="A476" s="862"/>
      <c r="B476" s="61"/>
      <c r="C476" s="1076" t="s">
        <v>188</v>
      </c>
      <c r="D476" s="1078" t="s">
        <v>835</v>
      </c>
      <c r="E476" s="1079"/>
      <c r="F476" s="1080"/>
      <c r="G476" s="171"/>
      <c r="H476" s="171" t="s">
        <v>835</v>
      </c>
      <c r="I476" s="171"/>
      <c r="J476" s="1081" t="s">
        <v>836</v>
      </c>
      <c r="K476" s="1081" t="s">
        <v>843</v>
      </c>
      <c r="L476" s="1081" t="s">
        <v>846</v>
      </c>
      <c r="M476" s="1082"/>
      <c r="N476" s="67"/>
      <c r="O476" s="862"/>
      <c r="P476" s="862"/>
      <c r="Q476" s="61"/>
      <c r="R476" s="1076" t="s">
        <v>188</v>
      </c>
      <c r="S476" s="1078" t="s">
        <v>835</v>
      </c>
      <c r="T476" s="1079"/>
      <c r="U476" s="1080"/>
      <c r="V476" s="171"/>
      <c r="W476" s="171" t="s">
        <v>835</v>
      </c>
      <c r="X476" s="171"/>
      <c r="Y476" s="1081" t="s">
        <v>836</v>
      </c>
      <c r="Z476" s="1081" t="s">
        <v>843</v>
      </c>
      <c r="AA476" s="1081" t="s">
        <v>846</v>
      </c>
      <c r="AB476" s="1082"/>
      <c r="AC476" s="67"/>
      <c r="AD476" s="862"/>
      <c r="AE476" s="862"/>
      <c r="AF476" s="61"/>
      <c r="AG476" s="1076" t="s">
        <v>188</v>
      </c>
      <c r="AH476" s="1078" t="s">
        <v>835</v>
      </c>
      <c r="AI476" s="1079"/>
      <c r="AJ476" s="1080"/>
      <c r="AK476" s="171"/>
      <c r="AL476" s="171" t="s">
        <v>835</v>
      </c>
      <c r="AM476" s="171"/>
      <c r="AN476" s="1081" t="s">
        <v>836</v>
      </c>
      <c r="AO476" s="1081" t="s">
        <v>843</v>
      </c>
      <c r="AP476" s="1081" t="s">
        <v>846</v>
      </c>
      <c r="AQ476" s="1082"/>
      <c r="AR476" s="67"/>
      <c r="AS476" s="862"/>
      <c r="AT476" s="862"/>
      <c r="AU476" s="61"/>
      <c r="AV476" s="1076" t="s">
        <v>188</v>
      </c>
      <c r="AW476" s="1078" t="s">
        <v>835</v>
      </c>
      <c r="AX476" s="1079"/>
      <c r="AY476" s="1080"/>
      <c r="AZ476" s="171"/>
      <c r="BA476" s="171" t="s">
        <v>835</v>
      </c>
      <c r="BB476" s="171"/>
      <c r="BC476" s="1081" t="s">
        <v>836</v>
      </c>
      <c r="BD476" s="1081" t="s">
        <v>843</v>
      </c>
      <c r="BE476" s="1081" t="s">
        <v>846</v>
      </c>
      <c r="BF476" s="1082"/>
      <c r="BG476" s="67"/>
      <c r="BH476" s="862"/>
      <c r="BI476" s="862"/>
      <c r="BJ476" s="61"/>
      <c r="BK476" s="1076" t="s">
        <v>188</v>
      </c>
      <c r="BL476" s="1078" t="s">
        <v>835</v>
      </c>
      <c r="BM476" s="1079"/>
      <c r="BN476" s="1080"/>
      <c r="BO476" s="171"/>
      <c r="BP476" s="171" t="s">
        <v>835</v>
      </c>
      <c r="BQ476" s="171"/>
      <c r="BR476" s="1081" t="s">
        <v>836</v>
      </c>
      <c r="BS476" s="1081" t="s">
        <v>843</v>
      </c>
      <c r="BT476" s="1081" t="s">
        <v>846</v>
      </c>
      <c r="BU476" s="1082"/>
      <c r="BV476" s="67"/>
      <c r="BW476" s="862"/>
      <c r="BX476" s="862"/>
      <c r="BY476" s="61"/>
      <c r="BZ476" s="1076" t="s">
        <v>188</v>
      </c>
      <c r="CA476" s="1078" t="s">
        <v>835</v>
      </c>
      <c r="CB476" s="1079"/>
      <c r="CC476" s="1080"/>
      <c r="CD476" s="171"/>
      <c r="CE476" s="171" t="s">
        <v>835</v>
      </c>
      <c r="CF476" s="171"/>
      <c r="CG476" s="1081" t="s">
        <v>836</v>
      </c>
      <c r="CH476" s="1081" t="s">
        <v>843</v>
      </c>
      <c r="CI476" s="1081" t="s">
        <v>846</v>
      </c>
      <c r="CJ476" s="1082"/>
      <c r="CK476" s="67"/>
      <c r="CL476" s="862"/>
      <c r="CM476" s="862"/>
      <c r="CN476" s="61"/>
      <c r="CO476" s="1076" t="s">
        <v>188</v>
      </c>
      <c r="CP476" s="1078" t="s">
        <v>835</v>
      </c>
      <c r="CQ476" s="1079"/>
      <c r="CR476" s="1080"/>
      <c r="CS476" s="171"/>
      <c r="CT476" s="171" t="s">
        <v>835</v>
      </c>
      <c r="CU476" s="171"/>
      <c r="CV476" s="1081" t="s">
        <v>836</v>
      </c>
      <c r="CW476" s="1081" t="s">
        <v>843</v>
      </c>
      <c r="CX476" s="1081" t="s">
        <v>846</v>
      </c>
      <c r="CY476" s="1082"/>
      <c r="CZ476" s="67"/>
      <c r="DA476" s="862"/>
      <c r="DB476" s="862"/>
      <c r="DC476" s="61"/>
      <c r="DD476" s="1076" t="s">
        <v>188</v>
      </c>
      <c r="DE476" s="1078" t="s">
        <v>835</v>
      </c>
      <c r="DF476" s="1079"/>
      <c r="DG476" s="1080"/>
      <c r="DH476" s="171"/>
      <c r="DI476" s="171" t="s">
        <v>835</v>
      </c>
      <c r="DJ476" s="171"/>
      <c r="DK476" s="1081" t="s">
        <v>836</v>
      </c>
      <c r="DL476" s="1081" t="s">
        <v>843</v>
      </c>
      <c r="DM476" s="1081" t="s">
        <v>846</v>
      </c>
      <c r="DN476" s="1082"/>
      <c r="DO476" s="67"/>
      <c r="DP476" s="862"/>
      <c r="DQ476" s="862"/>
      <c r="DR476" s="61"/>
      <c r="DS476" s="1076" t="s">
        <v>188</v>
      </c>
      <c r="DT476" s="1078" t="s">
        <v>835</v>
      </c>
      <c r="DU476" s="1079"/>
      <c r="DV476" s="1080"/>
      <c r="DW476" s="171"/>
      <c r="DX476" s="171" t="s">
        <v>835</v>
      </c>
      <c r="DY476" s="171"/>
      <c r="DZ476" s="1081" t="s">
        <v>836</v>
      </c>
      <c r="EA476" s="1081" t="s">
        <v>843</v>
      </c>
      <c r="EB476" s="1081" t="s">
        <v>846</v>
      </c>
      <c r="EC476" s="1082"/>
      <c r="ED476" s="67"/>
      <c r="EE476" s="862"/>
      <c r="EF476" s="862"/>
      <c r="EG476" s="61"/>
      <c r="EH476" s="1076" t="s">
        <v>188</v>
      </c>
      <c r="EI476" s="1078" t="s">
        <v>835</v>
      </c>
      <c r="EJ476" s="1079"/>
      <c r="EK476" s="1080"/>
      <c r="EL476" s="171"/>
      <c r="EM476" s="171" t="s">
        <v>835</v>
      </c>
      <c r="EN476" s="171"/>
      <c r="EO476" s="1081" t="s">
        <v>836</v>
      </c>
      <c r="EP476" s="1081" t="s">
        <v>843</v>
      </c>
      <c r="EQ476" s="1081" t="s">
        <v>846</v>
      </c>
      <c r="ER476" s="1082"/>
      <c r="ES476" s="67"/>
      <c r="ET476" s="862"/>
    </row>
    <row r="477" spans="1:150" s="155" customFormat="1" ht="25.5">
      <c r="A477" s="862"/>
      <c r="B477" s="61"/>
      <c r="C477" s="1077"/>
      <c r="D477" s="170" t="s">
        <v>838</v>
      </c>
      <c r="E477" s="170" t="s">
        <v>839</v>
      </c>
      <c r="F477" s="170" t="s">
        <v>837</v>
      </c>
      <c r="G477" s="170" t="s">
        <v>840</v>
      </c>
      <c r="H477" s="170" t="s">
        <v>841</v>
      </c>
      <c r="I477" s="170" t="s">
        <v>842</v>
      </c>
      <c r="J477" s="1081"/>
      <c r="K477" s="1081"/>
      <c r="L477" s="382" t="s">
        <v>844</v>
      </c>
      <c r="M477" s="51" t="s">
        <v>845</v>
      </c>
      <c r="N477" s="68"/>
      <c r="O477" s="862"/>
      <c r="P477" s="862"/>
      <c r="Q477" s="61"/>
      <c r="R477" s="1077"/>
      <c r="S477" s="170" t="s">
        <v>838</v>
      </c>
      <c r="T477" s="170" t="s">
        <v>839</v>
      </c>
      <c r="U477" s="170" t="s">
        <v>837</v>
      </c>
      <c r="V477" s="170" t="s">
        <v>840</v>
      </c>
      <c r="W477" s="170" t="s">
        <v>841</v>
      </c>
      <c r="X477" s="170" t="s">
        <v>842</v>
      </c>
      <c r="Y477" s="1081"/>
      <c r="Z477" s="1081"/>
      <c r="AA477" s="51" t="s">
        <v>844</v>
      </c>
      <c r="AB477" s="51" t="s">
        <v>845</v>
      </c>
      <c r="AC477" s="68"/>
      <c r="AD477" s="862"/>
      <c r="AE477" s="862"/>
      <c r="AF477" s="61"/>
      <c r="AG477" s="1077"/>
      <c r="AH477" s="170" t="s">
        <v>838</v>
      </c>
      <c r="AI477" s="170" t="s">
        <v>839</v>
      </c>
      <c r="AJ477" s="170" t="s">
        <v>837</v>
      </c>
      <c r="AK477" s="170" t="s">
        <v>840</v>
      </c>
      <c r="AL477" s="170" t="s">
        <v>841</v>
      </c>
      <c r="AM477" s="170" t="s">
        <v>842</v>
      </c>
      <c r="AN477" s="1081"/>
      <c r="AO477" s="1081"/>
      <c r="AP477" s="51" t="s">
        <v>844</v>
      </c>
      <c r="AQ477" s="51" t="s">
        <v>845</v>
      </c>
      <c r="AR477" s="68"/>
      <c r="AS477" s="862"/>
      <c r="AT477" s="862"/>
      <c r="AU477" s="61"/>
      <c r="AV477" s="1077"/>
      <c r="AW477" s="170" t="s">
        <v>838</v>
      </c>
      <c r="AX477" s="170" t="s">
        <v>839</v>
      </c>
      <c r="AY477" s="170" t="s">
        <v>837</v>
      </c>
      <c r="AZ477" s="170" t="s">
        <v>840</v>
      </c>
      <c r="BA477" s="170" t="s">
        <v>841</v>
      </c>
      <c r="BB477" s="170" t="s">
        <v>842</v>
      </c>
      <c r="BC477" s="1081"/>
      <c r="BD477" s="1081"/>
      <c r="BE477" s="51" t="s">
        <v>844</v>
      </c>
      <c r="BF477" s="51" t="s">
        <v>845</v>
      </c>
      <c r="BG477" s="68"/>
      <c r="BH477" s="862"/>
      <c r="BI477" s="862"/>
      <c r="BJ477" s="61"/>
      <c r="BK477" s="1077"/>
      <c r="BL477" s="170" t="s">
        <v>838</v>
      </c>
      <c r="BM477" s="170" t="s">
        <v>839</v>
      </c>
      <c r="BN477" s="170" t="s">
        <v>837</v>
      </c>
      <c r="BO477" s="170" t="s">
        <v>840</v>
      </c>
      <c r="BP477" s="170" t="s">
        <v>841</v>
      </c>
      <c r="BQ477" s="170" t="s">
        <v>842</v>
      </c>
      <c r="BR477" s="1081"/>
      <c r="BS477" s="1081"/>
      <c r="BT477" s="51" t="s">
        <v>844</v>
      </c>
      <c r="BU477" s="51" t="s">
        <v>845</v>
      </c>
      <c r="BV477" s="68"/>
      <c r="BW477" s="862"/>
      <c r="BX477" s="862"/>
      <c r="BY477" s="61"/>
      <c r="BZ477" s="1077"/>
      <c r="CA477" s="170" t="s">
        <v>838</v>
      </c>
      <c r="CB477" s="170" t="s">
        <v>839</v>
      </c>
      <c r="CC477" s="170" t="s">
        <v>837</v>
      </c>
      <c r="CD477" s="170" t="s">
        <v>840</v>
      </c>
      <c r="CE477" s="170" t="s">
        <v>841</v>
      </c>
      <c r="CF477" s="170" t="s">
        <v>842</v>
      </c>
      <c r="CG477" s="1081"/>
      <c r="CH477" s="1081"/>
      <c r="CI477" s="51" t="s">
        <v>844</v>
      </c>
      <c r="CJ477" s="51" t="s">
        <v>845</v>
      </c>
      <c r="CK477" s="68"/>
      <c r="CL477" s="862"/>
      <c r="CM477" s="862"/>
      <c r="CN477" s="61"/>
      <c r="CO477" s="1077"/>
      <c r="CP477" s="170" t="s">
        <v>838</v>
      </c>
      <c r="CQ477" s="170" t="s">
        <v>839</v>
      </c>
      <c r="CR477" s="170" t="s">
        <v>837</v>
      </c>
      <c r="CS477" s="170" t="s">
        <v>840</v>
      </c>
      <c r="CT477" s="170" t="s">
        <v>841</v>
      </c>
      <c r="CU477" s="170" t="s">
        <v>842</v>
      </c>
      <c r="CV477" s="1081"/>
      <c r="CW477" s="1081"/>
      <c r="CX477" s="51" t="s">
        <v>844</v>
      </c>
      <c r="CY477" s="51" t="s">
        <v>845</v>
      </c>
      <c r="CZ477" s="68"/>
      <c r="DA477" s="862"/>
      <c r="DB477" s="862"/>
      <c r="DC477" s="61"/>
      <c r="DD477" s="1077"/>
      <c r="DE477" s="170" t="s">
        <v>838</v>
      </c>
      <c r="DF477" s="170" t="s">
        <v>839</v>
      </c>
      <c r="DG477" s="170" t="s">
        <v>837</v>
      </c>
      <c r="DH477" s="170" t="s">
        <v>840</v>
      </c>
      <c r="DI477" s="170" t="s">
        <v>841</v>
      </c>
      <c r="DJ477" s="170" t="s">
        <v>842</v>
      </c>
      <c r="DK477" s="1081"/>
      <c r="DL477" s="1081"/>
      <c r="DM477" s="51" t="s">
        <v>844</v>
      </c>
      <c r="DN477" s="51" t="s">
        <v>845</v>
      </c>
      <c r="DO477" s="68"/>
      <c r="DP477" s="862"/>
      <c r="DQ477" s="862"/>
      <c r="DR477" s="61"/>
      <c r="DS477" s="1077"/>
      <c r="DT477" s="170" t="s">
        <v>838</v>
      </c>
      <c r="DU477" s="170" t="s">
        <v>839</v>
      </c>
      <c r="DV477" s="170" t="s">
        <v>837</v>
      </c>
      <c r="DW477" s="170" t="s">
        <v>840</v>
      </c>
      <c r="DX477" s="170" t="s">
        <v>841</v>
      </c>
      <c r="DY477" s="170" t="s">
        <v>842</v>
      </c>
      <c r="DZ477" s="1081"/>
      <c r="EA477" s="1081"/>
      <c r="EB477" s="51" t="s">
        <v>844</v>
      </c>
      <c r="EC477" s="51" t="s">
        <v>845</v>
      </c>
      <c r="ED477" s="68"/>
      <c r="EE477" s="862"/>
      <c r="EF477" s="862"/>
      <c r="EG477" s="61"/>
      <c r="EH477" s="1077"/>
      <c r="EI477" s="170" t="s">
        <v>838</v>
      </c>
      <c r="EJ477" s="170" t="s">
        <v>839</v>
      </c>
      <c r="EK477" s="170" t="s">
        <v>837</v>
      </c>
      <c r="EL477" s="170" t="s">
        <v>840</v>
      </c>
      <c r="EM477" s="170" t="s">
        <v>841</v>
      </c>
      <c r="EN477" s="170" t="s">
        <v>842</v>
      </c>
      <c r="EO477" s="1081"/>
      <c r="EP477" s="1081"/>
      <c r="EQ477" s="51" t="s">
        <v>844</v>
      </c>
      <c r="ER477" s="51" t="s">
        <v>845</v>
      </c>
      <c r="ES477" s="68"/>
      <c r="ET477" s="862"/>
    </row>
    <row r="478" spans="1:150" s="155" customFormat="1" ht="18" customHeight="1">
      <c r="A478" s="862"/>
      <c r="B478" s="61"/>
      <c r="C478" s="84" t="str">
        <f>HOME!$B$15</f>
        <v>ENGLISH</v>
      </c>
      <c r="D478" s="57" t="str">
        <f>'MARK LIST'!$N$15</f>
        <v>10</v>
      </c>
      <c r="E478" s="57" t="str">
        <f>'MARK LIST'!$AB$15</f>
        <v>10</v>
      </c>
      <c r="F478" s="57" t="str">
        <f>'MARK LIST'!$AK$15</f>
        <v>10</v>
      </c>
      <c r="G478" s="57" t="str">
        <f>'MARK LIST'!$BD$15</f>
        <v>10</v>
      </c>
      <c r="H478" s="57" t="str">
        <f>'MARK LIST'!$BR$15</f>
        <v>10</v>
      </c>
      <c r="I478" s="57" t="str">
        <f>'MARK LIST'!$CA$15</f>
        <v>10</v>
      </c>
      <c r="J478" s="58" t="str">
        <f>'MARK LIST'!$DJ$15</f>
        <v>A1</v>
      </c>
      <c r="K478" s="58" t="str">
        <f>'MARK LIST'!$DK$15</f>
        <v>A1</v>
      </c>
      <c r="L478" s="378" t="str">
        <f>'MARK LIST'!$CV$15</f>
        <v>A1</v>
      </c>
      <c r="M478" s="166" t="str">
        <f>'MARK LIST'!$CW$15</f>
        <v>10</v>
      </c>
      <c r="N478" s="69"/>
      <c r="O478" s="862"/>
      <c r="P478" s="862"/>
      <c r="Q478" s="61"/>
      <c r="R478" s="84" t="str">
        <f>HOME!$B$15</f>
        <v>ENGLISH</v>
      </c>
      <c r="S478" s="57" t="str">
        <f>'MARK LIST'!$N$20</f>
        <v>9</v>
      </c>
      <c r="T478" s="57" t="str">
        <f>'MARK LIST'!$AB$20</f>
        <v>9</v>
      </c>
      <c r="U478" s="57" t="str">
        <f>'MARK LIST'!$AK$20</f>
        <v>9</v>
      </c>
      <c r="V478" s="57" t="str">
        <f>'MARK LIST'!$BD$20</f>
        <v>9</v>
      </c>
      <c r="W478" s="57" t="str">
        <f>'MARK LIST'!$BR$20</f>
        <v>9</v>
      </c>
      <c r="X478" s="57" t="str">
        <f>'MARK LIST'!$CA$20</f>
        <v>9</v>
      </c>
      <c r="Y478" s="58" t="str">
        <f>'MARK LIST'!$DJ$20</f>
        <v>A2</v>
      </c>
      <c r="Z478" s="58" t="str">
        <f>'MARK LIST'!$DK$20</f>
        <v>A2</v>
      </c>
      <c r="AA478" s="166" t="str">
        <f>'MARK LIST'!$CV$20</f>
        <v>A2</v>
      </c>
      <c r="AB478" s="166" t="str">
        <f>'MARK LIST'!$CW$20</f>
        <v>9</v>
      </c>
      <c r="AC478" s="69"/>
      <c r="AD478" s="862"/>
      <c r="AE478" s="862"/>
      <c r="AF478" s="61"/>
      <c r="AG478" s="84" t="str">
        <f>HOME!$B$15</f>
        <v>ENGLISH</v>
      </c>
      <c r="AH478" s="57" t="str">
        <f>'MARK LIST'!$N$25</f>
        <v>8</v>
      </c>
      <c r="AI478" s="57" t="str">
        <f>'MARK LIST'!$AB$25</f>
        <v>8</v>
      </c>
      <c r="AJ478" s="57" t="str">
        <f>'MARK LIST'!$AK$25</f>
        <v>8</v>
      </c>
      <c r="AK478" s="57" t="str">
        <f>'MARK LIST'!$BD$25</f>
        <v>8</v>
      </c>
      <c r="AL478" s="57" t="str">
        <f>'MARK LIST'!$BR$25</f>
        <v>8</v>
      </c>
      <c r="AM478" s="57" t="str">
        <f>'MARK LIST'!$CA$25</f>
        <v>8</v>
      </c>
      <c r="AN478" s="58" t="str">
        <f>'MARK LIST'!$DJ$25</f>
        <v>B1</v>
      </c>
      <c r="AO478" s="58" t="str">
        <f>'MARK LIST'!$DK$25</f>
        <v>B1</v>
      </c>
      <c r="AP478" s="166" t="str">
        <f>'MARK LIST'!$CV$25</f>
        <v>B1</v>
      </c>
      <c r="AQ478" s="166" t="str">
        <f>'MARK LIST'!$CW$25</f>
        <v>8</v>
      </c>
      <c r="AR478" s="69"/>
      <c r="AS478" s="862"/>
      <c r="AT478" s="862"/>
      <c r="AU478" s="61"/>
      <c r="AV478" s="84" t="str">
        <f>HOME!$B$15</f>
        <v>ENGLISH</v>
      </c>
      <c r="AW478" s="57" t="str">
        <f>'MARK LIST'!$N$30</f>
        <v>7</v>
      </c>
      <c r="AX478" s="57" t="str">
        <f>'MARK LIST'!$AB$30</f>
        <v>7</v>
      </c>
      <c r="AY478" s="57" t="str">
        <f>'MARK LIST'!$AK$30</f>
        <v>7</v>
      </c>
      <c r="AZ478" s="57" t="str">
        <f>'MARK LIST'!$BD$30</f>
        <v>7</v>
      </c>
      <c r="BA478" s="57" t="str">
        <f>'MARK LIST'!$BR$30</f>
        <v>7</v>
      </c>
      <c r="BB478" s="57" t="str">
        <f>'MARK LIST'!$CA$30</f>
        <v>7</v>
      </c>
      <c r="BC478" s="58" t="str">
        <f>'MARK LIST'!$DJ$30</f>
        <v>B2</v>
      </c>
      <c r="BD478" s="58" t="str">
        <f>'MARK LIST'!$DK$30</f>
        <v>B2</v>
      </c>
      <c r="BE478" s="166" t="str">
        <f>'MARK LIST'!$CV$30</f>
        <v>B2</v>
      </c>
      <c r="BF478" s="166" t="str">
        <f>'MARK LIST'!$CW$30</f>
        <v>7</v>
      </c>
      <c r="BG478" s="69"/>
      <c r="BH478" s="862"/>
      <c r="BI478" s="862"/>
      <c r="BJ478" s="61"/>
      <c r="BK478" s="84" t="str">
        <f>HOME!$B$15</f>
        <v>ENGLISH</v>
      </c>
      <c r="BL478" s="57" t="str">
        <f>'MARK LIST'!$N$35</f>
        <v>6</v>
      </c>
      <c r="BM478" s="57" t="str">
        <f>'MARK LIST'!$AB$35</f>
        <v>6</v>
      </c>
      <c r="BN478" s="57" t="str">
        <f>'MARK LIST'!$AK$35</f>
        <v>6</v>
      </c>
      <c r="BO478" s="57" t="str">
        <f>'MARK LIST'!$BD$35</f>
        <v>6</v>
      </c>
      <c r="BP478" s="57" t="str">
        <f>'MARK LIST'!$BR$35</f>
        <v>6</v>
      </c>
      <c r="BQ478" s="57" t="str">
        <f>'MARK LIST'!$CA$35</f>
        <v>6</v>
      </c>
      <c r="BR478" s="58" t="str">
        <f>'MARK LIST'!$DJ$35</f>
        <v>C1</v>
      </c>
      <c r="BS478" s="58" t="str">
        <f>'MARK LIST'!$DK$35</f>
        <v>C1</v>
      </c>
      <c r="BT478" s="166" t="str">
        <f>'MARK LIST'!$CV$35</f>
        <v>C1</v>
      </c>
      <c r="BU478" s="166" t="str">
        <f>'MARK LIST'!$CW$35</f>
        <v>6</v>
      </c>
      <c r="BV478" s="69"/>
      <c r="BW478" s="862"/>
      <c r="BX478" s="862"/>
      <c r="BY478" s="61"/>
      <c r="BZ478" s="84" t="str">
        <f>HOME!$B$15</f>
        <v>ENGLISH</v>
      </c>
      <c r="CA478" s="57" t="str">
        <f>'MARK LIST'!$N$40</f>
        <v>5</v>
      </c>
      <c r="CB478" s="57" t="str">
        <f>'MARK LIST'!$AB$40</f>
        <v>5</v>
      </c>
      <c r="CC478" s="57" t="str">
        <f>'MARK LIST'!$AK$40</f>
        <v>5</v>
      </c>
      <c r="CD478" s="57" t="str">
        <f>'MARK LIST'!$BD$40</f>
        <v>5</v>
      </c>
      <c r="CE478" s="57" t="str">
        <f>'MARK LIST'!$BR$40</f>
        <v>5</v>
      </c>
      <c r="CF478" s="57" t="str">
        <f>'MARK LIST'!$CA$40</f>
        <v>5</v>
      </c>
      <c r="CG478" s="58" t="str">
        <f>'MARK LIST'!$DJ$40</f>
        <v>C2</v>
      </c>
      <c r="CH478" s="58" t="str">
        <f>'MARK LIST'!$DK$40</f>
        <v>C2</v>
      </c>
      <c r="CI478" s="166" t="str">
        <f>'MARK LIST'!$CV$40</f>
        <v>C2</v>
      </c>
      <c r="CJ478" s="166" t="str">
        <f>'MARK LIST'!$CW$40</f>
        <v>5</v>
      </c>
      <c r="CK478" s="69"/>
      <c r="CL478" s="862"/>
      <c r="CM478" s="862"/>
      <c r="CN478" s="61"/>
      <c r="CO478" s="84" t="str">
        <f>HOME!$B$15</f>
        <v>ENGLISH</v>
      </c>
      <c r="CP478" s="57" t="str">
        <f>'MARK LIST'!$N$45</f>
        <v>4</v>
      </c>
      <c r="CQ478" s="57" t="str">
        <f>'MARK LIST'!$AB$45</f>
        <v>4</v>
      </c>
      <c r="CR478" s="57" t="str">
        <f>'MARK LIST'!$AK$45</f>
        <v>4</v>
      </c>
      <c r="CS478" s="57" t="str">
        <f>'MARK LIST'!$BD$45</f>
        <v>4</v>
      </c>
      <c r="CT478" s="57" t="str">
        <f>'MARK LIST'!$BR$45</f>
        <v>4</v>
      </c>
      <c r="CU478" s="57" t="str">
        <f>'MARK LIST'!$CA$45</f>
        <v>4</v>
      </c>
      <c r="CV478" s="58" t="str">
        <f>'MARK LIST'!$DJ$45</f>
        <v>D</v>
      </c>
      <c r="CW478" s="58" t="str">
        <f>'MARK LIST'!$DK$45</f>
        <v>D</v>
      </c>
      <c r="CX478" s="166" t="str">
        <f>'MARK LIST'!$CV$45</f>
        <v>D</v>
      </c>
      <c r="CY478" s="166" t="str">
        <f>'MARK LIST'!$CW$45</f>
        <v>4</v>
      </c>
      <c r="CZ478" s="69"/>
      <c r="DA478" s="862"/>
      <c r="DB478" s="862"/>
      <c r="DC478" s="61"/>
      <c r="DD478" s="84" t="str">
        <f>HOME!$B$15</f>
        <v>ENGLISH</v>
      </c>
      <c r="DE478" s="57" t="str">
        <f>'MARK LIST'!$N$50</f>
        <v>2</v>
      </c>
      <c r="DF478" s="57" t="str">
        <f>'MARK LIST'!$AB$50</f>
        <v>2</v>
      </c>
      <c r="DG478" s="57" t="str">
        <f>'MARK LIST'!$AK$50</f>
        <v>2</v>
      </c>
      <c r="DH478" s="57" t="str">
        <f>'MARK LIST'!$BD$50</f>
        <v>2</v>
      </c>
      <c r="DI478" s="57" t="str">
        <f>'MARK LIST'!$BR$50</f>
        <v>2</v>
      </c>
      <c r="DJ478" s="57" t="str">
        <f>'MARK LIST'!$CA$50</f>
        <v>2</v>
      </c>
      <c r="DK478" s="58" t="str">
        <f>'MARK LIST'!$DJ$50</f>
        <v>E1</v>
      </c>
      <c r="DL478" s="58" t="str">
        <f>'MARK LIST'!$DK$50</f>
        <v>E1</v>
      </c>
      <c r="DM478" s="166" t="str">
        <f>'MARK LIST'!$CV$50</f>
        <v>E1</v>
      </c>
      <c r="DN478" s="166" t="str">
        <f>'MARK LIST'!$CW$50</f>
        <v>2</v>
      </c>
      <c r="DO478" s="69"/>
      <c r="DP478" s="862"/>
      <c r="DQ478" s="862"/>
      <c r="DR478" s="61"/>
      <c r="DS478" s="84" t="str">
        <f>HOME!$B$15</f>
        <v>ENGLISH</v>
      </c>
      <c r="DT478" s="57" t="str">
        <f>'MARK LIST'!$N$55</f>
        <v>3</v>
      </c>
      <c r="DU478" s="57" t="str">
        <f>'MARK LIST'!$AB$55</f>
        <v>3</v>
      </c>
      <c r="DV478" s="57" t="str">
        <f>'MARK LIST'!$AK$55</f>
        <v>3</v>
      </c>
      <c r="DW478" s="57" t="str">
        <f>'MARK LIST'!$BD$55</f>
        <v>3</v>
      </c>
      <c r="DX478" s="57" t="str">
        <f>'MARK LIST'!$BR$55</f>
        <v>3</v>
      </c>
      <c r="DY478" s="57" t="str">
        <f>'MARK LIST'!$CA$55</f>
        <v>3</v>
      </c>
      <c r="DZ478" s="58" t="str">
        <f>'MARK LIST'!$DJ$55</f>
        <v>E2</v>
      </c>
      <c r="EA478" s="58" t="str">
        <f>'MARK LIST'!$DK$55</f>
        <v>E2</v>
      </c>
      <c r="EB478" s="166" t="str">
        <f>'MARK LIST'!$CV$55</f>
        <v>E2</v>
      </c>
      <c r="EC478" s="166" t="str">
        <f>'MARK LIST'!$CW$55</f>
        <v>3</v>
      </c>
      <c r="ED478" s="69"/>
      <c r="EE478" s="862"/>
      <c r="EF478" s="862"/>
      <c r="EG478" s="61"/>
      <c r="EH478" s="84" t="str">
        <f>HOME!$B$15</f>
        <v>ENGLISH</v>
      </c>
      <c r="EI478" s="57" t="str">
        <f>'MARK LIST'!$N$60</f>
        <v>ab</v>
      </c>
      <c r="EJ478" s="57" t="str">
        <f>'MARK LIST'!$AB$60</f>
        <v>3</v>
      </c>
      <c r="EK478" s="57" t="str">
        <f>'MARK LIST'!$AK$60</f>
        <v>3</v>
      </c>
      <c r="EL478" s="57" t="str">
        <f>'MARK LIST'!$BD$60</f>
        <v>3</v>
      </c>
      <c r="EM478" s="57" t="str">
        <f>'MARK LIST'!$BR$60</f>
        <v>3</v>
      </c>
      <c r="EN478" s="57" t="str">
        <f>'MARK LIST'!$CA$60</f>
        <v>3</v>
      </c>
      <c r="EO478" s="58" t="str">
        <f>'MARK LIST'!$DJ$60</f>
        <v>E2</v>
      </c>
      <c r="EP478" s="58" t="str">
        <f>'MARK LIST'!$DK$60</f>
        <v>E2</v>
      </c>
      <c r="EQ478" s="166" t="str">
        <f>'MARK LIST'!$CV$60</f>
        <v>E2</v>
      </c>
      <c r="ER478" s="166" t="str">
        <f>'MARK LIST'!$CW$60</f>
        <v>3</v>
      </c>
      <c r="ES478" s="69"/>
      <c r="ET478" s="862"/>
    </row>
    <row r="479" spans="1:150" s="155" customFormat="1" ht="18" customHeight="1">
      <c r="A479" s="862"/>
      <c r="B479" s="61"/>
      <c r="C479" s="84" t="str">
        <f>HOME!$B$16</f>
        <v>HINDI</v>
      </c>
      <c r="D479" s="57" t="str">
        <f>'MARK LIST'!$N$79</f>
        <v>10</v>
      </c>
      <c r="E479" s="57" t="str">
        <f>'MARK LIST'!$AB$79</f>
        <v>10</v>
      </c>
      <c r="F479" s="57" t="str">
        <f>'MARK LIST'!$AK$79</f>
        <v>10</v>
      </c>
      <c r="G479" s="57" t="str">
        <f>'MARK LIST'!$BD$79</f>
        <v>10</v>
      </c>
      <c r="H479" s="57" t="str">
        <f>'MARK LIST'!$BR$79</f>
        <v>10</v>
      </c>
      <c r="I479" s="57" t="str">
        <f>'MARK LIST'!$CA$79</f>
        <v>10</v>
      </c>
      <c r="J479" s="58" t="str">
        <f>'MARK LIST'!$DJ$79</f>
        <v>A1</v>
      </c>
      <c r="K479" s="58" t="str">
        <f>'MARK LIST'!$DK$79</f>
        <v>A1</v>
      </c>
      <c r="L479" s="378" t="str">
        <f>'MARK LIST'!$CV$79</f>
        <v>A1</v>
      </c>
      <c r="M479" s="166" t="str">
        <f>'MARK LIST'!$CW$79</f>
        <v>10</v>
      </c>
      <c r="N479" s="69"/>
      <c r="O479" s="862"/>
      <c r="P479" s="862"/>
      <c r="Q479" s="61"/>
      <c r="R479" s="84" t="str">
        <f>HOME!$B$16</f>
        <v>HINDI</v>
      </c>
      <c r="S479" s="57" t="str">
        <f>'MARK LIST'!$N$84</f>
        <v>9</v>
      </c>
      <c r="T479" s="57" t="str">
        <f>'MARK LIST'!$AB$84</f>
        <v>9</v>
      </c>
      <c r="U479" s="57" t="str">
        <f>'MARK LIST'!$AK$84</f>
        <v>9</v>
      </c>
      <c r="V479" s="57" t="str">
        <f>'MARK LIST'!$BD$84</f>
        <v>9</v>
      </c>
      <c r="W479" s="57" t="str">
        <f>'MARK LIST'!$BR$84</f>
        <v>9</v>
      </c>
      <c r="X479" s="57" t="str">
        <f>'MARK LIST'!$CA$84</f>
        <v>10</v>
      </c>
      <c r="Y479" s="58" t="str">
        <f>'MARK LIST'!$DJ$84</f>
        <v>A2</v>
      </c>
      <c r="Z479" s="58" t="str">
        <f>'MARK LIST'!$DK$84</f>
        <v>A1</v>
      </c>
      <c r="AA479" s="166" t="str">
        <f>'MARK LIST'!$CV$84</f>
        <v>A1</v>
      </c>
      <c r="AB479" s="166" t="str">
        <f>'MARK LIST'!$CW$84</f>
        <v>10</v>
      </c>
      <c r="AC479" s="69"/>
      <c r="AD479" s="862"/>
      <c r="AE479" s="862"/>
      <c r="AF479" s="61"/>
      <c r="AG479" s="84" t="str">
        <f>HOME!$B$16</f>
        <v>HINDI</v>
      </c>
      <c r="AH479" s="57" t="str">
        <f>'MARK LIST'!$N$89</f>
        <v>8</v>
      </c>
      <c r="AI479" s="57" t="str">
        <f>'MARK LIST'!$AB$89</f>
        <v>8</v>
      </c>
      <c r="AJ479" s="57" t="str">
        <f>'MARK LIST'!$AK$89</f>
        <v>8</v>
      </c>
      <c r="AK479" s="57" t="str">
        <f>'MARK LIST'!$BD$89</f>
        <v>8</v>
      </c>
      <c r="AL479" s="57" t="str">
        <f>'MARK LIST'!$BR$89</f>
        <v>8</v>
      </c>
      <c r="AM479" s="57" t="str">
        <f>'MARK LIST'!$CA$89</f>
        <v>10</v>
      </c>
      <c r="AN479" s="58" t="str">
        <f>'MARK LIST'!$DJ$89</f>
        <v>B1</v>
      </c>
      <c r="AO479" s="58" t="str">
        <f>'MARK LIST'!$DK$89</f>
        <v>A2</v>
      </c>
      <c r="AP479" s="166" t="str">
        <f>'MARK LIST'!$CV$89</f>
        <v>A2</v>
      </c>
      <c r="AQ479" s="166" t="str">
        <f>'MARK LIST'!$CW$89</f>
        <v>9</v>
      </c>
      <c r="AR479" s="69"/>
      <c r="AS479" s="862"/>
      <c r="AT479" s="862"/>
      <c r="AU479" s="61"/>
      <c r="AV479" s="84" t="str">
        <f>HOME!$B$16</f>
        <v>HINDI</v>
      </c>
      <c r="AW479" s="57" t="str">
        <f>'MARK LIST'!$N$94</f>
        <v>7</v>
      </c>
      <c r="AX479" s="57" t="str">
        <f>'MARK LIST'!$AB$94</f>
        <v>7</v>
      </c>
      <c r="AY479" s="57" t="str">
        <f>'MARK LIST'!$AK$94</f>
        <v>7</v>
      </c>
      <c r="AZ479" s="57" t="str">
        <f>'MARK LIST'!$BD$94</f>
        <v>7</v>
      </c>
      <c r="BA479" s="57" t="str">
        <f>'MARK LIST'!$BR$94</f>
        <v>7</v>
      </c>
      <c r="BB479" s="57" t="str">
        <f>'MARK LIST'!$CA$94</f>
        <v>9</v>
      </c>
      <c r="BC479" s="58" t="str">
        <f>'MARK LIST'!$DJ$94</f>
        <v>B2</v>
      </c>
      <c r="BD479" s="58" t="str">
        <f>'MARK LIST'!$DK$94</f>
        <v>B1</v>
      </c>
      <c r="BE479" s="166" t="str">
        <f>'MARK LIST'!$CV$94</f>
        <v>B1</v>
      </c>
      <c r="BF479" s="166" t="str">
        <f>'MARK LIST'!$CW$94</f>
        <v>8</v>
      </c>
      <c r="BG479" s="69"/>
      <c r="BH479" s="862"/>
      <c r="BI479" s="862"/>
      <c r="BJ479" s="61"/>
      <c r="BK479" s="84" t="str">
        <f>HOME!$B$16</f>
        <v>HINDI</v>
      </c>
      <c r="BL479" s="57" t="str">
        <f>'MARK LIST'!$N$99</f>
        <v>6</v>
      </c>
      <c r="BM479" s="57" t="str">
        <f>'MARK LIST'!$AB$99</f>
        <v>6</v>
      </c>
      <c r="BN479" s="57" t="str">
        <f>'MARK LIST'!$AK$99</f>
        <v>6</v>
      </c>
      <c r="BO479" s="57" t="str">
        <f>'MARK LIST'!$BD$99</f>
        <v>6</v>
      </c>
      <c r="BP479" s="57" t="str">
        <f>'MARK LIST'!$BR$99</f>
        <v>6</v>
      </c>
      <c r="BQ479" s="57" t="str">
        <f>'MARK LIST'!$CA$99</f>
        <v>8</v>
      </c>
      <c r="BR479" s="58" t="str">
        <f>'MARK LIST'!$DJ$99</f>
        <v>C1</v>
      </c>
      <c r="BS479" s="58" t="str">
        <f>'MARK LIST'!$DK$99</f>
        <v>B2</v>
      </c>
      <c r="BT479" s="166" t="str">
        <f>'MARK LIST'!$CV$99</f>
        <v>B2</v>
      </c>
      <c r="BU479" s="166" t="str">
        <f>'MARK LIST'!$CW$99</f>
        <v>7</v>
      </c>
      <c r="BV479" s="69"/>
      <c r="BW479" s="862"/>
      <c r="BX479" s="862"/>
      <c r="BY479" s="61"/>
      <c r="BZ479" s="84" t="str">
        <f>HOME!$B$16</f>
        <v>HINDI</v>
      </c>
      <c r="CA479" s="57" t="str">
        <f>'MARK LIST'!$N$104</f>
        <v>5</v>
      </c>
      <c r="CB479" s="57" t="str">
        <f>'MARK LIST'!$AB$104</f>
        <v>5</v>
      </c>
      <c r="CC479" s="57" t="str">
        <f>'MARK LIST'!$AK$104</f>
        <v>5</v>
      </c>
      <c r="CD479" s="57" t="str">
        <f>'MARK LIST'!$BD$104</f>
        <v>5</v>
      </c>
      <c r="CE479" s="57" t="str">
        <f>'MARK LIST'!$BR$104</f>
        <v>5</v>
      </c>
      <c r="CF479" s="57" t="str">
        <f>'MARK LIST'!$CA$104</f>
        <v>7</v>
      </c>
      <c r="CG479" s="58" t="str">
        <f>'MARK LIST'!$DJ$104</f>
        <v>C2</v>
      </c>
      <c r="CH479" s="58" t="str">
        <f>'MARK LIST'!$DK$104</f>
        <v>C1</v>
      </c>
      <c r="CI479" s="166" t="str">
        <f>'MARK LIST'!$CV$104</f>
        <v>C1</v>
      </c>
      <c r="CJ479" s="166" t="str">
        <f>'MARK LIST'!$CW$104</f>
        <v>6</v>
      </c>
      <c r="CK479" s="69"/>
      <c r="CL479" s="862"/>
      <c r="CM479" s="862"/>
      <c r="CN479" s="61"/>
      <c r="CO479" s="84" t="str">
        <f>HOME!$B$16</f>
        <v>HINDI</v>
      </c>
      <c r="CP479" s="57" t="str">
        <f>'MARK LIST'!$N$109</f>
        <v>4</v>
      </c>
      <c r="CQ479" s="57" t="str">
        <f>'MARK LIST'!$AB$109</f>
        <v>4</v>
      </c>
      <c r="CR479" s="57" t="str">
        <f>'MARK LIST'!$AK$109</f>
        <v>4</v>
      </c>
      <c r="CS479" s="57" t="str">
        <f>'MARK LIST'!$BD$109</f>
        <v>4</v>
      </c>
      <c r="CT479" s="57" t="str">
        <f>'MARK LIST'!$BR$109</f>
        <v>4</v>
      </c>
      <c r="CU479" s="57" t="str">
        <f>'MARK LIST'!$CA$109</f>
        <v>5</v>
      </c>
      <c r="CV479" s="58" t="str">
        <f>'MARK LIST'!$DJ$109</f>
        <v>D</v>
      </c>
      <c r="CW479" s="58" t="str">
        <f>'MARK LIST'!$DK$109</f>
        <v>C2</v>
      </c>
      <c r="CX479" s="166" t="str">
        <f>'MARK LIST'!$CV$109</f>
        <v>C2</v>
      </c>
      <c r="CY479" s="166" t="str">
        <f>'MARK LIST'!$CW$109</f>
        <v>5</v>
      </c>
      <c r="CZ479" s="69"/>
      <c r="DA479" s="862"/>
      <c r="DB479" s="862"/>
      <c r="DC479" s="61"/>
      <c r="DD479" s="84" t="str">
        <f>HOME!$B$16</f>
        <v>HINDI</v>
      </c>
      <c r="DE479" s="57" t="str">
        <f>'MARK LIST'!$N$114</f>
        <v>2</v>
      </c>
      <c r="DF479" s="57" t="str">
        <f>'MARK LIST'!$AB$114</f>
        <v>2</v>
      </c>
      <c r="DG479" s="57" t="str">
        <f>'MARK LIST'!$AK$114</f>
        <v>2</v>
      </c>
      <c r="DH479" s="57" t="str">
        <f>'MARK LIST'!$BD$114</f>
        <v>2</v>
      </c>
      <c r="DI479" s="57" t="str">
        <f>'MARK LIST'!$BR$114</f>
        <v>2</v>
      </c>
      <c r="DJ479" s="57" t="str">
        <f>'MARK LIST'!$CA$114</f>
        <v>4</v>
      </c>
      <c r="DK479" s="58" t="str">
        <f>'MARK LIST'!$DJ$114</f>
        <v>E1</v>
      </c>
      <c r="DL479" s="58" t="str">
        <f>'MARK LIST'!$DK$114</f>
        <v>D</v>
      </c>
      <c r="DM479" s="166" t="str">
        <f>'MARK LIST'!$CV$114</f>
        <v>D</v>
      </c>
      <c r="DN479" s="166" t="str">
        <f>'MARK LIST'!$CW$114</f>
        <v>4</v>
      </c>
      <c r="DO479" s="69"/>
      <c r="DP479" s="862"/>
      <c r="DQ479" s="862"/>
      <c r="DR479" s="61"/>
      <c r="DS479" s="84" t="str">
        <f>HOME!$B$16</f>
        <v>HINDI</v>
      </c>
      <c r="DT479" s="57" t="str">
        <f>'MARK LIST'!$N$119</f>
        <v>3</v>
      </c>
      <c r="DU479" s="57" t="str">
        <f>'MARK LIST'!$AB$119</f>
        <v>3</v>
      </c>
      <c r="DV479" s="57" t="str">
        <f>'MARK LIST'!$AK$119</f>
        <v>3</v>
      </c>
      <c r="DW479" s="57" t="str">
        <f>'MARK LIST'!$BD$119</f>
        <v>3</v>
      </c>
      <c r="DX479" s="57" t="str">
        <f>'MARK LIST'!$BR$119</f>
        <v>3</v>
      </c>
      <c r="DY479" s="57" t="str">
        <f>'MARK LIST'!$CA$119</f>
        <v>2</v>
      </c>
      <c r="DZ479" s="58" t="str">
        <f>'MARK LIST'!$DJ$119</f>
        <v>E2</v>
      </c>
      <c r="EA479" s="58" t="str">
        <f>'MARK LIST'!$DK$119</f>
        <v>E1</v>
      </c>
      <c r="EB479" s="166" t="str">
        <f>'MARK LIST'!$CV$119</f>
        <v>E2</v>
      </c>
      <c r="EC479" s="166" t="str">
        <f>'MARK LIST'!$CW$119</f>
        <v>3</v>
      </c>
      <c r="ED479" s="69"/>
      <c r="EE479" s="862"/>
      <c r="EF479" s="862"/>
      <c r="EG479" s="61"/>
      <c r="EH479" s="84" t="str">
        <f>HOME!$B$16</f>
        <v>HINDI</v>
      </c>
      <c r="EI479" s="57" t="str">
        <f>'MARK LIST'!$N$124</f>
        <v>ab</v>
      </c>
      <c r="EJ479" s="57" t="str">
        <f>'MARK LIST'!$AB$124</f>
        <v>ab</v>
      </c>
      <c r="EK479" s="57" t="str">
        <f>'MARK LIST'!$AK$124</f>
        <v>3</v>
      </c>
      <c r="EL479" s="57" t="str">
        <f>'MARK LIST'!$BD$124</f>
        <v>3</v>
      </c>
      <c r="EM479" s="57" t="str">
        <f>'MARK LIST'!$BR$124</f>
        <v>3</v>
      </c>
      <c r="EN479" s="57" t="str">
        <f>'MARK LIST'!$CA$124</f>
        <v>2</v>
      </c>
      <c r="EO479" s="58" t="str">
        <f>'MARK LIST'!$DJ$124</f>
        <v>E2</v>
      </c>
      <c r="EP479" s="58" t="str">
        <f>'MARK LIST'!$DK$124</f>
        <v>E1</v>
      </c>
      <c r="EQ479" s="166" t="str">
        <f>'MARK LIST'!$CV$124</f>
        <v>E2</v>
      </c>
      <c r="ER479" s="166" t="str">
        <f>'MARK LIST'!$CW$124</f>
        <v>3</v>
      </c>
      <c r="ES479" s="69"/>
      <c r="ET479" s="862"/>
    </row>
    <row r="480" spans="1:150" s="155" customFormat="1" ht="18" customHeight="1">
      <c r="A480" s="862"/>
      <c r="B480" s="61"/>
      <c r="C480" s="84" t="str">
        <f>HOME!$B$17</f>
        <v>TELUGU</v>
      </c>
      <c r="D480" s="57" t="str">
        <f>'MARK LIST'!$N$143</f>
        <v>10</v>
      </c>
      <c r="E480" s="57" t="str">
        <f>'MARK LIST'!$AB$143</f>
        <v>10</v>
      </c>
      <c r="F480" s="57" t="str">
        <f>'MARK LIST'!$AK$143</f>
        <v>10</v>
      </c>
      <c r="G480" s="57" t="str">
        <f>'MARK LIST'!$BD$143</f>
        <v>10</v>
      </c>
      <c r="H480" s="57" t="str">
        <f>'MARK LIST'!$BR$143</f>
        <v>10</v>
      </c>
      <c r="I480" s="57" t="str">
        <f>'MARK LIST'!$CA$143</f>
        <v>10</v>
      </c>
      <c r="J480" s="58" t="str">
        <f>'MARK LIST'!$DJ$143</f>
        <v>A1</v>
      </c>
      <c r="K480" s="58" t="str">
        <f>'MARK LIST'!$DK$143</f>
        <v>A1</v>
      </c>
      <c r="L480" s="378" t="str">
        <f>'MARK LIST'!$CV$143</f>
        <v>A1</v>
      </c>
      <c r="M480" s="166" t="str">
        <f>'MARK LIST'!$CW$143</f>
        <v>10</v>
      </c>
      <c r="N480" s="69"/>
      <c r="O480" s="862"/>
      <c r="P480" s="862"/>
      <c r="Q480" s="61"/>
      <c r="R480" s="84" t="str">
        <f>HOME!$B$17</f>
        <v>TELUGU</v>
      </c>
      <c r="S480" s="57" t="str">
        <f>'MARK LIST'!$N$148</f>
        <v>9</v>
      </c>
      <c r="T480" s="57" t="str">
        <f>'MARK LIST'!$AB$148</f>
        <v>9</v>
      </c>
      <c r="U480" s="57" t="str">
        <f>'MARK LIST'!$AK$148</f>
        <v>9</v>
      </c>
      <c r="V480" s="57" t="str">
        <f>'MARK LIST'!$BD$148</f>
        <v>9</v>
      </c>
      <c r="W480" s="57" t="str">
        <f>'MARK LIST'!$BR$148</f>
        <v>9</v>
      </c>
      <c r="X480" s="57" t="str">
        <f>'MARK LIST'!$CA$148</f>
        <v>10</v>
      </c>
      <c r="Y480" s="58" t="str">
        <f>'MARK LIST'!$DJ$148</f>
        <v>A2</v>
      </c>
      <c r="Z480" s="58" t="str">
        <f>'MARK LIST'!$DK$148</f>
        <v>A1</v>
      </c>
      <c r="AA480" s="166" t="str">
        <f>'MARK LIST'!$CV$148</f>
        <v>A1</v>
      </c>
      <c r="AB480" s="166" t="str">
        <f>'MARK LIST'!$CW$148</f>
        <v>10</v>
      </c>
      <c r="AC480" s="69"/>
      <c r="AD480" s="862"/>
      <c r="AE480" s="862"/>
      <c r="AF480" s="61"/>
      <c r="AG480" s="84" t="str">
        <f>HOME!$B$17</f>
        <v>TELUGU</v>
      </c>
      <c r="AH480" s="57" t="str">
        <f>'MARK LIST'!$N$153</f>
        <v>8</v>
      </c>
      <c r="AI480" s="57" t="str">
        <f>'MARK LIST'!$AB$153</f>
        <v>8</v>
      </c>
      <c r="AJ480" s="57" t="str">
        <f>'MARK LIST'!$AK$153</f>
        <v>8</v>
      </c>
      <c r="AK480" s="57" t="str">
        <f>'MARK LIST'!$BD$153</f>
        <v>8</v>
      </c>
      <c r="AL480" s="57" t="str">
        <f>'MARK LIST'!$BR$153</f>
        <v>8</v>
      </c>
      <c r="AM480" s="57" t="str">
        <f>'MARK LIST'!$CA$153</f>
        <v>9</v>
      </c>
      <c r="AN480" s="58" t="str">
        <f>'MARK LIST'!$DJ$153</f>
        <v>B1</v>
      </c>
      <c r="AO480" s="58" t="str">
        <f>'MARK LIST'!$DK$153</f>
        <v>A2</v>
      </c>
      <c r="AP480" s="166" t="str">
        <f>'MARK LIST'!$CV$153</f>
        <v>A2</v>
      </c>
      <c r="AQ480" s="166" t="str">
        <f>'MARK LIST'!$CW$153</f>
        <v>9</v>
      </c>
      <c r="AR480" s="69"/>
      <c r="AS480" s="862"/>
      <c r="AT480" s="862"/>
      <c r="AU480" s="61"/>
      <c r="AV480" s="84" t="str">
        <f>HOME!$B$17</f>
        <v>TELUGU</v>
      </c>
      <c r="AW480" s="57" t="str">
        <f>'MARK LIST'!$N$158</f>
        <v>7</v>
      </c>
      <c r="AX480" s="57" t="str">
        <f>'MARK LIST'!$AB$158</f>
        <v>7</v>
      </c>
      <c r="AY480" s="57" t="str">
        <f>'MARK LIST'!$AK$158</f>
        <v>7</v>
      </c>
      <c r="AZ480" s="57" t="str">
        <f>'MARK LIST'!$BD$158</f>
        <v>7</v>
      </c>
      <c r="BA480" s="57" t="str">
        <f>'MARK LIST'!$BR$158</f>
        <v>7</v>
      </c>
      <c r="BB480" s="57" t="str">
        <f>'MARK LIST'!$CA$158</f>
        <v>8</v>
      </c>
      <c r="BC480" s="58" t="str">
        <f>'MARK LIST'!$DJ$158</f>
        <v>B2</v>
      </c>
      <c r="BD480" s="58" t="str">
        <f>'MARK LIST'!$DK$158</f>
        <v>B1</v>
      </c>
      <c r="BE480" s="166" t="str">
        <f>'MARK LIST'!$CV$158</f>
        <v>B1</v>
      </c>
      <c r="BF480" s="166" t="str">
        <f>'MARK LIST'!$CW$158</f>
        <v>8</v>
      </c>
      <c r="BG480" s="69"/>
      <c r="BH480" s="862"/>
      <c r="BI480" s="862"/>
      <c r="BJ480" s="61"/>
      <c r="BK480" s="84" t="str">
        <f>HOME!$B$17</f>
        <v>TELUGU</v>
      </c>
      <c r="BL480" s="57" t="str">
        <f>'MARK LIST'!$N$163</f>
        <v>6</v>
      </c>
      <c r="BM480" s="57" t="str">
        <f>'MARK LIST'!$AB$163</f>
        <v>6</v>
      </c>
      <c r="BN480" s="57" t="str">
        <f>'MARK LIST'!$AK$163</f>
        <v>6</v>
      </c>
      <c r="BO480" s="57" t="str">
        <f>'MARK LIST'!$BD$163</f>
        <v>6</v>
      </c>
      <c r="BP480" s="57" t="str">
        <f>'MARK LIST'!$BR$163</f>
        <v>6</v>
      </c>
      <c r="BQ480" s="57" t="str">
        <f>'MARK LIST'!$CA$163</f>
        <v>7</v>
      </c>
      <c r="BR480" s="58" t="str">
        <f>'MARK LIST'!$DJ$163</f>
        <v>C1</v>
      </c>
      <c r="BS480" s="58" t="str">
        <f>'MARK LIST'!$DK$163</f>
        <v>B2</v>
      </c>
      <c r="BT480" s="166" t="str">
        <f>'MARK LIST'!$CV$163</f>
        <v>B2</v>
      </c>
      <c r="BU480" s="166" t="str">
        <f>'MARK LIST'!$CW$163</f>
        <v>7</v>
      </c>
      <c r="BV480" s="69"/>
      <c r="BW480" s="862"/>
      <c r="BX480" s="862"/>
      <c r="BY480" s="61"/>
      <c r="BZ480" s="84" t="str">
        <f>HOME!$B$17</f>
        <v>TELUGU</v>
      </c>
      <c r="CA480" s="57" t="str">
        <f>'MARK LIST'!$N$168</f>
        <v>5</v>
      </c>
      <c r="CB480" s="57" t="str">
        <f>'MARK LIST'!$AB$168</f>
        <v>5</v>
      </c>
      <c r="CC480" s="57" t="str">
        <f>'MARK LIST'!$AK$168</f>
        <v>5</v>
      </c>
      <c r="CD480" s="57" t="str">
        <f>'MARK LIST'!$BD$168</f>
        <v>5</v>
      </c>
      <c r="CE480" s="57" t="str">
        <f>'MARK LIST'!$BR$168</f>
        <v>5</v>
      </c>
      <c r="CF480" s="57" t="str">
        <f>'MARK LIST'!$CA$168</f>
        <v>6</v>
      </c>
      <c r="CG480" s="58" t="str">
        <f>'MARK LIST'!$DJ$168</f>
        <v>C2</v>
      </c>
      <c r="CH480" s="58" t="str">
        <f>'MARK LIST'!$DK$168</f>
        <v>C1</v>
      </c>
      <c r="CI480" s="166" t="str">
        <f>'MARK LIST'!$CV$168</f>
        <v>C1</v>
      </c>
      <c r="CJ480" s="166" t="str">
        <f>'MARK LIST'!$CW$168</f>
        <v>6</v>
      </c>
      <c r="CK480" s="69"/>
      <c r="CL480" s="862"/>
      <c r="CM480" s="862"/>
      <c r="CN480" s="61"/>
      <c r="CO480" s="84" t="str">
        <f>HOME!$B$17</f>
        <v>TELUGU</v>
      </c>
      <c r="CP480" s="57" t="str">
        <f>'MARK LIST'!$N$173</f>
        <v>4</v>
      </c>
      <c r="CQ480" s="57" t="str">
        <f>'MARK LIST'!$AB$173</f>
        <v>4</v>
      </c>
      <c r="CR480" s="57" t="str">
        <f>'MARK LIST'!$AK$173</f>
        <v>4</v>
      </c>
      <c r="CS480" s="57" t="str">
        <f>'MARK LIST'!$BD$173</f>
        <v>4</v>
      </c>
      <c r="CT480" s="57" t="str">
        <f>'MARK LIST'!$BR$173</f>
        <v>4</v>
      </c>
      <c r="CU480" s="57" t="str">
        <f>'MARK LIST'!$CA$173</f>
        <v>5</v>
      </c>
      <c r="CV480" s="58" t="str">
        <f>'MARK LIST'!$DJ$173</f>
        <v>D</v>
      </c>
      <c r="CW480" s="58" t="str">
        <f>'MARK LIST'!$DK$173</f>
        <v>C2</v>
      </c>
      <c r="CX480" s="166" t="str">
        <f>'MARK LIST'!$CV$173</f>
        <v>C2</v>
      </c>
      <c r="CY480" s="166" t="str">
        <f>'MARK LIST'!$CW$173</f>
        <v>5</v>
      </c>
      <c r="CZ480" s="69"/>
      <c r="DA480" s="862"/>
      <c r="DB480" s="862"/>
      <c r="DC480" s="61"/>
      <c r="DD480" s="84" t="str">
        <f>HOME!$B$17</f>
        <v>TELUGU</v>
      </c>
      <c r="DE480" s="57" t="str">
        <f>'MARK LIST'!$N$178</f>
        <v>2</v>
      </c>
      <c r="DF480" s="57" t="str">
        <f>'MARK LIST'!$AB$178</f>
        <v>2</v>
      </c>
      <c r="DG480" s="57" t="str">
        <f>'MARK LIST'!$AK$178</f>
        <v>2</v>
      </c>
      <c r="DH480" s="57" t="str">
        <f>'MARK LIST'!$BD$178</f>
        <v>2</v>
      </c>
      <c r="DI480" s="57" t="str">
        <f>'MARK LIST'!$BR$178</f>
        <v>2</v>
      </c>
      <c r="DJ480" s="57" t="str">
        <f>'MARK LIST'!$CA$178</f>
        <v>4</v>
      </c>
      <c r="DK480" s="58" t="str">
        <f>'MARK LIST'!$DJ$178</f>
        <v>E1</v>
      </c>
      <c r="DL480" s="58" t="str">
        <f>'MARK LIST'!$DK$178</f>
        <v>D</v>
      </c>
      <c r="DM480" s="166" t="str">
        <f>'MARK LIST'!$CV$178</f>
        <v>D</v>
      </c>
      <c r="DN480" s="166" t="str">
        <f>'MARK LIST'!$CW$178</f>
        <v>4</v>
      </c>
      <c r="DO480" s="69"/>
      <c r="DP480" s="862"/>
      <c r="DQ480" s="862"/>
      <c r="DR480" s="61"/>
      <c r="DS480" s="84" t="str">
        <f>HOME!$B$17</f>
        <v>TELUGU</v>
      </c>
      <c r="DT480" s="57" t="str">
        <f>'MARK LIST'!$N$183</f>
        <v>3</v>
      </c>
      <c r="DU480" s="57" t="str">
        <f>'MARK LIST'!$AB$183</f>
        <v>3</v>
      </c>
      <c r="DV480" s="57" t="str">
        <f>'MARK LIST'!$AK$183</f>
        <v>3</v>
      </c>
      <c r="DW480" s="57" t="str">
        <f>'MARK LIST'!$BD$183</f>
        <v>3</v>
      </c>
      <c r="DX480" s="57" t="str">
        <f>'MARK LIST'!$BR$183</f>
        <v>3</v>
      </c>
      <c r="DY480" s="57" t="str">
        <f>'MARK LIST'!$CA$183</f>
        <v>2</v>
      </c>
      <c r="DZ480" s="58" t="str">
        <f>'MARK LIST'!$DJ$183</f>
        <v>E2</v>
      </c>
      <c r="EA480" s="58" t="str">
        <f>'MARK LIST'!$DK$183</f>
        <v>E1</v>
      </c>
      <c r="EB480" s="166" t="str">
        <f>'MARK LIST'!$CV$183</f>
        <v>E2</v>
      </c>
      <c r="EC480" s="166" t="str">
        <f>'MARK LIST'!$CW$183</f>
        <v>3</v>
      </c>
      <c r="ED480" s="69"/>
      <c r="EE480" s="862"/>
      <c r="EF480" s="862"/>
      <c r="EG480" s="61"/>
      <c r="EH480" s="84" t="str">
        <f>HOME!$B$17</f>
        <v>TELUGU</v>
      </c>
      <c r="EI480" s="57" t="str">
        <f>'MARK LIST'!$N$188</f>
        <v>ab</v>
      </c>
      <c r="EJ480" s="57" t="str">
        <f>'MARK LIST'!$AB$188</f>
        <v>ab</v>
      </c>
      <c r="EK480" s="57" t="str">
        <f>'MARK LIST'!$AK$188</f>
        <v>3</v>
      </c>
      <c r="EL480" s="57" t="str">
        <f>'MARK LIST'!$BD$188</f>
        <v>3</v>
      </c>
      <c r="EM480" s="57" t="str">
        <f>'MARK LIST'!$BR$188</f>
        <v>3</v>
      </c>
      <c r="EN480" s="57" t="str">
        <f>'MARK LIST'!$CA$188</f>
        <v>2</v>
      </c>
      <c r="EO480" s="58" t="str">
        <f>'MARK LIST'!$DJ$188</f>
        <v>E2</v>
      </c>
      <c r="EP480" s="58" t="str">
        <f>'MARK LIST'!$DK$188</f>
        <v>E1</v>
      </c>
      <c r="EQ480" s="166" t="str">
        <f>'MARK LIST'!$CV$188</f>
        <v>E2</v>
      </c>
      <c r="ER480" s="166" t="str">
        <f>'MARK LIST'!$CW$188</f>
        <v>3</v>
      </c>
      <c r="ES480" s="69"/>
      <c r="ET480" s="862"/>
    </row>
    <row r="481" spans="1:150" s="155" customFormat="1" ht="18" customHeight="1">
      <c r="A481" s="862"/>
      <c r="B481" s="61"/>
      <c r="C481" s="84" t="str">
        <f>HOME!$B$18</f>
        <v>MATHS</v>
      </c>
      <c r="D481" s="57" t="str">
        <f>'MARK LIST'!$N$207</f>
        <v>8</v>
      </c>
      <c r="E481" s="57" t="str">
        <f>'MARK LIST'!$AB$207</f>
        <v>10</v>
      </c>
      <c r="F481" s="57" t="str">
        <f>'MARK LIST'!$AK$207</f>
        <v>10</v>
      </c>
      <c r="G481" s="57" t="str">
        <f>'MARK LIST'!$BD$207</f>
        <v>10</v>
      </c>
      <c r="H481" s="57" t="str">
        <f>'MARK LIST'!$BR$207</f>
        <v>10</v>
      </c>
      <c r="I481" s="57" t="str">
        <f>'MARK LIST'!$CA$207</f>
        <v>10</v>
      </c>
      <c r="J481" s="58" t="str">
        <f>'MARK LIST'!$DJ$207</f>
        <v>A1</v>
      </c>
      <c r="K481" s="58" t="str">
        <f>'MARK LIST'!$DK$207</f>
        <v>A1</v>
      </c>
      <c r="L481" s="378" t="str">
        <f>'MARK LIST'!$CV$207</f>
        <v>A1</v>
      </c>
      <c r="M481" s="166" t="str">
        <f>'MARK LIST'!$CW$207</f>
        <v>10</v>
      </c>
      <c r="N481" s="69"/>
      <c r="O481" s="862"/>
      <c r="P481" s="862"/>
      <c r="Q481" s="61"/>
      <c r="R481" s="84" t="str">
        <f>HOME!$B$18</f>
        <v>MATHS</v>
      </c>
      <c r="S481" s="57" t="str">
        <f>'MARK LIST'!$N$212</f>
        <v>7</v>
      </c>
      <c r="T481" s="57" t="str">
        <f>'MARK LIST'!$AB$212</f>
        <v>9</v>
      </c>
      <c r="U481" s="57" t="str">
        <f>'MARK LIST'!$AK$212</f>
        <v>9</v>
      </c>
      <c r="V481" s="57" t="str">
        <f>'MARK LIST'!$BD$212</f>
        <v>9</v>
      </c>
      <c r="W481" s="57" t="str">
        <f>'MARK LIST'!$BR$212</f>
        <v>9</v>
      </c>
      <c r="X481" s="57" t="str">
        <f>'MARK LIST'!$CA$212</f>
        <v>9</v>
      </c>
      <c r="Y481" s="58" t="str">
        <f>'MARK LIST'!$DJ$212</f>
        <v>A2</v>
      </c>
      <c r="Z481" s="58" t="str">
        <f>'MARK LIST'!$DK$212</f>
        <v>A2</v>
      </c>
      <c r="AA481" s="166" t="str">
        <f>'MARK LIST'!$CV$212</f>
        <v>A2</v>
      </c>
      <c r="AB481" s="166" t="str">
        <f>'MARK LIST'!$CW$212</f>
        <v>9</v>
      </c>
      <c r="AC481" s="69"/>
      <c r="AD481" s="862"/>
      <c r="AE481" s="862"/>
      <c r="AF481" s="61"/>
      <c r="AG481" s="84" t="str">
        <f>HOME!$B$18</f>
        <v>MATHS</v>
      </c>
      <c r="AH481" s="57" t="str">
        <f>'MARK LIST'!$N$217</f>
        <v>7</v>
      </c>
      <c r="AI481" s="57" t="str">
        <f>'MARK LIST'!$AB$217</f>
        <v>8</v>
      </c>
      <c r="AJ481" s="57" t="str">
        <f>'MARK LIST'!$AK$217</f>
        <v>8</v>
      </c>
      <c r="AK481" s="57" t="str">
        <f>'MARK LIST'!$BD$217</f>
        <v>8</v>
      </c>
      <c r="AL481" s="57" t="str">
        <f>'MARK LIST'!$BR$217</f>
        <v>8</v>
      </c>
      <c r="AM481" s="57" t="str">
        <f>'MARK LIST'!$CA$217</f>
        <v>8</v>
      </c>
      <c r="AN481" s="58" t="str">
        <f>'MARK LIST'!$DJ$217</f>
        <v>B1</v>
      </c>
      <c r="AO481" s="58" t="str">
        <f>'MARK LIST'!$DK$217</f>
        <v>B1</v>
      </c>
      <c r="AP481" s="166" t="str">
        <f>'MARK LIST'!$CV$217</f>
        <v>B1</v>
      </c>
      <c r="AQ481" s="166" t="str">
        <f>'MARK LIST'!$CW$217</f>
        <v>8</v>
      </c>
      <c r="AR481" s="69"/>
      <c r="AS481" s="862"/>
      <c r="AT481" s="862"/>
      <c r="AU481" s="61"/>
      <c r="AV481" s="84" t="str">
        <f>HOME!$B$18</f>
        <v>MATHS</v>
      </c>
      <c r="AW481" s="57" t="str">
        <f>'MARK LIST'!$N$222</f>
        <v>6</v>
      </c>
      <c r="AX481" s="57" t="str">
        <f>'MARK LIST'!$AB$222</f>
        <v>7</v>
      </c>
      <c r="AY481" s="57" t="str">
        <f>'MARK LIST'!$AK$222</f>
        <v>7</v>
      </c>
      <c r="AZ481" s="57" t="str">
        <f>'MARK LIST'!$BD$222</f>
        <v>7</v>
      </c>
      <c r="BA481" s="57" t="str">
        <f>'MARK LIST'!$BR$222</f>
        <v>7</v>
      </c>
      <c r="BB481" s="57" t="str">
        <f>'MARK LIST'!$CA$222</f>
        <v>7</v>
      </c>
      <c r="BC481" s="58" t="str">
        <f>'MARK LIST'!$DJ$222</f>
        <v>B2</v>
      </c>
      <c r="BD481" s="58" t="str">
        <f>'MARK LIST'!$DK$222</f>
        <v>B2</v>
      </c>
      <c r="BE481" s="166" t="str">
        <f>'MARK LIST'!$CV$222</f>
        <v>B2</v>
      </c>
      <c r="BF481" s="166" t="str">
        <f>'MARK LIST'!$CW$222</f>
        <v>7</v>
      </c>
      <c r="BG481" s="69"/>
      <c r="BH481" s="862"/>
      <c r="BI481" s="862"/>
      <c r="BJ481" s="61"/>
      <c r="BK481" s="84" t="str">
        <f>HOME!$B$18</f>
        <v>MATHS</v>
      </c>
      <c r="BL481" s="57" t="str">
        <f>'MARK LIST'!$N$227</f>
        <v>5</v>
      </c>
      <c r="BM481" s="57" t="str">
        <f>'MARK LIST'!$AB$227</f>
        <v>6</v>
      </c>
      <c r="BN481" s="57" t="str">
        <f>'MARK LIST'!$AK$227</f>
        <v>6</v>
      </c>
      <c r="BO481" s="57" t="str">
        <f>'MARK LIST'!$BD$227</f>
        <v>6</v>
      </c>
      <c r="BP481" s="57" t="str">
        <f>'MARK LIST'!$BR$227</f>
        <v>6</v>
      </c>
      <c r="BQ481" s="57" t="str">
        <f>'MARK LIST'!$CA$227</f>
        <v>6</v>
      </c>
      <c r="BR481" s="58" t="str">
        <f>'MARK LIST'!$DJ$227</f>
        <v>C1</v>
      </c>
      <c r="BS481" s="58" t="str">
        <f>'MARK LIST'!$DK$227</f>
        <v>C1</v>
      </c>
      <c r="BT481" s="166" t="str">
        <f>'MARK LIST'!$CV$227</f>
        <v>C1</v>
      </c>
      <c r="BU481" s="166" t="str">
        <f>'MARK LIST'!$CW$227</f>
        <v>6</v>
      </c>
      <c r="BV481" s="69"/>
      <c r="BW481" s="862"/>
      <c r="BX481" s="862"/>
      <c r="BY481" s="61"/>
      <c r="BZ481" s="84" t="str">
        <f>HOME!$B$18</f>
        <v>MATHS</v>
      </c>
      <c r="CA481" s="57" t="str">
        <f>'MARK LIST'!$N$232</f>
        <v>4</v>
      </c>
      <c r="CB481" s="57" t="str">
        <f>'MARK LIST'!$AB$232</f>
        <v>5</v>
      </c>
      <c r="CC481" s="57" t="str">
        <f>'MARK LIST'!$AK$232</f>
        <v>5</v>
      </c>
      <c r="CD481" s="57" t="str">
        <f>'MARK LIST'!$BD$232</f>
        <v>5</v>
      </c>
      <c r="CE481" s="57" t="str">
        <f>'MARK LIST'!$BR$232</f>
        <v>5</v>
      </c>
      <c r="CF481" s="57" t="str">
        <f>'MARK LIST'!$CA$232</f>
        <v>5</v>
      </c>
      <c r="CG481" s="58" t="str">
        <f>'MARK LIST'!$DJ$232</f>
        <v>C2</v>
      </c>
      <c r="CH481" s="58" t="str">
        <f>'MARK LIST'!$DK$232</f>
        <v>C2</v>
      </c>
      <c r="CI481" s="166" t="str">
        <f>'MARK LIST'!$CV$232</f>
        <v>C2</v>
      </c>
      <c r="CJ481" s="166" t="str">
        <f>'MARK LIST'!$CW$232</f>
        <v>5</v>
      </c>
      <c r="CK481" s="69"/>
      <c r="CL481" s="862"/>
      <c r="CM481" s="862"/>
      <c r="CN481" s="61"/>
      <c r="CO481" s="84" t="str">
        <f>HOME!$B$18</f>
        <v>MATHS</v>
      </c>
      <c r="CP481" s="57" t="str">
        <f>'MARK LIST'!$N$237</f>
        <v>2</v>
      </c>
      <c r="CQ481" s="57" t="str">
        <f>'MARK LIST'!$AB$237</f>
        <v>4</v>
      </c>
      <c r="CR481" s="57" t="str">
        <f>'MARK LIST'!$AK$237</f>
        <v>4</v>
      </c>
      <c r="CS481" s="57" t="str">
        <f>'MARK LIST'!$BD$237</f>
        <v>4</v>
      </c>
      <c r="CT481" s="57" t="str">
        <f>'MARK LIST'!$BR$237</f>
        <v>4</v>
      </c>
      <c r="CU481" s="57" t="str">
        <f>'MARK LIST'!$CA$237</f>
        <v>4</v>
      </c>
      <c r="CV481" s="58" t="str">
        <f>'MARK LIST'!$DJ$237</f>
        <v>D</v>
      </c>
      <c r="CW481" s="58" t="str">
        <f>'MARK LIST'!$DK$237</f>
        <v>D</v>
      </c>
      <c r="CX481" s="166" t="str">
        <f>'MARK LIST'!$CV$237</f>
        <v>D</v>
      </c>
      <c r="CY481" s="166" t="str">
        <f>'MARK LIST'!$CW$237</f>
        <v>4</v>
      </c>
      <c r="CZ481" s="69"/>
      <c r="DA481" s="862"/>
      <c r="DB481" s="862"/>
      <c r="DC481" s="61"/>
      <c r="DD481" s="84" t="str">
        <f>HOME!$B$18</f>
        <v>MATHS</v>
      </c>
      <c r="DE481" s="57" t="str">
        <f>'MARK LIST'!$N$242</f>
        <v>2</v>
      </c>
      <c r="DF481" s="57" t="str">
        <f>'MARK LIST'!$AB$242</f>
        <v>2</v>
      </c>
      <c r="DG481" s="57" t="str">
        <f>'MARK LIST'!$AK$242</f>
        <v>2</v>
      </c>
      <c r="DH481" s="57" t="str">
        <f>'MARK LIST'!$BD$242</f>
        <v>2</v>
      </c>
      <c r="DI481" s="57" t="str">
        <f>'MARK LIST'!$BR$242</f>
        <v>2</v>
      </c>
      <c r="DJ481" s="57" t="str">
        <f>'MARK LIST'!$CA$242</f>
        <v>2</v>
      </c>
      <c r="DK481" s="58" t="str">
        <f>'MARK LIST'!$DJ$242</f>
        <v>E1</v>
      </c>
      <c r="DL481" s="58" t="str">
        <f>'MARK LIST'!$DK$242</f>
        <v>E1</v>
      </c>
      <c r="DM481" s="166" t="str">
        <f>'MARK LIST'!$CV$242</f>
        <v>E1</v>
      </c>
      <c r="DN481" s="166" t="str">
        <f>'MARK LIST'!$CW$242</f>
        <v>2</v>
      </c>
      <c r="DO481" s="69"/>
      <c r="DP481" s="862"/>
      <c r="DQ481" s="862"/>
      <c r="DR481" s="61"/>
      <c r="DS481" s="84" t="str">
        <f>HOME!$B$18</f>
        <v>MATHS</v>
      </c>
      <c r="DT481" s="57" t="str">
        <f>'MARK LIST'!$N$247</f>
        <v>3</v>
      </c>
      <c r="DU481" s="57" t="str">
        <f>'MARK LIST'!$AB$247</f>
        <v>3</v>
      </c>
      <c r="DV481" s="57" t="str">
        <f>'MARK LIST'!$AK$247</f>
        <v>3</v>
      </c>
      <c r="DW481" s="57" t="str">
        <f>'MARK LIST'!$BD$247</f>
        <v>3</v>
      </c>
      <c r="DX481" s="57" t="str">
        <f>'MARK LIST'!$BR$247</f>
        <v>3</v>
      </c>
      <c r="DY481" s="57" t="str">
        <f>'MARK LIST'!$CA$247</f>
        <v>3</v>
      </c>
      <c r="DZ481" s="58" t="str">
        <f>'MARK LIST'!$DJ$247</f>
        <v>E2</v>
      </c>
      <c r="EA481" s="58" t="str">
        <f>'MARK LIST'!$DK$247</f>
        <v>E2</v>
      </c>
      <c r="EB481" s="166" t="str">
        <f>'MARK LIST'!$CV$247</f>
        <v>E2</v>
      </c>
      <c r="EC481" s="166" t="str">
        <f>'MARK LIST'!$CW$247</f>
        <v>3</v>
      </c>
      <c r="ED481" s="69"/>
      <c r="EE481" s="862"/>
      <c r="EF481" s="862"/>
      <c r="EG481" s="61"/>
      <c r="EH481" s="84" t="str">
        <f>HOME!$B$18</f>
        <v>MATHS</v>
      </c>
      <c r="EI481" s="57" t="str">
        <f>'MARK LIST'!$N$252</f>
        <v>ab</v>
      </c>
      <c r="EJ481" s="57" t="str">
        <f>'MARK LIST'!$AB$252</f>
        <v>ab</v>
      </c>
      <c r="EK481" s="57" t="str">
        <f>'MARK LIST'!$AK$252</f>
        <v>3</v>
      </c>
      <c r="EL481" s="57" t="str">
        <f>'MARK LIST'!$BD$252</f>
        <v>3</v>
      </c>
      <c r="EM481" s="57" t="str">
        <f>'MARK LIST'!$BR$252</f>
        <v>3</v>
      </c>
      <c r="EN481" s="57" t="str">
        <f>'MARK LIST'!$CA$252</f>
        <v>3</v>
      </c>
      <c r="EO481" s="58" t="str">
        <f>'MARK LIST'!$DJ$252</f>
        <v>E2</v>
      </c>
      <c r="EP481" s="58" t="str">
        <f>'MARK LIST'!$DK$252</f>
        <v>E2</v>
      </c>
      <c r="EQ481" s="166" t="str">
        <f>'MARK LIST'!$CV$252</f>
        <v>E2</v>
      </c>
      <c r="ER481" s="166" t="str">
        <f>'MARK LIST'!$CW$252</f>
        <v>3</v>
      </c>
      <c r="ES481" s="69"/>
      <c r="ET481" s="862"/>
    </row>
    <row r="482" spans="1:150" s="155" customFormat="1" ht="18" customHeight="1">
      <c r="A482" s="862"/>
      <c r="B482" s="61"/>
      <c r="C482" s="84" t="str">
        <f>HOME!$B$19</f>
        <v>SCIENCE</v>
      </c>
      <c r="D482" s="57" t="str">
        <f>'MARK LIST'!$N$271</f>
        <v>10</v>
      </c>
      <c r="E482" s="57" t="str">
        <f>'MARK LIST'!$AB$271</f>
        <v>10</v>
      </c>
      <c r="F482" s="57" t="str">
        <f>'MARK LIST'!$AK$271</f>
        <v>10</v>
      </c>
      <c r="G482" s="57" t="str">
        <f>'MARK LIST'!$BD$271</f>
        <v>10</v>
      </c>
      <c r="H482" s="57" t="str">
        <f>'MARK LIST'!$BR$271</f>
        <v>10</v>
      </c>
      <c r="I482" s="57" t="str">
        <f>'MARK LIST'!$CA$271</f>
        <v>10</v>
      </c>
      <c r="J482" s="58" t="str">
        <f>'MARK LIST'!$DJ$271</f>
        <v>A1</v>
      </c>
      <c r="K482" s="58" t="str">
        <f>'MARK LIST'!$DK$271</f>
        <v>A1</v>
      </c>
      <c r="L482" s="378" t="str">
        <f>'MARK LIST'!$CV$271</f>
        <v>A1</v>
      </c>
      <c r="M482" s="166" t="str">
        <f>'MARK LIST'!$CW$271</f>
        <v>10</v>
      </c>
      <c r="N482" s="69"/>
      <c r="O482" s="862"/>
      <c r="P482" s="862"/>
      <c r="Q482" s="61"/>
      <c r="R482" s="84" t="str">
        <f>HOME!$B$19</f>
        <v>SCIENCE</v>
      </c>
      <c r="S482" s="57" t="str">
        <f>'MARK LIST'!$N$276</f>
        <v>9</v>
      </c>
      <c r="T482" s="57" t="str">
        <f>'MARK LIST'!$AB$276</f>
        <v>9</v>
      </c>
      <c r="U482" s="57" t="str">
        <f>'MARK LIST'!$AK$276</f>
        <v>9</v>
      </c>
      <c r="V482" s="57" t="str">
        <f>'MARK LIST'!$BD$276</f>
        <v>9</v>
      </c>
      <c r="W482" s="57" t="str">
        <f>'MARK LIST'!$BR$276</f>
        <v>9</v>
      </c>
      <c r="X482" s="57" t="str">
        <f>'MARK LIST'!$CA$276</f>
        <v>10</v>
      </c>
      <c r="Y482" s="58" t="str">
        <f>'MARK LIST'!$DJ$276</f>
        <v>A2</v>
      </c>
      <c r="Z482" s="58" t="str">
        <f>'MARK LIST'!$DK$276</f>
        <v>A1</v>
      </c>
      <c r="AA482" s="166" t="str">
        <f>'MARK LIST'!$CV$276</f>
        <v>A1</v>
      </c>
      <c r="AB482" s="166" t="str">
        <f>'MARK LIST'!$CW$276</f>
        <v>10</v>
      </c>
      <c r="AC482" s="69"/>
      <c r="AD482" s="862"/>
      <c r="AE482" s="862"/>
      <c r="AF482" s="61"/>
      <c r="AG482" s="84" t="str">
        <f>HOME!$B$19</f>
        <v>SCIENCE</v>
      </c>
      <c r="AH482" s="57" t="str">
        <f>'MARK LIST'!$N$281</f>
        <v>8</v>
      </c>
      <c r="AI482" s="57" t="str">
        <f>'MARK LIST'!$AB$281</f>
        <v>8</v>
      </c>
      <c r="AJ482" s="57" t="str">
        <f>'MARK LIST'!$AK$281</f>
        <v>8</v>
      </c>
      <c r="AK482" s="57" t="str">
        <f>'MARK LIST'!$BD$281</f>
        <v>8</v>
      </c>
      <c r="AL482" s="57" t="str">
        <f>'MARK LIST'!$BR$281</f>
        <v>8</v>
      </c>
      <c r="AM482" s="57" t="str">
        <f>'MARK LIST'!$CA$281</f>
        <v>10</v>
      </c>
      <c r="AN482" s="58" t="str">
        <f>'MARK LIST'!$DJ$281</f>
        <v>B1</v>
      </c>
      <c r="AO482" s="58" t="str">
        <f>'MARK LIST'!$DK$281</f>
        <v>A2</v>
      </c>
      <c r="AP482" s="166" t="str">
        <f>'MARK LIST'!$CV$281</f>
        <v>A2</v>
      </c>
      <c r="AQ482" s="166" t="str">
        <f>'MARK LIST'!$CW$281</f>
        <v>9</v>
      </c>
      <c r="AR482" s="69"/>
      <c r="AS482" s="862"/>
      <c r="AT482" s="862"/>
      <c r="AU482" s="61"/>
      <c r="AV482" s="84" t="str">
        <f>HOME!$B$19</f>
        <v>SCIENCE</v>
      </c>
      <c r="AW482" s="57" t="str">
        <f>'MARK LIST'!$N$286</f>
        <v>7</v>
      </c>
      <c r="AX482" s="57" t="str">
        <f>'MARK LIST'!$AB$286</f>
        <v>7</v>
      </c>
      <c r="AY482" s="57" t="str">
        <f>'MARK LIST'!$AK$286</f>
        <v>7</v>
      </c>
      <c r="AZ482" s="57" t="str">
        <f>'MARK LIST'!$BD$286</f>
        <v>7</v>
      </c>
      <c r="BA482" s="57" t="str">
        <f>'MARK LIST'!$BR$286</f>
        <v>7</v>
      </c>
      <c r="BB482" s="57" t="str">
        <f>'MARK LIST'!$CA$286</f>
        <v>9</v>
      </c>
      <c r="BC482" s="58" t="str">
        <f>'MARK LIST'!$DJ$286</f>
        <v>B2</v>
      </c>
      <c r="BD482" s="58" t="str">
        <f>'MARK LIST'!$DK$286</f>
        <v>B1</v>
      </c>
      <c r="BE482" s="166" t="str">
        <f>'MARK LIST'!$CV$286</f>
        <v>B1</v>
      </c>
      <c r="BF482" s="166" t="str">
        <f>'MARK LIST'!$CW$286</f>
        <v>8</v>
      </c>
      <c r="BG482" s="69"/>
      <c r="BH482" s="862"/>
      <c r="BI482" s="862"/>
      <c r="BJ482" s="61"/>
      <c r="BK482" s="84" t="str">
        <f>HOME!$B$19</f>
        <v>SCIENCE</v>
      </c>
      <c r="BL482" s="57" t="str">
        <f>'MARK LIST'!$N$291</f>
        <v>6</v>
      </c>
      <c r="BM482" s="57" t="str">
        <f>'MARK LIST'!$AB$291</f>
        <v>6</v>
      </c>
      <c r="BN482" s="57" t="str">
        <f>'MARK LIST'!$AK$291</f>
        <v>6</v>
      </c>
      <c r="BO482" s="57" t="str">
        <f>'MARK LIST'!$BD$291</f>
        <v>6</v>
      </c>
      <c r="BP482" s="57" t="str">
        <f>'MARK LIST'!$BR$291</f>
        <v>6</v>
      </c>
      <c r="BQ482" s="57" t="str">
        <f>'MARK LIST'!$CA$291</f>
        <v>8</v>
      </c>
      <c r="BR482" s="58" t="str">
        <f>'MARK LIST'!$DJ$291</f>
        <v>C1</v>
      </c>
      <c r="BS482" s="58" t="str">
        <f>'MARK LIST'!$DK$291</f>
        <v>B2</v>
      </c>
      <c r="BT482" s="166" t="str">
        <f>'MARK LIST'!$CV$291</f>
        <v>B2</v>
      </c>
      <c r="BU482" s="166" t="str">
        <f>'MARK LIST'!$CW$291</f>
        <v>7</v>
      </c>
      <c r="BV482" s="69"/>
      <c r="BW482" s="862"/>
      <c r="BX482" s="862"/>
      <c r="BY482" s="61"/>
      <c r="BZ482" s="84" t="str">
        <f>HOME!$B$19</f>
        <v>SCIENCE</v>
      </c>
      <c r="CA482" s="57" t="str">
        <f>'MARK LIST'!$N$296</f>
        <v>5</v>
      </c>
      <c r="CB482" s="57" t="str">
        <f>'MARK LIST'!$AB$296</f>
        <v>5</v>
      </c>
      <c r="CC482" s="57" t="str">
        <f>'MARK LIST'!$AK$296</f>
        <v>5</v>
      </c>
      <c r="CD482" s="57" t="str">
        <f>'MARK LIST'!$BD$296</f>
        <v>5</v>
      </c>
      <c r="CE482" s="57" t="str">
        <f>'MARK LIST'!$BR$296</f>
        <v>5</v>
      </c>
      <c r="CF482" s="57" t="str">
        <f>'MARK LIST'!$CA$296</f>
        <v>7</v>
      </c>
      <c r="CG482" s="58" t="str">
        <f>'MARK LIST'!$DJ$296</f>
        <v>C2</v>
      </c>
      <c r="CH482" s="58" t="str">
        <f>'MARK LIST'!$DK$296</f>
        <v>C1</v>
      </c>
      <c r="CI482" s="166" t="str">
        <f>'MARK LIST'!$CV$296</f>
        <v>C1</v>
      </c>
      <c r="CJ482" s="166" t="str">
        <f>'MARK LIST'!$CW$296</f>
        <v>6</v>
      </c>
      <c r="CK482" s="69"/>
      <c r="CL482" s="862"/>
      <c r="CM482" s="862"/>
      <c r="CN482" s="61"/>
      <c r="CO482" s="84" t="str">
        <f>HOME!$B$19</f>
        <v>SCIENCE</v>
      </c>
      <c r="CP482" s="57" t="str">
        <f>'MARK LIST'!$N$301</f>
        <v>4</v>
      </c>
      <c r="CQ482" s="57" t="str">
        <f>'MARK LIST'!$AB$301</f>
        <v>4</v>
      </c>
      <c r="CR482" s="57" t="str">
        <f>'MARK LIST'!$AK$301</f>
        <v>4</v>
      </c>
      <c r="CS482" s="57" t="str">
        <f>'MARK LIST'!$BD$301</f>
        <v>4</v>
      </c>
      <c r="CT482" s="57" t="str">
        <f>'MARK LIST'!$BR$301</f>
        <v>4</v>
      </c>
      <c r="CU482" s="57" t="str">
        <f>'MARK LIST'!$CA$301</f>
        <v>5</v>
      </c>
      <c r="CV482" s="58" t="str">
        <f>'MARK LIST'!$DJ$301</f>
        <v>D</v>
      </c>
      <c r="CW482" s="58" t="str">
        <f>'MARK LIST'!$DK$301</f>
        <v>C2</v>
      </c>
      <c r="CX482" s="166" t="str">
        <f>'MARK LIST'!$CV$301</f>
        <v>C2</v>
      </c>
      <c r="CY482" s="166" t="str">
        <f>'MARK LIST'!$CW$301</f>
        <v>5</v>
      </c>
      <c r="CZ482" s="69"/>
      <c r="DA482" s="862"/>
      <c r="DB482" s="862"/>
      <c r="DC482" s="61"/>
      <c r="DD482" s="84" t="str">
        <f>HOME!$B$19</f>
        <v>SCIENCE</v>
      </c>
      <c r="DE482" s="57" t="str">
        <f>'MARK LIST'!$N$306</f>
        <v>2</v>
      </c>
      <c r="DF482" s="57" t="str">
        <f>'MARK LIST'!$AB$306</f>
        <v>2</v>
      </c>
      <c r="DG482" s="57" t="str">
        <f>'MARK LIST'!$AK$306</f>
        <v>2</v>
      </c>
      <c r="DH482" s="57" t="str">
        <f>'MARK LIST'!$BD$306</f>
        <v>2</v>
      </c>
      <c r="DI482" s="57" t="str">
        <f>'MARK LIST'!$BR$306</f>
        <v>2</v>
      </c>
      <c r="DJ482" s="57" t="str">
        <f>'MARK LIST'!$CA$306</f>
        <v>4</v>
      </c>
      <c r="DK482" s="58" t="str">
        <f>'MARK LIST'!$DJ$306</f>
        <v>E1</v>
      </c>
      <c r="DL482" s="58" t="str">
        <f>'MARK LIST'!$DK$306</f>
        <v>D</v>
      </c>
      <c r="DM482" s="166" t="str">
        <f>'MARK LIST'!$CV$306</f>
        <v>D</v>
      </c>
      <c r="DN482" s="166" t="str">
        <f>'MARK LIST'!$CW$306</f>
        <v>4</v>
      </c>
      <c r="DO482" s="69"/>
      <c r="DP482" s="862"/>
      <c r="DQ482" s="862"/>
      <c r="DR482" s="61"/>
      <c r="DS482" s="84" t="str">
        <f>HOME!$B$19</f>
        <v>SCIENCE</v>
      </c>
      <c r="DT482" s="57" t="str">
        <f>'MARK LIST'!$N$311</f>
        <v>3</v>
      </c>
      <c r="DU482" s="57" t="str">
        <f>'MARK LIST'!$AB$311</f>
        <v>3</v>
      </c>
      <c r="DV482" s="57" t="str">
        <f>'MARK LIST'!$AK$311</f>
        <v>3</v>
      </c>
      <c r="DW482" s="57" t="str">
        <f>'MARK LIST'!$BD$311</f>
        <v>3</v>
      </c>
      <c r="DX482" s="57" t="str">
        <f>'MARK LIST'!$BR$311</f>
        <v>3</v>
      </c>
      <c r="DY482" s="57" t="str">
        <f>'MARK LIST'!$CA$311</f>
        <v>2</v>
      </c>
      <c r="DZ482" s="58" t="str">
        <f>'MARK LIST'!$DJ$311</f>
        <v>E2</v>
      </c>
      <c r="EA482" s="58" t="str">
        <f>'MARK LIST'!$DK$311</f>
        <v>E1</v>
      </c>
      <c r="EB482" s="166" t="str">
        <f>'MARK LIST'!$CV$311</f>
        <v>E2</v>
      </c>
      <c r="EC482" s="166" t="str">
        <f>'MARK LIST'!$CW$311</f>
        <v>3</v>
      </c>
      <c r="ED482" s="69"/>
      <c r="EE482" s="862"/>
      <c r="EF482" s="862"/>
      <c r="EG482" s="61"/>
      <c r="EH482" s="84" t="str">
        <f>HOME!$B$19</f>
        <v>SCIENCE</v>
      </c>
      <c r="EI482" s="57" t="str">
        <f>'MARK LIST'!$N$316</f>
        <v>ab</v>
      </c>
      <c r="EJ482" s="57" t="str">
        <f>'MARK LIST'!$AB$316</f>
        <v>ab</v>
      </c>
      <c r="EK482" s="57" t="str">
        <f>'MARK LIST'!$AK$316</f>
        <v>3</v>
      </c>
      <c r="EL482" s="57" t="str">
        <f>'MARK LIST'!$BD$316</f>
        <v>3</v>
      </c>
      <c r="EM482" s="57" t="str">
        <f>'MARK LIST'!$BR$316</f>
        <v>3</v>
      </c>
      <c r="EN482" s="57" t="str">
        <f>'MARK LIST'!$CA$316</f>
        <v>2</v>
      </c>
      <c r="EO482" s="58" t="str">
        <f>'MARK LIST'!$DJ$316</f>
        <v>E2</v>
      </c>
      <c r="EP482" s="58" t="str">
        <f>'MARK LIST'!$DK$316</f>
        <v>E1</v>
      </c>
      <c r="EQ482" s="166" t="str">
        <f>'MARK LIST'!$CV$316</f>
        <v>E2</v>
      </c>
      <c r="ER482" s="166" t="str">
        <f>'MARK LIST'!$CW$316</f>
        <v>3</v>
      </c>
      <c r="ES482" s="69"/>
      <c r="ET482" s="862"/>
    </row>
    <row r="483" spans="1:150" s="155" customFormat="1" ht="18" customHeight="1">
      <c r="A483" s="862"/>
      <c r="B483" s="61"/>
      <c r="C483" s="84" t="str">
        <f>HOME!$B$20</f>
        <v>SOCIAL STUDIES</v>
      </c>
      <c r="D483" s="57" t="str">
        <f>'MARK LIST'!$N$335</f>
        <v>10</v>
      </c>
      <c r="E483" s="57" t="str">
        <f>'MARK LIST'!$AB$335</f>
        <v>10</v>
      </c>
      <c r="F483" s="57" t="str">
        <f>'MARK LIST'!$AK$335</f>
        <v>10</v>
      </c>
      <c r="G483" s="57" t="str">
        <f>'MARK LIST'!$BD$335</f>
        <v>10</v>
      </c>
      <c r="H483" s="57" t="str">
        <f>'MARK LIST'!$BR$335</f>
        <v>10</v>
      </c>
      <c r="I483" s="57" t="str">
        <f>'MARK LIST'!$CA$335</f>
        <v>10</v>
      </c>
      <c r="J483" s="58" t="str">
        <f>'MARK LIST'!$DJ$335</f>
        <v>A1</v>
      </c>
      <c r="K483" s="58" t="str">
        <f>'MARK LIST'!$DK$335</f>
        <v>A1</v>
      </c>
      <c r="L483" s="378" t="str">
        <f>'MARK LIST'!$CV$335</f>
        <v>A1</v>
      </c>
      <c r="M483" s="166" t="str">
        <f>'MARK LIST'!$CW$335</f>
        <v>10</v>
      </c>
      <c r="N483" s="69"/>
      <c r="O483" s="862"/>
      <c r="P483" s="862"/>
      <c r="Q483" s="61"/>
      <c r="R483" s="84" t="str">
        <f>HOME!$B$20</f>
        <v>SOCIAL STUDIES</v>
      </c>
      <c r="S483" s="57" t="str">
        <f>'MARK LIST'!$N$340</f>
        <v>9</v>
      </c>
      <c r="T483" s="57" t="str">
        <f>'MARK LIST'!$AB$340</f>
        <v>9</v>
      </c>
      <c r="U483" s="57" t="str">
        <f>'MARK LIST'!$AK$340</f>
        <v>9</v>
      </c>
      <c r="V483" s="57" t="str">
        <f>'MARK LIST'!$BD$340</f>
        <v>9</v>
      </c>
      <c r="W483" s="57" t="str">
        <f>'MARK LIST'!$BR$340</f>
        <v>9</v>
      </c>
      <c r="X483" s="57" t="str">
        <f>'MARK LIST'!$CA$340</f>
        <v>9</v>
      </c>
      <c r="Y483" s="58" t="str">
        <f>'MARK LIST'!$DJ$340</f>
        <v>A2</v>
      </c>
      <c r="Z483" s="58" t="str">
        <f>'MARK LIST'!$DK$340</f>
        <v>A2</v>
      </c>
      <c r="AA483" s="166" t="str">
        <f>'MARK LIST'!$CV$340</f>
        <v>A2</v>
      </c>
      <c r="AB483" s="166" t="str">
        <f>'MARK LIST'!$CW$340</f>
        <v>9</v>
      </c>
      <c r="AC483" s="69"/>
      <c r="AD483" s="862"/>
      <c r="AE483" s="862"/>
      <c r="AF483" s="61"/>
      <c r="AG483" s="84" t="str">
        <f>HOME!$B$20</f>
        <v>SOCIAL STUDIES</v>
      </c>
      <c r="AH483" s="57" t="str">
        <f>'MARK LIST'!$N$345</f>
        <v>8</v>
      </c>
      <c r="AI483" s="57" t="str">
        <f>'MARK LIST'!$AB$345</f>
        <v>8</v>
      </c>
      <c r="AJ483" s="57" t="str">
        <f>'MARK LIST'!$AK$345</f>
        <v>8</v>
      </c>
      <c r="AK483" s="57" t="str">
        <f>'MARK LIST'!$BD$345</f>
        <v>8</v>
      </c>
      <c r="AL483" s="57" t="str">
        <f>'MARK LIST'!$BR$345</f>
        <v>8</v>
      </c>
      <c r="AM483" s="57" t="str">
        <f>'MARK LIST'!$CA$345</f>
        <v>8</v>
      </c>
      <c r="AN483" s="58" t="str">
        <f>'MARK LIST'!$DJ$345</f>
        <v>B1</v>
      </c>
      <c r="AO483" s="58" t="str">
        <f>'MARK LIST'!$DK$345</f>
        <v>B1</v>
      </c>
      <c r="AP483" s="166" t="str">
        <f>'MARK LIST'!$CV$345</f>
        <v>B1</v>
      </c>
      <c r="AQ483" s="166" t="str">
        <f>'MARK LIST'!$CW$345</f>
        <v>8</v>
      </c>
      <c r="AR483" s="69"/>
      <c r="AS483" s="862"/>
      <c r="AT483" s="862"/>
      <c r="AU483" s="61"/>
      <c r="AV483" s="84" t="str">
        <f>HOME!$B$20</f>
        <v>SOCIAL STUDIES</v>
      </c>
      <c r="AW483" s="57" t="str">
        <f>'MARK LIST'!$N$350</f>
        <v>7</v>
      </c>
      <c r="AX483" s="57" t="str">
        <f>'MARK LIST'!$AB$350</f>
        <v>7</v>
      </c>
      <c r="AY483" s="57" t="str">
        <f>'MARK LIST'!$AK$350</f>
        <v>7</v>
      </c>
      <c r="AZ483" s="57" t="str">
        <f>'MARK LIST'!$BD$350</f>
        <v>7</v>
      </c>
      <c r="BA483" s="57" t="str">
        <f>'MARK LIST'!$BR$350</f>
        <v>7</v>
      </c>
      <c r="BB483" s="57" t="str">
        <f>'MARK LIST'!$CA$350</f>
        <v>7</v>
      </c>
      <c r="BC483" s="58" t="str">
        <f>'MARK LIST'!$DJ$350</f>
        <v>B2</v>
      </c>
      <c r="BD483" s="58" t="str">
        <f>'MARK LIST'!$DK$350</f>
        <v>B2</v>
      </c>
      <c r="BE483" s="166" t="str">
        <f>'MARK LIST'!$CV$350</f>
        <v>B2</v>
      </c>
      <c r="BF483" s="166" t="str">
        <f>'MARK LIST'!$CW$350</f>
        <v>7</v>
      </c>
      <c r="BG483" s="69"/>
      <c r="BH483" s="862"/>
      <c r="BI483" s="862"/>
      <c r="BJ483" s="61"/>
      <c r="BK483" s="84" t="str">
        <f>HOME!$B$20</f>
        <v>SOCIAL STUDIES</v>
      </c>
      <c r="BL483" s="57" t="str">
        <f>'MARK LIST'!$N$355</f>
        <v>6</v>
      </c>
      <c r="BM483" s="57" t="str">
        <f>'MARK LIST'!$AB$355</f>
        <v>6</v>
      </c>
      <c r="BN483" s="57" t="str">
        <f>'MARK LIST'!$AK$355</f>
        <v>6</v>
      </c>
      <c r="BO483" s="57" t="str">
        <f>'MARK LIST'!$BD$355</f>
        <v>6</v>
      </c>
      <c r="BP483" s="57" t="str">
        <f>'MARK LIST'!$BR$355</f>
        <v>6</v>
      </c>
      <c r="BQ483" s="57" t="str">
        <f>'MARK LIST'!$CA$355</f>
        <v>6</v>
      </c>
      <c r="BR483" s="58" t="str">
        <f>'MARK LIST'!$DJ$355</f>
        <v>C1</v>
      </c>
      <c r="BS483" s="58" t="str">
        <f>'MARK LIST'!$DK$355</f>
        <v>C1</v>
      </c>
      <c r="BT483" s="166" t="str">
        <f>'MARK LIST'!$CV$355</f>
        <v>C1</v>
      </c>
      <c r="BU483" s="166" t="str">
        <f>'MARK LIST'!$CW$355</f>
        <v>6</v>
      </c>
      <c r="BV483" s="69"/>
      <c r="BW483" s="862"/>
      <c r="BX483" s="862"/>
      <c r="BY483" s="61"/>
      <c r="BZ483" s="84" t="str">
        <f>HOME!$B$20</f>
        <v>SOCIAL STUDIES</v>
      </c>
      <c r="CA483" s="57" t="str">
        <f>'MARK LIST'!$N$360</f>
        <v>5</v>
      </c>
      <c r="CB483" s="57" t="str">
        <f>'MARK LIST'!$AB$360</f>
        <v>5</v>
      </c>
      <c r="CC483" s="57" t="str">
        <f>'MARK LIST'!$AK$360</f>
        <v>5</v>
      </c>
      <c r="CD483" s="57" t="str">
        <f>'MARK LIST'!$BD$360</f>
        <v>5</v>
      </c>
      <c r="CE483" s="57" t="str">
        <f>'MARK LIST'!$BR$360</f>
        <v>5</v>
      </c>
      <c r="CF483" s="57" t="str">
        <f>'MARK LIST'!$CA$360</f>
        <v>5</v>
      </c>
      <c r="CG483" s="58" t="str">
        <f>'MARK LIST'!$DJ$360</f>
        <v>C2</v>
      </c>
      <c r="CH483" s="58" t="str">
        <f>'MARK LIST'!$DK$360</f>
        <v>C2</v>
      </c>
      <c r="CI483" s="166" t="str">
        <f>'MARK LIST'!$CV$360</f>
        <v>C2</v>
      </c>
      <c r="CJ483" s="166" t="str">
        <f>'MARK LIST'!$CW$360</f>
        <v>5</v>
      </c>
      <c r="CK483" s="69"/>
      <c r="CL483" s="862"/>
      <c r="CM483" s="862"/>
      <c r="CN483" s="61"/>
      <c r="CO483" s="84" t="str">
        <f>HOME!$B$20</f>
        <v>SOCIAL STUDIES</v>
      </c>
      <c r="CP483" s="57" t="str">
        <f>'MARK LIST'!$N$365</f>
        <v>4</v>
      </c>
      <c r="CQ483" s="57" t="str">
        <f>'MARK LIST'!$AB$365</f>
        <v>4</v>
      </c>
      <c r="CR483" s="57" t="str">
        <f>'MARK LIST'!$AK$365</f>
        <v>4</v>
      </c>
      <c r="CS483" s="57" t="str">
        <f>'MARK LIST'!$BD$365</f>
        <v>4</v>
      </c>
      <c r="CT483" s="57" t="str">
        <f>'MARK LIST'!$BR$365</f>
        <v>4</v>
      </c>
      <c r="CU483" s="57" t="str">
        <f>'MARK LIST'!$CA$365</f>
        <v>4</v>
      </c>
      <c r="CV483" s="58" t="str">
        <f>'MARK LIST'!$DJ$365</f>
        <v>D</v>
      </c>
      <c r="CW483" s="58" t="str">
        <f>'MARK LIST'!$DK$365</f>
        <v>D</v>
      </c>
      <c r="CX483" s="166" t="str">
        <f>'MARK LIST'!$CV$365</f>
        <v>D</v>
      </c>
      <c r="CY483" s="166" t="str">
        <f>'MARK LIST'!$CW$365</f>
        <v>4</v>
      </c>
      <c r="CZ483" s="69"/>
      <c r="DA483" s="862"/>
      <c r="DB483" s="862"/>
      <c r="DC483" s="61"/>
      <c r="DD483" s="84" t="str">
        <f>HOME!$B$20</f>
        <v>SOCIAL STUDIES</v>
      </c>
      <c r="DE483" s="57" t="str">
        <f>'MARK LIST'!$N$370</f>
        <v>2</v>
      </c>
      <c r="DF483" s="57" t="str">
        <f>'MARK LIST'!$AB$370</f>
        <v>2</v>
      </c>
      <c r="DG483" s="57" t="str">
        <f>'MARK LIST'!$AK$370</f>
        <v>2</v>
      </c>
      <c r="DH483" s="57" t="str">
        <f>'MARK LIST'!$BD$370</f>
        <v>2</v>
      </c>
      <c r="DI483" s="57" t="str">
        <f>'MARK LIST'!$BR$370</f>
        <v>2</v>
      </c>
      <c r="DJ483" s="57" t="str">
        <f>'MARK LIST'!$CA$370</f>
        <v>2</v>
      </c>
      <c r="DK483" s="58" t="str">
        <f>'MARK LIST'!$DJ$370</f>
        <v>E1</v>
      </c>
      <c r="DL483" s="58" t="str">
        <f>'MARK LIST'!$DK$370</f>
        <v>E1</v>
      </c>
      <c r="DM483" s="166" t="str">
        <f>'MARK LIST'!$CV$370</f>
        <v>E1</v>
      </c>
      <c r="DN483" s="166" t="str">
        <f>'MARK LIST'!$CW$370</f>
        <v>2</v>
      </c>
      <c r="DO483" s="69"/>
      <c r="DP483" s="862"/>
      <c r="DQ483" s="862"/>
      <c r="DR483" s="61"/>
      <c r="DS483" s="84" t="str">
        <f>HOME!$B$20</f>
        <v>SOCIAL STUDIES</v>
      </c>
      <c r="DT483" s="57" t="str">
        <f>'MARK LIST'!$N$375</f>
        <v>3</v>
      </c>
      <c r="DU483" s="57" t="str">
        <f>'MARK LIST'!$AB$375</f>
        <v>3</v>
      </c>
      <c r="DV483" s="57" t="str">
        <f>'MARK LIST'!$AK$375</f>
        <v>3</v>
      </c>
      <c r="DW483" s="57" t="str">
        <f>'MARK LIST'!$BD$375</f>
        <v>3</v>
      </c>
      <c r="DX483" s="57" t="str">
        <f>'MARK LIST'!$BR$375</f>
        <v>3</v>
      </c>
      <c r="DY483" s="57" t="str">
        <f>'MARK LIST'!$CA$375</f>
        <v>3</v>
      </c>
      <c r="DZ483" s="58" t="str">
        <f>'MARK LIST'!$DJ$375</f>
        <v>E2</v>
      </c>
      <c r="EA483" s="58" t="str">
        <f>'MARK LIST'!$DK$375</f>
        <v>E2</v>
      </c>
      <c r="EB483" s="166" t="str">
        <f>'MARK LIST'!$CV$375</f>
        <v>E2</v>
      </c>
      <c r="EC483" s="166" t="str">
        <f>'MARK LIST'!$CW$375</f>
        <v>3</v>
      </c>
      <c r="ED483" s="69"/>
      <c r="EE483" s="862"/>
      <c r="EF483" s="862"/>
      <c r="EG483" s="61"/>
      <c r="EH483" s="84" t="str">
        <f>HOME!$B$20</f>
        <v>SOCIAL STUDIES</v>
      </c>
      <c r="EI483" s="57" t="str">
        <f>'MARK LIST'!$N$380</f>
        <v>ab</v>
      </c>
      <c r="EJ483" s="57" t="str">
        <f>'MARK LIST'!$AB$380</f>
        <v>ab</v>
      </c>
      <c r="EK483" s="57" t="str">
        <f>'MARK LIST'!$AK$380</f>
        <v>3</v>
      </c>
      <c r="EL483" s="57" t="str">
        <f>'MARK LIST'!$BD$380</f>
        <v>3</v>
      </c>
      <c r="EM483" s="57" t="str">
        <f>'MARK LIST'!$BR$380</f>
        <v>3</v>
      </c>
      <c r="EN483" s="57" t="str">
        <f>'MARK LIST'!$CA$380</f>
        <v>3</v>
      </c>
      <c r="EO483" s="58" t="str">
        <f>'MARK LIST'!$DJ$380</f>
        <v>E2</v>
      </c>
      <c r="EP483" s="58" t="str">
        <f>'MARK LIST'!$DK$380</f>
        <v>E2</v>
      </c>
      <c r="EQ483" s="166" t="str">
        <f>'MARK LIST'!$CV$380</f>
        <v>E2</v>
      </c>
      <c r="ER483" s="166" t="str">
        <f>'MARK LIST'!$CW$380</f>
        <v>3</v>
      </c>
      <c r="ES483" s="69"/>
      <c r="ET483" s="862"/>
    </row>
    <row r="484" spans="1:150" s="155" customFormat="1" ht="18" customHeight="1">
      <c r="A484" s="862"/>
      <c r="B484" s="61"/>
      <c r="C484" s="1083" t="s">
        <v>127</v>
      </c>
      <c r="D484" s="1083"/>
      <c r="E484" s="1083"/>
      <c r="F484" s="1083"/>
      <c r="G484" s="1083"/>
      <c r="H484" s="1083"/>
      <c r="I484" s="1083"/>
      <c r="J484" s="1083"/>
      <c r="K484" s="1083"/>
      <c r="L484" s="1083"/>
      <c r="M484" s="52" t="e">
        <f>SUM(M478,M479,M480,M481,M482,M483)/'STUDENT PROFILE'!V531</f>
        <v>#DIV/0!</v>
      </c>
      <c r="N484" s="70"/>
      <c r="O484" s="862"/>
      <c r="P484" s="862"/>
      <c r="Q484" s="61"/>
      <c r="R484" s="1083" t="s">
        <v>127</v>
      </c>
      <c r="S484" s="1083"/>
      <c r="T484" s="1083"/>
      <c r="U484" s="1083"/>
      <c r="V484" s="1083"/>
      <c r="W484" s="1083"/>
      <c r="X484" s="1083"/>
      <c r="Y484" s="1083"/>
      <c r="Z484" s="1083"/>
      <c r="AA484" s="1083"/>
      <c r="AB484" s="52" t="e">
        <f>SUM(AB478,AB479,AB480,AB481,AB482,AB483)/'STUDENT PROFILE'!AK531</f>
        <v>#DIV/0!</v>
      </c>
      <c r="AC484" s="70"/>
      <c r="AD484" s="862"/>
      <c r="AE484" s="862"/>
      <c r="AF484" s="61"/>
      <c r="AG484" s="1083" t="s">
        <v>127</v>
      </c>
      <c r="AH484" s="1083"/>
      <c r="AI484" s="1083"/>
      <c r="AJ484" s="1083"/>
      <c r="AK484" s="1083"/>
      <c r="AL484" s="1083"/>
      <c r="AM484" s="1083"/>
      <c r="AN484" s="1083"/>
      <c r="AO484" s="1083"/>
      <c r="AP484" s="1083"/>
      <c r="AQ484" s="52" t="e">
        <f>SUM(AQ478,AQ479,AQ480,AQ481,AQ482,AQ483)/'STUDENT PROFILE'!AZ531</f>
        <v>#DIV/0!</v>
      </c>
      <c r="AR484" s="70"/>
      <c r="AS484" s="862"/>
      <c r="AT484" s="862"/>
      <c r="AU484" s="61"/>
      <c r="AV484" s="1083" t="s">
        <v>127</v>
      </c>
      <c r="AW484" s="1083"/>
      <c r="AX484" s="1083"/>
      <c r="AY484" s="1083"/>
      <c r="AZ484" s="1083"/>
      <c r="BA484" s="1083"/>
      <c r="BB484" s="1083"/>
      <c r="BC484" s="1083"/>
      <c r="BD484" s="1083"/>
      <c r="BE484" s="1083"/>
      <c r="BF484" s="52" t="e">
        <f>SUM(BF478,BF479,BF480,BF481,BF482,BF483)/'STUDENT PROFILE'!BO531</f>
        <v>#DIV/0!</v>
      </c>
      <c r="BG484" s="70"/>
      <c r="BH484" s="862"/>
      <c r="BI484" s="862"/>
      <c r="BJ484" s="61"/>
      <c r="BK484" s="1083" t="s">
        <v>127</v>
      </c>
      <c r="BL484" s="1083"/>
      <c r="BM484" s="1083"/>
      <c r="BN484" s="1083"/>
      <c r="BO484" s="1083"/>
      <c r="BP484" s="1083"/>
      <c r="BQ484" s="1083"/>
      <c r="BR484" s="1083"/>
      <c r="BS484" s="1083"/>
      <c r="BT484" s="1083"/>
      <c r="BU484" s="52" t="e">
        <f>SUM(BU478,BU479,BU480,BU481,BU482,BU483)/'STUDENT PROFILE'!CD531</f>
        <v>#DIV/0!</v>
      </c>
      <c r="BV484" s="70"/>
      <c r="BW484" s="862"/>
      <c r="BX484" s="862"/>
      <c r="BY484" s="61"/>
      <c r="BZ484" s="1083" t="s">
        <v>127</v>
      </c>
      <c r="CA484" s="1083"/>
      <c r="CB484" s="1083"/>
      <c r="CC484" s="1083"/>
      <c r="CD484" s="1083"/>
      <c r="CE484" s="1083"/>
      <c r="CF484" s="1083"/>
      <c r="CG484" s="1083"/>
      <c r="CH484" s="1083"/>
      <c r="CI484" s="1083"/>
      <c r="CJ484" s="52" t="e">
        <f>SUM(CJ478,CJ479,CJ480,CJ481,CJ482,CJ483)/'STUDENT PROFILE'!CS531</f>
        <v>#DIV/0!</v>
      </c>
      <c r="CK484" s="70"/>
      <c r="CL484" s="862"/>
      <c r="CM484" s="862"/>
      <c r="CN484" s="61"/>
      <c r="CO484" s="1083" t="s">
        <v>127</v>
      </c>
      <c r="CP484" s="1083"/>
      <c r="CQ484" s="1083"/>
      <c r="CR484" s="1083"/>
      <c r="CS484" s="1083"/>
      <c r="CT484" s="1083"/>
      <c r="CU484" s="1083"/>
      <c r="CV484" s="1083"/>
      <c r="CW484" s="1083"/>
      <c r="CX484" s="1083"/>
      <c r="CY484" s="52" t="e">
        <f>SUM(CY478,CY479,CY480,CY481,CY482,CY483)/'STUDENT PROFILE'!DH531</f>
        <v>#DIV/0!</v>
      </c>
      <c r="CZ484" s="70"/>
      <c r="DA484" s="862"/>
      <c r="DB484" s="862"/>
      <c r="DC484" s="61"/>
      <c r="DD484" s="1083" t="s">
        <v>127</v>
      </c>
      <c r="DE484" s="1083"/>
      <c r="DF484" s="1083"/>
      <c r="DG484" s="1083"/>
      <c r="DH484" s="1083"/>
      <c r="DI484" s="1083"/>
      <c r="DJ484" s="1083"/>
      <c r="DK484" s="1083"/>
      <c r="DL484" s="1083"/>
      <c r="DM484" s="1083"/>
      <c r="DN484" s="52" t="e">
        <f>SUM(DN478,DN479,DN480,DN481,DN482,DN483)/'STUDENT PROFILE'!DW531</f>
        <v>#DIV/0!</v>
      </c>
      <c r="DO484" s="70"/>
      <c r="DP484" s="862"/>
      <c r="DQ484" s="862"/>
      <c r="DR484" s="61"/>
      <c r="DS484" s="1083" t="s">
        <v>127</v>
      </c>
      <c r="DT484" s="1083"/>
      <c r="DU484" s="1083"/>
      <c r="DV484" s="1083"/>
      <c r="DW484" s="1083"/>
      <c r="DX484" s="1083"/>
      <c r="DY484" s="1083"/>
      <c r="DZ484" s="1083"/>
      <c r="EA484" s="1083"/>
      <c r="EB484" s="1083"/>
      <c r="EC484" s="52" t="e">
        <f>SUM(EC478,EC479,EC480,EC481,EC482,EC483)/'STUDENT PROFILE'!EL531</f>
        <v>#DIV/0!</v>
      </c>
      <c r="ED484" s="70"/>
      <c r="EE484" s="862"/>
      <c r="EF484" s="862"/>
      <c r="EG484" s="61"/>
      <c r="EH484" s="1083" t="s">
        <v>127</v>
      </c>
      <c r="EI484" s="1083"/>
      <c r="EJ484" s="1083"/>
      <c r="EK484" s="1083"/>
      <c r="EL484" s="1083"/>
      <c r="EM484" s="1083"/>
      <c r="EN484" s="1083"/>
      <c r="EO484" s="1083"/>
      <c r="EP484" s="1083"/>
      <c r="EQ484" s="1083"/>
      <c r="ER484" s="52" t="e">
        <f>SUM(ER478,ER479,ER480,ER481,ER482,ER483)/'STUDENT PROFILE'!FA531</f>
        <v>#DIV/0!</v>
      </c>
      <c r="ES484" s="70"/>
      <c r="ET484" s="862"/>
    </row>
    <row r="485" spans="1:150" s="155" customFormat="1">
      <c r="A485" s="862"/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0"/>
      <c r="M485" s="61"/>
      <c r="N485" s="61"/>
      <c r="O485" s="862"/>
      <c r="P485" s="862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2"/>
      <c r="AB485" s="61"/>
      <c r="AC485" s="61"/>
      <c r="AD485" s="862"/>
      <c r="AE485" s="862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2"/>
      <c r="AQ485" s="61"/>
      <c r="AR485" s="61"/>
      <c r="AS485" s="862"/>
      <c r="AT485" s="862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2"/>
      <c r="BF485" s="61"/>
      <c r="BG485" s="61"/>
      <c r="BH485" s="862"/>
      <c r="BI485" s="862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2"/>
      <c r="BU485" s="61"/>
      <c r="BV485" s="61"/>
      <c r="BW485" s="862"/>
      <c r="BX485" s="862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2"/>
      <c r="CJ485" s="61"/>
      <c r="CK485" s="61"/>
      <c r="CL485" s="862"/>
      <c r="CM485" s="862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2"/>
      <c r="CY485" s="61"/>
      <c r="CZ485" s="61"/>
      <c r="DA485" s="862"/>
      <c r="DB485" s="862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2"/>
      <c r="DN485" s="61"/>
      <c r="DO485" s="61"/>
      <c r="DP485" s="862"/>
      <c r="DQ485" s="862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2"/>
      <c r="EC485" s="61"/>
      <c r="ED485" s="61"/>
      <c r="EE485" s="862"/>
      <c r="EF485" s="862"/>
      <c r="EG485" s="61"/>
      <c r="EH485" s="61"/>
      <c r="EI485" s="61"/>
      <c r="EJ485" s="61"/>
      <c r="EK485" s="61"/>
      <c r="EL485" s="61"/>
      <c r="EM485" s="61"/>
      <c r="EN485" s="61"/>
      <c r="EO485" s="61"/>
      <c r="EP485" s="61"/>
      <c r="EQ485" s="62"/>
      <c r="ER485" s="61"/>
      <c r="ES485" s="61"/>
      <c r="ET485" s="862"/>
    </row>
    <row r="486" spans="1:150" s="53" customFormat="1" ht="34.5" customHeight="1">
      <c r="A486" s="862"/>
      <c r="B486" s="63"/>
      <c r="C486" s="1084" t="s">
        <v>875</v>
      </c>
      <c r="D486" s="1084"/>
      <c r="E486" s="1084"/>
      <c r="F486" s="1084"/>
      <c r="G486" s="80"/>
      <c r="H486" s="1084" t="s">
        <v>876</v>
      </c>
      <c r="I486" s="1084"/>
      <c r="J486" s="1084"/>
      <c r="K486" s="1084"/>
      <c r="L486" s="1084"/>
      <c r="M486" s="80"/>
      <c r="N486" s="63"/>
      <c r="O486" s="862"/>
      <c r="P486" s="862"/>
      <c r="Q486" s="63"/>
      <c r="R486" s="1084" t="s">
        <v>875</v>
      </c>
      <c r="S486" s="1084"/>
      <c r="T486" s="1084"/>
      <c r="U486" s="1084"/>
      <c r="V486" s="80"/>
      <c r="W486" s="1084" t="s">
        <v>876</v>
      </c>
      <c r="X486" s="1084"/>
      <c r="Y486" s="1084"/>
      <c r="Z486" s="1084"/>
      <c r="AA486" s="1084"/>
      <c r="AB486" s="80"/>
      <c r="AC486" s="63"/>
      <c r="AD486" s="862"/>
      <c r="AE486" s="862"/>
      <c r="AF486" s="63"/>
      <c r="AG486" s="1084" t="s">
        <v>875</v>
      </c>
      <c r="AH486" s="1084"/>
      <c r="AI486" s="1084"/>
      <c r="AJ486" s="1084"/>
      <c r="AK486" s="80"/>
      <c r="AL486" s="1084" t="s">
        <v>876</v>
      </c>
      <c r="AM486" s="1084"/>
      <c r="AN486" s="1084"/>
      <c r="AO486" s="1084"/>
      <c r="AP486" s="1084"/>
      <c r="AQ486" s="80"/>
      <c r="AR486" s="63"/>
      <c r="AS486" s="862"/>
      <c r="AT486" s="862"/>
      <c r="AU486" s="63"/>
      <c r="AV486" s="1084" t="s">
        <v>875</v>
      </c>
      <c r="AW486" s="1084"/>
      <c r="AX486" s="1084"/>
      <c r="AY486" s="1084"/>
      <c r="AZ486" s="80"/>
      <c r="BA486" s="1084" t="s">
        <v>876</v>
      </c>
      <c r="BB486" s="1084"/>
      <c r="BC486" s="1084"/>
      <c r="BD486" s="1084"/>
      <c r="BE486" s="1084"/>
      <c r="BF486" s="80"/>
      <c r="BG486" s="63"/>
      <c r="BH486" s="862"/>
      <c r="BI486" s="862"/>
      <c r="BJ486" s="63"/>
      <c r="BK486" s="1084" t="s">
        <v>875</v>
      </c>
      <c r="BL486" s="1084"/>
      <c r="BM486" s="1084"/>
      <c r="BN486" s="1084"/>
      <c r="BO486" s="80"/>
      <c r="BP486" s="1084" t="s">
        <v>876</v>
      </c>
      <c r="BQ486" s="1084"/>
      <c r="BR486" s="1084"/>
      <c r="BS486" s="1084"/>
      <c r="BT486" s="1084"/>
      <c r="BU486" s="80"/>
      <c r="BV486" s="63"/>
      <c r="BW486" s="862"/>
      <c r="BX486" s="862"/>
      <c r="BY486" s="63"/>
      <c r="BZ486" s="1084" t="s">
        <v>875</v>
      </c>
      <c r="CA486" s="1084"/>
      <c r="CB486" s="1084"/>
      <c r="CC486" s="1084"/>
      <c r="CD486" s="80"/>
      <c r="CE486" s="1084" t="s">
        <v>876</v>
      </c>
      <c r="CF486" s="1084"/>
      <c r="CG486" s="1084"/>
      <c r="CH486" s="1084"/>
      <c r="CI486" s="1084"/>
      <c r="CJ486" s="80"/>
      <c r="CK486" s="63"/>
      <c r="CL486" s="862"/>
      <c r="CM486" s="862"/>
      <c r="CN486" s="63"/>
      <c r="CO486" s="1084" t="s">
        <v>875</v>
      </c>
      <c r="CP486" s="1084"/>
      <c r="CQ486" s="1084"/>
      <c r="CR486" s="1084"/>
      <c r="CS486" s="80"/>
      <c r="CT486" s="1084" t="s">
        <v>876</v>
      </c>
      <c r="CU486" s="1084"/>
      <c r="CV486" s="1084"/>
      <c r="CW486" s="1084"/>
      <c r="CX486" s="1084"/>
      <c r="CY486" s="80"/>
      <c r="CZ486" s="63"/>
      <c r="DA486" s="862"/>
      <c r="DB486" s="862"/>
      <c r="DC486" s="63"/>
      <c r="DD486" s="1084" t="s">
        <v>875</v>
      </c>
      <c r="DE486" s="1084"/>
      <c r="DF486" s="1084"/>
      <c r="DG486" s="1084"/>
      <c r="DH486" s="80"/>
      <c r="DI486" s="1084" t="s">
        <v>876</v>
      </c>
      <c r="DJ486" s="1084"/>
      <c r="DK486" s="1084"/>
      <c r="DL486" s="1084"/>
      <c r="DM486" s="1084"/>
      <c r="DN486" s="80"/>
      <c r="DO486" s="63"/>
      <c r="DP486" s="862"/>
      <c r="DQ486" s="862"/>
      <c r="DR486" s="63"/>
      <c r="DS486" s="1084" t="s">
        <v>875</v>
      </c>
      <c r="DT486" s="1084"/>
      <c r="DU486" s="1084"/>
      <c r="DV486" s="1084"/>
      <c r="DW486" s="80"/>
      <c r="DX486" s="1084" t="s">
        <v>876</v>
      </c>
      <c r="DY486" s="1084"/>
      <c r="DZ486" s="1084"/>
      <c r="EA486" s="1084"/>
      <c r="EB486" s="1084"/>
      <c r="EC486" s="80"/>
      <c r="ED486" s="63"/>
      <c r="EE486" s="862"/>
      <c r="EF486" s="862"/>
      <c r="EG486" s="63"/>
      <c r="EH486" s="1084" t="s">
        <v>875</v>
      </c>
      <c r="EI486" s="1084"/>
      <c r="EJ486" s="1084"/>
      <c r="EK486" s="1084"/>
      <c r="EL486" s="80"/>
      <c r="EM486" s="1084" t="s">
        <v>876</v>
      </c>
      <c r="EN486" s="1084"/>
      <c r="EO486" s="1084"/>
      <c r="EP486" s="1084"/>
      <c r="EQ486" s="1084"/>
      <c r="ER486" s="80"/>
      <c r="ES486" s="63"/>
      <c r="ET486" s="862"/>
    </row>
    <row r="487" spans="1:150" s="53" customFormat="1" ht="34.5" customHeight="1">
      <c r="A487" s="862"/>
      <c r="B487" s="63"/>
      <c r="C487" s="1085" t="s">
        <v>877</v>
      </c>
      <c r="D487" s="1085"/>
      <c r="E487" s="1085"/>
      <c r="F487" s="1085"/>
      <c r="G487" s="1085"/>
      <c r="H487" s="1085"/>
      <c r="I487" s="1085"/>
      <c r="J487" s="1085"/>
      <c r="K487" s="1085"/>
      <c r="L487" s="1085"/>
      <c r="M487" s="1085"/>
      <c r="N487" s="71"/>
      <c r="O487" s="862"/>
      <c r="P487" s="862"/>
      <c r="Q487" s="63"/>
      <c r="R487" s="1085" t="s">
        <v>877</v>
      </c>
      <c r="S487" s="1085"/>
      <c r="T487" s="1085"/>
      <c r="U487" s="1085"/>
      <c r="V487" s="1085"/>
      <c r="W487" s="1085"/>
      <c r="X487" s="1085"/>
      <c r="Y487" s="1085"/>
      <c r="Z487" s="1085"/>
      <c r="AA487" s="1085"/>
      <c r="AB487" s="1085"/>
      <c r="AC487" s="71"/>
      <c r="AD487" s="862"/>
      <c r="AE487" s="862"/>
      <c r="AF487" s="63"/>
      <c r="AG487" s="1085" t="s">
        <v>877</v>
      </c>
      <c r="AH487" s="1085"/>
      <c r="AI487" s="1085"/>
      <c r="AJ487" s="1085"/>
      <c r="AK487" s="1085"/>
      <c r="AL487" s="1085"/>
      <c r="AM487" s="1085"/>
      <c r="AN487" s="1085"/>
      <c r="AO487" s="1085"/>
      <c r="AP487" s="1085"/>
      <c r="AQ487" s="1085"/>
      <c r="AR487" s="71"/>
      <c r="AS487" s="862"/>
      <c r="AT487" s="862"/>
      <c r="AU487" s="63"/>
      <c r="AV487" s="1085" t="s">
        <v>877</v>
      </c>
      <c r="AW487" s="1085"/>
      <c r="AX487" s="1085"/>
      <c r="AY487" s="1085"/>
      <c r="AZ487" s="1085"/>
      <c r="BA487" s="1085"/>
      <c r="BB487" s="1085"/>
      <c r="BC487" s="1085"/>
      <c r="BD487" s="1085"/>
      <c r="BE487" s="1085"/>
      <c r="BF487" s="1085"/>
      <c r="BG487" s="71"/>
      <c r="BH487" s="862"/>
      <c r="BI487" s="862"/>
      <c r="BJ487" s="63"/>
      <c r="BK487" s="1085" t="s">
        <v>877</v>
      </c>
      <c r="BL487" s="1085"/>
      <c r="BM487" s="1085"/>
      <c r="BN487" s="1085"/>
      <c r="BO487" s="1085"/>
      <c r="BP487" s="1085"/>
      <c r="BQ487" s="1085"/>
      <c r="BR487" s="1085"/>
      <c r="BS487" s="1085"/>
      <c r="BT487" s="1085"/>
      <c r="BU487" s="1085"/>
      <c r="BV487" s="71"/>
      <c r="BW487" s="862"/>
      <c r="BX487" s="862"/>
      <c r="BY487" s="63"/>
      <c r="BZ487" s="1085" t="s">
        <v>877</v>
      </c>
      <c r="CA487" s="1085"/>
      <c r="CB487" s="1085"/>
      <c r="CC487" s="1085"/>
      <c r="CD487" s="1085"/>
      <c r="CE487" s="1085"/>
      <c r="CF487" s="1085"/>
      <c r="CG487" s="1085"/>
      <c r="CH487" s="1085"/>
      <c r="CI487" s="1085"/>
      <c r="CJ487" s="1085"/>
      <c r="CK487" s="71"/>
      <c r="CL487" s="862"/>
      <c r="CM487" s="862"/>
      <c r="CN487" s="63"/>
      <c r="CO487" s="1085" t="s">
        <v>877</v>
      </c>
      <c r="CP487" s="1085"/>
      <c r="CQ487" s="1085"/>
      <c r="CR487" s="1085"/>
      <c r="CS487" s="1085"/>
      <c r="CT487" s="1085"/>
      <c r="CU487" s="1085"/>
      <c r="CV487" s="1085"/>
      <c r="CW487" s="1085"/>
      <c r="CX487" s="1085"/>
      <c r="CY487" s="1085"/>
      <c r="CZ487" s="71"/>
      <c r="DA487" s="862"/>
      <c r="DB487" s="862"/>
      <c r="DC487" s="63"/>
      <c r="DD487" s="1085" t="s">
        <v>877</v>
      </c>
      <c r="DE487" s="1085"/>
      <c r="DF487" s="1085"/>
      <c r="DG487" s="1085"/>
      <c r="DH487" s="1085"/>
      <c r="DI487" s="1085"/>
      <c r="DJ487" s="1085"/>
      <c r="DK487" s="1085"/>
      <c r="DL487" s="1085"/>
      <c r="DM487" s="1085"/>
      <c r="DN487" s="1085"/>
      <c r="DO487" s="71"/>
      <c r="DP487" s="862"/>
      <c r="DQ487" s="862"/>
      <c r="DR487" s="63"/>
      <c r="DS487" s="1085" t="s">
        <v>877</v>
      </c>
      <c r="DT487" s="1085"/>
      <c r="DU487" s="1085"/>
      <c r="DV487" s="1085"/>
      <c r="DW487" s="1085"/>
      <c r="DX487" s="1085"/>
      <c r="DY487" s="1085"/>
      <c r="DZ487" s="1085"/>
      <c r="EA487" s="1085"/>
      <c r="EB487" s="1085"/>
      <c r="EC487" s="1085"/>
      <c r="ED487" s="71"/>
      <c r="EE487" s="862"/>
      <c r="EF487" s="862"/>
      <c r="EG487" s="63"/>
      <c r="EH487" s="1085" t="s">
        <v>877</v>
      </c>
      <c r="EI487" s="1085"/>
      <c r="EJ487" s="1085"/>
      <c r="EK487" s="1085"/>
      <c r="EL487" s="1085"/>
      <c r="EM487" s="1085"/>
      <c r="EN487" s="1085"/>
      <c r="EO487" s="1085"/>
      <c r="EP487" s="1085"/>
      <c r="EQ487" s="1085"/>
      <c r="ER487" s="1085"/>
      <c r="ES487" s="71"/>
      <c r="ET487" s="862"/>
    </row>
    <row r="488" spans="1:150" s="53" customFormat="1" ht="34.5" customHeight="1">
      <c r="A488" s="862"/>
      <c r="B488" s="63"/>
      <c r="C488" s="80" t="s">
        <v>847</v>
      </c>
      <c r="D488" s="80"/>
      <c r="E488" s="80"/>
      <c r="F488" s="80"/>
      <c r="G488" s="80"/>
      <c r="H488" s="80"/>
      <c r="I488" s="80"/>
      <c r="J488" s="80"/>
      <c r="K488" s="80"/>
      <c r="L488" s="386"/>
      <c r="M488" s="80"/>
      <c r="N488" s="63"/>
      <c r="O488" s="862"/>
      <c r="P488" s="862"/>
      <c r="Q488" s="63"/>
      <c r="R488" s="80" t="s">
        <v>847</v>
      </c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63"/>
      <c r="AD488" s="862"/>
      <c r="AE488" s="862"/>
      <c r="AF488" s="63"/>
      <c r="AG488" s="80" t="s">
        <v>847</v>
      </c>
      <c r="AH488" s="80"/>
      <c r="AI488" s="80"/>
      <c r="AJ488" s="80"/>
      <c r="AK488" s="80"/>
      <c r="AL488" s="80"/>
      <c r="AM488" s="80"/>
      <c r="AN488" s="80"/>
      <c r="AO488" s="80"/>
      <c r="AP488" s="80"/>
      <c r="AQ488" s="80"/>
      <c r="AR488" s="63"/>
      <c r="AS488" s="862"/>
      <c r="AT488" s="862"/>
      <c r="AU488" s="63"/>
      <c r="AV488" s="80" t="s">
        <v>847</v>
      </c>
      <c r="AW488" s="80"/>
      <c r="AX488" s="80"/>
      <c r="AY488" s="80"/>
      <c r="AZ488" s="80"/>
      <c r="BA488" s="80"/>
      <c r="BB488" s="80"/>
      <c r="BC488" s="80"/>
      <c r="BD488" s="80"/>
      <c r="BE488" s="80"/>
      <c r="BF488" s="80"/>
      <c r="BG488" s="63"/>
      <c r="BH488" s="862"/>
      <c r="BI488" s="862"/>
      <c r="BJ488" s="63"/>
      <c r="BK488" s="80" t="s">
        <v>847</v>
      </c>
      <c r="BL488" s="80"/>
      <c r="BM488" s="80"/>
      <c r="BN488" s="80"/>
      <c r="BO488" s="80"/>
      <c r="BP488" s="80"/>
      <c r="BQ488" s="80"/>
      <c r="BR488" s="80"/>
      <c r="BS488" s="80"/>
      <c r="BT488" s="80"/>
      <c r="BU488" s="80"/>
      <c r="BV488" s="63"/>
      <c r="BW488" s="862"/>
      <c r="BX488" s="862"/>
      <c r="BY488" s="63"/>
      <c r="BZ488" s="80" t="s">
        <v>847</v>
      </c>
      <c r="CA488" s="80"/>
      <c r="CB488" s="80"/>
      <c r="CC488" s="80"/>
      <c r="CD488" s="80"/>
      <c r="CE488" s="80"/>
      <c r="CF488" s="80"/>
      <c r="CG488" s="80"/>
      <c r="CH488" s="80"/>
      <c r="CI488" s="80"/>
      <c r="CJ488" s="80"/>
      <c r="CK488" s="63"/>
      <c r="CL488" s="862"/>
      <c r="CM488" s="862"/>
      <c r="CN488" s="63"/>
      <c r="CO488" s="80" t="s">
        <v>847</v>
      </c>
      <c r="CP488" s="80"/>
      <c r="CQ488" s="80"/>
      <c r="CR488" s="80"/>
      <c r="CS488" s="80"/>
      <c r="CT488" s="80"/>
      <c r="CU488" s="80"/>
      <c r="CV488" s="80"/>
      <c r="CW488" s="80"/>
      <c r="CX488" s="80"/>
      <c r="CY488" s="80"/>
      <c r="CZ488" s="63"/>
      <c r="DA488" s="862"/>
      <c r="DB488" s="862"/>
      <c r="DC488" s="63"/>
      <c r="DD488" s="80" t="s">
        <v>847</v>
      </c>
      <c r="DE488" s="80"/>
      <c r="DF488" s="80"/>
      <c r="DG488" s="80"/>
      <c r="DH488" s="80"/>
      <c r="DI488" s="80"/>
      <c r="DJ488" s="80"/>
      <c r="DK488" s="80"/>
      <c r="DL488" s="80"/>
      <c r="DM488" s="80"/>
      <c r="DN488" s="80"/>
      <c r="DO488" s="63"/>
      <c r="DP488" s="862"/>
      <c r="DQ488" s="862"/>
      <c r="DR488" s="63"/>
      <c r="DS488" s="80" t="s">
        <v>847</v>
      </c>
      <c r="DT488" s="80"/>
      <c r="DU488" s="80"/>
      <c r="DV488" s="80"/>
      <c r="DW488" s="80"/>
      <c r="DX488" s="80"/>
      <c r="DY488" s="80"/>
      <c r="DZ488" s="80"/>
      <c r="EA488" s="80"/>
      <c r="EB488" s="80"/>
      <c r="EC488" s="80"/>
      <c r="ED488" s="63"/>
      <c r="EE488" s="862"/>
      <c r="EF488" s="862"/>
      <c r="EG488" s="63"/>
      <c r="EH488" s="80" t="s">
        <v>847</v>
      </c>
      <c r="EI488" s="80"/>
      <c r="EJ488" s="80"/>
      <c r="EK488" s="80"/>
      <c r="EL488" s="80"/>
      <c r="EM488" s="80"/>
      <c r="EN488" s="80"/>
      <c r="EO488" s="80"/>
      <c r="EP488" s="80"/>
      <c r="EQ488" s="80"/>
      <c r="ER488" s="80"/>
      <c r="ES488" s="63"/>
      <c r="ET488" s="862"/>
    </row>
    <row r="489" spans="1:150" s="53" customFormat="1" ht="34.5" customHeight="1">
      <c r="A489" s="862"/>
      <c r="B489" s="63"/>
      <c r="C489" s="80" t="s">
        <v>878</v>
      </c>
      <c r="D489" s="80"/>
      <c r="E489" s="80"/>
      <c r="F489" s="80"/>
      <c r="G489" s="80"/>
      <c r="H489" s="80"/>
      <c r="I489" s="80"/>
      <c r="J489" s="80"/>
      <c r="K489" s="80"/>
      <c r="L489" s="386"/>
      <c r="M489" s="80"/>
      <c r="N489" s="63"/>
      <c r="O489" s="862"/>
      <c r="P489" s="862"/>
      <c r="Q489" s="63"/>
      <c r="R489" s="80" t="s">
        <v>878</v>
      </c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63"/>
      <c r="AD489" s="862"/>
      <c r="AE489" s="862"/>
      <c r="AF489" s="63"/>
      <c r="AG489" s="80" t="s">
        <v>878</v>
      </c>
      <c r="AH489" s="80"/>
      <c r="AI489" s="80"/>
      <c r="AJ489" s="80"/>
      <c r="AK489" s="80"/>
      <c r="AL489" s="80"/>
      <c r="AM489" s="80"/>
      <c r="AN489" s="80"/>
      <c r="AO489" s="80"/>
      <c r="AP489" s="80"/>
      <c r="AQ489" s="80"/>
      <c r="AR489" s="63"/>
      <c r="AS489" s="862"/>
      <c r="AT489" s="862"/>
      <c r="AU489" s="63"/>
      <c r="AV489" s="80" t="s">
        <v>878</v>
      </c>
      <c r="AW489" s="80"/>
      <c r="AX489" s="80"/>
      <c r="AY489" s="80"/>
      <c r="AZ489" s="80"/>
      <c r="BA489" s="80"/>
      <c r="BB489" s="80"/>
      <c r="BC489" s="80"/>
      <c r="BD489" s="80"/>
      <c r="BE489" s="80"/>
      <c r="BF489" s="80"/>
      <c r="BG489" s="63"/>
      <c r="BH489" s="862"/>
      <c r="BI489" s="862"/>
      <c r="BJ489" s="63"/>
      <c r="BK489" s="80" t="s">
        <v>878</v>
      </c>
      <c r="BL489" s="80"/>
      <c r="BM489" s="80"/>
      <c r="BN489" s="80"/>
      <c r="BO489" s="80"/>
      <c r="BP489" s="80"/>
      <c r="BQ489" s="80"/>
      <c r="BR489" s="80"/>
      <c r="BS489" s="80"/>
      <c r="BT489" s="80"/>
      <c r="BU489" s="80"/>
      <c r="BV489" s="63"/>
      <c r="BW489" s="862"/>
      <c r="BX489" s="862"/>
      <c r="BY489" s="63"/>
      <c r="BZ489" s="80" t="s">
        <v>878</v>
      </c>
      <c r="CA489" s="80"/>
      <c r="CB489" s="80"/>
      <c r="CC489" s="80"/>
      <c r="CD489" s="80"/>
      <c r="CE489" s="80"/>
      <c r="CF489" s="80"/>
      <c r="CG489" s="80"/>
      <c r="CH489" s="80"/>
      <c r="CI489" s="80"/>
      <c r="CJ489" s="80"/>
      <c r="CK489" s="63"/>
      <c r="CL489" s="862"/>
      <c r="CM489" s="862"/>
      <c r="CN489" s="63"/>
      <c r="CO489" s="80" t="s">
        <v>878</v>
      </c>
      <c r="CP489" s="80"/>
      <c r="CQ489" s="80"/>
      <c r="CR489" s="80"/>
      <c r="CS489" s="80"/>
      <c r="CT489" s="80"/>
      <c r="CU489" s="80"/>
      <c r="CV489" s="80"/>
      <c r="CW489" s="80"/>
      <c r="CX489" s="80"/>
      <c r="CY489" s="80"/>
      <c r="CZ489" s="63"/>
      <c r="DA489" s="862"/>
      <c r="DB489" s="862"/>
      <c r="DC489" s="63"/>
      <c r="DD489" s="80" t="s">
        <v>878</v>
      </c>
      <c r="DE489" s="80"/>
      <c r="DF489" s="80"/>
      <c r="DG489" s="80"/>
      <c r="DH489" s="80"/>
      <c r="DI489" s="80"/>
      <c r="DJ489" s="80"/>
      <c r="DK489" s="80"/>
      <c r="DL489" s="80"/>
      <c r="DM489" s="80"/>
      <c r="DN489" s="80"/>
      <c r="DO489" s="63"/>
      <c r="DP489" s="862"/>
      <c r="DQ489" s="862"/>
      <c r="DR489" s="63"/>
      <c r="DS489" s="80" t="s">
        <v>878</v>
      </c>
      <c r="DT489" s="80"/>
      <c r="DU489" s="80"/>
      <c r="DV489" s="80"/>
      <c r="DW489" s="80"/>
      <c r="DX489" s="80"/>
      <c r="DY489" s="80"/>
      <c r="DZ489" s="80"/>
      <c r="EA489" s="80"/>
      <c r="EB489" s="80"/>
      <c r="EC489" s="80"/>
      <c r="ED489" s="63"/>
      <c r="EE489" s="862"/>
      <c r="EF489" s="862"/>
      <c r="EG489" s="63"/>
      <c r="EH489" s="80" t="s">
        <v>878</v>
      </c>
      <c r="EI489" s="80"/>
      <c r="EJ489" s="80"/>
      <c r="EK489" s="80"/>
      <c r="EL489" s="80"/>
      <c r="EM489" s="80"/>
      <c r="EN489" s="80"/>
      <c r="EO489" s="80"/>
      <c r="EP489" s="80"/>
      <c r="EQ489" s="80"/>
      <c r="ER489" s="80"/>
      <c r="ES489" s="63"/>
      <c r="ET489" s="862"/>
    </row>
    <row r="490" spans="1:150" s="53" customFormat="1" ht="34.5" customHeight="1">
      <c r="A490" s="862"/>
      <c r="B490" s="63"/>
      <c r="C490" s="80" t="s">
        <v>879</v>
      </c>
      <c r="D490" s="80"/>
      <c r="E490" s="80"/>
      <c r="F490" s="80"/>
      <c r="G490" s="80"/>
      <c r="H490" s="80"/>
      <c r="I490" s="80"/>
      <c r="J490" s="80"/>
      <c r="K490" s="80"/>
      <c r="L490" s="386"/>
      <c r="M490" s="80"/>
      <c r="N490" s="63"/>
      <c r="O490" s="862"/>
      <c r="P490" s="862"/>
      <c r="Q490" s="63"/>
      <c r="R490" s="80" t="s">
        <v>879</v>
      </c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63"/>
      <c r="AD490" s="862"/>
      <c r="AE490" s="862"/>
      <c r="AF490" s="63"/>
      <c r="AG490" s="80" t="s">
        <v>879</v>
      </c>
      <c r="AH490" s="80"/>
      <c r="AI490" s="80"/>
      <c r="AJ490" s="80"/>
      <c r="AK490" s="80"/>
      <c r="AL490" s="80"/>
      <c r="AM490" s="80"/>
      <c r="AN490" s="80"/>
      <c r="AO490" s="80"/>
      <c r="AP490" s="80"/>
      <c r="AQ490" s="80"/>
      <c r="AR490" s="63"/>
      <c r="AS490" s="862"/>
      <c r="AT490" s="862"/>
      <c r="AU490" s="63"/>
      <c r="AV490" s="80" t="s">
        <v>879</v>
      </c>
      <c r="AW490" s="80"/>
      <c r="AX490" s="80"/>
      <c r="AY490" s="80"/>
      <c r="AZ490" s="80"/>
      <c r="BA490" s="80"/>
      <c r="BB490" s="80"/>
      <c r="BC490" s="80"/>
      <c r="BD490" s="80"/>
      <c r="BE490" s="80"/>
      <c r="BF490" s="80"/>
      <c r="BG490" s="63"/>
      <c r="BH490" s="862"/>
      <c r="BI490" s="862"/>
      <c r="BJ490" s="63"/>
      <c r="BK490" s="80" t="s">
        <v>879</v>
      </c>
      <c r="BL490" s="80"/>
      <c r="BM490" s="80"/>
      <c r="BN490" s="80"/>
      <c r="BO490" s="80"/>
      <c r="BP490" s="80"/>
      <c r="BQ490" s="80"/>
      <c r="BR490" s="80"/>
      <c r="BS490" s="80"/>
      <c r="BT490" s="80"/>
      <c r="BU490" s="80"/>
      <c r="BV490" s="63"/>
      <c r="BW490" s="862"/>
      <c r="BX490" s="862"/>
      <c r="BY490" s="63"/>
      <c r="BZ490" s="80" t="s">
        <v>879</v>
      </c>
      <c r="CA490" s="80"/>
      <c r="CB490" s="80"/>
      <c r="CC490" s="80"/>
      <c r="CD490" s="80"/>
      <c r="CE490" s="80"/>
      <c r="CF490" s="80"/>
      <c r="CG490" s="80"/>
      <c r="CH490" s="80"/>
      <c r="CI490" s="80"/>
      <c r="CJ490" s="80"/>
      <c r="CK490" s="63"/>
      <c r="CL490" s="862"/>
      <c r="CM490" s="862"/>
      <c r="CN490" s="63"/>
      <c r="CO490" s="80" t="s">
        <v>879</v>
      </c>
      <c r="CP490" s="80"/>
      <c r="CQ490" s="80"/>
      <c r="CR490" s="80"/>
      <c r="CS490" s="80"/>
      <c r="CT490" s="80"/>
      <c r="CU490" s="80"/>
      <c r="CV490" s="80"/>
      <c r="CW490" s="80"/>
      <c r="CX490" s="80"/>
      <c r="CY490" s="80"/>
      <c r="CZ490" s="63"/>
      <c r="DA490" s="862"/>
      <c r="DB490" s="862"/>
      <c r="DC490" s="63"/>
      <c r="DD490" s="80" t="s">
        <v>879</v>
      </c>
      <c r="DE490" s="80"/>
      <c r="DF490" s="80"/>
      <c r="DG490" s="80"/>
      <c r="DH490" s="80"/>
      <c r="DI490" s="80"/>
      <c r="DJ490" s="80"/>
      <c r="DK490" s="80"/>
      <c r="DL490" s="80"/>
      <c r="DM490" s="80"/>
      <c r="DN490" s="80"/>
      <c r="DO490" s="63"/>
      <c r="DP490" s="862"/>
      <c r="DQ490" s="862"/>
      <c r="DR490" s="63"/>
      <c r="DS490" s="80" t="s">
        <v>879</v>
      </c>
      <c r="DT490" s="80"/>
      <c r="DU490" s="80"/>
      <c r="DV490" s="80"/>
      <c r="DW490" s="80"/>
      <c r="DX490" s="80"/>
      <c r="DY490" s="80"/>
      <c r="DZ490" s="80"/>
      <c r="EA490" s="80"/>
      <c r="EB490" s="80"/>
      <c r="EC490" s="80"/>
      <c r="ED490" s="63"/>
      <c r="EE490" s="862"/>
      <c r="EF490" s="862"/>
      <c r="EG490" s="63"/>
      <c r="EH490" s="80" t="s">
        <v>879</v>
      </c>
      <c r="EI490" s="80"/>
      <c r="EJ490" s="80"/>
      <c r="EK490" s="80"/>
      <c r="EL490" s="80"/>
      <c r="EM490" s="80"/>
      <c r="EN490" s="80"/>
      <c r="EO490" s="80"/>
      <c r="EP490" s="80"/>
      <c r="EQ490" s="80"/>
      <c r="ER490" s="80"/>
      <c r="ES490" s="63"/>
      <c r="ET490" s="862"/>
    </row>
    <row r="491" spans="1:150" s="155" customFormat="1">
      <c r="A491" s="862"/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0"/>
      <c r="M491" s="61"/>
      <c r="N491" s="61"/>
      <c r="O491" s="862"/>
      <c r="P491" s="862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2"/>
      <c r="AB491" s="61"/>
      <c r="AC491" s="61"/>
      <c r="AD491" s="862"/>
      <c r="AE491" s="862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2"/>
      <c r="AQ491" s="61"/>
      <c r="AR491" s="61"/>
      <c r="AS491" s="862"/>
      <c r="AT491" s="862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2"/>
      <c r="BF491" s="61"/>
      <c r="BG491" s="61"/>
      <c r="BH491" s="862"/>
      <c r="BI491" s="862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2"/>
      <c r="BU491" s="61"/>
      <c r="BV491" s="61"/>
      <c r="BW491" s="862"/>
      <c r="BX491" s="862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2"/>
      <c r="CJ491" s="61"/>
      <c r="CK491" s="61"/>
      <c r="CL491" s="862"/>
      <c r="CM491" s="862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2"/>
      <c r="CY491" s="61"/>
      <c r="CZ491" s="61"/>
      <c r="DA491" s="862"/>
      <c r="DB491" s="862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2"/>
      <c r="DN491" s="61"/>
      <c r="DO491" s="61"/>
      <c r="DP491" s="862"/>
      <c r="DQ491" s="862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2"/>
      <c r="EC491" s="61"/>
      <c r="ED491" s="61"/>
      <c r="EE491" s="862"/>
      <c r="EF491" s="862"/>
      <c r="EG491" s="61"/>
      <c r="EH491" s="61"/>
      <c r="EI491" s="61"/>
      <c r="EJ491" s="61"/>
      <c r="EK491" s="61"/>
      <c r="EL491" s="61"/>
      <c r="EM491" s="61"/>
      <c r="EN491" s="61"/>
      <c r="EO491" s="61"/>
      <c r="EP491" s="61"/>
      <c r="EQ491" s="62"/>
      <c r="ER491" s="61"/>
      <c r="ES491" s="61"/>
      <c r="ET491" s="862"/>
    </row>
    <row r="492" spans="1:150" s="155" customFormat="1">
      <c r="A492" s="862"/>
      <c r="B492" s="61"/>
      <c r="C492" s="81" t="s">
        <v>850</v>
      </c>
      <c r="D492" s="61"/>
      <c r="E492" s="61"/>
      <c r="F492" s="61"/>
      <c r="G492" s="61"/>
      <c r="H492" s="61"/>
      <c r="I492" s="61"/>
      <c r="J492" s="61"/>
      <c r="K492" s="61"/>
      <c r="L492" s="60"/>
      <c r="M492" s="61"/>
      <c r="N492" s="61"/>
      <c r="O492" s="862"/>
      <c r="P492" s="862"/>
      <c r="Q492" s="61"/>
      <c r="R492" s="81" t="s">
        <v>850</v>
      </c>
      <c r="S492" s="61"/>
      <c r="T492" s="61"/>
      <c r="U492" s="61"/>
      <c r="V492" s="61"/>
      <c r="W492" s="61"/>
      <c r="X492" s="61"/>
      <c r="Y492" s="61"/>
      <c r="Z492" s="61"/>
      <c r="AA492" s="62"/>
      <c r="AB492" s="61"/>
      <c r="AC492" s="61"/>
      <c r="AD492" s="862"/>
      <c r="AE492" s="862"/>
      <c r="AF492" s="61"/>
      <c r="AG492" s="81" t="s">
        <v>850</v>
      </c>
      <c r="AH492" s="61"/>
      <c r="AI492" s="61"/>
      <c r="AJ492" s="61"/>
      <c r="AK492" s="61"/>
      <c r="AL492" s="61"/>
      <c r="AM492" s="61"/>
      <c r="AN492" s="61"/>
      <c r="AO492" s="61"/>
      <c r="AP492" s="62"/>
      <c r="AQ492" s="61"/>
      <c r="AR492" s="61"/>
      <c r="AS492" s="862"/>
      <c r="AT492" s="862"/>
      <c r="AU492" s="61"/>
      <c r="AV492" s="81" t="s">
        <v>850</v>
      </c>
      <c r="AW492" s="61"/>
      <c r="AX492" s="61"/>
      <c r="AY492" s="61"/>
      <c r="AZ492" s="61"/>
      <c r="BA492" s="61"/>
      <c r="BB492" s="61"/>
      <c r="BC492" s="61"/>
      <c r="BD492" s="61"/>
      <c r="BE492" s="62"/>
      <c r="BF492" s="61"/>
      <c r="BG492" s="61"/>
      <c r="BH492" s="862"/>
      <c r="BI492" s="862"/>
      <c r="BJ492" s="61"/>
      <c r="BK492" s="81" t="s">
        <v>850</v>
      </c>
      <c r="BL492" s="61"/>
      <c r="BM492" s="61"/>
      <c r="BN492" s="61"/>
      <c r="BO492" s="61"/>
      <c r="BP492" s="61"/>
      <c r="BQ492" s="61"/>
      <c r="BR492" s="61"/>
      <c r="BS492" s="61"/>
      <c r="BT492" s="62"/>
      <c r="BU492" s="61"/>
      <c r="BV492" s="61"/>
      <c r="BW492" s="862"/>
      <c r="BX492" s="862"/>
      <c r="BY492" s="61"/>
      <c r="BZ492" s="81" t="s">
        <v>850</v>
      </c>
      <c r="CA492" s="61"/>
      <c r="CB492" s="61"/>
      <c r="CC492" s="61"/>
      <c r="CD492" s="61"/>
      <c r="CE492" s="61"/>
      <c r="CF492" s="61"/>
      <c r="CG492" s="61"/>
      <c r="CH492" s="61"/>
      <c r="CI492" s="62"/>
      <c r="CJ492" s="61"/>
      <c r="CK492" s="61"/>
      <c r="CL492" s="862"/>
      <c r="CM492" s="862"/>
      <c r="CN492" s="61"/>
      <c r="CO492" s="81" t="s">
        <v>850</v>
      </c>
      <c r="CP492" s="61"/>
      <c r="CQ492" s="61"/>
      <c r="CR492" s="61"/>
      <c r="CS492" s="61"/>
      <c r="CT492" s="61"/>
      <c r="CU492" s="61"/>
      <c r="CV492" s="61"/>
      <c r="CW492" s="61"/>
      <c r="CX492" s="62"/>
      <c r="CY492" s="61"/>
      <c r="CZ492" s="61"/>
      <c r="DA492" s="862"/>
      <c r="DB492" s="862"/>
      <c r="DC492" s="61"/>
      <c r="DD492" s="81" t="s">
        <v>850</v>
      </c>
      <c r="DE492" s="61"/>
      <c r="DF492" s="61"/>
      <c r="DG492" s="61"/>
      <c r="DH492" s="61"/>
      <c r="DI492" s="61"/>
      <c r="DJ492" s="61"/>
      <c r="DK492" s="61"/>
      <c r="DL492" s="61"/>
      <c r="DM492" s="62"/>
      <c r="DN492" s="61"/>
      <c r="DO492" s="61"/>
      <c r="DP492" s="862"/>
      <c r="DQ492" s="862"/>
      <c r="DR492" s="61"/>
      <c r="DS492" s="81" t="s">
        <v>850</v>
      </c>
      <c r="DT492" s="61"/>
      <c r="DU492" s="61"/>
      <c r="DV492" s="61"/>
      <c r="DW492" s="61"/>
      <c r="DX492" s="61"/>
      <c r="DY492" s="61"/>
      <c r="DZ492" s="61"/>
      <c r="EA492" s="61"/>
      <c r="EB492" s="62"/>
      <c r="EC492" s="61"/>
      <c r="ED492" s="61"/>
      <c r="EE492" s="862"/>
      <c r="EF492" s="862"/>
      <c r="EG492" s="61"/>
      <c r="EH492" s="81" t="s">
        <v>850</v>
      </c>
      <c r="EI492" s="61"/>
      <c r="EJ492" s="61"/>
      <c r="EK492" s="61"/>
      <c r="EL492" s="61"/>
      <c r="EM492" s="61"/>
      <c r="EN492" s="61"/>
      <c r="EO492" s="61"/>
      <c r="EP492" s="61"/>
      <c r="EQ492" s="62"/>
      <c r="ER492" s="61"/>
      <c r="ES492" s="61"/>
      <c r="ET492" s="862"/>
    </row>
    <row r="493" spans="1:150" s="155" customFormat="1">
      <c r="A493" s="862"/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0"/>
      <c r="M493" s="61"/>
      <c r="N493" s="61"/>
      <c r="O493" s="862"/>
      <c r="P493" s="862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2"/>
      <c r="AB493" s="61"/>
      <c r="AC493" s="61"/>
      <c r="AD493" s="862"/>
      <c r="AE493" s="862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2"/>
      <c r="AQ493" s="61"/>
      <c r="AR493" s="61"/>
      <c r="AS493" s="862"/>
      <c r="AT493" s="862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2"/>
      <c r="BF493" s="61"/>
      <c r="BG493" s="61"/>
      <c r="BH493" s="862"/>
      <c r="BI493" s="862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2"/>
      <c r="BU493" s="61"/>
      <c r="BV493" s="61"/>
      <c r="BW493" s="862"/>
      <c r="BX493" s="862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2"/>
      <c r="CJ493" s="61"/>
      <c r="CK493" s="61"/>
      <c r="CL493" s="862"/>
      <c r="CM493" s="862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2"/>
      <c r="CY493" s="61"/>
      <c r="CZ493" s="61"/>
      <c r="DA493" s="862"/>
      <c r="DB493" s="862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2"/>
      <c r="DN493" s="61"/>
      <c r="DO493" s="61"/>
      <c r="DP493" s="862"/>
      <c r="DQ493" s="862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2"/>
      <c r="EC493" s="61"/>
      <c r="ED493" s="61"/>
      <c r="EE493" s="862"/>
      <c r="EF493" s="862"/>
      <c r="EG493" s="61"/>
      <c r="EH493" s="61"/>
      <c r="EI493" s="61"/>
      <c r="EJ493" s="61"/>
      <c r="EK493" s="61"/>
      <c r="EL493" s="61"/>
      <c r="EM493" s="61"/>
      <c r="EN493" s="61"/>
      <c r="EO493" s="61"/>
      <c r="EP493" s="61"/>
      <c r="EQ493" s="62"/>
      <c r="ER493" s="61"/>
      <c r="ES493" s="61"/>
      <c r="ET493" s="862"/>
    </row>
    <row r="494" spans="1:150" s="155" customFormat="1" ht="17.25" customHeight="1">
      <c r="A494" s="862"/>
      <c r="B494" s="61"/>
      <c r="C494" s="1086"/>
      <c r="D494" s="1086"/>
      <c r="E494" s="1086" t="s">
        <v>851</v>
      </c>
      <c r="F494" s="1086"/>
      <c r="G494" s="1086"/>
      <c r="H494" s="1086"/>
      <c r="I494" s="1086"/>
      <c r="J494" s="1086"/>
      <c r="K494" s="1086"/>
      <c r="L494" s="1086"/>
      <c r="M494" s="55" t="s">
        <v>41</v>
      </c>
      <c r="N494" s="74"/>
      <c r="O494" s="862"/>
      <c r="P494" s="862"/>
      <c r="Q494" s="61"/>
      <c r="R494" s="1086"/>
      <c r="S494" s="1086"/>
      <c r="T494" s="1086" t="s">
        <v>851</v>
      </c>
      <c r="U494" s="1086"/>
      <c r="V494" s="1086"/>
      <c r="W494" s="1086"/>
      <c r="X494" s="1086"/>
      <c r="Y494" s="1086"/>
      <c r="Z494" s="1086"/>
      <c r="AA494" s="1086"/>
      <c r="AB494" s="55" t="s">
        <v>41</v>
      </c>
      <c r="AC494" s="74"/>
      <c r="AD494" s="862"/>
      <c r="AE494" s="862"/>
      <c r="AF494" s="61"/>
      <c r="AG494" s="1086"/>
      <c r="AH494" s="1086"/>
      <c r="AI494" s="1086" t="s">
        <v>851</v>
      </c>
      <c r="AJ494" s="1086"/>
      <c r="AK494" s="1086"/>
      <c r="AL494" s="1086"/>
      <c r="AM494" s="1086"/>
      <c r="AN494" s="1086"/>
      <c r="AO494" s="1086"/>
      <c r="AP494" s="1086"/>
      <c r="AQ494" s="55" t="s">
        <v>41</v>
      </c>
      <c r="AR494" s="74"/>
      <c r="AS494" s="862"/>
      <c r="AT494" s="862"/>
      <c r="AU494" s="61"/>
      <c r="AV494" s="1086"/>
      <c r="AW494" s="1086"/>
      <c r="AX494" s="1086" t="s">
        <v>851</v>
      </c>
      <c r="AY494" s="1086"/>
      <c r="AZ494" s="1086"/>
      <c r="BA494" s="1086"/>
      <c r="BB494" s="1086"/>
      <c r="BC494" s="1086"/>
      <c r="BD494" s="1086"/>
      <c r="BE494" s="1086"/>
      <c r="BF494" s="55" t="s">
        <v>41</v>
      </c>
      <c r="BG494" s="74"/>
      <c r="BH494" s="862"/>
      <c r="BI494" s="862"/>
      <c r="BJ494" s="61"/>
      <c r="BK494" s="1086"/>
      <c r="BL494" s="1086"/>
      <c r="BM494" s="1086" t="s">
        <v>851</v>
      </c>
      <c r="BN494" s="1086"/>
      <c r="BO494" s="1086"/>
      <c r="BP494" s="1086"/>
      <c r="BQ494" s="1086"/>
      <c r="BR494" s="1086"/>
      <c r="BS494" s="1086"/>
      <c r="BT494" s="1086"/>
      <c r="BU494" s="55" t="s">
        <v>41</v>
      </c>
      <c r="BV494" s="74"/>
      <c r="BW494" s="862"/>
      <c r="BX494" s="862"/>
      <c r="BY494" s="61"/>
      <c r="BZ494" s="1086"/>
      <c r="CA494" s="1086"/>
      <c r="CB494" s="1086" t="s">
        <v>851</v>
      </c>
      <c r="CC494" s="1086"/>
      <c r="CD494" s="1086"/>
      <c r="CE494" s="1086"/>
      <c r="CF494" s="1086"/>
      <c r="CG494" s="1086"/>
      <c r="CH494" s="1086"/>
      <c r="CI494" s="1086"/>
      <c r="CJ494" s="55" t="s">
        <v>41</v>
      </c>
      <c r="CK494" s="74"/>
      <c r="CL494" s="862"/>
      <c r="CM494" s="862"/>
      <c r="CN494" s="61"/>
      <c r="CO494" s="1086"/>
      <c r="CP494" s="1086"/>
      <c r="CQ494" s="1086" t="s">
        <v>851</v>
      </c>
      <c r="CR494" s="1086"/>
      <c r="CS494" s="1086"/>
      <c r="CT494" s="1086"/>
      <c r="CU494" s="1086"/>
      <c r="CV494" s="1086"/>
      <c r="CW494" s="1086"/>
      <c r="CX494" s="1086"/>
      <c r="CY494" s="55" t="s">
        <v>41</v>
      </c>
      <c r="CZ494" s="74"/>
      <c r="DA494" s="862"/>
      <c r="DB494" s="862"/>
      <c r="DC494" s="61"/>
      <c r="DD494" s="1086"/>
      <c r="DE494" s="1086"/>
      <c r="DF494" s="1086" t="s">
        <v>851</v>
      </c>
      <c r="DG494" s="1086"/>
      <c r="DH494" s="1086"/>
      <c r="DI494" s="1086"/>
      <c r="DJ494" s="1086"/>
      <c r="DK494" s="1086"/>
      <c r="DL494" s="1086"/>
      <c r="DM494" s="1086"/>
      <c r="DN494" s="55" t="s">
        <v>41</v>
      </c>
      <c r="DO494" s="74"/>
      <c r="DP494" s="862"/>
      <c r="DQ494" s="862"/>
      <c r="DR494" s="61"/>
      <c r="DS494" s="1086"/>
      <c r="DT494" s="1086"/>
      <c r="DU494" s="1086" t="s">
        <v>851</v>
      </c>
      <c r="DV494" s="1086"/>
      <c r="DW494" s="1086"/>
      <c r="DX494" s="1086"/>
      <c r="DY494" s="1086"/>
      <c r="DZ494" s="1086"/>
      <c r="EA494" s="1086"/>
      <c r="EB494" s="1086"/>
      <c r="EC494" s="55" t="s">
        <v>41</v>
      </c>
      <c r="ED494" s="74"/>
      <c r="EE494" s="862"/>
      <c r="EF494" s="862"/>
      <c r="EG494" s="61"/>
      <c r="EH494" s="1086"/>
      <c r="EI494" s="1086"/>
      <c r="EJ494" s="1086" t="s">
        <v>851</v>
      </c>
      <c r="EK494" s="1086"/>
      <c r="EL494" s="1086"/>
      <c r="EM494" s="1086"/>
      <c r="EN494" s="1086"/>
      <c r="EO494" s="1086"/>
      <c r="EP494" s="1086"/>
      <c r="EQ494" s="1086"/>
      <c r="ER494" s="55" t="s">
        <v>41</v>
      </c>
      <c r="ES494" s="74"/>
      <c r="ET494" s="862"/>
    </row>
    <row r="495" spans="1:150" s="155" customFormat="1" ht="30" customHeight="1">
      <c r="A495" s="862"/>
      <c r="B495" s="61"/>
      <c r="C495" s="1047" t="s">
        <v>852</v>
      </c>
      <c r="D495" s="1048"/>
      <c r="E49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F495" s="1049"/>
      <c r="G495" s="1049"/>
      <c r="H495" s="1049"/>
      <c r="I495" s="1049"/>
      <c r="J495" s="1049"/>
      <c r="K495" s="1049"/>
      <c r="L495" s="1049"/>
      <c r="M495" s="165" t="str">
        <f>'WE (1 B)'!$Z$11</f>
        <v xml:space="preserve">  </v>
      </c>
      <c r="N495" s="69"/>
      <c r="O495" s="862"/>
      <c r="P495" s="862"/>
      <c r="Q495" s="61"/>
      <c r="R495" s="1047" t="s">
        <v>852</v>
      </c>
      <c r="S495" s="1048"/>
      <c r="T49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U495" s="1049"/>
      <c r="V495" s="1049"/>
      <c r="W495" s="1049"/>
      <c r="X495" s="1049"/>
      <c r="Y495" s="1049"/>
      <c r="Z495" s="1049"/>
      <c r="AA495" s="1049"/>
      <c r="AB495" s="165" t="str">
        <f>'WE (1 B)'!$Z$16</f>
        <v xml:space="preserve">  </v>
      </c>
      <c r="AC495" s="69"/>
      <c r="AD495" s="862"/>
      <c r="AE495" s="862"/>
      <c r="AF495" s="61"/>
      <c r="AG495" s="1047" t="s">
        <v>852</v>
      </c>
      <c r="AH495" s="1048"/>
      <c r="AI49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AJ495" s="1049"/>
      <c r="AK495" s="1049"/>
      <c r="AL495" s="1049"/>
      <c r="AM495" s="1049"/>
      <c r="AN495" s="1049"/>
      <c r="AO495" s="1049"/>
      <c r="AP495" s="1049"/>
      <c r="AQ495" s="165" t="str">
        <f>'WE (1 B)'!$Z$21</f>
        <v xml:space="preserve">  </v>
      </c>
      <c r="AR495" s="69"/>
      <c r="AS495" s="862"/>
      <c r="AT495" s="862"/>
      <c r="AU495" s="61"/>
      <c r="AV495" s="1047" t="s">
        <v>852</v>
      </c>
      <c r="AW495" s="1048"/>
      <c r="AX49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AY495" s="1049"/>
      <c r="AZ495" s="1049"/>
      <c r="BA495" s="1049"/>
      <c r="BB495" s="1049"/>
      <c r="BC495" s="1049"/>
      <c r="BD495" s="1049"/>
      <c r="BE495" s="1049"/>
      <c r="BF495" s="165" t="str">
        <f>'WE (1 B)'!$Z$26</f>
        <v xml:space="preserve">  </v>
      </c>
      <c r="BG495" s="69"/>
      <c r="BH495" s="862"/>
      <c r="BI495" s="862"/>
      <c r="BJ495" s="61"/>
      <c r="BK495" s="1047" t="s">
        <v>852</v>
      </c>
      <c r="BL495" s="1048"/>
      <c r="BM49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BN495" s="1049"/>
      <c r="BO495" s="1049"/>
      <c r="BP495" s="1049"/>
      <c r="BQ495" s="1049"/>
      <c r="BR495" s="1049"/>
      <c r="BS495" s="1049"/>
      <c r="BT495" s="1049"/>
      <c r="BU495" s="165" t="str">
        <f>'WE (1 B)'!$Z$31</f>
        <v xml:space="preserve">  </v>
      </c>
      <c r="BV495" s="69"/>
      <c r="BW495" s="862"/>
      <c r="BX495" s="862"/>
      <c r="BY495" s="61"/>
      <c r="BZ495" s="1047" t="s">
        <v>852</v>
      </c>
      <c r="CA495" s="1048"/>
      <c r="CB49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CC495" s="1049"/>
      <c r="CD495" s="1049"/>
      <c r="CE495" s="1049"/>
      <c r="CF495" s="1049"/>
      <c r="CG495" s="1049"/>
      <c r="CH495" s="1049"/>
      <c r="CI495" s="1049"/>
      <c r="CJ495" s="165" t="str">
        <f>'WE (1 B)'!$Z$36</f>
        <v xml:space="preserve">  </v>
      </c>
      <c r="CK495" s="69"/>
      <c r="CL495" s="862"/>
      <c r="CM495" s="862"/>
      <c r="CN495" s="61"/>
      <c r="CO495" s="1047" t="s">
        <v>852</v>
      </c>
      <c r="CP495" s="1048"/>
      <c r="CQ49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CR495" s="1049"/>
      <c r="CS495" s="1049"/>
      <c r="CT495" s="1049"/>
      <c r="CU495" s="1049"/>
      <c r="CV495" s="1049"/>
      <c r="CW495" s="1049"/>
      <c r="CX495" s="1049"/>
      <c r="CY495" s="165" t="str">
        <f>'WE (1 B)'!$Z$41</f>
        <v xml:space="preserve">  </v>
      </c>
      <c r="CZ495" s="69"/>
      <c r="DA495" s="862"/>
      <c r="DB495" s="862"/>
      <c r="DC495" s="61"/>
      <c r="DD495" s="1047" t="s">
        <v>852</v>
      </c>
      <c r="DE495" s="1048"/>
      <c r="DF49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DG495" s="1049"/>
      <c r="DH495" s="1049"/>
      <c r="DI495" s="1049"/>
      <c r="DJ495" s="1049"/>
      <c r="DK495" s="1049"/>
      <c r="DL495" s="1049"/>
      <c r="DM495" s="1049"/>
      <c r="DN495" s="165" t="str">
        <f>'WE (1 B)'!$Z$46</f>
        <v xml:space="preserve">  </v>
      </c>
      <c r="DO495" s="69"/>
      <c r="DP495" s="862"/>
      <c r="DQ495" s="862"/>
      <c r="DR495" s="61"/>
      <c r="DS495" s="1047" t="s">
        <v>852</v>
      </c>
      <c r="DT495" s="1048"/>
      <c r="DU49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DV495" s="1049"/>
      <c r="DW495" s="1049"/>
      <c r="DX495" s="1049"/>
      <c r="DY495" s="1049"/>
      <c r="DZ495" s="1049"/>
      <c r="EA495" s="1049"/>
      <c r="EB495" s="1049"/>
      <c r="EC495" s="165" t="str">
        <f>'WE (1 B)'!$Z$51</f>
        <v xml:space="preserve">  </v>
      </c>
      <c r="ED495" s="69"/>
      <c r="EE495" s="862"/>
      <c r="EF495" s="862"/>
      <c r="EG495" s="61"/>
      <c r="EH495" s="1047" t="s">
        <v>852</v>
      </c>
      <c r="EI495" s="1048"/>
      <c r="EJ495" s="1049" t="str">
        <f>IF($M$35="A","A collaborative approach to the process of learning and Innovative in ideas",IF($M$35="B","Is Involved and motivated",IF($M$35="C","Demonstrates a positive attitude",IF($M$35="D","Is helpful and guides and facilitates others",IF($M$35="E","Demonstrates an understanding of correlation with real life situations","")))))</f>
        <v>A collaborative approach to the process of learning and Innovative in ideas</v>
      </c>
      <c r="EK495" s="1049"/>
      <c r="EL495" s="1049"/>
      <c r="EM495" s="1049"/>
      <c r="EN495" s="1049"/>
      <c r="EO495" s="1049"/>
      <c r="EP495" s="1049"/>
      <c r="EQ495" s="1049"/>
      <c r="ER495" s="165" t="str">
        <f>'WE (1 B)'!$Z$56</f>
        <v xml:space="preserve">  </v>
      </c>
      <c r="ES495" s="69"/>
      <c r="ET495" s="862"/>
    </row>
    <row r="496" spans="1:150" s="155" customFormat="1" ht="30" customHeight="1">
      <c r="A496" s="862"/>
      <c r="B496" s="61"/>
      <c r="C496" s="1047" t="s">
        <v>853</v>
      </c>
      <c r="D496" s="1048"/>
      <c r="E49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F496" s="1049"/>
      <c r="G496" s="1049"/>
      <c r="H496" s="1049"/>
      <c r="I496" s="1049"/>
      <c r="J496" s="1049"/>
      <c r="K496" s="1049"/>
      <c r="L496" s="1049"/>
      <c r="M496" s="165" t="str">
        <f>'VPE (1 B)'!$BI$11</f>
        <v xml:space="preserve">  </v>
      </c>
      <c r="N496" s="69"/>
      <c r="O496" s="862"/>
      <c r="P496" s="862"/>
      <c r="Q496" s="61"/>
      <c r="R496" s="1047" t="s">
        <v>853</v>
      </c>
      <c r="S496" s="1048"/>
      <c r="T49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U496" s="1049"/>
      <c r="V496" s="1049"/>
      <c r="W496" s="1049"/>
      <c r="X496" s="1049"/>
      <c r="Y496" s="1049"/>
      <c r="Z496" s="1049"/>
      <c r="AA496" s="1049"/>
      <c r="AB496" s="165" t="str">
        <f>'VPE (1 B)'!$BI$16</f>
        <v xml:space="preserve">  </v>
      </c>
      <c r="AC496" s="69"/>
      <c r="AD496" s="862"/>
      <c r="AE496" s="862"/>
      <c r="AF496" s="61"/>
      <c r="AG496" s="1047" t="s">
        <v>853</v>
      </c>
      <c r="AH496" s="1048"/>
      <c r="AI49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AJ496" s="1049"/>
      <c r="AK496" s="1049"/>
      <c r="AL496" s="1049"/>
      <c r="AM496" s="1049"/>
      <c r="AN496" s="1049"/>
      <c r="AO496" s="1049"/>
      <c r="AP496" s="1049"/>
      <c r="AQ496" s="165" t="str">
        <f>'VPE (1 B)'!$BI$21</f>
        <v xml:space="preserve">  </v>
      </c>
      <c r="AR496" s="69"/>
      <c r="AS496" s="862"/>
      <c r="AT496" s="862"/>
      <c r="AU496" s="61"/>
      <c r="AV496" s="1047" t="s">
        <v>853</v>
      </c>
      <c r="AW496" s="1048"/>
      <c r="AX49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AY496" s="1049"/>
      <c r="AZ496" s="1049"/>
      <c r="BA496" s="1049"/>
      <c r="BB496" s="1049"/>
      <c r="BC496" s="1049"/>
      <c r="BD496" s="1049"/>
      <c r="BE496" s="1049"/>
      <c r="BF496" s="165" t="str">
        <f>'VPE (1 B)'!$BI$26</f>
        <v xml:space="preserve">  </v>
      </c>
      <c r="BG496" s="69"/>
      <c r="BH496" s="862"/>
      <c r="BI496" s="862"/>
      <c r="BJ496" s="61"/>
      <c r="BK496" s="1047" t="s">
        <v>853</v>
      </c>
      <c r="BL496" s="1048"/>
      <c r="BM49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BN496" s="1049"/>
      <c r="BO496" s="1049"/>
      <c r="BP496" s="1049"/>
      <c r="BQ496" s="1049"/>
      <c r="BR496" s="1049"/>
      <c r="BS496" s="1049"/>
      <c r="BT496" s="1049"/>
      <c r="BU496" s="165" t="str">
        <f>'VPE (1 B)'!$BI$31</f>
        <v xml:space="preserve">  </v>
      </c>
      <c r="BV496" s="69"/>
      <c r="BW496" s="862"/>
      <c r="BX496" s="862"/>
      <c r="BY496" s="61"/>
      <c r="BZ496" s="1047" t="s">
        <v>853</v>
      </c>
      <c r="CA496" s="1048"/>
      <c r="CB49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CC496" s="1049"/>
      <c r="CD496" s="1049"/>
      <c r="CE496" s="1049"/>
      <c r="CF496" s="1049"/>
      <c r="CG496" s="1049"/>
      <c r="CH496" s="1049"/>
      <c r="CI496" s="1049"/>
      <c r="CJ496" s="165" t="str">
        <f>'VPE (1 B)'!$BI$36</f>
        <v xml:space="preserve">  </v>
      </c>
      <c r="CK496" s="69"/>
      <c r="CL496" s="862"/>
      <c r="CM496" s="862"/>
      <c r="CN496" s="61"/>
      <c r="CO496" s="1047" t="s">
        <v>853</v>
      </c>
      <c r="CP496" s="1048"/>
      <c r="CQ49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CR496" s="1049"/>
      <c r="CS496" s="1049"/>
      <c r="CT496" s="1049"/>
      <c r="CU496" s="1049"/>
      <c r="CV496" s="1049"/>
      <c r="CW496" s="1049"/>
      <c r="CX496" s="1049"/>
      <c r="CY496" s="165" t="str">
        <f>'VPE (1 B)'!$BI$41</f>
        <v xml:space="preserve">  </v>
      </c>
      <c r="CZ496" s="69"/>
      <c r="DA496" s="862"/>
      <c r="DB496" s="862"/>
      <c r="DC496" s="61"/>
      <c r="DD496" s="1047" t="s">
        <v>853</v>
      </c>
      <c r="DE496" s="1048"/>
      <c r="DF49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DG496" s="1049"/>
      <c r="DH496" s="1049"/>
      <c r="DI496" s="1049"/>
      <c r="DJ496" s="1049"/>
      <c r="DK496" s="1049"/>
      <c r="DL496" s="1049"/>
      <c r="DM496" s="1049"/>
      <c r="DN496" s="165" t="str">
        <f>'VPE (1 B)'!$BI$46</f>
        <v xml:space="preserve">  </v>
      </c>
      <c r="DO496" s="69"/>
      <c r="DP496" s="862"/>
      <c r="DQ496" s="862"/>
      <c r="DR496" s="61"/>
      <c r="DS496" s="1047" t="s">
        <v>853</v>
      </c>
      <c r="DT496" s="1048"/>
      <c r="DU49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DV496" s="1049"/>
      <c r="DW496" s="1049"/>
      <c r="DX496" s="1049"/>
      <c r="DY496" s="1049"/>
      <c r="DZ496" s="1049"/>
      <c r="EA496" s="1049"/>
      <c r="EB496" s="1049"/>
      <c r="EC496" s="165" t="str">
        <f>'VPE (1 B)'!$BI$51</f>
        <v xml:space="preserve">  </v>
      </c>
      <c r="ED496" s="69"/>
      <c r="EE496" s="862"/>
      <c r="EF496" s="862"/>
      <c r="EG496" s="61"/>
      <c r="EH496" s="1047" t="s">
        <v>853</v>
      </c>
      <c r="EI496" s="1048"/>
      <c r="EJ496" s="1049" t="str">
        <f>IF($M$36="A","An innovative and creative approach",IF($M$36="B","Aesthetic sensibilities and Observation skills",IF($M$36="C","Interpretation and originality",IF($M$36="D","A willingness to experiment with different art modes/ mediums",IF($M$36="E","Awareness and appreciation of works of artists","")))))</f>
        <v>A willingness to experiment with different art modes/ mediums</v>
      </c>
      <c r="EK496" s="1049"/>
      <c r="EL496" s="1049"/>
      <c r="EM496" s="1049"/>
      <c r="EN496" s="1049"/>
      <c r="EO496" s="1049"/>
      <c r="EP496" s="1049"/>
      <c r="EQ496" s="1049"/>
      <c r="ER496" s="165" t="str">
        <f>'VPE (1 B)'!$BI$56</f>
        <v xml:space="preserve">  </v>
      </c>
      <c r="ES496" s="69"/>
      <c r="ET496" s="862"/>
    </row>
    <row r="497" spans="1:150" s="155" customFormat="1" ht="30" customHeight="1">
      <c r="A497" s="862"/>
      <c r="B497" s="61"/>
      <c r="C497" s="1057" t="s">
        <v>854</v>
      </c>
      <c r="D497" s="1058"/>
      <c r="E49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F497" s="1049"/>
      <c r="G497" s="1049"/>
      <c r="H497" s="1049"/>
      <c r="I497" s="1049"/>
      <c r="J497" s="1049"/>
      <c r="K497" s="1049"/>
      <c r="L497" s="1049"/>
      <c r="M497" s="165" t="str">
        <f>'HPE (1 B)'!$FB$11</f>
        <v xml:space="preserve">  </v>
      </c>
      <c r="N497" s="69"/>
      <c r="O497" s="862"/>
      <c r="P497" s="862"/>
      <c r="Q497" s="61"/>
      <c r="R497" s="1057" t="s">
        <v>854</v>
      </c>
      <c r="S497" s="1058"/>
      <c r="T49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U497" s="1049"/>
      <c r="V497" s="1049"/>
      <c r="W497" s="1049"/>
      <c r="X497" s="1049"/>
      <c r="Y497" s="1049"/>
      <c r="Z497" s="1049"/>
      <c r="AA497" s="1049"/>
      <c r="AB497" s="165" t="str">
        <f>'HPE (1 B)'!$FB$16</f>
        <v xml:space="preserve">  </v>
      </c>
      <c r="AC497" s="69"/>
      <c r="AD497" s="862"/>
      <c r="AE497" s="862"/>
      <c r="AF497" s="61"/>
      <c r="AG497" s="1057" t="s">
        <v>854</v>
      </c>
      <c r="AH497" s="1058"/>
      <c r="AI49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AJ497" s="1049"/>
      <c r="AK497" s="1049"/>
      <c r="AL497" s="1049"/>
      <c r="AM497" s="1049"/>
      <c r="AN497" s="1049"/>
      <c r="AO497" s="1049"/>
      <c r="AP497" s="1049"/>
      <c r="AQ497" s="165" t="str">
        <f>'HPE (1 B)'!$FB$21</f>
        <v xml:space="preserve">  </v>
      </c>
      <c r="AR497" s="69"/>
      <c r="AS497" s="862"/>
      <c r="AT497" s="862"/>
      <c r="AU497" s="61"/>
      <c r="AV497" s="1057" t="s">
        <v>854</v>
      </c>
      <c r="AW497" s="1058"/>
      <c r="AX49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AY497" s="1049"/>
      <c r="AZ497" s="1049"/>
      <c r="BA497" s="1049"/>
      <c r="BB497" s="1049"/>
      <c r="BC497" s="1049"/>
      <c r="BD497" s="1049"/>
      <c r="BE497" s="1049"/>
      <c r="BF497" s="165" t="str">
        <f>'HPE (1 B)'!$FB$26</f>
        <v xml:space="preserve">  </v>
      </c>
      <c r="BG497" s="69"/>
      <c r="BH497" s="862"/>
      <c r="BI497" s="862"/>
      <c r="BJ497" s="61"/>
      <c r="BK497" s="1057" t="s">
        <v>854</v>
      </c>
      <c r="BL497" s="1058"/>
      <c r="BM49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BN497" s="1049"/>
      <c r="BO497" s="1049"/>
      <c r="BP497" s="1049"/>
      <c r="BQ497" s="1049"/>
      <c r="BR497" s="1049"/>
      <c r="BS497" s="1049"/>
      <c r="BT497" s="1049"/>
      <c r="BU497" s="165" t="str">
        <f>'HPE (1 B)'!$FB$31</f>
        <v xml:space="preserve">  </v>
      </c>
      <c r="BV497" s="69"/>
      <c r="BW497" s="862"/>
      <c r="BX497" s="862"/>
      <c r="BY497" s="61"/>
      <c r="BZ497" s="1057" t="s">
        <v>854</v>
      </c>
      <c r="CA497" s="1058"/>
      <c r="CB49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CC497" s="1049"/>
      <c r="CD497" s="1049"/>
      <c r="CE497" s="1049"/>
      <c r="CF497" s="1049"/>
      <c r="CG497" s="1049"/>
      <c r="CH497" s="1049"/>
      <c r="CI497" s="1049"/>
      <c r="CJ497" s="165" t="str">
        <f>'HPE (1 B)'!$FB$36</f>
        <v xml:space="preserve">  </v>
      </c>
      <c r="CK497" s="69"/>
      <c r="CL497" s="862"/>
      <c r="CM497" s="862"/>
      <c r="CN497" s="61"/>
      <c r="CO497" s="1057" t="s">
        <v>854</v>
      </c>
      <c r="CP497" s="1058"/>
      <c r="CQ49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CR497" s="1049"/>
      <c r="CS497" s="1049"/>
      <c r="CT497" s="1049"/>
      <c r="CU497" s="1049"/>
      <c r="CV497" s="1049"/>
      <c r="CW497" s="1049"/>
      <c r="CX497" s="1049"/>
      <c r="CY497" s="165" t="str">
        <f>'HPE (1 B)'!$FB$41</f>
        <v xml:space="preserve">  </v>
      </c>
      <c r="CZ497" s="69"/>
      <c r="DA497" s="862"/>
      <c r="DB497" s="862"/>
      <c r="DC497" s="61"/>
      <c r="DD497" s="1057" t="s">
        <v>854</v>
      </c>
      <c r="DE497" s="1058"/>
      <c r="DF49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DG497" s="1049"/>
      <c r="DH497" s="1049"/>
      <c r="DI497" s="1049"/>
      <c r="DJ497" s="1049"/>
      <c r="DK497" s="1049"/>
      <c r="DL497" s="1049"/>
      <c r="DM497" s="1049"/>
      <c r="DN497" s="165" t="str">
        <f>'HPE (1 B)'!$FB$46</f>
        <v xml:space="preserve">  </v>
      </c>
      <c r="DO497" s="69"/>
      <c r="DP497" s="862"/>
      <c r="DQ497" s="862"/>
      <c r="DR497" s="61"/>
      <c r="DS497" s="1057" t="s">
        <v>854</v>
      </c>
      <c r="DT497" s="1058"/>
      <c r="DU49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DV497" s="1049"/>
      <c r="DW497" s="1049"/>
      <c r="DX497" s="1049"/>
      <c r="DY497" s="1049"/>
      <c r="DZ497" s="1049"/>
      <c r="EA497" s="1049"/>
      <c r="EB497" s="1049"/>
      <c r="EC497" s="165" t="str">
        <f>'HPE (1 B)'!$FB$51</f>
        <v xml:space="preserve">  </v>
      </c>
      <c r="ED497" s="69"/>
      <c r="EE497" s="862"/>
      <c r="EF497" s="862"/>
      <c r="EG497" s="61"/>
      <c r="EH497" s="1057" t="s">
        <v>854</v>
      </c>
      <c r="EI497" s="1058"/>
      <c r="EJ497" s="1049" t="str">
        <f>IF($M$37="A","An appreciation and understanding of good physical health and physical fitness",IF($M$37="B","An involvement in sports/physical education programs",IF($M$37="C","A knowledge of different sports and rules of games",IF($M$37="D","Motivation and leadership",IF($M$37="E","An evidence of being self disciplined","")))))</f>
        <v/>
      </c>
      <c r="EK497" s="1049"/>
      <c r="EL497" s="1049"/>
      <c r="EM497" s="1049"/>
      <c r="EN497" s="1049"/>
      <c r="EO497" s="1049"/>
      <c r="EP497" s="1049"/>
      <c r="EQ497" s="1049"/>
      <c r="ER497" s="165" t="str">
        <f>'HPE (1 B)'!$FB$56</f>
        <v xml:space="preserve">  </v>
      </c>
      <c r="ES497" s="69"/>
      <c r="ET497" s="862"/>
    </row>
    <row r="498" spans="1:150" s="155" customFormat="1">
      <c r="A498" s="862"/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0"/>
      <c r="M498" s="61"/>
      <c r="N498" s="61"/>
      <c r="O498" s="862"/>
      <c r="P498" s="862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2"/>
      <c r="AB498" s="61"/>
      <c r="AC498" s="61"/>
      <c r="AD498" s="862"/>
      <c r="AE498" s="862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2"/>
      <c r="AQ498" s="61"/>
      <c r="AR498" s="61"/>
      <c r="AS498" s="862"/>
      <c r="AT498" s="862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2"/>
      <c r="BF498" s="61"/>
      <c r="BG498" s="61"/>
      <c r="BH498" s="862"/>
      <c r="BI498" s="862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2"/>
      <c r="BU498" s="61"/>
      <c r="BV498" s="61"/>
      <c r="BW498" s="862"/>
      <c r="BX498" s="862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2"/>
      <c r="CJ498" s="61"/>
      <c r="CK498" s="61"/>
      <c r="CL498" s="862"/>
      <c r="CM498" s="862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2"/>
      <c r="CY498" s="61"/>
      <c r="CZ498" s="61"/>
      <c r="DA498" s="862"/>
      <c r="DB498" s="862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2"/>
      <c r="DN498" s="61"/>
      <c r="DO498" s="61"/>
      <c r="DP498" s="862"/>
      <c r="DQ498" s="862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2"/>
      <c r="EC498" s="61"/>
      <c r="ED498" s="61"/>
      <c r="EE498" s="862"/>
      <c r="EF498" s="862"/>
      <c r="EG498" s="61"/>
      <c r="EH498" s="61"/>
      <c r="EI498" s="61"/>
      <c r="EJ498" s="61"/>
      <c r="EK498" s="61"/>
      <c r="EL498" s="61"/>
      <c r="EM498" s="61"/>
      <c r="EN498" s="61"/>
      <c r="EO498" s="61"/>
      <c r="EP498" s="61"/>
      <c r="EQ498" s="62"/>
      <c r="ER498" s="61"/>
      <c r="ES498" s="61"/>
      <c r="ET498" s="862"/>
    </row>
    <row r="499" spans="1:150" s="155" customFormat="1">
      <c r="A499" s="862"/>
      <c r="B499" s="61"/>
      <c r="C499" s="79" t="s">
        <v>855</v>
      </c>
      <c r="D499" s="1059"/>
      <c r="E499" s="1059"/>
      <c r="F499" s="79"/>
      <c r="G499" s="79"/>
      <c r="H499" s="79" t="s">
        <v>177</v>
      </c>
      <c r="I499" s="79"/>
      <c r="J499" s="1059">
        <f>'MARK LIST'!$CU$398</f>
        <v>1</v>
      </c>
      <c r="K499" s="1059"/>
      <c r="L499" s="60"/>
      <c r="M499" s="61"/>
      <c r="N499" s="61"/>
      <c r="O499" s="862"/>
      <c r="P499" s="862"/>
      <c r="Q499" s="61"/>
      <c r="R499" s="79" t="s">
        <v>855</v>
      </c>
      <c r="S499" s="1059"/>
      <c r="T499" s="1059"/>
      <c r="U499" s="79"/>
      <c r="V499" s="79"/>
      <c r="W499" s="79" t="s">
        <v>177</v>
      </c>
      <c r="X499" s="79"/>
      <c r="Y499" s="1059">
        <f>'MARK LIST'!$CU$403</f>
        <v>5</v>
      </c>
      <c r="Z499" s="1059"/>
      <c r="AA499" s="62"/>
      <c r="AB499" s="61"/>
      <c r="AC499" s="61"/>
      <c r="AD499" s="862"/>
      <c r="AE499" s="862"/>
      <c r="AF499" s="61"/>
      <c r="AG499" s="79" t="s">
        <v>855</v>
      </c>
      <c r="AH499" s="1059"/>
      <c r="AI499" s="1059"/>
      <c r="AJ499" s="79"/>
      <c r="AK499" s="79"/>
      <c r="AL499" s="79" t="s">
        <v>177</v>
      </c>
      <c r="AM499" s="79"/>
      <c r="AN499" s="1059">
        <f>'MARK LIST'!$CU$408</f>
        <v>10</v>
      </c>
      <c r="AO499" s="1059"/>
      <c r="AP499" s="62"/>
      <c r="AQ499" s="61"/>
      <c r="AR499" s="61"/>
      <c r="AS499" s="862"/>
      <c r="AT499" s="862"/>
      <c r="AU499" s="61"/>
      <c r="AV499" s="79" t="s">
        <v>855</v>
      </c>
      <c r="AW499" s="1059"/>
      <c r="AX499" s="1059"/>
      <c r="AY499" s="79"/>
      <c r="AZ499" s="79"/>
      <c r="BA499" s="79" t="s">
        <v>177</v>
      </c>
      <c r="BB499" s="79"/>
      <c r="BC499" s="1059">
        <f>'MARK LIST'!$CU$413</f>
        <v>15</v>
      </c>
      <c r="BD499" s="1059"/>
      <c r="BE499" s="62"/>
      <c r="BF499" s="61"/>
      <c r="BG499" s="61"/>
      <c r="BH499" s="862"/>
      <c r="BI499" s="862"/>
      <c r="BJ499" s="61"/>
      <c r="BK499" s="79" t="s">
        <v>855</v>
      </c>
      <c r="BL499" s="1059"/>
      <c r="BM499" s="1059"/>
      <c r="BN499" s="79"/>
      <c r="BO499" s="79"/>
      <c r="BP499" s="79" t="s">
        <v>177</v>
      </c>
      <c r="BQ499" s="79"/>
      <c r="BR499" s="1059">
        <f>'MARK LIST'!$CU$418</f>
        <v>20</v>
      </c>
      <c r="BS499" s="1059"/>
      <c r="BT499" s="62"/>
      <c r="BU499" s="61"/>
      <c r="BV499" s="61"/>
      <c r="BW499" s="862"/>
      <c r="BX499" s="862"/>
      <c r="BY499" s="61"/>
      <c r="BZ499" s="79" t="s">
        <v>855</v>
      </c>
      <c r="CA499" s="1059"/>
      <c r="CB499" s="1059"/>
      <c r="CC499" s="79"/>
      <c r="CD499" s="79"/>
      <c r="CE499" s="79" t="s">
        <v>177</v>
      </c>
      <c r="CF499" s="79"/>
      <c r="CG499" s="1059">
        <f>'MARK LIST'!$CU$423</f>
        <v>25</v>
      </c>
      <c r="CH499" s="1059"/>
      <c r="CI499" s="62"/>
      <c r="CJ499" s="61"/>
      <c r="CK499" s="61"/>
      <c r="CL499" s="862"/>
      <c r="CM499" s="862"/>
      <c r="CN499" s="61"/>
      <c r="CO499" s="79" t="s">
        <v>855</v>
      </c>
      <c r="CP499" s="1059"/>
      <c r="CQ499" s="1059"/>
      <c r="CR499" s="79"/>
      <c r="CS499" s="79"/>
      <c r="CT499" s="79" t="s">
        <v>177</v>
      </c>
      <c r="CU499" s="79"/>
      <c r="CV499" s="1059">
        <f>'MARK LIST'!$CU$428</f>
        <v>30</v>
      </c>
      <c r="CW499" s="1059"/>
      <c r="CX499" s="62"/>
      <c r="CY499" s="61"/>
      <c r="CZ499" s="61"/>
      <c r="DA499" s="862"/>
      <c r="DB499" s="862"/>
      <c r="DC499" s="61"/>
      <c r="DD499" s="79" t="s">
        <v>855</v>
      </c>
      <c r="DE499" s="1059"/>
      <c r="DF499" s="1059"/>
      <c r="DG499" s="79"/>
      <c r="DH499" s="79"/>
      <c r="DI499" s="79" t="s">
        <v>177</v>
      </c>
      <c r="DJ499" s="79"/>
      <c r="DK499" s="1059" t="e">
        <f>'MARK LIST'!$CU$433</f>
        <v>#VALUE!</v>
      </c>
      <c r="DL499" s="1059"/>
      <c r="DM499" s="62"/>
      <c r="DN499" s="61"/>
      <c r="DO499" s="61"/>
      <c r="DP499" s="862"/>
      <c r="DQ499" s="862"/>
      <c r="DR499" s="61"/>
      <c r="DS499" s="79" t="s">
        <v>855</v>
      </c>
      <c r="DT499" s="1059"/>
      <c r="DU499" s="1059"/>
      <c r="DV499" s="79"/>
      <c r="DW499" s="79"/>
      <c r="DX499" s="79" t="s">
        <v>177</v>
      </c>
      <c r="DY499" s="79"/>
      <c r="DZ499" s="1059" t="e">
        <f>'MARK LIST'!$CU$438</f>
        <v>#VALUE!</v>
      </c>
      <c r="EA499" s="1059"/>
      <c r="EB499" s="62"/>
      <c r="EC499" s="61"/>
      <c r="ED499" s="61"/>
      <c r="EE499" s="862"/>
      <c r="EF499" s="862"/>
      <c r="EG499" s="61"/>
      <c r="EH499" s="79" t="s">
        <v>855</v>
      </c>
      <c r="EI499" s="1059"/>
      <c r="EJ499" s="1059"/>
      <c r="EK499" s="79"/>
      <c r="EL499" s="79"/>
      <c r="EM499" s="79" t="s">
        <v>177</v>
      </c>
      <c r="EN499" s="79"/>
      <c r="EO499" s="1059" t="e">
        <f>'MARK LIST'!$CU$443</f>
        <v>#VALUE!</v>
      </c>
      <c r="EP499" s="1059"/>
      <c r="EQ499" s="62"/>
      <c r="ER499" s="61"/>
      <c r="ES499" s="61"/>
      <c r="ET499" s="862"/>
    </row>
    <row r="500" spans="1:150" s="155" customFormat="1">
      <c r="A500" s="862"/>
      <c r="B500" s="61"/>
      <c r="C500" s="79"/>
      <c r="D500" s="168"/>
      <c r="E500" s="168"/>
      <c r="F500" s="79"/>
      <c r="G500" s="79"/>
      <c r="H500" s="79"/>
      <c r="I500" s="79"/>
      <c r="J500" s="79"/>
      <c r="K500" s="79"/>
      <c r="L500" s="60"/>
      <c r="M500" s="61"/>
      <c r="N500" s="61"/>
      <c r="O500" s="862"/>
      <c r="P500" s="862"/>
      <c r="Q500" s="61"/>
      <c r="R500" s="79"/>
      <c r="S500" s="168"/>
      <c r="T500" s="168"/>
      <c r="U500" s="79"/>
      <c r="V500" s="79"/>
      <c r="W500" s="79"/>
      <c r="X500" s="79"/>
      <c r="Y500" s="79"/>
      <c r="Z500" s="79"/>
      <c r="AA500" s="62"/>
      <c r="AB500" s="61"/>
      <c r="AC500" s="61"/>
      <c r="AD500" s="862"/>
      <c r="AE500" s="862"/>
      <c r="AF500" s="61"/>
      <c r="AG500" s="79"/>
      <c r="AH500" s="168"/>
      <c r="AI500" s="168"/>
      <c r="AJ500" s="79"/>
      <c r="AK500" s="79"/>
      <c r="AL500" s="79"/>
      <c r="AM500" s="79"/>
      <c r="AN500" s="79"/>
      <c r="AO500" s="79"/>
      <c r="AP500" s="62"/>
      <c r="AQ500" s="61"/>
      <c r="AR500" s="61"/>
      <c r="AS500" s="862"/>
      <c r="AT500" s="862"/>
      <c r="AU500" s="61"/>
      <c r="AV500" s="79"/>
      <c r="AW500" s="168"/>
      <c r="AX500" s="168"/>
      <c r="AY500" s="79"/>
      <c r="AZ500" s="79"/>
      <c r="BA500" s="79"/>
      <c r="BB500" s="79"/>
      <c r="BC500" s="79"/>
      <c r="BD500" s="79"/>
      <c r="BE500" s="62"/>
      <c r="BF500" s="61"/>
      <c r="BG500" s="61"/>
      <c r="BH500" s="862"/>
      <c r="BI500" s="862"/>
      <c r="BJ500" s="61"/>
      <c r="BK500" s="79"/>
      <c r="BL500" s="168"/>
      <c r="BM500" s="168"/>
      <c r="BN500" s="79"/>
      <c r="BO500" s="79"/>
      <c r="BP500" s="79"/>
      <c r="BQ500" s="79"/>
      <c r="BR500" s="79"/>
      <c r="BS500" s="79"/>
      <c r="BT500" s="62"/>
      <c r="BU500" s="61"/>
      <c r="BV500" s="61"/>
      <c r="BW500" s="862"/>
      <c r="BX500" s="862"/>
      <c r="BY500" s="61"/>
      <c r="BZ500" s="79"/>
      <c r="CA500" s="168"/>
      <c r="CB500" s="168"/>
      <c r="CC500" s="79"/>
      <c r="CD500" s="79"/>
      <c r="CE500" s="79"/>
      <c r="CF500" s="79"/>
      <c r="CG500" s="79"/>
      <c r="CH500" s="79"/>
      <c r="CI500" s="62"/>
      <c r="CJ500" s="61"/>
      <c r="CK500" s="61"/>
      <c r="CL500" s="862"/>
      <c r="CM500" s="862"/>
      <c r="CN500" s="61"/>
      <c r="CO500" s="79"/>
      <c r="CP500" s="168"/>
      <c r="CQ500" s="168"/>
      <c r="CR500" s="79"/>
      <c r="CS500" s="79"/>
      <c r="CT500" s="79"/>
      <c r="CU500" s="79"/>
      <c r="CV500" s="79"/>
      <c r="CW500" s="79"/>
      <c r="CX500" s="62"/>
      <c r="CY500" s="61"/>
      <c r="CZ500" s="61"/>
      <c r="DA500" s="862"/>
      <c r="DB500" s="862"/>
      <c r="DC500" s="61"/>
      <c r="DD500" s="79"/>
      <c r="DE500" s="168"/>
      <c r="DF500" s="168"/>
      <c r="DG500" s="79"/>
      <c r="DH500" s="79"/>
      <c r="DI500" s="79"/>
      <c r="DJ500" s="79"/>
      <c r="DK500" s="79"/>
      <c r="DL500" s="79"/>
      <c r="DM500" s="62"/>
      <c r="DN500" s="61"/>
      <c r="DO500" s="61"/>
      <c r="DP500" s="862"/>
      <c r="DQ500" s="862"/>
      <c r="DR500" s="61"/>
      <c r="DS500" s="79"/>
      <c r="DT500" s="168"/>
      <c r="DU500" s="168"/>
      <c r="DV500" s="79"/>
      <c r="DW500" s="79"/>
      <c r="DX500" s="79"/>
      <c r="DY500" s="79"/>
      <c r="DZ500" s="79"/>
      <c r="EA500" s="79"/>
      <c r="EB500" s="62"/>
      <c r="EC500" s="61"/>
      <c r="ED500" s="61"/>
      <c r="EE500" s="862"/>
      <c r="EF500" s="862"/>
      <c r="EG500" s="61"/>
      <c r="EH500" s="79"/>
      <c r="EI500" s="168"/>
      <c r="EJ500" s="168"/>
      <c r="EK500" s="79"/>
      <c r="EL500" s="79"/>
      <c r="EM500" s="79"/>
      <c r="EN500" s="79"/>
      <c r="EO500" s="79"/>
      <c r="EP500" s="79"/>
      <c r="EQ500" s="62"/>
      <c r="ER500" s="61"/>
      <c r="ES500" s="61"/>
      <c r="ET500" s="862"/>
    </row>
    <row r="501" spans="1:150" s="155" customFormat="1">
      <c r="A501" s="862"/>
      <c r="B501" s="61"/>
      <c r="C501" s="79" t="s">
        <v>182</v>
      </c>
      <c r="D501" s="1060">
        <f>'STUDENT PROFILE'!$M$11</f>
        <v>0</v>
      </c>
      <c r="E501" s="1059"/>
      <c r="F501" s="79"/>
      <c r="G501" s="79"/>
      <c r="H501" s="1061" t="s">
        <v>945</v>
      </c>
      <c r="I501" s="1061"/>
      <c r="J501" s="1061"/>
      <c r="K501" s="553" t="str">
        <f>'STUDENT PROFILE'!AC11</f>
        <v/>
      </c>
      <c r="L501" s="60"/>
      <c r="M501" s="61"/>
      <c r="N501" s="61"/>
      <c r="O501" s="862"/>
      <c r="P501" s="862"/>
      <c r="Q501" s="61"/>
      <c r="R501" s="79" t="s">
        <v>182</v>
      </c>
      <c r="S501" s="1060">
        <f>'STUDENT PROFILE'!$M$16</f>
        <v>0</v>
      </c>
      <c r="T501" s="1059"/>
      <c r="U501" s="79"/>
      <c r="V501" s="79"/>
      <c r="W501" s="1061" t="s">
        <v>945</v>
      </c>
      <c r="X501" s="1061"/>
      <c r="Y501" s="1061"/>
      <c r="Z501" s="384" t="str">
        <f>'STUDENT PROFILE'!AC16</f>
        <v/>
      </c>
      <c r="AA501" s="62"/>
      <c r="AB501" s="61"/>
      <c r="AC501" s="61"/>
      <c r="AD501" s="862"/>
      <c r="AE501" s="862"/>
      <c r="AF501" s="61"/>
      <c r="AG501" s="79" t="s">
        <v>182</v>
      </c>
      <c r="AH501" s="1060">
        <f>'STUDENT PROFILE'!$M$21</f>
        <v>0</v>
      </c>
      <c r="AI501" s="1059"/>
      <c r="AJ501" s="79"/>
      <c r="AK501" s="79"/>
      <c r="AL501" s="1061" t="s">
        <v>945</v>
      </c>
      <c r="AM501" s="1061"/>
      <c r="AN501" s="1061"/>
      <c r="AO501" s="384" t="str">
        <f>'STUDENT PROFILE'!AC21</f>
        <v/>
      </c>
      <c r="AP501" s="62"/>
      <c r="AQ501" s="61"/>
      <c r="AR501" s="61"/>
      <c r="AS501" s="862"/>
      <c r="AT501" s="862"/>
      <c r="AU501" s="61"/>
      <c r="AV501" s="79" t="s">
        <v>182</v>
      </c>
      <c r="AW501" s="1060">
        <f>'STUDENT PROFILE'!$M$26</f>
        <v>258974563258</v>
      </c>
      <c r="AX501" s="1059"/>
      <c r="AY501" s="79"/>
      <c r="AZ501" s="79"/>
      <c r="BA501" s="1061" t="s">
        <v>945</v>
      </c>
      <c r="BB501" s="1061"/>
      <c r="BC501" s="1061"/>
      <c r="BD501" s="384" t="str">
        <f>'STUDENT PROFILE'!AC26</f>
        <v/>
      </c>
      <c r="BE501" s="62"/>
      <c r="BF501" s="61"/>
      <c r="BG501" s="61"/>
      <c r="BH501" s="862"/>
      <c r="BI501" s="862"/>
      <c r="BJ501" s="61"/>
      <c r="BK501" s="79" t="s">
        <v>182</v>
      </c>
      <c r="BL501" s="1060">
        <f>'STUDENT PROFILE'!$M$31</f>
        <v>0</v>
      </c>
      <c r="BM501" s="1059"/>
      <c r="BN501" s="79"/>
      <c r="BO501" s="79"/>
      <c r="BP501" s="1061" t="s">
        <v>945</v>
      </c>
      <c r="BQ501" s="1061"/>
      <c r="BR501" s="1061"/>
      <c r="BS501" s="384" t="str">
        <f>'STUDENT PROFILE'!AC31</f>
        <v/>
      </c>
      <c r="BT501" s="62"/>
      <c r="BU501" s="61"/>
      <c r="BV501" s="61"/>
      <c r="BW501" s="862"/>
      <c r="BX501" s="862"/>
      <c r="BY501" s="61"/>
      <c r="BZ501" s="79" t="s">
        <v>182</v>
      </c>
      <c r="CA501" s="1060">
        <f>'STUDENT PROFILE'!$M$36</f>
        <v>0</v>
      </c>
      <c r="CB501" s="1059"/>
      <c r="CC501" s="79"/>
      <c r="CD501" s="79"/>
      <c r="CE501" s="1061" t="s">
        <v>945</v>
      </c>
      <c r="CF501" s="1061"/>
      <c r="CG501" s="1061"/>
      <c r="CH501" s="384" t="str">
        <f>'STUDENT PROFILE'!AC36</f>
        <v/>
      </c>
      <c r="CI501" s="62"/>
      <c r="CJ501" s="61"/>
      <c r="CK501" s="61"/>
      <c r="CL501" s="862"/>
      <c r="CM501" s="862"/>
      <c r="CN501" s="61"/>
      <c r="CO501" s="79" t="s">
        <v>182</v>
      </c>
      <c r="CP501" s="1060">
        <f>'STUDENT PROFILE'!$M$41</f>
        <v>0</v>
      </c>
      <c r="CQ501" s="1059"/>
      <c r="CR501" s="79"/>
      <c r="CS501" s="79"/>
      <c r="CT501" s="1061" t="s">
        <v>945</v>
      </c>
      <c r="CU501" s="1061"/>
      <c r="CV501" s="1061"/>
      <c r="CW501" s="384" t="str">
        <f>'STUDENT PROFILE'!AC41</f>
        <v/>
      </c>
      <c r="CX501" s="62"/>
      <c r="CY501" s="61"/>
      <c r="CZ501" s="61"/>
      <c r="DA501" s="862"/>
      <c r="DB501" s="862"/>
      <c r="DC501" s="61"/>
      <c r="DD501" s="79" t="s">
        <v>182</v>
      </c>
      <c r="DE501" s="1060">
        <f>'STUDENT PROFILE'!$M$46</f>
        <v>0</v>
      </c>
      <c r="DF501" s="1059"/>
      <c r="DG501" s="79"/>
      <c r="DH501" s="79"/>
      <c r="DI501" s="1061" t="s">
        <v>945</v>
      </c>
      <c r="DJ501" s="1061"/>
      <c r="DK501" s="1061"/>
      <c r="DL501" s="384" t="str">
        <f>'STUDENT PROFILE'!AC46</f>
        <v/>
      </c>
      <c r="DM501" s="62"/>
      <c r="DN501" s="61"/>
      <c r="DO501" s="61"/>
      <c r="DP501" s="862"/>
      <c r="DQ501" s="862"/>
      <c r="DR501" s="61"/>
      <c r="DS501" s="79" t="s">
        <v>182</v>
      </c>
      <c r="DT501" s="1060">
        <f>'STUDENT PROFILE'!$M$51</f>
        <v>0</v>
      </c>
      <c r="DU501" s="1059"/>
      <c r="DV501" s="79"/>
      <c r="DW501" s="79"/>
      <c r="DX501" s="1061" t="s">
        <v>945</v>
      </c>
      <c r="DY501" s="1061"/>
      <c r="DZ501" s="1061"/>
      <c r="EA501" s="384" t="str">
        <f>'STUDENT PROFILE'!AC51</f>
        <v/>
      </c>
      <c r="EB501" s="62"/>
      <c r="EC501" s="61"/>
      <c r="ED501" s="61"/>
      <c r="EE501" s="862"/>
      <c r="EF501" s="862"/>
      <c r="EG501" s="61"/>
      <c r="EH501" s="79" t="s">
        <v>182</v>
      </c>
      <c r="EI501" s="1060">
        <f>'STUDENT PROFILE'!$M$56</f>
        <v>0</v>
      </c>
      <c r="EJ501" s="1059"/>
      <c r="EK501" s="79"/>
      <c r="EL501" s="79"/>
      <c r="EM501" s="1061" t="s">
        <v>945</v>
      </c>
      <c r="EN501" s="1061"/>
      <c r="EO501" s="1061"/>
      <c r="EP501" s="384" t="str">
        <f>'STUDENT PROFILE'!AC56</f>
        <v/>
      </c>
      <c r="EQ501" s="62"/>
      <c r="ER501" s="61"/>
      <c r="ES501" s="61"/>
      <c r="ET501" s="862"/>
    </row>
    <row r="502" spans="1:150" s="155" customFormat="1">
      <c r="A502" s="862"/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0"/>
      <c r="M502" s="61"/>
      <c r="N502" s="61"/>
      <c r="O502" s="862"/>
      <c r="P502" s="862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2"/>
      <c r="AB502" s="61"/>
      <c r="AC502" s="61"/>
      <c r="AD502" s="862"/>
      <c r="AE502" s="862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2"/>
      <c r="AQ502" s="61"/>
      <c r="AR502" s="61"/>
      <c r="AS502" s="862"/>
      <c r="AT502" s="862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2"/>
      <c r="BF502" s="61"/>
      <c r="BG502" s="61"/>
      <c r="BH502" s="862"/>
      <c r="BI502" s="862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2"/>
      <c r="BU502" s="61"/>
      <c r="BV502" s="61"/>
      <c r="BW502" s="862"/>
      <c r="BX502" s="862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2"/>
      <c r="CJ502" s="61"/>
      <c r="CK502" s="61"/>
      <c r="CL502" s="862"/>
      <c r="CM502" s="862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2"/>
      <c r="CY502" s="61"/>
      <c r="CZ502" s="61"/>
      <c r="DA502" s="862"/>
      <c r="DB502" s="862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2"/>
      <c r="DN502" s="61"/>
      <c r="DO502" s="61"/>
      <c r="DP502" s="862"/>
      <c r="DQ502" s="862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2"/>
      <c r="EC502" s="61"/>
      <c r="ED502" s="61"/>
      <c r="EE502" s="862"/>
      <c r="EF502" s="862"/>
      <c r="EG502" s="61"/>
      <c r="EH502" s="61"/>
      <c r="EI502" s="61"/>
      <c r="EJ502" s="61"/>
      <c r="EK502" s="61"/>
      <c r="EL502" s="61"/>
      <c r="EM502" s="61"/>
      <c r="EN502" s="61"/>
      <c r="EO502" s="61"/>
      <c r="EP502" s="61"/>
      <c r="EQ502" s="62"/>
      <c r="ER502" s="61"/>
      <c r="ES502" s="61"/>
      <c r="ET502" s="862"/>
    </row>
    <row r="503" spans="1:150" s="155" customFormat="1">
      <c r="A503" s="862"/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0"/>
      <c r="M503" s="61"/>
      <c r="N503" s="61"/>
      <c r="O503" s="862"/>
      <c r="P503" s="862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2"/>
      <c r="AB503" s="61"/>
      <c r="AC503" s="61"/>
      <c r="AD503" s="862"/>
      <c r="AE503" s="862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2"/>
      <c r="AQ503" s="61"/>
      <c r="AR503" s="61"/>
      <c r="AS503" s="862"/>
      <c r="AT503" s="862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2"/>
      <c r="BF503" s="61"/>
      <c r="BG503" s="61"/>
      <c r="BH503" s="862"/>
      <c r="BI503" s="862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2"/>
      <c r="BU503" s="61"/>
      <c r="BV503" s="61"/>
      <c r="BW503" s="862"/>
      <c r="BX503" s="862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2"/>
      <c r="CJ503" s="61"/>
      <c r="CK503" s="61"/>
      <c r="CL503" s="862"/>
      <c r="CM503" s="862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2"/>
      <c r="CY503" s="61"/>
      <c r="CZ503" s="61"/>
      <c r="DA503" s="862"/>
      <c r="DB503" s="862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2"/>
      <c r="DN503" s="61"/>
      <c r="DO503" s="61"/>
      <c r="DP503" s="862"/>
      <c r="DQ503" s="862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2"/>
      <c r="EC503" s="61"/>
      <c r="ED503" s="61"/>
      <c r="EE503" s="862"/>
      <c r="EF503" s="862"/>
      <c r="EG503" s="61"/>
      <c r="EH503" s="61"/>
      <c r="EI503" s="61"/>
      <c r="EJ503" s="61"/>
      <c r="EK503" s="61"/>
      <c r="EL503" s="61"/>
      <c r="EM503" s="61"/>
      <c r="EN503" s="61"/>
      <c r="EO503" s="61"/>
      <c r="EP503" s="61"/>
      <c r="EQ503" s="62"/>
      <c r="ER503" s="61"/>
      <c r="ES503" s="61"/>
      <c r="ET503" s="862"/>
    </row>
    <row r="504" spans="1:150" s="155" customFormat="1">
      <c r="A504" s="862"/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0"/>
      <c r="M504" s="61"/>
      <c r="N504" s="61"/>
      <c r="O504" s="862"/>
      <c r="P504" s="862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2"/>
      <c r="AB504" s="61"/>
      <c r="AC504" s="61"/>
      <c r="AD504" s="862"/>
      <c r="AE504" s="862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2"/>
      <c r="AQ504" s="61"/>
      <c r="AR504" s="61"/>
      <c r="AS504" s="862"/>
      <c r="AT504" s="862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2"/>
      <c r="BF504" s="61"/>
      <c r="BG504" s="61"/>
      <c r="BH504" s="862"/>
      <c r="BI504" s="862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2"/>
      <c r="BU504" s="61"/>
      <c r="BV504" s="61"/>
      <c r="BW504" s="862"/>
      <c r="BX504" s="862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2"/>
      <c r="CJ504" s="61"/>
      <c r="CK504" s="61"/>
      <c r="CL504" s="862"/>
      <c r="CM504" s="862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2"/>
      <c r="CY504" s="61"/>
      <c r="CZ504" s="61"/>
      <c r="DA504" s="862"/>
      <c r="DB504" s="862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2"/>
      <c r="DN504" s="61"/>
      <c r="DO504" s="61"/>
      <c r="DP504" s="862"/>
      <c r="DQ504" s="862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2"/>
      <c r="EC504" s="61"/>
      <c r="ED504" s="61"/>
      <c r="EE504" s="862"/>
      <c r="EF504" s="862"/>
      <c r="EG504" s="61"/>
      <c r="EH504" s="61"/>
      <c r="EI504" s="61"/>
      <c r="EJ504" s="61"/>
      <c r="EK504" s="61"/>
      <c r="EL504" s="61"/>
      <c r="EM504" s="61"/>
      <c r="EN504" s="61"/>
      <c r="EO504" s="61"/>
      <c r="EP504" s="61"/>
      <c r="EQ504" s="62"/>
      <c r="ER504" s="61"/>
      <c r="ES504" s="61"/>
      <c r="ET504" s="862"/>
    </row>
    <row r="505" spans="1:150" s="155" customFormat="1">
      <c r="A505" s="862"/>
      <c r="B505" s="61"/>
      <c r="C505" s="1062" t="str">
        <f>HOME!$G$10</f>
        <v>Dr.S.S.P.Sastry</v>
      </c>
      <c r="D505" s="1062"/>
      <c r="E505" s="61"/>
      <c r="F505" s="61"/>
      <c r="G505" s="1062" t="str">
        <f>HOME!$G$11</f>
        <v>Sh. S.S.Rao</v>
      </c>
      <c r="H505" s="1062"/>
      <c r="I505" s="1062"/>
      <c r="J505" s="61"/>
      <c r="K505" s="61"/>
      <c r="L505" s="1062" t="str">
        <f>HOME!$C$35</f>
        <v>SH.A.K.JAIN</v>
      </c>
      <c r="M505" s="1062"/>
      <c r="N505" s="169"/>
      <c r="O505" s="862"/>
      <c r="P505" s="862"/>
      <c r="Q505" s="61"/>
      <c r="R505" s="1062" t="str">
        <f>HOME!$G$10</f>
        <v>Dr.S.S.P.Sastry</v>
      </c>
      <c r="S505" s="1062"/>
      <c r="T505" s="61"/>
      <c r="U505" s="61"/>
      <c r="V505" s="1062" t="str">
        <f>HOME!$G$11</f>
        <v>Sh. S.S.Rao</v>
      </c>
      <c r="W505" s="1062"/>
      <c r="X505" s="1062"/>
      <c r="Y505" s="61"/>
      <c r="Z505" s="61"/>
      <c r="AA505" s="1062" t="str">
        <f>HOME!$C$35</f>
        <v>SH.A.K.JAIN</v>
      </c>
      <c r="AB505" s="1062"/>
      <c r="AC505" s="169"/>
      <c r="AD505" s="862"/>
      <c r="AE505" s="862"/>
      <c r="AF505" s="61"/>
      <c r="AG505" s="1062" t="str">
        <f>HOME!$G$10</f>
        <v>Dr.S.S.P.Sastry</v>
      </c>
      <c r="AH505" s="1062"/>
      <c r="AI505" s="61"/>
      <c r="AJ505" s="61"/>
      <c r="AK505" s="1062" t="str">
        <f>HOME!$G$11</f>
        <v>Sh. S.S.Rao</v>
      </c>
      <c r="AL505" s="1062"/>
      <c r="AM505" s="1062"/>
      <c r="AN505" s="61"/>
      <c r="AO505" s="61"/>
      <c r="AP505" s="1062" t="str">
        <f>HOME!$C$35</f>
        <v>SH.A.K.JAIN</v>
      </c>
      <c r="AQ505" s="1062"/>
      <c r="AR505" s="169"/>
      <c r="AS505" s="862"/>
      <c r="AT505" s="862"/>
      <c r="AU505" s="61"/>
      <c r="AV505" s="1062" t="str">
        <f>HOME!$G$10</f>
        <v>Dr.S.S.P.Sastry</v>
      </c>
      <c r="AW505" s="1062"/>
      <c r="AX505" s="61"/>
      <c r="AY505" s="61"/>
      <c r="AZ505" s="1062" t="str">
        <f>HOME!$G$11</f>
        <v>Sh. S.S.Rao</v>
      </c>
      <c r="BA505" s="1062"/>
      <c r="BB505" s="1062"/>
      <c r="BC505" s="61"/>
      <c r="BD505" s="61"/>
      <c r="BE505" s="1062" t="str">
        <f>HOME!$C$35</f>
        <v>SH.A.K.JAIN</v>
      </c>
      <c r="BF505" s="1062"/>
      <c r="BG505" s="169"/>
      <c r="BH505" s="862"/>
      <c r="BI505" s="862"/>
      <c r="BJ505" s="61"/>
      <c r="BK505" s="1062" t="str">
        <f>HOME!$G$10</f>
        <v>Dr.S.S.P.Sastry</v>
      </c>
      <c r="BL505" s="1062"/>
      <c r="BM505" s="61"/>
      <c r="BN505" s="61"/>
      <c r="BO505" s="1062" t="str">
        <f>HOME!$G$11</f>
        <v>Sh. S.S.Rao</v>
      </c>
      <c r="BP505" s="1062"/>
      <c r="BQ505" s="1062"/>
      <c r="BR505" s="61"/>
      <c r="BS505" s="61"/>
      <c r="BT505" s="1062" t="str">
        <f>HOME!$C$35</f>
        <v>SH.A.K.JAIN</v>
      </c>
      <c r="BU505" s="1062"/>
      <c r="BV505" s="169"/>
      <c r="BW505" s="862"/>
      <c r="BX505" s="862"/>
      <c r="BY505" s="61"/>
      <c r="BZ505" s="1062" t="str">
        <f>HOME!$G$10</f>
        <v>Dr.S.S.P.Sastry</v>
      </c>
      <c r="CA505" s="1062"/>
      <c r="CB505" s="61"/>
      <c r="CC505" s="61"/>
      <c r="CD505" s="1062" t="str">
        <f>HOME!$G$11</f>
        <v>Sh. S.S.Rao</v>
      </c>
      <c r="CE505" s="1062"/>
      <c r="CF505" s="1062"/>
      <c r="CG505" s="61"/>
      <c r="CH505" s="61"/>
      <c r="CI505" s="1062" t="str">
        <f>HOME!$C$35</f>
        <v>SH.A.K.JAIN</v>
      </c>
      <c r="CJ505" s="1062"/>
      <c r="CK505" s="169"/>
      <c r="CL505" s="862"/>
      <c r="CM505" s="862"/>
      <c r="CN505" s="61"/>
      <c r="CO505" s="1062" t="str">
        <f>HOME!$G$10</f>
        <v>Dr.S.S.P.Sastry</v>
      </c>
      <c r="CP505" s="1062"/>
      <c r="CQ505" s="61"/>
      <c r="CR505" s="61"/>
      <c r="CS505" s="1062" t="str">
        <f>HOME!$G$11</f>
        <v>Sh. S.S.Rao</v>
      </c>
      <c r="CT505" s="1062"/>
      <c r="CU505" s="1062"/>
      <c r="CV505" s="61"/>
      <c r="CW505" s="61"/>
      <c r="CX505" s="1062" t="str">
        <f>HOME!$C$35</f>
        <v>SH.A.K.JAIN</v>
      </c>
      <c r="CY505" s="1062"/>
      <c r="CZ505" s="169"/>
      <c r="DA505" s="862"/>
      <c r="DB505" s="862"/>
      <c r="DC505" s="61"/>
      <c r="DD505" s="1062" t="str">
        <f>HOME!$G$10</f>
        <v>Dr.S.S.P.Sastry</v>
      </c>
      <c r="DE505" s="1062"/>
      <c r="DF505" s="61"/>
      <c r="DG505" s="61"/>
      <c r="DH505" s="1062" t="str">
        <f>HOME!$G$11</f>
        <v>Sh. S.S.Rao</v>
      </c>
      <c r="DI505" s="1062"/>
      <c r="DJ505" s="1062"/>
      <c r="DK505" s="61"/>
      <c r="DL505" s="61"/>
      <c r="DM505" s="1062" t="str">
        <f>HOME!$C$35</f>
        <v>SH.A.K.JAIN</v>
      </c>
      <c r="DN505" s="1062"/>
      <c r="DO505" s="169"/>
      <c r="DP505" s="862"/>
      <c r="DQ505" s="862"/>
      <c r="DR505" s="61"/>
      <c r="DS505" s="1062" t="str">
        <f>HOME!$G$10</f>
        <v>Dr.S.S.P.Sastry</v>
      </c>
      <c r="DT505" s="1062"/>
      <c r="DU505" s="61"/>
      <c r="DV505" s="61"/>
      <c r="DW505" s="1062" t="str">
        <f>HOME!$G$11</f>
        <v>Sh. S.S.Rao</v>
      </c>
      <c r="DX505" s="1062"/>
      <c r="DY505" s="1062"/>
      <c r="DZ505" s="61"/>
      <c r="EA505" s="61"/>
      <c r="EB505" s="1062" t="str">
        <f>HOME!$C$35</f>
        <v>SH.A.K.JAIN</v>
      </c>
      <c r="EC505" s="1062"/>
      <c r="ED505" s="169"/>
      <c r="EE505" s="862"/>
      <c r="EF505" s="862"/>
      <c r="EG505" s="61"/>
      <c r="EH505" s="1062" t="str">
        <f>HOME!$G$10</f>
        <v>Dr.S.S.P.Sastry</v>
      </c>
      <c r="EI505" s="1062"/>
      <c r="EJ505" s="61"/>
      <c r="EK505" s="61"/>
      <c r="EL505" s="1062" t="str">
        <f>HOME!$G$11</f>
        <v>Sh. S.S.Rao</v>
      </c>
      <c r="EM505" s="1062"/>
      <c r="EN505" s="1062"/>
      <c r="EO505" s="61"/>
      <c r="EP505" s="61"/>
      <c r="EQ505" s="1062" t="str">
        <f>HOME!$C$35</f>
        <v>SH.A.K.JAIN</v>
      </c>
      <c r="ER505" s="1062"/>
      <c r="ES505" s="169"/>
      <c r="ET505" s="862"/>
    </row>
    <row r="506" spans="1:150" s="155" customFormat="1">
      <c r="A506" s="862"/>
      <c r="B506" s="61"/>
      <c r="C506" s="79" t="s">
        <v>856</v>
      </c>
      <c r="D506" s="61"/>
      <c r="E506" s="61"/>
      <c r="F506" s="61"/>
      <c r="G506" s="79" t="s">
        <v>857</v>
      </c>
      <c r="H506" s="61"/>
      <c r="I506" s="61"/>
      <c r="J506" s="61"/>
      <c r="K506" s="61"/>
      <c r="L506" s="1061" t="s">
        <v>858</v>
      </c>
      <c r="M506" s="1061"/>
      <c r="N506" s="73"/>
      <c r="O506" s="862"/>
      <c r="P506" s="862"/>
      <c r="Q506" s="61"/>
      <c r="R506" s="79" t="s">
        <v>856</v>
      </c>
      <c r="S506" s="61"/>
      <c r="T506" s="61"/>
      <c r="U506" s="61"/>
      <c r="V506" s="79" t="s">
        <v>857</v>
      </c>
      <c r="W506" s="61"/>
      <c r="X506" s="61"/>
      <c r="Y506" s="61"/>
      <c r="Z506" s="61"/>
      <c r="AA506" s="1061" t="s">
        <v>858</v>
      </c>
      <c r="AB506" s="1061"/>
      <c r="AC506" s="73"/>
      <c r="AD506" s="862"/>
      <c r="AE506" s="862"/>
      <c r="AF506" s="61"/>
      <c r="AG506" s="79" t="s">
        <v>856</v>
      </c>
      <c r="AH506" s="61"/>
      <c r="AI506" s="61"/>
      <c r="AJ506" s="61"/>
      <c r="AK506" s="79" t="s">
        <v>857</v>
      </c>
      <c r="AL506" s="61"/>
      <c r="AM506" s="61"/>
      <c r="AN506" s="61"/>
      <c r="AO506" s="61"/>
      <c r="AP506" s="1061" t="s">
        <v>858</v>
      </c>
      <c r="AQ506" s="1061"/>
      <c r="AR506" s="73"/>
      <c r="AS506" s="862"/>
      <c r="AT506" s="862"/>
      <c r="AU506" s="61"/>
      <c r="AV506" s="79" t="s">
        <v>856</v>
      </c>
      <c r="AW506" s="61"/>
      <c r="AX506" s="61"/>
      <c r="AY506" s="61"/>
      <c r="AZ506" s="79" t="s">
        <v>857</v>
      </c>
      <c r="BA506" s="61"/>
      <c r="BB506" s="61"/>
      <c r="BC506" s="61"/>
      <c r="BD506" s="61"/>
      <c r="BE506" s="1061" t="s">
        <v>858</v>
      </c>
      <c r="BF506" s="1061"/>
      <c r="BG506" s="73"/>
      <c r="BH506" s="862"/>
      <c r="BI506" s="862"/>
      <c r="BJ506" s="61"/>
      <c r="BK506" s="79" t="s">
        <v>856</v>
      </c>
      <c r="BL506" s="61"/>
      <c r="BM506" s="61"/>
      <c r="BN506" s="61"/>
      <c r="BO506" s="79" t="s">
        <v>857</v>
      </c>
      <c r="BP506" s="61"/>
      <c r="BQ506" s="61"/>
      <c r="BR506" s="61"/>
      <c r="BS506" s="61"/>
      <c r="BT506" s="1061" t="s">
        <v>858</v>
      </c>
      <c r="BU506" s="1061"/>
      <c r="BV506" s="73"/>
      <c r="BW506" s="862"/>
      <c r="BX506" s="862"/>
      <c r="BY506" s="61"/>
      <c r="BZ506" s="79" t="s">
        <v>856</v>
      </c>
      <c r="CA506" s="61"/>
      <c r="CB506" s="61"/>
      <c r="CC506" s="61"/>
      <c r="CD506" s="79" t="s">
        <v>857</v>
      </c>
      <c r="CE506" s="61"/>
      <c r="CF506" s="61"/>
      <c r="CG506" s="61"/>
      <c r="CH506" s="61"/>
      <c r="CI506" s="1061" t="s">
        <v>858</v>
      </c>
      <c r="CJ506" s="1061"/>
      <c r="CK506" s="73"/>
      <c r="CL506" s="862"/>
      <c r="CM506" s="862"/>
      <c r="CN506" s="61"/>
      <c r="CO506" s="79" t="s">
        <v>856</v>
      </c>
      <c r="CP506" s="61"/>
      <c r="CQ506" s="61"/>
      <c r="CR506" s="61"/>
      <c r="CS506" s="79" t="s">
        <v>857</v>
      </c>
      <c r="CT506" s="61"/>
      <c r="CU506" s="61"/>
      <c r="CV506" s="61"/>
      <c r="CW506" s="61"/>
      <c r="CX506" s="1061" t="s">
        <v>858</v>
      </c>
      <c r="CY506" s="1061"/>
      <c r="CZ506" s="73"/>
      <c r="DA506" s="862"/>
      <c r="DB506" s="862"/>
      <c r="DC506" s="61"/>
      <c r="DD506" s="79" t="s">
        <v>856</v>
      </c>
      <c r="DE506" s="61"/>
      <c r="DF506" s="61"/>
      <c r="DG506" s="61"/>
      <c r="DH506" s="79" t="s">
        <v>857</v>
      </c>
      <c r="DI506" s="61"/>
      <c r="DJ506" s="61"/>
      <c r="DK506" s="61"/>
      <c r="DL506" s="61"/>
      <c r="DM506" s="1061" t="s">
        <v>858</v>
      </c>
      <c r="DN506" s="1061"/>
      <c r="DO506" s="73"/>
      <c r="DP506" s="862"/>
      <c r="DQ506" s="862"/>
      <c r="DR506" s="61"/>
      <c r="DS506" s="79" t="s">
        <v>856</v>
      </c>
      <c r="DT506" s="61"/>
      <c r="DU506" s="61"/>
      <c r="DV506" s="61"/>
      <c r="DW506" s="79" t="s">
        <v>857</v>
      </c>
      <c r="DX506" s="61"/>
      <c r="DY506" s="61"/>
      <c r="DZ506" s="61"/>
      <c r="EA506" s="61"/>
      <c r="EB506" s="1061" t="s">
        <v>858</v>
      </c>
      <c r="EC506" s="1061"/>
      <c r="ED506" s="73"/>
      <c r="EE506" s="862"/>
      <c r="EF506" s="862"/>
      <c r="EG506" s="61"/>
      <c r="EH506" s="79" t="s">
        <v>856</v>
      </c>
      <c r="EI506" s="61"/>
      <c r="EJ506" s="61"/>
      <c r="EK506" s="61"/>
      <c r="EL506" s="79" t="s">
        <v>857</v>
      </c>
      <c r="EM506" s="61"/>
      <c r="EN506" s="61"/>
      <c r="EO506" s="61"/>
      <c r="EP506" s="61"/>
      <c r="EQ506" s="1061" t="s">
        <v>858</v>
      </c>
      <c r="ER506" s="1061"/>
      <c r="ES506" s="73"/>
      <c r="ET506" s="862"/>
    </row>
    <row r="507" spans="1:150" s="155" customFormat="1">
      <c r="A507" s="862"/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0"/>
      <c r="M507" s="61"/>
      <c r="N507" s="61"/>
      <c r="O507" s="862"/>
      <c r="P507" s="862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2"/>
      <c r="AB507" s="61"/>
      <c r="AC507" s="61"/>
      <c r="AD507" s="862"/>
      <c r="AE507" s="862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2"/>
      <c r="AQ507" s="61"/>
      <c r="AR507" s="61"/>
      <c r="AS507" s="862"/>
      <c r="AT507" s="862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2"/>
      <c r="BF507" s="61"/>
      <c r="BG507" s="61"/>
      <c r="BH507" s="862"/>
      <c r="BI507" s="862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2"/>
      <c r="BU507" s="61"/>
      <c r="BV507" s="61"/>
      <c r="BW507" s="862"/>
      <c r="BX507" s="862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2"/>
      <c r="CJ507" s="61"/>
      <c r="CK507" s="61"/>
      <c r="CL507" s="862"/>
      <c r="CM507" s="862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2"/>
      <c r="CY507" s="61"/>
      <c r="CZ507" s="61"/>
      <c r="DA507" s="862"/>
      <c r="DB507" s="862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2"/>
      <c r="DN507" s="61"/>
      <c r="DO507" s="61"/>
      <c r="DP507" s="862"/>
      <c r="DQ507" s="862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2"/>
      <c r="EC507" s="61"/>
      <c r="ED507" s="61"/>
      <c r="EE507" s="862"/>
      <c r="EF507" s="862"/>
      <c r="EG507" s="61"/>
      <c r="EH507" s="61"/>
      <c r="EI507" s="61"/>
      <c r="EJ507" s="61"/>
      <c r="EK507" s="61"/>
      <c r="EL507" s="61"/>
      <c r="EM507" s="61"/>
      <c r="EN507" s="61"/>
      <c r="EO507" s="61"/>
      <c r="EP507" s="61"/>
      <c r="EQ507" s="62"/>
      <c r="ER507" s="61"/>
      <c r="ES507" s="61"/>
      <c r="ET507" s="862"/>
    </row>
    <row r="508" spans="1:150" s="155" customFormat="1" ht="9.75" customHeight="1">
      <c r="A508" s="862"/>
      <c r="B508" s="862"/>
      <c r="C508" s="862"/>
      <c r="D508" s="862"/>
      <c r="E508" s="862"/>
      <c r="F508" s="862"/>
      <c r="G508" s="862"/>
      <c r="H508" s="862"/>
      <c r="I508" s="862"/>
      <c r="J508" s="862"/>
      <c r="K508" s="862"/>
      <c r="L508" s="862"/>
      <c r="M508" s="862"/>
      <c r="N508" s="164"/>
      <c r="O508" s="862"/>
      <c r="P508" s="862"/>
      <c r="Q508" s="862"/>
      <c r="R508" s="862"/>
      <c r="S508" s="862"/>
      <c r="T508" s="862"/>
      <c r="U508" s="862"/>
      <c r="V508" s="862"/>
      <c r="W508" s="862"/>
      <c r="X508" s="862"/>
      <c r="Y508" s="862"/>
      <c r="Z508" s="862"/>
      <c r="AA508" s="862"/>
      <c r="AB508" s="862"/>
      <c r="AC508" s="164"/>
      <c r="AD508" s="862"/>
      <c r="AE508" s="862"/>
      <c r="AF508" s="862"/>
      <c r="AG508" s="862"/>
      <c r="AH508" s="862"/>
      <c r="AI508" s="862"/>
      <c r="AJ508" s="862"/>
      <c r="AK508" s="862"/>
      <c r="AL508" s="862"/>
      <c r="AM508" s="862"/>
      <c r="AN508" s="862"/>
      <c r="AO508" s="862"/>
      <c r="AP508" s="862"/>
      <c r="AQ508" s="862"/>
      <c r="AR508" s="164"/>
      <c r="AS508" s="862"/>
      <c r="AT508" s="862"/>
      <c r="AU508" s="862"/>
      <c r="AV508" s="862"/>
      <c r="AW508" s="862"/>
      <c r="AX508" s="862"/>
      <c r="AY508" s="862"/>
      <c r="AZ508" s="862"/>
      <c r="BA508" s="862"/>
      <c r="BB508" s="862"/>
      <c r="BC508" s="862"/>
      <c r="BD508" s="862"/>
      <c r="BE508" s="862"/>
      <c r="BF508" s="862"/>
      <c r="BG508" s="164"/>
      <c r="BH508" s="862"/>
      <c r="BI508" s="862"/>
      <c r="BJ508" s="862"/>
      <c r="BK508" s="862"/>
      <c r="BL508" s="862"/>
      <c r="BM508" s="862"/>
      <c r="BN508" s="862"/>
      <c r="BO508" s="862"/>
      <c r="BP508" s="862"/>
      <c r="BQ508" s="862"/>
      <c r="BR508" s="862"/>
      <c r="BS508" s="862"/>
      <c r="BT508" s="862"/>
      <c r="BU508" s="862"/>
      <c r="BV508" s="164"/>
      <c r="BW508" s="862"/>
      <c r="BX508" s="862"/>
      <c r="BY508" s="862"/>
      <c r="BZ508" s="862"/>
      <c r="CA508" s="862"/>
      <c r="CB508" s="862"/>
      <c r="CC508" s="862"/>
      <c r="CD508" s="862"/>
      <c r="CE508" s="862"/>
      <c r="CF508" s="862"/>
      <c r="CG508" s="862"/>
      <c r="CH508" s="862"/>
      <c r="CI508" s="862"/>
      <c r="CJ508" s="862"/>
      <c r="CK508" s="164"/>
      <c r="CL508" s="862"/>
      <c r="CM508" s="862"/>
      <c r="CN508" s="862"/>
      <c r="CO508" s="862"/>
      <c r="CP508" s="862"/>
      <c r="CQ508" s="862"/>
      <c r="CR508" s="862"/>
      <c r="CS508" s="862"/>
      <c r="CT508" s="862"/>
      <c r="CU508" s="862"/>
      <c r="CV508" s="862"/>
      <c r="CW508" s="862"/>
      <c r="CX508" s="862"/>
      <c r="CY508" s="862"/>
      <c r="CZ508" s="164"/>
      <c r="DA508" s="862"/>
      <c r="DB508" s="862"/>
      <c r="DC508" s="862"/>
      <c r="DD508" s="862"/>
      <c r="DE508" s="862"/>
      <c r="DF508" s="862"/>
      <c r="DG508" s="862"/>
      <c r="DH508" s="862"/>
      <c r="DI508" s="862"/>
      <c r="DJ508" s="862"/>
      <c r="DK508" s="862"/>
      <c r="DL508" s="862"/>
      <c r="DM508" s="862"/>
      <c r="DN508" s="862"/>
      <c r="DO508" s="164"/>
      <c r="DP508" s="862"/>
      <c r="DQ508" s="862"/>
      <c r="DR508" s="862"/>
      <c r="DS508" s="862"/>
      <c r="DT508" s="862"/>
      <c r="DU508" s="862"/>
      <c r="DV508" s="862"/>
      <c r="DW508" s="862"/>
      <c r="DX508" s="862"/>
      <c r="DY508" s="862"/>
      <c r="DZ508" s="862"/>
      <c r="EA508" s="862"/>
      <c r="EB508" s="862"/>
      <c r="EC508" s="862"/>
      <c r="ED508" s="164"/>
      <c r="EE508" s="862"/>
      <c r="EF508" s="862"/>
      <c r="EG508" s="862"/>
      <c r="EH508" s="862"/>
      <c r="EI508" s="862"/>
      <c r="EJ508" s="862"/>
      <c r="EK508" s="862"/>
      <c r="EL508" s="862"/>
      <c r="EM508" s="862"/>
      <c r="EN508" s="862"/>
      <c r="EO508" s="862"/>
      <c r="EP508" s="862"/>
      <c r="EQ508" s="862"/>
      <c r="ER508" s="862"/>
      <c r="ES508" s="164"/>
      <c r="ET508" s="862"/>
    </row>
    <row r="509" spans="1:150" s="155" customFormat="1" ht="8.25" customHeight="1">
      <c r="A509" s="862"/>
      <c r="B509" s="862"/>
      <c r="C509" s="862"/>
      <c r="D509" s="862"/>
      <c r="E509" s="862"/>
      <c r="F509" s="862"/>
      <c r="G509" s="862"/>
      <c r="H509" s="862"/>
      <c r="I509" s="862"/>
      <c r="J509" s="862"/>
      <c r="K509" s="862"/>
      <c r="L509" s="862"/>
      <c r="M509" s="862"/>
      <c r="N509" s="862"/>
      <c r="O509" s="862"/>
      <c r="P509" s="862"/>
      <c r="Q509" s="862"/>
      <c r="R509" s="862"/>
      <c r="S509" s="862"/>
      <c r="T509" s="862"/>
      <c r="U509" s="862"/>
      <c r="V509" s="862"/>
      <c r="W509" s="862"/>
      <c r="X509" s="862"/>
      <c r="Y509" s="862"/>
      <c r="Z509" s="862"/>
      <c r="AA509" s="862"/>
      <c r="AB509" s="862"/>
      <c r="AC509" s="862"/>
      <c r="AD509" s="862"/>
      <c r="AE509" s="862"/>
      <c r="AF509" s="862"/>
      <c r="AG509" s="862"/>
      <c r="AH509" s="862"/>
      <c r="AI509" s="862"/>
      <c r="AJ509" s="862"/>
      <c r="AK509" s="862"/>
      <c r="AL509" s="862"/>
      <c r="AM509" s="862"/>
      <c r="AN509" s="862"/>
      <c r="AO509" s="862"/>
      <c r="AP509" s="862"/>
      <c r="AQ509" s="862"/>
      <c r="AR509" s="862"/>
      <c r="AS509" s="862"/>
      <c r="AT509" s="862"/>
      <c r="AU509" s="862"/>
      <c r="AV509" s="862"/>
      <c r="AW509" s="862"/>
      <c r="AX509" s="862"/>
      <c r="AY509" s="862"/>
      <c r="AZ509" s="862"/>
      <c r="BA509" s="862"/>
      <c r="BB509" s="862"/>
      <c r="BC509" s="862"/>
      <c r="BD509" s="862"/>
      <c r="BE509" s="862"/>
      <c r="BF509" s="862"/>
      <c r="BG509" s="862"/>
      <c r="BH509" s="862"/>
      <c r="BI509" s="862"/>
      <c r="BJ509" s="862"/>
      <c r="BK509" s="862"/>
      <c r="BL509" s="862"/>
      <c r="BM509" s="862"/>
      <c r="BN509" s="862"/>
      <c r="BO509" s="862"/>
      <c r="BP509" s="862"/>
      <c r="BQ509" s="862"/>
      <c r="BR509" s="862"/>
      <c r="BS509" s="862"/>
      <c r="BT509" s="862"/>
      <c r="BU509" s="862"/>
      <c r="BV509" s="862"/>
      <c r="BW509" s="862"/>
      <c r="BX509" s="862"/>
      <c r="BY509" s="862"/>
      <c r="BZ509" s="862"/>
      <c r="CA509" s="862"/>
      <c r="CB509" s="862"/>
      <c r="CC509" s="862"/>
      <c r="CD509" s="862"/>
      <c r="CE509" s="862"/>
      <c r="CF509" s="862"/>
      <c r="CG509" s="862"/>
      <c r="CH509" s="862"/>
      <c r="CI509" s="862"/>
      <c r="CJ509" s="862"/>
      <c r="CK509" s="862"/>
      <c r="CL509" s="862"/>
      <c r="CM509" s="862"/>
      <c r="CN509" s="862"/>
      <c r="CO509" s="862"/>
      <c r="CP509" s="862"/>
      <c r="CQ509" s="862"/>
      <c r="CR509" s="862"/>
      <c r="CS509" s="862"/>
      <c r="CT509" s="862"/>
      <c r="CU509" s="862"/>
      <c r="CV509" s="862"/>
      <c r="CW509" s="862"/>
      <c r="CX509" s="862"/>
      <c r="CY509" s="862"/>
      <c r="CZ509" s="862"/>
      <c r="DA509" s="862"/>
      <c r="DB509" s="862"/>
      <c r="DC509" s="862"/>
      <c r="DD509" s="862"/>
      <c r="DE509" s="862"/>
      <c r="DF509" s="862"/>
      <c r="DG509" s="862"/>
      <c r="DH509" s="862"/>
      <c r="DI509" s="862"/>
      <c r="DJ509" s="862"/>
      <c r="DK509" s="862"/>
      <c r="DL509" s="862"/>
      <c r="DM509" s="862"/>
      <c r="DN509" s="862"/>
      <c r="DO509" s="862"/>
      <c r="DP509" s="862"/>
      <c r="DQ509" s="862"/>
      <c r="DR509" s="862"/>
      <c r="DS509" s="862"/>
      <c r="DT509" s="862"/>
      <c r="DU509" s="862"/>
      <c r="DV509" s="862"/>
      <c r="DW509" s="862"/>
      <c r="DX509" s="862"/>
      <c r="DY509" s="862"/>
      <c r="DZ509" s="862"/>
      <c r="EA509" s="862"/>
      <c r="EB509" s="862"/>
      <c r="EC509" s="862"/>
      <c r="ED509" s="862"/>
      <c r="EE509" s="862"/>
      <c r="EF509" s="862"/>
      <c r="EG509" s="862"/>
      <c r="EH509" s="862"/>
      <c r="EI509" s="862"/>
      <c r="EJ509" s="862"/>
      <c r="EK509" s="862"/>
      <c r="EL509" s="862"/>
      <c r="EM509" s="862"/>
      <c r="EN509" s="862"/>
      <c r="EO509" s="862"/>
      <c r="EP509" s="862"/>
      <c r="EQ509" s="862"/>
      <c r="ER509" s="862"/>
      <c r="ES509" s="862"/>
      <c r="ET509" s="862"/>
    </row>
    <row r="510" spans="1:150" s="155" customFormat="1" ht="13.5" thickBot="1">
      <c r="A510" s="862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1"/>
      <c r="N510" s="61"/>
      <c r="O510" s="862"/>
      <c r="P510" s="862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2"/>
      <c r="AB510" s="61"/>
      <c r="AC510" s="61"/>
      <c r="AD510" s="862"/>
      <c r="AE510" s="862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2"/>
      <c r="AQ510" s="61"/>
      <c r="AR510" s="61"/>
      <c r="AS510" s="862"/>
      <c r="AT510" s="862"/>
      <c r="AU510" s="60"/>
      <c r="AV510" s="60"/>
      <c r="AW510" s="60"/>
      <c r="AX510" s="60"/>
      <c r="AY510" s="60"/>
      <c r="AZ510" s="60"/>
      <c r="BA510" s="60"/>
      <c r="BB510" s="60"/>
      <c r="BC510" s="60"/>
      <c r="BD510" s="60"/>
      <c r="BE510" s="62"/>
      <c r="BF510" s="61"/>
      <c r="BG510" s="61"/>
      <c r="BH510" s="862"/>
      <c r="BI510" s="862"/>
      <c r="BJ510" s="60"/>
      <c r="BK510" s="60"/>
      <c r="BL510" s="60"/>
      <c r="BM510" s="60"/>
      <c r="BN510" s="60"/>
      <c r="BO510" s="60"/>
      <c r="BP510" s="60"/>
      <c r="BQ510" s="60"/>
      <c r="BR510" s="60"/>
      <c r="BS510" s="60"/>
      <c r="BT510" s="62"/>
      <c r="BU510" s="61"/>
      <c r="BV510" s="61"/>
      <c r="BW510" s="862"/>
      <c r="BX510" s="862"/>
      <c r="BY510" s="60"/>
      <c r="BZ510" s="60"/>
      <c r="CA510" s="60"/>
      <c r="CB510" s="60"/>
      <c r="CC510" s="60"/>
      <c r="CD510" s="60"/>
      <c r="CE510" s="60"/>
      <c r="CF510" s="60"/>
      <c r="CG510" s="60"/>
      <c r="CH510" s="60"/>
      <c r="CI510" s="62"/>
      <c r="CJ510" s="61"/>
      <c r="CK510" s="61"/>
      <c r="CL510" s="862"/>
      <c r="CM510" s="862"/>
      <c r="CN510" s="60"/>
      <c r="CO510" s="60"/>
      <c r="CP510" s="60"/>
      <c r="CQ510" s="60"/>
      <c r="CR510" s="60"/>
      <c r="CS510" s="60"/>
      <c r="CT510" s="60"/>
      <c r="CU510" s="60"/>
      <c r="CV510" s="60"/>
      <c r="CW510" s="60"/>
      <c r="CX510" s="62"/>
      <c r="CY510" s="61"/>
      <c r="CZ510" s="61"/>
      <c r="DA510" s="862"/>
      <c r="DB510" s="862"/>
      <c r="DC510" s="60"/>
      <c r="DD510" s="60"/>
      <c r="DE510" s="60"/>
      <c r="DF510" s="60"/>
      <c r="DG510" s="60"/>
      <c r="DH510" s="60"/>
      <c r="DI510" s="60"/>
      <c r="DJ510" s="60"/>
      <c r="DK510" s="60"/>
      <c r="DL510" s="60"/>
      <c r="DM510" s="62"/>
      <c r="DN510" s="61"/>
      <c r="DO510" s="61"/>
      <c r="DP510" s="862"/>
      <c r="DQ510" s="862"/>
      <c r="DR510" s="60"/>
      <c r="DS510" s="60"/>
      <c r="DT510" s="60"/>
      <c r="DU510" s="60"/>
      <c r="DV510" s="60"/>
      <c r="DW510" s="60"/>
      <c r="DX510" s="60"/>
      <c r="DY510" s="60"/>
      <c r="DZ510" s="60"/>
      <c r="EA510" s="60"/>
      <c r="EB510" s="62"/>
      <c r="EC510" s="61"/>
      <c r="ED510" s="61"/>
      <c r="EE510" s="862"/>
      <c r="EF510" s="862"/>
      <c r="EG510" s="60"/>
      <c r="EH510" s="60"/>
      <c r="EI510" s="60"/>
      <c r="EJ510" s="60"/>
      <c r="EK510" s="60"/>
      <c r="EL510" s="60"/>
      <c r="EM510" s="60"/>
      <c r="EN510" s="60"/>
      <c r="EO510" s="60"/>
      <c r="EP510" s="60"/>
      <c r="EQ510" s="62"/>
      <c r="ER510" s="61"/>
      <c r="ES510" s="61"/>
      <c r="ET510" s="862"/>
    </row>
    <row r="511" spans="1:150" s="155" customFormat="1" ht="19.5" thickTop="1" thickBot="1">
      <c r="A511" s="862"/>
      <c r="B511" s="1050" t="s">
        <v>129</v>
      </c>
      <c r="C511" s="1051"/>
      <c r="D511" s="1051" t="str">
        <f>'STUDENT PROFILE'!$C$11</f>
        <v>Jaibeer</v>
      </c>
      <c r="E511" s="1051"/>
      <c r="F511" s="1052"/>
      <c r="G511" s="156" t="s">
        <v>862</v>
      </c>
      <c r="H511" s="157">
        <f>'STUDENT PROFILE'!$A$11</f>
        <v>5</v>
      </c>
      <c r="I511" s="158"/>
      <c r="J511" s="1053" t="s">
        <v>50</v>
      </c>
      <c r="K511" s="1054"/>
      <c r="L511" s="1054">
        <f>'STUDENT PROFILE'!$D$11</f>
        <v>2732</v>
      </c>
      <c r="M511" s="1055"/>
      <c r="N511" s="61"/>
      <c r="O511" s="862"/>
      <c r="P511" s="862"/>
      <c r="Q511" s="1050" t="s">
        <v>129</v>
      </c>
      <c r="R511" s="1051"/>
      <c r="S511" s="1051" t="str">
        <f>'STUDENT PROFILE'!$C$16</f>
        <v>Ruchika</v>
      </c>
      <c r="T511" s="1051"/>
      <c r="U511" s="1052"/>
      <c r="V511" s="156" t="s">
        <v>862</v>
      </c>
      <c r="W511" s="157">
        <f>'STUDENT PROFILE'!$A$16</f>
        <v>10</v>
      </c>
      <c r="X511" s="158"/>
      <c r="Y511" s="1053" t="s">
        <v>50</v>
      </c>
      <c r="Z511" s="1054"/>
      <c r="AA511" s="1054">
        <f>'STUDENT PROFILE'!$D$16</f>
        <v>2738</v>
      </c>
      <c r="AB511" s="1055"/>
      <c r="AC511" s="61"/>
      <c r="AD511" s="862"/>
      <c r="AE511" s="862"/>
      <c r="AF511" s="1050" t="s">
        <v>129</v>
      </c>
      <c r="AG511" s="1051"/>
      <c r="AH511" s="1051" t="str">
        <f>'STUDENT PROFILE'!$C$21</f>
        <v>Rahul</v>
      </c>
      <c r="AI511" s="1051"/>
      <c r="AJ511" s="1052"/>
      <c r="AK511" s="156" t="s">
        <v>862</v>
      </c>
      <c r="AL511" s="157">
        <f>'STUDENT PROFILE'!$A$21</f>
        <v>15</v>
      </c>
      <c r="AM511" s="158"/>
      <c r="AN511" s="1053" t="s">
        <v>50</v>
      </c>
      <c r="AO511" s="1054"/>
      <c r="AP511" s="1054">
        <f>'STUDENT PROFILE'!$D$21</f>
        <v>2744</v>
      </c>
      <c r="AQ511" s="1055"/>
      <c r="AR511" s="61"/>
      <c r="AS511" s="862"/>
      <c r="AT511" s="862"/>
      <c r="AU511" s="1050" t="s">
        <v>129</v>
      </c>
      <c r="AV511" s="1051"/>
      <c r="AW511" s="1051" t="str">
        <f>'STUDENT PROFILE'!$C$26</f>
        <v>Rahul</v>
      </c>
      <c r="AX511" s="1051"/>
      <c r="AY511" s="1052"/>
      <c r="AZ511" s="156" t="s">
        <v>862</v>
      </c>
      <c r="BA511" s="157">
        <f>'STUDENT PROFILE'!$A$26</f>
        <v>20</v>
      </c>
      <c r="BB511" s="158"/>
      <c r="BC511" s="1053" t="s">
        <v>50</v>
      </c>
      <c r="BD511" s="1054"/>
      <c r="BE511" s="1054">
        <f>'STUDENT PROFILE'!$D$26</f>
        <v>2749</v>
      </c>
      <c r="BF511" s="1055"/>
      <c r="BG511" s="61"/>
      <c r="BH511" s="862"/>
      <c r="BI511" s="862"/>
      <c r="BJ511" s="1050" t="s">
        <v>129</v>
      </c>
      <c r="BK511" s="1051"/>
      <c r="BL511" s="1051" t="str">
        <f>'STUDENT PROFILE'!$C$31</f>
        <v>Yogesh Kumar</v>
      </c>
      <c r="BM511" s="1051"/>
      <c r="BN511" s="1052"/>
      <c r="BO511" s="156" t="s">
        <v>862</v>
      </c>
      <c r="BP511" s="157">
        <f>'STUDENT PROFILE'!$A$31</f>
        <v>25</v>
      </c>
      <c r="BQ511" s="158"/>
      <c r="BR511" s="1053" t="s">
        <v>50</v>
      </c>
      <c r="BS511" s="1054"/>
      <c r="BT511" s="1054">
        <f>'STUDENT PROFILE'!$D$31</f>
        <v>2771</v>
      </c>
      <c r="BU511" s="1055"/>
      <c r="BV511" s="61"/>
      <c r="BW511" s="862"/>
      <c r="BX511" s="862"/>
      <c r="BY511" s="1050" t="s">
        <v>129</v>
      </c>
      <c r="BZ511" s="1051"/>
      <c r="CA511" s="1051" t="str">
        <f>'STUDENT PROFILE'!$C$36</f>
        <v>Bhavi</v>
      </c>
      <c r="CB511" s="1051"/>
      <c r="CC511" s="1052"/>
      <c r="CD511" s="156" t="s">
        <v>862</v>
      </c>
      <c r="CE511" s="157">
        <f>'STUDENT PROFILE'!$A$36</f>
        <v>30</v>
      </c>
      <c r="CF511" s="158"/>
      <c r="CG511" s="1053" t="s">
        <v>50</v>
      </c>
      <c r="CH511" s="1054"/>
      <c r="CI511" s="1054">
        <f>'STUDENT PROFILE'!$D$36</f>
        <v>3060</v>
      </c>
      <c r="CJ511" s="1055"/>
      <c r="CK511" s="61"/>
      <c r="CL511" s="862"/>
      <c r="CM511" s="862"/>
      <c r="CN511" s="1050" t="s">
        <v>129</v>
      </c>
      <c r="CO511" s="1051"/>
      <c r="CP511" s="1051" t="str">
        <f>'STUDENT PROFILE'!$C$41</f>
        <v>Dinesh</v>
      </c>
      <c r="CQ511" s="1051"/>
      <c r="CR511" s="1052"/>
      <c r="CS511" s="156" t="s">
        <v>862</v>
      </c>
      <c r="CT511" s="157">
        <f>'STUDENT PROFILE'!$A$41</f>
        <v>35</v>
      </c>
      <c r="CU511" s="158"/>
      <c r="CV511" s="1053" t="s">
        <v>50</v>
      </c>
      <c r="CW511" s="1054"/>
      <c r="CX511" s="1054">
        <f>'STUDENT PROFILE'!$D$41</f>
        <v>3065</v>
      </c>
      <c r="CY511" s="1055"/>
      <c r="CZ511" s="61"/>
      <c r="DA511" s="862"/>
      <c r="DB511" s="862"/>
      <c r="DC511" s="1050" t="s">
        <v>129</v>
      </c>
      <c r="DD511" s="1051"/>
      <c r="DE511" s="1051" t="str">
        <f>'STUDENT PROFILE'!$C$46</f>
        <v>Anil</v>
      </c>
      <c r="DF511" s="1051"/>
      <c r="DG511" s="1052"/>
      <c r="DH511" s="156" t="s">
        <v>862</v>
      </c>
      <c r="DI511" s="157">
        <f>'STUDENT PROFILE'!$A$46</f>
        <v>40</v>
      </c>
      <c r="DJ511" s="158"/>
      <c r="DK511" s="1053" t="s">
        <v>50</v>
      </c>
      <c r="DL511" s="1054"/>
      <c r="DM511" s="1054">
        <f>'STUDENT PROFILE'!$D$46</f>
        <v>2758</v>
      </c>
      <c r="DN511" s="1055"/>
      <c r="DO511" s="61"/>
      <c r="DP511" s="862"/>
      <c r="DQ511" s="862"/>
      <c r="DR511" s="1050" t="s">
        <v>129</v>
      </c>
      <c r="DS511" s="1051"/>
      <c r="DT511" s="1051" t="str">
        <f>'STUDENT PROFILE'!$C$51</f>
        <v xml:space="preserve">Sonam </v>
      </c>
      <c r="DU511" s="1051"/>
      <c r="DV511" s="1052"/>
      <c r="DW511" s="156" t="s">
        <v>862</v>
      </c>
      <c r="DX511" s="157">
        <f>'STUDENT PROFILE'!$A$51</f>
        <v>45</v>
      </c>
      <c r="DY511" s="158"/>
      <c r="DZ511" s="1053" t="s">
        <v>50</v>
      </c>
      <c r="EA511" s="1054"/>
      <c r="EB511" s="1054">
        <f>'STUDENT PROFILE'!$D$51</f>
        <v>2767</v>
      </c>
      <c r="EC511" s="1055"/>
      <c r="ED511" s="61"/>
      <c r="EE511" s="862"/>
      <c r="EF511" s="862"/>
      <c r="EG511" s="1050" t="s">
        <v>129</v>
      </c>
      <c r="EH511" s="1051"/>
      <c r="EI511" s="1051" t="str">
        <f>'STUDENT PROFILE'!$C$56</f>
        <v>Nitin</v>
      </c>
      <c r="EJ511" s="1051"/>
      <c r="EK511" s="1052"/>
      <c r="EL511" s="156" t="s">
        <v>862</v>
      </c>
      <c r="EM511" s="157">
        <f>'STUDENT PROFILE'!$A$56</f>
        <v>50</v>
      </c>
      <c r="EN511" s="158"/>
      <c r="EO511" s="1053" t="s">
        <v>50</v>
      </c>
      <c r="EP511" s="1054"/>
      <c r="EQ511" s="1054">
        <f>'STUDENT PROFILE'!$D$56</f>
        <v>2773</v>
      </c>
      <c r="ER511" s="1055"/>
      <c r="ES511" s="61"/>
      <c r="ET511" s="862"/>
    </row>
    <row r="512" spans="1:150" s="155" customFormat="1" ht="14.1" customHeight="1" thickTop="1">
      <c r="A512" s="862"/>
      <c r="B512" s="159"/>
      <c r="C512" s="61"/>
      <c r="D512" s="169"/>
      <c r="E512" s="61"/>
      <c r="F512" s="61"/>
      <c r="G512" s="61"/>
      <c r="H512" s="61"/>
      <c r="I512" s="61"/>
      <c r="J512" s="61"/>
      <c r="K512" s="61"/>
      <c r="L512" s="60"/>
      <c r="M512" s="61"/>
      <c r="N512" s="61"/>
      <c r="O512" s="862"/>
      <c r="P512" s="862"/>
      <c r="Q512" s="159"/>
      <c r="R512" s="61"/>
      <c r="S512" s="169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862"/>
      <c r="AE512" s="862"/>
      <c r="AF512" s="159"/>
      <c r="AG512" s="61"/>
      <c r="AH512" s="169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862"/>
      <c r="AT512" s="862"/>
      <c r="AU512" s="159"/>
      <c r="AV512" s="61"/>
      <c r="AW512" s="169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862"/>
      <c r="BI512" s="862"/>
      <c r="BJ512" s="159"/>
      <c r="BK512" s="61"/>
      <c r="BL512" s="169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862"/>
      <c r="BX512" s="862"/>
      <c r="BY512" s="159"/>
      <c r="BZ512" s="61"/>
      <c r="CA512" s="169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862"/>
      <c r="CM512" s="862"/>
      <c r="CN512" s="159"/>
      <c r="CO512" s="61"/>
      <c r="CP512" s="169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862"/>
      <c r="DB512" s="862"/>
      <c r="DC512" s="159"/>
      <c r="DD512" s="61"/>
      <c r="DE512" s="169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862"/>
      <c r="DQ512" s="862"/>
      <c r="DR512" s="159"/>
      <c r="DS512" s="61"/>
      <c r="DT512" s="169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862"/>
      <c r="EF512" s="862"/>
      <c r="EG512" s="159"/>
      <c r="EH512" s="61"/>
      <c r="EI512" s="169"/>
      <c r="EJ512" s="61"/>
      <c r="EK512" s="61"/>
      <c r="EL512" s="61"/>
      <c r="EM512" s="61"/>
      <c r="EN512" s="61"/>
      <c r="EO512" s="61"/>
      <c r="EP512" s="61"/>
      <c r="EQ512" s="61"/>
      <c r="ER512" s="61"/>
      <c r="ES512" s="61"/>
      <c r="ET512" s="862"/>
    </row>
    <row r="513" spans="1:150" s="155" customFormat="1" ht="14.1" customHeight="1">
      <c r="A513" s="862"/>
      <c r="B513" s="1056" t="str">
        <f>HOME!$B$15</f>
        <v>ENGLISH</v>
      </c>
      <c r="C513" s="61"/>
      <c r="D513" s="61"/>
      <c r="E513" s="61"/>
      <c r="F513" s="61"/>
      <c r="G513" s="61"/>
      <c r="H513" s="61"/>
      <c r="I513" s="61"/>
      <c r="J513" s="61"/>
      <c r="K513" s="61"/>
      <c r="L513" s="60"/>
      <c r="M513" s="61"/>
      <c r="N513" s="61"/>
      <c r="O513" s="862"/>
      <c r="P513" s="862"/>
      <c r="Q513" s="1056" t="str">
        <f>HOME!$B$15</f>
        <v>ENGLISH</v>
      </c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862"/>
      <c r="AE513" s="862"/>
      <c r="AF513" s="1056" t="str">
        <f>HOME!$B$15</f>
        <v>ENGLISH</v>
      </c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862"/>
      <c r="AT513" s="862"/>
      <c r="AU513" s="1056" t="str">
        <f>HOME!$B$15</f>
        <v>ENGLISH</v>
      </c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862"/>
      <c r="BI513" s="862"/>
      <c r="BJ513" s="1056" t="str">
        <f>HOME!$B$15</f>
        <v>ENGLISH</v>
      </c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862"/>
      <c r="BX513" s="862"/>
      <c r="BY513" s="1056" t="str">
        <f>HOME!$B$15</f>
        <v>ENGLISH</v>
      </c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862"/>
      <c r="CM513" s="862"/>
      <c r="CN513" s="1056" t="str">
        <f>HOME!$B$15</f>
        <v>ENGLISH</v>
      </c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862"/>
      <c r="DB513" s="862"/>
      <c r="DC513" s="1056" t="str">
        <f>HOME!$B$15</f>
        <v>ENGLISH</v>
      </c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862"/>
      <c r="DQ513" s="862"/>
      <c r="DR513" s="1056" t="str">
        <f>HOME!$B$15</f>
        <v>ENGLISH</v>
      </c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862"/>
      <c r="EF513" s="862"/>
      <c r="EG513" s="1056" t="str">
        <f>HOME!$B$15</f>
        <v>ENGLISH</v>
      </c>
      <c r="EH513" s="61"/>
      <c r="EI513" s="61"/>
      <c r="EJ513" s="61"/>
      <c r="EK513" s="61"/>
      <c r="EL513" s="61"/>
      <c r="EM513" s="61"/>
      <c r="EN513" s="61"/>
      <c r="EO513" s="61"/>
      <c r="EP513" s="61"/>
      <c r="EQ513" s="61"/>
      <c r="ER513" s="61"/>
      <c r="ES513" s="61"/>
      <c r="ET513" s="862"/>
    </row>
    <row r="514" spans="1:150" s="155" customFormat="1" ht="14.1" customHeight="1">
      <c r="A514" s="862"/>
      <c r="B514" s="1056"/>
      <c r="C514" s="61"/>
      <c r="D514" s="61"/>
      <c r="E514" s="61"/>
      <c r="F514" s="61"/>
      <c r="G514" s="61"/>
      <c r="H514" s="61"/>
      <c r="I514" s="61"/>
      <c r="J514" s="61"/>
      <c r="K514" s="61"/>
      <c r="L514" s="60"/>
      <c r="M514" s="61"/>
      <c r="N514" s="61"/>
      <c r="O514" s="862"/>
      <c r="P514" s="862"/>
      <c r="Q514" s="1056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862"/>
      <c r="AE514" s="862"/>
      <c r="AF514" s="1056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862"/>
      <c r="AT514" s="862"/>
      <c r="AU514" s="1056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862"/>
      <c r="BI514" s="862"/>
      <c r="BJ514" s="1056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862"/>
      <c r="BX514" s="862"/>
      <c r="BY514" s="1056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862"/>
      <c r="CM514" s="862"/>
      <c r="CN514" s="1056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862"/>
      <c r="DB514" s="862"/>
      <c r="DC514" s="1056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862"/>
      <c r="DQ514" s="862"/>
      <c r="DR514" s="1056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862"/>
      <c r="EF514" s="862"/>
      <c r="EG514" s="1056"/>
      <c r="EH514" s="61"/>
      <c r="EI514" s="61"/>
      <c r="EJ514" s="61"/>
      <c r="EK514" s="61"/>
      <c r="EL514" s="61"/>
      <c r="EM514" s="61"/>
      <c r="EN514" s="61"/>
      <c r="EO514" s="61"/>
      <c r="EP514" s="61"/>
      <c r="EQ514" s="61"/>
      <c r="ER514" s="61"/>
      <c r="ES514" s="61"/>
      <c r="ET514" s="862"/>
    </row>
    <row r="515" spans="1:150" s="155" customFormat="1" ht="14.1" customHeight="1">
      <c r="A515" s="862"/>
      <c r="B515" s="1056"/>
      <c r="C515" s="61"/>
      <c r="D515" s="61"/>
      <c r="E515" s="61"/>
      <c r="F515" s="61"/>
      <c r="G515" s="61"/>
      <c r="H515" s="61"/>
      <c r="I515" s="61"/>
      <c r="J515" s="61"/>
      <c r="K515" s="61"/>
      <c r="L515" s="60"/>
      <c r="M515" s="61"/>
      <c r="N515" s="61"/>
      <c r="O515" s="862"/>
      <c r="P515" s="862"/>
      <c r="Q515" s="1056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862"/>
      <c r="AE515" s="862"/>
      <c r="AF515" s="1056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862"/>
      <c r="AT515" s="862"/>
      <c r="AU515" s="1056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862"/>
      <c r="BI515" s="862"/>
      <c r="BJ515" s="1056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862"/>
      <c r="BX515" s="862"/>
      <c r="BY515" s="1056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862"/>
      <c r="CM515" s="862"/>
      <c r="CN515" s="1056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862"/>
      <c r="DB515" s="862"/>
      <c r="DC515" s="1056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862"/>
      <c r="DQ515" s="862"/>
      <c r="DR515" s="1056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862"/>
      <c r="EF515" s="862"/>
      <c r="EG515" s="1056"/>
      <c r="EH515" s="61"/>
      <c r="EI515" s="61"/>
      <c r="EJ515" s="61"/>
      <c r="EK515" s="61"/>
      <c r="EL515" s="61"/>
      <c r="EM515" s="61"/>
      <c r="EN515" s="61"/>
      <c r="EO515" s="61"/>
      <c r="EP515" s="61"/>
      <c r="EQ515" s="61"/>
      <c r="ER515" s="61"/>
      <c r="ES515" s="61"/>
      <c r="ET515" s="862"/>
    </row>
    <row r="516" spans="1:150" s="155" customFormat="1" ht="14.1" customHeight="1">
      <c r="A516" s="862"/>
      <c r="B516" s="1056"/>
      <c r="C516" s="61"/>
      <c r="D516" s="61"/>
      <c r="E516" s="61"/>
      <c r="F516" s="61"/>
      <c r="G516" s="61"/>
      <c r="H516" s="61"/>
      <c r="I516" s="61"/>
      <c r="J516" s="61"/>
      <c r="K516" s="61"/>
      <c r="L516" s="60"/>
      <c r="M516" s="61"/>
      <c r="N516" s="61"/>
      <c r="O516" s="862"/>
      <c r="P516" s="862"/>
      <c r="Q516" s="1056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862"/>
      <c r="AE516" s="862"/>
      <c r="AF516" s="1056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862"/>
      <c r="AT516" s="862"/>
      <c r="AU516" s="1056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862"/>
      <c r="BI516" s="862"/>
      <c r="BJ516" s="1056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862"/>
      <c r="BX516" s="862"/>
      <c r="BY516" s="1056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862"/>
      <c r="CM516" s="862"/>
      <c r="CN516" s="1056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862"/>
      <c r="DB516" s="862"/>
      <c r="DC516" s="1056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862"/>
      <c r="DQ516" s="862"/>
      <c r="DR516" s="1056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862"/>
      <c r="EF516" s="862"/>
      <c r="EG516" s="1056"/>
      <c r="EH516" s="61"/>
      <c r="EI516" s="61"/>
      <c r="EJ516" s="61"/>
      <c r="EK516" s="61"/>
      <c r="EL516" s="61"/>
      <c r="EM516" s="61"/>
      <c r="EN516" s="61"/>
      <c r="EO516" s="61"/>
      <c r="EP516" s="61"/>
      <c r="EQ516" s="61"/>
      <c r="ER516" s="61"/>
      <c r="ES516" s="61"/>
      <c r="ET516" s="862"/>
    </row>
    <row r="517" spans="1:150" s="155" customFormat="1" ht="14.1" customHeight="1">
      <c r="A517" s="862"/>
      <c r="B517" s="1056"/>
      <c r="C517" s="61"/>
      <c r="D517" s="61"/>
      <c r="E517" s="61"/>
      <c r="F517" s="61"/>
      <c r="G517" s="61"/>
      <c r="H517" s="61"/>
      <c r="I517" s="61"/>
      <c r="J517" s="61"/>
      <c r="K517" s="61"/>
      <c r="L517" s="60"/>
      <c r="M517" s="61"/>
      <c r="N517" s="61"/>
      <c r="O517" s="862"/>
      <c r="P517" s="862"/>
      <c r="Q517" s="1056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862"/>
      <c r="AE517" s="862"/>
      <c r="AF517" s="1056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862"/>
      <c r="AT517" s="862"/>
      <c r="AU517" s="1056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862"/>
      <c r="BI517" s="862"/>
      <c r="BJ517" s="1056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862"/>
      <c r="BX517" s="862"/>
      <c r="BY517" s="1056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862"/>
      <c r="CM517" s="862"/>
      <c r="CN517" s="1056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862"/>
      <c r="DB517" s="862"/>
      <c r="DC517" s="1056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862"/>
      <c r="DQ517" s="862"/>
      <c r="DR517" s="1056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862"/>
      <c r="EF517" s="862"/>
      <c r="EG517" s="1056"/>
      <c r="EH517" s="61"/>
      <c r="EI517" s="61"/>
      <c r="EJ517" s="61"/>
      <c r="EK517" s="61"/>
      <c r="EL517" s="61"/>
      <c r="EM517" s="61"/>
      <c r="EN517" s="61"/>
      <c r="EO517" s="61"/>
      <c r="EP517" s="61"/>
      <c r="EQ517" s="61"/>
      <c r="ER517" s="61"/>
      <c r="ES517" s="61"/>
      <c r="ET517" s="862"/>
    </row>
    <row r="518" spans="1:150" s="155" customFormat="1" ht="14.1" customHeight="1">
      <c r="A518" s="862"/>
      <c r="B518" s="1056"/>
      <c r="C518" s="61"/>
      <c r="D518" s="61"/>
      <c r="E518" s="61"/>
      <c r="F518" s="61"/>
      <c r="G518" s="61"/>
      <c r="H518" s="61"/>
      <c r="I518" s="61"/>
      <c r="J518" s="61"/>
      <c r="K518" s="61"/>
      <c r="L518" s="60"/>
      <c r="M518" s="61"/>
      <c r="N518" s="61"/>
      <c r="O518" s="862"/>
      <c r="P518" s="862"/>
      <c r="Q518" s="1056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862"/>
      <c r="AE518" s="862"/>
      <c r="AF518" s="1056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862"/>
      <c r="AT518" s="862"/>
      <c r="AU518" s="1056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862"/>
      <c r="BI518" s="862"/>
      <c r="BJ518" s="1056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862"/>
      <c r="BX518" s="862"/>
      <c r="BY518" s="1056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862"/>
      <c r="CM518" s="862"/>
      <c r="CN518" s="1056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862"/>
      <c r="DB518" s="862"/>
      <c r="DC518" s="1056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862"/>
      <c r="DQ518" s="862"/>
      <c r="DR518" s="1056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862"/>
      <c r="EF518" s="862"/>
      <c r="EG518" s="1056"/>
      <c r="EH518" s="61"/>
      <c r="EI518" s="61"/>
      <c r="EJ518" s="61"/>
      <c r="EK518" s="61"/>
      <c r="EL518" s="61"/>
      <c r="EM518" s="61"/>
      <c r="EN518" s="61"/>
      <c r="EO518" s="61"/>
      <c r="EP518" s="61"/>
      <c r="EQ518" s="61"/>
      <c r="ER518" s="61"/>
      <c r="ES518" s="61"/>
      <c r="ET518" s="862"/>
    </row>
    <row r="519" spans="1:150" s="155" customFormat="1" ht="14.1" customHeight="1">
      <c r="A519" s="862"/>
      <c r="B519" s="1056"/>
      <c r="C519" s="61"/>
      <c r="D519" s="61"/>
      <c r="E519" s="61"/>
      <c r="F519" s="61"/>
      <c r="G519" s="61"/>
      <c r="H519" s="61"/>
      <c r="I519" s="61"/>
      <c r="J519" s="61"/>
      <c r="K519" s="61"/>
      <c r="L519" s="60"/>
      <c r="M519" s="61"/>
      <c r="N519" s="61"/>
      <c r="O519" s="862"/>
      <c r="P519" s="862"/>
      <c r="Q519" s="1056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862"/>
      <c r="AE519" s="862"/>
      <c r="AF519" s="1056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862"/>
      <c r="AT519" s="862"/>
      <c r="AU519" s="1056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862"/>
      <c r="BI519" s="862"/>
      <c r="BJ519" s="1056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862"/>
      <c r="BX519" s="862"/>
      <c r="BY519" s="1056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862"/>
      <c r="CM519" s="862"/>
      <c r="CN519" s="1056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862"/>
      <c r="DB519" s="862"/>
      <c r="DC519" s="1056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862"/>
      <c r="DQ519" s="862"/>
      <c r="DR519" s="1056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862"/>
      <c r="EF519" s="862"/>
      <c r="EG519" s="1056"/>
      <c r="EH519" s="61"/>
      <c r="EI519" s="61"/>
      <c r="EJ519" s="61"/>
      <c r="EK519" s="61"/>
      <c r="EL519" s="61"/>
      <c r="EM519" s="61"/>
      <c r="EN519" s="61"/>
      <c r="EO519" s="61"/>
      <c r="EP519" s="61"/>
      <c r="EQ519" s="61"/>
      <c r="ER519" s="61"/>
      <c r="ES519" s="61"/>
      <c r="ET519" s="862"/>
    </row>
    <row r="520" spans="1:150" s="155" customFormat="1" ht="14.1" customHeight="1">
      <c r="A520" s="862"/>
      <c r="B520" s="1056"/>
      <c r="C520" s="61"/>
      <c r="D520" s="61"/>
      <c r="E520" s="61"/>
      <c r="F520" s="61"/>
      <c r="G520" s="61"/>
      <c r="H520" s="61"/>
      <c r="I520" s="61"/>
      <c r="J520" s="61"/>
      <c r="K520" s="61"/>
      <c r="L520" s="60"/>
      <c r="M520" s="61"/>
      <c r="N520" s="61"/>
      <c r="O520" s="862"/>
      <c r="P520" s="862"/>
      <c r="Q520" s="1056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862"/>
      <c r="AE520" s="862"/>
      <c r="AF520" s="1056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862"/>
      <c r="AT520" s="862"/>
      <c r="AU520" s="1056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862"/>
      <c r="BI520" s="862"/>
      <c r="BJ520" s="1056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862"/>
      <c r="BX520" s="862"/>
      <c r="BY520" s="1056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862"/>
      <c r="CM520" s="862"/>
      <c r="CN520" s="1056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862"/>
      <c r="DB520" s="862"/>
      <c r="DC520" s="1056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862"/>
      <c r="DQ520" s="862"/>
      <c r="DR520" s="1056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862"/>
      <c r="EF520" s="862"/>
      <c r="EG520" s="1056"/>
      <c r="EH520" s="61"/>
      <c r="EI520" s="61"/>
      <c r="EJ520" s="61"/>
      <c r="EK520" s="61"/>
      <c r="EL520" s="61"/>
      <c r="EM520" s="61"/>
      <c r="EN520" s="61"/>
      <c r="EO520" s="61"/>
      <c r="EP520" s="61"/>
      <c r="EQ520" s="61"/>
      <c r="ER520" s="61"/>
      <c r="ES520" s="61"/>
      <c r="ET520" s="862"/>
    </row>
    <row r="521" spans="1:150" s="155" customFormat="1" ht="14.1" customHeight="1">
      <c r="A521" s="862"/>
      <c r="B521" s="1056"/>
      <c r="C521" s="61"/>
      <c r="D521" s="61"/>
      <c r="E521" s="61"/>
      <c r="F521" s="61"/>
      <c r="G521" s="61"/>
      <c r="H521" s="61"/>
      <c r="I521" s="61"/>
      <c r="J521" s="61"/>
      <c r="K521" s="61"/>
      <c r="L521" s="60"/>
      <c r="M521" s="61"/>
      <c r="N521" s="61"/>
      <c r="O521" s="862"/>
      <c r="P521" s="862"/>
      <c r="Q521" s="1056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862"/>
      <c r="AE521" s="862"/>
      <c r="AF521" s="1056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862"/>
      <c r="AT521" s="862"/>
      <c r="AU521" s="1056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862"/>
      <c r="BI521" s="862"/>
      <c r="BJ521" s="1056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862"/>
      <c r="BX521" s="862"/>
      <c r="BY521" s="1056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862"/>
      <c r="CM521" s="862"/>
      <c r="CN521" s="1056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862"/>
      <c r="DB521" s="862"/>
      <c r="DC521" s="1056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862"/>
      <c r="DQ521" s="862"/>
      <c r="DR521" s="1056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862"/>
      <c r="EF521" s="862"/>
      <c r="EG521" s="1056"/>
      <c r="EH521" s="61"/>
      <c r="EI521" s="61"/>
      <c r="EJ521" s="61"/>
      <c r="EK521" s="61"/>
      <c r="EL521" s="61"/>
      <c r="EM521" s="61"/>
      <c r="EN521" s="61"/>
      <c r="EO521" s="61"/>
      <c r="EP521" s="61"/>
      <c r="EQ521" s="61"/>
      <c r="ER521" s="61"/>
      <c r="ES521" s="61"/>
      <c r="ET521" s="862"/>
    </row>
    <row r="522" spans="1:150" s="155" customFormat="1" ht="14.1" customHeight="1">
      <c r="A522" s="862"/>
      <c r="B522" s="1056"/>
      <c r="C522" s="61"/>
      <c r="D522" s="61"/>
      <c r="E522" s="61"/>
      <c r="F522" s="61"/>
      <c r="G522" s="61"/>
      <c r="H522" s="61"/>
      <c r="I522" s="61"/>
      <c r="J522" s="61"/>
      <c r="K522" s="61"/>
      <c r="L522" s="60"/>
      <c r="M522" s="61"/>
      <c r="N522" s="61"/>
      <c r="O522" s="862"/>
      <c r="P522" s="862"/>
      <c r="Q522" s="1056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862"/>
      <c r="AE522" s="862"/>
      <c r="AF522" s="1056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862"/>
      <c r="AT522" s="862"/>
      <c r="AU522" s="1056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862"/>
      <c r="BI522" s="862"/>
      <c r="BJ522" s="1056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862"/>
      <c r="BX522" s="862"/>
      <c r="BY522" s="1056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862"/>
      <c r="CM522" s="862"/>
      <c r="CN522" s="1056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862"/>
      <c r="DB522" s="862"/>
      <c r="DC522" s="1056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862"/>
      <c r="DQ522" s="862"/>
      <c r="DR522" s="1056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862"/>
      <c r="EF522" s="862"/>
      <c r="EG522" s="1056"/>
      <c r="EH522" s="61"/>
      <c r="EI522" s="61"/>
      <c r="EJ522" s="61"/>
      <c r="EK522" s="61"/>
      <c r="EL522" s="61"/>
      <c r="EM522" s="61"/>
      <c r="EN522" s="61"/>
      <c r="EO522" s="61"/>
      <c r="EP522" s="61"/>
      <c r="EQ522" s="61"/>
      <c r="ER522" s="61"/>
      <c r="ES522" s="61"/>
      <c r="ET522" s="862"/>
    </row>
    <row r="523" spans="1:150" s="155" customFormat="1" ht="14.1" customHeight="1">
      <c r="A523" s="862"/>
      <c r="B523" s="160"/>
      <c r="C523" s="61"/>
      <c r="D523" s="61"/>
      <c r="E523" s="61"/>
      <c r="F523" s="61"/>
      <c r="G523" s="61"/>
      <c r="H523" s="61"/>
      <c r="I523" s="61"/>
      <c r="J523" s="61"/>
      <c r="K523" s="61"/>
      <c r="L523" s="60"/>
      <c r="M523" s="61"/>
      <c r="N523" s="61"/>
      <c r="O523" s="862"/>
      <c r="P523" s="862"/>
      <c r="Q523" s="160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862"/>
      <c r="AE523" s="862"/>
      <c r="AF523" s="160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862"/>
      <c r="AT523" s="862"/>
      <c r="AU523" s="160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862"/>
      <c r="BI523" s="862"/>
      <c r="BJ523" s="160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862"/>
      <c r="BX523" s="862"/>
      <c r="BY523" s="160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862"/>
      <c r="CM523" s="862"/>
      <c r="CN523" s="160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862"/>
      <c r="DB523" s="862"/>
      <c r="DC523" s="160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862"/>
      <c r="DQ523" s="862"/>
      <c r="DR523" s="160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862"/>
      <c r="EF523" s="862"/>
      <c r="EG523" s="160"/>
      <c r="EH523" s="61"/>
      <c r="EI523" s="61"/>
      <c r="EJ523" s="61"/>
      <c r="EK523" s="61"/>
      <c r="EL523" s="61"/>
      <c r="EM523" s="61"/>
      <c r="EN523" s="61"/>
      <c r="EO523" s="61"/>
      <c r="EP523" s="61"/>
      <c r="EQ523" s="61"/>
      <c r="ER523" s="61"/>
      <c r="ES523" s="61"/>
      <c r="ET523" s="862"/>
    </row>
    <row r="524" spans="1:150" s="155" customFormat="1" ht="14.1" customHeight="1">
      <c r="A524" s="862"/>
      <c r="B524" s="159"/>
      <c r="C524" s="61"/>
      <c r="D524" s="61"/>
      <c r="E524" s="61"/>
      <c r="F524" s="61"/>
      <c r="G524" s="61"/>
      <c r="H524" s="61"/>
      <c r="I524" s="61"/>
      <c r="J524" s="61"/>
      <c r="K524" s="61"/>
      <c r="L524" s="60"/>
      <c r="M524" s="61"/>
      <c r="N524" s="61"/>
      <c r="O524" s="862"/>
      <c r="P524" s="862"/>
      <c r="Q524" s="159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862"/>
      <c r="AE524" s="862"/>
      <c r="AF524" s="159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862"/>
      <c r="AT524" s="862"/>
      <c r="AU524" s="159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862"/>
      <c r="BI524" s="862"/>
      <c r="BJ524" s="159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862"/>
      <c r="BX524" s="862"/>
      <c r="BY524" s="159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862"/>
      <c r="CM524" s="862"/>
      <c r="CN524" s="159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862"/>
      <c r="DB524" s="862"/>
      <c r="DC524" s="159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862"/>
      <c r="DQ524" s="862"/>
      <c r="DR524" s="159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862"/>
      <c r="EF524" s="862"/>
      <c r="EG524" s="159"/>
      <c r="EH524" s="61"/>
      <c r="EI524" s="61"/>
      <c r="EJ524" s="61"/>
      <c r="EK524" s="61"/>
      <c r="EL524" s="61"/>
      <c r="EM524" s="61"/>
      <c r="EN524" s="61"/>
      <c r="EO524" s="61"/>
      <c r="EP524" s="61"/>
      <c r="EQ524" s="61"/>
      <c r="ER524" s="61"/>
      <c r="ES524" s="61"/>
      <c r="ET524" s="862"/>
    </row>
    <row r="525" spans="1:150" s="155" customFormat="1" ht="14.1" customHeight="1">
      <c r="A525" s="862"/>
      <c r="B525" s="1056" t="str">
        <f>HOME!$B$16</f>
        <v>HINDI</v>
      </c>
      <c r="C525" s="61"/>
      <c r="D525" s="61"/>
      <c r="E525" s="61"/>
      <c r="F525" s="61"/>
      <c r="G525" s="61"/>
      <c r="H525" s="61"/>
      <c r="I525" s="61"/>
      <c r="J525" s="61"/>
      <c r="K525" s="61"/>
      <c r="L525" s="60"/>
      <c r="M525" s="61"/>
      <c r="N525" s="61"/>
      <c r="O525" s="862"/>
      <c r="P525" s="862"/>
      <c r="Q525" s="1056" t="str">
        <f>HOME!$B$16</f>
        <v>HINDI</v>
      </c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862"/>
      <c r="AE525" s="862"/>
      <c r="AF525" s="1056" t="str">
        <f>HOME!$B$16</f>
        <v>HINDI</v>
      </c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862"/>
      <c r="AT525" s="862"/>
      <c r="AU525" s="1056" t="str">
        <f>HOME!$B$16</f>
        <v>HINDI</v>
      </c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862"/>
      <c r="BI525" s="862"/>
      <c r="BJ525" s="1056" t="str">
        <f>HOME!$B$16</f>
        <v>HINDI</v>
      </c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862"/>
      <c r="BX525" s="862"/>
      <c r="BY525" s="1056" t="str">
        <f>HOME!$B$16</f>
        <v>HINDI</v>
      </c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862"/>
      <c r="CM525" s="862"/>
      <c r="CN525" s="1056" t="str">
        <f>HOME!$B$16</f>
        <v>HINDI</v>
      </c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862"/>
      <c r="DB525" s="862"/>
      <c r="DC525" s="1056" t="str">
        <f>HOME!$B$16</f>
        <v>HINDI</v>
      </c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862"/>
      <c r="DQ525" s="862"/>
      <c r="DR525" s="1056" t="str">
        <f>HOME!$B$16</f>
        <v>HINDI</v>
      </c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862"/>
      <c r="EF525" s="862"/>
      <c r="EG525" s="1056" t="str">
        <f>HOME!$B$16</f>
        <v>HINDI</v>
      </c>
      <c r="EH525" s="61"/>
      <c r="EI525" s="61"/>
      <c r="EJ525" s="61"/>
      <c r="EK525" s="61"/>
      <c r="EL525" s="61"/>
      <c r="EM525" s="61"/>
      <c r="EN525" s="61"/>
      <c r="EO525" s="61"/>
      <c r="EP525" s="61"/>
      <c r="EQ525" s="61"/>
      <c r="ER525" s="61"/>
      <c r="ES525" s="61"/>
      <c r="ET525" s="862"/>
    </row>
    <row r="526" spans="1:150" s="155" customFormat="1" ht="14.1" customHeight="1">
      <c r="A526" s="862"/>
      <c r="B526" s="1056"/>
      <c r="C526" s="61"/>
      <c r="D526" s="61"/>
      <c r="E526" s="61"/>
      <c r="F526" s="61"/>
      <c r="G526" s="61"/>
      <c r="H526" s="61"/>
      <c r="I526" s="61"/>
      <c r="J526" s="61"/>
      <c r="K526" s="61"/>
      <c r="L526" s="60"/>
      <c r="M526" s="61"/>
      <c r="N526" s="61"/>
      <c r="O526" s="862"/>
      <c r="P526" s="862"/>
      <c r="Q526" s="1056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862"/>
      <c r="AE526" s="862"/>
      <c r="AF526" s="1056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862"/>
      <c r="AT526" s="862"/>
      <c r="AU526" s="1056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862"/>
      <c r="BI526" s="862"/>
      <c r="BJ526" s="1056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862"/>
      <c r="BX526" s="862"/>
      <c r="BY526" s="1056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862"/>
      <c r="CM526" s="862"/>
      <c r="CN526" s="1056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862"/>
      <c r="DB526" s="862"/>
      <c r="DC526" s="1056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862"/>
      <c r="DQ526" s="862"/>
      <c r="DR526" s="1056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862"/>
      <c r="EF526" s="862"/>
      <c r="EG526" s="1056"/>
      <c r="EH526" s="61"/>
      <c r="EI526" s="61"/>
      <c r="EJ526" s="61"/>
      <c r="EK526" s="61"/>
      <c r="EL526" s="61"/>
      <c r="EM526" s="61"/>
      <c r="EN526" s="61"/>
      <c r="EO526" s="61"/>
      <c r="EP526" s="61"/>
      <c r="EQ526" s="61"/>
      <c r="ER526" s="61"/>
      <c r="ES526" s="61"/>
      <c r="ET526" s="862"/>
    </row>
    <row r="527" spans="1:150" s="155" customFormat="1" ht="14.1" customHeight="1">
      <c r="A527" s="862"/>
      <c r="B527" s="1056"/>
      <c r="C527" s="61"/>
      <c r="D527" s="61"/>
      <c r="E527" s="61"/>
      <c r="F527" s="61"/>
      <c r="G527" s="61"/>
      <c r="H527" s="61"/>
      <c r="I527" s="61"/>
      <c r="J527" s="61"/>
      <c r="K527" s="61"/>
      <c r="L527" s="60"/>
      <c r="M527" s="61"/>
      <c r="N527" s="61"/>
      <c r="O527" s="862"/>
      <c r="P527" s="862"/>
      <c r="Q527" s="1056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862"/>
      <c r="AE527" s="862"/>
      <c r="AF527" s="1056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862"/>
      <c r="AT527" s="862"/>
      <c r="AU527" s="1056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862"/>
      <c r="BI527" s="862"/>
      <c r="BJ527" s="1056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862"/>
      <c r="BX527" s="862"/>
      <c r="BY527" s="1056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862"/>
      <c r="CM527" s="862"/>
      <c r="CN527" s="1056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862"/>
      <c r="DB527" s="862"/>
      <c r="DC527" s="1056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862"/>
      <c r="DQ527" s="862"/>
      <c r="DR527" s="1056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862"/>
      <c r="EF527" s="862"/>
      <c r="EG527" s="1056"/>
      <c r="EH527" s="61"/>
      <c r="EI527" s="61"/>
      <c r="EJ527" s="61"/>
      <c r="EK527" s="61"/>
      <c r="EL527" s="61"/>
      <c r="EM527" s="61"/>
      <c r="EN527" s="61"/>
      <c r="EO527" s="61"/>
      <c r="EP527" s="61"/>
      <c r="EQ527" s="61"/>
      <c r="ER527" s="61"/>
      <c r="ES527" s="61"/>
      <c r="ET527" s="862"/>
    </row>
    <row r="528" spans="1:150" s="155" customFormat="1" ht="14.1" customHeight="1">
      <c r="A528" s="862"/>
      <c r="B528" s="1056"/>
      <c r="C528" s="61"/>
      <c r="D528" s="61"/>
      <c r="E528" s="61"/>
      <c r="F528" s="61"/>
      <c r="G528" s="61"/>
      <c r="H528" s="61"/>
      <c r="I528" s="61"/>
      <c r="J528" s="61"/>
      <c r="K528" s="61"/>
      <c r="L528" s="60"/>
      <c r="M528" s="61"/>
      <c r="N528" s="61"/>
      <c r="O528" s="862"/>
      <c r="P528" s="862"/>
      <c r="Q528" s="1056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862"/>
      <c r="AE528" s="862"/>
      <c r="AF528" s="1056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862"/>
      <c r="AT528" s="862"/>
      <c r="AU528" s="1056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862"/>
      <c r="BI528" s="862"/>
      <c r="BJ528" s="1056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862"/>
      <c r="BX528" s="862"/>
      <c r="BY528" s="1056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862"/>
      <c r="CM528" s="862"/>
      <c r="CN528" s="1056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862"/>
      <c r="DB528" s="862"/>
      <c r="DC528" s="1056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862"/>
      <c r="DQ528" s="862"/>
      <c r="DR528" s="1056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862"/>
      <c r="EF528" s="862"/>
      <c r="EG528" s="1056"/>
      <c r="EH528" s="61"/>
      <c r="EI528" s="61"/>
      <c r="EJ528" s="61"/>
      <c r="EK528" s="61"/>
      <c r="EL528" s="61"/>
      <c r="EM528" s="61"/>
      <c r="EN528" s="61"/>
      <c r="EO528" s="61"/>
      <c r="EP528" s="61"/>
      <c r="EQ528" s="61"/>
      <c r="ER528" s="61"/>
      <c r="ES528" s="61"/>
      <c r="ET528" s="862"/>
    </row>
    <row r="529" spans="1:150" s="155" customFormat="1" ht="14.1" customHeight="1">
      <c r="A529" s="862"/>
      <c r="B529" s="1056"/>
      <c r="C529" s="61"/>
      <c r="D529" s="61"/>
      <c r="E529" s="61"/>
      <c r="F529" s="61"/>
      <c r="G529" s="61"/>
      <c r="H529" s="61"/>
      <c r="I529" s="61"/>
      <c r="J529" s="61"/>
      <c r="K529" s="61"/>
      <c r="L529" s="60"/>
      <c r="M529" s="61"/>
      <c r="N529" s="61"/>
      <c r="O529" s="862"/>
      <c r="P529" s="862"/>
      <c r="Q529" s="1056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862"/>
      <c r="AE529" s="862"/>
      <c r="AF529" s="1056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862"/>
      <c r="AT529" s="862"/>
      <c r="AU529" s="1056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862"/>
      <c r="BI529" s="862"/>
      <c r="BJ529" s="1056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862"/>
      <c r="BX529" s="862"/>
      <c r="BY529" s="1056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862"/>
      <c r="CM529" s="862"/>
      <c r="CN529" s="1056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862"/>
      <c r="DB529" s="862"/>
      <c r="DC529" s="1056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862"/>
      <c r="DQ529" s="862"/>
      <c r="DR529" s="1056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862"/>
      <c r="EF529" s="862"/>
      <c r="EG529" s="1056"/>
      <c r="EH529" s="61"/>
      <c r="EI529" s="61"/>
      <c r="EJ529" s="61"/>
      <c r="EK529" s="61"/>
      <c r="EL529" s="61"/>
      <c r="EM529" s="61"/>
      <c r="EN529" s="61"/>
      <c r="EO529" s="61"/>
      <c r="EP529" s="61"/>
      <c r="EQ529" s="61"/>
      <c r="ER529" s="61"/>
      <c r="ES529" s="61"/>
      <c r="ET529" s="862"/>
    </row>
    <row r="530" spans="1:150" s="155" customFormat="1" ht="14.1" customHeight="1">
      <c r="A530" s="862"/>
      <c r="B530" s="1056"/>
      <c r="C530" s="61"/>
      <c r="D530" s="61"/>
      <c r="E530" s="61"/>
      <c r="F530" s="61"/>
      <c r="G530" s="61"/>
      <c r="H530" s="61"/>
      <c r="I530" s="61"/>
      <c r="J530" s="61"/>
      <c r="K530" s="61"/>
      <c r="L530" s="60"/>
      <c r="M530" s="61"/>
      <c r="N530" s="61"/>
      <c r="O530" s="862"/>
      <c r="P530" s="862"/>
      <c r="Q530" s="1056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862"/>
      <c r="AE530" s="862"/>
      <c r="AF530" s="1056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862"/>
      <c r="AT530" s="862"/>
      <c r="AU530" s="1056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862"/>
      <c r="BI530" s="862"/>
      <c r="BJ530" s="1056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862"/>
      <c r="BX530" s="862"/>
      <c r="BY530" s="1056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862"/>
      <c r="CM530" s="862"/>
      <c r="CN530" s="1056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862"/>
      <c r="DB530" s="862"/>
      <c r="DC530" s="1056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862"/>
      <c r="DQ530" s="862"/>
      <c r="DR530" s="1056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862"/>
      <c r="EF530" s="862"/>
      <c r="EG530" s="1056"/>
      <c r="EH530" s="61"/>
      <c r="EI530" s="61"/>
      <c r="EJ530" s="61"/>
      <c r="EK530" s="61"/>
      <c r="EL530" s="61"/>
      <c r="EM530" s="61"/>
      <c r="EN530" s="61"/>
      <c r="EO530" s="61"/>
      <c r="EP530" s="61"/>
      <c r="EQ530" s="61"/>
      <c r="ER530" s="61"/>
      <c r="ES530" s="61"/>
      <c r="ET530" s="862"/>
    </row>
    <row r="531" spans="1:150" s="155" customFormat="1" ht="14.1" customHeight="1">
      <c r="A531" s="862"/>
      <c r="B531" s="1056"/>
      <c r="C531" s="61"/>
      <c r="D531" s="61"/>
      <c r="E531" s="61"/>
      <c r="F531" s="61"/>
      <c r="G531" s="61"/>
      <c r="H531" s="61"/>
      <c r="I531" s="61"/>
      <c r="J531" s="61"/>
      <c r="K531" s="61"/>
      <c r="L531" s="60"/>
      <c r="M531" s="61"/>
      <c r="N531" s="61"/>
      <c r="O531" s="862"/>
      <c r="P531" s="862"/>
      <c r="Q531" s="1056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862"/>
      <c r="AE531" s="862"/>
      <c r="AF531" s="1056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862"/>
      <c r="AT531" s="862"/>
      <c r="AU531" s="1056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862"/>
      <c r="BI531" s="862"/>
      <c r="BJ531" s="1056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862"/>
      <c r="BX531" s="862"/>
      <c r="BY531" s="1056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862"/>
      <c r="CM531" s="862"/>
      <c r="CN531" s="1056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862"/>
      <c r="DB531" s="862"/>
      <c r="DC531" s="1056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862"/>
      <c r="DQ531" s="862"/>
      <c r="DR531" s="1056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862"/>
      <c r="EF531" s="862"/>
      <c r="EG531" s="1056"/>
      <c r="EH531" s="61"/>
      <c r="EI531" s="61"/>
      <c r="EJ531" s="61"/>
      <c r="EK531" s="61"/>
      <c r="EL531" s="61"/>
      <c r="EM531" s="61"/>
      <c r="EN531" s="61"/>
      <c r="EO531" s="61"/>
      <c r="EP531" s="61"/>
      <c r="EQ531" s="61"/>
      <c r="ER531" s="61"/>
      <c r="ES531" s="61"/>
      <c r="ET531" s="862"/>
    </row>
    <row r="532" spans="1:150" s="155" customFormat="1" ht="14.1" customHeight="1">
      <c r="A532" s="862"/>
      <c r="B532" s="1056"/>
      <c r="C532" s="61"/>
      <c r="D532" s="61"/>
      <c r="E532" s="61"/>
      <c r="F532" s="61"/>
      <c r="G532" s="61"/>
      <c r="H532" s="61"/>
      <c r="I532" s="61"/>
      <c r="J532" s="61"/>
      <c r="K532" s="61"/>
      <c r="L532" s="60"/>
      <c r="M532" s="61"/>
      <c r="N532" s="61"/>
      <c r="O532" s="862"/>
      <c r="P532" s="862"/>
      <c r="Q532" s="1056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862"/>
      <c r="AE532" s="862"/>
      <c r="AF532" s="1056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862"/>
      <c r="AT532" s="862"/>
      <c r="AU532" s="1056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862"/>
      <c r="BI532" s="862"/>
      <c r="BJ532" s="1056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862"/>
      <c r="BX532" s="862"/>
      <c r="BY532" s="1056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862"/>
      <c r="CM532" s="862"/>
      <c r="CN532" s="1056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862"/>
      <c r="DB532" s="862"/>
      <c r="DC532" s="1056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862"/>
      <c r="DQ532" s="862"/>
      <c r="DR532" s="1056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862"/>
      <c r="EF532" s="862"/>
      <c r="EG532" s="1056"/>
      <c r="EH532" s="61"/>
      <c r="EI532" s="61"/>
      <c r="EJ532" s="61"/>
      <c r="EK532" s="61"/>
      <c r="EL532" s="61"/>
      <c r="EM532" s="61"/>
      <c r="EN532" s="61"/>
      <c r="EO532" s="61"/>
      <c r="EP532" s="61"/>
      <c r="EQ532" s="61"/>
      <c r="ER532" s="61"/>
      <c r="ES532" s="61"/>
      <c r="ET532" s="862"/>
    </row>
    <row r="533" spans="1:150" s="155" customFormat="1" ht="14.1" customHeight="1">
      <c r="A533" s="862"/>
      <c r="B533" s="1056"/>
      <c r="C533" s="61"/>
      <c r="D533" s="61"/>
      <c r="E533" s="61"/>
      <c r="F533" s="61"/>
      <c r="G533" s="61"/>
      <c r="H533" s="61"/>
      <c r="I533" s="61"/>
      <c r="J533" s="61"/>
      <c r="K533" s="61"/>
      <c r="L533" s="60"/>
      <c r="M533" s="61"/>
      <c r="N533" s="61"/>
      <c r="O533" s="862"/>
      <c r="P533" s="862"/>
      <c r="Q533" s="1056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862"/>
      <c r="AE533" s="862"/>
      <c r="AF533" s="1056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862"/>
      <c r="AT533" s="862"/>
      <c r="AU533" s="1056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862"/>
      <c r="BI533" s="862"/>
      <c r="BJ533" s="1056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862"/>
      <c r="BX533" s="862"/>
      <c r="BY533" s="1056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862"/>
      <c r="CM533" s="862"/>
      <c r="CN533" s="1056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862"/>
      <c r="DB533" s="862"/>
      <c r="DC533" s="1056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862"/>
      <c r="DQ533" s="862"/>
      <c r="DR533" s="1056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862"/>
      <c r="EF533" s="862"/>
      <c r="EG533" s="1056"/>
      <c r="EH533" s="61"/>
      <c r="EI533" s="61"/>
      <c r="EJ533" s="61"/>
      <c r="EK533" s="61"/>
      <c r="EL533" s="61"/>
      <c r="EM533" s="61"/>
      <c r="EN533" s="61"/>
      <c r="EO533" s="61"/>
      <c r="EP533" s="61"/>
      <c r="EQ533" s="61"/>
      <c r="ER533" s="61"/>
      <c r="ES533" s="61"/>
      <c r="ET533" s="862"/>
    </row>
    <row r="534" spans="1:150" s="155" customFormat="1" ht="14.1" customHeight="1">
      <c r="A534" s="862"/>
      <c r="B534" s="160"/>
      <c r="C534" s="61"/>
      <c r="D534" s="61"/>
      <c r="E534" s="61"/>
      <c r="F534" s="61"/>
      <c r="G534" s="61"/>
      <c r="H534" s="61"/>
      <c r="I534" s="61"/>
      <c r="J534" s="61"/>
      <c r="K534" s="61"/>
      <c r="L534" s="60"/>
      <c r="M534" s="61"/>
      <c r="N534" s="61"/>
      <c r="O534" s="862"/>
      <c r="P534" s="862"/>
      <c r="Q534" s="160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862"/>
      <c r="AE534" s="862"/>
      <c r="AF534" s="160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862"/>
      <c r="AT534" s="862"/>
      <c r="AU534" s="160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862"/>
      <c r="BI534" s="862"/>
      <c r="BJ534" s="160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862"/>
      <c r="BX534" s="862"/>
      <c r="BY534" s="160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862"/>
      <c r="CM534" s="862"/>
      <c r="CN534" s="160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862"/>
      <c r="DB534" s="862"/>
      <c r="DC534" s="160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862"/>
      <c r="DQ534" s="862"/>
      <c r="DR534" s="160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862"/>
      <c r="EF534" s="862"/>
      <c r="EG534" s="160"/>
      <c r="EH534" s="61"/>
      <c r="EI534" s="61"/>
      <c r="EJ534" s="61"/>
      <c r="EK534" s="61"/>
      <c r="EL534" s="61"/>
      <c r="EM534" s="61"/>
      <c r="EN534" s="61"/>
      <c r="EO534" s="61"/>
      <c r="EP534" s="61"/>
      <c r="EQ534" s="61"/>
      <c r="ER534" s="61"/>
      <c r="ES534" s="61"/>
      <c r="ET534" s="862"/>
    </row>
    <row r="535" spans="1:150" s="155" customFormat="1" ht="14.1" customHeight="1">
      <c r="A535" s="862"/>
      <c r="B535" s="1056" t="str">
        <f>HOME!$B$17</f>
        <v>TELUGU</v>
      </c>
      <c r="C535" s="61"/>
      <c r="D535" s="61"/>
      <c r="E535" s="61"/>
      <c r="F535" s="61"/>
      <c r="G535" s="61"/>
      <c r="H535" s="61"/>
      <c r="I535" s="61"/>
      <c r="J535" s="61"/>
      <c r="K535" s="61"/>
      <c r="L535" s="60"/>
      <c r="M535" s="61"/>
      <c r="N535" s="61"/>
      <c r="O535" s="862"/>
      <c r="P535" s="862"/>
      <c r="Q535" s="1056" t="str">
        <f>HOME!$B$17</f>
        <v>TELUGU</v>
      </c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862"/>
      <c r="AE535" s="862"/>
      <c r="AF535" s="1056" t="str">
        <f>HOME!$B$17</f>
        <v>TELUGU</v>
      </c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862"/>
      <c r="AT535" s="862"/>
      <c r="AU535" s="1056" t="str">
        <f>HOME!$B$17</f>
        <v>TELUGU</v>
      </c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862"/>
      <c r="BI535" s="862"/>
      <c r="BJ535" s="1056" t="str">
        <f>HOME!$B$17</f>
        <v>TELUGU</v>
      </c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862"/>
      <c r="BX535" s="862"/>
      <c r="BY535" s="1056" t="str">
        <f>HOME!$B$17</f>
        <v>TELUGU</v>
      </c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862"/>
      <c r="CM535" s="862"/>
      <c r="CN535" s="1056" t="str">
        <f>HOME!$B$17</f>
        <v>TELUGU</v>
      </c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862"/>
      <c r="DB535" s="862"/>
      <c r="DC535" s="1056" t="str">
        <f>HOME!$B$17</f>
        <v>TELUGU</v>
      </c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862"/>
      <c r="DQ535" s="862"/>
      <c r="DR535" s="1056" t="str">
        <f>HOME!$B$17</f>
        <v>TELUGU</v>
      </c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862"/>
      <c r="EF535" s="862"/>
      <c r="EG535" s="1056" t="str">
        <f>HOME!$B$17</f>
        <v>TELUGU</v>
      </c>
      <c r="EH535" s="61"/>
      <c r="EI535" s="61"/>
      <c r="EJ535" s="61"/>
      <c r="EK535" s="61"/>
      <c r="EL535" s="61"/>
      <c r="EM535" s="61"/>
      <c r="EN535" s="61"/>
      <c r="EO535" s="61"/>
      <c r="EP535" s="61"/>
      <c r="EQ535" s="61"/>
      <c r="ER535" s="61"/>
      <c r="ES535" s="61"/>
      <c r="ET535" s="862"/>
    </row>
    <row r="536" spans="1:150" s="155" customFormat="1" ht="14.1" customHeight="1">
      <c r="A536" s="862"/>
      <c r="B536" s="1056"/>
      <c r="C536" s="61"/>
      <c r="D536" s="61"/>
      <c r="E536" s="61"/>
      <c r="F536" s="61"/>
      <c r="G536" s="61"/>
      <c r="H536" s="61"/>
      <c r="I536" s="61"/>
      <c r="J536" s="61"/>
      <c r="K536" s="61"/>
      <c r="L536" s="60"/>
      <c r="M536" s="61"/>
      <c r="N536" s="61"/>
      <c r="O536" s="862"/>
      <c r="P536" s="862"/>
      <c r="Q536" s="1056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862"/>
      <c r="AE536" s="862"/>
      <c r="AF536" s="1056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862"/>
      <c r="AT536" s="862"/>
      <c r="AU536" s="1056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862"/>
      <c r="BI536" s="862"/>
      <c r="BJ536" s="1056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862"/>
      <c r="BX536" s="862"/>
      <c r="BY536" s="1056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862"/>
      <c r="CM536" s="862"/>
      <c r="CN536" s="1056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862"/>
      <c r="DB536" s="862"/>
      <c r="DC536" s="1056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862"/>
      <c r="DQ536" s="862"/>
      <c r="DR536" s="1056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862"/>
      <c r="EF536" s="862"/>
      <c r="EG536" s="1056"/>
      <c r="EH536" s="61"/>
      <c r="EI536" s="61"/>
      <c r="EJ536" s="61"/>
      <c r="EK536" s="61"/>
      <c r="EL536" s="61"/>
      <c r="EM536" s="61"/>
      <c r="EN536" s="61"/>
      <c r="EO536" s="61"/>
      <c r="EP536" s="61"/>
      <c r="EQ536" s="61"/>
      <c r="ER536" s="61"/>
      <c r="ES536" s="61"/>
      <c r="ET536" s="862"/>
    </row>
    <row r="537" spans="1:150" s="155" customFormat="1" ht="14.1" customHeight="1">
      <c r="A537" s="862"/>
      <c r="B537" s="1056"/>
      <c r="C537" s="61"/>
      <c r="D537" s="61"/>
      <c r="E537" s="61"/>
      <c r="F537" s="61"/>
      <c r="G537" s="61"/>
      <c r="H537" s="61"/>
      <c r="I537" s="61"/>
      <c r="J537" s="61"/>
      <c r="K537" s="61"/>
      <c r="L537" s="60"/>
      <c r="M537" s="61"/>
      <c r="N537" s="61"/>
      <c r="O537" s="862"/>
      <c r="P537" s="862"/>
      <c r="Q537" s="1056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862"/>
      <c r="AE537" s="862"/>
      <c r="AF537" s="1056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862"/>
      <c r="AT537" s="862"/>
      <c r="AU537" s="1056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862"/>
      <c r="BI537" s="862"/>
      <c r="BJ537" s="1056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862"/>
      <c r="BX537" s="862"/>
      <c r="BY537" s="1056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862"/>
      <c r="CM537" s="862"/>
      <c r="CN537" s="1056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862"/>
      <c r="DB537" s="862"/>
      <c r="DC537" s="1056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862"/>
      <c r="DQ537" s="862"/>
      <c r="DR537" s="1056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862"/>
      <c r="EF537" s="862"/>
      <c r="EG537" s="1056"/>
      <c r="EH537" s="61"/>
      <c r="EI537" s="61"/>
      <c r="EJ537" s="61"/>
      <c r="EK537" s="61"/>
      <c r="EL537" s="61"/>
      <c r="EM537" s="61"/>
      <c r="EN537" s="61"/>
      <c r="EO537" s="61"/>
      <c r="EP537" s="61"/>
      <c r="EQ537" s="61"/>
      <c r="ER537" s="61"/>
      <c r="ES537" s="61"/>
      <c r="ET537" s="862"/>
    </row>
    <row r="538" spans="1:150" s="155" customFormat="1" ht="14.1" customHeight="1">
      <c r="A538" s="862"/>
      <c r="B538" s="1056"/>
      <c r="C538" s="61"/>
      <c r="D538" s="61"/>
      <c r="E538" s="61"/>
      <c r="F538" s="61"/>
      <c r="G538" s="61"/>
      <c r="H538" s="61"/>
      <c r="I538" s="61"/>
      <c r="J538" s="61"/>
      <c r="K538" s="61"/>
      <c r="L538" s="60"/>
      <c r="M538" s="61"/>
      <c r="N538" s="61"/>
      <c r="O538" s="862"/>
      <c r="P538" s="862"/>
      <c r="Q538" s="1056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862"/>
      <c r="AE538" s="862"/>
      <c r="AF538" s="1056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862"/>
      <c r="AT538" s="862"/>
      <c r="AU538" s="1056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862"/>
      <c r="BI538" s="862"/>
      <c r="BJ538" s="1056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862"/>
      <c r="BX538" s="862"/>
      <c r="BY538" s="1056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862"/>
      <c r="CM538" s="862"/>
      <c r="CN538" s="1056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862"/>
      <c r="DB538" s="862"/>
      <c r="DC538" s="1056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862"/>
      <c r="DQ538" s="862"/>
      <c r="DR538" s="1056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862"/>
      <c r="EF538" s="862"/>
      <c r="EG538" s="1056"/>
      <c r="EH538" s="61"/>
      <c r="EI538" s="61"/>
      <c r="EJ538" s="61"/>
      <c r="EK538" s="61"/>
      <c r="EL538" s="61"/>
      <c r="EM538" s="61"/>
      <c r="EN538" s="61"/>
      <c r="EO538" s="61"/>
      <c r="EP538" s="61"/>
      <c r="EQ538" s="61"/>
      <c r="ER538" s="61"/>
      <c r="ES538" s="61"/>
      <c r="ET538" s="862"/>
    </row>
    <row r="539" spans="1:150" s="155" customFormat="1" ht="14.1" customHeight="1">
      <c r="A539" s="862"/>
      <c r="B539" s="1056"/>
      <c r="C539" s="61"/>
      <c r="D539" s="61"/>
      <c r="E539" s="61"/>
      <c r="F539" s="61"/>
      <c r="G539" s="61"/>
      <c r="H539" s="61"/>
      <c r="I539" s="61"/>
      <c r="J539" s="61"/>
      <c r="K539" s="61"/>
      <c r="L539" s="60"/>
      <c r="M539" s="61"/>
      <c r="N539" s="61"/>
      <c r="O539" s="862"/>
      <c r="P539" s="862"/>
      <c r="Q539" s="1056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862"/>
      <c r="AE539" s="862"/>
      <c r="AF539" s="1056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862"/>
      <c r="AT539" s="862"/>
      <c r="AU539" s="1056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862"/>
      <c r="BI539" s="862"/>
      <c r="BJ539" s="1056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862"/>
      <c r="BX539" s="862"/>
      <c r="BY539" s="1056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862"/>
      <c r="CM539" s="862"/>
      <c r="CN539" s="1056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862"/>
      <c r="DB539" s="862"/>
      <c r="DC539" s="1056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862"/>
      <c r="DQ539" s="862"/>
      <c r="DR539" s="1056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862"/>
      <c r="EF539" s="862"/>
      <c r="EG539" s="1056"/>
      <c r="EH539" s="61"/>
      <c r="EI539" s="61"/>
      <c r="EJ539" s="61"/>
      <c r="EK539" s="61"/>
      <c r="EL539" s="61"/>
      <c r="EM539" s="61"/>
      <c r="EN539" s="61"/>
      <c r="EO539" s="61"/>
      <c r="EP539" s="61"/>
      <c r="EQ539" s="61"/>
      <c r="ER539" s="61"/>
      <c r="ES539" s="61"/>
      <c r="ET539" s="862"/>
    </row>
    <row r="540" spans="1:150" s="155" customFormat="1" ht="14.1" customHeight="1">
      <c r="A540" s="862"/>
      <c r="B540" s="1056"/>
      <c r="C540" s="61"/>
      <c r="D540" s="61"/>
      <c r="E540" s="61"/>
      <c r="F540" s="61"/>
      <c r="G540" s="61"/>
      <c r="H540" s="61"/>
      <c r="I540" s="61"/>
      <c r="J540" s="61"/>
      <c r="K540" s="61"/>
      <c r="L540" s="60"/>
      <c r="M540" s="61"/>
      <c r="N540" s="61"/>
      <c r="O540" s="862"/>
      <c r="P540" s="862"/>
      <c r="Q540" s="1056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862"/>
      <c r="AE540" s="862"/>
      <c r="AF540" s="1056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862"/>
      <c r="AT540" s="862"/>
      <c r="AU540" s="1056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862"/>
      <c r="BI540" s="862"/>
      <c r="BJ540" s="1056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862"/>
      <c r="BX540" s="862"/>
      <c r="BY540" s="1056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862"/>
      <c r="CM540" s="862"/>
      <c r="CN540" s="1056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862"/>
      <c r="DB540" s="862"/>
      <c r="DC540" s="1056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862"/>
      <c r="DQ540" s="862"/>
      <c r="DR540" s="1056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862"/>
      <c r="EF540" s="862"/>
      <c r="EG540" s="1056"/>
      <c r="EH540" s="61"/>
      <c r="EI540" s="61"/>
      <c r="EJ540" s="61"/>
      <c r="EK540" s="61"/>
      <c r="EL540" s="61"/>
      <c r="EM540" s="61"/>
      <c r="EN540" s="61"/>
      <c r="EO540" s="61"/>
      <c r="EP540" s="61"/>
      <c r="EQ540" s="61"/>
      <c r="ER540" s="61"/>
      <c r="ES540" s="61"/>
      <c r="ET540" s="862"/>
    </row>
    <row r="541" spans="1:150" s="155" customFormat="1" ht="14.1" customHeight="1">
      <c r="A541" s="862"/>
      <c r="B541" s="1056"/>
      <c r="C541" s="61"/>
      <c r="D541" s="61"/>
      <c r="E541" s="61"/>
      <c r="F541" s="61"/>
      <c r="G541" s="61"/>
      <c r="H541" s="61"/>
      <c r="I541" s="61"/>
      <c r="J541" s="61"/>
      <c r="K541" s="61"/>
      <c r="L541" s="60"/>
      <c r="M541" s="61"/>
      <c r="N541" s="61"/>
      <c r="O541" s="862"/>
      <c r="P541" s="862"/>
      <c r="Q541" s="1056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862"/>
      <c r="AE541" s="862"/>
      <c r="AF541" s="1056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862"/>
      <c r="AT541" s="862"/>
      <c r="AU541" s="1056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862"/>
      <c r="BI541" s="862"/>
      <c r="BJ541" s="1056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862"/>
      <c r="BX541" s="862"/>
      <c r="BY541" s="1056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862"/>
      <c r="CM541" s="862"/>
      <c r="CN541" s="1056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862"/>
      <c r="DB541" s="862"/>
      <c r="DC541" s="1056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862"/>
      <c r="DQ541" s="862"/>
      <c r="DR541" s="1056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862"/>
      <c r="EF541" s="862"/>
      <c r="EG541" s="1056"/>
      <c r="EH541" s="61"/>
      <c r="EI541" s="61"/>
      <c r="EJ541" s="61"/>
      <c r="EK541" s="61"/>
      <c r="EL541" s="61"/>
      <c r="EM541" s="61"/>
      <c r="EN541" s="61"/>
      <c r="EO541" s="61"/>
      <c r="EP541" s="61"/>
      <c r="EQ541" s="61"/>
      <c r="ER541" s="61"/>
      <c r="ES541" s="61"/>
      <c r="ET541" s="862"/>
    </row>
    <row r="542" spans="1:150" s="155" customFormat="1" ht="14.1" customHeight="1">
      <c r="A542" s="862"/>
      <c r="B542" s="1056"/>
      <c r="C542" s="61"/>
      <c r="D542" s="61"/>
      <c r="E542" s="61"/>
      <c r="F542" s="61"/>
      <c r="G542" s="61"/>
      <c r="H542" s="61"/>
      <c r="I542" s="61"/>
      <c r="J542" s="61"/>
      <c r="K542" s="61"/>
      <c r="L542" s="60"/>
      <c r="M542" s="61"/>
      <c r="N542" s="61"/>
      <c r="O542" s="862"/>
      <c r="P542" s="862"/>
      <c r="Q542" s="1056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862"/>
      <c r="AE542" s="862"/>
      <c r="AF542" s="1056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862"/>
      <c r="AT542" s="862"/>
      <c r="AU542" s="1056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862"/>
      <c r="BI542" s="862"/>
      <c r="BJ542" s="1056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862"/>
      <c r="BX542" s="862"/>
      <c r="BY542" s="1056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862"/>
      <c r="CM542" s="862"/>
      <c r="CN542" s="1056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862"/>
      <c r="DB542" s="862"/>
      <c r="DC542" s="1056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862"/>
      <c r="DQ542" s="862"/>
      <c r="DR542" s="1056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862"/>
      <c r="EF542" s="862"/>
      <c r="EG542" s="1056"/>
      <c r="EH542" s="61"/>
      <c r="EI542" s="61"/>
      <c r="EJ542" s="61"/>
      <c r="EK542" s="61"/>
      <c r="EL542" s="61"/>
      <c r="EM542" s="61"/>
      <c r="EN542" s="61"/>
      <c r="EO542" s="61"/>
      <c r="EP542" s="61"/>
      <c r="EQ542" s="61"/>
      <c r="ER542" s="61"/>
      <c r="ES542" s="61"/>
      <c r="ET542" s="862"/>
    </row>
    <row r="543" spans="1:150" s="155" customFormat="1" ht="14.1" customHeight="1">
      <c r="A543" s="862"/>
      <c r="B543" s="1056"/>
      <c r="C543" s="61"/>
      <c r="D543" s="61"/>
      <c r="E543" s="61"/>
      <c r="F543" s="61"/>
      <c r="G543" s="61"/>
      <c r="H543" s="61"/>
      <c r="I543" s="61"/>
      <c r="J543" s="61"/>
      <c r="K543" s="61"/>
      <c r="L543" s="60"/>
      <c r="M543" s="61"/>
      <c r="N543" s="61"/>
      <c r="O543" s="862"/>
      <c r="P543" s="862"/>
      <c r="Q543" s="1056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862"/>
      <c r="AE543" s="862"/>
      <c r="AF543" s="1056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862"/>
      <c r="AT543" s="862"/>
      <c r="AU543" s="1056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862"/>
      <c r="BI543" s="862"/>
      <c r="BJ543" s="1056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862"/>
      <c r="BX543" s="862"/>
      <c r="BY543" s="1056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862"/>
      <c r="CM543" s="862"/>
      <c r="CN543" s="1056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862"/>
      <c r="DB543" s="862"/>
      <c r="DC543" s="1056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862"/>
      <c r="DQ543" s="862"/>
      <c r="DR543" s="1056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862"/>
      <c r="EF543" s="862"/>
      <c r="EG543" s="1056"/>
      <c r="EH543" s="61"/>
      <c r="EI543" s="61"/>
      <c r="EJ543" s="61"/>
      <c r="EK543" s="61"/>
      <c r="EL543" s="61"/>
      <c r="EM543" s="61"/>
      <c r="EN543" s="61"/>
      <c r="EO543" s="61"/>
      <c r="EP543" s="61"/>
      <c r="EQ543" s="61"/>
      <c r="ER543" s="61"/>
      <c r="ES543" s="61"/>
      <c r="ET543" s="862"/>
    </row>
    <row r="544" spans="1:150" s="155" customFormat="1" ht="14.1" customHeight="1">
      <c r="A544" s="862"/>
      <c r="B544" s="1056"/>
      <c r="C544" s="61"/>
      <c r="D544" s="61"/>
      <c r="E544" s="61"/>
      <c r="F544" s="61"/>
      <c r="G544" s="61"/>
      <c r="H544" s="61"/>
      <c r="I544" s="61"/>
      <c r="J544" s="61"/>
      <c r="K544" s="61"/>
      <c r="L544" s="60"/>
      <c r="M544" s="61"/>
      <c r="N544" s="61"/>
      <c r="O544" s="862"/>
      <c r="P544" s="862"/>
      <c r="Q544" s="1056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862"/>
      <c r="AE544" s="862"/>
      <c r="AF544" s="1056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862"/>
      <c r="AT544" s="862"/>
      <c r="AU544" s="1056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862"/>
      <c r="BI544" s="862"/>
      <c r="BJ544" s="1056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862"/>
      <c r="BX544" s="862"/>
      <c r="BY544" s="1056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862"/>
      <c r="CM544" s="862"/>
      <c r="CN544" s="1056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862"/>
      <c r="DB544" s="862"/>
      <c r="DC544" s="1056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862"/>
      <c r="DQ544" s="862"/>
      <c r="DR544" s="1056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862"/>
      <c r="EF544" s="862"/>
      <c r="EG544" s="1056"/>
      <c r="EH544" s="61"/>
      <c r="EI544" s="61"/>
      <c r="EJ544" s="61"/>
      <c r="EK544" s="61"/>
      <c r="EL544" s="61"/>
      <c r="EM544" s="61"/>
      <c r="EN544" s="61"/>
      <c r="EO544" s="61"/>
      <c r="EP544" s="61"/>
      <c r="EQ544" s="61"/>
      <c r="ER544" s="61"/>
      <c r="ES544" s="61"/>
      <c r="ET544" s="862"/>
    </row>
    <row r="545" spans="1:150" s="155" customFormat="1" ht="14.1" customHeight="1">
      <c r="A545" s="862"/>
      <c r="B545" s="159"/>
      <c r="C545" s="61"/>
      <c r="D545" s="61"/>
      <c r="E545" s="61"/>
      <c r="F545" s="61"/>
      <c r="G545" s="61"/>
      <c r="H545" s="61"/>
      <c r="I545" s="61"/>
      <c r="J545" s="61"/>
      <c r="K545" s="61"/>
      <c r="L545" s="60"/>
      <c r="M545" s="61"/>
      <c r="N545" s="61"/>
      <c r="O545" s="862"/>
      <c r="P545" s="862"/>
      <c r="Q545" s="159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862"/>
      <c r="AE545" s="862"/>
      <c r="AF545" s="159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862"/>
      <c r="AT545" s="862"/>
      <c r="AU545" s="159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862"/>
      <c r="BI545" s="862"/>
      <c r="BJ545" s="159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862"/>
      <c r="BX545" s="862"/>
      <c r="BY545" s="159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862"/>
      <c r="CM545" s="862"/>
      <c r="CN545" s="159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862"/>
      <c r="DB545" s="862"/>
      <c r="DC545" s="159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862"/>
      <c r="DQ545" s="862"/>
      <c r="DR545" s="159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862"/>
      <c r="EF545" s="862"/>
      <c r="EG545" s="159"/>
      <c r="EH545" s="61"/>
      <c r="EI545" s="61"/>
      <c r="EJ545" s="61"/>
      <c r="EK545" s="61"/>
      <c r="EL545" s="61"/>
      <c r="EM545" s="61"/>
      <c r="EN545" s="61"/>
      <c r="EO545" s="61"/>
      <c r="EP545" s="61"/>
      <c r="EQ545" s="61"/>
      <c r="ER545" s="61"/>
      <c r="ES545" s="61"/>
      <c r="ET545" s="862"/>
    </row>
    <row r="546" spans="1:150" s="155" customFormat="1" ht="14.1" customHeight="1">
      <c r="A546" s="862"/>
      <c r="B546" s="1056" t="str">
        <f>HOME!$B$18</f>
        <v>MATHS</v>
      </c>
      <c r="C546" s="61"/>
      <c r="D546" s="61"/>
      <c r="E546" s="61"/>
      <c r="F546" s="61"/>
      <c r="G546" s="61"/>
      <c r="H546" s="61"/>
      <c r="I546" s="61"/>
      <c r="J546" s="61"/>
      <c r="K546" s="61"/>
      <c r="L546" s="60"/>
      <c r="M546" s="61"/>
      <c r="N546" s="61"/>
      <c r="O546" s="862"/>
      <c r="P546" s="862"/>
      <c r="Q546" s="1056" t="str">
        <f>HOME!$B$18</f>
        <v>MATHS</v>
      </c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862"/>
      <c r="AE546" s="862"/>
      <c r="AF546" s="1056" t="str">
        <f>HOME!$B$18</f>
        <v>MATHS</v>
      </c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862"/>
      <c r="AT546" s="862"/>
      <c r="AU546" s="1056" t="str">
        <f>HOME!$B$18</f>
        <v>MATHS</v>
      </c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862"/>
      <c r="BI546" s="862"/>
      <c r="BJ546" s="1056" t="str">
        <f>HOME!$B$18</f>
        <v>MATHS</v>
      </c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862"/>
      <c r="BX546" s="862"/>
      <c r="BY546" s="1056" t="str">
        <f>HOME!$B$18</f>
        <v>MATHS</v>
      </c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862"/>
      <c r="CM546" s="862"/>
      <c r="CN546" s="1056" t="str">
        <f>HOME!$B$18</f>
        <v>MATHS</v>
      </c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862"/>
      <c r="DB546" s="862"/>
      <c r="DC546" s="1056" t="str">
        <f>HOME!$B$18</f>
        <v>MATHS</v>
      </c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862"/>
      <c r="DQ546" s="862"/>
      <c r="DR546" s="1056" t="str">
        <f>HOME!$B$18</f>
        <v>MATHS</v>
      </c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862"/>
      <c r="EF546" s="862"/>
      <c r="EG546" s="1056" t="str">
        <f>HOME!$B$18</f>
        <v>MATHS</v>
      </c>
      <c r="EH546" s="61"/>
      <c r="EI546" s="61"/>
      <c r="EJ546" s="61"/>
      <c r="EK546" s="61"/>
      <c r="EL546" s="61"/>
      <c r="EM546" s="61"/>
      <c r="EN546" s="61"/>
      <c r="EO546" s="61"/>
      <c r="EP546" s="61"/>
      <c r="EQ546" s="61"/>
      <c r="ER546" s="61"/>
      <c r="ES546" s="61"/>
      <c r="ET546" s="862"/>
    </row>
    <row r="547" spans="1:150" s="155" customFormat="1" ht="14.1" customHeight="1">
      <c r="A547" s="862"/>
      <c r="B547" s="1056"/>
      <c r="C547" s="61"/>
      <c r="D547" s="61"/>
      <c r="E547" s="61"/>
      <c r="F547" s="61"/>
      <c r="G547" s="61"/>
      <c r="H547" s="61"/>
      <c r="I547" s="61"/>
      <c r="J547" s="61"/>
      <c r="K547" s="61"/>
      <c r="L547" s="60"/>
      <c r="M547" s="61"/>
      <c r="N547" s="61"/>
      <c r="O547" s="862"/>
      <c r="P547" s="862"/>
      <c r="Q547" s="1056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862"/>
      <c r="AE547" s="862"/>
      <c r="AF547" s="1056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862"/>
      <c r="AT547" s="862"/>
      <c r="AU547" s="1056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862"/>
      <c r="BI547" s="862"/>
      <c r="BJ547" s="1056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862"/>
      <c r="BX547" s="862"/>
      <c r="BY547" s="1056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862"/>
      <c r="CM547" s="862"/>
      <c r="CN547" s="1056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862"/>
      <c r="DB547" s="862"/>
      <c r="DC547" s="1056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862"/>
      <c r="DQ547" s="862"/>
      <c r="DR547" s="1056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862"/>
      <c r="EF547" s="862"/>
      <c r="EG547" s="1056"/>
      <c r="EH547" s="61"/>
      <c r="EI547" s="61"/>
      <c r="EJ547" s="61"/>
      <c r="EK547" s="61"/>
      <c r="EL547" s="61"/>
      <c r="EM547" s="61"/>
      <c r="EN547" s="61"/>
      <c r="EO547" s="61"/>
      <c r="EP547" s="61"/>
      <c r="EQ547" s="61"/>
      <c r="ER547" s="61"/>
      <c r="ES547" s="61"/>
      <c r="ET547" s="862"/>
    </row>
    <row r="548" spans="1:150" s="155" customFormat="1" ht="14.1" customHeight="1">
      <c r="A548" s="862"/>
      <c r="B548" s="1056"/>
      <c r="C548" s="61"/>
      <c r="D548" s="61"/>
      <c r="E548" s="61"/>
      <c r="F548" s="61"/>
      <c r="G548" s="61"/>
      <c r="H548" s="61"/>
      <c r="I548" s="61"/>
      <c r="J548" s="61"/>
      <c r="K548" s="61"/>
      <c r="L548" s="60"/>
      <c r="M548" s="61"/>
      <c r="N548" s="61"/>
      <c r="O548" s="862"/>
      <c r="P548" s="862"/>
      <c r="Q548" s="1056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862"/>
      <c r="AE548" s="862"/>
      <c r="AF548" s="1056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862"/>
      <c r="AT548" s="862"/>
      <c r="AU548" s="1056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862"/>
      <c r="BI548" s="862"/>
      <c r="BJ548" s="1056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862"/>
      <c r="BX548" s="862"/>
      <c r="BY548" s="1056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862"/>
      <c r="CM548" s="862"/>
      <c r="CN548" s="1056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862"/>
      <c r="DB548" s="862"/>
      <c r="DC548" s="1056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862"/>
      <c r="DQ548" s="862"/>
      <c r="DR548" s="1056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862"/>
      <c r="EF548" s="862"/>
      <c r="EG548" s="1056"/>
      <c r="EH548" s="61"/>
      <c r="EI548" s="61"/>
      <c r="EJ548" s="61"/>
      <c r="EK548" s="61"/>
      <c r="EL548" s="61"/>
      <c r="EM548" s="61"/>
      <c r="EN548" s="61"/>
      <c r="EO548" s="61"/>
      <c r="EP548" s="61"/>
      <c r="EQ548" s="61"/>
      <c r="ER548" s="61"/>
      <c r="ES548" s="61"/>
      <c r="ET548" s="862"/>
    </row>
    <row r="549" spans="1:150" s="155" customFormat="1" ht="14.1" customHeight="1">
      <c r="A549" s="862"/>
      <c r="B549" s="1056"/>
      <c r="C549" s="61"/>
      <c r="D549" s="61"/>
      <c r="E549" s="61"/>
      <c r="F549" s="61"/>
      <c r="G549" s="61"/>
      <c r="H549" s="61"/>
      <c r="I549" s="61"/>
      <c r="J549" s="61"/>
      <c r="K549" s="61"/>
      <c r="L549" s="60"/>
      <c r="M549" s="61"/>
      <c r="N549" s="61"/>
      <c r="O549" s="862"/>
      <c r="P549" s="862"/>
      <c r="Q549" s="1056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862"/>
      <c r="AE549" s="862"/>
      <c r="AF549" s="1056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862"/>
      <c r="AT549" s="862"/>
      <c r="AU549" s="1056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862"/>
      <c r="BI549" s="862"/>
      <c r="BJ549" s="1056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862"/>
      <c r="BX549" s="862"/>
      <c r="BY549" s="1056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862"/>
      <c r="CM549" s="862"/>
      <c r="CN549" s="1056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862"/>
      <c r="DB549" s="862"/>
      <c r="DC549" s="1056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862"/>
      <c r="DQ549" s="862"/>
      <c r="DR549" s="1056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862"/>
      <c r="EF549" s="862"/>
      <c r="EG549" s="1056"/>
      <c r="EH549" s="61"/>
      <c r="EI549" s="61"/>
      <c r="EJ549" s="61"/>
      <c r="EK549" s="61"/>
      <c r="EL549" s="61"/>
      <c r="EM549" s="61"/>
      <c r="EN549" s="61"/>
      <c r="EO549" s="61"/>
      <c r="EP549" s="61"/>
      <c r="EQ549" s="61"/>
      <c r="ER549" s="61"/>
      <c r="ES549" s="61"/>
      <c r="ET549" s="862"/>
    </row>
    <row r="550" spans="1:150" s="155" customFormat="1" ht="14.1" customHeight="1">
      <c r="A550" s="862"/>
      <c r="B550" s="1056"/>
      <c r="C550" s="61"/>
      <c r="D550" s="61"/>
      <c r="E550" s="61"/>
      <c r="F550" s="61"/>
      <c r="G550" s="61"/>
      <c r="H550" s="61"/>
      <c r="I550" s="61"/>
      <c r="J550" s="61"/>
      <c r="K550" s="61"/>
      <c r="L550" s="60"/>
      <c r="M550" s="61"/>
      <c r="N550" s="61"/>
      <c r="O550" s="862"/>
      <c r="P550" s="862"/>
      <c r="Q550" s="1056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862"/>
      <c r="AE550" s="862"/>
      <c r="AF550" s="1056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862"/>
      <c r="AT550" s="862"/>
      <c r="AU550" s="1056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862"/>
      <c r="BI550" s="862"/>
      <c r="BJ550" s="1056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862"/>
      <c r="BX550" s="862"/>
      <c r="BY550" s="1056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862"/>
      <c r="CM550" s="862"/>
      <c r="CN550" s="1056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862"/>
      <c r="DB550" s="862"/>
      <c r="DC550" s="1056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862"/>
      <c r="DQ550" s="862"/>
      <c r="DR550" s="1056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862"/>
      <c r="EF550" s="862"/>
      <c r="EG550" s="1056"/>
      <c r="EH550" s="61"/>
      <c r="EI550" s="61"/>
      <c r="EJ550" s="61"/>
      <c r="EK550" s="61"/>
      <c r="EL550" s="61"/>
      <c r="EM550" s="61"/>
      <c r="EN550" s="61"/>
      <c r="EO550" s="61"/>
      <c r="EP550" s="61"/>
      <c r="EQ550" s="61"/>
      <c r="ER550" s="61"/>
      <c r="ES550" s="61"/>
      <c r="ET550" s="862"/>
    </row>
    <row r="551" spans="1:150" s="155" customFormat="1" ht="14.1" customHeight="1">
      <c r="A551" s="862"/>
      <c r="B551" s="1056"/>
      <c r="C551" s="61"/>
      <c r="D551" s="61"/>
      <c r="E551" s="61"/>
      <c r="F551" s="61"/>
      <c r="G551" s="61"/>
      <c r="H551" s="61"/>
      <c r="I551" s="61"/>
      <c r="J551" s="61"/>
      <c r="K551" s="61"/>
      <c r="L551" s="60"/>
      <c r="M551" s="61"/>
      <c r="N551" s="61"/>
      <c r="O551" s="862"/>
      <c r="P551" s="862"/>
      <c r="Q551" s="1056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862"/>
      <c r="AE551" s="862"/>
      <c r="AF551" s="1056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862"/>
      <c r="AT551" s="862"/>
      <c r="AU551" s="1056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862"/>
      <c r="BI551" s="862"/>
      <c r="BJ551" s="1056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862"/>
      <c r="BX551" s="862"/>
      <c r="BY551" s="1056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862"/>
      <c r="CM551" s="862"/>
      <c r="CN551" s="1056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862"/>
      <c r="DB551" s="862"/>
      <c r="DC551" s="1056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862"/>
      <c r="DQ551" s="862"/>
      <c r="DR551" s="1056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862"/>
      <c r="EF551" s="862"/>
      <c r="EG551" s="1056"/>
      <c r="EH551" s="61"/>
      <c r="EI551" s="61"/>
      <c r="EJ551" s="61"/>
      <c r="EK551" s="61"/>
      <c r="EL551" s="61"/>
      <c r="EM551" s="61"/>
      <c r="EN551" s="61"/>
      <c r="EO551" s="61"/>
      <c r="EP551" s="61"/>
      <c r="EQ551" s="61"/>
      <c r="ER551" s="61"/>
      <c r="ES551" s="61"/>
      <c r="ET551" s="862"/>
    </row>
    <row r="552" spans="1:150" s="155" customFormat="1" ht="14.1" customHeight="1">
      <c r="A552" s="862"/>
      <c r="B552" s="1056"/>
      <c r="C552" s="61"/>
      <c r="D552" s="61"/>
      <c r="E552" s="61"/>
      <c r="F552" s="61"/>
      <c r="G552" s="61"/>
      <c r="H552" s="61"/>
      <c r="I552" s="61"/>
      <c r="J552" s="61"/>
      <c r="K552" s="61"/>
      <c r="L552" s="60"/>
      <c r="M552" s="61"/>
      <c r="N552" s="61"/>
      <c r="O552" s="862"/>
      <c r="P552" s="862"/>
      <c r="Q552" s="1056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862"/>
      <c r="AE552" s="862"/>
      <c r="AF552" s="1056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862"/>
      <c r="AT552" s="862"/>
      <c r="AU552" s="1056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862"/>
      <c r="BI552" s="862"/>
      <c r="BJ552" s="1056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862"/>
      <c r="BX552" s="862"/>
      <c r="BY552" s="1056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862"/>
      <c r="CM552" s="862"/>
      <c r="CN552" s="1056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862"/>
      <c r="DB552" s="862"/>
      <c r="DC552" s="1056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862"/>
      <c r="DQ552" s="862"/>
      <c r="DR552" s="1056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862"/>
      <c r="EF552" s="862"/>
      <c r="EG552" s="1056"/>
      <c r="EH552" s="61"/>
      <c r="EI552" s="61"/>
      <c r="EJ552" s="61"/>
      <c r="EK552" s="61"/>
      <c r="EL552" s="61"/>
      <c r="EM552" s="61"/>
      <c r="EN552" s="61"/>
      <c r="EO552" s="61"/>
      <c r="EP552" s="61"/>
      <c r="EQ552" s="61"/>
      <c r="ER552" s="61"/>
      <c r="ES552" s="61"/>
      <c r="ET552" s="862"/>
    </row>
    <row r="553" spans="1:150" s="155" customFormat="1" ht="14.1" customHeight="1">
      <c r="A553" s="862"/>
      <c r="B553" s="1056"/>
      <c r="C553" s="61"/>
      <c r="D553" s="61"/>
      <c r="E553" s="61"/>
      <c r="F553" s="61"/>
      <c r="G553" s="61"/>
      <c r="H553" s="61"/>
      <c r="I553" s="61"/>
      <c r="J553" s="61"/>
      <c r="K553" s="61"/>
      <c r="L553" s="60"/>
      <c r="M553" s="61"/>
      <c r="N553" s="61"/>
      <c r="O553" s="862"/>
      <c r="P553" s="862"/>
      <c r="Q553" s="1056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862"/>
      <c r="AE553" s="862"/>
      <c r="AF553" s="1056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862"/>
      <c r="AT553" s="862"/>
      <c r="AU553" s="1056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862"/>
      <c r="BI553" s="862"/>
      <c r="BJ553" s="1056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862"/>
      <c r="BX553" s="862"/>
      <c r="BY553" s="1056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862"/>
      <c r="CM553" s="862"/>
      <c r="CN553" s="1056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862"/>
      <c r="DB553" s="862"/>
      <c r="DC553" s="1056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862"/>
      <c r="DQ553" s="862"/>
      <c r="DR553" s="1056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862"/>
      <c r="EF553" s="862"/>
      <c r="EG553" s="1056"/>
      <c r="EH553" s="61"/>
      <c r="EI553" s="61"/>
      <c r="EJ553" s="61"/>
      <c r="EK553" s="61"/>
      <c r="EL553" s="61"/>
      <c r="EM553" s="61"/>
      <c r="EN553" s="61"/>
      <c r="EO553" s="61"/>
      <c r="EP553" s="61"/>
      <c r="EQ553" s="61"/>
      <c r="ER553" s="61"/>
      <c r="ES553" s="61"/>
      <c r="ET553" s="862"/>
    </row>
    <row r="554" spans="1:150" s="155" customFormat="1" ht="14.1" customHeight="1">
      <c r="A554" s="862"/>
      <c r="B554" s="1056"/>
      <c r="C554" s="61"/>
      <c r="D554" s="61"/>
      <c r="E554" s="61"/>
      <c r="F554" s="61"/>
      <c r="G554" s="61"/>
      <c r="H554" s="61"/>
      <c r="I554" s="61"/>
      <c r="J554" s="61"/>
      <c r="K554" s="61"/>
      <c r="L554" s="60"/>
      <c r="M554" s="61"/>
      <c r="N554" s="61"/>
      <c r="O554" s="862"/>
      <c r="P554" s="862"/>
      <c r="Q554" s="1056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862"/>
      <c r="AE554" s="862"/>
      <c r="AF554" s="1056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862"/>
      <c r="AT554" s="862"/>
      <c r="AU554" s="1056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862"/>
      <c r="BI554" s="862"/>
      <c r="BJ554" s="1056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862"/>
      <c r="BX554" s="862"/>
      <c r="BY554" s="1056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862"/>
      <c r="CM554" s="862"/>
      <c r="CN554" s="1056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862"/>
      <c r="DB554" s="862"/>
      <c r="DC554" s="1056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862"/>
      <c r="DQ554" s="862"/>
      <c r="DR554" s="1056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862"/>
      <c r="EF554" s="862"/>
      <c r="EG554" s="1056"/>
      <c r="EH554" s="61"/>
      <c r="EI554" s="61"/>
      <c r="EJ554" s="61"/>
      <c r="EK554" s="61"/>
      <c r="EL554" s="61"/>
      <c r="EM554" s="61"/>
      <c r="EN554" s="61"/>
      <c r="EO554" s="61"/>
      <c r="EP554" s="61"/>
      <c r="EQ554" s="61"/>
      <c r="ER554" s="61"/>
      <c r="ES554" s="61"/>
      <c r="ET554" s="862"/>
    </row>
    <row r="555" spans="1:150" s="155" customFormat="1" ht="14.1" customHeight="1">
      <c r="A555" s="862"/>
      <c r="B555" s="160"/>
      <c r="C555" s="61"/>
      <c r="D555" s="61"/>
      <c r="E555" s="61"/>
      <c r="F555" s="61"/>
      <c r="G555" s="61"/>
      <c r="H555" s="61"/>
      <c r="I555" s="61"/>
      <c r="J555" s="61"/>
      <c r="K555" s="61"/>
      <c r="L555" s="60"/>
      <c r="M555" s="61"/>
      <c r="N555" s="61"/>
      <c r="O555" s="862"/>
      <c r="P555" s="862"/>
      <c r="Q555" s="160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862"/>
      <c r="AE555" s="862"/>
      <c r="AF555" s="160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862"/>
      <c r="AT555" s="862"/>
      <c r="AU555" s="160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862"/>
      <c r="BI555" s="862"/>
      <c r="BJ555" s="160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862"/>
      <c r="BX555" s="862"/>
      <c r="BY555" s="160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862"/>
      <c r="CM555" s="862"/>
      <c r="CN555" s="160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862"/>
      <c r="DB555" s="862"/>
      <c r="DC555" s="160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862"/>
      <c r="DQ555" s="862"/>
      <c r="DR555" s="160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862"/>
      <c r="EF555" s="862"/>
      <c r="EG555" s="160"/>
      <c r="EH555" s="61"/>
      <c r="EI555" s="61"/>
      <c r="EJ555" s="61"/>
      <c r="EK555" s="61"/>
      <c r="EL555" s="61"/>
      <c r="EM555" s="61"/>
      <c r="EN555" s="61"/>
      <c r="EO555" s="61"/>
      <c r="EP555" s="61"/>
      <c r="EQ555" s="61"/>
      <c r="ER555" s="61"/>
      <c r="ES555" s="61"/>
      <c r="ET555" s="862"/>
    </row>
    <row r="556" spans="1:150" s="155" customFormat="1" ht="14.1" customHeight="1">
      <c r="A556" s="862"/>
      <c r="B556" s="1056" t="str">
        <f>HOME!$B$19</f>
        <v>SCIENCE</v>
      </c>
      <c r="C556" s="61"/>
      <c r="D556" s="61"/>
      <c r="E556" s="61"/>
      <c r="F556" s="61"/>
      <c r="G556" s="61"/>
      <c r="H556" s="61"/>
      <c r="I556" s="61"/>
      <c r="J556" s="61"/>
      <c r="K556" s="61"/>
      <c r="L556" s="60"/>
      <c r="M556" s="61"/>
      <c r="N556" s="61"/>
      <c r="O556" s="862"/>
      <c r="P556" s="862"/>
      <c r="Q556" s="1056" t="str">
        <f>HOME!$B$19</f>
        <v>SCIENCE</v>
      </c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862"/>
      <c r="AE556" s="862"/>
      <c r="AF556" s="1056" t="str">
        <f>HOME!$B$19</f>
        <v>SCIENCE</v>
      </c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862"/>
      <c r="AT556" s="862"/>
      <c r="AU556" s="1056" t="str">
        <f>HOME!$B$19</f>
        <v>SCIENCE</v>
      </c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862"/>
      <c r="BI556" s="862"/>
      <c r="BJ556" s="1056" t="str">
        <f>HOME!$B$19</f>
        <v>SCIENCE</v>
      </c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862"/>
      <c r="BX556" s="862"/>
      <c r="BY556" s="1056" t="str">
        <f>HOME!$B$19</f>
        <v>SCIENCE</v>
      </c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862"/>
      <c r="CM556" s="862"/>
      <c r="CN556" s="1056" t="str">
        <f>HOME!$B$19</f>
        <v>SCIENCE</v>
      </c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862"/>
      <c r="DB556" s="862"/>
      <c r="DC556" s="1056" t="str">
        <f>HOME!$B$19</f>
        <v>SCIENCE</v>
      </c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862"/>
      <c r="DQ556" s="862"/>
      <c r="DR556" s="1056" t="str">
        <f>HOME!$B$19</f>
        <v>SCIENCE</v>
      </c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862"/>
      <c r="EF556" s="862"/>
      <c r="EG556" s="1056" t="str">
        <f>HOME!$B$19</f>
        <v>SCIENCE</v>
      </c>
      <c r="EH556" s="61"/>
      <c r="EI556" s="61"/>
      <c r="EJ556" s="61"/>
      <c r="EK556" s="61"/>
      <c r="EL556" s="61"/>
      <c r="EM556" s="61"/>
      <c r="EN556" s="61"/>
      <c r="EO556" s="61"/>
      <c r="EP556" s="61"/>
      <c r="EQ556" s="61"/>
      <c r="ER556" s="61"/>
      <c r="ES556" s="61"/>
      <c r="ET556" s="862"/>
    </row>
    <row r="557" spans="1:150" s="155" customFormat="1" ht="14.1" customHeight="1">
      <c r="A557" s="862"/>
      <c r="B557" s="1056"/>
      <c r="C557" s="61"/>
      <c r="D557" s="61"/>
      <c r="E557" s="61"/>
      <c r="F557" s="61"/>
      <c r="G557" s="61"/>
      <c r="H557" s="61"/>
      <c r="I557" s="61"/>
      <c r="J557" s="61"/>
      <c r="K557" s="61"/>
      <c r="L557" s="60"/>
      <c r="M557" s="61"/>
      <c r="N557" s="61"/>
      <c r="O557" s="862"/>
      <c r="P557" s="862"/>
      <c r="Q557" s="1056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862"/>
      <c r="AE557" s="862"/>
      <c r="AF557" s="1056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862"/>
      <c r="AT557" s="862"/>
      <c r="AU557" s="1056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862"/>
      <c r="BI557" s="862"/>
      <c r="BJ557" s="1056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862"/>
      <c r="BX557" s="862"/>
      <c r="BY557" s="1056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862"/>
      <c r="CM557" s="862"/>
      <c r="CN557" s="1056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862"/>
      <c r="DB557" s="862"/>
      <c r="DC557" s="1056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862"/>
      <c r="DQ557" s="862"/>
      <c r="DR557" s="1056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862"/>
      <c r="EF557" s="862"/>
      <c r="EG557" s="1056"/>
      <c r="EH557" s="61"/>
      <c r="EI557" s="61"/>
      <c r="EJ557" s="61"/>
      <c r="EK557" s="61"/>
      <c r="EL557" s="61"/>
      <c r="EM557" s="61"/>
      <c r="EN557" s="61"/>
      <c r="EO557" s="61"/>
      <c r="EP557" s="61"/>
      <c r="EQ557" s="61"/>
      <c r="ER557" s="61"/>
      <c r="ES557" s="61"/>
      <c r="ET557" s="862"/>
    </row>
    <row r="558" spans="1:150" s="155" customFormat="1" ht="14.1" customHeight="1">
      <c r="A558" s="862"/>
      <c r="B558" s="1056"/>
      <c r="C558" s="61"/>
      <c r="D558" s="61"/>
      <c r="E558" s="61"/>
      <c r="F558" s="61"/>
      <c r="G558" s="61"/>
      <c r="H558" s="61"/>
      <c r="I558" s="61"/>
      <c r="J558" s="61"/>
      <c r="K558" s="61"/>
      <c r="L558" s="60"/>
      <c r="M558" s="61"/>
      <c r="N558" s="61"/>
      <c r="O558" s="862"/>
      <c r="P558" s="862"/>
      <c r="Q558" s="1056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862"/>
      <c r="AE558" s="862"/>
      <c r="AF558" s="1056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862"/>
      <c r="AT558" s="862"/>
      <c r="AU558" s="1056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862"/>
      <c r="BI558" s="862"/>
      <c r="BJ558" s="1056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862"/>
      <c r="BX558" s="862"/>
      <c r="BY558" s="1056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862"/>
      <c r="CM558" s="862"/>
      <c r="CN558" s="1056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862"/>
      <c r="DB558" s="862"/>
      <c r="DC558" s="1056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862"/>
      <c r="DQ558" s="862"/>
      <c r="DR558" s="1056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862"/>
      <c r="EF558" s="862"/>
      <c r="EG558" s="1056"/>
      <c r="EH558" s="61"/>
      <c r="EI558" s="61"/>
      <c r="EJ558" s="61"/>
      <c r="EK558" s="61"/>
      <c r="EL558" s="61"/>
      <c r="EM558" s="61"/>
      <c r="EN558" s="61"/>
      <c r="EO558" s="61"/>
      <c r="EP558" s="61"/>
      <c r="EQ558" s="61"/>
      <c r="ER558" s="61"/>
      <c r="ES558" s="61"/>
      <c r="ET558" s="862"/>
    </row>
    <row r="559" spans="1:150" s="155" customFormat="1" ht="14.1" customHeight="1">
      <c r="A559" s="862"/>
      <c r="B559" s="1056"/>
      <c r="C559" s="61"/>
      <c r="D559" s="61"/>
      <c r="E559" s="61"/>
      <c r="F559" s="61"/>
      <c r="G559" s="61"/>
      <c r="H559" s="61"/>
      <c r="I559" s="61"/>
      <c r="J559" s="61"/>
      <c r="K559" s="61"/>
      <c r="L559" s="60"/>
      <c r="M559" s="61"/>
      <c r="N559" s="61"/>
      <c r="O559" s="862"/>
      <c r="P559" s="862"/>
      <c r="Q559" s="1056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862"/>
      <c r="AE559" s="862"/>
      <c r="AF559" s="1056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862"/>
      <c r="AT559" s="862"/>
      <c r="AU559" s="1056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862"/>
      <c r="BI559" s="862"/>
      <c r="BJ559" s="1056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862"/>
      <c r="BX559" s="862"/>
      <c r="BY559" s="1056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862"/>
      <c r="CM559" s="862"/>
      <c r="CN559" s="1056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862"/>
      <c r="DB559" s="862"/>
      <c r="DC559" s="1056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862"/>
      <c r="DQ559" s="862"/>
      <c r="DR559" s="1056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862"/>
      <c r="EF559" s="862"/>
      <c r="EG559" s="1056"/>
      <c r="EH559" s="61"/>
      <c r="EI559" s="61"/>
      <c r="EJ559" s="61"/>
      <c r="EK559" s="61"/>
      <c r="EL559" s="61"/>
      <c r="EM559" s="61"/>
      <c r="EN559" s="61"/>
      <c r="EO559" s="61"/>
      <c r="EP559" s="61"/>
      <c r="EQ559" s="61"/>
      <c r="ER559" s="61"/>
      <c r="ES559" s="61"/>
      <c r="ET559" s="862"/>
    </row>
    <row r="560" spans="1:150" s="155" customFormat="1" ht="14.1" customHeight="1">
      <c r="A560" s="862"/>
      <c r="B560" s="1056"/>
      <c r="C560" s="61"/>
      <c r="D560" s="61"/>
      <c r="E560" s="61"/>
      <c r="F560" s="61"/>
      <c r="G560" s="61"/>
      <c r="H560" s="61"/>
      <c r="I560" s="61"/>
      <c r="J560" s="61"/>
      <c r="K560" s="61"/>
      <c r="L560" s="60"/>
      <c r="M560" s="61"/>
      <c r="N560" s="61"/>
      <c r="O560" s="862"/>
      <c r="P560" s="862"/>
      <c r="Q560" s="1056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862"/>
      <c r="AE560" s="862"/>
      <c r="AF560" s="1056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862"/>
      <c r="AT560" s="862"/>
      <c r="AU560" s="1056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862"/>
      <c r="BI560" s="862"/>
      <c r="BJ560" s="1056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862"/>
      <c r="BX560" s="862"/>
      <c r="BY560" s="1056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862"/>
      <c r="CM560" s="862"/>
      <c r="CN560" s="1056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862"/>
      <c r="DB560" s="862"/>
      <c r="DC560" s="1056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862"/>
      <c r="DQ560" s="862"/>
      <c r="DR560" s="1056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862"/>
      <c r="EF560" s="862"/>
      <c r="EG560" s="1056"/>
      <c r="EH560" s="61"/>
      <c r="EI560" s="61"/>
      <c r="EJ560" s="61"/>
      <c r="EK560" s="61"/>
      <c r="EL560" s="61"/>
      <c r="EM560" s="61"/>
      <c r="EN560" s="61"/>
      <c r="EO560" s="61"/>
      <c r="EP560" s="61"/>
      <c r="EQ560" s="61"/>
      <c r="ER560" s="61"/>
      <c r="ES560" s="61"/>
      <c r="ET560" s="862"/>
    </row>
    <row r="561" spans="1:150" s="155" customFormat="1" ht="14.1" customHeight="1">
      <c r="A561" s="862"/>
      <c r="B561" s="1056"/>
      <c r="C561" s="61"/>
      <c r="D561" s="61"/>
      <c r="E561" s="61"/>
      <c r="F561" s="61"/>
      <c r="G561" s="61"/>
      <c r="H561" s="61"/>
      <c r="I561" s="61"/>
      <c r="J561" s="61"/>
      <c r="K561" s="61"/>
      <c r="L561" s="60"/>
      <c r="M561" s="61"/>
      <c r="N561" s="61"/>
      <c r="O561" s="862"/>
      <c r="P561" s="862"/>
      <c r="Q561" s="1056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862"/>
      <c r="AE561" s="862"/>
      <c r="AF561" s="1056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862"/>
      <c r="AT561" s="862"/>
      <c r="AU561" s="1056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862"/>
      <c r="BI561" s="862"/>
      <c r="BJ561" s="1056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862"/>
      <c r="BX561" s="862"/>
      <c r="BY561" s="1056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862"/>
      <c r="CM561" s="862"/>
      <c r="CN561" s="1056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862"/>
      <c r="DB561" s="862"/>
      <c r="DC561" s="1056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862"/>
      <c r="DQ561" s="862"/>
      <c r="DR561" s="1056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862"/>
      <c r="EF561" s="862"/>
      <c r="EG561" s="1056"/>
      <c r="EH561" s="61"/>
      <c r="EI561" s="61"/>
      <c r="EJ561" s="61"/>
      <c r="EK561" s="61"/>
      <c r="EL561" s="61"/>
      <c r="EM561" s="61"/>
      <c r="EN561" s="61"/>
      <c r="EO561" s="61"/>
      <c r="EP561" s="61"/>
      <c r="EQ561" s="61"/>
      <c r="ER561" s="61"/>
      <c r="ES561" s="61"/>
      <c r="ET561" s="862"/>
    </row>
    <row r="562" spans="1:150" s="155" customFormat="1" ht="14.1" customHeight="1">
      <c r="A562" s="862"/>
      <c r="B562" s="1056"/>
      <c r="C562" s="61"/>
      <c r="D562" s="61"/>
      <c r="E562" s="61"/>
      <c r="F562" s="61"/>
      <c r="G562" s="61"/>
      <c r="H562" s="61"/>
      <c r="I562" s="61"/>
      <c r="J562" s="61"/>
      <c r="K562" s="61"/>
      <c r="L562" s="60"/>
      <c r="M562" s="61"/>
      <c r="N562" s="61"/>
      <c r="O562" s="862"/>
      <c r="P562" s="862"/>
      <c r="Q562" s="1056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862"/>
      <c r="AE562" s="862"/>
      <c r="AF562" s="1056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862"/>
      <c r="AT562" s="862"/>
      <c r="AU562" s="1056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862"/>
      <c r="BI562" s="862"/>
      <c r="BJ562" s="1056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862"/>
      <c r="BX562" s="862"/>
      <c r="BY562" s="1056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862"/>
      <c r="CM562" s="862"/>
      <c r="CN562" s="1056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862"/>
      <c r="DB562" s="862"/>
      <c r="DC562" s="1056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862"/>
      <c r="DQ562" s="862"/>
      <c r="DR562" s="1056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862"/>
      <c r="EF562" s="862"/>
      <c r="EG562" s="1056"/>
      <c r="EH562" s="61"/>
      <c r="EI562" s="61"/>
      <c r="EJ562" s="61"/>
      <c r="EK562" s="61"/>
      <c r="EL562" s="61"/>
      <c r="EM562" s="61"/>
      <c r="EN562" s="61"/>
      <c r="EO562" s="61"/>
      <c r="EP562" s="61"/>
      <c r="EQ562" s="61"/>
      <c r="ER562" s="61"/>
      <c r="ES562" s="61"/>
      <c r="ET562" s="862"/>
    </row>
    <row r="563" spans="1:150" s="155" customFormat="1" ht="14.1" customHeight="1">
      <c r="A563" s="862"/>
      <c r="B563" s="1056"/>
      <c r="C563" s="61"/>
      <c r="D563" s="61"/>
      <c r="E563" s="61"/>
      <c r="F563" s="61"/>
      <c r="G563" s="61"/>
      <c r="H563" s="61"/>
      <c r="I563" s="61"/>
      <c r="J563" s="61"/>
      <c r="K563" s="61"/>
      <c r="L563" s="60"/>
      <c r="M563" s="61"/>
      <c r="N563" s="61"/>
      <c r="O563" s="862"/>
      <c r="P563" s="862"/>
      <c r="Q563" s="1056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862"/>
      <c r="AE563" s="862"/>
      <c r="AF563" s="1056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862"/>
      <c r="AT563" s="862"/>
      <c r="AU563" s="1056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862"/>
      <c r="BI563" s="862"/>
      <c r="BJ563" s="1056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862"/>
      <c r="BX563" s="862"/>
      <c r="BY563" s="1056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862"/>
      <c r="CM563" s="862"/>
      <c r="CN563" s="1056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862"/>
      <c r="DB563" s="862"/>
      <c r="DC563" s="1056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862"/>
      <c r="DQ563" s="862"/>
      <c r="DR563" s="1056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862"/>
      <c r="EF563" s="862"/>
      <c r="EG563" s="1056"/>
      <c r="EH563" s="61"/>
      <c r="EI563" s="61"/>
      <c r="EJ563" s="61"/>
      <c r="EK563" s="61"/>
      <c r="EL563" s="61"/>
      <c r="EM563" s="61"/>
      <c r="EN563" s="61"/>
      <c r="EO563" s="61"/>
      <c r="EP563" s="61"/>
      <c r="EQ563" s="61"/>
      <c r="ER563" s="61"/>
      <c r="ES563" s="61"/>
      <c r="ET563" s="862"/>
    </row>
    <row r="564" spans="1:150" s="155" customFormat="1" ht="14.1" customHeight="1">
      <c r="A564" s="862"/>
      <c r="B564" s="1056"/>
      <c r="C564" s="61"/>
      <c r="D564" s="61"/>
      <c r="E564" s="61"/>
      <c r="F564" s="61"/>
      <c r="G564" s="61"/>
      <c r="H564" s="61"/>
      <c r="I564" s="61"/>
      <c r="J564" s="61"/>
      <c r="K564" s="61"/>
      <c r="L564" s="60"/>
      <c r="M564" s="61"/>
      <c r="N564" s="61"/>
      <c r="O564" s="862"/>
      <c r="P564" s="862"/>
      <c r="Q564" s="1056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862"/>
      <c r="AE564" s="862"/>
      <c r="AF564" s="1056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862"/>
      <c r="AT564" s="862"/>
      <c r="AU564" s="1056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862"/>
      <c r="BI564" s="862"/>
      <c r="BJ564" s="1056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862"/>
      <c r="BX564" s="862"/>
      <c r="BY564" s="1056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862"/>
      <c r="CM564" s="862"/>
      <c r="CN564" s="1056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862"/>
      <c r="DB564" s="862"/>
      <c r="DC564" s="1056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862"/>
      <c r="DQ564" s="862"/>
      <c r="DR564" s="1056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862"/>
      <c r="EF564" s="862"/>
      <c r="EG564" s="1056"/>
      <c r="EH564" s="61"/>
      <c r="EI564" s="61"/>
      <c r="EJ564" s="61"/>
      <c r="EK564" s="61"/>
      <c r="EL564" s="61"/>
      <c r="EM564" s="61"/>
      <c r="EN564" s="61"/>
      <c r="EO564" s="61"/>
      <c r="EP564" s="61"/>
      <c r="EQ564" s="61"/>
      <c r="ER564" s="61"/>
      <c r="ES564" s="61"/>
      <c r="ET564" s="862"/>
    </row>
    <row r="565" spans="1:150" s="155" customFormat="1" ht="14.1" customHeight="1">
      <c r="A565" s="862"/>
      <c r="B565" s="1056"/>
      <c r="C565" s="61"/>
      <c r="D565" s="61"/>
      <c r="E565" s="61"/>
      <c r="F565" s="61"/>
      <c r="G565" s="61"/>
      <c r="H565" s="61"/>
      <c r="I565" s="61"/>
      <c r="J565" s="61"/>
      <c r="K565" s="61"/>
      <c r="L565" s="60"/>
      <c r="M565" s="61"/>
      <c r="N565" s="61"/>
      <c r="O565" s="862"/>
      <c r="P565" s="862"/>
      <c r="Q565" s="1056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862"/>
      <c r="AE565" s="862"/>
      <c r="AF565" s="1056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862"/>
      <c r="AT565" s="862"/>
      <c r="AU565" s="1056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862"/>
      <c r="BI565" s="862"/>
      <c r="BJ565" s="1056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862"/>
      <c r="BX565" s="862"/>
      <c r="BY565" s="1056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862"/>
      <c r="CM565" s="862"/>
      <c r="CN565" s="1056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862"/>
      <c r="DB565" s="862"/>
      <c r="DC565" s="1056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862"/>
      <c r="DQ565" s="862"/>
      <c r="DR565" s="1056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862"/>
      <c r="EF565" s="862"/>
      <c r="EG565" s="1056"/>
      <c r="EH565" s="61"/>
      <c r="EI565" s="61"/>
      <c r="EJ565" s="61"/>
      <c r="EK565" s="61"/>
      <c r="EL565" s="61"/>
      <c r="EM565" s="61"/>
      <c r="EN565" s="61"/>
      <c r="EO565" s="61"/>
      <c r="EP565" s="61"/>
      <c r="EQ565" s="61"/>
      <c r="ER565" s="61"/>
      <c r="ES565" s="61"/>
      <c r="ET565" s="862"/>
    </row>
    <row r="566" spans="1:150" s="155" customFormat="1" ht="14.1" customHeight="1">
      <c r="A566" s="862"/>
      <c r="B566" s="160"/>
      <c r="C566" s="61"/>
      <c r="D566" s="61"/>
      <c r="E566" s="61"/>
      <c r="F566" s="61"/>
      <c r="G566" s="61"/>
      <c r="H566" s="61"/>
      <c r="I566" s="61"/>
      <c r="J566" s="61"/>
      <c r="K566" s="61"/>
      <c r="L566" s="60"/>
      <c r="M566" s="61"/>
      <c r="N566" s="61"/>
      <c r="O566" s="862"/>
      <c r="P566" s="862"/>
      <c r="Q566" s="160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862"/>
      <c r="AE566" s="862"/>
      <c r="AF566" s="160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862"/>
      <c r="AT566" s="862"/>
      <c r="AU566" s="160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862"/>
      <c r="BI566" s="862"/>
      <c r="BJ566" s="160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862"/>
      <c r="BX566" s="862"/>
      <c r="BY566" s="160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862"/>
      <c r="CM566" s="862"/>
      <c r="CN566" s="160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862"/>
      <c r="DB566" s="862"/>
      <c r="DC566" s="160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862"/>
      <c r="DQ566" s="862"/>
      <c r="DR566" s="160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862"/>
      <c r="EF566" s="862"/>
      <c r="EG566" s="160"/>
      <c r="EH566" s="61"/>
      <c r="EI566" s="61"/>
      <c r="EJ566" s="61"/>
      <c r="EK566" s="61"/>
      <c r="EL566" s="61"/>
      <c r="EM566" s="61"/>
      <c r="EN566" s="61"/>
      <c r="EO566" s="61"/>
      <c r="EP566" s="61"/>
      <c r="EQ566" s="61"/>
      <c r="ER566" s="61"/>
      <c r="ES566" s="61"/>
      <c r="ET566" s="862"/>
    </row>
    <row r="567" spans="1:150" s="155" customFormat="1" ht="14.1" customHeight="1">
      <c r="A567" s="862"/>
      <c r="B567" s="1056" t="str">
        <f>HOME!$B$20</f>
        <v>SOCIAL STUDIES</v>
      </c>
      <c r="C567" s="61"/>
      <c r="D567" s="61"/>
      <c r="E567" s="61"/>
      <c r="F567" s="61"/>
      <c r="G567" s="61"/>
      <c r="H567" s="61"/>
      <c r="I567" s="61"/>
      <c r="J567" s="61"/>
      <c r="K567" s="61"/>
      <c r="L567" s="60"/>
      <c r="M567" s="61"/>
      <c r="N567" s="61"/>
      <c r="O567" s="862"/>
      <c r="P567" s="862"/>
      <c r="Q567" s="1056" t="str">
        <f>HOME!$B$20</f>
        <v>SOCIAL STUDIES</v>
      </c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862"/>
      <c r="AE567" s="862"/>
      <c r="AF567" s="1056" t="str">
        <f>HOME!$B$20</f>
        <v>SOCIAL STUDIES</v>
      </c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862"/>
      <c r="AT567" s="862"/>
      <c r="AU567" s="1056" t="str">
        <f>HOME!$B$20</f>
        <v>SOCIAL STUDIES</v>
      </c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862"/>
      <c r="BI567" s="862"/>
      <c r="BJ567" s="1056" t="str">
        <f>HOME!$B$20</f>
        <v>SOCIAL STUDIES</v>
      </c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862"/>
      <c r="BX567" s="862"/>
      <c r="BY567" s="1056" t="str">
        <f>HOME!$B$20</f>
        <v>SOCIAL STUDIES</v>
      </c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862"/>
      <c r="CM567" s="862"/>
      <c r="CN567" s="1056" t="str">
        <f>HOME!$B$20</f>
        <v>SOCIAL STUDIES</v>
      </c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862"/>
      <c r="DB567" s="862"/>
      <c r="DC567" s="1056" t="str">
        <f>HOME!$B$20</f>
        <v>SOCIAL STUDIES</v>
      </c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862"/>
      <c r="DQ567" s="862"/>
      <c r="DR567" s="1056" t="str">
        <f>HOME!$B$20</f>
        <v>SOCIAL STUDIES</v>
      </c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862"/>
      <c r="EF567" s="862"/>
      <c r="EG567" s="1056" t="str">
        <f>HOME!$B$20</f>
        <v>SOCIAL STUDIES</v>
      </c>
      <c r="EH567" s="61"/>
      <c r="EI567" s="61"/>
      <c r="EJ567" s="61"/>
      <c r="EK567" s="61"/>
      <c r="EL567" s="61"/>
      <c r="EM567" s="61"/>
      <c r="EN567" s="61"/>
      <c r="EO567" s="61"/>
      <c r="EP567" s="61"/>
      <c r="EQ567" s="61"/>
      <c r="ER567" s="61"/>
      <c r="ES567" s="61"/>
      <c r="ET567" s="862"/>
    </row>
    <row r="568" spans="1:150" s="155" customFormat="1" ht="14.1" customHeight="1">
      <c r="A568" s="862"/>
      <c r="B568" s="1056"/>
      <c r="C568" s="61"/>
      <c r="D568" s="61"/>
      <c r="E568" s="61"/>
      <c r="F568" s="61"/>
      <c r="G568" s="61"/>
      <c r="H568" s="61"/>
      <c r="I568" s="61"/>
      <c r="J568" s="61"/>
      <c r="K568" s="61"/>
      <c r="L568" s="60"/>
      <c r="M568" s="61"/>
      <c r="N568" s="61"/>
      <c r="O568" s="862"/>
      <c r="P568" s="862"/>
      <c r="Q568" s="1056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862"/>
      <c r="AE568" s="862"/>
      <c r="AF568" s="1056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862"/>
      <c r="AT568" s="862"/>
      <c r="AU568" s="1056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862"/>
      <c r="BI568" s="862"/>
      <c r="BJ568" s="1056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862"/>
      <c r="BX568" s="862"/>
      <c r="BY568" s="1056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862"/>
      <c r="CM568" s="862"/>
      <c r="CN568" s="1056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862"/>
      <c r="DB568" s="862"/>
      <c r="DC568" s="1056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862"/>
      <c r="DQ568" s="862"/>
      <c r="DR568" s="1056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862"/>
      <c r="EF568" s="862"/>
      <c r="EG568" s="1056"/>
      <c r="EH568" s="61"/>
      <c r="EI568" s="61"/>
      <c r="EJ568" s="61"/>
      <c r="EK568" s="61"/>
      <c r="EL568" s="61"/>
      <c r="EM568" s="61"/>
      <c r="EN568" s="61"/>
      <c r="EO568" s="61"/>
      <c r="EP568" s="61"/>
      <c r="EQ568" s="61"/>
      <c r="ER568" s="61"/>
      <c r="ES568" s="61"/>
      <c r="ET568" s="862"/>
    </row>
    <row r="569" spans="1:150" s="155" customFormat="1" ht="14.1" customHeight="1">
      <c r="A569" s="862"/>
      <c r="B569" s="1056"/>
      <c r="C569" s="61"/>
      <c r="D569" s="61"/>
      <c r="E569" s="61"/>
      <c r="F569" s="61"/>
      <c r="G569" s="61"/>
      <c r="H569" s="61"/>
      <c r="I569" s="61"/>
      <c r="J569" s="61"/>
      <c r="K569" s="61"/>
      <c r="L569" s="60"/>
      <c r="M569" s="61"/>
      <c r="N569" s="61"/>
      <c r="O569" s="862"/>
      <c r="P569" s="862"/>
      <c r="Q569" s="1056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862"/>
      <c r="AE569" s="862"/>
      <c r="AF569" s="1056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862"/>
      <c r="AT569" s="862"/>
      <c r="AU569" s="1056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862"/>
      <c r="BI569" s="862"/>
      <c r="BJ569" s="1056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862"/>
      <c r="BX569" s="862"/>
      <c r="BY569" s="1056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862"/>
      <c r="CM569" s="862"/>
      <c r="CN569" s="1056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862"/>
      <c r="DB569" s="862"/>
      <c r="DC569" s="1056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862"/>
      <c r="DQ569" s="862"/>
      <c r="DR569" s="1056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862"/>
      <c r="EF569" s="862"/>
      <c r="EG569" s="1056"/>
      <c r="EH569" s="61"/>
      <c r="EI569" s="61"/>
      <c r="EJ569" s="61"/>
      <c r="EK569" s="61"/>
      <c r="EL569" s="61"/>
      <c r="EM569" s="61"/>
      <c r="EN569" s="61"/>
      <c r="EO569" s="61"/>
      <c r="EP569" s="61"/>
      <c r="EQ569" s="61"/>
      <c r="ER569" s="61"/>
      <c r="ES569" s="61"/>
      <c r="ET569" s="862"/>
    </row>
    <row r="570" spans="1:150" s="155" customFormat="1" ht="14.1" customHeight="1">
      <c r="A570" s="862"/>
      <c r="B570" s="1056"/>
      <c r="C570" s="61"/>
      <c r="D570" s="61"/>
      <c r="E570" s="61"/>
      <c r="F570" s="61"/>
      <c r="G570" s="61"/>
      <c r="H570" s="61"/>
      <c r="I570" s="61"/>
      <c r="J570" s="61"/>
      <c r="K570" s="61"/>
      <c r="L570" s="60"/>
      <c r="M570" s="61"/>
      <c r="N570" s="61"/>
      <c r="O570" s="862"/>
      <c r="P570" s="862"/>
      <c r="Q570" s="1056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862"/>
      <c r="AE570" s="862"/>
      <c r="AF570" s="1056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862"/>
      <c r="AT570" s="862"/>
      <c r="AU570" s="1056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862"/>
      <c r="BI570" s="862"/>
      <c r="BJ570" s="1056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862"/>
      <c r="BX570" s="862"/>
      <c r="BY570" s="1056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862"/>
      <c r="CM570" s="862"/>
      <c r="CN570" s="1056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862"/>
      <c r="DB570" s="862"/>
      <c r="DC570" s="1056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862"/>
      <c r="DQ570" s="862"/>
      <c r="DR570" s="1056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862"/>
      <c r="EF570" s="862"/>
      <c r="EG570" s="1056"/>
      <c r="EH570" s="61"/>
      <c r="EI570" s="61"/>
      <c r="EJ570" s="61"/>
      <c r="EK570" s="61"/>
      <c r="EL570" s="61"/>
      <c r="EM570" s="61"/>
      <c r="EN570" s="61"/>
      <c r="EO570" s="61"/>
      <c r="EP570" s="61"/>
      <c r="EQ570" s="61"/>
      <c r="ER570" s="61"/>
      <c r="ES570" s="61"/>
      <c r="ET570" s="862"/>
    </row>
    <row r="571" spans="1:150" s="155" customFormat="1" ht="14.1" customHeight="1">
      <c r="A571" s="862"/>
      <c r="B571" s="1056"/>
      <c r="C571" s="61"/>
      <c r="D571" s="61"/>
      <c r="E571" s="61"/>
      <c r="F571" s="61"/>
      <c r="G571" s="61"/>
      <c r="H571" s="61"/>
      <c r="I571" s="61"/>
      <c r="J571" s="61"/>
      <c r="K571" s="61"/>
      <c r="L571" s="60"/>
      <c r="M571" s="61"/>
      <c r="N571" s="61"/>
      <c r="O571" s="862"/>
      <c r="P571" s="862"/>
      <c r="Q571" s="1056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862"/>
      <c r="AE571" s="862"/>
      <c r="AF571" s="1056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862"/>
      <c r="AT571" s="862"/>
      <c r="AU571" s="1056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862"/>
      <c r="BI571" s="862"/>
      <c r="BJ571" s="1056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862"/>
      <c r="BX571" s="862"/>
      <c r="BY571" s="1056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862"/>
      <c r="CM571" s="862"/>
      <c r="CN571" s="1056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862"/>
      <c r="DB571" s="862"/>
      <c r="DC571" s="1056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862"/>
      <c r="DQ571" s="862"/>
      <c r="DR571" s="1056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862"/>
      <c r="EF571" s="862"/>
      <c r="EG571" s="1056"/>
      <c r="EH571" s="61"/>
      <c r="EI571" s="61"/>
      <c r="EJ571" s="61"/>
      <c r="EK571" s="61"/>
      <c r="EL571" s="61"/>
      <c r="EM571" s="61"/>
      <c r="EN571" s="61"/>
      <c r="EO571" s="61"/>
      <c r="EP571" s="61"/>
      <c r="EQ571" s="61"/>
      <c r="ER571" s="61"/>
      <c r="ES571" s="61"/>
      <c r="ET571" s="862"/>
    </row>
    <row r="572" spans="1:150" s="155" customFormat="1" ht="14.1" customHeight="1">
      <c r="A572" s="862"/>
      <c r="B572" s="1056"/>
      <c r="C572" s="61"/>
      <c r="D572" s="61"/>
      <c r="E572" s="61"/>
      <c r="F572" s="61"/>
      <c r="G572" s="61"/>
      <c r="H572" s="61"/>
      <c r="I572" s="61"/>
      <c r="J572" s="61"/>
      <c r="K572" s="61"/>
      <c r="L572" s="60"/>
      <c r="M572" s="61"/>
      <c r="N572" s="61"/>
      <c r="O572" s="862"/>
      <c r="P572" s="862"/>
      <c r="Q572" s="1056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862"/>
      <c r="AE572" s="862"/>
      <c r="AF572" s="1056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862"/>
      <c r="AT572" s="862"/>
      <c r="AU572" s="1056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862"/>
      <c r="BI572" s="862"/>
      <c r="BJ572" s="1056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862"/>
      <c r="BX572" s="862"/>
      <c r="BY572" s="1056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862"/>
      <c r="CM572" s="862"/>
      <c r="CN572" s="1056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862"/>
      <c r="DB572" s="862"/>
      <c r="DC572" s="1056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862"/>
      <c r="DQ572" s="862"/>
      <c r="DR572" s="1056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862"/>
      <c r="EF572" s="862"/>
      <c r="EG572" s="1056"/>
      <c r="EH572" s="61"/>
      <c r="EI572" s="61"/>
      <c r="EJ572" s="61"/>
      <c r="EK572" s="61"/>
      <c r="EL572" s="61"/>
      <c r="EM572" s="61"/>
      <c r="EN572" s="61"/>
      <c r="EO572" s="61"/>
      <c r="EP572" s="61"/>
      <c r="EQ572" s="61"/>
      <c r="ER572" s="61"/>
      <c r="ES572" s="61"/>
      <c r="ET572" s="862"/>
    </row>
    <row r="573" spans="1:150" s="155" customFormat="1" ht="14.1" customHeight="1">
      <c r="A573" s="862"/>
      <c r="B573" s="1056"/>
      <c r="C573" s="61"/>
      <c r="D573" s="61"/>
      <c r="E573" s="61"/>
      <c r="F573" s="61"/>
      <c r="G573" s="61"/>
      <c r="H573" s="61"/>
      <c r="I573" s="61"/>
      <c r="J573" s="61"/>
      <c r="K573" s="61"/>
      <c r="L573" s="60"/>
      <c r="M573" s="61"/>
      <c r="N573" s="61"/>
      <c r="O573" s="862"/>
      <c r="P573" s="862"/>
      <c r="Q573" s="1056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862"/>
      <c r="AE573" s="862"/>
      <c r="AF573" s="1056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862"/>
      <c r="AT573" s="862"/>
      <c r="AU573" s="1056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862"/>
      <c r="BI573" s="862"/>
      <c r="BJ573" s="1056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862"/>
      <c r="BX573" s="862"/>
      <c r="BY573" s="1056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862"/>
      <c r="CM573" s="862"/>
      <c r="CN573" s="1056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862"/>
      <c r="DB573" s="862"/>
      <c r="DC573" s="1056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862"/>
      <c r="DQ573" s="862"/>
      <c r="DR573" s="1056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862"/>
      <c r="EF573" s="862"/>
      <c r="EG573" s="1056"/>
      <c r="EH573" s="61"/>
      <c r="EI573" s="61"/>
      <c r="EJ573" s="61"/>
      <c r="EK573" s="61"/>
      <c r="EL573" s="61"/>
      <c r="EM573" s="61"/>
      <c r="EN573" s="61"/>
      <c r="EO573" s="61"/>
      <c r="EP573" s="61"/>
      <c r="EQ573" s="61"/>
      <c r="ER573" s="61"/>
      <c r="ES573" s="61"/>
      <c r="ET573" s="862"/>
    </row>
    <row r="574" spans="1:150" s="155" customFormat="1" ht="14.1" customHeight="1">
      <c r="A574" s="164"/>
      <c r="B574" s="1056"/>
      <c r="C574" s="61"/>
      <c r="D574" s="61"/>
      <c r="E574" s="61"/>
      <c r="F574" s="61"/>
      <c r="G574" s="61"/>
      <c r="H574" s="61"/>
      <c r="I574" s="61"/>
      <c r="J574" s="61"/>
      <c r="K574" s="61"/>
      <c r="L574" s="60"/>
      <c r="M574" s="61"/>
      <c r="N574" s="61"/>
      <c r="O574" s="164"/>
      <c r="P574" s="164"/>
      <c r="Q574" s="1056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164"/>
      <c r="AE574" s="164"/>
      <c r="AF574" s="1056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164"/>
      <c r="AT574" s="164"/>
      <c r="AU574" s="1056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164"/>
      <c r="BI574" s="164"/>
      <c r="BJ574" s="1056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164"/>
      <c r="BX574" s="164"/>
      <c r="BY574" s="1056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164"/>
      <c r="CM574" s="164"/>
      <c r="CN574" s="1056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164"/>
      <c r="DB574" s="164"/>
      <c r="DC574" s="1056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164"/>
      <c r="DQ574" s="164"/>
      <c r="DR574" s="1056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164"/>
      <c r="EF574" s="164"/>
      <c r="EG574" s="1056"/>
      <c r="EH574" s="61"/>
      <c r="EI574" s="61"/>
      <c r="EJ574" s="61"/>
      <c r="EK574" s="61"/>
      <c r="EL574" s="61"/>
      <c r="EM574" s="61"/>
      <c r="EN574" s="61"/>
      <c r="EO574" s="61"/>
      <c r="EP574" s="61"/>
      <c r="EQ574" s="61"/>
      <c r="ER574" s="61"/>
      <c r="ES574" s="61"/>
      <c r="ET574" s="164"/>
    </row>
    <row r="575" spans="1:150" s="155" customFormat="1" ht="8.25" customHeight="1">
      <c r="A575" s="862"/>
      <c r="B575" s="862"/>
      <c r="C575" s="862"/>
      <c r="D575" s="862"/>
      <c r="E575" s="862"/>
      <c r="F575" s="862"/>
      <c r="G575" s="862"/>
      <c r="H575" s="862"/>
      <c r="I575" s="862"/>
      <c r="J575" s="862"/>
      <c r="K575" s="862"/>
      <c r="L575" s="862"/>
      <c r="M575" s="862"/>
      <c r="N575" s="862"/>
      <c r="O575" s="862"/>
      <c r="P575" s="862"/>
      <c r="Q575" s="862"/>
      <c r="R575" s="862"/>
      <c r="S575" s="862"/>
      <c r="T575" s="862"/>
      <c r="U575" s="862"/>
      <c r="V575" s="862"/>
      <c r="W575" s="862"/>
      <c r="X575" s="862"/>
      <c r="Y575" s="862"/>
      <c r="Z575" s="862"/>
      <c r="AA575" s="862"/>
      <c r="AB575" s="862"/>
      <c r="AC575" s="862"/>
      <c r="AD575" s="862"/>
      <c r="AE575" s="862"/>
      <c r="AF575" s="862"/>
      <c r="AG575" s="862"/>
      <c r="AH575" s="862"/>
      <c r="AI575" s="862"/>
      <c r="AJ575" s="862"/>
      <c r="AK575" s="862"/>
      <c r="AL575" s="862"/>
      <c r="AM575" s="862"/>
      <c r="AN575" s="862"/>
      <c r="AO575" s="862"/>
      <c r="AP575" s="862"/>
      <c r="AQ575" s="862"/>
      <c r="AR575" s="862"/>
      <c r="AS575" s="862"/>
      <c r="AT575" s="862"/>
      <c r="AU575" s="862"/>
      <c r="AV575" s="862"/>
      <c r="AW575" s="862"/>
      <c r="AX575" s="862"/>
      <c r="AY575" s="862"/>
      <c r="AZ575" s="862"/>
      <c r="BA575" s="862"/>
      <c r="BB575" s="862"/>
      <c r="BC575" s="862"/>
      <c r="BD575" s="862"/>
      <c r="BE575" s="862"/>
      <c r="BF575" s="862"/>
      <c r="BG575" s="862"/>
      <c r="BH575" s="862"/>
      <c r="BI575" s="862"/>
      <c r="BJ575" s="862"/>
      <c r="BK575" s="862"/>
      <c r="BL575" s="862"/>
      <c r="BM575" s="862"/>
      <c r="BN575" s="862"/>
      <c r="BO575" s="862"/>
      <c r="BP575" s="862"/>
      <c r="BQ575" s="862"/>
      <c r="BR575" s="862"/>
      <c r="BS575" s="862"/>
      <c r="BT575" s="862"/>
      <c r="BU575" s="862"/>
      <c r="BV575" s="862"/>
      <c r="BW575" s="862"/>
      <c r="BX575" s="862"/>
      <c r="BY575" s="862"/>
      <c r="BZ575" s="862"/>
      <c r="CA575" s="862"/>
      <c r="CB575" s="862"/>
      <c r="CC575" s="862"/>
      <c r="CD575" s="862"/>
      <c r="CE575" s="862"/>
      <c r="CF575" s="862"/>
      <c r="CG575" s="862"/>
      <c r="CH575" s="862"/>
      <c r="CI575" s="862"/>
      <c r="CJ575" s="862"/>
      <c r="CK575" s="862"/>
      <c r="CL575" s="862"/>
      <c r="CM575" s="862"/>
      <c r="CN575" s="862"/>
      <c r="CO575" s="862"/>
      <c r="CP575" s="862"/>
      <c r="CQ575" s="862"/>
      <c r="CR575" s="862"/>
      <c r="CS575" s="862"/>
      <c r="CT575" s="862"/>
      <c r="CU575" s="862"/>
      <c r="CV575" s="862"/>
      <c r="CW575" s="862"/>
      <c r="CX575" s="862"/>
      <c r="CY575" s="862"/>
      <c r="CZ575" s="862"/>
      <c r="DA575" s="862"/>
      <c r="DB575" s="862"/>
      <c r="DC575" s="862"/>
      <c r="DD575" s="862"/>
      <c r="DE575" s="862"/>
      <c r="DF575" s="862"/>
      <c r="DG575" s="862"/>
      <c r="DH575" s="862"/>
      <c r="DI575" s="862"/>
      <c r="DJ575" s="862"/>
      <c r="DK575" s="862"/>
      <c r="DL575" s="862"/>
      <c r="DM575" s="862"/>
      <c r="DN575" s="862"/>
      <c r="DO575" s="862"/>
      <c r="DP575" s="862"/>
      <c r="DQ575" s="862"/>
      <c r="DR575" s="862"/>
      <c r="DS575" s="862"/>
      <c r="DT575" s="862"/>
      <c r="DU575" s="862"/>
      <c r="DV575" s="862"/>
      <c r="DW575" s="862"/>
      <c r="DX575" s="862"/>
      <c r="DY575" s="862"/>
      <c r="DZ575" s="862"/>
      <c r="EA575" s="862"/>
      <c r="EB575" s="862"/>
      <c r="EC575" s="862"/>
      <c r="ED575" s="862"/>
      <c r="EE575" s="862"/>
      <c r="EF575" s="862"/>
      <c r="EG575" s="862"/>
      <c r="EH575" s="862"/>
      <c r="EI575" s="862"/>
      <c r="EJ575" s="862"/>
      <c r="EK575" s="862"/>
      <c r="EL575" s="862"/>
      <c r="EM575" s="862"/>
      <c r="EN575" s="862"/>
      <c r="EO575" s="862"/>
      <c r="EP575" s="862"/>
      <c r="EQ575" s="862"/>
      <c r="ER575" s="862"/>
      <c r="ES575" s="862"/>
      <c r="ET575" s="862"/>
    </row>
  </sheetData>
  <protectedRanges>
    <protectedRange sqref="K10:K12 K31:K32 K43:K44 K53:K54 K72 K63 K125:K127 K146:K147 K158:K159 K168:K169 K187 K178 K240:K242 K261:K262 K273:K274 K283:K284 K302 K293 K355:K357 K376:K377 K388:K389 K398:K399 K417 K408 K470:K472 K491:K492 K503:K504 K513:K514 K532 K523 Z10:Z12 Z31:Z32 Z43:Z44 Z53:Z54 Z72 Z63 Z125:Z127 Z146:Z147 Z158:Z159 Z168:Z169 Z187 Z178 Z240:Z242 Z261:Z262 Z273:Z274 Z283:Z284 Z302 Z293 Z355:Z357 Z376:Z377 Z388:Z389 Z398:Z399 Z417 Z408 Z470:Z472 Z491:Z492 Z503:Z504 Z513:Z514 Z532 Z523 AO10:AO12 AO31:AO32 AO43:AO44 AO53:AO54 AO72 AO63 AO125:AO127 AO146:AO147 AO158:AO159 AO168:AO169 AO187 AO178 AO240:AO242 AO261:AO262 AO273:AO274 AO283:AO284 AO302 AO293 AO355:AO357 AO376:AO377 AO388:AO389 AO398:AO399 AO417 AO408 AO470:AO472 AO491:AO492 AO503:AO504 AO513:AO514 AO532 AO523 BD10:BD12 BD31:BD32 BD43:BD44 BD53:BD54 BD72 BD63 BD125:BD127 BD146:BD147 BD158:BD159 BD168:BD169 BD187 BD178 BD240:BD242 BD261:BD262 BD273:BD274 BD283:BD284 BD302 BD293 BD355:BD357 BD376:BD377 BD388:BD389 BD398:BD399 BD417 BD408 BD470:BD472 BD491:BD492 BD503:BD504 BD513:BD514 BD532 BD523 BS10:BS12 BS31:BS32 BS43:BS44 BS53:BS54 BS72 BS63 BS125:BS127 BS146:BS147 BS158:BS159 BS168:BS169 BS187 BS178 BS240:BS242 BS261:BS262 BS273:BS274 BS283:BS284 BS302 BS293 BS355:BS357 BS376:BS377 BS388:BS389 BS398:BS399 BS417 BS408 BS470:BS472 BS491:BS492 BS503:BS504 BS513:BS514 BS532 BS523 CH10:CH12 CH31:CH32 CH43:CH44 CH53:CH54 CH72 CH63 CH125:CH127 CH146:CH147 CH158:CH159 CH168:CH169 CH187 CH178 CH240:CH242 CH261:CH262 CH273:CH274 CH283:CH284 CH302 CH293 CH355:CH357 CH376:CH377 CH388:CH389 CH398:CH399 CH417 CH408 CH470:CH472 CH491:CH492 CH503:CH504 CH513:CH514 CH532 CH523 CW10:CW12 CW31:CW32 CW43:CW44 CW53:CW54 CW72 CW63 CW125:CW127 CW146:CW147 CW158:CW159 CW168:CW169 CW187 CW178 CW240:CW242 CW261:CW262 CW273:CW274 CW283:CW284 CW302 CW293 CW355:CW357 CW376:CW377 CW388:CW389 CW398:CW399 CW417 CW408 CW470:CW472 CW491:CW492 CW503:CW504 CW513:CW514 CW532 CW523 DL10:DL12 DL31:DL32 DL43:DL44 DL53:DL54 DL72 DL63 DL125:DL127 DL146:DL147 DL158:DL159 DL168:DL169 DL187 DL178 DL240:DL242 DL261:DL262 DL273:DL274 DL283:DL284 DL302 DL293 DL355:DL357 DL376:DL377 DL388:DL389 DL398:DL399 DL417 DL408 DL470:DL472 DL491:DL492 DL503:DL504 DL513:DL514 DL532 DL523 EA10:EA12 EA31:EA32 EA43:EA44 EA53:EA54 EA72 EA63 EA125:EA127 EA146:EA147 EA158:EA159 EA168:EA169 EA187 EA178 EA240:EA242 EA261:EA262 EA273:EA274 EA283:EA284 EA302 EA293 EA355:EA357 EA376:EA377 EA388:EA389 EA398:EA399 EA417 EA408 EA470:EA472 EA491:EA492 EA503:EA504 EA513:EA514 EA532 EA523 EP10:EP12 EP31:EP32 EP43:EP44 EP53:EP54 EP72 EP63 EP125:EP127 EP146:EP147 EP158:EP159 EP168:EP169 EP187 EP178 EP240:EP242 EP261:EP262 EP273:EP274 EP283:EP284 EP302 EP293 EP355:EP357 EP376:EP377 EP388:EP389 EP398:EP399 EP417 EP408 EP470:EP472 EP491:EP492 EP503:EP504 EP513:EP514 EP532 EP523" name="Range1"/>
    <protectedRange sqref="O11:O12 O22 O32 O44 O54 O126:O127 O137 O147 O159 O169 O241:O242 O252 O262 O274 O284 O356:O357 O367 O377 O389 O399 O471:O472 O482 O492 O504 O514 AD11:AD12 AD22 AD32 AD44 AD54 AD126:AD127 AD137 AD147 AD159 AD169 AD241:AD242 AD252 AD262 AD274 AD284 AD356:AD357 AD367 AD377 AD389 AD399 AD471:AD472 AD482 AD492 AD504 AD514 AS11:AS12 AS22 AS32 AS44 AS54 AS126:AS127 AS137 AS147 AS159 AS169 AS241:AS242 AS252 AS262 AS274 AS284 AS356:AS357 AS367 AS377 AS389 AS399 AS471:AS472 AS482 AS492 AS504 AS514 BH11:BH12 BH22 BH32 BH44 BH54 BH126:BH127 BH137 BH147 BH159 BH169 BH241:BH242 BH252 BH262 BH274 BH284 BH356:BH357 BH367 BH377 BH389 BH399 BH471:BH472 BH482 BH492 BH504 BH514 BW11:BW12 BW22 BW32 BW44 BW54 BW126:BW127 BW137 BW147 BW159 BW169 BW241:BW242 BW252 BW262 BW274 BW284 BW356:BW357 BW367 BW377 BW389 BW399 BW471:BW472 BW482 BW492 BW504 BW514 CL11:CL12 CL22 CL32 CL44 CL54 CL126:CL127 CL137 CL147 CL159 CL169 CL241:CL242 CL252 CL262 CL274 CL284 CL356:CL357 CL367 CL377 CL389 CL399 CL471:CL472 CL482 CL492 CL504 CL514 DA11:DA12 DA22 DA32 DA44 DA54 DA126:DA127 DA137 DA147 DA159 DA169 DA241:DA242 DA252 DA262 DA274 DA284 DA356:DA357 DA367 DA377 DA389 DA399 DA471:DA472 DA482 DA492 DA504 DA514 DP11:DP12 DP22 DP32 DP44 DP54 DP126:DP127 DP137 DP147 DP159 DP169 DP241:DP242 DP252 DP262 DP274 DP284 DP356:DP357 DP367 DP377 DP389 DP399 DP471:DP472 DP482 DP492 DP504 DP514 EE11:EE12 EE22 EE32 EE44 EE54 EE126:EE127 EE137 EE147 EE159 EE169 EE241:EE242 EE252 EE262 EE274 EE284 EE356:EE357 EE367 EE377 EE389 EE399 EE471:EE472 EE482 EE492 EE504 EE514 ET11:ET12 ET22 ET32 ET44 ET54 ET126:ET127 ET137 ET147 ET159 ET169 ET241:ET242 ET252 ET262 ET274 ET284 ET356:ET357 ET367 ET377 ET389 ET399 ET471:ET472 ET482 ET492 ET504 ET514" name="Range2"/>
  </protectedRanges>
  <mergeCells count="2896">
    <mergeCell ref="C497:D497"/>
    <mergeCell ref="E497:L497"/>
    <mergeCell ref="H501:J501"/>
    <mergeCell ref="D499:E499"/>
    <mergeCell ref="J499:K499"/>
    <mergeCell ref="D501:E501"/>
    <mergeCell ref="C495:D495"/>
    <mergeCell ref="E495:L495"/>
    <mergeCell ref="D470:F470"/>
    <mergeCell ref="I470:J470"/>
    <mergeCell ref="C484:L484"/>
    <mergeCell ref="C486:F486"/>
    <mergeCell ref="H486:L486"/>
    <mergeCell ref="C487:M487"/>
    <mergeCell ref="A575:O575"/>
    <mergeCell ref="L505:M505"/>
    <mergeCell ref="L506:M506"/>
    <mergeCell ref="B508:M508"/>
    <mergeCell ref="A509:N509"/>
    <mergeCell ref="O509:O573"/>
    <mergeCell ref="A510:A573"/>
    <mergeCell ref="B511:C511"/>
    <mergeCell ref="D511:F511"/>
    <mergeCell ref="J511:K511"/>
    <mergeCell ref="L511:M511"/>
    <mergeCell ref="B513:B522"/>
    <mergeCell ref="B525:B533"/>
    <mergeCell ref="B535:B544"/>
    <mergeCell ref="B546:B554"/>
    <mergeCell ref="B556:B565"/>
    <mergeCell ref="B567:B574"/>
    <mergeCell ref="C505:D505"/>
    <mergeCell ref="G505:I505"/>
    <mergeCell ref="A463:A508"/>
    <mergeCell ref="C463:I463"/>
    <mergeCell ref="J463:L463"/>
    <mergeCell ref="L471:M471"/>
    <mergeCell ref="D473:J473"/>
    <mergeCell ref="C476:C477"/>
    <mergeCell ref="D476:F476"/>
    <mergeCell ref="J476:J477"/>
    <mergeCell ref="K476:K477"/>
    <mergeCell ref="L476:M476"/>
    <mergeCell ref="O461:O508"/>
    <mergeCell ref="C496:D496"/>
    <mergeCell ref="E496:L496"/>
    <mergeCell ref="C390:D390"/>
    <mergeCell ref="G390:I390"/>
    <mergeCell ref="C380:D380"/>
    <mergeCell ref="E380:L380"/>
    <mergeCell ref="C381:D381"/>
    <mergeCell ref="E381:L381"/>
    <mergeCell ref="C382:D382"/>
    <mergeCell ref="E382:L382"/>
    <mergeCell ref="L390:M390"/>
    <mergeCell ref="L391:M391"/>
    <mergeCell ref="B393:M393"/>
    <mergeCell ref="A394:N394"/>
    <mergeCell ref="D464:K464"/>
    <mergeCell ref="F465:J465"/>
    <mergeCell ref="D466:K466"/>
    <mergeCell ref="D469:F469"/>
    <mergeCell ref="L469:M469"/>
    <mergeCell ref="B462:C462"/>
    <mergeCell ref="D384:E384"/>
    <mergeCell ref="J384:K384"/>
    <mergeCell ref="D386:E386"/>
    <mergeCell ref="D462:G462"/>
    <mergeCell ref="K462:N462"/>
    <mergeCell ref="A460:O460"/>
    <mergeCell ref="C494:D494"/>
    <mergeCell ref="E494:L494"/>
    <mergeCell ref="L470:M470"/>
    <mergeCell ref="O394:O458"/>
    <mergeCell ref="A395:A458"/>
    <mergeCell ref="B396:C396"/>
    <mergeCell ref="D396:F396"/>
    <mergeCell ref="J396:K396"/>
    <mergeCell ref="L396:M396"/>
    <mergeCell ref="B398:B407"/>
    <mergeCell ref="B410:B418"/>
    <mergeCell ref="B420:B429"/>
    <mergeCell ref="B431:B439"/>
    <mergeCell ref="B441:B450"/>
    <mergeCell ref="B452:B459"/>
    <mergeCell ref="D349:K349"/>
    <mergeCell ref="F350:J350"/>
    <mergeCell ref="D351:K351"/>
    <mergeCell ref="D354:F354"/>
    <mergeCell ref="L354:M354"/>
    <mergeCell ref="D355:F355"/>
    <mergeCell ref="I355:J355"/>
    <mergeCell ref="C369:L369"/>
    <mergeCell ref="C371:F371"/>
    <mergeCell ref="H371:L371"/>
    <mergeCell ref="C372:M372"/>
    <mergeCell ref="C379:D379"/>
    <mergeCell ref="E379:L379"/>
    <mergeCell ref="L355:M355"/>
    <mergeCell ref="L356:M356"/>
    <mergeCell ref="D358:J358"/>
    <mergeCell ref="C361:C362"/>
    <mergeCell ref="D361:F361"/>
    <mergeCell ref="J361:J362"/>
    <mergeCell ref="K361:K362"/>
    <mergeCell ref="L361:M361"/>
    <mergeCell ref="C266:D266"/>
    <mergeCell ref="E266:L266"/>
    <mergeCell ref="C267:D267"/>
    <mergeCell ref="E267:L267"/>
    <mergeCell ref="L275:M275"/>
    <mergeCell ref="L276:M276"/>
    <mergeCell ref="B278:M278"/>
    <mergeCell ref="A279:N279"/>
    <mergeCell ref="D271:E271"/>
    <mergeCell ref="H271:J271"/>
    <mergeCell ref="C275:D275"/>
    <mergeCell ref="H386:J386"/>
    <mergeCell ref="O279:O343"/>
    <mergeCell ref="A280:A343"/>
    <mergeCell ref="B281:C281"/>
    <mergeCell ref="D281:F281"/>
    <mergeCell ref="J281:K281"/>
    <mergeCell ref="L281:M281"/>
    <mergeCell ref="B283:B292"/>
    <mergeCell ref="B295:B303"/>
    <mergeCell ref="B305:B314"/>
    <mergeCell ref="B316:B324"/>
    <mergeCell ref="B326:B335"/>
    <mergeCell ref="B337:B344"/>
    <mergeCell ref="A345:O345"/>
    <mergeCell ref="O346:O393"/>
    <mergeCell ref="B347:C347"/>
    <mergeCell ref="D347:G347"/>
    <mergeCell ref="K347:N347"/>
    <mergeCell ref="A348:A393"/>
    <mergeCell ref="C348:I348"/>
    <mergeCell ref="J348:L348"/>
    <mergeCell ref="A230:O230"/>
    <mergeCell ref="O231:O278"/>
    <mergeCell ref="B232:C232"/>
    <mergeCell ref="D232:G232"/>
    <mergeCell ref="K232:N232"/>
    <mergeCell ref="A233:A278"/>
    <mergeCell ref="C233:I233"/>
    <mergeCell ref="J233:L233"/>
    <mergeCell ref="D234:K234"/>
    <mergeCell ref="F235:J235"/>
    <mergeCell ref="D236:K236"/>
    <mergeCell ref="D239:F239"/>
    <mergeCell ref="L239:M239"/>
    <mergeCell ref="D240:F240"/>
    <mergeCell ref="I240:J240"/>
    <mergeCell ref="C254:L254"/>
    <mergeCell ref="C256:F256"/>
    <mergeCell ref="H256:L256"/>
    <mergeCell ref="C257:M257"/>
    <mergeCell ref="C264:D264"/>
    <mergeCell ref="E264:L264"/>
    <mergeCell ref="L240:M240"/>
    <mergeCell ref="L241:M241"/>
    <mergeCell ref="D243:J243"/>
    <mergeCell ref="C246:C247"/>
    <mergeCell ref="D246:F246"/>
    <mergeCell ref="J246:J247"/>
    <mergeCell ref="K246:K247"/>
    <mergeCell ref="L246:M246"/>
    <mergeCell ref="G275:I275"/>
    <mergeCell ref="C265:D265"/>
    <mergeCell ref="E265:L265"/>
    <mergeCell ref="L166:M166"/>
    <mergeCell ref="B168:B177"/>
    <mergeCell ref="B180:B188"/>
    <mergeCell ref="B190:B199"/>
    <mergeCell ref="B201:B209"/>
    <mergeCell ref="B211:B220"/>
    <mergeCell ref="B222:B229"/>
    <mergeCell ref="O116:O163"/>
    <mergeCell ref="B117:C117"/>
    <mergeCell ref="D117:G117"/>
    <mergeCell ref="K117:N117"/>
    <mergeCell ref="E150:L150"/>
    <mergeCell ref="C151:D151"/>
    <mergeCell ref="E151:L151"/>
    <mergeCell ref="C152:D152"/>
    <mergeCell ref="E152:L152"/>
    <mergeCell ref="L160:M160"/>
    <mergeCell ref="D154:E154"/>
    <mergeCell ref="J154:K154"/>
    <mergeCell ref="D156:E156"/>
    <mergeCell ref="H156:J156"/>
    <mergeCell ref="D121:K121"/>
    <mergeCell ref="D124:F124"/>
    <mergeCell ref="D131:F131"/>
    <mergeCell ref="J131:J132"/>
    <mergeCell ref="K131:K132"/>
    <mergeCell ref="L131:M131"/>
    <mergeCell ref="C160:D160"/>
    <mergeCell ref="G160:I160"/>
    <mergeCell ref="C150:D150"/>
    <mergeCell ref="A115:O115"/>
    <mergeCell ref="B65:B73"/>
    <mergeCell ref="B75:B84"/>
    <mergeCell ref="B86:B94"/>
    <mergeCell ref="B96:B105"/>
    <mergeCell ref="B107:B114"/>
    <mergeCell ref="B51:C51"/>
    <mergeCell ref="D51:F51"/>
    <mergeCell ref="J51:K51"/>
    <mergeCell ref="L51:M51"/>
    <mergeCell ref="O49:O113"/>
    <mergeCell ref="A49:N49"/>
    <mergeCell ref="A50:A113"/>
    <mergeCell ref="B53:B62"/>
    <mergeCell ref="L161:M161"/>
    <mergeCell ref="B163:M163"/>
    <mergeCell ref="A164:N164"/>
    <mergeCell ref="O164:O228"/>
    <mergeCell ref="A165:A228"/>
    <mergeCell ref="B166:C166"/>
    <mergeCell ref="D166:F166"/>
    <mergeCell ref="J166:K166"/>
    <mergeCell ref="F120:J120"/>
    <mergeCell ref="A118:A163"/>
    <mergeCell ref="C118:I118"/>
    <mergeCell ref="J118:L118"/>
    <mergeCell ref="D119:K119"/>
    <mergeCell ref="C149:D149"/>
    <mergeCell ref="E149:L149"/>
    <mergeCell ref="L126:M126"/>
    <mergeCell ref="D128:J128"/>
    <mergeCell ref="C131:C132"/>
    <mergeCell ref="C3:I3"/>
    <mergeCell ref="J3:L3"/>
    <mergeCell ref="D2:G2"/>
    <mergeCell ref="K2:N2"/>
    <mergeCell ref="B48:M48"/>
    <mergeCell ref="D4:K4"/>
    <mergeCell ref="F5:J5"/>
    <mergeCell ref="I10:J10"/>
    <mergeCell ref="C24:L24"/>
    <mergeCell ref="D16:F16"/>
    <mergeCell ref="D13:J13"/>
    <mergeCell ref="J16:J17"/>
    <mergeCell ref="D41:E41"/>
    <mergeCell ref="E37:L37"/>
    <mergeCell ref="C35:D35"/>
    <mergeCell ref="C36:D36"/>
    <mergeCell ref="C37:D37"/>
    <mergeCell ref="H41:J41"/>
    <mergeCell ref="C16:C17"/>
    <mergeCell ref="E34:L34"/>
    <mergeCell ref="C45:D45"/>
    <mergeCell ref="A1:N1"/>
    <mergeCell ref="A116:N116"/>
    <mergeCell ref="A231:N231"/>
    <mergeCell ref="A346:N346"/>
    <mergeCell ref="A461:N461"/>
    <mergeCell ref="P1:AC1"/>
    <mergeCell ref="O1:O48"/>
    <mergeCell ref="A3:A48"/>
    <mergeCell ref="D6:K6"/>
    <mergeCell ref="D9:F9"/>
    <mergeCell ref="D10:F10"/>
    <mergeCell ref="B2:C2"/>
    <mergeCell ref="R24:AA24"/>
    <mergeCell ref="R26:U26"/>
    <mergeCell ref="W26:AA26"/>
    <mergeCell ref="R27:AB27"/>
    <mergeCell ref="R34:S34"/>
    <mergeCell ref="T34:AA34"/>
    <mergeCell ref="Z131:Z132"/>
    <mergeCell ref="AA131:AB131"/>
    <mergeCell ref="R45:S45"/>
    <mergeCell ref="AA11:AB11"/>
    <mergeCell ref="S13:Y13"/>
    <mergeCell ref="L124:M124"/>
    <mergeCell ref="D125:F125"/>
    <mergeCell ref="I125:J125"/>
    <mergeCell ref="L125:M125"/>
    <mergeCell ref="C139:L139"/>
    <mergeCell ref="C141:F141"/>
    <mergeCell ref="H141:L141"/>
    <mergeCell ref="C142:M142"/>
    <mergeCell ref="K16:K17"/>
    <mergeCell ref="T36:AA36"/>
    <mergeCell ref="R37:S37"/>
    <mergeCell ref="T37:AA37"/>
    <mergeCell ref="S41:T41"/>
    <mergeCell ref="W41:Y41"/>
    <mergeCell ref="S16:U16"/>
    <mergeCell ref="Y16:Y17"/>
    <mergeCell ref="Z16:Z17"/>
    <mergeCell ref="AA16:AB16"/>
    <mergeCell ref="V45:X45"/>
    <mergeCell ref="AA45:AB45"/>
    <mergeCell ref="AA46:AB46"/>
    <mergeCell ref="Q48:AB48"/>
    <mergeCell ref="E35:L35"/>
    <mergeCell ref="E36:L36"/>
    <mergeCell ref="L9:M9"/>
    <mergeCell ref="L10:M10"/>
    <mergeCell ref="L11:M11"/>
    <mergeCell ref="C26:F26"/>
    <mergeCell ref="H26:L26"/>
    <mergeCell ref="C27:M27"/>
    <mergeCell ref="C34:D34"/>
    <mergeCell ref="L16:M16"/>
    <mergeCell ref="G45:I45"/>
    <mergeCell ref="L46:M46"/>
    <mergeCell ref="L45:M45"/>
    <mergeCell ref="D39:G40"/>
    <mergeCell ref="S39:V40"/>
    <mergeCell ref="P49:AC49"/>
    <mergeCell ref="AD49:AD113"/>
    <mergeCell ref="P50:P113"/>
    <mergeCell ref="Q51:R51"/>
    <mergeCell ref="S51:U51"/>
    <mergeCell ref="Y51:Z51"/>
    <mergeCell ref="AA51:AB51"/>
    <mergeCell ref="Q53:Q62"/>
    <mergeCell ref="Q65:Q73"/>
    <mergeCell ref="Q75:Q84"/>
    <mergeCell ref="Q86:Q94"/>
    <mergeCell ref="Q96:Q105"/>
    <mergeCell ref="Q107:Q114"/>
    <mergeCell ref="AD1:AD48"/>
    <mergeCell ref="Q2:R2"/>
    <mergeCell ref="S2:V2"/>
    <mergeCell ref="Z2:AC2"/>
    <mergeCell ref="P3:P48"/>
    <mergeCell ref="R3:X3"/>
    <mergeCell ref="Y3:AA3"/>
    <mergeCell ref="S4:Z4"/>
    <mergeCell ref="U5:Y5"/>
    <mergeCell ref="S6:Z6"/>
    <mergeCell ref="S9:U9"/>
    <mergeCell ref="AA9:AB9"/>
    <mergeCell ref="S10:U10"/>
    <mergeCell ref="X10:Y10"/>
    <mergeCell ref="AA10:AB10"/>
    <mergeCell ref="R16:R17"/>
    <mergeCell ref="R35:S35"/>
    <mergeCell ref="T35:AA35"/>
    <mergeCell ref="R36:S36"/>
    <mergeCell ref="R139:AA139"/>
    <mergeCell ref="R141:U141"/>
    <mergeCell ref="W141:AA141"/>
    <mergeCell ref="R142:AB142"/>
    <mergeCell ref="R149:S149"/>
    <mergeCell ref="T149:AA149"/>
    <mergeCell ref="R150:S150"/>
    <mergeCell ref="T150:AA150"/>
    <mergeCell ref="R151:S151"/>
    <mergeCell ref="T151:AA151"/>
    <mergeCell ref="P115:AD115"/>
    <mergeCell ref="P116:AC116"/>
    <mergeCell ref="AD116:AD163"/>
    <mergeCell ref="Q117:R117"/>
    <mergeCell ref="S117:V117"/>
    <mergeCell ref="Z117:AC117"/>
    <mergeCell ref="P118:P163"/>
    <mergeCell ref="R118:X118"/>
    <mergeCell ref="Y118:AA118"/>
    <mergeCell ref="S119:Z119"/>
    <mergeCell ref="U120:Y120"/>
    <mergeCell ref="S121:Z121"/>
    <mergeCell ref="S124:U124"/>
    <mergeCell ref="AA124:AB124"/>
    <mergeCell ref="S125:U125"/>
    <mergeCell ref="X125:Y125"/>
    <mergeCell ref="AA125:AB125"/>
    <mergeCell ref="AA126:AB126"/>
    <mergeCell ref="S128:Y128"/>
    <mergeCell ref="R131:R132"/>
    <mergeCell ref="S131:U131"/>
    <mergeCell ref="Y131:Y132"/>
    <mergeCell ref="AA161:AB161"/>
    <mergeCell ref="Q163:AB163"/>
    <mergeCell ref="P164:AC164"/>
    <mergeCell ref="AD164:AD228"/>
    <mergeCell ref="P165:P228"/>
    <mergeCell ref="Q166:R166"/>
    <mergeCell ref="S166:U166"/>
    <mergeCell ref="Y166:Z166"/>
    <mergeCell ref="AA166:AB166"/>
    <mergeCell ref="Q168:Q177"/>
    <mergeCell ref="Q180:Q188"/>
    <mergeCell ref="Q190:Q199"/>
    <mergeCell ref="Q201:Q209"/>
    <mergeCell ref="Q211:Q220"/>
    <mergeCell ref="Q222:Q229"/>
    <mergeCell ref="R152:S152"/>
    <mergeCell ref="T152:AA152"/>
    <mergeCell ref="S154:T154"/>
    <mergeCell ref="Y154:Z154"/>
    <mergeCell ref="S156:T156"/>
    <mergeCell ref="W156:Y156"/>
    <mergeCell ref="R160:S160"/>
    <mergeCell ref="V160:X160"/>
    <mergeCell ref="AA160:AB160"/>
    <mergeCell ref="P230:AD230"/>
    <mergeCell ref="P231:AC231"/>
    <mergeCell ref="AD231:AD278"/>
    <mergeCell ref="Q232:R232"/>
    <mergeCell ref="S232:V232"/>
    <mergeCell ref="Z232:AC232"/>
    <mergeCell ref="P233:P278"/>
    <mergeCell ref="R233:X233"/>
    <mergeCell ref="Y233:AA233"/>
    <mergeCell ref="S234:Z234"/>
    <mergeCell ref="U235:Y235"/>
    <mergeCell ref="S236:Z236"/>
    <mergeCell ref="S239:U239"/>
    <mergeCell ref="AA239:AB239"/>
    <mergeCell ref="S240:U240"/>
    <mergeCell ref="X240:Y240"/>
    <mergeCell ref="AA240:AB240"/>
    <mergeCell ref="AA241:AB241"/>
    <mergeCell ref="S243:Y243"/>
    <mergeCell ref="R246:R247"/>
    <mergeCell ref="S246:U246"/>
    <mergeCell ref="Y246:Y247"/>
    <mergeCell ref="Z246:Z247"/>
    <mergeCell ref="AA246:AB246"/>
    <mergeCell ref="R267:S267"/>
    <mergeCell ref="T267:AA267"/>
    <mergeCell ref="S271:T271"/>
    <mergeCell ref="W271:Y271"/>
    <mergeCell ref="R275:S275"/>
    <mergeCell ref="V275:X275"/>
    <mergeCell ref="AA275:AB275"/>
    <mergeCell ref="R254:AA254"/>
    <mergeCell ref="R256:U256"/>
    <mergeCell ref="W256:AA256"/>
    <mergeCell ref="R257:AB257"/>
    <mergeCell ref="R264:S264"/>
    <mergeCell ref="T264:AA264"/>
    <mergeCell ref="R265:S265"/>
    <mergeCell ref="T265:AA265"/>
    <mergeCell ref="R266:S266"/>
    <mergeCell ref="T266:AA266"/>
    <mergeCell ref="Z361:Z362"/>
    <mergeCell ref="AA361:AB361"/>
    <mergeCell ref="AA276:AB276"/>
    <mergeCell ref="Q278:AB278"/>
    <mergeCell ref="P279:AC279"/>
    <mergeCell ref="AD279:AD343"/>
    <mergeCell ref="P280:P343"/>
    <mergeCell ref="Q281:R281"/>
    <mergeCell ref="S281:U281"/>
    <mergeCell ref="Y281:Z281"/>
    <mergeCell ref="AA281:AB281"/>
    <mergeCell ref="Q283:Q292"/>
    <mergeCell ref="Q295:Q303"/>
    <mergeCell ref="Q305:Q314"/>
    <mergeCell ref="Q316:Q324"/>
    <mergeCell ref="Q326:Q335"/>
    <mergeCell ref="Q337:Q344"/>
    <mergeCell ref="S269:V269"/>
    <mergeCell ref="Z269:AA269"/>
    <mergeCell ref="R369:AA369"/>
    <mergeCell ref="R371:U371"/>
    <mergeCell ref="W371:AA371"/>
    <mergeCell ref="R372:AB372"/>
    <mergeCell ref="R379:S379"/>
    <mergeCell ref="T379:AA379"/>
    <mergeCell ref="R380:S380"/>
    <mergeCell ref="T380:AA380"/>
    <mergeCell ref="R381:S381"/>
    <mergeCell ref="T381:AA381"/>
    <mergeCell ref="P345:AD345"/>
    <mergeCell ref="P346:AC346"/>
    <mergeCell ref="AD346:AD393"/>
    <mergeCell ref="Q347:R347"/>
    <mergeCell ref="S347:V347"/>
    <mergeCell ref="Z347:AC347"/>
    <mergeCell ref="P348:P393"/>
    <mergeCell ref="R348:X348"/>
    <mergeCell ref="Y348:AA348"/>
    <mergeCell ref="S349:Z349"/>
    <mergeCell ref="U350:Y350"/>
    <mergeCell ref="S351:Z351"/>
    <mergeCell ref="S354:U354"/>
    <mergeCell ref="AA354:AB354"/>
    <mergeCell ref="S355:U355"/>
    <mergeCell ref="X355:Y355"/>
    <mergeCell ref="AA355:AB355"/>
    <mergeCell ref="AA356:AB356"/>
    <mergeCell ref="S358:Y358"/>
    <mergeCell ref="R361:R362"/>
    <mergeCell ref="S361:U361"/>
    <mergeCell ref="Y361:Y362"/>
    <mergeCell ref="AA391:AB391"/>
    <mergeCell ref="Q393:AB393"/>
    <mergeCell ref="P394:AC394"/>
    <mergeCell ref="AD394:AD458"/>
    <mergeCell ref="P395:P458"/>
    <mergeCell ref="Q396:R396"/>
    <mergeCell ref="S396:U396"/>
    <mergeCell ref="Y396:Z396"/>
    <mergeCell ref="AA396:AB396"/>
    <mergeCell ref="Q398:Q407"/>
    <mergeCell ref="Q410:Q418"/>
    <mergeCell ref="Q420:Q429"/>
    <mergeCell ref="Q431:Q439"/>
    <mergeCell ref="Q441:Q450"/>
    <mergeCell ref="Q452:Q459"/>
    <mergeCell ref="R382:S382"/>
    <mergeCell ref="T382:AA382"/>
    <mergeCell ref="S384:T384"/>
    <mergeCell ref="Y384:Z384"/>
    <mergeCell ref="S386:T386"/>
    <mergeCell ref="W386:Y386"/>
    <mergeCell ref="R390:S390"/>
    <mergeCell ref="V390:X390"/>
    <mergeCell ref="AA390:AB390"/>
    <mergeCell ref="P460:AD460"/>
    <mergeCell ref="P461:AC461"/>
    <mergeCell ref="AD461:AD508"/>
    <mergeCell ref="Q462:R462"/>
    <mergeCell ref="S462:V462"/>
    <mergeCell ref="Z462:AC462"/>
    <mergeCell ref="P463:P508"/>
    <mergeCell ref="R463:X463"/>
    <mergeCell ref="Y463:AA463"/>
    <mergeCell ref="S464:Z464"/>
    <mergeCell ref="U465:Y465"/>
    <mergeCell ref="S466:Z466"/>
    <mergeCell ref="S469:U469"/>
    <mergeCell ref="AA469:AB469"/>
    <mergeCell ref="S470:U470"/>
    <mergeCell ref="X470:Y470"/>
    <mergeCell ref="AA470:AB470"/>
    <mergeCell ref="AA471:AB471"/>
    <mergeCell ref="S473:Y473"/>
    <mergeCell ref="R476:R477"/>
    <mergeCell ref="S476:U476"/>
    <mergeCell ref="Y476:Y477"/>
    <mergeCell ref="Z476:Z477"/>
    <mergeCell ref="AA476:AB476"/>
    <mergeCell ref="AA511:AB511"/>
    <mergeCell ref="Q513:Q522"/>
    <mergeCell ref="Q525:Q533"/>
    <mergeCell ref="Q535:Q544"/>
    <mergeCell ref="Q546:Q554"/>
    <mergeCell ref="Q556:Q565"/>
    <mergeCell ref="Q567:Q574"/>
    <mergeCell ref="R497:S497"/>
    <mergeCell ref="T497:AA497"/>
    <mergeCell ref="S499:T499"/>
    <mergeCell ref="Y499:Z499"/>
    <mergeCell ref="S501:T501"/>
    <mergeCell ref="W501:Y501"/>
    <mergeCell ref="R505:S505"/>
    <mergeCell ref="V505:X505"/>
    <mergeCell ref="AA505:AB505"/>
    <mergeCell ref="R484:AA484"/>
    <mergeCell ref="R486:U486"/>
    <mergeCell ref="W486:AA486"/>
    <mergeCell ref="R487:AB487"/>
    <mergeCell ref="R494:S494"/>
    <mergeCell ref="T494:AA494"/>
    <mergeCell ref="R495:S495"/>
    <mergeCell ref="T495:AA495"/>
    <mergeCell ref="R496:S496"/>
    <mergeCell ref="T496:AA496"/>
    <mergeCell ref="P575:AD575"/>
    <mergeCell ref="AE1:AR1"/>
    <mergeCell ref="AS1:AS48"/>
    <mergeCell ref="AF2:AG2"/>
    <mergeCell ref="AH2:AK2"/>
    <mergeCell ref="AO2:AR2"/>
    <mergeCell ref="AE3:AE48"/>
    <mergeCell ref="AG3:AM3"/>
    <mergeCell ref="AN3:AP3"/>
    <mergeCell ref="AH4:AO4"/>
    <mergeCell ref="AJ5:AN5"/>
    <mergeCell ref="AH6:AO6"/>
    <mergeCell ref="AH9:AJ9"/>
    <mergeCell ref="AP9:AQ9"/>
    <mergeCell ref="AH10:AJ10"/>
    <mergeCell ref="AM10:AN10"/>
    <mergeCell ref="AP10:AQ10"/>
    <mergeCell ref="AP11:AQ11"/>
    <mergeCell ref="AH13:AN13"/>
    <mergeCell ref="AG16:AG17"/>
    <mergeCell ref="AH16:AJ16"/>
    <mergeCell ref="AN16:AN17"/>
    <mergeCell ref="AO16:AO17"/>
    <mergeCell ref="AP16:AQ16"/>
    <mergeCell ref="AA506:AB506"/>
    <mergeCell ref="Q508:AB508"/>
    <mergeCell ref="P509:AC509"/>
    <mergeCell ref="AD509:AD573"/>
    <mergeCell ref="P510:P573"/>
    <mergeCell ref="Q511:R511"/>
    <mergeCell ref="S511:U511"/>
    <mergeCell ref="Y511:Z511"/>
    <mergeCell ref="AG37:AH37"/>
    <mergeCell ref="AI37:AP37"/>
    <mergeCell ref="AN39:AO39"/>
    <mergeCell ref="AH41:AI41"/>
    <mergeCell ref="AL41:AN41"/>
    <mergeCell ref="AG45:AH45"/>
    <mergeCell ref="AK45:AM45"/>
    <mergeCell ref="AP45:AQ45"/>
    <mergeCell ref="AG24:AP24"/>
    <mergeCell ref="AG26:AJ26"/>
    <mergeCell ref="AL26:AP26"/>
    <mergeCell ref="AG27:AQ27"/>
    <mergeCell ref="AG34:AH34"/>
    <mergeCell ref="AI34:AP34"/>
    <mergeCell ref="AG35:AH35"/>
    <mergeCell ref="AI35:AP35"/>
    <mergeCell ref="AG36:AH36"/>
    <mergeCell ref="AI36:AP36"/>
    <mergeCell ref="AH39:AK40"/>
    <mergeCell ref="AO131:AO132"/>
    <mergeCell ref="AP131:AQ131"/>
    <mergeCell ref="AP46:AQ46"/>
    <mergeCell ref="AF48:AQ48"/>
    <mergeCell ref="AE49:AR49"/>
    <mergeCell ref="AS49:AS113"/>
    <mergeCell ref="AE50:AE113"/>
    <mergeCell ref="AF51:AG51"/>
    <mergeCell ref="AH51:AJ51"/>
    <mergeCell ref="AN51:AO51"/>
    <mergeCell ref="AP51:AQ51"/>
    <mergeCell ref="AF53:AF62"/>
    <mergeCell ref="AF65:AF73"/>
    <mergeCell ref="AF75:AF84"/>
    <mergeCell ref="AF86:AF94"/>
    <mergeCell ref="AF96:AF105"/>
    <mergeCell ref="AF107:AF114"/>
    <mergeCell ref="AG139:AP139"/>
    <mergeCell ref="AG141:AJ141"/>
    <mergeCell ref="AL141:AP141"/>
    <mergeCell ref="AG142:AQ142"/>
    <mergeCell ref="AG149:AH149"/>
    <mergeCell ref="AI149:AP149"/>
    <mergeCell ref="AG150:AH150"/>
    <mergeCell ref="AI150:AP150"/>
    <mergeCell ref="AG151:AH151"/>
    <mergeCell ref="AI151:AP151"/>
    <mergeCell ref="AE115:AS115"/>
    <mergeCell ref="AE116:AR116"/>
    <mergeCell ref="AS116:AS163"/>
    <mergeCell ref="AF117:AG117"/>
    <mergeCell ref="AH117:AK117"/>
    <mergeCell ref="AO117:AR117"/>
    <mergeCell ref="AE118:AE163"/>
    <mergeCell ref="AG118:AM118"/>
    <mergeCell ref="AN118:AP118"/>
    <mergeCell ref="AH119:AO119"/>
    <mergeCell ref="AJ120:AN120"/>
    <mergeCell ref="AH121:AO121"/>
    <mergeCell ref="AH124:AJ124"/>
    <mergeCell ref="AP124:AQ124"/>
    <mergeCell ref="AH125:AJ125"/>
    <mergeCell ref="AM125:AN125"/>
    <mergeCell ref="AP125:AQ125"/>
    <mergeCell ref="AP126:AQ126"/>
    <mergeCell ref="AH128:AN128"/>
    <mergeCell ref="AG131:AG132"/>
    <mergeCell ref="AH131:AJ131"/>
    <mergeCell ref="AN131:AN132"/>
    <mergeCell ref="AP161:AQ161"/>
    <mergeCell ref="AF163:AQ163"/>
    <mergeCell ref="AE164:AR164"/>
    <mergeCell ref="AS164:AS228"/>
    <mergeCell ref="AE165:AE228"/>
    <mergeCell ref="AF166:AG166"/>
    <mergeCell ref="AH166:AJ166"/>
    <mergeCell ref="AN166:AO166"/>
    <mergeCell ref="AP166:AQ166"/>
    <mergeCell ref="AF168:AF177"/>
    <mergeCell ref="AF180:AF188"/>
    <mergeCell ref="AF190:AF199"/>
    <mergeCell ref="AF201:AF209"/>
    <mergeCell ref="AF211:AF220"/>
    <mergeCell ref="AF222:AF229"/>
    <mergeCell ref="AG152:AH152"/>
    <mergeCell ref="AI152:AP152"/>
    <mergeCell ref="AH154:AI154"/>
    <mergeCell ref="AN154:AO154"/>
    <mergeCell ref="AH156:AI156"/>
    <mergeCell ref="AL156:AN156"/>
    <mergeCell ref="AG160:AH160"/>
    <mergeCell ref="AK160:AM160"/>
    <mergeCell ref="AP160:AQ160"/>
    <mergeCell ref="AE230:AS230"/>
    <mergeCell ref="AE231:AR231"/>
    <mergeCell ref="AS231:AS278"/>
    <mergeCell ref="AF232:AG232"/>
    <mergeCell ref="AH232:AK232"/>
    <mergeCell ref="AO232:AR232"/>
    <mergeCell ref="AE233:AE278"/>
    <mergeCell ref="AG233:AM233"/>
    <mergeCell ref="AN233:AP233"/>
    <mergeCell ref="AH234:AO234"/>
    <mergeCell ref="AJ235:AN235"/>
    <mergeCell ref="AH236:AO236"/>
    <mergeCell ref="AH239:AJ239"/>
    <mergeCell ref="AP239:AQ239"/>
    <mergeCell ref="AH240:AJ240"/>
    <mergeCell ref="AM240:AN240"/>
    <mergeCell ref="AP240:AQ240"/>
    <mergeCell ref="AP241:AQ241"/>
    <mergeCell ref="AH243:AN243"/>
    <mergeCell ref="AG246:AG247"/>
    <mergeCell ref="AH246:AJ246"/>
    <mergeCell ref="AN246:AN247"/>
    <mergeCell ref="AO246:AO247"/>
    <mergeCell ref="AP246:AQ246"/>
    <mergeCell ref="AG267:AH267"/>
    <mergeCell ref="AI267:AP267"/>
    <mergeCell ref="AH269:AI269"/>
    <mergeCell ref="AN269:AO269"/>
    <mergeCell ref="AH271:AI271"/>
    <mergeCell ref="AL271:AN271"/>
    <mergeCell ref="AG275:AH275"/>
    <mergeCell ref="AK275:AM275"/>
    <mergeCell ref="AP275:AQ275"/>
    <mergeCell ref="AG254:AP254"/>
    <mergeCell ref="AG256:AJ256"/>
    <mergeCell ref="AL256:AP256"/>
    <mergeCell ref="AG257:AQ257"/>
    <mergeCell ref="AG264:AH264"/>
    <mergeCell ref="AI264:AP264"/>
    <mergeCell ref="AG265:AH265"/>
    <mergeCell ref="AI265:AP265"/>
    <mergeCell ref="AG266:AH266"/>
    <mergeCell ref="AI266:AP266"/>
    <mergeCell ref="AO361:AO362"/>
    <mergeCell ref="AP361:AQ361"/>
    <mergeCell ref="AP276:AQ276"/>
    <mergeCell ref="AF278:AQ278"/>
    <mergeCell ref="AE279:AR279"/>
    <mergeCell ref="AS279:AS343"/>
    <mergeCell ref="AE280:AE343"/>
    <mergeCell ref="AF281:AG281"/>
    <mergeCell ref="AH281:AJ281"/>
    <mergeCell ref="AN281:AO281"/>
    <mergeCell ref="AP281:AQ281"/>
    <mergeCell ref="AF283:AF292"/>
    <mergeCell ref="AF295:AF303"/>
    <mergeCell ref="AF305:AF314"/>
    <mergeCell ref="AF316:AF324"/>
    <mergeCell ref="AF326:AF335"/>
    <mergeCell ref="AF337:AF344"/>
    <mergeCell ref="AG369:AP369"/>
    <mergeCell ref="AG371:AJ371"/>
    <mergeCell ref="AL371:AP371"/>
    <mergeCell ref="AG372:AQ372"/>
    <mergeCell ref="AG379:AH379"/>
    <mergeCell ref="AI379:AP379"/>
    <mergeCell ref="AG380:AH380"/>
    <mergeCell ref="AI380:AP380"/>
    <mergeCell ref="AG381:AH381"/>
    <mergeCell ref="AI381:AP381"/>
    <mergeCell ref="AE345:AS345"/>
    <mergeCell ref="AE346:AR346"/>
    <mergeCell ref="AS346:AS393"/>
    <mergeCell ref="AF347:AG347"/>
    <mergeCell ref="AH347:AK347"/>
    <mergeCell ref="AO347:AR347"/>
    <mergeCell ref="AE348:AE393"/>
    <mergeCell ref="AG348:AM348"/>
    <mergeCell ref="AN348:AP348"/>
    <mergeCell ref="AH349:AO349"/>
    <mergeCell ref="AJ350:AN350"/>
    <mergeCell ref="AH351:AO351"/>
    <mergeCell ref="AH354:AJ354"/>
    <mergeCell ref="AP354:AQ354"/>
    <mergeCell ref="AH355:AJ355"/>
    <mergeCell ref="AM355:AN355"/>
    <mergeCell ref="AP355:AQ355"/>
    <mergeCell ref="AP356:AQ356"/>
    <mergeCell ref="AH358:AN358"/>
    <mergeCell ref="AG361:AG362"/>
    <mergeCell ref="AH361:AJ361"/>
    <mergeCell ref="AN361:AN362"/>
    <mergeCell ref="AP391:AQ391"/>
    <mergeCell ref="AF393:AQ393"/>
    <mergeCell ref="AE394:AR394"/>
    <mergeCell ref="AS394:AS458"/>
    <mergeCell ref="AE395:AE458"/>
    <mergeCell ref="AF396:AG396"/>
    <mergeCell ref="AH396:AJ396"/>
    <mergeCell ref="AN396:AO396"/>
    <mergeCell ref="AP396:AQ396"/>
    <mergeCell ref="AF398:AF407"/>
    <mergeCell ref="AF410:AF418"/>
    <mergeCell ref="AF420:AF429"/>
    <mergeCell ref="AF431:AF439"/>
    <mergeCell ref="AF441:AF450"/>
    <mergeCell ref="AF452:AF459"/>
    <mergeCell ref="AG382:AH382"/>
    <mergeCell ref="AI382:AP382"/>
    <mergeCell ref="AH384:AI384"/>
    <mergeCell ref="AN384:AO384"/>
    <mergeCell ref="AH386:AI386"/>
    <mergeCell ref="AL386:AN386"/>
    <mergeCell ref="AG390:AH390"/>
    <mergeCell ref="AK390:AM390"/>
    <mergeCell ref="AP390:AQ390"/>
    <mergeCell ref="AE460:AS460"/>
    <mergeCell ref="AE461:AR461"/>
    <mergeCell ref="AS461:AS508"/>
    <mergeCell ref="AF462:AG462"/>
    <mergeCell ref="AH462:AK462"/>
    <mergeCell ref="AO462:AR462"/>
    <mergeCell ref="AE463:AE508"/>
    <mergeCell ref="AG463:AM463"/>
    <mergeCell ref="AN463:AP463"/>
    <mergeCell ref="AH464:AO464"/>
    <mergeCell ref="AJ465:AN465"/>
    <mergeCell ref="AH466:AO466"/>
    <mergeCell ref="AH469:AJ469"/>
    <mergeCell ref="AP469:AQ469"/>
    <mergeCell ref="AH470:AJ470"/>
    <mergeCell ref="AM470:AN470"/>
    <mergeCell ref="AP470:AQ470"/>
    <mergeCell ref="AP471:AQ471"/>
    <mergeCell ref="AH473:AN473"/>
    <mergeCell ref="AG476:AG477"/>
    <mergeCell ref="AH476:AJ476"/>
    <mergeCell ref="AN476:AN477"/>
    <mergeCell ref="AO476:AO477"/>
    <mergeCell ref="AP476:AQ476"/>
    <mergeCell ref="AP511:AQ511"/>
    <mergeCell ref="AF513:AF522"/>
    <mergeCell ref="AF525:AF533"/>
    <mergeCell ref="AF535:AF544"/>
    <mergeCell ref="AF546:AF554"/>
    <mergeCell ref="AF556:AF565"/>
    <mergeCell ref="AF567:AF574"/>
    <mergeCell ref="AG497:AH497"/>
    <mergeCell ref="AI497:AP497"/>
    <mergeCell ref="AH499:AI499"/>
    <mergeCell ref="AN499:AO499"/>
    <mergeCell ref="AH501:AI501"/>
    <mergeCell ref="AL501:AN501"/>
    <mergeCell ref="AG505:AH505"/>
    <mergeCell ref="AK505:AM505"/>
    <mergeCell ref="AP505:AQ505"/>
    <mergeCell ref="AG484:AP484"/>
    <mergeCell ref="AG486:AJ486"/>
    <mergeCell ref="AL486:AP486"/>
    <mergeCell ref="AG487:AQ487"/>
    <mergeCell ref="AG494:AH494"/>
    <mergeCell ref="AI494:AP494"/>
    <mergeCell ref="AG495:AH495"/>
    <mergeCell ref="AI495:AP495"/>
    <mergeCell ref="AG496:AH496"/>
    <mergeCell ref="AI496:AP496"/>
    <mergeCell ref="AE575:AS575"/>
    <mergeCell ref="AT1:BG1"/>
    <mergeCell ref="BH1:BH48"/>
    <mergeCell ref="AU2:AV2"/>
    <mergeCell ref="AW2:AZ2"/>
    <mergeCell ref="BD2:BG2"/>
    <mergeCell ref="AT3:AT48"/>
    <mergeCell ref="AV3:BB3"/>
    <mergeCell ref="BC3:BE3"/>
    <mergeCell ref="AW4:BD4"/>
    <mergeCell ref="AY5:BC5"/>
    <mergeCell ref="AW6:BD6"/>
    <mergeCell ref="AW9:AY9"/>
    <mergeCell ref="BE9:BF9"/>
    <mergeCell ref="AW10:AY10"/>
    <mergeCell ref="BB10:BC10"/>
    <mergeCell ref="BE10:BF10"/>
    <mergeCell ref="BE11:BF11"/>
    <mergeCell ref="AW13:BC13"/>
    <mergeCell ref="AV16:AV17"/>
    <mergeCell ref="AW16:AY16"/>
    <mergeCell ref="BC16:BC17"/>
    <mergeCell ref="BD16:BD17"/>
    <mergeCell ref="BE16:BF16"/>
    <mergeCell ref="AP506:AQ506"/>
    <mergeCell ref="AF508:AQ508"/>
    <mergeCell ref="AE509:AR509"/>
    <mergeCell ref="AS509:AS573"/>
    <mergeCell ref="AE510:AE573"/>
    <mergeCell ref="AF511:AG511"/>
    <mergeCell ref="AH511:AJ511"/>
    <mergeCell ref="AN511:AO511"/>
    <mergeCell ref="AV37:AW37"/>
    <mergeCell ref="AX37:BE37"/>
    <mergeCell ref="AW39:AX39"/>
    <mergeCell ref="BC39:BD39"/>
    <mergeCell ref="AW41:AX41"/>
    <mergeCell ref="BA41:BC41"/>
    <mergeCell ref="AV45:AW45"/>
    <mergeCell ref="AZ45:BB45"/>
    <mergeCell ref="BE45:BF45"/>
    <mergeCell ref="AV24:BE24"/>
    <mergeCell ref="AV26:AY26"/>
    <mergeCell ref="BA26:BE26"/>
    <mergeCell ref="AV27:BF27"/>
    <mergeCell ref="AV34:AW34"/>
    <mergeCell ref="AX34:BE34"/>
    <mergeCell ref="AV35:AW35"/>
    <mergeCell ref="AX35:BE35"/>
    <mergeCell ref="AV36:AW36"/>
    <mergeCell ref="AX36:BE36"/>
    <mergeCell ref="BD131:BD132"/>
    <mergeCell ref="BE131:BF131"/>
    <mergeCell ref="BE46:BF46"/>
    <mergeCell ref="AU48:BF48"/>
    <mergeCell ref="AT49:BG49"/>
    <mergeCell ref="BH49:BH113"/>
    <mergeCell ref="AT50:AT113"/>
    <mergeCell ref="AU51:AV51"/>
    <mergeCell ref="AW51:AY51"/>
    <mergeCell ref="BC51:BD51"/>
    <mergeCell ref="BE51:BF51"/>
    <mergeCell ref="AU53:AU62"/>
    <mergeCell ref="AU65:AU73"/>
    <mergeCell ref="AU75:AU84"/>
    <mergeCell ref="AU86:AU94"/>
    <mergeCell ref="AU96:AU105"/>
    <mergeCell ref="AU107:AU114"/>
    <mergeCell ref="AV139:BE139"/>
    <mergeCell ref="AV141:AY141"/>
    <mergeCell ref="BA141:BE141"/>
    <mergeCell ref="AV142:BF142"/>
    <mergeCell ref="AV149:AW149"/>
    <mergeCell ref="AX149:BE149"/>
    <mergeCell ref="AV150:AW150"/>
    <mergeCell ref="AX150:BE150"/>
    <mergeCell ref="AV151:AW151"/>
    <mergeCell ref="AX151:BE151"/>
    <mergeCell ref="AT115:BH115"/>
    <mergeCell ref="AT116:BG116"/>
    <mergeCell ref="BH116:BH163"/>
    <mergeCell ref="AU117:AV117"/>
    <mergeCell ref="AW117:AZ117"/>
    <mergeCell ref="BD117:BG117"/>
    <mergeCell ref="AT118:AT163"/>
    <mergeCell ref="AV118:BB118"/>
    <mergeCell ref="BC118:BE118"/>
    <mergeCell ref="AW119:BD119"/>
    <mergeCell ref="AY120:BC120"/>
    <mergeCell ref="AW121:BD121"/>
    <mergeCell ref="AW124:AY124"/>
    <mergeCell ref="BE124:BF124"/>
    <mergeCell ref="AW125:AY125"/>
    <mergeCell ref="BB125:BC125"/>
    <mergeCell ref="BE125:BF125"/>
    <mergeCell ref="BE126:BF126"/>
    <mergeCell ref="AW128:BC128"/>
    <mergeCell ref="AV131:AV132"/>
    <mergeCell ref="AW131:AY131"/>
    <mergeCell ref="BC131:BC132"/>
    <mergeCell ref="BE161:BF161"/>
    <mergeCell ref="AU163:BF163"/>
    <mergeCell ref="AT164:BG164"/>
    <mergeCell ref="BH164:BH228"/>
    <mergeCell ref="AT165:AT228"/>
    <mergeCell ref="AU166:AV166"/>
    <mergeCell ref="AW166:AY166"/>
    <mergeCell ref="BC166:BD166"/>
    <mergeCell ref="BE166:BF166"/>
    <mergeCell ref="AU168:AU177"/>
    <mergeCell ref="AU180:AU188"/>
    <mergeCell ref="AU190:AU199"/>
    <mergeCell ref="AU201:AU209"/>
    <mergeCell ref="AU211:AU220"/>
    <mergeCell ref="AU222:AU229"/>
    <mergeCell ref="AV152:AW152"/>
    <mergeCell ref="AX152:BE152"/>
    <mergeCell ref="AW154:AX154"/>
    <mergeCell ref="BC154:BD154"/>
    <mergeCell ref="AW156:AX156"/>
    <mergeCell ref="BA156:BC156"/>
    <mergeCell ref="AV160:AW160"/>
    <mergeCell ref="AZ160:BB160"/>
    <mergeCell ref="BE160:BF160"/>
    <mergeCell ref="AT230:BH230"/>
    <mergeCell ref="AT231:BG231"/>
    <mergeCell ref="BH231:BH278"/>
    <mergeCell ref="AU232:AV232"/>
    <mergeCell ref="AW232:AZ232"/>
    <mergeCell ref="BD232:BG232"/>
    <mergeCell ref="AT233:AT278"/>
    <mergeCell ref="AV233:BB233"/>
    <mergeCell ref="BC233:BE233"/>
    <mergeCell ref="AW234:BD234"/>
    <mergeCell ref="AY235:BC235"/>
    <mergeCell ref="AW236:BD236"/>
    <mergeCell ref="AW239:AY239"/>
    <mergeCell ref="BE239:BF239"/>
    <mergeCell ref="AW240:AY240"/>
    <mergeCell ref="BB240:BC240"/>
    <mergeCell ref="BE240:BF240"/>
    <mergeCell ref="BE241:BF241"/>
    <mergeCell ref="AW243:BC243"/>
    <mergeCell ref="AV246:AV247"/>
    <mergeCell ref="AW246:AY246"/>
    <mergeCell ref="BC246:BC247"/>
    <mergeCell ref="BD246:BD247"/>
    <mergeCell ref="BE246:BF246"/>
    <mergeCell ref="AV267:AW267"/>
    <mergeCell ref="AX267:BE267"/>
    <mergeCell ref="AW269:AX269"/>
    <mergeCell ref="BC269:BD269"/>
    <mergeCell ref="AW271:AX271"/>
    <mergeCell ref="BA271:BC271"/>
    <mergeCell ref="AV275:AW275"/>
    <mergeCell ref="AZ275:BB275"/>
    <mergeCell ref="BE275:BF275"/>
    <mergeCell ref="AV254:BE254"/>
    <mergeCell ref="AV256:AY256"/>
    <mergeCell ref="BA256:BE256"/>
    <mergeCell ref="AV257:BF257"/>
    <mergeCell ref="AV264:AW264"/>
    <mergeCell ref="AX264:BE264"/>
    <mergeCell ref="AV265:AW265"/>
    <mergeCell ref="AX265:BE265"/>
    <mergeCell ref="AV266:AW266"/>
    <mergeCell ref="AX266:BE266"/>
    <mergeCell ref="BD361:BD362"/>
    <mergeCell ref="BE361:BF361"/>
    <mergeCell ref="BE276:BF276"/>
    <mergeCell ref="AU278:BF278"/>
    <mergeCell ref="AT279:BG279"/>
    <mergeCell ref="BH279:BH343"/>
    <mergeCell ref="AT280:AT343"/>
    <mergeCell ref="AU281:AV281"/>
    <mergeCell ref="AW281:AY281"/>
    <mergeCell ref="BC281:BD281"/>
    <mergeCell ref="BE281:BF281"/>
    <mergeCell ref="AU283:AU292"/>
    <mergeCell ref="AU295:AU303"/>
    <mergeCell ref="AU305:AU314"/>
    <mergeCell ref="AU316:AU324"/>
    <mergeCell ref="AU326:AU335"/>
    <mergeCell ref="AU337:AU344"/>
    <mergeCell ref="AV369:BE369"/>
    <mergeCell ref="AV371:AY371"/>
    <mergeCell ref="BA371:BE371"/>
    <mergeCell ref="AV372:BF372"/>
    <mergeCell ref="AV379:AW379"/>
    <mergeCell ref="AX379:BE379"/>
    <mergeCell ref="AV380:AW380"/>
    <mergeCell ref="AX380:BE380"/>
    <mergeCell ref="AV381:AW381"/>
    <mergeCell ref="AX381:BE381"/>
    <mergeCell ref="AT345:BH345"/>
    <mergeCell ref="AT346:BG346"/>
    <mergeCell ref="BH346:BH393"/>
    <mergeCell ref="AU347:AV347"/>
    <mergeCell ref="AW347:AZ347"/>
    <mergeCell ref="BD347:BG347"/>
    <mergeCell ref="AT348:AT393"/>
    <mergeCell ref="AV348:BB348"/>
    <mergeCell ref="BC348:BE348"/>
    <mergeCell ref="AW349:BD349"/>
    <mergeCell ref="AY350:BC350"/>
    <mergeCell ref="AW351:BD351"/>
    <mergeCell ref="AW354:AY354"/>
    <mergeCell ref="BE354:BF354"/>
    <mergeCell ref="AW355:AY355"/>
    <mergeCell ref="BB355:BC355"/>
    <mergeCell ref="BE355:BF355"/>
    <mergeCell ref="BE356:BF356"/>
    <mergeCell ref="AW358:BC358"/>
    <mergeCell ref="AV361:AV362"/>
    <mergeCell ref="AW361:AY361"/>
    <mergeCell ref="BC361:BC362"/>
    <mergeCell ref="BE391:BF391"/>
    <mergeCell ref="AU393:BF393"/>
    <mergeCell ref="AT394:BG394"/>
    <mergeCell ref="BH394:BH458"/>
    <mergeCell ref="AT395:AT458"/>
    <mergeCell ref="AU396:AV396"/>
    <mergeCell ref="AW396:AY396"/>
    <mergeCell ref="BC396:BD396"/>
    <mergeCell ref="BE396:BF396"/>
    <mergeCell ref="AU398:AU407"/>
    <mergeCell ref="AU410:AU418"/>
    <mergeCell ref="AU420:AU429"/>
    <mergeCell ref="AU431:AU439"/>
    <mergeCell ref="AU441:AU450"/>
    <mergeCell ref="AU452:AU459"/>
    <mergeCell ref="AV382:AW382"/>
    <mergeCell ref="AX382:BE382"/>
    <mergeCell ref="AW384:AX384"/>
    <mergeCell ref="BC384:BD384"/>
    <mergeCell ref="AW386:AX386"/>
    <mergeCell ref="BA386:BC386"/>
    <mergeCell ref="AV390:AW390"/>
    <mergeCell ref="AZ390:BB390"/>
    <mergeCell ref="BE390:BF390"/>
    <mergeCell ref="AT460:BH460"/>
    <mergeCell ref="AT461:BG461"/>
    <mergeCell ref="BH461:BH508"/>
    <mergeCell ref="AU462:AV462"/>
    <mergeCell ref="AW462:AZ462"/>
    <mergeCell ref="BD462:BG462"/>
    <mergeCell ref="AT463:AT508"/>
    <mergeCell ref="AV463:BB463"/>
    <mergeCell ref="BC463:BE463"/>
    <mergeCell ref="AW464:BD464"/>
    <mergeCell ref="AY465:BC465"/>
    <mergeCell ref="AW466:BD466"/>
    <mergeCell ref="AW469:AY469"/>
    <mergeCell ref="BE469:BF469"/>
    <mergeCell ref="AW470:AY470"/>
    <mergeCell ref="BB470:BC470"/>
    <mergeCell ref="BE470:BF470"/>
    <mergeCell ref="BE471:BF471"/>
    <mergeCell ref="AW473:BC473"/>
    <mergeCell ref="AV476:AV477"/>
    <mergeCell ref="AW476:AY476"/>
    <mergeCell ref="BC476:BC477"/>
    <mergeCell ref="BD476:BD477"/>
    <mergeCell ref="BE476:BF476"/>
    <mergeCell ref="BE511:BF511"/>
    <mergeCell ref="AU513:AU522"/>
    <mergeCell ref="AU525:AU533"/>
    <mergeCell ref="AU535:AU544"/>
    <mergeCell ref="AU546:AU554"/>
    <mergeCell ref="AU556:AU565"/>
    <mergeCell ref="AU567:AU574"/>
    <mergeCell ref="AV497:AW497"/>
    <mergeCell ref="AX497:BE497"/>
    <mergeCell ref="AW499:AX499"/>
    <mergeCell ref="BC499:BD499"/>
    <mergeCell ref="AW501:AX501"/>
    <mergeCell ref="BA501:BC501"/>
    <mergeCell ref="AV505:AW505"/>
    <mergeCell ref="AZ505:BB505"/>
    <mergeCell ref="BE505:BF505"/>
    <mergeCell ref="AV484:BE484"/>
    <mergeCell ref="AV486:AY486"/>
    <mergeCell ref="BA486:BE486"/>
    <mergeCell ref="AV487:BF487"/>
    <mergeCell ref="AV494:AW494"/>
    <mergeCell ref="AX494:BE494"/>
    <mergeCell ref="AV495:AW495"/>
    <mergeCell ref="AX495:BE495"/>
    <mergeCell ref="AV496:AW496"/>
    <mergeCell ref="AX496:BE496"/>
    <mergeCell ref="AT575:BH575"/>
    <mergeCell ref="BI1:BV1"/>
    <mergeCell ref="BW1:BW48"/>
    <mergeCell ref="BJ2:BK2"/>
    <mergeCell ref="BL2:BO2"/>
    <mergeCell ref="BS2:BV2"/>
    <mergeCell ref="BI3:BI48"/>
    <mergeCell ref="BK3:BQ3"/>
    <mergeCell ref="BR3:BT3"/>
    <mergeCell ref="BL4:BS4"/>
    <mergeCell ref="BN5:BR5"/>
    <mergeCell ref="BL6:BS6"/>
    <mergeCell ref="BL9:BN9"/>
    <mergeCell ref="BT9:BU9"/>
    <mergeCell ref="BL10:BN10"/>
    <mergeCell ref="BQ10:BR10"/>
    <mergeCell ref="BT10:BU10"/>
    <mergeCell ref="BT11:BU11"/>
    <mergeCell ref="BL13:BR13"/>
    <mergeCell ref="BK16:BK17"/>
    <mergeCell ref="BL16:BN16"/>
    <mergeCell ref="BR16:BR17"/>
    <mergeCell ref="BS16:BS17"/>
    <mergeCell ref="BT16:BU16"/>
    <mergeCell ref="BE506:BF506"/>
    <mergeCell ref="AU508:BF508"/>
    <mergeCell ref="AT509:BG509"/>
    <mergeCell ref="BH509:BH573"/>
    <mergeCell ref="AT510:AT573"/>
    <mergeCell ref="AU511:AV511"/>
    <mergeCell ref="AW511:AY511"/>
    <mergeCell ref="BC511:BD511"/>
    <mergeCell ref="BK37:BL37"/>
    <mergeCell ref="BM37:BT37"/>
    <mergeCell ref="BL39:BM39"/>
    <mergeCell ref="BR39:BS39"/>
    <mergeCell ref="BL41:BM41"/>
    <mergeCell ref="BP41:BR41"/>
    <mergeCell ref="BK45:BL45"/>
    <mergeCell ref="BO45:BQ45"/>
    <mergeCell ref="BT45:BU45"/>
    <mergeCell ref="BK24:BT24"/>
    <mergeCell ref="BK26:BN26"/>
    <mergeCell ref="BP26:BT26"/>
    <mergeCell ref="BK27:BU27"/>
    <mergeCell ref="BK34:BL34"/>
    <mergeCell ref="BM34:BT34"/>
    <mergeCell ref="BK35:BL35"/>
    <mergeCell ref="BM35:BT35"/>
    <mergeCell ref="BK36:BL36"/>
    <mergeCell ref="BM36:BT36"/>
    <mergeCell ref="BS131:BS132"/>
    <mergeCell ref="BT131:BU131"/>
    <mergeCell ref="BT46:BU46"/>
    <mergeCell ref="BJ48:BU48"/>
    <mergeCell ref="BI49:BV49"/>
    <mergeCell ref="BW49:BW113"/>
    <mergeCell ref="BI50:BI113"/>
    <mergeCell ref="BJ51:BK51"/>
    <mergeCell ref="BL51:BN51"/>
    <mergeCell ref="BR51:BS51"/>
    <mergeCell ref="BT51:BU51"/>
    <mergeCell ref="BJ53:BJ62"/>
    <mergeCell ref="BJ65:BJ73"/>
    <mergeCell ref="BJ75:BJ84"/>
    <mergeCell ref="BJ86:BJ94"/>
    <mergeCell ref="BJ96:BJ105"/>
    <mergeCell ref="BJ107:BJ114"/>
    <mergeCell ref="BK139:BT139"/>
    <mergeCell ref="BK141:BN141"/>
    <mergeCell ref="BP141:BT141"/>
    <mergeCell ref="BK142:BU142"/>
    <mergeCell ref="BK149:BL149"/>
    <mergeCell ref="BM149:BT149"/>
    <mergeCell ref="BK150:BL150"/>
    <mergeCell ref="BM150:BT150"/>
    <mergeCell ref="BK151:BL151"/>
    <mergeCell ref="BM151:BT151"/>
    <mergeCell ref="BI115:BW115"/>
    <mergeCell ref="BI116:BV116"/>
    <mergeCell ref="BW116:BW163"/>
    <mergeCell ref="BJ117:BK117"/>
    <mergeCell ref="BL117:BO117"/>
    <mergeCell ref="BS117:BV117"/>
    <mergeCell ref="BI118:BI163"/>
    <mergeCell ref="BK118:BQ118"/>
    <mergeCell ref="BR118:BT118"/>
    <mergeCell ref="BL119:BS119"/>
    <mergeCell ref="BN120:BR120"/>
    <mergeCell ref="BL121:BS121"/>
    <mergeCell ref="BL124:BN124"/>
    <mergeCell ref="BT124:BU124"/>
    <mergeCell ref="BL125:BN125"/>
    <mergeCell ref="BQ125:BR125"/>
    <mergeCell ref="BT125:BU125"/>
    <mergeCell ref="BT126:BU126"/>
    <mergeCell ref="BL128:BR128"/>
    <mergeCell ref="BK131:BK132"/>
    <mergeCell ref="BL131:BN131"/>
    <mergeCell ref="BR131:BR132"/>
    <mergeCell ref="BT161:BU161"/>
    <mergeCell ref="BJ163:BU163"/>
    <mergeCell ref="BI164:BV164"/>
    <mergeCell ref="BW164:BW228"/>
    <mergeCell ref="BI165:BI228"/>
    <mergeCell ref="BJ166:BK166"/>
    <mergeCell ref="BL166:BN166"/>
    <mergeCell ref="BR166:BS166"/>
    <mergeCell ref="BT166:BU166"/>
    <mergeCell ref="BJ168:BJ177"/>
    <mergeCell ref="BJ180:BJ188"/>
    <mergeCell ref="BJ190:BJ199"/>
    <mergeCell ref="BJ201:BJ209"/>
    <mergeCell ref="BJ211:BJ220"/>
    <mergeCell ref="BJ222:BJ229"/>
    <mergeCell ref="BK152:BL152"/>
    <mergeCell ref="BM152:BT152"/>
    <mergeCell ref="BL154:BM154"/>
    <mergeCell ref="BR154:BS154"/>
    <mergeCell ref="BL156:BM156"/>
    <mergeCell ref="BP156:BR156"/>
    <mergeCell ref="BK160:BL160"/>
    <mergeCell ref="BO160:BQ160"/>
    <mergeCell ref="BT160:BU160"/>
    <mergeCell ref="BI230:BW230"/>
    <mergeCell ref="BI231:BV231"/>
    <mergeCell ref="BW231:BW278"/>
    <mergeCell ref="BJ232:BK232"/>
    <mergeCell ref="BL232:BO232"/>
    <mergeCell ref="BS232:BV232"/>
    <mergeCell ref="BI233:BI278"/>
    <mergeCell ref="BK233:BQ233"/>
    <mergeCell ref="BR233:BT233"/>
    <mergeCell ref="BL234:BS234"/>
    <mergeCell ref="BN235:BR235"/>
    <mergeCell ref="BL236:BS236"/>
    <mergeCell ref="BL239:BN239"/>
    <mergeCell ref="BT239:BU239"/>
    <mergeCell ref="BL240:BN240"/>
    <mergeCell ref="BQ240:BR240"/>
    <mergeCell ref="BT240:BU240"/>
    <mergeCell ref="BT241:BU241"/>
    <mergeCell ref="BL243:BR243"/>
    <mergeCell ref="BK246:BK247"/>
    <mergeCell ref="BL246:BN246"/>
    <mergeCell ref="BR246:BR247"/>
    <mergeCell ref="BS246:BS247"/>
    <mergeCell ref="BT246:BU246"/>
    <mergeCell ref="BK267:BL267"/>
    <mergeCell ref="BM267:BT267"/>
    <mergeCell ref="BL269:BM269"/>
    <mergeCell ref="BR269:BS269"/>
    <mergeCell ref="BL271:BM271"/>
    <mergeCell ref="BP271:BR271"/>
    <mergeCell ref="BK275:BL275"/>
    <mergeCell ref="BO275:BQ275"/>
    <mergeCell ref="BT275:BU275"/>
    <mergeCell ref="BK254:BT254"/>
    <mergeCell ref="BK256:BN256"/>
    <mergeCell ref="BP256:BT256"/>
    <mergeCell ref="BK257:BU257"/>
    <mergeCell ref="BK264:BL264"/>
    <mergeCell ref="BM264:BT264"/>
    <mergeCell ref="BK265:BL265"/>
    <mergeCell ref="BM265:BT265"/>
    <mergeCell ref="BK266:BL266"/>
    <mergeCell ref="BM266:BT266"/>
    <mergeCell ref="BS361:BS362"/>
    <mergeCell ref="BT361:BU361"/>
    <mergeCell ref="BT276:BU276"/>
    <mergeCell ref="BJ278:BU278"/>
    <mergeCell ref="BI279:BV279"/>
    <mergeCell ref="BW279:BW343"/>
    <mergeCell ref="BI280:BI343"/>
    <mergeCell ref="BJ281:BK281"/>
    <mergeCell ref="BL281:BN281"/>
    <mergeCell ref="BR281:BS281"/>
    <mergeCell ref="BT281:BU281"/>
    <mergeCell ref="BJ283:BJ292"/>
    <mergeCell ref="BJ295:BJ303"/>
    <mergeCell ref="BJ305:BJ314"/>
    <mergeCell ref="BJ316:BJ324"/>
    <mergeCell ref="BJ326:BJ335"/>
    <mergeCell ref="BJ337:BJ344"/>
    <mergeCell ref="BK369:BT369"/>
    <mergeCell ref="BK371:BN371"/>
    <mergeCell ref="BP371:BT371"/>
    <mergeCell ref="BK372:BU372"/>
    <mergeCell ref="BK379:BL379"/>
    <mergeCell ref="BM379:BT379"/>
    <mergeCell ref="BK380:BL380"/>
    <mergeCell ref="BM380:BT380"/>
    <mergeCell ref="BK381:BL381"/>
    <mergeCell ref="BM381:BT381"/>
    <mergeCell ref="BI345:BW345"/>
    <mergeCell ref="BI346:BV346"/>
    <mergeCell ref="BW346:BW393"/>
    <mergeCell ref="BJ347:BK347"/>
    <mergeCell ref="BL347:BO347"/>
    <mergeCell ref="BS347:BV347"/>
    <mergeCell ref="BI348:BI393"/>
    <mergeCell ref="BK348:BQ348"/>
    <mergeCell ref="BR348:BT348"/>
    <mergeCell ref="BL349:BS349"/>
    <mergeCell ref="BN350:BR350"/>
    <mergeCell ref="BL351:BS351"/>
    <mergeCell ref="BL354:BN354"/>
    <mergeCell ref="BT354:BU354"/>
    <mergeCell ref="BL355:BN355"/>
    <mergeCell ref="BQ355:BR355"/>
    <mergeCell ref="BT355:BU355"/>
    <mergeCell ref="BT356:BU356"/>
    <mergeCell ref="BL358:BR358"/>
    <mergeCell ref="BK361:BK362"/>
    <mergeCell ref="BL361:BN361"/>
    <mergeCell ref="BR361:BR362"/>
    <mergeCell ref="BT391:BU391"/>
    <mergeCell ref="BJ393:BU393"/>
    <mergeCell ref="BI394:BV394"/>
    <mergeCell ref="BW394:BW458"/>
    <mergeCell ref="BI395:BI458"/>
    <mergeCell ref="BJ396:BK396"/>
    <mergeCell ref="BL396:BN396"/>
    <mergeCell ref="BR396:BS396"/>
    <mergeCell ref="BT396:BU396"/>
    <mergeCell ref="BJ398:BJ407"/>
    <mergeCell ref="BJ410:BJ418"/>
    <mergeCell ref="BJ420:BJ429"/>
    <mergeCell ref="BJ431:BJ439"/>
    <mergeCell ref="BJ441:BJ450"/>
    <mergeCell ref="BJ452:BJ459"/>
    <mergeCell ref="BK382:BL382"/>
    <mergeCell ref="BM382:BT382"/>
    <mergeCell ref="BL384:BM384"/>
    <mergeCell ref="BR384:BS384"/>
    <mergeCell ref="BL386:BM386"/>
    <mergeCell ref="BP386:BR386"/>
    <mergeCell ref="BK390:BL390"/>
    <mergeCell ref="BO390:BQ390"/>
    <mergeCell ref="BT390:BU390"/>
    <mergeCell ref="BI460:BW460"/>
    <mergeCell ref="BI461:BV461"/>
    <mergeCell ref="BW461:BW508"/>
    <mergeCell ref="BJ462:BK462"/>
    <mergeCell ref="BL462:BO462"/>
    <mergeCell ref="BS462:BV462"/>
    <mergeCell ref="BI463:BI508"/>
    <mergeCell ref="BK463:BQ463"/>
    <mergeCell ref="BR463:BT463"/>
    <mergeCell ref="BL464:BS464"/>
    <mergeCell ref="BN465:BR465"/>
    <mergeCell ref="BL466:BS466"/>
    <mergeCell ref="BL469:BN469"/>
    <mergeCell ref="BT469:BU469"/>
    <mergeCell ref="BL470:BN470"/>
    <mergeCell ref="BQ470:BR470"/>
    <mergeCell ref="BT470:BU470"/>
    <mergeCell ref="BT471:BU471"/>
    <mergeCell ref="BL473:BR473"/>
    <mergeCell ref="BK476:BK477"/>
    <mergeCell ref="BL476:BN476"/>
    <mergeCell ref="BR476:BR477"/>
    <mergeCell ref="BS476:BS477"/>
    <mergeCell ref="BT476:BU476"/>
    <mergeCell ref="BT511:BU511"/>
    <mergeCell ref="BJ513:BJ522"/>
    <mergeCell ref="BJ525:BJ533"/>
    <mergeCell ref="BJ535:BJ544"/>
    <mergeCell ref="BJ546:BJ554"/>
    <mergeCell ref="BJ556:BJ565"/>
    <mergeCell ref="BJ567:BJ574"/>
    <mergeCell ref="BK497:BL497"/>
    <mergeCell ref="BM497:BT497"/>
    <mergeCell ref="BL499:BM499"/>
    <mergeCell ref="BR499:BS499"/>
    <mergeCell ref="BL501:BM501"/>
    <mergeCell ref="BP501:BR501"/>
    <mergeCell ref="BK505:BL505"/>
    <mergeCell ref="BO505:BQ505"/>
    <mergeCell ref="BT505:BU505"/>
    <mergeCell ref="BK484:BT484"/>
    <mergeCell ref="BK486:BN486"/>
    <mergeCell ref="BP486:BT486"/>
    <mergeCell ref="BK487:BU487"/>
    <mergeCell ref="BK494:BL494"/>
    <mergeCell ref="BM494:BT494"/>
    <mergeCell ref="BK495:BL495"/>
    <mergeCell ref="BM495:BT495"/>
    <mergeCell ref="BK496:BL496"/>
    <mergeCell ref="BM496:BT496"/>
    <mergeCell ref="BI575:BW575"/>
    <mergeCell ref="BX1:CK1"/>
    <mergeCell ref="CL1:CL48"/>
    <mergeCell ref="BY2:BZ2"/>
    <mergeCell ref="CA2:CD2"/>
    <mergeCell ref="CH2:CK2"/>
    <mergeCell ref="BX3:BX48"/>
    <mergeCell ref="BZ3:CF3"/>
    <mergeCell ref="CG3:CI3"/>
    <mergeCell ref="CA4:CH4"/>
    <mergeCell ref="CC5:CG5"/>
    <mergeCell ref="CA6:CH6"/>
    <mergeCell ref="CA9:CC9"/>
    <mergeCell ref="CI9:CJ9"/>
    <mergeCell ref="CA10:CC10"/>
    <mergeCell ref="CF10:CG10"/>
    <mergeCell ref="CI10:CJ10"/>
    <mergeCell ref="CI11:CJ11"/>
    <mergeCell ref="CA13:CG13"/>
    <mergeCell ref="BZ16:BZ17"/>
    <mergeCell ref="CA16:CC16"/>
    <mergeCell ref="CG16:CG17"/>
    <mergeCell ref="CH16:CH17"/>
    <mergeCell ref="CI16:CJ16"/>
    <mergeCell ref="BT506:BU506"/>
    <mergeCell ref="BJ508:BU508"/>
    <mergeCell ref="BI509:BV509"/>
    <mergeCell ref="BW509:BW573"/>
    <mergeCell ref="BI510:BI573"/>
    <mergeCell ref="BJ511:BK511"/>
    <mergeCell ref="BL511:BN511"/>
    <mergeCell ref="BR511:BS511"/>
    <mergeCell ref="BZ37:CA37"/>
    <mergeCell ref="CB37:CI37"/>
    <mergeCell ref="CA39:CB39"/>
    <mergeCell ref="CG39:CH39"/>
    <mergeCell ref="CA41:CB41"/>
    <mergeCell ref="CE41:CG41"/>
    <mergeCell ref="BZ45:CA45"/>
    <mergeCell ref="CD45:CF45"/>
    <mergeCell ref="CI45:CJ45"/>
    <mergeCell ref="BZ24:CI24"/>
    <mergeCell ref="BZ26:CC26"/>
    <mergeCell ref="CE26:CI26"/>
    <mergeCell ref="BZ27:CJ27"/>
    <mergeCell ref="BZ34:CA34"/>
    <mergeCell ref="CB34:CI34"/>
    <mergeCell ref="BZ35:CA35"/>
    <mergeCell ref="CB35:CI35"/>
    <mergeCell ref="BZ36:CA36"/>
    <mergeCell ref="CB36:CI36"/>
    <mergeCell ref="CH131:CH132"/>
    <mergeCell ref="CI131:CJ131"/>
    <mergeCell ref="CI46:CJ46"/>
    <mergeCell ref="BY48:CJ48"/>
    <mergeCell ref="BX49:CK49"/>
    <mergeCell ref="CL49:CL113"/>
    <mergeCell ref="BX50:BX113"/>
    <mergeCell ref="BY51:BZ51"/>
    <mergeCell ref="CA51:CC51"/>
    <mergeCell ref="CG51:CH51"/>
    <mergeCell ref="CI51:CJ51"/>
    <mergeCell ref="BY53:BY62"/>
    <mergeCell ref="BY65:BY73"/>
    <mergeCell ref="BY75:BY84"/>
    <mergeCell ref="BY86:BY94"/>
    <mergeCell ref="BY96:BY105"/>
    <mergeCell ref="BY107:BY114"/>
    <mergeCell ref="BZ139:CI139"/>
    <mergeCell ref="BZ141:CC141"/>
    <mergeCell ref="CE141:CI141"/>
    <mergeCell ref="BZ142:CJ142"/>
    <mergeCell ref="BZ149:CA149"/>
    <mergeCell ref="CB149:CI149"/>
    <mergeCell ref="BZ150:CA150"/>
    <mergeCell ref="CB150:CI150"/>
    <mergeCell ref="BZ151:CA151"/>
    <mergeCell ref="CB151:CI151"/>
    <mergeCell ref="BX115:CL115"/>
    <mergeCell ref="BX116:CK116"/>
    <mergeCell ref="CL116:CL163"/>
    <mergeCell ref="BY117:BZ117"/>
    <mergeCell ref="CA117:CD117"/>
    <mergeCell ref="CH117:CK117"/>
    <mergeCell ref="BX118:BX163"/>
    <mergeCell ref="BZ118:CF118"/>
    <mergeCell ref="CG118:CI118"/>
    <mergeCell ref="CA119:CH119"/>
    <mergeCell ref="CC120:CG120"/>
    <mergeCell ref="CA121:CH121"/>
    <mergeCell ref="CA124:CC124"/>
    <mergeCell ref="CI124:CJ124"/>
    <mergeCell ref="CA125:CC125"/>
    <mergeCell ref="CF125:CG125"/>
    <mergeCell ref="CI125:CJ125"/>
    <mergeCell ref="CI126:CJ126"/>
    <mergeCell ref="CA128:CG128"/>
    <mergeCell ref="BZ131:BZ132"/>
    <mergeCell ref="CA131:CC131"/>
    <mergeCell ref="CG131:CG132"/>
    <mergeCell ref="CI161:CJ161"/>
    <mergeCell ref="BY163:CJ163"/>
    <mergeCell ref="BX164:CK164"/>
    <mergeCell ref="CL164:CL228"/>
    <mergeCell ref="BX165:BX228"/>
    <mergeCell ref="BY166:BZ166"/>
    <mergeCell ref="CA166:CC166"/>
    <mergeCell ref="CG166:CH166"/>
    <mergeCell ref="CI166:CJ166"/>
    <mergeCell ref="BY168:BY177"/>
    <mergeCell ref="BY180:BY188"/>
    <mergeCell ref="BY190:BY199"/>
    <mergeCell ref="BY201:BY209"/>
    <mergeCell ref="BY211:BY220"/>
    <mergeCell ref="BY222:BY229"/>
    <mergeCell ref="BZ152:CA152"/>
    <mergeCell ref="CB152:CI152"/>
    <mergeCell ref="CA154:CB154"/>
    <mergeCell ref="CG154:CH154"/>
    <mergeCell ref="CA156:CB156"/>
    <mergeCell ref="CE156:CG156"/>
    <mergeCell ref="BZ160:CA160"/>
    <mergeCell ref="CD160:CF160"/>
    <mergeCell ref="CI160:CJ160"/>
    <mergeCell ref="BX230:CL230"/>
    <mergeCell ref="BX231:CK231"/>
    <mergeCell ref="CL231:CL278"/>
    <mergeCell ref="BY232:BZ232"/>
    <mergeCell ref="CA232:CD232"/>
    <mergeCell ref="CH232:CK232"/>
    <mergeCell ref="BX233:BX278"/>
    <mergeCell ref="BZ233:CF233"/>
    <mergeCell ref="CG233:CI233"/>
    <mergeCell ref="CA234:CH234"/>
    <mergeCell ref="CC235:CG235"/>
    <mergeCell ref="CA236:CH236"/>
    <mergeCell ref="CA239:CC239"/>
    <mergeCell ref="CI239:CJ239"/>
    <mergeCell ref="CA240:CC240"/>
    <mergeCell ref="CF240:CG240"/>
    <mergeCell ref="CI240:CJ240"/>
    <mergeCell ref="CI241:CJ241"/>
    <mergeCell ref="CA243:CG243"/>
    <mergeCell ref="BZ246:BZ247"/>
    <mergeCell ref="CA246:CC246"/>
    <mergeCell ref="CG246:CG247"/>
    <mergeCell ref="CH246:CH247"/>
    <mergeCell ref="CI246:CJ246"/>
    <mergeCell ref="BZ267:CA267"/>
    <mergeCell ref="CB267:CI267"/>
    <mergeCell ref="CA269:CB269"/>
    <mergeCell ref="CG269:CH269"/>
    <mergeCell ref="CA271:CB271"/>
    <mergeCell ref="CE271:CG271"/>
    <mergeCell ref="BZ275:CA275"/>
    <mergeCell ref="CD275:CF275"/>
    <mergeCell ref="CI275:CJ275"/>
    <mergeCell ref="BZ254:CI254"/>
    <mergeCell ref="BZ256:CC256"/>
    <mergeCell ref="CE256:CI256"/>
    <mergeCell ref="BZ257:CJ257"/>
    <mergeCell ref="BZ264:CA264"/>
    <mergeCell ref="CB264:CI264"/>
    <mergeCell ref="BZ265:CA265"/>
    <mergeCell ref="CB265:CI265"/>
    <mergeCell ref="BZ266:CA266"/>
    <mergeCell ref="CB266:CI266"/>
    <mergeCell ref="CH361:CH362"/>
    <mergeCell ref="CI361:CJ361"/>
    <mergeCell ref="CI276:CJ276"/>
    <mergeCell ref="BY278:CJ278"/>
    <mergeCell ref="BX279:CK279"/>
    <mergeCell ref="CL279:CL343"/>
    <mergeCell ref="BX280:BX343"/>
    <mergeCell ref="BY281:BZ281"/>
    <mergeCell ref="CA281:CC281"/>
    <mergeCell ref="CG281:CH281"/>
    <mergeCell ref="CI281:CJ281"/>
    <mergeCell ref="BY283:BY292"/>
    <mergeCell ref="BY295:BY303"/>
    <mergeCell ref="BY305:BY314"/>
    <mergeCell ref="BY316:BY324"/>
    <mergeCell ref="BY326:BY335"/>
    <mergeCell ref="BY337:BY344"/>
    <mergeCell ref="BZ369:CI369"/>
    <mergeCell ref="BZ371:CC371"/>
    <mergeCell ref="CE371:CI371"/>
    <mergeCell ref="BZ372:CJ372"/>
    <mergeCell ref="BZ379:CA379"/>
    <mergeCell ref="CB379:CI379"/>
    <mergeCell ref="BZ380:CA380"/>
    <mergeCell ref="CB380:CI380"/>
    <mergeCell ref="BZ381:CA381"/>
    <mergeCell ref="CB381:CI381"/>
    <mergeCell ref="BX345:CL345"/>
    <mergeCell ref="BX346:CK346"/>
    <mergeCell ref="CL346:CL393"/>
    <mergeCell ref="BY347:BZ347"/>
    <mergeCell ref="CA347:CD347"/>
    <mergeCell ref="CH347:CK347"/>
    <mergeCell ref="BX348:BX393"/>
    <mergeCell ref="BZ348:CF348"/>
    <mergeCell ref="CG348:CI348"/>
    <mergeCell ref="CA349:CH349"/>
    <mergeCell ref="CC350:CG350"/>
    <mergeCell ref="CA351:CH351"/>
    <mergeCell ref="CA354:CC354"/>
    <mergeCell ref="CI354:CJ354"/>
    <mergeCell ref="CA355:CC355"/>
    <mergeCell ref="CF355:CG355"/>
    <mergeCell ref="CI355:CJ355"/>
    <mergeCell ref="CI356:CJ356"/>
    <mergeCell ref="CA358:CG358"/>
    <mergeCell ref="BZ361:BZ362"/>
    <mergeCell ref="CA361:CC361"/>
    <mergeCell ref="CG361:CG362"/>
    <mergeCell ref="CI391:CJ391"/>
    <mergeCell ref="BY393:CJ393"/>
    <mergeCell ref="BX394:CK394"/>
    <mergeCell ref="CL394:CL458"/>
    <mergeCell ref="BX395:BX458"/>
    <mergeCell ref="BY396:BZ396"/>
    <mergeCell ref="CA396:CC396"/>
    <mergeCell ref="CG396:CH396"/>
    <mergeCell ref="CI396:CJ396"/>
    <mergeCell ref="BY398:BY407"/>
    <mergeCell ref="BY410:BY418"/>
    <mergeCell ref="BY420:BY429"/>
    <mergeCell ref="BY431:BY439"/>
    <mergeCell ref="BY441:BY450"/>
    <mergeCell ref="BY452:BY459"/>
    <mergeCell ref="BZ382:CA382"/>
    <mergeCell ref="CB382:CI382"/>
    <mergeCell ref="CA384:CB384"/>
    <mergeCell ref="CG384:CH384"/>
    <mergeCell ref="CA386:CB386"/>
    <mergeCell ref="CE386:CG386"/>
    <mergeCell ref="BZ390:CA390"/>
    <mergeCell ref="CD390:CF390"/>
    <mergeCell ref="CI390:CJ390"/>
    <mergeCell ref="BX460:CL460"/>
    <mergeCell ref="BX461:CK461"/>
    <mergeCell ref="CL461:CL508"/>
    <mergeCell ref="BY462:BZ462"/>
    <mergeCell ref="CA462:CD462"/>
    <mergeCell ref="CH462:CK462"/>
    <mergeCell ref="BX463:BX508"/>
    <mergeCell ref="BZ463:CF463"/>
    <mergeCell ref="CG463:CI463"/>
    <mergeCell ref="CA464:CH464"/>
    <mergeCell ref="CC465:CG465"/>
    <mergeCell ref="CA466:CH466"/>
    <mergeCell ref="CA469:CC469"/>
    <mergeCell ref="CI469:CJ469"/>
    <mergeCell ref="CA470:CC470"/>
    <mergeCell ref="CF470:CG470"/>
    <mergeCell ref="CI470:CJ470"/>
    <mergeCell ref="CI471:CJ471"/>
    <mergeCell ref="CA473:CG473"/>
    <mergeCell ref="BZ476:BZ477"/>
    <mergeCell ref="CA476:CC476"/>
    <mergeCell ref="CG476:CG477"/>
    <mergeCell ref="CH476:CH477"/>
    <mergeCell ref="CI476:CJ476"/>
    <mergeCell ref="CI511:CJ511"/>
    <mergeCell ref="BY513:BY522"/>
    <mergeCell ref="BY525:BY533"/>
    <mergeCell ref="BY535:BY544"/>
    <mergeCell ref="BY546:BY554"/>
    <mergeCell ref="BY556:BY565"/>
    <mergeCell ref="BY567:BY574"/>
    <mergeCell ref="BZ497:CA497"/>
    <mergeCell ref="CB497:CI497"/>
    <mergeCell ref="CA499:CB499"/>
    <mergeCell ref="CG499:CH499"/>
    <mergeCell ref="CA501:CB501"/>
    <mergeCell ref="CE501:CG501"/>
    <mergeCell ref="BZ505:CA505"/>
    <mergeCell ref="CD505:CF505"/>
    <mergeCell ref="CI505:CJ505"/>
    <mergeCell ref="BZ484:CI484"/>
    <mergeCell ref="BZ486:CC486"/>
    <mergeCell ref="CE486:CI486"/>
    <mergeCell ref="BZ487:CJ487"/>
    <mergeCell ref="BZ494:CA494"/>
    <mergeCell ref="CB494:CI494"/>
    <mergeCell ref="BZ495:CA495"/>
    <mergeCell ref="CB495:CI495"/>
    <mergeCell ref="BZ496:CA496"/>
    <mergeCell ref="CB496:CI496"/>
    <mergeCell ref="BX575:CL575"/>
    <mergeCell ref="CM1:CZ1"/>
    <mergeCell ref="DA1:DA48"/>
    <mergeCell ref="CN2:CO2"/>
    <mergeCell ref="CP2:CS2"/>
    <mergeCell ref="CW2:CZ2"/>
    <mergeCell ref="CM3:CM48"/>
    <mergeCell ref="CO3:CU3"/>
    <mergeCell ref="CV3:CX3"/>
    <mergeCell ref="CP4:CW4"/>
    <mergeCell ref="CR5:CV5"/>
    <mergeCell ref="CP6:CW6"/>
    <mergeCell ref="CP9:CR9"/>
    <mergeCell ref="CX9:CY9"/>
    <mergeCell ref="CP10:CR10"/>
    <mergeCell ref="CU10:CV10"/>
    <mergeCell ref="CX10:CY10"/>
    <mergeCell ref="CX11:CY11"/>
    <mergeCell ref="CP13:CV13"/>
    <mergeCell ref="CO16:CO17"/>
    <mergeCell ref="CP16:CR16"/>
    <mergeCell ref="CV16:CV17"/>
    <mergeCell ref="CW16:CW17"/>
    <mergeCell ref="CX16:CY16"/>
    <mergeCell ref="CI506:CJ506"/>
    <mergeCell ref="BY508:CJ508"/>
    <mergeCell ref="BX509:CK509"/>
    <mergeCell ref="CL509:CL573"/>
    <mergeCell ref="BX510:BX573"/>
    <mergeCell ref="BY511:BZ511"/>
    <mergeCell ref="CA511:CC511"/>
    <mergeCell ref="CG511:CH511"/>
    <mergeCell ref="CO37:CP37"/>
    <mergeCell ref="CQ37:CX37"/>
    <mergeCell ref="CP39:CQ39"/>
    <mergeCell ref="CV39:CW39"/>
    <mergeCell ref="CP41:CQ41"/>
    <mergeCell ref="CT41:CV41"/>
    <mergeCell ref="CO45:CP45"/>
    <mergeCell ref="CS45:CU45"/>
    <mergeCell ref="CX45:CY45"/>
    <mergeCell ref="CO24:CX24"/>
    <mergeCell ref="CO26:CR26"/>
    <mergeCell ref="CT26:CX26"/>
    <mergeCell ref="CO27:CY27"/>
    <mergeCell ref="CO34:CP34"/>
    <mergeCell ref="CQ34:CX34"/>
    <mergeCell ref="CO35:CP35"/>
    <mergeCell ref="CQ35:CX35"/>
    <mergeCell ref="CO36:CP36"/>
    <mergeCell ref="CQ36:CX36"/>
    <mergeCell ref="CW131:CW132"/>
    <mergeCell ref="CX131:CY131"/>
    <mergeCell ref="CX46:CY46"/>
    <mergeCell ref="CN48:CY48"/>
    <mergeCell ref="CM49:CZ49"/>
    <mergeCell ref="DA49:DA113"/>
    <mergeCell ref="CM50:CM113"/>
    <mergeCell ref="CN51:CO51"/>
    <mergeCell ref="CP51:CR51"/>
    <mergeCell ref="CV51:CW51"/>
    <mergeCell ref="CX51:CY51"/>
    <mergeCell ref="CN53:CN62"/>
    <mergeCell ref="CN65:CN73"/>
    <mergeCell ref="CN75:CN84"/>
    <mergeCell ref="CN86:CN94"/>
    <mergeCell ref="CN96:CN105"/>
    <mergeCell ref="CN107:CN114"/>
    <mergeCell ref="CO139:CX139"/>
    <mergeCell ref="CO141:CR141"/>
    <mergeCell ref="CT141:CX141"/>
    <mergeCell ref="CO142:CY142"/>
    <mergeCell ref="CO149:CP149"/>
    <mergeCell ref="CQ149:CX149"/>
    <mergeCell ref="CO150:CP150"/>
    <mergeCell ref="CQ150:CX150"/>
    <mergeCell ref="CO151:CP151"/>
    <mergeCell ref="CQ151:CX151"/>
    <mergeCell ref="CM115:DA115"/>
    <mergeCell ref="CM116:CZ116"/>
    <mergeCell ref="DA116:DA163"/>
    <mergeCell ref="CN117:CO117"/>
    <mergeCell ref="CP117:CS117"/>
    <mergeCell ref="CW117:CZ117"/>
    <mergeCell ref="CM118:CM163"/>
    <mergeCell ref="CO118:CU118"/>
    <mergeCell ref="CV118:CX118"/>
    <mergeCell ref="CP119:CW119"/>
    <mergeCell ref="CR120:CV120"/>
    <mergeCell ref="CP121:CW121"/>
    <mergeCell ref="CP124:CR124"/>
    <mergeCell ref="CX124:CY124"/>
    <mergeCell ref="CP125:CR125"/>
    <mergeCell ref="CU125:CV125"/>
    <mergeCell ref="CX125:CY125"/>
    <mergeCell ref="CX126:CY126"/>
    <mergeCell ref="CP128:CV128"/>
    <mergeCell ref="CO131:CO132"/>
    <mergeCell ref="CP131:CR131"/>
    <mergeCell ref="CV131:CV132"/>
    <mergeCell ref="CX161:CY161"/>
    <mergeCell ref="CN163:CY163"/>
    <mergeCell ref="CM164:CZ164"/>
    <mergeCell ref="DA164:DA228"/>
    <mergeCell ref="CM165:CM228"/>
    <mergeCell ref="CN166:CO166"/>
    <mergeCell ref="CP166:CR166"/>
    <mergeCell ref="CV166:CW166"/>
    <mergeCell ref="CX166:CY166"/>
    <mergeCell ref="CN168:CN177"/>
    <mergeCell ref="CN180:CN188"/>
    <mergeCell ref="CN190:CN199"/>
    <mergeCell ref="CN201:CN209"/>
    <mergeCell ref="CN211:CN220"/>
    <mergeCell ref="CN222:CN229"/>
    <mergeCell ref="CO152:CP152"/>
    <mergeCell ref="CQ152:CX152"/>
    <mergeCell ref="CP154:CQ154"/>
    <mergeCell ref="CV154:CW154"/>
    <mergeCell ref="CP156:CQ156"/>
    <mergeCell ref="CT156:CV156"/>
    <mergeCell ref="CO160:CP160"/>
    <mergeCell ref="CS160:CU160"/>
    <mergeCell ref="CX160:CY160"/>
    <mergeCell ref="CM230:DA230"/>
    <mergeCell ref="CM231:CZ231"/>
    <mergeCell ref="DA231:DA278"/>
    <mergeCell ref="CN232:CO232"/>
    <mergeCell ref="CP232:CS232"/>
    <mergeCell ref="CW232:CZ232"/>
    <mergeCell ref="CM233:CM278"/>
    <mergeCell ref="CO233:CU233"/>
    <mergeCell ref="CV233:CX233"/>
    <mergeCell ref="CP234:CW234"/>
    <mergeCell ref="CR235:CV235"/>
    <mergeCell ref="CP236:CW236"/>
    <mergeCell ref="CP239:CR239"/>
    <mergeCell ref="CX239:CY239"/>
    <mergeCell ref="CP240:CR240"/>
    <mergeCell ref="CU240:CV240"/>
    <mergeCell ref="CX240:CY240"/>
    <mergeCell ref="CX241:CY241"/>
    <mergeCell ref="CP243:CV243"/>
    <mergeCell ref="CO246:CO247"/>
    <mergeCell ref="CP246:CR246"/>
    <mergeCell ref="CV246:CV247"/>
    <mergeCell ref="CW246:CW247"/>
    <mergeCell ref="CX246:CY246"/>
    <mergeCell ref="CO267:CP267"/>
    <mergeCell ref="CQ267:CX267"/>
    <mergeCell ref="CP269:CQ269"/>
    <mergeCell ref="CV269:CW269"/>
    <mergeCell ref="CP271:CQ271"/>
    <mergeCell ref="CT271:CV271"/>
    <mergeCell ref="CO275:CP275"/>
    <mergeCell ref="CS275:CU275"/>
    <mergeCell ref="CX275:CY275"/>
    <mergeCell ref="CO254:CX254"/>
    <mergeCell ref="CO256:CR256"/>
    <mergeCell ref="CT256:CX256"/>
    <mergeCell ref="CO257:CY257"/>
    <mergeCell ref="CO264:CP264"/>
    <mergeCell ref="CQ264:CX264"/>
    <mergeCell ref="CO265:CP265"/>
    <mergeCell ref="CQ265:CX265"/>
    <mergeCell ref="CO266:CP266"/>
    <mergeCell ref="CQ266:CX266"/>
    <mergeCell ref="CW361:CW362"/>
    <mergeCell ref="CX361:CY361"/>
    <mergeCell ref="CX276:CY276"/>
    <mergeCell ref="CN278:CY278"/>
    <mergeCell ref="CM279:CZ279"/>
    <mergeCell ref="DA279:DA343"/>
    <mergeCell ref="CM280:CM343"/>
    <mergeCell ref="CN281:CO281"/>
    <mergeCell ref="CP281:CR281"/>
    <mergeCell ref="CV281:CW281"/>
    <mergeCell ref="CX281:CY281"/>
    <mergeCell ref="CN283:CN292"/>
    <mergeCell ref="CN295:CN303"/>
    <mergeCell ref="CN305:CN314"/>
    <mergeCell ref="CN316:CN324"/>
    <mergeCell ref="CN326:CN335"/>
    <mergeCell ref="CN337:CN344"/>
    <mergeCell ref="CO369:CX369"/>
    <mergeCell ref="CO371:CR371"/>
    <mergeCell ref="CT371:CX371"/>
    <mergeCell ref="CO372:CY372"/>
    <mergeCell ref="CO379:CP379"/>
    <mergeCell ref="CQ379:CX379"/>
    <mergeCell ref="CO380:CP380"/>
    <mergeCell ref="CQ380:CX380"/>
    <mergeCell ref="CO381:CP381"/>
    <mergeCell ref="CQ381:CX381"/>
    <mergeCell ref="CM345:DA345"/>
    <mergeCell ref="CM346:CZ346"/>
    <mergeCell ref="DA346:DA393"/>
    <mergeCell ref="CN347:CO347"/>
    <mergeCell ref="CP347:CS347"/>
    <mergeCell ref="CW347:CZ347"/>
    <mergeCell ref="CM348:CM393"/>
    <mergeCell ref="CO348:CU348"/>
    <mergeCell ref="CV348:CX348"/>
    <mergeCell ref="CP349:CW349"/>
    <mergeCell ref="CR350:CV350"/>
    <mergeCell ref="CP351:CW351"/>
    <mergeCell ref="CP354:CR354"/>
    <mergeCell ref="CX354:CY354"/>
    <mergeCell ref="CP355:CR355"/>
    <mergeCell ref="CU355:CV355"/>
    <mergeCell ref="CX355:CY355"/>
    <mergeCell ref="CX356:CY356"/>
    <mergeCell ref="CP358:CV358"/>
    <mergeCell ref="CO361:CO362"/>
    <mergeCell ref="CP361:CR361"/>
    <mergeCell ref="CV361:CV362"/>
    <mergeCell ref="CX391:CY391"/>
    <mergeCell ref="CN393:CY393"/>
    <mergeCell ref="CM394:CZ394"/>
    <mergeCell ref="DA394:DA458"/>
    <mergeCell ref="CM395:CM458"/>
    <mergeCell ref="CN396:CO396"/>
    <mergeCell ref="CP396:CR396"/>
    <mergeCell ref="CV396:CW396"/>
    <mergeCell ref="CX396:CY396"/>
    <mergeCell ref="CN398:CN407"/>
    <mergeCell ref="CN410:CN418"/>
    <mergeCell ref="CN420:CN429"/>
    <mergeCell ref="CN431:CN439"/>
    <mergeCell ref="CN441:CN450"/>
    <mergeCell ref="CN452:CN459"/>
    <mergeCell ref="CO382:CP382"/>
    <mergeCell ref="CQ382:CX382"/>
    <mergeCell ref="CP384:CQ384"/>
    <mergeCell ref="CV384:CW384"/>
    <mergeCell ref="CP386:CQ386"/>
    <mergeCell ref="CT386:CV386"/>
    <mergeCell ref="CO390:CP390"/>
    <mergeCell ref="CS390:CU390"/>
    <mergeCell ref="CX390:CY390"/>
    <mergeCell ref="CM460:DA460"/>
    <mergeCell ref="CM461:CZ461"/>
    <mergeCell ref="DA461:DA508"/>
    <mergeCell ref="CN462:CO462"/>
    <mergeCell ref="CP462:CS462"/>
    <mergeCell ref="CW462:CZ462"/>
    <mergeCell ref="CM463:CM508"/>
    <mergeCell ref="CO463:CU463"/>
    <mergeCell ref="CV463:CX463"/>
    <mergeCell ref="CP464:CW464"/>
    <mergeCell ref="CR465:CV465"/>
    <mergeCell ref="CP466:CW466"/>
    <mergeCell ref="CP469:CR469"/>
    <mergeCell ref="CX469:CY469"/>
    <mergeCell ref="CP470:CR470"/>
    <mergeCell ref="CU470:CV470"/>
    <mergeCell ref="CX470:CY470"/>
    <mergeCell ref="CX471:CY471"/>
    <mergeCell ref="CP473:CV473"/>
    <mergeCell ref="CO476:CO477"/>
    <mergeCell ref="CP476:CR476"/>
    <mergeCell ref="CV476:CV477"/>
    <mergeCell ref="CW476:CW477"/>
    <mergeCell ref="CX476:CY476"/>
    <mergeCell ref="CX511:CY511"/>
    <mergeCell ref="CN513:CN522"/>
    <mergeCell ref="CN525:CN533"/>
    <mergeCell ref="CN535:CN544"/>
    <mergeCell ref="CN546:CN554"/>
    <mergeCell ref="CN556:CN565"/>
    <mergeCell ref="CN567:CN574"/>
    <mergeCell ref="CO497:CP497"/>
    <mergeCell ref="CQ497:CX497"/>
    <mergeCell ref="CP499:CQ499"/>
    <mergeCell ref="CV499:CW499"/>
    <mergeCell ref="CP501:CQ501"/>
    <mergeCell ref="CT501:CV501"/>
    <mergeCell ref="CO505:CP505"/>
    <mergeCell ref="CS505:CU505"/>
    <mergeCell ref="CX505:CY505"/>
    <mergeCell ref="CO484:CX484"/>
    <mergeCell ref="CO486:CR486"/>
    <mergeCell ref="CT486:CX486"/>
    <mergeCell ref="CO487:CY487"/>
    <mergeCell ref="CO494:CP494"/>
    <mergeCell ref="CQ494:CX494"/>
    <mergeCell ref="CO495:CP495"/>
    <mergeCell ref="CQ495:CX495"/>
    <mergeCell ref="CO496:CP496"/>
    <mergeCell ref="CQ496:CX496"/>
    <mergeCell ref="CM575:DA575"/>
    <mergeCell ref="DB1:DO1"/>
    <mergeCell ref="DP1:DP48"/>
    <mergeCell ref="DC2:DD2"/>
    <mergeCell ref="DE2:DH2"/>
    <mergeCell ref="DL2:DO2"/>
    <mergeCell ref="DB3:DB48"/>
    <mergeCell ref="DD3:DJ3"/>
    <mergeCell ref="DK3:DM3"/>
    <mergeCell ref="DE4:DL4"/>
    <mergeCell ref="DG5:DK5"/>
    <mergeCell ref="DE6:DL6"/>
    <mergeCell ref="DE9:DG9"/>
    <mergeCell ref="DM9:DN9"/>
    <mergeCell ref="DE10:DG10"/>
    <mergeCell ref="DJ10:DK10"/>
    <mergeCell ref="DM10:DN10"/>
    <mergeCell ref="DM11:DN11"/>
    <mergeCell ref="DE13:DK13"/>
    <mergeCell ref="DD16:DD17"/>
    <mergeCell ref="DE16:DG16"/>
    <mergeCell ref="DK16:DK17"/>
    <mergeCell ref="DL16:DL17"/>
    <mergeCell ref="DM16:DN16"/>
    <mergeCell ref="CX506:CY506"/>
    <mergeCell ref="CN508:CY508"/>
    <mergeCell ref="CM509:CZ509"/>
    <mergeCell ref="DA509:DA573"/>
    <mergeCell ref="CM510:CM573"/>
    <mergeCell ref="CN511:CO511"/>
    <mergeCell ref="CP511:CR511"/>
    <mergeCell ref="CV511:CW511"/>
    <mergeCell ref="DD37:DE37"/>
    <mergeCell ref="DF37:DM37"/>
    <mergeCell ref="DE39:DF39"/>
    <mergeCell ref="DK39:DL39"/>
    <mergeCell ref="DE41:DF41"/>
    <mergeCell ref="DI41:DK41"/>
    <mergeCell ref="DD45:DE45"/>
    <mergeCell ref="DH45:DJ45"/>
    <mergeCell ref="DM45:DN45"/>
    <mergeCell ref="DD24:DM24"/>
    <mergeCell ref="DD26:DG26"/>
    <mergeCell ref="DI26:DM26"/>
    <mergeCell ref="DD27:DN27"/>
    <mergeCell ref="DD34:DE34"/>
    <mergeCell ref="DF34:DM34"/>
    <mergeCell ref="DD35:DE35"/>
    <mergeCell ref="DF35:DM35"/>
    <mergeCell ref="DD36:DE36"/>
    <mergeCell ref="DF36:DM36"/>
    <mergeCell ref="DL131:DL132"/>
    <mergeCell ref="DM131:DN131"/>
    <mergeCell ref="DM46:DN46"/>
    <mergeCell ref="DC48:DN48"/>
    <mergeCell ref="DB49:DO49"/>
    <mergeCell ref="DP49:DP113"/>
    <mergeCell ref="DB50:DB113"/>
    <mergeCell ref="DC51:DD51"/>
    <mergeCell ref="DE51:DG51"/>
    <mergeCell ref="DK51:DL51"/>
    <mergeCell ref="DM51:DN51"/>
    <mergeCell ref="DC53:DC62"/>
    <mergeCell ref="DC65:DC73"/>
    <mergeCell ref="DC75:DC84"/>
    <mergeCell ref="DC86:DC94"/>
    <mergeCell ref="DC96:DC105"/>
    <mergeCell ref="DC107:DC114"/>
    <mergeCell ref="DD139:DM139"/>
    <mergeCell ref="DD141:DG141"/>
    <mergeCell ref="DI141:DM141"/>
    <mergeCell ref="DD142:DN142"/>
    <mergeCell ref="DD149:DE149"/>
    <mergeCell ref="DF149:DM149"/>
    <mergeCell ref="DD150:DE150"/>
    <mergeCell ref="DF150:DM150"/>
    <mergeCell ref="DD151:DE151"/>
    <mergeCell ref="DF151:DM151"/>
    <mergeCell ref="DB115:DP115"/>
    <mergeCell ref="DB116:DO116"/>
    <mergeCell ref="DP116:DP163"/>
    <mergeCell ref="DC117:DD117"/>
    <mergeCell ref="DE117:DH117"/>
    <mergeCell ref="DL117:DO117"/>
    <mergeCell ref="DB118:DB163"/>
    <mergeCell ref="DD118:DJ118"/>
    <mergeCell ref="DK118:DM118"/>
    <mergeCell ref="DE119:DL119"/>
    <mergeCell ref="DG120:DK120"/>
    <mergeCell ref="DE121:DL121"/>
    <mergeCell ref="DE124:DG124"/>
    <mergeCell ref="DM124:DN124"/>
    <mergeCell ref="DE125:DG125"/>
    <mergeCell ref="DJ125:DK125"/>
    <mergeCell ref="DM125:DN125"/>
    <mergeCell ref="DM126:DN126"/>
    <mergeCell ref="DE128:DK128"/>
    <mergeCell ref="DD131:DD132"/>
    <mergeCell ref="DE131:DG131"/>
    <mergeCell ref="DK131:DK132"/>
    <mergeCell ref="DM161:DN161"/>
    <mergeCell ref="DC163:DN163"/>
    <mergeCell ref="DB164:DO164"/>
    <mergeCell ref="DP164:DP228"/>
    <mergeCell ref="DB165:DB228"/>
    <mergeCell ref="DC166:DD166"/>
    <mergeCell ref="DE166:DG166"/>
    <mergeCell ref="DK166:DL166"/>
    <mergeCell ref="DM166:DN166"/>
    <mergeCell ref="DC168:DC177"/>
    <mergeCell ref="DC180:DC188"/>
    <mergeCell ref="DC190:DC199"/>
    <mergeCell ref="DC201:DC209"/>
    <mergeCell ref="DC211:DC220"/>
    <mergeCell ref="DC222:DC229"/>
    <mergeCell ref="DD152:DE152"/>
    <mergeCell ref="DF152:DM152"/>
    <mergeCell ref="DE154:DF154"/>
    <mergeCell ref="DK154:DL154"/>
    <mergeCell ref="DE156:DF156"/>
    <mergeCell ref="DI156:DK156"/>
    <mergeCell ref="DD160:DE160"/>
    <mergeCell ref="DH160:DJ160"/>
    <mergeCell ref="DM160:DN160"/>
    <mergeCell ref="DB230:DP230"/>
    <mergeCell ref="DB231:DO231"/>
    <mergeCell ref="DP231:DP278"/>
    <mergeCell ref="DC232:DD232"/>
    <mergeCell ref="DE232:DH232"/>
    <mergeCell ref="DL232:DO232"/>
    <mergeCell ref="DB233:DB278"/>
    <mergeCell ref="DD233:DJ233"/>
    <mergeCell ref="DK233:DM233"/>
    <mergeCell ref="DE234:DL234"/>
    <mergeCell ref="DG235:DK235"/>
    <mergeCell ref="DE236:DL236"/>
    <mergeCell ref="DE239:DG239"/>
    <mergeCell ref="DM239:DN239"/>
    <mergeCell ref="DE240:DG240"/>
    <mergeCell ref="DJ240:DK240"/>
    <mergeCell ref="DM240:DN240"/>
    <mergeCell ref="DM241:DN241"/>
    <mergeCell ref="DE243:DK243"/>
    <mergeCell ref="DD246:DD247"/>
    <mergeCell ref="DE246:DG246"/>
    <mergeCell ref="DK246:DK247"/>
    <mergeCell ref="DL246:DL247"/>
    <mergeCell ref="DM246:DN246"/>
    <mergeCell ref="DD267:DE267"/>
    <mergeCell ref="DF267:DM267"/>
    <mergeCell ref="DE269:DF269"/>
    <mergeCell ref="DK269:DL269"/>
    <mergeCell ref="DE271:DF271"/>
    <mergeCell ref="DI271:DK271"/>
    <mergeCell ref="DD275:DE275"/>
    <mergeCell ref="DH275:DJ275"/>
    <mergeCell ref="DM275:DN275"/>
    <mergeCell ref="DD254:DM254"/>
    <mergeCell ref="DD256:DG256"/>
    <mergeCell ref="DI256:DM256"/>
    <mergeCell ref="DD257:DN257"/>
    <mergeCell ref="DD264:DE264"/>
    <mergeCell ref="DF264:DM264"/>
    <mergeCell ref="DD265:DE265"/>
    <mergeCell ref="DF265:DM265"/>
    <mergeCell ref="DD266:DE266"/>
    <mergeCell ref="DF266:DM266"/>
    <mergeCell ref="DL361:DL362"/>
    <mergeCell ref="DM361:DN361"/>
    <mergeCell ref="DM276:DN276"/>
    <mergeCell ref="DC278:DN278"/>
    <mergeCell ref="DB279:DO279"/>
    <mergeCell ref="DP279:DP343"/>
    <mergeCell ref="DB280:DB343"/>
    <mergeCell ref="DC281:DD281"/>
    <mergeCell ref="DE281:DG281"/>
    <mergeCell ref="DK281:DL281"/>
    <mergeCell ref="DM281:DN281"/>
    <mergeCell ref="DC283:DC292"/>
    <mergeCell ref="DC295:DC303"/>
    <mergeCell ref="DC305:DC314"/>
    <mergeCell ref="DC316:DC324"/>
    <mergeCell ref="DC326:DC335"/>
    <mergeCell ref="DC337:DC344"/>
    <mergeCell ref="DD369:DM369"/>
    <mergeCell ref="DD371:DG371"/>
    <mergeCell ref="DI371:DM371"/>
    <mergeCell ref="DD372:DN372"/>
    <mergeCell ref="DD379:DE379"/>
    <mergeCell ref="DF379:DM379"/>
    <mergeCell ref="DD380:DE380"/>
    <mergeCell ref="DF380:DM380"/>
    <mergeCell ref="DD381:DE381"/>
    <mergeCell ref="DF381:DM381"/>
    <mergeCell ref="DB345:DP345"/>
    <mergeCell ref="DB346:DO346"/>
    <mergeCell ref="DP346:DP393"/>
    <mergeCell ref="DC347:DD347"/>
    <mergeCell ref="DE347:DH347"/>
    <mergeCell ref="DL347:DO347"/>
    <mergeCell ref="DB348:DB393"/>
    <mergeCell ref="DD348:DJ348"/>
    <mergeCell ref="DK348:DM348"/>
    <mergeCell ref="DE349:DL349"/>
    <mergeCell ref="DG350:DK350"/>
    <mergeCell ref="DE351:DL351"/>
    <mergeCell ref="DE354:DG354"/>
    <mergeCell ref="DM354:DN354"/>
    <mergeCell ref="DE355:DG355"/>
    <mergeCell ref="DJ355:DK355"/>
    <mergeCell ref="DM355:DN355"/>
    <mergeCell ref="DM356:DN356"/>
    <mergeCell ref="DE358:DK358"/>
    <mergeCell ref="DD361:DD362"/>
    <mergeCell ref="DE361:DG361"/>
    <mergeCell ref="DK361:DK362"/>
    <mergeCell ref="DM391:DN391"/>
    <mergeCell ref="DC393:DN393"/>
    <mergeCell ref="DB394:DO394"/>
    <mergeCell ref="DP394:DP458"/>
    <mergeCell ref="DB395:DB458"/>
    <mergeCell ref="DC396:DD396"/>
    <mergeCell ref="DE396:DG396"/>
    <mergeCell ref="DK396:DL396"/>
    <mergeCell ref="DM396:DN396"/>
    <mergeCell ref="DC398:DC407"/>
    <mergeCell ref="DC410:DC418"/>
    <mergeCell ref="DC420:DC429"/>
    <mergeCell ref="DC431:DC439"/>
    <mergeCell ref="DC441:DC450"/>
    <mergeCell ref="DC452:DC459"/>
    <mergeCell ref="DD382:DE382"/>
    <mergeCell ref="DF382:DM382"/>
    <mergeCell ref="DE384:DF384"/>
    <mergeCell ref="DK384:DL384"/>
    <mergeCell ref="DE386:DF386"/>
    <mergeCell ref="DI386:DK386"/>
    <mergeCell ref="DD390:DE390"/>
    <mergeCell ref="DH390:DJ390"/>
    <mergeCell ref="DM390:DN390"/>
    <mergeCell ref="DB460:DP460"/>
    <mergeCell ref="DB461:DO461"/>
    <mergeCell ref="DP461:DP508"/>
    <mergeCell ref="DC462:DD462"/>
    <mergeCell ref="DE462:DH462"/>
    <mergeCell ref="DL462:DO462"/>
    <mergeCell ref="DB463:DB508"/>
    <mergeCell ref="DD463:DJ463"/>
    <mergeCell ref="DK463:DM463"/>
    <mergeCell ref="DE464:DL464"/>
    <mergeCell ref="DG465:DK465"/>
    <mergeCell ref="DE466:DL466"/>
    <mergeCell ref="DE469:DG469"/>
    <mergeCell ref="DM469:DN469"/>
    <mergeCell ref="DE470:DG470"/>
    <mergeCell ref="DJ470:DK470"/>
    <mergeCell ref="DM470:DN470"/>
    <mergeCell ref="DM471:DN471"/>
    <mergeCell ref="DE473:DK473"/>
    <mergeCell ref="DD476:DD477"/>
    <mergeCell ref="DE476:DG476"/>
    <mergeCell ref="DK476:DK477"/>
    <mergeCell ref="DL476:DL477"/>
    <mergeCell ref="DM476:DN476"/>
    <mergeCell ref="DM511:DN511"/>
    <mergeCell ref="DC513:DC522"/>
    <mergeCell ref="DC525:DC533"/>
    <mergeCell ref="DC535:DC544"/>
    <mergeCell ref="DC546:DC554"/>
    <mergeCell ref="DC556:DC565"/>
    <mergeCell ref="DC567:DC574"/>
    <mergeCell ref="DD497:DE497"/>
    <mergeCell ref="DF497:DM497"/>
    <mergeCell ref="DE499:DF499"/>
    <mergeCell ref="DK499:DL499"/>
    <mergeCell ref="DE501:DF501"/>
    <mergeCell ref="DI501:DK501"/>
    <mergeCell ref="DD505:DE505"/>
    <mergeCell ref="DH505:DJ505"/>
    <mergeCell ref="DM505:DN505"/>
    <mergeCell ref="DD484:DM484"/>
    <mergeCell ref="DD486:DG486"/>
    <mergeCell ref="DI486:DM486"/>
    <mergeCell ref="DD487:DN487"/>
    <mergeCell ref="DD494:DE494"/>
    <mergeCell ref="DF494:DM494"/>
    <mergeCell ref="DD495:DE495"/>
    <mergeCell ref="DF495:DM495"/>
    <mergeCell ref="DD496:DE496"/>
    <mergeCell ref="DF496:DM496"/>
    <mergeCell ref="DB575:DP575"/>
    <mergeCell ref="DQ1:ED1"/>
    <mergeCell ref="EE1:EE48"/>
    <mergeCell ref="DR2:DS2"/>
    <mergeCell ref="DT2:DW2"/>
    <mergeCell ref="EA2:ED2"/>
    <mergeCell ref="DQ3:DQ48"/>
    <mergeCell ref="DS3:DY3"/>
    <mergeCell ref="DZ3:EB3"/>
    <mergeCell ref="DT4:EA4"/>
    <mergeCell ref="DV5:DZ5"/>
    <mergeCell ref="DT6:EA6"/>
    <mergeCell ref="DT9:DV9"/>
    <mergeCell ref="EB9:EC9"/>
    <mergeCell ref="DT10:DV10"/>
    <mergeCell ref="DY10:DZ10"/>
    <mergeCell ref="EB10:EC10"/>
    <mergeCell ref="EB11:EC11"/>
    <mergeCell ref="DT13:DZ13"/>
    <mergeCell ref="DS16:DS17"/>
    <mergeCell ref="DT16:DV16"/>
    <mergeCell ref="DZ16:DZ17"/>
    <mergeCell ref="EA16:EA17"/>
    <mergeCell ref="EB16:EC16"/>
    <mergeCell ref="DM506:DN506"/>
    <mergeCell ref="DC508:DN508"/>
    <mergeCell ref="DB509:DO509"/>
    <mergeCell ref="DP509:DP573"/>
    <mergeCell ref="DB510:DB573"/>
    <mergeCell ref="DC511:DD511"/>
    <mergeCell ref="DE511:DG511"/>
    <mergeCell ref="DK511:DL511"/>
    <mergeCell ref="DS37:DT37"/>
    <mergeCell ref="DU37:EB37"/>
    <mergeCell ref="DT39:DU39"/>
    <mergeCell ref="DZ39:EA39"/>
    <mergeCell ref="DT41:DU41"/>
    <mergeCell ref="DX41:DZ41"/>
    <mergeCell ref="DS45:DT45"/>
    <mergeCell ref="DW45:DY45"/>
    <mergeCell ref="EB45:EC45"/>
    <mergeCell ref="DS24:EB24"/>
    <mergeCell ref="DS26:DV26"/>
    <mergeCell ref="DX26:EB26"/>
    <mergeCell ref="DS27:EC27"/>
    <mergeCell ref="DS34:DT34"/>
    <mergeCell ref="DU34:EB34"/>
    <mergeCell ref="DS35:DT35"/>
    <mergeCell ref="DU35:EB35"/>
    <mergeCell ref="DS36:DT36"/>
    <mergeCell ref="DU36:EB36"/>
    <mergeCell ref="EA131:EA132"/>
    <mergeCell ref="EB131:EC131"/>
    <mergeCell ref="EB46:EC46"/>
    <mergeCell ref="DR48:EC48"/>
    <mergeCell ref="DQ49:ED49"/>
    <mergeCell ref="EE49:EE113"/>
    <mergeCell ref="DQ50:DQ113"/>
    <mergeCell ref="DR51:DS51"/>
    <mergeCell ref="DT51:DV51"/>
    <mergeCell ref="DZ51:EA51"/>
    <mergeCell ref="EB51:EC51"/>
    <mergeCell ref="DR53:DR62"/>
    <mergeCell ref="DR65:DR73"/>
    <mergeCell ref="DR75:DR84"/>
    <mergeCell ref="DR86:DR94"/>
    <mergeCell ref="DR96:DR105"/>
    <mergeCell ref="DR107:DR114"/>
    <mergeCell ref="DS139:EB139"/>
    <mergeCell ref="DS141:DV141"/>
    <mergeCell ref="DX141:EB141"/>
    <mergeCell ref="DS142:EC142"/>
    <mergeCell ref="DS149:DT149"/>
    <mergeCell ref="DU149:EB149"/>
    <mergeCell ref="DS150:DT150"/>
    <mergeCell ref="DU150:EB150"/>
    <mergeCell ref="DS151:DT151"/>
    <mergeCell ref="DU151:EB151"/>
    <mergeCell ref="DQ115:EE115"/>
    <mergeCell ref="DQ116:ED116"/>
    <mergeCell ref="EE116:EE163"/>
    <mergeCell ref="DR117:DS117"/>
    <mergeCell ref="DT117:DW117"/>
    <mergeCell ref="EA117:ED117"/>
    <mergeCell ref="DQ118:DQ163"/>
    <mergeCell ref="DS118:DY118"/>
    <mergeCell ref="DZ118:EB118"/>
    <mergeCell ref="DT119:EA119"/>
    <mergeCell ref="DV120:DZ120"/>
    <mergeCell ref="DT121:EA121"/>
    <mergeCell ref="DT124:DV124"/>
    <mergeCell ref="EB124:EC124"/>
    <mergeCell ref="DT125:DV125"/>
    <mergeCell ref="DY125:DZ125"/>
    <mergeCell ref="EB125:EC125"/>
    <mergeCell ref="EB126:EC126"/>
    <mergeCell ref="DT128:DZ128"/>
    <mergeCell ref="DS131:DS132"/>
    <mergeCell ref="DT131:DV131"/>
    <mergeCell ref="DZ131:DZ132"/>
    <mergeCell ref="EB161:EC161"/>
    <mergeCell ref="DR163:EC163"/>
    <mergeCell ref="DQ164:ED164"/>
    <mergeCell ref="EE164:EE228"/>
    <mergeCell ref="DQ165:DQ228"/>
    <mergeCell ref="DR166:DS166"/>
    <mergeCell ref="DT166:DV166"/>
    <mergeCell ref="DZ166:EA166"/>
    <mergeCell ref="EB166:EC166"/>
    <mergeCell ref="DR168:DR177"/>
    <mergeCell ref="DR180:DR188"/>
    <mergeCell ref="DR190:DR199"/>
    <mergeCell ref="DR201:DR209"/>
    <mergeCell ref="DR211:DR220"/>
    <mergeCell ref="DR222:DR229"/>
    <mergeCell ref="DS152:DT152"/>
    <mergeCell ref="DU152:EB152"/>
    <mergeCell ref="DT154:DU154"/>
    <mergeCell ref="DZ154:EA154"/>
    <mergeCell ref="DT156:DU156"/>
    <mergeCell ref="DX156:DZ156"/>
    <mergeCell ref="DS160:DT160"/>
    <mergeCell ref="DW160:DY160"/>
    <mergeCell ref="EB160:EC160"/>
    <mergeCell ref="DQ230:EE230"/>
    <mergeCell ref="DQ231:ED231"/>
    <mergeCell ref="EE231:EE278"/>
    <mergeCell ref="DR232:DS232"/>
    <mergeCell ref="DT232:DW232"/>
    <mergeCell ref="EA232:ED232"/>
    <mergeCell ref="DQ233:DQ278"/>
    <mergeCell ref="DS233:DY233"/>
    <mergeCell ref="DZ233:EB233"/>
    <mergeCell ref="DT234:EA234"/>
    <mergeCell ref="DV235:DZ235"/>
    <mergeCell ref="DT236:EA236"/>
    <mergeCell ref="DT239:DV239"/>
    <mergeCell ref="EB239:EC239"/>
    <mergeCell ref="DT240:DV240"/>
    <mergeCell ref="DY240:DZ240"/>
    <mergeCell ref="EB240:EC240"/>
    <mergeCell ref="EB241:EC241"/>
    <mergeCell ref="DT243:DZ243"/>
    <mergeCell ref="DS246:DS247"/>
    <mergeCell ref="DT246:DV246"/>
    <mergeCell ref="DZ246:DZ247"/>
    <mergeCell ref="EA246:EA247"/>
    <mergeCell ref="EB246:EC246"/>
    <mergeCell ref="DS267:DT267"/>
    <mergeCell ref="DU267:EB267"/>
    <mergeCell ref="DT269:DU269"/>
    <mergeCell ref="DZ269:EA269"/>
    <mergeCell ref="DT271:DU271"/>
    <mergeCell ref="DX271:DZ271"/>
    <mergeCell ref="DS275:DT275"/>
    <mergeCell ref="DW275:DY275"/>
    <mergeCell ref="EB275:EC275"/>
    <mergeCell ref="DS254:EB254"/>
    <mergeCell ref="DS256:DV256"/>
    <mergeCell ref="DX256:EB256"/>
    <mergeCell ref="DS257:EC257"/>
    <mergeCell ref="DS264:DT264"/>
    <mergeCell ref="DU264:EB264"/>
    <mergeCell ref="DS265:DT265"/>
    <mergeCell ref="DU265:EB265"/>
    <mergeCell ref="DS266:DT266"/>
    <mergeCell ref="DU266:EB266"/>
    <mergeCell ref="EA361:EA362"/>
    <mergeCell ref="EB361:EC361"/>
    <mergeCell ref="EB276:EC276"/>
    <mergeCell ref="DR278:EC278"/>
    <mergeCell ref="DQ279:ED279"/>
    <mergeCell ref="EE279:EE343"/>
    <mergeCell ref="DQ280:DQ343"/>
    <mergeCell ref="DR281:DS281"/>
    <mergeCell ref="DT281:DV281"/>
    <mergeCell ref="DZ281:EA281"/>
    <mergeCell ref="EB281:EC281"/>
    <mergeCell ref="DR283:DR292"/>
    <mergeCell ref="DR295:DR303"/>
    <mergeCell ref="DR305:DR314"/>
    <mergeCell ref="DR316:DR324"/>
    <mergeCell ref="DR326:DR335"/>
    <mergeCell ref="DR337:DR344"/>
    <mergeCell ref="DS369:EB369"/>
    <mergeCell ref="DS371:DV371"/>
    <mergeCell ref="DX371:EB371"/>
    <mergeCell ref="DS372:EC372"/>
    <mergeCell ref="DS379:DT379"/>
    <mergeCell ref="DU379:EB379"/>
    <mergeCell ref="DS380:DT380"/>
    <mergeCell ref="DU380:EB380"/>
    <mergeCell ref="DS381:DT381"/>
    <mergeCell ref="DU381:EB381"/>
    <mergeCell ref="DQ345:EE345"/>
    <mergeCell ref="DQ346:ED346"/>
    <mergeCell ref="EE346:EE393"/>
    <mergeCell ref="DR347:DS347"/>
    <mergeCell ref="DT347:DW347"/>
    <mergeCell ref="EA347:ED347"/>
    <mergeCell ref="DQ348:DQ393"/>
    <mergeCell ref="DS348:DY348"/>
    <mergeCell ref="DZ348:EB348"/>
    <mergeCell ref="DT349:EA349"/>
    <mergeCell ref="DV350:DZ350"/>
    <mergeCell ref="DT351:EA351"/>
    <mergeCell ref="DT354:DV354"/>
    <mergeCell ref="EB354:EC354"/>
    <mergeCell ref="DT355:DV355"/>
    <mergeCell ref="DY355:DZ355"/>
    <mergeCell ref="EB355:EC355"/>
    <mergeCell ref="EB356:EC356"/>
    <mergeCell ref="DT358:DZ358"/>
    <mergeCell ref="DS361:DS362"/>
    <mergeCell ref="DT361:DV361"/>
    <mergeCell ref="DZ361:DZ362"/>
    <mergeCell ref="EB391:EC391"/>
    <mergeCell ref="DR393:EC393"/>
    <mergeCell ref="DQ394:ED394"/>
    <mergeCell ref="EE394:EE458"/>
    <mergeCell ref="DQ395:DQ458"/>
    <mergeCell ref="DR396:DS396"/>
    <mergeCell ref="DT396:DV396"/>
    <mergeCell ref="DZ396:EA396"/>
    <mergeCell ref="EB396:EC396"/>
    <mergeCell ref="DR398:DR407"/>
    <mergeCell ref="DR410:DR418"/>
    <mergeCell ref="DR420:DR429"/>
    <mergeCell ref="DR431:DR439"/>
    <mergeCell ref="DR441:DR450"/>
    <mergeCell ref="DR452:DR459"/>
    <mergeCell ref="DS382:DT382"/>
    <mergeCell ref="DU382:EB382"/>
    <mergeCell ref="DT384:DU384"/>
    <mergeCell ref="DZ384:EA384"/>
    <mergeCell ref="DT386:DU386"/>
    <mergeCell ref="DX386:DZ386"/>
    <mergeCell ref="DS390:DT390"/>
    <mergeCell ref="DW390:DY390"/>
    <mergeCell ref="EB390:EC390"/>
    <mergeCell ref="DQ460:EE460"/>
    <mergeCell ref="DQ461:ED461"/>
    <mergeCell ref="EE461:EE508"/>
    <mergeCell ref="DR462:DS462"/>
    <mergeCell ref="DT462:DW462"/>
    <mergeCell ref="EA462:ED462"/>
    <mergeCell ref="DQ463:DQ508"/>
    <mergeCell ref="DS463:DY463"/>
    <mergeCell ref="DZ463:EB463"/>
    <mergeCell ref="DT464:EA464"/>
    <mergeCell ref="DV465:DZ465"/>
    <mergeCell ref="DT466:EA466"/>
    <mergeCell ref="DT469:DV469"/>
    <mergeCell ref="EB469:EC469"/>
    <mergeCell ref="DT470:DV470"/>
    <mergeCell ref="DY470:DZ470"/>
    <mergeCell ref="EB470:EC470"/>
    <mergeCell ref="EB471:EC471"/>
    <mergeCell ref="DT473:DZ473"/>
    <mergeCell ref="DS476:DS477"/>
    <mergeCell ref="DT476:DV476"/>
    <mergeCell ref="DZ476:DZ477"/>
    <mergeCell ref="EA476:EA477"/>
    <mergeCell ref="EB476:EC476"/>
    <mergeCell ref="EB511:EC511"/>
    <mergeCell ref="DR513:DR522"/>
    <mergeCell ref="DR525:DR533"/>
    <mergeCell ref="DR535:DR544"/>
    <mergeCell ref="DR546:DR554"/>
    <mergeCell ref="DR556:DR565"/>
    <mergeCell ref="DR567:DR574"/>
    <mergeCell ref="DS497:DT497"/>
    <mergeCell ref="DU497:EB497"/>
    <mergeCell ref="DT499:DU499"/>
    <mergeCell ref="DZ499:EA499"/>
    <mergeCell ref="DT501:DU501"/>
    <mergeCell ref="DX501:DZ501"/>
    <mergeCell ref="DS505:DT505"/>
    <mergeCell ref="DW505:DY505"/>
    <mergeCell ref="EB505:EC505"/>
    <mergeCell ref="DS484:EB484"/>
    <mergeCell ref="DS486:DV486"/>
    <mergeCell ref="DX486:EB486"/>
    <mergeCell ref="DS487:EC487"/>
    <mergeCell ref="DS494:DT494"/>
    <mergeCell ref="DU494:EB494"/>
    <mergeCell ref="DS495:DT495"/>
    <mergeCell ref="DU495:EB495"/>
    <mergeCell ref="DS496:DT496"/>
    <mergeCell ref="DU496:EB496"/>
    <mergeCell ref="DQ575:EE575"/>
    <mergeCell ref="EF1:ES1"/>
    <mergeCell ref="ET1:ET48"/>
    <mergeCell ref="EG2:EH2"/>
    <mergeCell ref="EI2:EL2"/>
    <mergeCell ref="EP2:ES2"/>
    <mergeCell ref="EF3:EF48"/>
    <mergeCell ref="EH3:EN3"/>
    <mergeCell ref="EO3:EQ3"/>
    <mergeCell ref="EI4:EP4"/>
    <mergeCell ref="EK5:EO5"/>
    <mergeCell ref="EI6:EP6"/>
    <mergeCell ref="EI9:EK9"/>
    <mergeCell ref="EQ9:ER9"/>
    <mergeCell ref="EI10:EK10"/>
    <mergeCell ref="EN10:EO10"/>
    <mergeCell ref="EQ10:ER10"/>
    <mergeCell ref="EQ11:ER11"/>
    <mergeCell ref="EI13:EO13"/>
    <mergeCell ref="EH16:EH17"/>
    <mergeCell ref="EI16:EK16"/>
    <mergeCell ref="EO16:EO17"/>
    <mergeCell ref="EP16:EP17"/>
    <mergeCell ref="EQ16:ER16"/>
    <mergeCell ref="EB506:EC506"/>
    <mergeCell ref="DR508:EC508"/>
    <mergeCell ref="DQ509:ED509"/>
    <mergeCell ref="EE509:EE573"/>
    <mergeCell ref="DQ510:DQ573"/>
    <mergeCell ref="DR511:DS511"/>
    <mergeCell ref="DT511:DV511"/>
    <mergeCell ref="DZ511:EA511"/>
    <mergeCell ref="EH37:EI37"/>
    <mergeCell ref="EJ37:EQ37"/>
    <mergeCell ref="EI39:EJ39"/>
    <mergeCell ref="EO39:EP39"/>
    <mergeCell ref="EI41:EJ41"/>
    <mergeCell ref="EM41:EO41"/>
    <mergeCell ref="EH45:EI45"/>
    <mergeCell ref="EL45:EN45"/>
    <mergeCell ref="EQ45:ER45"/>
    <mergeCell ref="EH24:EQ24"/>
    <mergeCell ref="EH26:EK26"/>
    <mergeCell ref="EM26:EQ26"/>
    <mergeCell ref="EH27:ER27"/>
    <mergeCell ref="EH34:EI34"/>
    <mergeCell ref="EJ34:EQ34"/>
    <mergeCell ref="EH35:EI35"/>
    <mergeCell ref="EJ35:EQ35"/>
    <mergeCell ref="EH36:EI36"/>
    <mergeCell ref="EJ36:EQ36"/>
    <mergeCell ref="EP131:EP132"/>
    <mergeCell ref="EQ131:ER131"/>
    <mergeCell ref="EQ46:ER46"/>
    <mergeCell ref="EG48:ER48"/>
    <mergeCell ref="EF49:ES49"/>
    <mergeCell ref="ET49:ET113"/>
    <mergeCell ref="EF50:EF113"/>
    <mergeCell ref="EG51:EH51"/>
    <mergeCell ref="EI51:EK51"/>
    <mergeCell ref="EO51:EP51"/>
    <mergeCell ref="EQ51:ER51"/>
    <mergeCell ref="EG53:EG62"/>
    <mergeCell ref="EG65:EG73"/>
    <mergeCell ref="EG75:EG84"/>
    <mergeCell ref="EG86:EG94"/>
    <mergeCell ref="EG96:EG105"/>
    <mergeCell ref="EG107:EG114"/>
    <mergeCell ref="EH139:EQ139"/>
    <mergeCell ref="EH141:EK141"/>
    <mergeCell ref="EM141:EQ141"/>
    <mergeCell ref="EH142:ER142"/>
    <mergeCell ref="EH149:EI149"/>
    <mergeCell ref="EJ149:EQ149"/>
    <mergeCell ref="EH150:EI150"/>
    <mergeCell ref="EJ150:EQ150"/>
    <mergeCell ref="EH151:EI151"/>
    <mergeCell ref="EJ151:EQ151"/>
    <mergeCell ref="EF115:ET115"/>
    <mergeCell ref="EF116:ES116"/>
    <mergeCell ref="ET116:ET163"/>
    <mergeCell ref="EG117:EH117"/>
    <mergeCell ref="EI117:EL117"/>
    <mergeCell ref="EP117:ES117"/>
    <mergeCell ref="EF118:EF163"/>
    <mergeCell ref="EH118:EN118"/>
    <mergeCell ref="EO118:EQ118"/>
    <mergeCell ref="EI119:EP119"/>
    <mergeCell ref="EK120:EO120"/>
    <mergeCell ref="EI121:EP121"/>
    <mergeCell ref="EI124:EK124"/>
    <mergeCell ref="EQ124:ER124"/>
    <mergeCell ref="EI125:EK125"/>
    <mergeCell ref="EN125:EO125"/>
    <mergeCell ref="EQ125:ER125"/>
    <mergeCell ref="EQ126:ER126"/>
    <mergeCell ref="EI128:EO128"/>
    <mergeCell ref="EH131:EH132"/>
    <mergeCell ref="EI131:EK131"/>
    <mergeCell ref="EO131:EO132"/>
    <mergeCell ref="EQ161:ER161"/>
    <mergeCell ref="EG163:ER163"/>
    <mergeCell ref="EF164:ES164"/>
    <mergeCell ref="ET164:ET228"/>
    <mergeCell ref="EF165:EF228"/>
    <mergeCell ref="EG166:EH166"/>
    <mergeCell ref="EI166:EK166"/>
    <mergeCell ref="EO166:EP166"/>
    <mergeCell ref="EQ166:ER166"/>
    <mergeCell ref="EG168:EG177"/>
    <mergeCell ref="EG180:EG188"/>
    <mergeCell ref="EG190:EG199"/>
    <mergeCell ref="EG201:EG209"/>
    <mergeCell ref="EG211:EG220"/>
    <mergeCell ref="EG222:EG229"/>
    <mergeCell ref="EH152:EI152"/>
    <mergeCell ref="EJ152:EQ152"/>
    <mergeCell ref="EI154:EJ154"/>
    <mergeCell ref="EO154:EP154"/>
    <mergeCell ref="EI156:EJ156"/>
    <mergeCell ref="EM156:EO156"/>
    <mergeCell ref="EH160:EI160"/>
    <mergeCell ref="EL160:EN160"/>
    <mergeCell ref="EQ160:ER160"/>
    <mergeCell ref="EF230:ET230"/>
    <mergeCell ref="EF231:ES231"/>
    <mergeCell ref="ET231:ET278"/>
    <mergeCell ref="EG232:EH232"/>
    <mergeCell ref="EI232:EL232"/>
    <mergeCell ref="EP232:ES232"/>
    <mergeCell ref="EF233:EF278"/>
    <mergeCell ref="EH233:EN233"/>
    <mergeCell ref="EO233:EQ233"/>
    <mergeCell ref="EI234:EP234"/>
    <mergeCell ref="EK235:EO235"/>
    <mergeCell ref="EI236:EP236"/>
    <mergeCell ref="EI239:EK239"/>
    <mergeCell ref="EQ239:ER239"/>
    <mergeCell ref="EI240:EK240"/>
    <mergeCell ref="EN240:EO240"/>
    <mergeCell ref="EQ240:ER240"/>
    <mergeCell ref="EQ241:ER241"/>
    <mergeCell ref="EI243:EO243"/>
    <mergeCell ref="EH246:EH247"/>
    <mergeCell ref="EI246:EK246"/>
    <mergeCell ref="EO246:EO247"/>
    <mergeCell ref="EP246:EP247"/>
    <mergeCell ref="EQ246:ER246"/>
    <mergeCell ref="EH267:EI267"/>
    <mergeCell ref="EJ267:EQ267"/>
    <mergeCell ref="EI269:EJ269"/>
    <mergeCell ref="EO269:EP269"/>
    <mergeCell ref="EI271:EJ271"/>
    <mergeCell ref="EM271:EO271"/>
    <mergeCell ref="EH275:EI275"/>
    <mergeCell ref="EL275:EN275"/>
    <mergeCell ref="EQ275:ER275"/>
    <mergeCell ref="EH254:EQ254"/>
    <mergeCell ref="EH256:EK256"/>
    <mergeCell ref="EM256:EQ256"/>
    <mergeCell ref="EH257:ER257"/>
    <mergeCell ref="EH264:EI264"/>
    <mergeCell ref="EJ264:EQ264"/>
    <mergeCell ref="EH265:EI265"/>
    <mergeCell ref="EJ265:EQ265"/>
    <mergeCell ref="EH266:EI266"/>
    <mergeCell ref="EJ266:EQ266"/>
    <mergeCell ref="EP361:EP362"/>
    <mergeCell ref="EQ361:ER361"/>
    <mergeCell ref="EQ276:ER276"/>
    <mergeCell ref="EG278:ER278"/>
    <mergeCell ref="EF279:ES279"/>
    <mergeCell ref="ET279:ET343"/>
    <mergeCell ref="EF280:EF343"/>
    <mergeCell ref="EG281:EH281"/>
    <mergeCell ref="EI281:EK281"/>
    <mergeCell ref="EO281:EP281"/>
    <mergeCell ref="EQ281:ER281"/>
    <mergeCell ref="EG283:EG292"/>
    <mergeCell ref="EG295:EG303"/>
    <mergeCell ref="EG305:EG314"/>
    <mergeCell ref="EG316:EG324"/>
    <mergeCell ref="EG326:EG335"/>
    <mergeCell ref="EG337:EG344"/>
    <mergeCell ref="EH369:EQ369"/>
    <mergeCell ref="EH371:EK371"/>
    <mergeCell ref="EM371:EQ371"/>
    <mergeCell ref="EH372:ER372"/>
    <mergeCell ref="EH379:EI379"/>
    <mergeCell ref="EJ379:EQ379"/>
    <mergeCell ref="EH380:EI380"/>
    <mergeCell ref="EJ380:EQ380"/>
    <mergeCell ref="EH381:EI381"/>
    <mergeCell ref="EJ381:EQ381"/>
    <mergeCell ref="EF345:ET345"/>
    <mergeCell ref="EF346:ES346"/>
    <mergeCell ref="ET346:ET393"/>
    <mergeCell ref="EG347:EH347"/>
    <mergeCell ref="EI347:EL347"/>
    <mergeCell ref="EP347:ES347"/>
    <mergeCell ref="EF348:EF393"/>
    <mergeCell ref="EH348:EN348"/>
    <mergeCell ref="EO348:EQ348"/>
    <mergeCell ref="EI349:EP349"/>
    <mergeCell ref="EK350:EO350"/>
    <mergeCell ref="EI351:EP351"/>
    <mergeCell ref="EI354:EK354"/>
    <mergeCell ref="EQ354:ER354"/>
    <mergeCell ref="EI355:EK355"/>
    <mergeCell ref="EN355:EO355"/>
    <mergeCell ref="EQ355:ER355"/>
    <mergeCell ref="EQ356:ER356"/>
    <mergeCell ref="EI358:EO358"/>
    <mergeCell ref="EH361:EH362"/>
    <mergeCell ref="EI361:EK361"/>
    <mergeCell ref="EO361:EO362"/>
    <mergeCell ref="EQ391:ER391"/>
    <mergeCell ref="EG393:ER393"/>
    <mergeCell ref="EF394:ES394"/>
    <mergeCell ref="ET394:ET458"/>
    <mergeCell ref="EF395:EF458"/>
    <mergeCell ref="EG396:EH396"/>
    <mergeCell ref="EI396:EK396"/>
    <mergeCell ref="EO396:EP396"/>
    <mergeCell ref="EQ396:ER396"/>
    <mergeCell ref="EG398:EG407"/>
    <mergeCell ref="EG410:EG418"/>
    <mergeCell ref="EG420:EG429"/>
    <mergeCell ref="EG431:EG439"/>
    <mergeCell ref="EG441:EG450"/>
    <mergeCell ref="EG452:EG459"/>
    <mergeCell ref="EH382:EI382"/>
    <mergeCell ref="EJ382:EQ382"/>
    <mergeCell ref="EI384:EJ384"/>
    <mergeCell ref="EO384:EP384"/>
    <mergeCell ref="EI386:EJ386"/>
    <mergeCell ref="EM386:EO386"/>
    <mergeCell ref="EH390:EI390"/>
    <mergeCell ref="EL390:EN390"/>
    <mergeCell ref="EQ390:ER390"/>
    <mergeCell ref="EF460:ET460"/>
    <mergeCell ref="EF461:ES461"/>
    <mergeCell ref="ET461:ET508"/>
    <mergeCell ref="EG462:EH462"/>
    <mergeCell ref="EI462:EL462"/>
    <mergeCell ref="EP462:ES462"/>
    <mergeCell ref="EF463:EF508"/>
    <mergeCell ref="EH463:EN463"/>
    <mergeCell ref="EO463:EQ463"/>
    <mergeCell ref="EI464:EP464"/>
    <mergeCell ref="EK465:EO465"/>
    <mergeCell ref="EI466:EP466"/>
    <mergeCell ref="EI469:EK469"/>
    <mergeCell ref="EQ469:ER469"/>
    <mergeCell ref="EI470:EK470"/>
    <mergeCell ref="EN470:EO470"/>
    <mergeCell ref="EQ470:ER470"/>
    <mergeCell ref="EQ471:ER471"/>
    <mergeCell ref="EI473:EO473"/>
    <mergeCell ref="EH476:EH477"/>
    <mergeCell ref="EI476:EK476"/>
    <mergeCell ref="EO476:EO477"/>
    <mergeCell ref="EP476:EP477"/>
    <mergeCell ref="EQ476:ER476"/>
    <mergeCell ref="EQ506:ER506"/>
    <mergeCell ref="EG508:ER508"/>
    <mergeCell ref="EH484:EQ484"/>
    <mergeCell ref="EH486:EK486"/>
    <mergeCell ref="EM486:EQ486"/>
    <mergeCell ref="EH487:ER487"/>
    <mergeCell ref="EH494:EI494"/>
    <mergeCell ref="EJ494:EQ494"/>
    <mergeCell ref="EH495:EI495"/>
    <mergeCell ref="EJ495:EQ495"/>
    <mergeCell ref="EH496:EI496"/>
    <mergeCell ref="EJ496:EQ496"/>
    <mergeCell ref="EF575:ET575"/>
    <mergeCell ref="EF509:ES509"/>
    <mergeCell ref="ET509:ET573"/>
    <mergeCell ref="EF510:EF573"/>
    <mergeCell ref="EG511:EH511"/>
    <mergeCell ref="EI511:EK511"/>
    <mergeCell ref="EO511:EP511"/>
    <mergeCell ref="EQ511:ER511"/>
    <mergeCell ref="EG513:EG522"/>
    <mergeCell ref="EG525:EG533"/>
    <mergeCell ref="EG535:EG544"/>
    <mergeCell ref="EG546:EG554"/>
    <mergeCell ref="EG556:EG565"/>
    <mergeCell ref="EG567:EG574"/>
    <mergeCell ref="EH497:EI497"/>
    <mergeCell ref="EJ497:EQ497"/>
    <mergeCell ref="EI499:EJ499"/>
    <mergeCell ref="EO499:EP499"/>
    <mergeCell ref="EI501:EJ501"/>
    <mergeCell ref="EM501:EO501"/>
    <mergeCell ref="EH505:EI505"/>
    <mergeCell ref="EL505:EN505"/>
    <mergeCell ref="EQ505:ER505"/>
  </mergeCells>
  <conditionalFormatting sqref="D39 L39:M39">
    <cfRule type="containsText" dxfId="15" priority="2" operator="containsText" text="ELIGIBLE FOR THE IMPROVEMENT OF PERFORMANCE">
      <formula>NOT(ISERROR(SEARCH("ELIGIBLE FOR THE IMPROVEMENT OF PERFORMANCE",D39)))</formula>
    </cfRule>
  </conditionalFormatting>
  <conditionalFormatting sqref="S39:V40">
    <cfRule type="containsText" dxfId="14" priority="1" operator="containsText" text="QUALIFIED FOR PROMOTION TO HIGHER CLASS">
      <formula>NOT(ISERROR(SEARCH("QUALIFIED FOR PROMOTION TO HIGHER CLASS",S39)))</formula>
    </cfRule>
  </conditionalFormatting>
  <pageMargins left="0.35433070866141736" right="0.31496062992125984" top="0.31496062992125984" bottom="0.31496062992125984" header="0.11811023622047245" footer="0.11811023622047245"/>
  <pageSetup paperSize="9" scale="86" orientation="portrait" r:id="rId1"/>
  <rowBreaks count="9" manualBreakCount="9">
    <brk id="48" max="16383" man="1"/>
    <brk id="115" max="16383" man="1"/>
    <brk id="163" max="16383" man="1"/>
    <brk id="230" max="16383" man="1"/>
    <brk id="278" max="16383" man="1"/>
    <brk id="345" max="16383" man="1"/>
    <brk id="393" max="16383" man="1"/>
    <brk id="460" max="16383" man="1"/>
    <brk id="508" max="16383" man="1"/>
  </rowBreaks>
  <colBreaks count="9" manualBreakCount="9">
    <brk id="15" max="1048575" man="1"/>
    <brk id="30" max="1048575" man="1"/>
    <brk id="45" max="1048575" man="1"/>
    <brk id="60" max="1048575" man="1"/>
    <brk id="75" max="1048575" man="1"/>
    <brk id="90" max="1048575" man="1"/>
    <brk id="105" max="1048575" man="1"/>
    <brk id="120" max="1048575" man="1"/>
    <brk id="135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S51"/>
  <sheetViews>
    <sheetView workbookViewId="0">
      <selection activeCell="AT1" sqref="AT1"/>
    </sheetView>
  </sheetViews>
  <sheetFormatPr defaultRowHeight="12.75"/>
  <cols>
    <col min="1" max="1" width="6" bestFit="1" customWidth="1"/>
    <col min="2" max="2" width="19" bestFit="1" customWidth="1"/>
  </cols>
  <sheetData>
    <row r="1" spans="1:45">
      <c r="A1" s="32" t="s">
        <v>128</v>
      </c>
      <c r="B1" s="32" t="s">
        <v>129</v>
      </c>
      <c r="C1" s="32" t="s">
        <v>130</v>
      </c>
      <c r="D1" s="32" t="s">
        <v>131</v>
      </c>
      <c r="E1" s="32" t="s">
        <v>132</v>
      </c>
      <c r="F1" s="32" t="s">
        <v>133</v>
      </c>
      <c r="G1" s="32" t="s">
        <v>134</v>
      </c>
      <c r="H1" s="32" t="s">
        <v>135</v>
      </c>
      <c r="I1" s="32" t="s">
        <v>136</v>
      </c>
      <c r="J1" s="32" t="s">
        <v>137</v>
      </c>
      <c r="K1" s="32" t="s">
        <v>138</v>
      </c>
      <c r="L1" s="32" t="s">
        <v>139</v>
      </c>
      <c r="M1" s="32" t="s">
        <v>140</v>
      </c>
      <c r="N1" s="32" t="s">
        <v>141</v>
      </c>
      <c r="O1" s="32" t="s">
        <v>142</v>
      </c>
      <c r="P1" s="32" t="s">
        <v>143</v>
      </c>
      <c r="Q1" s="32" t="s">
        <v>144</v>
      </c>
      <c r="R1" s="32" t="s">
        <v>145</v>
      </c>
      <c r="S1" s="32" t="s">
        <v>146</v>
      </c>
      <c r="T1" s="32" t="s">
        <v>147</v>
      </c>
      <c r="U1" s="32" t="s">
        <v>148</v>
      </c>
      <c r="V1" s="32" t="s">
        <v>149</v>
      </c>
      <c r="W1" s="32" t="s">
        <v>150</v>
      </c>
      <c r="X1" s="32" t="s">
        <v>151</v>
      </c>
      <c r="Y1" s="32" t="s">
        <v>152</v>
      </c>
      <c r="Z1" s="32" t="s">
        <v>153</v>
      </c>
      <c r="AA1" s="32" t="s">
        <v>154</v>
      </c>
      <c r="AB1" s="32" t="s">
        <v>155</v>
      </c>
      <c r="AC1" s="32" t="s">
        <v>156</v>
      </c>
      <c r="AD1" s="32" t="s">
        <v>157</v>
      </c>
      <c r="AE1" s="32" t="s">
        <v>158</v>
      </c>
      <c r="AF1" s="32" t="s">
        <v>159</v>
      </c>
      <c r="AG1" s="32" t="s">
        <v>160</v>
      </c>
      <c r="AH1" s="32" t="s">
        <v>161</v>
      </c>
      <c r="AI1" s="32" t="s">
        <v>162</v>
      </c>
      <c r="AJ1" s="32" t="s">
        <v>163</v>
      </c>
      <c r="AK1" s="32" t="s">
        <v>164</v>
      </c>
      <c r="AL1" s="32" t="s">
        <v>165</v>
      </c>
      <c r="AM1" s="32" t="s">
        <v>166</v>
      </c>
      <c r="AN1" s="32" t="s">
        <v>167</v>
      </c>
      <c r="AO1" s="32" t="s">
        <v>168</v>
      </c>
      <c r="AP1" s="32" t="s">
        <v>169</v>
      </c>
      <c r="AQ1" s="32" t="s">
        <v>170</v>
      </c>
      <c r="AR1" s="32" t="s">
        <v>171</v>
      </c>
      <c r="AS1" s="32" t="s">
        <v>172</v>
      </c>
    </row>
    <row r="2" spans="1:45" ht="15">
      <c r="A2" s="7">
        <f>'STUDENT PROFILE'!$A$7</f>
        <v>1</v>
      </c>
      <c r="B2" s="9" t="str">
        <f>'STUDENT PROFILE'!$C$7</f>
        <v>Manish</v>
      </c>
      <c r="C2" s="8">
        <f>'STUDENT PROFILE'!$D$7</f>
        <v>2723</v>
      </c>
      <c r="D2" s="6">
        <f>'MARK LIST'!$E394</f>
        <v>100</v>
      </c>
      <c r="E2" s="6">
        <f>'MARK LIST'!$S394</f>
        <v>100</v>
      </c>
      <c r="F2" s="6">
        <f>'MARK LIST'!$AG394</f>
        <v>95</v>
      </c>
      <c r="G2" s="6">
        <f>'MARK LIST'!$AU394</f>
        <v>100</v>
      </c>
      <c r="H2" s="6">
        <f>'MARK LIST'!$BI394</f>
        <v>100</v>
      </c>
      <c r="I2" s="6">
        <f>'MARK LIST'!$BW394</f>
        <v>95</v>
      </c>
      <c r="J2" s="6">
        <f>'MARK LIST'!$F394</f>
        <v>100</v>
      </c>
      <c r="K2" s="6">
        <f>'MARK LIST'!$T394</f>
        <v>100</v>
      </c>
      <c r="L2" s="6">
        <f>'MARK LIST'!$AH394</f>
        <v>95</v>
      </c>
      <c r="M2" s="6">
        <f>'MARK LIST'!$AV394</f>
        <v>100</v>
      </c>
      <c r="N2" s="6">
        <f>'MARK LIST'!$BJ394</f>
        <v>100</v>
      </c>
      <c r="O2" s="6">
        <f>'MARK LIST'!$BX394</f>
        <v>119</v>
      </c>
      <c r="P2" s="6">
        <f>'MARK LIST'!$G394</f>
        <v>80</v>
      </c>
      <c r="Q2" s="6">
        <f>'MARK LIST'!$U394</f>
        <v>100</v>
      </c>
      <c r="R2" s="6">
        <f>'MARK LIST'!$AI394</f>
        <v>95</v>
      </c>
      <c r="S2" s="6">
        <f>'MARK LIST'!$AW394</f>
        <v>100</v>
      </c>
      <c r="T2" s="6">
        <f>'MARK LIST'!$BK394</f>
        <v>100</v>
      </c>
      <c r="U2" s="6">
        <f>'MARK LIST'!$BY394</f>
        <v>119</v>
      </c>
      <c r="V2" s="6">
        <f>'MARK LIST'!$H394</f>
        <v>80</v>
      </c>
      <c r="W2" s="6">
        <f>'MARK LIST'!$V394</f>
        <v>100</v>
      </c>
      <c r="X2" s="6">
        <f>'MARK LIST'!$AJ394</f>
        <v>95</v>
      </c>
      <c r="Y2" s="6">
        <f>'MARK LIST'!$AX394</f>
        <v>100</v>
      </c>
      <c r="Z2" s="6">
        <f>'MARK LIST'!$BL394</f>
        <v>100</v>
      </c>
      <c r="AA2" s="6">
        <f>'MARK LIST'!$BZ394</f>
        <v>95</v>
      </c>
      <c r="AB2" s="6">
        <f>'MARK LIST'!$I394</f>
        <v>100</v>
      </c>
      <c r="AC2" s="6">
        <f>'MARK LIST'!$W394</f>
        <v>100</v>
      </c>
      <c r="AD2" s="6">
        <f>'MARK LIST'!$AK394</f>
        <v>95</v>
      </c>
      <c r="AE2" s="6">
        <f>'MARK LIST'!$AY394</f>
        <v>100</v>
      </c>
      <c r="AF2" s="6">
        <f>'MARK LIST'!$BM394</f>
        <v>100</v>
      </c>
      <c r="AG2" s="6">
        <f>'MARK LIST'!$CA394</f>
        <v>119</v>
      </c>
      <c r="AH2" s="6">
        <f>'MARK LIST'!$J394</f>
        <v>100</v>
      </c>
      <c r="AI2" s="6">
        <f>'MARK LIST'!$X394</f>
        <v>100</v>
      </c>
      <c r="AJ2" s="6">
        <f>'MARK LIST'!$AL394</f>
        <v>95</v>
      </c>
      <c r="AK2" s="6">
        <f>'MARK LIST'!$AZ394</f>
        <v>100</v>
      </c>
      <c r="AL2" s="6" t="str">
        <f>'MARK LIST'!$BN394</f>
        <v>ab</v>
      </c>
      <c r="AM2" s="6">
        <f>'MARK LIST'!$CB394</f>
        <v>95</v>
      </c>
      <c r="AN2" s="6">
        <f>'MARK LIST'!$K394</f>
        <v>560</v>
      </c>
      <c r="AO2" s="6">
        <f>'MARK LIST'!$Y394</f>
        <v>600</v>
      </c>
      <c r="AP2" s="6">
        <f>'MARK LIST'!$AM394</f>
        <v>570</v>
      </c>
      <c r="AQ2" s="6">
        <f>'MARK LIST'!$BA394</f>
        <v>600</v>
      </c>
      <c r="AR2" s="6">
        <f>'MARK LIST'!$BO394</f>
        <v>500</v>
      </c>
      <c r="AS2" s="6">
        <f>'MARK LIST'!$CC394</f>
        <v>642</v>
      </c>
    </row>
    <row r="3" spans="1:45" ht="15">
      <c r="A3" s="7">
        <f>'STUDENT PROFILE'!$A$8</f>
        <v>2</v>
      </c>
      <c r="B3" s="9" t="str">
        <f>'STUDENT PROFILE'!$C$8</f>
        <v>Sunny Kumar</v>
      </c>
      <c r="C3" s="8">
        <f>'STUDENT PROFILE'!$D$8</f>
        <v>2726</v>
      </c>
      <c r="D3" s="6">
        <f>'MARK LIST'!$E395</f>
        <v>100</v>
      </c>
      <c r="E3" s="6">
        <f>'MARK LIST'!$S395</f>
        <v>100</v>
      </c>
      <c r="F3" s="6">
        <f>'MARK LIST'!$AG395</f>
        <v>95</v>
      </c>
      <c r="G3" s="6">
        <f>'MARK LIST'!$AU395</f>
        <v>100</v>
      </c>
      <c r="H3" s="6">
        <f>'MARK LIST'!$BI395</f>
        <v>100</v>
      </c>
      <c r="I3" s="6">
        <f>'MARK LIST'!$BW395</f>
        <v>95</v>
      </c>
      <c r="J3" s="6">
        <f>'MARK LIST'!$F395</f>
        <v>100</v>
      </c>
      <c r="K3" s="6">
        <f>'MARK LIST'!$T395</f>
        <v>100</v>
      </c>
      <c r="L3" s="6">
        <f>'MARK LIST'!$AH395</f>
        <v>95</v>
      </c>
      <c r="M3" s="6">
        <f>'MARK LIST'!$AV395</f>
        <v>100</v>
      </c>
      <c r="N3" s="6">
        <f>'MARK LIST'!$BJ395</f>
        <v>100</v>
      </c>
      <c r="O3" s="6">
        <f>'MARK LIST'!$BX395</f>
        <v>119</v>
      </c>
      <c r="P3" s="6">
        <f>'MARK LIST'!$G395</f>
        <v>80</v>
      </c>
      <c r="Q3" s="6">
        <f>'MARK LIST'!$U395</f>
        <v>100</v>
      </c>
      <c r="R3" s="6">
        <f>'MARK LIST'!$AI395</f>
        <v>95</v>
      </c>
      <c r="S3" s="6">
        <f>'MARK LIST'!$AW395</f>
        <v>100</v>
      </c>
      <c r="T3" s="6">
        <f>'MARK LIST'!$BK395</f>
        <v>100</v>
      </c>
      <c r="U3" s="6">
        <f>'MARK LIST'!$BY395</f>
        <v>106</v>
      </c>
      <c r="V3" s="6">
        <f>'MARK LIST'!$H395</f>
        <v>80</v>
      </c>
      <c r="W3" s="6">
        <f>'MARK LIST'!$V395</f>
        <v>100</v>
      </c>
      <c r="X3" s="6">
        <f>'MARK LIST'!$AJ395</f>
        <v>95</v>
      </c>
      <c r="Y3" s="6">
        <f>'MARK LIST'!$AX395</f>
        <v>100</v>
      </c>
      <c r="Z3" s="6">
        <f>'MARK LIST'!$BL395</f>
        <v>100</v>
      </c>
      <c r="AA3" s="6">
        <f>'MARK LIST'!$BZ395</f>
        <v>95</v>
      </c>
      <c r="AB3" s="6">
        <f>'MARK LIST'!$I395</f>
        <v>100</v>
      </c>
      <c r="AC3" s="6">
        <f>'MARK LIST'!$W395</f>
        <v>100</v>
      </c>
      <c r="AD3" s="6">
        <f>'MARK LIST'!$AK395</f>
        <v>95</v>
      </c>
      <c r="AE3" s="6">
        <f>'MARK LIST'!$AY395</f>
        <v>100</v>
      </c>
      <c r="AF3" s="6">
        <f>'MARK LIST'!$BM395</f>
        <v>100</v>
      </c>
      <c r="AG3" s="6">
        <f>'MARK LIST'!$CA395</f>
        <v>119</v>
      </c>
      <c r="AH3" s="6">
        <f>'MARK LIST'!$J395</f>
        <v>100</v>
      </c>
      <c r="AI3" s="6">
        <f>'MARK LIST'!$X395</f>
        <v>100</v>
      </c>
      <c r="AJ3" s="6">
        <f>'MARK LIST'!$AL395</f>
        <v>95</v>
      </c>
      <c r="AK3" s="6">
        <f>'MARK LIST'!$AZ395</f>
        <v>100</v>
      </c>
      <c r="AL3" s="6">
        <f>'MARK LIST'!$BN395</f>
        <v>100</v>
      </c>
      <c r="AM3" s="6">
        <f>'MARK LIST'!$CB395</f>
        <v>95</v>
      </c>
      <c r="AN3" s="6">
        <f>'MARK LIST'!$K395</f>
        <v>560</v>
      </c>
      <c r="AO3" s="6">
        <f>'MARK LIST'!$Y395</f>
        <v>600</v>
      </c>
      <c r="AP3" s="6">
        <f>'MARK LIST'!$AM395</f>
        <v>570</v>
      </c>
      <c r="AQ3" s="6">
        <f>'MARK LIST'!$BA395</f>
        <v>600</v>
      </c>
      <c r="AR3" s="6">
        <f>'MARK LIST'!$BO395</f>
        <v>600</v>
      </c>
      <c r="AS3" s="6">
        <f>'MARK LIST'!$CC395</f>
        <v>629</v>
      </c>
    </row>
    <row r="4" spans="1:45" ht="15">
      <c r="A4" s="7">
        <f>'STUDENT PROFILE'!$A$9</f>
        <v>3</v>
      </c>
      <c r="B4" s="9" t="str">
        <f>'STUDENT PROFILE'!$C$9</f>
        <v>Manish</v>
      </c>
      <c r="C4" s="8">
        <f>'STUDENT PROFILE'!$D$9</f>
        <v>2730</v>
      </c>
      <c r="D4" s="6">
        <f>'MARK LIST'!$E396</f>
        <v>100</v>
      </c>
      <c r="E4" s="6">
        <f>'MARK LIST'!$S396</f>
        <v>100</v>
      </c>
      <c r="F4" s="6">
        <f>'MARK LIST'!$AG396</f>
        <v>95</v>
      </c>
      <c r="G4" s="6">
        <f>'MARK LIST'!$AU396</f>
        <v>100</v>
      </c>
      <c r="H4" s="6">
        <f>'MARK LIST'!$BI396</f>
        <v>100</v>
      </c>
      <c r="I4" s="6">
        <f>'MARK LIST'!$BW396</f>
        <v>95</v>
      </c>
      <c r="J4" s="6">
        <f>'MARK LIST'!$F396</f>
        <v>100</v>
      </c>
      <c r="K4" s="6">
        <f>'MARK LIST'!$T396</f>
        <v>100</v>
      </c>
      <c r="L4" s="6">
        <f>'MARK LIST'!$AH396</f>
        <v>95</v>
      </c>
      <c r="M4" s="6">
        <f>'MARK LIST'!$AV396</f>
        <v>100</v>
      </c>
      <c r="N4" s="6">
        <f>'MARK LIST'!$BJ396</f>
        <v>100</v>
      </c>
      <c r="O4" s="6">
        <f>'MARK LIST'!$BX396</f>
        <v>119</v>
      </c>
      <c r="P4" s="6">
        <f>'MARK LIST'!$G396</f>
        <v>80</v>
      </c>
      <c r="Q4" s="6">
        <f>'MARK LIST'!$U396</f>
        <v>100</v>
      </c>
      <c r="R4" s="6">
        <f>'MARK LIST'!$AI396</f>
        <v>95</v>
      </c>
      <c r="S4" s="6">
        <f>'MARK LIST'!$AW396</f>
        <v>100</v>
      </c>
      <c r="T4" s="6">
        <f>'MARK LIST'!$BK396</f>
        <v>100</v>
      </c>
      <c r="U4" s="6">
        <f>'MARK LIST'!$BY396</f>
        <v>106</v>
      </c>
      <c r="V4" s="6">
        <f>'MARK LIST'!$H396</f>
        <v>80</v>
      </c>
      <c r="W4" s="6">
        <f>'MARK LIST'!$V396</f>
        <v>100</v>
      </c>
      <c r="X4" s="6">
        <f>'MARK LIST'!$AJ396</f>
        <v>95</v>
      </c>
      <c r="Y4" s="6">
        <f>'MARK LIST'!$AX396</f>
        <v>100</v>
      </c>
      <c r="Z4" s="6">
        <f>'MARK LIST'!$BL396</f>
        <v>100</v>
      </c>
      <c r="AA4" s="6">
        <f>'MARK LIST'!$BZ396</f>
        <v>95</v>
      </c>
      <c r="AB4" s="6">
        <f>'MARK LIST'!$I396</f>
        <v>100</v>
      </c>
      <c r="AC4" s="6">
        <f>'MARK LIST'!$W396</f>
        <v>100</v>
      </c>
      <c r="AD4" s="6">
        <f>'MARK LIST'!$AK396</f>
        <v>95</v>
      </c>
      <c r="AE4" s="6">
        <f>'MARK LIST'!$AY396</f>
        <v>100</v>
      </c>
      <c r="AF4" s="6">
        <f>'MARK LIST'!$BM396</f>
        <v>100</v>
      </c>
      <c r="AG4" s="6">
        <f>'MARK LIST'!$CA396</f>
        <v>119</v>
      </c>
      <c r="AH4" s="6">
        <f>'MARK LIST'!$J396</f>
        <v>100</v>
      </c>
      <c r="AI4" s="6">
        <f>'MARK LIST'!$X396</f>
        <v>100</v>
      </c>
      <c r="AJ4" s="6">
        <f>'MARK LIST'!$AL396</f>
        <v>95</v>
      </c>
      <c r="AK4" s="6">
        <f>'MARK LIST'!$AZ396</f>
        <v>100</v>
      </c>
      <c r="AL4" s="6">
        <f>'MARK LIST'!$BN396</f>
        <v>100</v>
      </c>
      <c r="AM4" s="6">
        <f>'MARK LIST'!$CB396</f>
        <v>95</v>
      </c>
      <c r="AN4" s="6">
        <f>'MARK LIST'!$K396</f>
        <v>560</v>
      </c>
      <c r="AO4" s="6">
        <f>'MARK LIST'!$Y396</f>
        <v>600</v>
      </c>
      <c r="AP4" s="6">
        <f>'MARK LIST'!$AM396</f>
        <v>570</v>
      </c>
      <c r="AQ4" s="6">
        <f>'MARK LIST'!$BA396</f>
        <v>600</v>
      </c>
      <c r="AR4" s="6">
        <f>'MARK LIST'!$BO396</f>
        <v>600</v>
      </c>
      <c r="AS4" s="6">
        <f>'MARK LIST'!$CC396</f>
        <v>629</v>
      </c>
    </row>
    <row r="5" spans="1:45" ht="15">
      <c r="A5" s="7">
        <f>'STUDENT PROFILE'!$A$10</f>
        <v>4</v>
      </c>
      <c r="B5" s="9" t="str">
        <f>'STUDENT PROFILE'!$C$10</f>
        <v>Sunil</v>
      </c>
      <c r="C5" s="8">
        <f>'STUDENT PROFILE'!$D$10</f>
        <v>2731</v>
      </c>
      <c r="D5" s="6">
        <f>'MARK LIST'!$E397</f>
        <v>100</v>
      </c>
      <c r="E5" s="6">
        <f>'MARK LIST'!$S397</f>
        <v>100</v>
      </c>
      <c r="F5" s="6">
        <f>'MARK LIST'!$AG397</f>
        <v>95</v>
      </c>
      <c r="G5" s="6">
        <f>'MARK LIST'!$AU397</f>
        <v>100</v>
      </c>
      <c r="H5" s="6">
        <f>'MARK LIST'!$BI397</f>
        <v>100</v>
      </c>
      <c r="I5" s="6">
        <f>'MARK LIST'!$BW397</f>
        <v>95</v>
      </c>
      <c r="J5" s="6">
        <f>'MARK LIST'!$F397</f>
        <v>100</v>
      </c>
      <c r="K5" s="6">
        <f>'MARK LIST'!$T397</f>
        <v>100</v>
      </c>
      <c r="L5" s="6">
        <f>'MARK LIST'!$AH397</f>
        <v>95</v>
      </c>
      <c r="M5" s="6">
        <f>'MARK LIST'!$AV397</f>
        <v>100</v>
      </c>
      <c r="N5" s="6">
        <f>'MARK LIST'!$BJ397</f>
        <v>100</v>
      </c>
      <c r="O5" s="6">
        <f>'MARK LIST'!$BX397</f>
        <v>119</v>
      </c>
      <c r="P5" s="6">
        <f>'MARK LIST'!$G397</f>
        <v>80</v>
      </c>
      <c r="Q5" s="6">
        <f>'MARK LIST'!$U397</f>
        <v>100</v>
      </c>
      <c r="R5" s="6">
        <f>'MARK LIST'!$AI397</f>
        <v>95</v>
      </c>
      <c r="S5" s="6">
        <f>'MARK LIST'!$AW397</f>
        <v>100</v>
      </c>
      <c r="T5" s="6">
        <f>'MARK LIST'!$BK397</f>
        <v>100</v>
      </c>
      <c r="U5" s="6">
        <f>'MARK LIST'!$BY397</f>
        <v>106</v>
      </c>
      <c r="V5" s="6">
        <f>'MARK LIST'!$H397</f>
        <v>80</v>
      </c>
      <c r="W5" s="6">
        <f>'MARK LIST'!$V397</f>
        <v>100</v>
      </c>
      <c r="X5" s="6">
        <f>'MARK LIST'!$AJ397</f>
        <v>95</v>
      </c>
      <c r="Y5" s="6">
        <f>'MARK LIST'!$AX397</f>
        <v>100</v>
      </c>
      <c r="Z5" s="6">
        <f>'MARK LIST'!$BL397</f>
        <v>100</v>
      </c>
      <c r="AA5" s="6">
        <f>'MARK LIST'!$BZ397</f>
        <v>95</v>
      </c>
      <c r="AB5" s="6">
        <f>'MARK LIST'!$I397</f>
        <v>100</v>
      </c>
      <c r="AC5" s="6">
        <f>'MARK LIST'!$W397</f>
        <v>100</v>
      </c>
      <c r="AD5" s="6">
        <f>'MARK LIST'!$AK397</f>
        <v>95</v>
      </c>
      <c r="AE5" s="6">
        <f>'MARK LIST'!$AY397</f>
        <v>100</v>
      </c>
      <c r="AF5" s="6">
        <f>'MARK LIST'!$BM397</f>
        <v>100</v>
      </c>
      <c r="AG5" s="6">
        <f>'MARK LIST'!$CA397</f>
        <v>119</v>
      </c>
      <c r="AH5" s="6">
        <f>'MARK LIST'!$J397</f>
        <v>100</v>
      </c>
      <c r="AI5" s="6">
        <f>'MARK LIST'!$X397</f>
        <v>100</v>
      </c>
      <c r="AJ5" s="6">
        <f>'MARK LIST'!$AL397</f>
        <v>95</v>
      </c>
      <c r="AK5" s="6">
        <f>'MARK LIST'!$AZ397</f>
        <v>100</v>
      </c>
      <c r="AL5" s="6">
        <f>'MARK LIST'!$BN397</f>
        <v>100</v>
      </c>
      <c r="AM5" s="6">
        <f>'MARK LIST'!$CB397</f>
        <v>95</v>
      </c>
      <c r="AN5" s="6">
        <f>'MARK LIST'!$K397</f>
        <v>560</v>
      </c>
      <c r="AO5" s="6">
        <f>'MARK LIST'!$Y397</f>
        <v>600</v>
      </c>
      <c r="AP5" s="6">
        <f>'MARK LIST'!$AM397</f>
        <v>570</v>
      </c>
      <c r="AQ5" s="6">
        <f>'MARK LIST'!$BA397</f>
        <v>600</v>
      </c>
      <c r="AR5" s="6">
        <f>'MARK LIST'!$BO397</f>
        <v>600</v>
      </c>
      <c r="AS5" s="6">
        <f>'MARK LIST'!$CC397</f>
        <v>629</v>
      </c>
    </row>
    <row r="6" spans="1:45" ht="15">
      <c r="A6" s="7">
        <f>'STUDENT PROFILE'!$A$11</f>
        <v>5</v>
      </c>
      <c r="B6" s="9" t="str">
        <f>'STUDENT PROFILE'!$C$11</f>
        <v>Jaibeer</v>
      </c>
      <c r="C6" s="8">
        <f>'STUDENT PROFILE'!$D$11</f>
        <v>2732</v>
      </c>
      <c r="D6" s="6">
        <f>'MARK LIST'!$E398</f>
        <v>100</v>
      </c>
      <c r="E6" s="6">
        <f>'MARK LIST'!$S398</f>
        <v>100</v>
      </c>
      <c r="F6" s="6">
        <f>'MARK LIST'!$AG398</f>
        <v>95</v>
      </c>
      <c r="G6" s="6">
        <f>'MARK LIST'!$AU398</f>
        <v>100</v>
      </c>
      <c r="H6" s="6">
        <f>'MARK LIST'!$BI398</f>
        <v>100</v>
      </c>
      <c r="I6" s="6">
        <f>'MARK LIST'!$BW398</f>
        <v>95</v>
      </c>
      <c r="J6" s="6">
        <f>'MARK LIST'!$F398</f>
        <v>100</v>
      </c>
      <c r="K6" s="6">
        <f>'MARK LIST'!$T398</f>
        <v>100</v>
      </c>
      <c r="L6" s="6">
        <f>'MARK LIST'!$AH398</f>
        <v>95</v>
      </c>
      <c r="M6" s="6">
        <f>'MARK LIST'!$AV398</f>
        <v>100</v>
      </c>
      <c r="N6" s="6">
        <f>'MARK LIST'!$BJ398</f>
        <v>100</v>
      </c>
      <c r="O6" s="6">
        <f>'MARK LIST'!$BX398</f>
        <v>119</v>
      </c>
      <c r="P6" s="6">
        <f>'MARK LIST'!$G398</f>
        <v>80</v>
      </c>
      <c r="Q6" s="6">
        <f>'MARK LIST'!$U398</f>
        <v>100</v>
      </c>
      <c r="R6" s="6">
        <f>'MARK LIST'!$AI398</f>
        <v>95</v>
      </c>
      <c r="S6" s="6">
        <f>'MARK LIST'!$AW398</f>
        <v>100</v>
      </c>
      <c r="T6" s="6">
        <f>'MARK LIST'!$BK398</f>
        <v>100</v>
      </c>
      <c r="U6" s="6">
        <f>'MARK LIST'!$BY398</f>
        <v>106</v>
      </c>
      <c r="V6" s="6">
        <f>'MARK LIST'!$H398</f>
        <v>80</v>
      </c>
      <c r="W6" s="6">
        <f>'MARK LIST'!$V398</f>
        <v>100</v>
      </c>
      <c r="X6" s="6">
        <f>'MARK LIST'!$AJ398</f>
        <v>95</v>
      </c>
      <c r="Y6" s="6">
        <f>'MARK LIST'!$AX398</f>
        <v>100</v>
      </c>
      <c r="Z6" s="6">
        <f>'MARK LIST'!$BL398</f>
        <v>100</v>
      </c>
      <c r="AA6" s="6">
        <f>'MARK LIST'!$BZ398</f>
        <v>95</v>
      </c>
      <c r="AB6" s="6">
        <f>'MARK LIST'!$I398</f>
        <v>100</v>
      </c>
      <c r="AC6" s="6">
        <f>'MARK LIST'!$W398</f>
        <v>100</v>
      </c>
      <c r="AD6" s="6">
        <f>'MARK LIST'!$AK398</f>
        <v>95</v>
      </c>
      <c r="AE6" s="6">
        <f>'MARK LIST'!$AY398</f>
        <v>100</v>
      </c>
      <c r="AF6" s="6">
        <f>'MARK LIST'!$BM398</f>
        <v>100</v>
      </c>
      <c r="AG6" s="6">
        <f>'MARK LIST'!$CA398</f>
        <v>119</v>
      </c>
      <c r="AH6" s="6">
        <f>'MARK LIST'!$J398</f>
        <v>100</v>
      </c>
      <c r="AI6" s="6">
        <f>'MARK LIST'!$X398</f>
        <v>100</v>
      </c>
      <c r="AJ6" s="6">
        <f>'MARK LIST'!$AL398</f>
        <v>95</v>
      </c>
      <c r="AK6" s="6">
        <f>'MARK LIST'!$AZ398</f>
        <v>100</v>
      </c>
      <c r="AL6" s="6">
        <f>'MARK LIST'!$BN398</f>
        <v>100</v>
      </c>
      <c r="AM6" s="6">
        <f>'MARK LIST'!$CB398</f>
        <v>95</v>
      </c>
      <c r="AN6" s="6">
        <f>'MARK LIST'!$K398</f>
        <v>560</v>
      </c>
      <c r="AO6" s="6">
        <f>'MARK LIST'!$Y398</f>
        <v>600</v>
      </c>
      <c r="AP6" s="6">
        <f>'MARK LIST'!$AM398</f>
        <v>570</v>
      </c>
      <c r="AQ6" s="6">
        <f>'MARK LIST'!$BA398</f>
        <v>600</v>
      </c>
      <c r="AR6" s="6">
        <f>'MARK LIST'!$BO398</f>
        <v>600</v>
      </c>
      <c r="AS6" s="6">
        <f>'MARK LIST'!$CC398</f>
        <v>629</v>
      </c>
    </row>
    <row r="7" spans="1:45" ht="15">
      <c r="A7" s="7">
        <f>'STUDENT PROFILE'!$A$12</f>
        <v>6</v>
      </c>
      <c r="B7" s="9" t="str">
        <f>'STUDENT PROFILE'!$C$12</f>
        <v>Nitish Kumar</v>
      </c>
      <c r="C7" s="8">
        <f>'STUDENT PROFILE'!$D$12</f>
        <v>2734</v>
      </c>
      <c r="D7" s="6">
        <f>'MARK LIST'!$E399</f>
        <v>87</v>
      </c>
      <c r="E7" s="6">
        <f>'MARK LIST'!$S399</f>
        <v>87</v>
      </c>
      <c r="F7" s="6">
        <f>'MARK LIST'!$AG399</f>
        <v>90</v>
      </c>
      <c r="G7" s="6">
        <f>'MARK LIST'!$AU399</f>
        <v>87</v>
      </c>
      <c r="H7" s="6">
        <f>'MARK LIST'!$BI399</f>
        <v>87</v>
      </c>
      <c r="I7" s="6">
        <f>'MARK LIST'!$BW399</f>
        <v>90</v>
      </c>
      <c r="J7" s="6">
        <f>'MARK LIST'!$F399</f>
        <v>87</v>
      </c>
      <c r="K7" s="6">
        <f>'MARK LIST'!$T399</f>
        <v>87</v>
      </c>
      <c r="L7" s="6">
        <f>'MARK LIST'!$AH399</f>
        <v>90</v>
      </c>
      <c r="M7" s="6">
        <f>'MARK LIST'!$AV399</f>
        <v>87</v>
      </c>
      <c r="N7" s="6">
        <f>'MARK LIST'!$BJ399</f>
        <v>87</v>
      </c>
      <c r="O7" s="6">
        <f>'MARK LIST'!$BX399</f>
        <v>113</v>
      </c>
      <c r="P7" s="6">
        <f>'MARK LIST'!$G399</f>
        <v>69</v>
      </c>
      <c r="Q7" s="6">
        <f>'MARK LIST'!$U399</f>
        <v>87</v>
      </c>
      <c r="R7" s="6">
        <f>'MARK LIST'!$AI399</f>
        <v>90</v>
      </c>
      <c r="S7" s="6">
        <f>'MARK LIST'!$AW399</f>
        <v>87</v>
      </c>
      <c r="T7" s="6">
        <f>'MARK LIST'!$BK399</f>
        <v>87</v>
      </c>
      <c r="U7" s="6">
        <f>'MARK LIST'!$BY399</f>
        <v>100</v>
      </c>
      <c r="V7" s="6">
        <f>'MARK LIST'!$H399</f>
        <v>69</v>
      </c>
      <c r="W7" s="6">
        <f>'MARK LIST'!$V399</f>
        <v>87</v>
      </c>
      <c r="X7" s="6">
        <f>'MARK LIST'!$AJ399</f>
        <v>90</v>
      </c>
      <c r="Y7" s="6">
        <f>'MARK LIST'!$AX399</f>
        <v>87</v>
      </c>
      <c r="Z7" s="6">
        <f>'MARK LIST'!$BL399</f>
        <v>87</v>
      </c>
      <c r="AA7" s="6">
        <f>'MARK LIST'!$BZ399</f>
        <v>90</v>
      </c>
      <c r="AB7" s="6">
        <f>'MARK LIST'!$I399</f>
        <v>87</v>
      </c>
      <c r="AC7" s="6">
        <f>'MARK LIST'!$W399</f>
        <v>87</v>
      </c>
      <c r="AD7" s="6">
        <f>'MARK LIST'!$AK399</f>
        <v>90</v>
      </c>
      <c r="AE7" s="6">
        <f>'MARK LIST'!$AY399</f>
        <v>87</v>
      </c>
      <c r="AF7" s="6">
        <f>'MARK LIST'!$BM399</f>
        <v>87</v>
      </c>
      <c r="AG7" s="6">
        <f>'MARK LIST'!$CA399</f>
        <v>113</v>
      </c>
      <c r="AH7" s="6">
        <f>'MARK LIST'!$J399</f>
        <v>87</v>
      </c>
      <c r="AI7" s="6">
        <f>'MARK LIST'!$X399</f>
        <v>87</v>
      </c>
      <c r="AJ7" s="6">
        <f>'MARK LIST'!$AL399</f>
        <v>90</v>
      </c>
      <c r="AK7" s="6">
        <f>'MARK LIST'!$AZ399</f>
        <v>87</v>
      </c>
      <c r="AL7" s="6">
        <f>'MARK LIST'!$BN399</f>
        <v>87</v>
      </c>
      <c r="AM7" s="6">
        <f>'MARK LIST'!$CB399</f>
        <v>90</v>
      </c>
      <c r="AN7" s="6">
        <f>'MARK LIST'!$K399</f>
        <v>486</v>
      </c>
      <c r="AO7" s="6">
        <f>'MARK LIST'!$Y399</f>
        <v>522</v>
      </c>
      <c r="AP7" s="6">
        <f>'MARK LIST'!$AM399</f>
        <v>540</v>
      </c>
      <c r="AQ7" s="6">
        <f>'MARK LIST'!$BA399</f>
        <v>522</v>
      </c>
      <c r="AR7" s="6">
        <f>'MARK LIST'!$BO399</f>
        <v>522</v>
      </c>
      <c r="AS7" s="6">
        <f>'MARK LIST'!$CC399</f>
        <v>596</v>
      </c>
    </row>
    <row r="8" spans="1:45" ht="15">
      <c r="A8" s="7">
        <f>'STUDENT PROFILE'!$A$13</f>
        <v>7</v>
      </c>
      <c r="B8" s="9" t="str">
        <f>'STUDENT PROFILE'!$C$13</f>
        <v>Ramakant</v>
      </c>
      <c r="C8" s="8">
        <f>'STUDENT PROFILE'!$D$13</f>
        <v>2735</v>
      </c>
      <c r="D8" s="6">
        <f>'MARK LIST'!$E400</f>
        <v>87</v>
      </c>
      <c r="E8" s="6">
        <f>'MARK LIST'!$S400</f>
        <v>87</v>
      </c>
      <c r="F8" s="6">
        <f>'MARK LIST'!$AG400</f>
        <v>90</v>
      </c>
      <c r="G8" s="6">
        <f>'MARK LIST'!$AU400</f>
        <v>87</v>
      </c>
      <c r="H8" s="6">
        <f>'MARK LIST'!$BI400</f>
        <v>87</v>
      </c>
      <c r="I8" s="6">
        <f>'MARK LIST'!$BW400</f>
        <v>90</v>
      </c>
      <c r="J8" s="6">
        <f>'MARK LIST'!$F400</f>
        <v>87</v>
      </c>
      <c r="K8" s="6">
        <f>'MARK LIST'!$T400</f>
        <v>87</v>
      </c>
      <c r="L8" s="6">
        <f>'MARK LIST'!$AH400</f>
        <v>90</v>
      </c>
      <c r="M8" s="6">
        <f>'MARK LIST'!$AV400</f>
        <v>87</v>
      </c>
      <c r="N8" s="6">
        <f>'MARK LIST'!$BJ400</f>
        <v>87</v>
      </c>
      <c r="O8" s="6">
        <f>'MARK LIST'!$BX400</f>
        <v>113</v>
      </c>
      <c r="P8" s="6">
        <f>'MARK LIST'!$G400</f>
        <v>69</v>
      </c>
      <c r="Q8" s="6">
        <f>'MARK LIST'!$U400</f>
        <v>87</v>
      </c>
      <c r="R8" s="6">
        <f>'MARK LIST'!$AI400</f>
        <v>90</v>
      </c>
      <c r="S8" s="6">
        <f>'MARK LIST'!$AW400</f>
        <v>87</v>
      </c>
      <c r="T8" s="6">
        <f>'MARK LIST'!$BK400</f>
        <v>87</v>
      </c>
      <c r="U8" s="6">
        <f>'MARK LIST'!$BY400</f>
        <v>100</v>
      </c>
      <c r="V8" s="6">
        <f>'MARK LIST'!$H400</f>
        <v>69</v>
      </c>
      <c r="W8" s="6">
        <f>'MARK LIST'!$V400</f>
        <v>87</v>
      </c>
      <c r="X8" s="6">
        <f>'MARK LIST'!$AJ400</f>
        <v>90</v>
      </c>
      <c r="Y8" s="6">
        <f>'MARK LIST'!$AX400</f>
        <v>87</v>
      </c>
      <c r="Z8" s="6">
        <f>'MARK LIST'!$BL400</f>
        <v>87</v>
      </c>
      <c r="AA8" s="6">
        <f>'MARK LIST'!$BZ400</f>
        <v>90</v>
      </c>
      <c r="AB8" s="6">
        <f>'MARK LIST'!$I400</f>
        <v>87</v>
      </c>
      <c r="AC8" s="6">
        <f>'MARK LIST'!$W400</f>
        <v>87</v>
      </c>
      <c r="AD8" s="6">
        <f>'MARK LIST'!$AK400</f>
        <v>90</v>
      </c>
      <c r="AE8" s="6">
        <f>'MARK LIST'!$AY400</f>
        <v>87</v>
      </c>
      <c r="AF8" s="6">
        <f>'MARK LIST'!$BM400</f>
        <v>87</v>
      </c>
      <c r="AG8" s="6">
        <f>'MARK LIST'!$CA400</f>
        <v>113</v>
      </c>
      <c r="AH8" s="6">
        <f>'MARK LIST'!$J400</f>
        <v>87</v>
      </c>
      <c r="AI8" s="6">
        <f>'MARK LIST'!$X400</f>
        <v>87</v>
      </c>
      <c r="AJ8" s="6">
        <f>'MARK LIST'!$AL400</f>
        <v>90</v>
      </c>
      <c r="AK8" s="6">
        <f>'MARK LIST'!$AZ400</f>
        <v>87</v>
      </c>
      <c r="AL8" s="6">
        <f>'MARK LIST'!$BN400</f>
        <v>87</v>
      </c>
      <c r="AM8" s="6">
        <f>'MARK LIST'!$CB400</f>
        <v>90</v>
      </c>
      <c r="AN8" s="6">
        <f>'MARK LIST'!$K400</f>
        <v>486</v>
      </c>
      <c r="AO8" s="6">
        <f>'MARK LIST'!$Y400</f>
        <v>522</v>
      </c>
      <c r="AP8" s="6">
        <f>'MARK LIST'!$AM400</f>
        <v>540</v>
      </c>
      <c r="AQ8" s="6">
        <f>'MARK LIST'!$BA400</f>
        <v>522</v>
      </c>
      <c r="AR8" s="6">
        <f>'MARK LIST'!$BO400</f>
        <v>522</v>
      </c>
      <c r="AS8" s="6">
        <f>'MARK LIST'!$CC400</f>
        <v>596</v>
      </c>
    </row>
    <row r="9" spans="1:45" ht="15">
      <c r="A9" s="7">
        <f>'STUDENT PROFILE'!$A$14</f>
        <v>8</v>
      </c>
      <c r="B9" s="9" t="str">
        <f>'STUDENT PROFILE'!$C$14</f>
        <v>Gourav</v>
      </c>
      <c r="C9" s="8">
        <f>'STUDENT PROFILE'!$D$14</f>
        <v>2736</v>
      </c>
      <c r="D9" s="6">
        <f>'MARK LIST'!$E401</f>
        <v>87</v>
      </c>
      <c r="E9" s="6">
        <f>'MARK LIST'!$S401</f>
        <v>87</v>
      </c>
      <c r="F9" s="6">
        <f>'MARK LIST'!$AG401</f>
        <v>90</v>
      </c>
      <c r="G9" s="6">
        <f>'MARK LIST'!$AU401</f>
        <v>87</v>
      </c>
      <c r="H9" s="6">
        <f>'MARK LIST'!$BI401</f>
        <v>87</v>
      </c>
      <c r="I9" s="6">
        <f>'MARK LIST'!$BW401</f>
        <v>90</v>
      </c>
      <c r="J9" s="6">
        <f>'MARK LIST'!$F401</f>
        <v>87</v>
      </c>
      <c r="K9" s="6">
        <f>'MARK LIST'!$T401</f>
        <v>87</v>
      </c>
      <c r="L9" s="6">
        <f>'MARK LIST'!$AH401</f>
        <v>90</v>
      </c>
      <c r="M9" s="6">
        <f>'MARK LIST'!$AV401</f>
        <v>87</v>
      </c>
      <c r="N9" s="6">
        <f>'MARK LIST'!$BJ401</f>
        <v>87</v>
      </c>
      <c r="O9" s="6">
        <f>'MARK LIST'!$BX401</f>
        <v>113</v>
      </c>
      <c r="P9" s="6">
        <f>'MARK LIST'!$G401</f>
        <v>69</v>
      </c>
      <c r="Q9" s="6">
        <f>'MARK LIST'!$U401</f>
        <v>87</v>
      </c>
      <c r="R9" s="6">
        <f>'MARK LIST'!$AI401</f>
        <v>90</v>
      </c>
      <c r="S9" s="6">
        <f>'MARK LIST'!$AW401</f>
        <v>87</v>
      </c>
      <c r="T9" s="6">
        <f>'MARK LIST'!$BK401</f>
        <v>87</v>
      </c>
      <c r="U9" s="6">
        <f>'MARK LIST'!$BY401</f>
        <v>100</v>
      </c>
      <c r="V9" s="6">
        <f>'MARK LIST'!$H401</f>
        <v>69</v>
      </c>
      <c r="W9" s="6">
        <f>'MARK LIST'!$V401</f>
        <v>87</v>
      </c>
      <c r="X9" s="6">
        <f>'MARK LIST'!$AJ401</f>
        <v>90</v>
      </c>
      <c r="Y9" s="6">
        <f>'MARK LIST'!$AX401</f>
        <v>87</v>
      </c>
      <c r="Z9" s="6">
        <f>'MARK LIST'!$BL401</f>
        <v>87</v>
      </c>
      <c r="AA9" s="6">
        <f>'MARK LIST'!$BZ401</f>
        <v>90</v>
      </c>
      <c r="AB9" s="6">
        <f>'MARK LIST'!$I401</f>
        <v>87</v>
      </c>
      <c r="AC9" s="6">
        <f>'MARK LIST'!$W401</f>
        <v>87</v>
      </c>
      <c r="AD9" s="6">
        <f>'MARK LIST'!$AK401</f>
        <v>90</v>
      </c>
      <c r="AE9" s="6">
        <f>'MARK LIST'!$AY401</f>
        <v>87</v>
      </c>
      <c r="AF9" s="6">
        <f>'MARK LIST'!$BM401</f>
        <v>87</v>
      </c>
      <c r="AG9" s="6">
        <f>'MARK LIST'!$CA401</f>
        <v>113</v>
      </c>
      <c r="AH9" s="6">
        <f>'MARK LIST'!$J401</f>
        <v>87</v>
      </c>
      <c r="AI9" s="6">
        <f>'MARK LIST'!$X401</f>
        <v>87</v>
      </c>
      <c r="AJ9" s="6">
        <f>'MARK LIST'!$AL401</f>
        <v>90</v>
      </c>
      <c r="AK9" s="6">
        <f>'MARK LIST'!$AZ401</f>
        <v>87</v>
      </c>
      <c r="AL9" s="6">
        <f>'MARK LIST'!$BN401</f>
        <v>87</v>
      </c>
      <c r="AM9" s="6">
        <f>'MARK LIST'!$CB401</f>
        <v>90</v>
      </c>
      <c r="AN9" s="6">
        <f>'MARK LIST'!$K401</f>
        <v>486</v>
      </c>
      <c r="AO9" s="6">
        <f>'MARK LIST'!$Y401</f>
        <v>522</v>
      </c>
      <c r="AP9" s="6">
        <f>'MARK LIST'!$AM401</f>
        <v>540</v>
      </c>
      <c r="AQ9" s="6">
        <f>'MARK LIST'!$BA401</f>
        <v>522</v>
      </c>
      <c r="AR9" s="6">
        <f>'MARK LIST'!$BO401</f>
        <v>522</v>
      </c>
      <c r="AS9" s="6">
        <f>'MARK LIST'!$CC401</f>
        <v>596</v>
      </c>
    </row>
    <row r="10" spans="1:45" ht="15">
      <c r="A10" s="7">
        <f>'STUDENT PROFILE'!$A$15</f>
        <v>9</v>
      </c>
      <c r="B10" s="9" t="str">
        <f>'STUDENT PROFILE'!$C$15</f>
        <v>Sourav</v>
      </c>
      <c r="C10" s="8">
        <f>'STUDENT PROFILE'!$D$15</f>
        <v>2737</v>
      </c>
      <c r="D10" s="6">
        <f>'MARK LIST'!$E402</f>
        <v>87</v>
      </c>
      <c r="E10" s="6">
        <f>'MARK LIST'!$S402</f>
        <v>87</v>
      </c>
      <c r="F10" s="6">
        <f>'MARK LIST'!$AG402</f>
        <v>90</v>
      </c>
      <c r="G10" s="6">
        <f>'MARK LIST'!$AU402</f>
        <v>87</v>
      </c>
      <c r="H10" s="6">
        <f>'MARK LIST'!$BI402</f>
        <v>87</v>
      </c>
      <c r="I10" s="6">
        <f>'MARK LIST'!$BW402</f>
        <v>90</v>
      </c>
      <c r="J10" s="6">
        <f>'MARK LIST'!$F402</f>
        <v>87</v>
      </c>
      <c r="K10" s="6">
        <f>'MARK LIST'!$T402</f>
        <v>87</v>
      </c>
      <c r="L10" s="6">
        <f>'MARK LIST'!$AH402</f>
        <v>90</v>
      </c>
      <c r="M10" s="6">
        <f>'MARK LIST'!$AV402</f>
        <v>87</v>
      </c>
      <c r="N10" s="6">
        <f>'MARK LIST'!$BJ402</f>
        <v>87</v>
      </c>
      <c r="O10" s="6">
        <f>'MARK LIST'!$BX402</f>
        <v>113</v>
      </c>
      <c r="P10" s="6">
        <f>'MARK LIST'!$G402</f>
        <v>69</v>
      </c>
      <c r="Q10" s="6">
        <f>'MARK LIST'!$U402</f>
        <v>87</v>
      </c>
      <c r="R10" s="6">
        <f>'MARK LIST'!$AI402</f>
        <v>90</v>
      </c>
      <c r="S10" s="6">
        <f>'MARK LIST'!$AW402</f>
        <v>87</v>
      </c>
      <c r="T10" s="6">
        <f>'MARK LIST'!$BK402</f>
        <v>87</v>
      </c>
      <c r="U10" s="6">
        <f>'MARK LIST'!$BY402</f>
        <v>100</v>
      </c>
      <c r="V10" s="6">
        <f>'MARK LIST'!$H402</f>
        <v>69</v>
      </c>
      <c r="W10" s="6">
        <f>'MARK LIST'!$V402</f>
        <v>87</v>
      </c>
      <c r="X10" s="6">
        <f>'MARK LIST'!$AJ402</f>
        <v>90</v>
      </c>
      <c r="Y10" s="6">
        <f>'MARK LIST'!$AX402</f>
        <v>87</v>
      </c>
      <c r="Z10" s="6">
        <f>'MARK LIST'!$BL402</f>
        <v>87</v>
      </c>
      <c r="AA10" s="6">
        <f>'MARK LIST'!$BZ402</f>
        <v>90</v>
      </c>
      <c r="AB10" s="6">
        <f>'MARK LIST'!$I402</f>
        <v>87</v>
      </c>
      <c r="AC10" s="6">
        <f>'MARK LIST'!$W402</f>
        <v>87</v>
      </c>
      <c r="AD10" s="6">
        <f>'MARK LIST'!$AK402</f>
        <v>90</v>
      </c>
      <c r="AE10" s="6">
        <f>'MARK LIST'!$AY402</f>
        <v>87</v>
      </c>
      <c r="AF10" s="6">
        <f>'MARK LIST'!$BM402</f>
        <v>87</v>
      </c>
      <c r="AG10" s="6">
        <f>'MARK LIST'!$CA402</f>
        <v>113</v>
      </c>
      <c r="AH10" s="6">
        <f>'MARK LIST'!$J402</f>
        <v>87</v>
      </c>
      <c r="AI10" s="6">
        <f>'MARK LIST'!$X402</f>
        <v>87</v>
      </c>
      <c r="AJ10" s="6">
        <f>'MARK LIST'!$AL402</f>
        <v>90</v>
      </c>
      <c r="AK10" s="6">
        <f>'MARK LIST'!$AZ402</f>
        <v>87</v>
      </c>
      <c r="AL10" s="6">
        <f>'MARK LIST'!$BN402</f>
        <v>87</v>
      </c>
      <c r="AM10" s="6">
        <f>'MARK LIST'!$CB402</f>
        <v>90</v>
      </c>
      <c r="AN10" s="6">
        <f>'MARK LIST'!$K402</f>
        <v>486</v>
      </c>
      <c r="AO10" s="6">
        <f>'MARK LIST'!$Y402</f>
        <v>522</v>
      </c>
      <c r="AP10" s="6">
        <f>'MARK LIST'!$AM402</f>
        <v>540</v>
      </c>
      <c r="AQ10" s="6">
        <f>'MARK LIST'!$BA402</f>
        <v>522</v>
      </c>
      <c r="AR10" s="6">
        <f>'MARK LIST'!$BO402</f>
        <v>522</v>
      </c>
      <c r="AS10" s="6">
        <f>'MARK LIST'!$CC402</f>
        <v>596</v>
      </c>
    </row>
    <row r="11" spans="1:45" ht="15">
      <c r="A11" s="7">
        <f>'STUDENT PROFILE'!$A$16</f>
        <v>10</v>
      </c>
      <c r="B11" s="9" t="str">
        <f>'STUDENT PROFILE'!$C$16</f>
        <v>Ruchika</v>
      </c>
      <c r="C11" s="8">
        <f>'STUDENT PROFILE'!$D$16</f>
        <v>2738</v>
      </c>
      <c r="D11" s="6">
        <f>'MARK LIST'!$E403</f>
        <v>87</v>
      </c>
      <c r="E11" s="6">
        <f>'MARK LIST'!$S403</f>
        <v>87</v>
      </c>
      <c r="F11" s="6">
        <f>'MARK LIST'!$AG403</f>
        <v>90</v>
      </c>
      <c r="G11" s="6">
        <f>'MARK LIST'!$AU403</f>
        <v>87</v>
      </c>
      <c r="H11" s="6">
        <f>'MARK LIST'!$BI403</f>
        <v>87</v>
      </c>
      <c r="I11" s="6">
        <f>'MARK LIST'!$BW403</f>
        <v>90</v>
      </c>
      <c r="J11" s="6">
        <f>'MARK LIST'!$F403</f>
        <v>87</v>
      </c>
      <c r="K11" s="6">
        <f>'MARK LIST'!$T403</f>
        <v>87</v>
      </c>
      <c r="L11" s="6">
        <f>'MARK LIST'!$AH403</f>
        <v>90</v>
      </c>
      <c r="M11" s="6">
        <f>'MARK LIST'!$AV403</f>
        <v>87</v>
      </c>
      <c r="N11" s="6">
        <f>'MARK LIST'!$BJ403</f>
        <v>87</v>
      </c>
      <c r="O11" s="6">
        <f>'MARK LIST'!$BX403</f>
        <v>113</v>
      </c>
      <c r="P11" s="6">
        <f>'MARK LIST'!$G403</f>
        <v>69</v>
      </c>
      <c r="Q11" s="6">
        <f>'MARK LIST'!$U403</f>
        <v>87</v>
      </c>
      <c r="R11" s="6">
        <f>'MARK LIST'!$AI403</f>
        <v>90</v>
      </c>
      <c r="S11" s="6">
        <f>'MARK LIST'!$AW403</f>
        <v>87</v>
      </c>
      <c r="T11" s="6">
        <f>'MARK LIST'!$BK403</f>
        <v>87</v>
      </c>
      <c r="U11" s="6">
        <f>'MARK LIST'!$BY403</f>
        <v>100</v>
      </c>
      <c r="V11" s="6">
        <f>'MARK LIST'!$H403</f>
        <v>69</v>
      </c>
      <c r="W11" s="6">
        <f>'MARK LIST'!$V403</f>
        <v>87</v>
      </c>
      <c r="X11" s="6">
        <f>'MARK LIST'!$AJ403</f>
        <v>90</v>
      </c>
      <c r="Y11" s="6">
        <f>'MARK LIST'!$AX403</f>
        <v>87</v>
      </c>
      <c r="Z11" s="6">
        <f>'MARK LIST'!$BL403</f>
        <v>87</v>
      </c>
      <c r="AA11" s="6">
        <f>'MARK LIST'!$BZ403</f>
        <v>90</v>
      </c>
      <c r="AB11" s="6">
        <f>'MARK LIST'!$I403</f>
        <v>87</v>
      </c>
      <c r="AC11" s="6">
        <f>'MARK LIST'!$W403</f>
        <v>87</v>
      </c>
      <c r="AD11" s="6">
        <f>'MARK LIST'!$AK403</f>
        <v>90</v>
      </c>
      <c r="AE11" s="6">
        <f>'MARK LIST'!$AY403</f>
        <v>87</v>
      </c>
      <c r="AF11" s="6">
        <f>'MARK LIST'!$BM403</f>
        <v>87</v>
      </c>
      <c r="AG11" s="6">
        <f>'MARK LIST'!$CA403</f>
        <v>113</v>
      </c>
      <c r="AH11" s="6">
        <f>'MARK LIST'!$J403</f>
        <v>87</v>
      </c>
      <c r="AI11" s="6">
        <f>'MARK LIST'!$X403</f>
        <v>87</v>
      </c>
      <c r="AJ11" s="6">
        <f>'MARK LIST'!$AL403</f>
        <v>90</v>
      </c>
      <c r="AK11" s="6">
        <f>'MARK LIST'!$AZ403</f>
        <v>87</v>
      </c>
      <c r="AL11" s="6">
        <f>'MARK LIST'!$BN403</f>
        <v>87</v>
      </c>
      <c r="AM11" s="6">
        <f>'MARK LIST'!$CB403</f>
        <v>90</v>
      </c>
      <c r="AN11" s="6">
        <f>'MARK LIST'!$K403</f>
        <v>486</v>
      </c>
      <c r="AO11" s="6">
        <f>'MARK LIST'!$Y403</f>
        <v>522</v>
      </c>
      <c r="AP11" s="6">
        <f>'MARK LIST'!$AM403</f>
        <v>540</v>
      </c>
      <c r="AQ11" s="6">
        <f>'MARK LIST'!$BA403</f>
        <v>522</v>
      </c>
      <c r="AR11" s="6">
        <f>'MARK LIST'!$BO403</f>
        <v>522</v>
      </c>
      <c r="AS11" s="6">
        <f>'MARK LIST'!$CC403</f>
        <v>596</v>
      </c>
    </row>
    <row r="12" spans="1:45" ht="15">
      <c r="A12" s="7">
        <f>'STUDENT PROFILE'!$A$17</f>
        <v>11</v>
      </c>
      <c r="B12" s="9" t="str">
        <f>'STUDENT PROFILE'!$C$17</f>
        <v>Hitesh Kumar</v>
      </c>
      <c r="C12" s="8">
        <f>'STUDENT PROFILE'!$D$17</f>
        <v>2739</v>
      </c>
      <c r="D12" s="6">
        <f>'MARK LIST'!$E404</f>
        <v>80</v>
      </c>
      <c r="E12" s="6">
        <f>'MARK LIST'!$S404</f>
        <v>80</v>
      </c>
      <c r="F12" s="6">
        <f>'MARK LIST'!$AG404</f>
        <v>80</v>
      </c>
      <c r="G12" s="6">
        <f>'MARK LIST'!$AU404</f>
        <v>80</v>
      </c>
      <c r="H12" s="6">
        <f>'MARK LIST'!$BI404</f>
        <v>80</v>
      </c>
      <c r="I12" s="6">
        <f>'MARK LIST'!$BW404</f>
        <v>80</v>
      </c>
      <c r="J12" s="6">
        <f>'MARK LIST'!$F404</f>
        <v>80</v>
      </c>
      <c r="K12" s="6">
        <f>'MARK LIST'!$T404</f>
        <v>80</v>
      </c>
      <c r="L12" s="6">
        <f>'MARK LIST'!$AH404</f>
        <v>80</v>
      </c>
      <c r="M12" s="6">
        <f>'MARK LIST'!$AV404</f>
        <v>80</v>
      </c>
      <c r="N12" s="6">
        <f>'MARK LIST'!$BJ404</f>
        <v>80</v>
      </c>
      <c r="O12" s="6">
        <f>'MARK LIST'!$BX404</f>
        <v>100</v>
      </c>
      <c r="P12" s="6">
        <f>'MARK LIST'!$G404</f>
        <v>64</v>
      </c>
      <c r="Q12" s="6">
        <f>'MARK LIST'!$U404</f>
        <v>80</v>
      </c>
      <c r="R12" s="6">
        <f>'MARK LIST'!$AI404</f>
        <v>80</v>
      </c>
      <c r="S12" s="6">
        <f>'MARK LIST'!$AW404</f>
        <v>80</v>
      </c>
      <c r="T12" s="6">
        <f>'MARK LIST'!$BK404</f>
        <v>80</v>
      </c>
      <c r="U12" s="6">
        <f>'MARK LIST'!$BY404</f>
        <v>89</v>
      </c>
      <c r="V12" s="6">
        <f>'MARK LIST'!$H404</f>
        <v>64</v>
      </c>
      <c r="W12" s="6">
        <f>'MARK LIST'!$V404</f>
        <v>80</v>
      </c>
      <c r="X12" s="6">
        <f>'MARK LIST'!$AJ404</f>
        <v>80</v>
      </c>
      <c r="Y12" s="6">
        <f>'MARK LIST'!$AX404</f>
        <v>80</v>
      </c>
      <c r="Z12" s="6">
        <f>'MARK LIST'!$BL404</f>
        <v>80</v>
      </c>
      <c r="AA12" s="6">
        <f>'MARK LIST'!$BZ404</f>
        <v>80</v>
      </c>
      <c r="AB12" s="6">
        <f>'MARK LIST'!$I404</f>
        <v>80</v>
      </c>
      <c r="AC12" s="6">
        <f>'MARK LIST'!$W404</f>
        <v>80</v>
      </c>
      <c r="AD12" s="6">
        <f>'MARK LIST'!$AK404</f>
        <v>80</v>
      </c>
      <c r="AE12" s="6">
        <f>'MARK LIST'!$AY404</f>
        <v>80</v>
      </c>
      <c r="AF12" s="6">
        <f>'MARK LIST'!$BM404</f>
        <v>80</v>
      </c>
      <c r="AG12" s="6">
        <f>'MARK LIST'!$CA404</f>
        <v>100</v>
      </c>
      <c r="AH12" s="6">
        <f>'MARK LIST'!$J404</f>
        <v>80</v>
      </c>
      <c r="AI12" s="6">
        <f>'MARK LIST'!$X404</f>
        <v>80</v>
      </c>
      <c r="AJ12" s="6">
        <f>'MARK LIST'!$AL404</f>
        <v>80</v>
      </c>
      <c r="AK12" s="6">
        <f>'MARK LIST'!$AZ404</f>
        <v>80</v>
      </c>
      <c r="AL12" s="6">
        <f>'MARK LIST'!$BN404</f>
        <v>80</v>
      </c>
      <c r="AM12" s="6">
        <f>'MARK LIST'!$CB404</f>
        <v>80</v>
      </c>
      <c r="AN12" s="6">
        <f>'MARK LIST'!$K404</f>
        <v>448</v>
      </c>
      <c r="AO12" s="6">
        <f>'MARK LIST'!$Y404</f>
        <v>480</v>
      </c>
      <c r="AP12" s="6">
        <f>'MARK LIST'!$AM404</f>
        <v>480</v>
      </c>
      <c r="AQ12" s="6">
        <f>'MARK LIST'!$BA404</f>
        <v>480</v>
      </c>
      <c r="AR12" s="6">
        <f>'MARK LIST'!$BO404</f>
        <v>480</v>
      </c>
      <c r="AS12" s="6">
        <f>'MARK LIST'!$CC404</f>
        <v>529</v>
      </c>
    </row>
    <row r="13" spans="1:45" ht="15">
      <c r="A13" s="7">
        <f>'STUDENT PROFILE'!$A$18</f>
        <v>12</v>
      </c>
      <c r="B13" s="9" t="str">
        <f>'STUDENT PROFILE'!$C$18</f>
        <v>Ankit Yadav</v>
      </c>
      <c r="C13" s="8">
        <f>'STUDENT PROFILE'!$D$18</f>
        <v>2740</v>
      </c>
      <c r="D13" s="6">
        <f>'MARK LIST'!$E405</f>
        <v>80</v>
      </c>
      <c r="E13" s="6">
        <f>'MARK LIST'!$S405</f>
        <v>80</v>
      </c>
      <c r="F13" s="6">
        <f>'MARK LIST'!$AG405</f>
        <v>80</v>
      </c>
      <c r="G13" s="6">
        <f>'MARK LIST'!$AU405</f>
        <v>80</v>
      </c>
      <c r="H13" s="6">
        <f>'MARK LIST'!$BI405</f>
        <v>80</v>
      </c>
      <c r="I13" s="6">
        <f>'MARK LIST'!$BW405</f>
        <v>80</v>
      </c>
      <c r="J13" s="6">
        <f>'MARK LIST'!$F405</f>
        <v>80</v>
      </c>
      <c r="K13" s="6">
        <f>'MARK LIST'!$T405</f>
        <v>80</v>
      </c>
      <c r="L13" s="6">
        <f>'MARK LIST'!$AH405</f>
        <v>80</v>
      </c>
      <c r="M13" s="6">
        <f>'MARK LIST'!$AV405</f>
        <v>80</v>
      </c>
      <c r="N13" s="6">
        <f>'MARK LIST'!$BJ405</f>
        <v>80</v>
      </c>
      <c r="O13" s="6">
        <f>'MARK LIST'!$BX405</f>
        <v>100</v>
      </c>
      <c r="P13" s="6">
        <f>'MARK LIST'!$G405</f>
        <v>64</v>
      </c>
      <c r="Q13" s="6">
        <f>'MARK LIST'!$U405</f>
        <v>80</v>
      </c>
      <c r="R13" s="6">
        <f>'MARK LIST'!$AI405</f>
        <v>80</v>
      </c>
      <c r="S13" s="6">
        <f>'MARK LIST'!$AW405</f>
        <v>80</v>
      </c>
      <c r="T13" s="6">
        <f>'MARK LIST'!$BK405</f>
        <v>80</v>
      </c>
      <c r="U13" s="6">
        <f>'MARK LIST'!$BY405</f>
        <v>89</v>
      </c>
      <c r="V13" s="6">
        <f>'MARK LIST'!$H405</f>
        <v>64</v>
      </c>
      <c r="W13" s="6">
        <f>'MARK LIST'!$V405</f>
        <v>80</v>
      </c>
      <c r="X13" s="6">
        <f>'MARK LIST'!$AJ405</f>
        <v>80</v>
      </c>
      <c r="Y13" s="6">
        <f>'MARK LIST'!$AX405</f>
        <v>80</v>
      </c>
      <c r="Z13" s="6">
        <f>'MARK LIST'!$BL405</f>
        <v>80</v>
      </c>
      <c r="AA13" s="6">
        <f>'MARK LIST'!$BZ405</f>
        <v>80</v>
      </c>
      <c r="AB13" s="6">
        <f>'MARK LIST'!$I405</f>
        <v>80</v>
      </c>
      <c r="AC13" s="6">
        <f>'MARK LIST'!$W405</f>
        <v>80</v>
      </c>
      <c r="AD13" s="6">
        <f>'MARK LIST'!$AK405</f>
        <v>80</v>
      </c>
      <c r="AE13" s="6">
        <f>'MARK LIST'!$AY405</f>
        <v>80</v>
      </c>
      <c r="AF13" s="6">
        <f>'MARK LIST'!$BM405</f>
        <v>80</v>
      </c>
      <c r="AG13" s="6">
        <f>'MARK LIST'!$CA405</f>
        <v>100</v>
      </c>
      <c r="AH13" s="6">
        <f>'MARK LIST'!$J405</f>
        <v>80</v>
      </c>
      <c r="AI13" s="6">
        <f>'MARK LIST'!$X405</f>
        <v>80</v>
      </c>
      <c r="AJ13" s="6">
        <f>'MARK LIST'!$AL405</f>
        <v>80</v>
      </c>
      <c r="AK13" s="6">
        <f>'MARK LIST'!$AZ405</f>
        <v>80</v>
      </c>
      <c r="AL13" s="6">
        <f>'MARK LIST'!$BN405</f>
        <v>80</v>
      </c>
      <c r="AM13" s="6">
        <f>'MARK LIST'!$CB405</f>
        <v>80</v>
      </c>
      <c r="AN13" s="6">
        <f>'MARK LIST'!$K405</f>
        <v>448</v>
      </c>
      <c r="AO13" s="6">
        <f>'MARK LIST'!$Y405</f>
        <v>480</v>
      </c>
      <c r="AP13" s="6">
        <f>'MARK LIST'!$AM405</f>
        <v>480</v>
      </c>
      <c r="AQ13" s="6">
        <f>'MARK LIST'!$BA405</f>
        <v>480</v>
      </c>
      <c r="AR13" s="6">
        <f>'MARK LIST'!$BO405</f>
        <v>480</v>
      </c>
      <c r="AS13" s="6">
        <f>'MARK LIST'!$CC405</f>
        <v>529</v>
      </c>
    </row>
    <row r="14" spans="1:45" ht="15">
      <c r="A14" s="7">
        <f>'STUDENT PROFILE'!$A$19</f>
        <v>13</v>
      </c>
      <c r="B14" s="9" t="str">
        <f>'STUDENT PROFILE'!$C$19</f>
        <v>Kuldeep</v>
      </c>
      <c r="C14" s="8">
        <f>'STUDENT PROFILE'!$D$19</f>
        <v>2741</v>
      </c>
      <c r="D14" s="6">
        <f>'MARK LIST'!$E406</f>
        <v>80</v>
      </c>
      <c r="E14" s="6">
        <f>'MARK LIST'!$S406</f>
        <v>80</v>
      </c>
      <c r="F14" s="6">
        <f>'MARK LIST'!$AG406</f>
        <v>80</v>
      </c>
      <c r="G14" s="6">
        <f>'MARK LIST'!$AU406</f>
        <v>80</v>
      </c>
      <c r="H14" s="6">
        <f>'MARK LIST'!$BI406</f>
        <v>80</v>
      </c>
      <c r="I14" s="6">
        <f>'MARK LIST'!$BW406</f>
        <v>80</v>
      </c>
      <c r="J14" s="6">
        <f>'MARK LIST'!$F406</f>
        <v>80</v>
      </c>
      <c r="K14" s="6">
        <f>'MARK LIST'!$T406</f>
        <v>80</v>
      </c>
      <c r="L14" s="6">
        <f>'MARK LIST'!$AH406</f>
        <v>80</v>
      </c>
      <c r="M14" s="6">
        <f>'MARK LIST'!$AV406</f>
        <v>80</v>
      </c>
      <c r="N14" s="6">
        <f>'MARK LIST'!$BJ406</f>
        <v>80</v>
      </c>
      <c r="O14" s="6">
        <f>'MARK LIST'!$BX406</f>
        <v>100</v>
      </c>
      <c r="P14" s="6">
        <f>'MARK LIST'!$G406</f>
        <v>64</v>
      </c>
      <c r="Q14" s="6">
        <f>'MARK LIST'!$U406</f>
        <v>80</v>
      </c>
      <c r="R14" s="6">
        <f>'MARK LIST'!$AI406</f>
        <v>80</v>
      </c>
      <c r="S14" s="6">
        <f>'MARK LIST'!$AW406</f>
        <v>80</v>
      </c>
      <c r="T14" s="6">
        <f>'MARK LIST'!$BK406</f>
        <v>80</v>
      </c>
      <c r="U14" s="6">
        <f>'MARK LIST'!$BY406</f>
        <v>89</v>
      </c>
      <c r="V14" s="6">
        <f>'MARK LIST'!$H406</f>
        <v>64</v>
      </c>
      <c r="W14" s="6">
        <f>'MARK LIST'!$V406</f>
        <v>80</v>
      </c>
      <c r="X14" s="6">
        <f>'MARK LIST'!$AJ406</f>
        <v>80</v>
      </c>
      <c r="Y14" s="6">
        <f>'MARK LIST'!$AX406</f>
        <v>80</v>
      </c>
      <c r="Z14" s="6">
        <f>'MARK LIST'!$BL406</f>
        <v>80</v>
      </c>
      <c r="AA14" s="6">
        <f>'MARK LIST'!$BZ406</f>
        <v>80</v>
      </c>
      <c r="AB14" s="6">
        <f>'MARK LIST'!$I406</f>
        <v>80</v>
      </c>
      <c r="AC14" s="6">
        <f>'MARK LIST'!$W406</f>
        <v>80</v>
      </c>
      <c r="AD14" s="6">
        <f>'MARK LIST'!$AK406</f>
        <v>80</v>
      </c>
      <c r="AE14" s="6">
        <f>'MARK LIST'!$AY406</f>
        <v>80</v>
      </c>
      <c r="AF14" s="6">
        <f>'MARK LIST'!$BM406</f>
        <v>80</v>
      </c>
      <c r="AG14" s="6">
        <f>'MARK LIST'!$CA406</f>
        <v>100</v>
      </c>
      <c r="AH14" s="6">
        <f>'MARK LIST'!$J406</f>
        <v>80</v>
      </c>
      <c r="AI14" s="6">
        <f>'MARK LIST'!$X406</f>
        <v>80</v>
      </c>
      <c r="AJ14" s="6">
        <f>'MARK LIST'!$AL406</f>
        <v>80</v>
      </c>
      <c r="AK14" s="6">
        <f>'MARK LIST'!$AZ406</f>
        <v>80</v>
      </c>
      <c r="AL14" s="6">
        <f>'MARK LIST'!$BN406</f>
        <v>80</v>
      </c>
      <c r="AM14" s="6">
        <f>'MARK LIST'!$CB406</f>
        <v>80</v>
      </c>
      <c r="AN14" s="6">
        <f>'MARK LIST'!$K406</f>
        <v>448</v>
      </c>
      <c r="AO14" s="6">
        <f>'MARK LIST'!$Y406</f>
        <v>480</v>
      </c>
      <c r="AP14" s="6">
        <f>'MARK LIST'!$AM406</f>
        <v>480</v>
      </c>
      <c r="AQ14" s="6">
        <f>'MARK LIST'!$BA406</f>
        <v>480</v>
      </c>
      <c r="AR14" s="6">
        <f>'MARK LIST'!$BO406</f>
        <v>480</v>
      </c>
      <c r="AS14" s="6">
        <f>'MARK LIST'!$CC406</f>
        <v>529</v>
      </c>
    </row>
    <row r="15" spans="1:45" ht="15">
      <c r="A15" s="7">
        <f>'STUDENT PROFILE'!$A$20</f>
        <v>14</v>
      </c>
      <c r="B15" s="9" t="str">
        <f>'STUDENT PROFILE'!$C$20</f>
        <v>Tejveer</v>
      </c>
      <c r="C15" s="8">
        <f>'STUDENT PROFILE'!$D$20</f>
        <v>2743</v>
      </c>
      <c r="D15" s="6">
        <f>'MARK LIST'!$E407</f>
        <v>80</v>
      </c>
      <c r="E15" s="6">
        <f>'MARK LIST'!$S407</f>
        <v>80</v>
      </c>
      <c r="F15" s="6">
        <f>'MARK LIST'!$AG407</f>
        <v>80</v>
      </c>
      <c r="G15" s="6">
        <f>'MARK LIST'!$AU407</f>
        <v>80</v>
      </c>
      <c r="H15" s="6">
        <f>'MARK LIST'!$BI407</f>
        <v>80</v>
      </c>
      <c r="I15" s="6">
        <f>'MARK LIST'!$BW407</f>
        <v>80</v>
      </c>
      <c r="J15" s="6">
        <f>'MARK LIST'!$F407</f>
        <v>80</v>
      </c>
      <c r="K15" s="6">
        <f>'MARK LIST'!$T407</f>
        <v>80</v>
      </c>
      <c r="L15" s="6">
        <f>'MARK LIST'!$AH407</f>
        <v>80</v>
      </c>
      <c r="M15" s="6">
        <f>'MARK LIST'!$AV407</f>
        <v>80</v>
      </c>
      <c r="N15" s="6">
        <f>'MARK LIST'!$BJ407</f>
        <v>80</v>
      </c>
      <c r="O15" s="6">
        <f>'MARK LIST'!$BX407</f>
        <v>100</v>
      </c>
      <c r="P15" s="6">
        <f>'MARK LIST'!$G407</f>
        <v>64</v>
      </c>
      <c r="Q15" s="6">
        <f>'MARK LIST'!$U407</f>
        <v>80</v>
      </c>
      <c r="R15" s="6">
        <f>'MARK LIST'!$AI407</f>
        <v>80</v>
      </c>
      <c r="S15" s="6">
        <f>'MARK LIST'!$AW407</f>
        <v>80</v>
      </c>
      <c r="T15" s="6">
        <f>'MARK LIST'!$BK407</f>
        <v>80</v>
      </c>
      <c r="U15" s="6">
        <f>'MARK LIST'!$BY407</f>
        <v>89</v>
      </c>
      <c r="V15" s="6">
        <f>'MARK LIST'!$H407</f>
        <v>64</v>
      </c>
      <c r="W15" s="6">
        <f>'MARK LIST'!$V407</f>
        <v>80</v>
      </c>
      <c r="X15" s="6">
        <f>'MARK LIST'!$AJ407</f>
        <v>80</v>
      </c>
      <c r="Y15" s="6">
        <f>'MARK LIST'!$AX407</f>
        <v>80</v>
      </c>
      <c r="Z15" s="6">
        <f>'MARK LIST'!$BL407</f>
        <v>80</v>
      </c>
      <c r="AA15" s="6">
        <f>'MARK LIST'!$BZ407</f>
        <v>80</v>
      </c>
      <c r="AB15" s="6">
        <f>'MARK LIST'!$I407</f>
        <v>80</v>
      </c>
      <c r="AC15" s="6">
        <f>'MARK LIST'!$W407</f>
        <v>80</v>
      </c>
      <c r="AD15" s="6">
        <f>'MARK LIST'!$AK407</f>
        <v>80</v>
      </c>
      <c r="AE15" s="6">
        <f>'MARK LIST'!$AY407</f>
        <v>80</v>
      </c>
      <c r="AF15" s="6">
        <f>'MARK LIST'!$BM407</f>
        <v>80</v>
      </c>
      <c r="AG15" s="6">
        <f>'MARK LIST'!$CA407</f>
        <v>100</v>
      </c>
      <c r="AH15" s="6">
        <f>'MARK LIST'!$J407</f>
        <v>80</v>
      </c>
      <c r="AI15" s="6">
        <f>'MARK LIST'!$X407</f>
        <v>80</v>
      </c>
      <c r="AJ15" s="6">
        <f>'MARK LIST'!$AL407</f>
        <v>80</v>
      </c>
      <c r="AK15" s="6">
        <f>'MARK LIST'!$AZ407</f>
        <v>80</v>
      </c>
      <c r="AL15" s="6">
        <f>'MARK LIST'!$BN407</f>
        <v>80</v>
      </c>
      <c r="AM15" s="6">
        <f>'MARK LIST'!$CB407</f>
        <v>80</v>
      </c>
      <c r="AN15" s="6">
        <f>'MARK LIST'!$K407</f>
        <v>448</v>
      </c>
      <c r="AO15" s="6">
        <f>'MARK LIST'!$Y407</f>
        <v>480</v>
      </c>
      <c r="AP15" s="6">
        <f>'MARK LIST'!$AM407</f>
        <v>480</v>
      </c>
      <c r="AQ15" s="6">
        <f>'MARK LIST'!$BA407</f>
        <v>480</v>
      </c>
      <c r="AR15" s="6">
        <f>'MARK LIST'!$BO407</f>
        <v>480</v>
      </c>
      <c r="AS15" s="6">
        <f>'MARK LIST'!$CC407</f>
        <v>529</v>
      </c>
    </row>
    <row r="16" spans="1:45" ht="15">
      <c r="A16" s="7">
        <f>'STUDENT PROFILE'!$A$21</f>
        <v>15</v>
      </c>
      <c r="B16" s="9" t="str">
        <f>'STUDENT PROFILE'!$C$21</f>
        <v>Rahul</v>
      </c>
      <c r="C16" s="8">
        <f>'STUDENT PROFILE'!$D$21</f>
        <v>2744</v>
      </c>
      <c r="D16" s="6">
        <f>'MARK LIST'!$E408</f>
        <v>80</v>
      </c>
      <c r="E16" s="6">
        <f>'MARK LIST'!$S408</f>
        <v>80</v>
      </c>
      <c r="F16" s="6">
        <f>'MARK LIST'!$AG408</f>
        <v>80</v>
      </c>
      <c r="G16" s="6">
        <f>'MARK LIST'!$AU408</f>
        <v>80</v>
      </c>
      <c r="H16" s="6">
        <f>'MARK LIST'!$BI408</f>
        <v>80</v>
      </c>
      <c r="I16" s="6">
        <f>'MARK LIST'!$BW408</f>
        <v>80</v>
      </c>
      <c r="J16" s="6">
        <f>'MARK LIST'!$F408</f>
        <v>80</v>
      </c>
      <c r="K16" s="6">
        <f>'MARK LIST'!$T408</f>
        <v>80</v>
      </c>
      <c r="L16" s="6">
        <f>'MARK LIST'!$AH408</f>
        <v>80</v>
      </c>
      <c r="M16" s="6">
        <f>'MARK LIST'!$AV408</f>
        <v>80</v>
      </c>
      <c r="N16" s="6">
        <f>'MARK LIST'!$BJ408</f>
        <v>80</v>
      </c>
      <c r="O16" s="6">
        <f>'MARK LIST'!$BX408</f>
        <v>100</v>
      </c>
      <c r="P16" s="6">
        <f>'MARK LIST'!$G408</f>
        <v>64</v>
      </c>
      <c r="Q16" s="6">
        <f>'MARK LIST'!$U408</f>
        <v>80</v>
      </c>
      <c r="R16" s="6">
        <f>'MARK LIST'!$AI408</f>
        <v>80</v>
      </c>
      <c r="S16" s="6">
        <f>'MARK LIST'!$AW408</f>
        <v>80</v>
      </c>
      <c r="T16" s="6">
        <f>'MARK LIST'!$BK408</f>
        <v>80</v>
      </c>
      <c r="U16" s="6">
        <f>'MARK LIST'!$BY408</f>
        <v>89</v>
      </c>
      <c r="V16" s="6">
        <f>'MARK LIST'!$H408</f>
        <v>64</v>
      </c>
      <c r="W16" s="6">
        <f>'MARK LIST'!$V408</f>
        <v>80</v>
      </c>
      <c r="X16" s="6">
        <f>'MARK LIST'!$AJ408</f>
        <v>80</v>
      </c>
      <c r="Y16" s="6">
        <f>'MARK LIST'!$AX408</f>
        <v>80</v>
      </c>
      <c r="Z16" s="6">
        <f>'MARK LIST'!$BL408</f>
        <v>80</v>
      </c>
      <c r="AA16" s="6">
        <f>'MARK LIST'!$BZ408</f>
        <v>80</v>
      </c>
      <c r="AB16" s="6">
        <f>'MARK LIST'!$I408</f>
        <v>80</v>
      </c>
      <c r="AC16" s="6">
        <f>'MARK LIST'!$W408</f>
        <v>80</v>
      </c>
      <c r="AD16" s="6">
        <f>'MARK LIST'!$AK408</f>
        <v>80</v>
      </c>
      <c r="AE16" s="6">
        <f>'MARK LIST'!$AY408</f>
        <v>80</v>
      </c>
      <c r="AF16" s="6">
        <f>'MARK LIST'!$BM408</f>
        <v>80</v>
      </c>
      <c r="AG16" s="6">
        <f>'MARK LIST'!$CA408</f>
        <v>100</v>
      </c>
      <c r="AH16" s="6">
        <f>'MARK LIST'!$J408</f>
        <v>80</v>
      </c>
      <c r="AI16" s="6">
        <f>'MARK LIST'!$X408</f>
        <v>80</v>
      </c>
      <c r="AJ16" s="6">
        <f>'MARK LIST'!$AL408</f>
        <v>80</v>
      </c>
      <c r="AK16" s="6">
        <f>'MARK LIST'!$AZ408</f>
        <v>80</v>
      </c>
      <c r="AL16" s="6">
        <f>'MARK LIST'!$BN408</f>
        <v>80</v>
      </c>
      <c r="AM16" s="6">
        <f>'MARK LIST'!$CB408</f>
        <v>80</v>
      </c>
      <c r="AN16" s="6">
        <f>'MARK LIST'!$K408</f>
        <v>448</v>
      </c>
      <c r="AO16" s="6">
        <f>'MARK LIST'!$Y408</f>
        <v>480</v>
      </c>
      <c r="AP16" s="6">
        <f>'MARK LIST'!$AM408</f>
        <v>480</v>
      </c>
      <c r="AQ16" s="6">
        <f>'MARK LIST'!$BA408</f>
        <v>480</v>
      </c>
      <c r="AR16" s="6">
        <f>'MARK LIST'!$BO408</f>
        <v>480</v>
      </c>
      <c r="AS16" s="6">
        <f>'MARK LIST'!$CC408</f>
        <v>529</v>
      </c>
    </row>
    <row r="17" spans="1:45" ht="15">
      <c r="A17" s="7">
        <f>'STUDENT PROFILE'!$A$22</f>
        <v>16</v>
      </c>
      <c r="B17" s="9" t="str">
        <f>'STUDENT PROFILE'!$C$22</f>
        <v>Ritu</v>
      </c>
      <c r="C17" s="8">
        <f>'STUDENT PROFILE'!$D$22</f>
        <v>2745</v>
      </c>
      <c r="D17" s="6">
        <f>'MARK LIST'!$E409</f>
        <v>67</v>
      </c>
      <c r="E17" s="6">
        <f>'MARK LIST'!$S409</f>
        <v>67</v>
      </c>
      <c r="F17" s="6">
        <f>'MARK LIST'!$AG409</f>
        <v>70</v>
      </c>
      <c r="G17" s="6">
        <f>'MARK LIST'!$AU409</f>
        <v>67</v>
      </c>
      <c r="H17" s="6">
        <f>'MARK LIST'!$BI409</f>
        <v>67</v>
      </c>
      <c r="I17" s="6">
        <f>'MARK LIST'!$BW409</f>
        <v>70</v>
      </c>
      <c r="J17" s="6">
        <f>'MARK LIST'!$F409</f>
        <v>67</v>
      </c>
      <c r="K17" s="6">
        <f>'MARK LIST'!$T409</f>
        <v>67</v>
      </c>
      <c r="L17" s="6">
        <f>'MARK LIST'!$AH409</f>
        <v>70</v>
      </c>
      <c r="M17" s="6">
        <f>'MARK LIST'!$AV409</f>
        <v>67</v>
      </c>
      <c r="N17" s="6">
        <f>'MARK LIST'!$BJ409</f>
        <v>67</v>
      </c>
      <c r="O17" s="6">
        <f>'MARK LIST'!$BX409</f>
        <v>88</v>
      </c>
      <c r="P17" s="6">
        <f>'MARK LIST'!$G409</f>
        <v>53</v>
      </c>
      <c r="Q17" s="6">
        <f>'MARK LIST'!$U409</f>
        <v>67</v>
      </c>
      <c r="R17" s="6">
        <f>'MARK LIST'!$AI409</f>
        <v>70</v>
      </c>
      <c r="S17" s="6">
        <f>'MARK LIST'!$AW409</f>
        <v>67</v>
      </c>
      <c r="T17" s="6">
        <f>'MARK LIST'!$BK409</f>
        <v>67</v>
      </c>
      <c r="U17" s="6">
        <f>'MARK LIST'!$BY409</f>
        <v>78</v>
      </c>
      <c r="V17" s="6">
        <f>'MARK LIST'!$H409</f>
        <v>53</v>
      </c>
      <c r="W17" s="6">
        <f>'MARK LIST'!$V409</f>
        <v>67</v>
      </c>
      <c r="X17" s="6">
        <f>'MARK LIST'!$AJ409</f>
        <v>70</v>
      </c>
      <c r="Y17" s="6">
        <f>'MARK LIST'!$AX409</f>
        <v>67</v>
      </c>
      <c r="Z17" s="6">
        <f>'MARK LIST'!$BL409</f>
        <v>67</v>
      </c>
      <c r="AA17" s="6">
        <f>'MARK LIST'!$BZ409</f>
        <v>70</v>
      </c>
      <c r="AB17" s="6">
        <f>'MARK LIST'!$I409</f>
        <v>67</v>
      </c>
      <c r="AC17" s="6">
        <f>'MARK LIST'!$W409</f>
        <v>67</v>
      </c>
      <c r="AD17" s="6">
        <f>'MARK LIST'!$AK409</f>
        <v>70</v>
      </c>
      <c r="AE17" s="6">
        <f>'MARK LIST'!$AY409</f>
        <v>67</v>
      </c>
      <c r="AF17" s="6">
        <f>'MARK LIST'!$BM409</f>
        <v>67</v>
      </c>
      <c r="AG17" s="6">
        <f>'MARK LIST'!$CA409</f>
        <v>88</v>
      </c>
      <c r="AH17" s="6">
        <f>'MARK LIST'!$J409</f>
        <v>67</v>
      </c>
      <c r="AI17" s="6">
        <f>'MARK LIST'!$X409</f>
        <v>67</v>
      </c>
      <c r="AJ17" s="6">
        <f>'MARK LIST'!$AL409</f>
        <v>70</v>
      </c>
      <c r="AK17" s="6">
        <f>'MARK LIST'!$AZ409</f>
        <v>67</v>
      </c>
      <c r="AL17" s="6">
        <f>'MARK LIST'!$BN409</f>
        <v>67</v>
      </c>
      <c r="AM17" s="6">
        <f>'MARK LIST'!$CB409</f>
        <v>70</v>
      </c>
      <c r="AN17" s="6">
        <f>'MARK LIST'!$K409</f>
        <v>374</v>
      </c>
      <c r="AO17" s="6">
        <f>'MARK LIST'!$Y409</f>
        <v>402</v>
      </c>
      <c r="AP17" s="6">
        <f>'MARK LIST'!$AM409</f>
        <v>420</v>
      </c>
      <c r="AQ17" s="6">
        <f>'MARK LIST'!$BA409</f>
        <v>402</v>
      </c>
      <c r="AR17" s="6">
        <f>'MARK LIST'!$BO409</f>
        <v>402</v>
      </c>
      <c r="AS17" s="6">
        <f>'MARK LIST'!$CC409</f>
        <v>464</v>
      </c>
    </row>
    <row r="18" spans="1:45" ht="15">
      <c r="A18" s="7">
        <f>'STUDENT PROFILE'!$A$23</f>
        <v>17</v>
      </c>
      <c r="B18" s="9" t="str">
        <f>'STUDENT PROFILE'!$C$23</f>
        <v>Pooja Kumari</v>
      </c>
      <c r="C18" s="8">
        <f>'STUDENT PROFILE'!$D$23</f>
        <v>2746</v>
      </c>
      <c r="D18" s="6">
        <f>'MARK LIST'!$E410</f>
        <v>67</v>
      </c>
      <c r="E18" s="6">
        <f>'MARK LIST'!$S410</f>
        <v>67</v>
      </c>
      <c r="F18" s="6">
        <f>'MARK LIST'!$AG410</f>
        <v>70</v>
      </c>
      <c r="G18" s="6">
        <f>'MARK LIST'!$AU410</f>
        <v>67</v>
      </c>
      <c r="H18" s="6">
        <f>'MARK LIST'!$BI410</f>
        <v>67</v>
      </c>
      <c r="I18" s="6">
        <f>'MARK LIST'!$BW410</f>
        <v>70</v>
      </c>
      <c r="J18" s="6">
        <f>'MARK LIST'!$F410</f>
        <v>67</v>
      </c>
      <c r="K18" s="6">
        <f>'MARK LIST'!$T410</f>
        <v>67</v>
      </c>
      <c r="L18" s="6">
        <f>'MARK LIST'!$AH410</f>
        <v>70</v>
      </c>
      <c r="M18" s="6">
        <f>'MARK LIST'!$AV410</f>
        <v>67</v>
      </c>
      <c r="N18" s="6">
        <f>'MARK LIST'!$BJ410</f>
        <v>67</v>
      </c>
      <c r="O18" s="6">
        <f>'MARK LIST'!$BX410</f>
        <v>88</v>
      </c>
      <c r="P18" s="6">
        <f>'MARK LIST'!$G410</f>
        <v>53</v>
      </c>
      <c r="Q18" s="6">
        <f>'MARK LIST'!$U410</f>
        <v>67</v>
      </c>
      <c r="R18" s="6">
        <f>'MARK LIST'!$AI410</f>
        <v>70</v>
      </c>
      <c r="S18" s="6">
        <f>'MARK LIST'!$AW410</f>
        <v>67</v>
      </c>
      <c r="T18" s="6">
        <f>'MARK LIST'!$BK410</f>
        <v>67</v>
      </c>
      <c r="U18" s="6">
        <f>'MARK LIST'!$BY410</f>
        <v>78</v>
      </c>
      <c r="V18" s="6">
        <f>'MARK LIST'!$H410</f>
        <v>53</v>
      </c>
      <c r="W18" s="6">
        <f>'MARK LIST'!$V410</f>
        <v>67</v>
      </c>
      <c r="X18" s="6">
        <f>'MARK LIST'!$AJ410</f>
        <v>70</v>
      </c>
      <c r="Y18" s="6">
        <f>'MARK LIST'!$AX410</f>
        <v>67</v>
      </c>
      <c r="Z18" s="6">
        <f>'MARK LIST'!$BL410</f>
        <v>67</v>
      </c>
      <c r="AA18" s="6">
        <f>'MARK LIST'!$BZ410</f>
        <v>70</v>
      </c>
      <c r="AB18" s="6">
        <f>'MARK LIST'!$I410</f>
        <v>67</v>
      </c>
      <c r="AC18" s="6">
        <f>'MARK LIST'!$W410</f>
        <v>67</v>
      </c>
      <c r="AD18" s="6">
        <f>'MARK LIST'!$AK410</f>
        <v>70</v>
      </c>
      <c r="AE18" s="6">
        <f>'MARK LIST'!$AY410</f>
        <v>67</v>
      </c>
      <c r="AF18" s="6">
        <f>'MARK LIST'!$BM410</f>
        <v>67</v>
      </c>
      <c r="AG18" s="6">
        <f>'MARK LIST'!$CA410</f>
        <v>88</v>
      </c>
      <c r="AH18" s="6">
        <f>'MARK LIST'!$J410</f>
        <v>67</v>
      </c>
      <c r="AI18" s="6">
        <f>'MARK LIST'!$X410</f>
        <v>67</v>
      </c>
      <c r="AJ18" s="6">
        <f>'MARK LIST'!$AL410</f>
        <v>70</v>
      </c>
      <c r="AK18" s="6">
        <f>'MARK LIST'!$AZ410</f>
        <v>67</v>
      </c>
      <c r="AL18" s="6">
        <f>'MARK LIST'!$BN410</f>
        <v>67</v>
      </c>
      <c r="AM18" s="6">
        <f>'MARK LIST'!$CB410</f>
        <v>70</v>
      </c>
      <c r="AN18" s="6">
        <f>'MARK LIST'!$K410</f>
        <v>374</v>
      </c>
      <c r="AO18" s="6">
        <f>'MARK LIST'!$Y410</f>
        <v>402</v>
      </c>
      <c r="AP18" s="6">
        <f>'MARK LIST'!$AM410</f>
        <v>420</v>
      </c>
      <c r="AQ18" s="6">
        <f>'MARK LIST'!$BA410</f>
        <v>402</v>
      </c>
      <c r="AR18" s="6">
        <f>'MARK LIST'!$BO410</f>
        <v>402</v>
      </c>
      <c r="AS18" s="6">
        <f>'MARK LIST'!$CC410</f>
        <v>464</v>
      </c>
    </row>
    <row r="19" spans="1:45" ht="15">
      <c r="A19" s="7">
        <f>'STUDENT PROFILE'!$A$24</f>
        <v>18</v>
      </c>
      <c r="B19" s="9" t="str">
        <f>'STUDENT PROFILE'!$C$24</f>
        <v>Dheeraj Kumar</v>
      </c>
      <c r="C19" s="8">
        <f>'STUDENT PROFILE'!$D$24</f>
        <v>2747</v>
      </c>
      <c r="D19" s="6">
        <f>'MARK LIST'!$E411</f>
        <v>67</v>
      </c>
      <c r="E19" s="6">
        <f>'MARK LIST'!$S411</f>
        <v>67</v>
      </c>
      <c r="F19" s="6">
        <f>'MARK LIST'!$AG411</f>
        <v>70</v>
      </c>
      <c r="G19" s="6">
        <f>'MARK LIST'!$AU411</f>
        <v>67</v>
      </c>
      <c r="H19" s="6">
        <f>'MARK LIST'!$BI411</f>
        <v>67</v>
      </c>
      <c r="I19" s="6">
        <f>'MARK LIST'!$BW411</f>
        <v>70</v>
      </c>
      <c r="J19" s="6">
        <f>'MARK LIST'!$F411</f>
        <v>67</v>
      </c>
      <c r="K19" s="6">
        <f>'MARK LIST'!$T411</f>
        <v>67</v>
      </c>
      <c r="L19" s="6">
        <f>'MARK LIST'!$AH411</f>
        <v>70</v>
      </c>
      <c r="M19" s="6">
        <f>'MARK LIST'!$AV411</f>
        <v>67</v>
      </c>
      <c r="N19" s="6">
        <f>'MARK LIST'!$BJ411</f>
        <v>67</v>
      </c>
      <c r="O19" s="6">
        <f>'MARK LIST'!$BX411</f>
        <v>88</v>
      </c>
      <c r="P19" s="6">
        <f>'MARK LIST'!$G411</f>
        <v>53</v>
      </c>
      <c r="Q19" s="6">
        <f>'MARK LIST'!$U411</f>
        <v>67</v>
      </c>
      <c r="R19" s="6">
        <f>'MARK LIST'!$AI411</f>
        <v>70</v>
      </c>
      <c r="S19" s="6">
        <f>'MARK LIST'!$AW411</f>
        <v>67</v>
      </c>
      <c r="T19" s="6">
        <f>'MARK LIST'!$BK411</f>
        <v>67</v>
      </c>
      <c r="U19" s="6">
        <f>'MARK LIST'!$BY411</f>
        <v>78</v>
      </c>
      <c r="V19" s="6">
        <f>'MARK LIST'!$H411</f>
        <v>53</v>
      </c>
      <c r="W19" s="6">
        <f>'MARK LIST'!$V411</f>
        <v>67</v>
      </c>
      <c r="X19" s="6">
        <f>'MARK LIST'!$AJ411</f>
        <v>70</v>
      </c>
      <c r="Y19" s="6">
        <f>'MARK LIST'!$AX411</f>
        <v>67</v>
      </c>
      <c r="Z19" s="6">
        <f>'MARK LIST'!$BL411</f>
        <v>67</v>
      </c>
      <c r="AA19" s="6">
        <f>'MARK LIST'!$BZ411</f>
        <v>70</v>
      </c>
      <c r="AB19" s="6">
        <f>'MARK LIST'!$I411</f>
        <v>67</v>
      </c>
      <c r="AC19" s="6">
        <f>'MARK LIST'!$W411</f>
        <v>67</v>
      </c>
      <c r="AD19" s="6">
        <f>'MARK LIST'!$AK411</f>
        <v>70</v>
      </c>
      <c r="AE19" s="6">
        <f>'MARK LIST'!$AY411</f>
        <v>67</v>
      </c>
      <c r="AF19" s="6">
        <f>'MARK LIST'!$BM411</f>
        <v>67</v>
      </c>
      <c r="AG19" s="6">
        <f>'MARK LIST'!$CA411</f>
        <v>88</v>
      </c>
      <c r="AH19" s="6">
        <f>'MARK LIST'!$J411</f>
        <v>67</v>
      </c>
      <c r="AI19" s="6">
        <f>'MARK LIST'!$X411</f>
        <v>67</v>
      </c>
      <c r="AJ19" s="6">
        <f>'MARK LIST'!$AL411</f>
        <v>70</v>
      </c>
      <c r="AK19" s="6">
        <f>'MARK LIST'!$AZ411</f>
        <v>67</v>
      </c>
      <c r="AL19" s="6">
        <f>'MARK LIST'!$BN411</f>
        <v>67</v>
      </c>
      <c r="AM19" s="6">
        <f>'MARK LIST'!$CB411</f>
        <v>70</v>
      </c>
      <c r="AN19" s="6">
        <f>'MARK LIST'!$K411</f>
        <v>374</v>
      </c>
      <c r="AO19" s="6">
        <f>'MARK LIST'!$Y411</f>
        <v>402</v>
      </c>
      <c r="AP19" s="6">
        <f>'MARK LIST'!$AM411</f>
        <v>420</v>
      </c>
      <c r="AQ19" s="6">
        <f>'MARK LIST'!$BA411</f>
        <v>402</v>
      </c>
      <c r="AR19" s="6">
        <f>'MARK LIST'!$BO411</f>
        <v>402</v>
      </c>
      <c r="AS19" s="6">
        <f>'MARK LIST'!$CC411</f>
        <v>464</v>
      </c>
    </row>
    <row r="20" spans="1:45" ht="15">
      <c r="A20" s="7">
        <f>'STUDENT PROFILE'!$A$25</f>
        <v>19</v>
      </c>
      <c r="B20" s="9" t="str">
        <f>'STUDENT PROFILE'!$C$25</f>
        <v>Rohit</v>
      </c>
      <c r="C20" s="8">
        <f>'STUDENT PROFILE'!$D$25</f>
        <v>2748</v>
      </c>
      <c r="D20" s="6">
        <f>'MARK LIST'!$E412</f>
        <v>67</v>
      </c>
      <c r="E20" s="6">
        <f>'MARK LIST'!$S412</f>
        <v>67</v>
      </c>
      <c r="F20" s="6">
        <f>'MARK LIST'!$AG412</f>
        <v>70</v>
      </c>
      <c r="G20" s="6">
        <f>'MARK LIST'!$AU412</f>
        <v>67</v>
      </c>
      <c r="H20" s="6">
        <f>'MARK LIST'!$BI412</f>
        <v>67</v>
      </c>
      <c r="I20" s="6">
        <f>'MARK LIST'!$BW412</f>
        <v>70</v>
      </c>
      <c r="J20" s="6">
        <f>'MARK LIST'!$F412</f>
        <v>67</v>
      </c>
      <c r="K20" s="6">
        <f>'MARK LIST'!$T412</f>
        <v>67</v>
      </c>
      <c r="L20" s="6">
        <f>'MARK LIST'!$AH412</f>
        <v>70</v>
      </c>
      <c r="M20" s="6">
        <f>'MARK LIST'!$AV412</f>
        <v>67</v>
      </c>
      <c r="N20" s="6">
        <f>'MARK LIST'!$BJ412</f>
        <v>67</v>
      </c>
      <c r="O20" s="6">
        <f>'MARK LIST'!$BX412</f>
        <v>88</v>
      </c>
      <c r="P20" s="6">
        <f>'MARK LIST'!$G412</f>
        <v>53</v>
      </c>
      <c r="Q20" s="6">
        <f>'MARK LIST'!$U412</f>
        <v>67</v>
      </c>
      <c r="R20" s="6">
        <f>'MARK LIST'!$AI412</f>
        <v>70</v>
      </c>
      <c r="S20" s="6">
        <f>'MARK LIST'!$AW412</f>
        <v>67</v>
      </c>
      <c r="T20" s="6">
        <f>'MARK LIST'!$BK412</f>
        <v>67</v>
      </c>
      <c r="U20" s="6">
        <f>'MARK LIST'!$BY412</f>
        <v>78</v>
      </c>
      <c r="V20" s="6">
        <f>'MARK LIST'!$H412</f>
        <v>53</v>
      </c>
      <c r="W20" s="6">
        <f>'MARK LIST'!$V412</f>
        <v>67</v>
      </c>
      <c r="X20" s="6">
        <f>'MARK LIST'!$AJ412</f>
        <v>70</v>
      </c>
      <c r="Y20" s="6">
        <f>'MARK LIST'!$AX412</f>
        <v>67</v>
      </c>
      <c r="Z20" s="6">
        <f>'MARK LIST'!$BL412</f>
        <v>67</v>
      </c>
      <c r="AA20" s="6">
        <f>'MARK LIST'!$BZ412</f>
        <v>70</v>
      </c>
      <c r="AB20" s="6">
        <f>'MARK LIST'!$I412</f>
        <v>67</v>
      </c>
      <c r="AC20" s="6">
        <f>'MARK LIST'!$W412</f>
        <v>67</v>
      </c>
      <c r="AD20" s="6">
        <f>'MARK LIST'!$AK412</f>
        <v>70</v>
      </c>
      <c r="AE20" s="6">
        <f>'MARK LIST'!$AY412</f>
        <v>67</v>
      </c>
      <c r="AF20" s="6">
        <f>'MARK LIST'!$BM412</f>
        <v>67</v>
      </c>
      <c r="AG20" s="6">
        <f>'MARK LIST'!$CA412</f>
        <v>88</v>
      </c>
      <c r="AH20" s="6">
        <f>'MARK LIST'!$J412</f>
        <v>67</v>
      </c>
      <c r="AI20" s="6">
        <f>'MARK LIST'!$X412</f>
        <v>67</v>
      </c>
      <c r="AJ20" s="6">
        <f>'MARK LIST'!$AL412</f>
        <v>70</v>
      </c>
      <c r="AK20" s="6">
        <f>'MARK LIST'!$AZ412</f>
        <v>67</v>
      </c>
      <c r="AL20" s="6">
        <f>'MARK LIST'!$BN412</f>
        <v>67</v>
      </c>
      <c r="AM20" s="6">
        <f>'MARK LIST'!$CB412</f>
        <v>70</v>
      </c>
      <c r="AN20" s="6">
        <f>'MARK LIST'!$K412</f>
        <v>374</v>
      </c>
      <c r="AO20" s="6">
        <f>'MARK LIST'!$Y412</f>
        <v>402</v>
      </c>
      <c r="AP20" s="6">
        <f>'MARK LIST'!$AM412</f>
        <v>420</v>
      </c>
      <c r="AQ20" s="6">
        <f>'MARK LIST'!$BA412</f>
        <v>402</v>
      </c>
      <c r="AR20" s="6">
        <f>'MARK LIST'!$BO412</f>
        <v>402</v>
      </c>
      <c r="AS20" s="6">
        <f>'MARK LIST'!$CC412</f>
        <v>464</v>
      </c>
    </row>
    <row r="21" spans="1:45" ht="15">
      <c r="A21" s="7">
        <f>'STUDENT PROFILE'!$A$26</f>
        <v>20</v>
      </c>
      <c r="B21" s="9" t="str">
        <f>'STUDENT PROFILE'!$C$26</f>
        <v>Rahul</v>
      </c>
      <c r="C21" s="8">
        <f>'STUDENT PROFILE'!$D$26</f>
        <v>2749</v>
      </c>
      <c r="D21" s="6">
        <f>'MARK LIST'!$E413</f>
        <v>67</v>
      </c>
      <c r="E21" s="6">
        <f>'MARK LIST'!$S413</f>
        <v>67</v>
      </c>
      <c r="F21" s="6">
        <f>'MARK LIST'!$AG413</f>
        <v>70</v>
      </c>
      <c r="G21" s="6">
        <f>'MARK LIST'!$AU413</f>
        <v>67</v>
      </c>
      <c r="H21" s="6">
        <f>'MARK LIST'!$BI413</f>
        <v>67</v>
      </c>
      <c r="I21" s="6">
        <f>'MARK LIST'!$BW413</f>
        <v>70</v>
      </c>
      <c r="J21" s="6">
        <f>'MARK LIST'!$F413</f>
        <v>67</v>
      </c>
      <c r="K21" s="6">
        <f>'MARK LIST'!$T413</f>
        <v>67</v>
      </c>
      <c r="L21" s="6">
        <f>'MARK LIST'!$AH413</f>
        <v>70</v>
      </c>
      <c r="M21" s="6">
        <f>'MARK LIST'!$AV413</f>
        <v>67</v>
      </c>
      <c r="N21" s="6">
        <f>'MARK LIST'!$BJ413</f>
        <v>67</v>
      </c>
      <c r="O21" s="6">
        <f>'MARK LIST'!$BX413</f>
        <v>88</v>
      </c>
      <c r="P21" s="6">
        <f>'MARK LIST'!$G413</f>
        <v>53</v>
      </c>
      <c r="Q21" s="6">
        <f>'MARK LIST'!$U413</f>
        <v>67</v>
      </c>
      <c r="R21" s="6">
        <f>'MARK LIST'!$AI413</f>
        <v>70</v>
      </c>
      <c r="S21" s="6">
        <f>'MARK LIST'!$AW413</f>
        <v>67</v>
      </c>
      <c r="T21" s="6">
        <f>'MARK LIST'!$BK413</f>
        <v>67</v>
      </c>
      <c r="U21" s="6">
        <f>'MARK LIST'!$BY413</f>
        <v>78</v>
      </c>
      <c r="V21" s="6">
        <f>'MARK LIST'!$H413</f>
        <v>53</v>
      </c>
      <c r="W21" s="6">
        <f>'MARK LIST'!$V413</f>
        <v>67</v>
      </c>
      <c r="X21" s="6">
        <f>'MARK LIST'!$AJ413</f>
        <v>70</v>
      </c>
      <c r="Y21" s="6">
        <f>'MARK LIST'!$AX413</f>
        <v>67</v>
      </c>
      <c r="Z21" s="6">
        <f>'MARK LIST'!$BL413</f>
        <v>67</v>
      </c>
      <c r="AA21" s="6">
        <f>'MARK LIST'!$BZ413</f>
        <v>70</v>
      </c>
      <c r="AB21" s="6">
        <f>'MARK LIST'!$I413</f>
        <v>67</v>
      </c>
      <c r="AC21" s="6">
        <f>'MARK LIST'!$W413</f>
        <v>67</v>
      </c>
      <c r="AD21" s="6">
        <f>'MARK LIST'!$AK413</f>
        <v>70</v>
      </c>
      <c r="AE21" s="6">
        <f>'MARK LIST'!$AY413</f>
        <v>67</v>
      </c>
      <c r="AF21" s="6">
        <f>'MARK LIST'!$BM413</f>
        <v>67</v>
      </c>
      <c r="AG21" s="6">
        <f>'MARK LIST'!$CA413</f>
        <v>88</v>
      </c>
      <c r="AH21" s="6">
        <f>'MARK LIST'!$J413</f>
        <v>67</v>
      </c>
      <c r="AI21" s="6">
        <f>'MARK LIST'!$X413</f>
        <v>67</v>
      </c>
      <c r="AJ21" s="6">
        <f>'MARK LIST'!$AL413</f>
        <v>70</v>
      </c>
      <c r="AK21" s="6">
        <f>'MARK LIST'!$AZ413</f>
        <v>67</v>
      </c>
      <c r="AL21" s="6">
        <f>'MARK LIST'!$BN413</f>
        <v>67</v>
      </c>
      <c r="AM21" s="6">
        <f>'MARK LIST'!$CB413</f>
        <v>70</v>
      </c>
      <c r="AN21" s="6">
        <f>'MARK LIST'!$K413</f>
        <v>374</v>
      </c>
      <c r="AO21" s="6">
        <f>'MARK LIST'!$Y413</f>
        <v>402</v>
      </c>
      <c r="AP21" s="6">
        <f>'MARK LIST'!$AM413</f>
        <v>420</v>
      </c>
      <c r="AQ21" s="6">
        <f>'MARK LIST'!$BA413</f>
        <v>402</v>
      </c>
      <c r="AR21" s="6">
        <f>'MARK LIST'!$BO413</f>
        <v>402</v>
      </c>
      <c r="AS21" s="6">
        <f>'MARK LIST'!$CC413</f>
        <v>464</v>
      </c>
    </row>
    <row r="22" spans="1:45" ht="15">
      <c r="A22" s="7">
        <f>'STUDENT PROFILE'!$A$27</f>
        <v>21</v>
      </c>
      <c r="B22" s="9" t="str">
        <f>'STUDENT PROFILE'!$C$27</f>
        <v>Abhimanyu</v>
      </c>
      <c r="C22" s="8">
        <f>'STUDENT PROFILE'!$D$27</f>
        <v>2750</v>
      </c>
      <c r="D22" s="6">
        <f>'MARK LIST'!$E414</f>
        <v>60</v>
      </c>
      <c r="E22" s="6">
        <f>'MARK LIST'!$S414</f>
        <v>60</v>
      </c>
      <c r="F22" s="6">
        <f>'MARK LIST'!$AG414</f>
        <v>60</v>
      </c>
      <c r="G22" s="6">
        <f>'MARK LIST'!$AU414</f>
        <v>60</v>
      </c>
      <c r="H22" s="6">
        <f>'MARK LIST'!$BI414</f>
        <v>60</v>
      </c>
      <c r="I22" s="6">
        <f>'MARK LIST'!$BW414</f>
        <v>60</v>
      </c>
      <c r="J22" s="6">
        <f>'MARK LIST'!$F414</f>
        <v>60</v>
      </c>
      <c r="K22" s="6">
        <f>'MARK LIST'!$T414</f>
        <v>60</v>
      </c>
      <c r="L22" s="6">
        <f>'MARK LIST'!$AH414</f>
        <v>60</v>
      </c>
      <c r="M22" s="6">
        <f>'MARK LIST'!$AV414</f>
        <v>60</v>
      </c>
      <c r="N22" s="6">
        <f>'MARK LIST'!$BJ414</f>
        <v>60</v>
      </c>
      <c r="O22" s="6">
        <f>'MARK LIST'!$BX414</f>
        <v>75</v>
      </c>
      <c r="P22" s="6">
        <f>'MARK LIST'!$G414</f>
        <v>48</v>
      </c>
      <c r="Q22" s="6">
        <f>'MARK LIST'!$U414</f>
        <v>60</v>
      </c>
      <c r="R22" s="6">
        <f>'MARK LIST'!$AI414</f>
        <v>60</v>
      </c>
      <c r="S22" s="6">
        <f>'MARK LIST'!$AW414</f>
        <v>60</v>
      </c>
      <c r="T22" s="6">
        <f>'MARK LIST'!$BK414</f>
        <v>60</v>
      </c>
      <c r="U22" s="6">
        <f>'MARK LIST'!$BY414</f>
        <v>67</v>
      </c>
      <c r="V22" s="6">
        <f>'MARK LIST'!$H414</f>
        <v>48</v>
      </c>
      <c r="W22" s="6">
        <f>'MARK LIST'!$V414</f>
        <v>60</v>
      </c>
      <c r="X22" s="6">
        <f>'MARK LIST'!$AJ414</f>
        <v>60</v>
      </c>
      <c r="Y22" s="6">
        <f>'MARK LIST'!$AX414</f>
        <v>60</v>
      </c>
      <c r="Z22" s="6">
        <f>'MARK LIST'!$BL414</f>
        <v>60</v>
      </c>
      <c r="AA22" s="6">
        <f>'MARK LIST'!$BZ414</f>
        <v>60</v>
      </c>
      <c r="AB22" s="6">
        <f>'MARK LIST'!$I414</f>
        <v>60</v>
      </c>
      <c r="AC22" s="6">
        <f>'MARK LIST'!$W414</f>
        <v>60</v>
      </c>
      <c r="AD22" s="6">
        <f>'MARK LIST'!$AK414</f>
        <v>60</v>
      </c>
      <c r="AE22" s="6">
        <f>'MARK LIST'!$AY414</f>
        <v>60</v>
      </c>
      <c r="AF22" s="6">
        <f>'MARK LIST'!$BM414</f>
        <v>60</v>
      </c>
      <c r="AG22" s="6">
        <f>'MARK LIST'!$CA414</f>
        <v>75</v>
      </c>
      <c r="AH22" s="6">
        <f>'MARK LIST'!$J414</f>
        <v>60</v>
      </c>
      <c r="AI22" s="6">
        <f>'MARK LIST'!$X414</f>
        <v>60</v>
      </c>
      <c r="AJ22" s="6">
        <f>'MARK LIST'!$AL414</f>
        <v>60</v>
      </c>
      <c r="AK22" s="6">
        <f>'MARK LIST'!$AZ414</f>
        <v>60</v>
      </c>
      <c r="AL22" s="6">
        <f>'MARK LIST'!$BN414</f>
        <v>60</v>
      </c>
      <c r="AM22" s="6">
        <f>'MARK LIST'!$CB414</f>
        <v>60</v>
      </c>
      <c r="AN22" s="6">
        <f>'MARK LIST'!$K414</f>
        <v>336</v>
      </c>
      <c r="AO22" s="6">
        <f>'MARK LIST'!$Y414</f>
        <v>360</v>
      </c>
      <c r="AP22" s="6">
        <f>'MARK LIST'!$AM414</f>
        <v>360</v>
      </c>
      <c r="AQ22" s="6">
        <f>'MARK LIST'!$BA414</f>
        <v>360</v>
      </c>
      <c r="AR22" s="6">
        <f>'MARK LIST'!$BO414</f>
        <v>360</v>
      </c>
      <c r="AS22" s="6">
        <f>'MARK LIST'!$CC414</f>
        <v>397</v>
      </c>
    </row>
    <row r="23" spans="1:45" ht="15">
      <c r="A23" s="7">
        <f>'STUDENT PROFILE'!$A$28</f>
        <v>22</v>
      </c>
      <c r="B23" s="9" t="str">
        <f>'STUDENT PROFILE'!$C$28</f>
        <v>Bijender Kumar</v>
      </c>
      <c r="C23" s="8">
        <f>'STUDENT PROFILE'!$D$28</f>
        <v>2751</v>
      </c>
      <c r="D23" s="6">
        <f>'MARK LIST'!$E415</f>
        <v>60</v>
      </c>
      <c r="E23" s="6">
        <f>'MARK LIST'!$S415</f>
        <v>60</v>
      </c>
      <c r="F23" s="6">
        <f>'MARK LIST'!$AG415</f>
        <v>60</v>
      </c>
      <c r="G23" s="6">
        <f>'MARK LIST'!$AU415</f>
        <v>60</v>
      </c>
      <c r="H23" s="6">
        <f>'MARK LIST'!$BI415</f>
        <v>60</v>
      </c>
      <c r="I23" s="6">
        <f>'MARK LIST'!$BW415</f>
        <v>60</v>
      </c>
      <c r="J23" s="6">
        <f>'MARK LIST'!$F415</f>
        <v>60</v>
      </c>
      <c r="K23" s="6">
        <f>'MARK LIST'!$T415</f>
        <v>60</v>
      </c>
      <c r="L23" s="6">
        <f>'MARK LIST'!$AH415</f>
        <v>60</v>
      </c>
      <c r="M23" s="6">
        <f>'MARK LIST'!$AV415</f>
        <v>60</v>
      </c>
      <c r="N23" s="6">
        <f>'MARK LIST'!$BJ415</f>
        <v>60</v>
      </c>
      <c r="O23" s="6">
        <f>'MARK LIST'!$BX415</f>
        <v>75</v>
      </c>
      <c r="P23" s="6">
        <f>'MARK LIST'!$G415</f>
        <v>48</v>
      </c>
      <c r="Q23" s="6">
        <f>'MARK LIST'!$U415</f>
        <v>60</v>
      </c>
      <c r="R23" s="6">
        <f>'MARK LIST'!$AI415</f>
        <v>60</v>
      </c>
      <c r="S23" s="6">
        <f>'MARK LIST'!$AW415</f>
        <v>60</v>
      </c>
      <c r="T23" s="6">
        <f>'MARK LIST'!$BK415</f>
        <v>60</v>
      </c>
      <c r="U23" s="6">
        <f>'MARK LIST'!$BY415</f>
        <v>67</v>
      </c>
      <c r="V23" s="6">
        <f>'MARK LIST'!$H415</f>
        <v>48</v>
      </c>
      <c r="W23" s="6">
        <f>'MARK LIST'!$V415</f>
        <v>60</v>
      </c>
      <c r="X23" s="6">
        <f>'MARK LIST'!$AJ415</f>
        <v>60</v>
      </c>
      <c r="Y23" s="6">
        <f>'MARK LIST'!$AX415</f>
        <v>60</v>
      </c>
      <c r="Z23" s="6">
        <f>'MARK LIST'!$BL415</f>
        <v>60</v>
      </c>
      <c r="AA23" s="6">
        <f>'MARK LIST'!$BZ415</f>
        <v>60</v>
      </c>
      <c r="AB23" s="6">
        <f>'MARK LIST'!$I415</f>
        <v>60</v>
      </c>
      <c r="AC23" s="6">
        <f>'MARK LIST'!$W415</f>
        <v>60</v>
      </c>
      <c r="AD23" s="6">
        <f>'MARK LIST'!$AK415</f>
        <v>60</v>
      </c>
      <c r="AE23" s="6">
        <f>'MARK LIST'!$AY415</f>
        <v>60</v>
      </c>
      <c r="AF23" s="6">
        <f>'MARK LIST'!$BM415</f>
        <v>60</v>
      </c>
      <c r="AG23" s="6">
        <f>'MARK LIST'!$CA415</f>
        <v>75</v>
      </c>
      <c r="AH23" s="6">
        <f>'MARK LIST'!$J415</f>
        <v>60</v>
      </c>
      <c r="AI23" s="6">
        <f>'MARK LIST'!$X415</f>
        <v>60</v>
      </c>
      <c r="AJ23" s="6">
        <f>'MARK LIST'!$AL415</f>
        <v>60</v>
      </c>
      <c r="AK23" s="6">
        <f>'MARK LIST'!$AZ415</f>
        <v>60</v>
      </c>
      <c r="AL23" s="6">
        <f>'MARK LIST'!$BN415</f>
        <v>60</v>
      </c>
      <c r="AM23" s="6">
        <f>'MARK LIST'!$CB415</f>
        <v>60</v>
      </c>
      <c r="AN23" s="6">
        <f>'MARK LIST'!$K415</f>
        <v>336</v>
      </c>
      <c r="AO23" s="6">
        <f>'MARK LIST'!$Y415</f>
        <v>360</v>
      </c>
      <c r="AP23" s="6">
        <f>'MARK LIST'!$AM415</f>
        <v>360</v>
      </c>
      <c r="AQ23" s="6">
        <f>'MARK LIST'!$BA415</f>
        <v>360</v>
      </c>
      <c r="AR23" s="6">
        <f>'MARK LIST'!$BO415</f>
        <v>360</v>
      </c>
      <c r="AS23" s="6">
        <f>'MARK LIST'!$CC415</f>
        <v>397</v>
      </c>
    </row>
    <row r="24" spans="1:45" ht="15">
      <c r="A24" s="7">
        <f>'STUDENT PROFILE'!$A$29</f>
        <v>23</v>
      </c>
      <c r="B24" s="9" t="str">
        <f>'STUDENT PROFILE'!$C$29</f>
        <v>Asha</v>
      </c>
      <c r="C24" s="8">
        <f>'STUDENT PROFILE'!$D$29</f>
        <v>2752</v>
      </c>
      <c r="D24" s="6">
        <f>'MARK LIST'!$E416</f>
        <v>60</v>
      </c>
      <c r="E24" s="6">
        <f>'MARK LIST'!$S416</f>
        <v>60</v>
      </c>
      <c r="F24" s="6">
        <f>'MARK LIST'!$AG416</f>
        <v>60</v>
      </c>
      <c r="G24" s="6">
        <f>'MARK LIST'!$AU416</f>
        <v>60</v>
      </c>
      <c r="H24" s="6">
        <f>'MARK LIST'!$BI416</f>
        <v>60</v>
      </c>
      <c r="I24" s="6">
        <f>'MARK LIST'!$BW416</f>
        <v>60</v>
      </c>
      <c r="J24" s="6">
        <f>'MARK LIST'!$F416</f>
        <v>60</v>
      </c>
      <c r="K24" s="6">
        <f>'MARK LIST'!$T416</f>
        <v>60</v>
      </c>
      <c r="L24" s="6">
        <f>'MARK LIST'!$AH416</f>
        <v>60</v>
      </c>
      <c r="M24" s="6">
        <f>'MARK LIST'!$AV416</f>
        <v>60</v>
      </c>
      <c r="N24" s="6">
        <f>'MARK LIST'!$BJ416</f>
        <v>60</v>
      </c>
      <c r="O24" s="6">
        <f>'MARK LIST'!$BX416</f>
        <v>75</v>
      </c>
      <c r="P24" s="6">
        <f>'MARK LIST'!$G416</f>
        <v>48</v>
      </c>
      <c r="Q24" s="6">
        <f>'MARK LIST'!$U416</f>
        <v>60</v>
      </c>
      <c r="R24" s="6">
        <f>'MARK LIST'!$AI416</f>
        <v>60</v>
      </c>
      <c r="S24" s="6">
        <f>'MARK LIST'!$AW416</f>
        <v>60</v>
      </c>
      <c r="T24" s="6">
        <f>'MARK LIST'!$BK416</f>
        <v>60</v>
      </c>
      <c r="U24" s="6">
        <f>'MARK LIST'!$BY416</f>
        <v>67</v>
      </c>
      <c r="V24" s="6">
        <f>'MARK LIST'!$H416</f>
        <v>48</v>
      </c>
      <c r="W24" s="6">
        <f>'MARK LIST'!$V416</f>
        <v>60</v>
      </c>
      <c r="X24" s="6">
        <f>'MARK LIST'!$AJ416</f>
        <v>60</v>
      </c>
      <c r="Y24" s="6">
        <f>'MARK LIST'!$AX416</f>
        <v>60</v>
      </c>
      <c r="Z24" s="6">
        <f>'MARK LIST'!$BL416</f>
        <v>60</v>
      </c>
      <c r="AA24" s="6">
        <f>'MARK LIST'!$BZ416</f>
        <v>60</v>
      </c>
      <c r="AB24" s="6">
        <f>'MARK LIST'!$I416</f>
        <v>60</v>
      </c>
      <c r="AC24" s="6">
        <f>'MARK LIST'!$W416</f>
        <v>60</v>
      </c>
      <c r="AD24" s="6">
        <f>'MARK LIST'!$AK416</f>
        <v>60</v>
      </c>
      <c r="AE24" s="6">
        <f>'MARK LIST'!$AY416</f>
        <v>60</v>
      </c>
      <c r="AF24" s="6">
        <f>'MARK LIST'!$BM416</f>
        <v>60</v>
      </c>
      <c r="AG24" s="6">
        <f>'MARK LIST'!$CA416</f>
        <v>75</v>
      </c>
      <c r="AH24" s="6">
        <f>'MARK LIST'!$J416</f>
        <v>60</v>
      </c>
      <c r="AI24" s="6">
        <f>'MARK LIST'!$X416</f>
        <v>60</v>
      </c>
      <c r="AJ24" s="6">
        <f>'MARK LIST'!$AL416</f>
        <v>60</v>
      </c>
      <c r="AK24" s="6">
        <f>'MARK LIST'!$AZ416</f>
        <v>60</v>
      </c>
      <c r="AL24" s="6">
        <f>'MARK LIST'!$BN416</f>
        <v>60</v>
      </c>
      <c r="AM24" s="6">
        <f>'MARK LIST'!$CB416</f>
        <v>60</v>
      </c>
      <c r="AN24" s="6">
        <f>'MARK LIST'!$K416</f>
        <v>336</v>
      </c>
      <c r="AO24" s="6">
        <f>'MARK LIST'!$Y416</f>
        <v>360</v>
      </c>
      <c r="AP24" s="6">
        <f>'MARK LIST'!$AM416</f>
        <v>360</v>
      </c>
      <c r="AQ24" s="6">
        <f>'MARK LIST'!$BA416</f>
        <v>360</v>
      </c>
      <c r="AR24" s="6">
        <f>'MARK LIST'!$BO416</f>
        <v>360</v>
      </c>
      <c r="AS24" s="6">
        <f>'MARK LIST'!$CC416</f>
        <v>397</v>
      </c>
    </row>
    <row r="25" spans="1:45" ht="15">
      <c r="A25" s="7">
        <f>'STUDENT PROFILE'!$A$30</f>
        <v>24</v>
      </c>
      <c r="B25" s="9" t="str">
        <f>'STUDENT PROFILE'!$C$30</f>
        <v>Sarita Kumari</v>
      </c>
      <c r="C25" s="8">
        <f>'STUDENT PROFILE'!$D$30</f>
        <v>2754</v>
      </c>
      <c r="D25" s="6">
        <f>'MARK LIST'!$E417</f>
        <v>60</v>
      </c>
      <c r="E25" s="6">
        <f>'MARK LIST'!$S417</f>
        <v>60</v>
      </c>
      <c r="F25" s="6">
        <f>'MARK LIST'!$AG417</f>
        <v>60</v>
      </c>
      <c r="G25" s="6">
        <f>'MARK LIST'!$AU417</f>
        <v>60</v>
      </c>
      <c r="H25" s="6">
        <f>'MARK LIST'!$BI417</f>
        <v>60</v>
      </c>
      <c r="I25" s="6">
        <f>'MARK LIST'!$BW417</f>
        <v>60</v>
      </c>
      <c r="J25" s="6">
        <f>'MARK LIST'!$F417</f>
        <v>60</v>
      </c>
      <c r="K25" s="6">
        <f>'MARK LIST'!$T417</f>
        <v>60</v>
      </c>
      <c r="L25" s="6">
        <f>'MARK LIST'!$AH417</f>
        <v>60</v>
      </c>
      <c r="M25" s="6">
        <f>'MARK LIST'!$AV417</f>
        <v>60</v>
      </c>
      <c r="N25" s="6">
        <f>'MARK LIST'!$BJ417</f>
        <v>60</v>
      </c>
      <c r="O25" s="6">
        <f>'MARK LIST'!$BX417</f>
        <v>75</v>
      </c>
      <c r="P25" s="6">
        <f>'MARK LIST'!$G417</f>
        <v>48</v>
      </c>
      <c r="Q25" s="6">
        <f>'MARK LIST'!$U417</f>
        <v>60</v>
      </c>
      <c r="R25" s="6">
        <f>'MARK LIST'!$AI417</f>
        <v>60</v>
      </c>
      <c r="S25" s="6">
        <f>'MARK LIST'!$AW417</f>
        <v>60</v>
      </c>
      <c r="T25" s="6">
        <f>'MARK LIST'!$BK417</f>
        <v>60</v>
      </c>
      <c r="U25" s="6">
        <f>'MARK LIST'!$BY417</f>
        <v>67</v>
      </c>
      <c r="V25" s="6">
        <f>'MARK LIST'!$H417</f>
        <v>48</v>
      </c>
      <c r="W25" s="6">
        <f>'MARK LIST'!$V417</f>
        <v>60</v>
      </c>
      <c r="X25" s="6">
        <f>'MARK LIST'!$AJ417</f>
        <v>60</v>
      </c>
      <c r="Y25" s="6">
        <f>'MARK LIST'!$AX417</f>
        <v>60</v>
      </c>
      <c r="Z25" s="6">
        <f>'MARK LIST'!$BL417</f>
        <v>60</v>
      </c>
      <c r="AA25" s="6">
        <f>'MARK LIST'!$BZ417</f>
        <v>60</v>
      </c>
      <c r="AB25" s="6">
        <f>'MARK LIST'!$I417</f>
        <v>60</v>
      </c>
      <c r="AC25" s="6">
        <f>'MARK LIST'!$W417</f>
        <v>60</v>
      </c>
      <c r="AD25" s="6">
        <f>'MARK LIST'!$AK417</f>
        <v>60</v>
      </c>
      <c r="AE25" s="6">
        <f>'MARK LIST'!$AY417</f>
        <v>60</v>
      </c>
      <c r="AF25" s="6">
        <f>'MARK LIST'!$BM417</f>
        <v>60</v>
      </c>
      <c r="AG25" s="6">
        <f>'MARK LIST'!$CA417</f>
        <v>75</v>
      </c>
      <c r="AH25" s="6">
        <f>'MARK LIST'!$J417</f>
        <v>60</v>
      </c>
      <c r="AI25" s="6">
        <f>'MARK LIST'!$X417</f>
        <v>60</v>
      </c>
      <c r="AJ25" s="6">
        <f>'MARK LIST'!$AL417</f>
        <v>60</v>
      </c>
      <c r="AK25" s="6">
        <f>'MARK LIST'!$AZ417</f>
        <v>60</v>
      </c>
      <c r="AL25" s="6">
        <f>'MARK LIST'!$BN417</f>
        <v>60</v>
      </c>
      <c r="AM25" s="6">
        <f>'MARK LIST'!$CB417</f>
        <v>60</v>
      </c>
      <c r="AN25" s="6">
        <f>'MARK LIST'!$K417</f>
        <v>336</v>
      </c>
      <c r="AO25" s="6">
        <f>'MARK LIST'!$Y417</f>
        <v>360</v>
      </c>
      <c r="AP25" s="6">
        <f>'MARK LIST'!$AM417</f>
        <v>360</v>
      </c>
      <c r="AQ25" s="6">
        <f>'MARK LIST'!$BA417</f>
        <v>360</v>
      </c>
      <c r="AR25" s="6">
        <f>'MARK LIST'!$BO417</f>
        <v>360</v>
      </c>
      <c r="AS25" s="6">
        <f>'MARK LIST'!$CC417</f>
        <v>397</v>
      </c>
    </row>
    <row r="26" spans="1:45" ht="15">
      <c r="A26" s="7">
        <f>'STUDENT PROFILE'!$A$31</f>
        <v>25</v>
      </c>
      <c r="B26" s="9" t="str">
        <f>'STUDENT PROFILE'!$C$31</f>
        <v>Yogesh Kumar</v>
      </c>
      <c r="C26" s="8">
        <f>'STUDENT PROFILE'!$D$31</f>
        <v>2771</v>
      </c>
      <c r="D26" s="6">
        <f>'MARK LIST'!$E418</f>
        <v>60</v>
      </c>
      <c r="E26" s="6">
        <f>'MARK LIST'!$S418</f>
        <v>60</v>
      </c>
      <c r="F26" s="6">
        <f>'MARK LIST'!$AG418</f>
        <v>60</v>
      </c>
      <c r="G26" s="6">
        <f>'MARK LIST'!$AU418</f>
        <v>60</v>
      </c>
      <c r="H26" s="6">
        <f>'MARK LIST'!$BI418</f>
        <v>60</v>
      </c>
      <c r="I26" s="6">
        <f>'MARK LIST'!$BW418</f>
        <v>60</v>
      </c>
      <c r="J26" s="6">
        <f>'MARK LIST'!$F418</f>
        <v>60</v>
      </c>
      <c r="K26" s="6">
        <f>'MARK LIST'!$T418</f>
        <v>60</v>
      </c>
      <c r="L26" s="6">
        <f>'MARK LIST'!$AH418</f>
        <v>60</v>
      </c>
      <c r="M26" s="6">
        <f>'MARK LIST'!$AV418</f>
        <v>60</v>
      </c>
      <c r="N26" s="6">
        <f>'MARK LIST'!$BJ418</f>
        <v>60</v>
      </c>
      <c r="O26" s="6">
        <f>'MARK LIST'!$BX418</f>
        <v>75</v>
      </c>
      <c r="P26" s="6">
        <f>'MARK LIST'!$G418</f>
        <v>48</v>
      </c>
      <c r="Q26" s="6">
        <f>'MARK LIST'!$U418</f>
        <v>60</v>
      </c>
      <c r="R26" s="6">
        <f>'MARK LIST'!$AI418</f>
        <v>60</v>
      </c>
      <c r="S26" s="6">
        <f>'MARK LIST'!$AW418</f>
        <v>60</v>
      </c>
      <c r="T26" s="6">
        <f>'MARK LIST'!$BK418</f>
        <v>60</v>
      </c>
      <c r="U26" s="6">
        <f>'MARK LIST'!$BY418</f>
        <v>67</v>
      </c>
      <c r="V26" s="6">
        <f>'MARK LIST'!$H418</f>
        <v>48</v>
      </c>
      <c r="W26" s="6">
        <f>'MARK LIST'!$V418</f>
        <v>60</v>
      </c>
      <c r="X26" s="6">
        <f>'MARK LIST'!$AJ418</f>
        <v>60</v>
      </c>
      <c r="Y26" s="6">
        <f>'MARK LIST'!$AX418</f>
        <v>60</v>
      </c>
      <c r="Z26" s="6">
        <f>'MARK LIST'!$BL418</f>
        <v>60</v>
      </c>
      <c r="AA26" s="6">
        <f>'MARK LIST'!$BZ418</f>
        <v>60</v>
      </c>
      <c r="AB26" s="6">
        <f>'MARK LIST'!$I418</f>
        <v>60</v>
      </c>
      <c r="AC26" s="6">
        <f>'MARK LIST'!$W418</f>
        <v>60</v>
      </c>
      <c r="AD26" s="6">
        <f>'MARK LIST'!$AK418</f>
        <v>60</v>
      </c>
      <c r="AE26" s="6">
        <f>'MARK LIST'!$AY418</f>
        <v>60</v>
      </c>
      <c r="AF26" s="6">
        <f>'MARK LIST'!$BM418</f>
        <v>60</v>
      </c>
      <c r="AG26" s="6">
        <f>'MARK LIST'!$CA418</f>
        <v>75</v>
      </c>
      <c r="AH26" s="6">
        <f>'MARK LIST'!$J418</f>
        <v>60</v>
      </c>
      <c r="AI26" s="6">
        <f>'MARK LIST'!$X418</f>
        <v>60</v>
      </c>
      <c r="AJ26" s="6">
        <f>'MARK LIST'!$AL418</f>
        <v>60</v>
      </c>
      <c r="AK26" s="6">
        <f>'MARK LIST'!$AZ418</f>
        <v>60</v>
      </c>
      <c r="AL26" s="6">
        <f>'MARK LIST'!$BN418</f>
        <v>60</v>
      </c>
      <c r="AM26" s="6">
        <f>'MARK LIST'!$CB418</f>
        <v>60</v>
      </c>
      <c r="AN26" s="6">
        <f>'MARK LIST'!$K418</f>
        <v>336</v>
      </c>
      <c r="AO26" s="6">
        <f>'MARK LIST'!$Y418</f>
        <v>360</v>
      </c>
      <c r="AP26" s="6">
        <f>'MARK LIST'!$AM418</f>
        <v>360</v>
      </c>
      <c r="AQ26" s="6">
        <f>'MARK LIST'!$BA418</f>
        <v>360</v>
      </c>
      <c r="AR26" s="6">
        <f>'MARK LIST'!$BO418</f>
        <v>360</v>
      </c>
      <c r="AS26" s="6">
        <f>'MARK LIST'!$CC418</f>
        <v>397</v>
      </c>
    </row>
    <row r="27" spans="1:45" ht="15">
      <c r="A27" s="7">
        <f>'STUDENT PROFILE'!$A$32</f>
        <v>26</v>
      </c>
      <c r="B27" s="9" t="str">
        <f>'STUDENT PROFILE'!$C$32</f>
        <v>Nisha</v>
      </c>
      <c r="C27" s="8">
        <f>'STUDENT PROFILE'!$D$32</f>
        <v>2795</v>
      </c>
      <c r="D27" s="6">
        <f>'MARK LIST'!$E419</f>
        <v>50</v>
      </c>
      <c r="E27" s="6">
        <f>'MARK LIST'!$S419</f>
        <v>50</v>
      </c>
      <c r="F27" s="6">
        <f>'MARK LIST'!$AG419</f>
        <v>50</v>
      </c>
      <c r="G27" s="6">
        <f>'MARK LIST'!$AU419</f>
        <v>50</v>
      </c>
      <c r="H27" s="6">
        <f>'MARK LIST'!$BI419</f>
        <v>50</v>
      </c>
      <c r="I27" s="6">
        <f>'MARK LIST'!$BW419</f>
        <v>50</v>
      </c>
      <c r="J27" s="6">
        <f>'MARK LIST'!$F419</f>
        <v>50</v>
      </c>
      <c r="K27" s="6">
        <f>'MARK LIST'!$T419</f>
        <v>50</v>
      </c>
      <c r="L27" s="6">
        <f>'MARK LIST'!$AH419</f>
        <v>50</v>
      </c>
      <c r="M27" s="6">
        <f>'MARK LIST'!$AV419</f>
        <v>50</v>
      </c>
      <c r="N27" s="6">
        <f>'MARK LIST'!$BJ419</f>
        <v>50</v>
      </c>
      <c r="O27" s="6">
        <f>'MARK LIST'!$BX419</f>
        <v>63</v>
      </c>
      <c r="P27" s="6">
        <f>'MARK LIST'!$G419</f>
        <v>40</v>
      </c>
      <c r="Q27" s="6">
        <f>'MARK LIST'!$U419</f>
        <v>50</v>
      </c>
      <c r="R27" s="6">
        <f>'MARK LIST'!$AI419</f>
        <v>50</v>
      </c>
      <c r="S27" s="6">
        <f>'MARK LIST'!$AW419</f>
        <v>50</v>
      </c>
      <c r="T27" s="6">
        <f>'MARK LIST'!$BK419</f>
        <v>50</v>
      </c>
      <c r="U27" s="6">
        <f>'MARK LIST'!$BY419</f>
        <v>56</v>
      </c>
      <c r="V27" s="6">
        <f>'MARK LIST'!$H419</f>
        <v>40</v>
      </c>
      <c r="W27" s="6">
        <f>'MARK LIST'!$V419</f>
        <v>50</v>
      </c>
      <c r="X27" s="6">
        <f>'MARK LIST'!$AJ419</f>
        <v>50</v>
      </c>
      <c r="Y27" s="6">
        <f>'MARK LIST'!$AX419</f>
        <v>50</v>
      </c>
      <c r="Z27" s="6">
        <f>'MARK LIST'!$BL419</f>
        <v>50</v>
      </c>
      <c r="AA27" s="6">
        <f>'MARK LIST'!$BZ419</f>
        <v>50</v>
      </c>
      <c r="AB27" s="6">
        <f>'MARK LIST'!$I419</f>
        <v>50</v>
      </c>
      <c r="AC27" s="6">
        <f>'MARK LIST'!$W419</f>
        <v>50</v>
      </c>
      <c r="AD27" s="6">
        <f>'MARK LIST'!$AK419</f>
        <v>50</v>
      </c>
      <c r="AE27" s="6">
        <f>'MARK LIST'!$AY419</f>
        <v>50</v>
      </c>
      <c r="AF27" s="6">
        <f>'MARK LIST'!$BM419</f>
        <v>50</v>
      </c>
      <c r="AG27" s="6">
        <f>'MARK LIST'!$CA419</f>
        <v>63</v>
      </c>
      <c r="AH27" s="6">
        <f>'MARK LIST'!$J419</f>
        <v>50</v>
      </c>
      <c r="AI27" s="6">
        <f>'MARK LIST'!$X419</f>
        <v>50</v>
      </c>
      <c r="AJ27" s="6">
        <f>'MARK LIST'!$AL419</f>
        <v>50</v>
      </c>
      <c r="AK27" s="6">
        <f>'MARK LIST'!$AZ419</f>
        <v>50</v>
      </c>
      <c r="AL27" s="6">
        <f>'MARK LIST'!$BN419</f>
        <v>50</v>
      </c>
      <c r="AM27" s="6">
        <f>'MARK LIST'!$CB419</f>
        <v>50</v>
      </c>
      <c r="AN27" s="6">
        <f>'MARK LIST'!$K419</f>
        <v>280</v>
      </c>
      <c r="AO27" s="6">
        <f>'MARK LIST'!$Y419</f>
        <v>300</v>
      </c>
      <c r="AP27" s="6">
        <f>'MARK LIST'!$AM419</f>
        <v>300</v>
      </c>
      <c r="AQ27" s="6">
        <f>'MARK LIST'!$BA419</f>
        <v>300</v>
      </c>
      <c r="AR27" s="6">
        <f>'MARK LIST'!$BO419</f>
        <v>300</v>
      </c>
      <c r="AS27" s="6">
        <f>'MARK LIST'!$CC419</f>
        <v>332</v>
      </c>
    </row>
    <row r="28" spans="1:45" ht="15">
      <c r="A28" s="7">
        <f>'STUDENT PROFILE'!$A$33</f>
        <v>27</v>
      </c>
      <c r="B28" s="9" t="str">
        <f>'STUDENT PROFILE'!$C$33</f>
        <v>Hitesh Kumar</v>
      </c>
      <c r="C28" s="8">
        <f>'STUDENT PROFILE'!$D$33</f>
        <v>2800</v>
      </c>
      <c r="D28" s="6">
        <f>'MARK LIST'!$E420</f>
        <v>50</v>
      </c>
      <c r="E28" s="6">
        <f>'MARK LIST'!$S420</f>
        <v>50</v>
      </c>
      <c r="F28" s="6">
        <f>'MARK LIST'!$AG420</f>
        <v>50</v>
      </c>
      <c r="G28" s="6">
        <f>'MARK LIST'!$AU420</f>
        <v>50</v>
      </c>
      <c r="H28" s="6">
        <f>'MARK LIST'!$BI420</f>
        <v>50</v>
      </c>
      <c r="I28" s="6">
        <f>'MARK LIST'!$BW420</f>
        <v>50</v>
      </c>
      <c r="J28" s="6">
        <f>'MARK LIST'!$F420</f>
        <v>50</v>
      </c>
      <c r="K28" s="6">
        <f>'MARK LIST'!$T420</f>
        <v>50</v>
      </c>
      <c r="L28" s="6">
        <f>'MARK LIST'!$AH420</f>
        <v>50</v>
      </c>
      <c r="M28" s="6">
        <f>'MARK LIST'!$AV420</f>
        <v>50</v>
      </c>
      <c r="N28" s="6">
        <f>'MARK LIST'!$BJ420</f>
        <v>50</v>
      </c>
      <c r="O28" s="6">
        <f>'MARK LIST'!$BX420</f>
        <v>63</v>
      </c>
      <c r="P28" s="6">
        <f>'MARK LIST'!$G420</f>
        <v>40</v>
      </c>
      <c r="Q28" s="6">
        <f>'MARK LIST'!$U420</f>
        <v>50</v>
      </c>
      <c r="R28" s="6">
        <f>'MARK LIST'!$AI420</f>
        <v>50</v>
      </c>
      <c r="S28" s="6">
        <f>'MARK LIST'!$AW420</f>
        <v>50</v>
      </c>
      <c r="T28" s="6">
        <f>'MARK LIST'!$BK420</f>
        <v>50</v>
      </c>
      <c r="U28" s="6">
        <f>'MARK LIST'!$BY420</f>
        <v>56</v>
      </c>
      <c r="V28" s="6">
        <f>'MARK LIST'!$H420</f>
        <v>40</v>
      </c>
      <c r="W28" s="6">
        <f>'MARK LIST'!$V420</f>
        <v>50</v>
      </c>
      <c r="X28" s="6">
        <f>'MARK LIST'!$AJ420</f>
        <v>50</v>
      </c>
      <c r="Y28" s="6">
        <f>'MARK LIST'!$AX420</f>
        <v>50</v>
      </c>
      <c r="Z28" s="6">
        <f>'MARK LIST'!$BL420</f>
        <v>50</v>
      </c>
      <c r="AA28" s="6">
        <f>'MARK LIST'!$BZ420</f>
        <v>50</v>
      </c>
      <c r="AB28" s="6">
        <f>'MARK LIST'!$I420</f>
        <v>50</v>
      </c>
      <c r="AC28" s="6">
        <f>'MARK LIST'!$W420</f>
        <v>50</v>
      </c>
      <c r="AD28" s="6">
        <f>'MARK LIST'!$AK420</f>
        <v>50</v>
      </c>
      <c r="AE28" s="6">
        <f>'MARK LIST'!$AY420</f>
        <v>50</v>
      </c>
      <c r="AF28" s="6">
        <f>'MARK LIST'!$BM420</f>
        <v>50</v>
      </c>
      <c r="AG28" s="6">
        <f>'MARK LIST'!$CA420</f>
        <v>63</v>
      </c>
      <c r="AH28" s="6">
        <f>'MARK LIST'!$J420</f>
        <v>50</v>
      </c>
      <c r="AI28" s="6">
        <f>'MARK LIST'!$X420</f>
        <v>50</v>
      </c>
      <c r="AJ28" s="6">
        <f>'MARK LIST'!$AL420</f>
        <v>50</v>
      </c>
      <c r="AK28" s="6">
        <f>'MARK LIST'!$AZ420</f>
        <v>50</v>
      </c>
      <c r="AL28" s="6">
        <f>'MARK LIST'!$BN420</f>
        <v>50</v>
      </c>
      <c r="AM28" s="6">
        <f>'MARK LIST'!$CB420</f>
        <v>50</v>
      </c>
      <c r="AN28" s="6">
        <f>'MARK LIST'!$K420</f>
        <v>280</v>
      </c>
      <c r="AO28" s="6">
        <f>'MARK LIST'!$Y420</f>
        <v>300</v>
      </c>
      <c r="AP28" s="6">
        <f>'MARK LIST'!$AM420</f>
        <v>300</v>
      </c>
      <c r="AQ28" s="6">
        <f>'MARK LIST'!$BA420</f>
        <v>300</v>
      </c>
      <c r="AR28" s="6">
        <f>'MARK LIST'!$BO420</f>
        <v>300</v>
      </c>
      <c r="AS28" s="6">
        <f>'MARK LIST'!$CC420</f>
        <v>332</v>
      </c>
    </row>
    <row r="29" spans="1:45" ht="15">
      <c r="A29" s="7">
        <f>'STUDENT PROFILE'!$A$34</f>
        <v>28</v>
      </c>
      <c r="B29" s="9" t="str">
        <f>'STUDENT PROFILE'!$C$34</f>
        <v>Dushyant</v>
      </c>
      <c r="C29" s="8">
        <f>'STUDENT PROFILE'!$D$34</f>
        <v>2801</v>
      </c>
      <c r="D29" s="6">
        <f>'MARK LIST'!$E421</f>
        <v>50</v>
      </c>
      <c r="E29" s="6">
        <f>'MARK LIST'!$S421</f>
        <v>50</v>
      </c>
      <c r="F29" s="6">
        <f>'MARK LIST'!$AG421</f>
        <v>50</v>
      </c>
      <c r="G29" s="6">
        <f>'MARK LIST'!$AU421</f>
        <v>50</v>
      </c>
      <c r="H29" s="6">
        <f>'MARK LIST'!$BI421</f>
        <v>50</v>
      </c>
      <c r="I29" s="6">
        <f>'MARK LIST'!$BW421</f>
        <v>50</v>
      </c>
      <c r="J29" s="6">
        <f>'MARK LIST'!$F421</f>
        <v>50</v>
      </c>
      <c r="K29" s="6">
        <f>'MARK LIST'!$T421</f>
        <v>50</v>
      </c>
      <c r="L29" s="6">
        <f>'MARK LIST'!$AH421</f>
        <v>50</v>
      </c>
      <c r="M29" s="6">
        <f>'MARK LIST'!$AV421</f>
        <v>50</v>
      </c>
      <c r="N29" s="6">
        <f>'MARK LIST'!$BJ421</f>
        <v>50</v>
      </c>
      <c r="O29" s="6">
        <f>'MARK LIST'!$BX421</f>
        <v>63</v>
      </c>
      <c r="P29" s="6">
        <f>'MARK LIST'!$G421</f>
        <v>40</v>
      </c>
      <c r="Q29" s="6">
        <f>'MARK LIST'!$U421</f>
        <v>50</v>
      </c>
      <c r="R29" s="6">
        <f>'MARK LIST'!$AI421</f>
        <v>50</v>
      </c>
      <c r="S29" s="6">
        <f>'MARK LIST'!$AW421</f>
        <v>50</v>
      </c>
      <c r="T29" s="6">
        <f>'MARK LIST'!$BK421</f>
        <v>50</v>
      </c>
      <c r="U29" s="6">
        <f>'MARK LIST'!$BY421</f>
        <v>56</v>
      </c>
      <c r="V29" s="6">
        <f>'MARK LIST'!$H421</f>
        <v>40</v>
      </c>
      <c r="W29" s="6">
        <f>'MARK LIST'!$V421</f>
        <v>50</v>
      </c>
      <c r="X29" s="6">
        <f>'MARK LIST'!$AJ421</f>
        <v>50</v>
      </c>
      <c r="Y29" s="6">
        <f>'MARK LIST'!$AX421</f>
        <v>50</v>
      </c>
      <c r="Z29" s="6">
        <f>'MARK LIST'!$BL421</f>
        <v>50</v>
      </c>
      <c r="AA29" s="6">
        <f>'MARK LIST'!$BZ421</f>
        <v>50</v>
      </c>
      <c r="AB29" s="6">
        <f>'MARK LIST'!$I421</f>
        <v>50</v>
      </c>
      <c r="AC29" s="6">
        <f>'MARK LIST'!$W421</f>
        <v>50</v>
      </c>
      <c r="AD29" s="6">
        <f>'MARK LIST'!$AK421</f>
        <v>50</v>
      </c>
      <c r="AE29" s="6">
        <f>'MARK LIST'!$AY421</f>
        <v>50</v>
      </c>
      <c r="AF29" s="6">
        <f>'MARK LIST'!$BM421</f>
        <v>50</v>
      </c>
      <c r="AG29" s="6">
        <f>'MARK LIST'!$CA421</f>
        <v>63</v>
      </c>
      <c r="AH29" s="6">
        <f>'MARK LIST'!$J421</f>
        <v>50</v>
      </c>
      <c r="AI29" s="6">
        <f>'MARK LIST'!$X421</f>
        <v>50</v>
      </c>
      <c r="AJ29" s="6">
        <f>'MARK LIST'!$AL421</f>
        <v>50</v>
      </c>
      <c r="AK29" s="6">
        <f>'MARK LIST'!$AZ421</f>
        <v>50</v>
      </c>
      <c r="AL29" s="6">
        <f>'MARK LIST'!$BN421</f>
        <v>50</v>
      </c>
      <c r="AM29" s="6">
        <f>'MARK LIST'!$CB421</f>
        <v>50</v>
      </c>
      <c r="AN29" s="6">
        <f>'MARK LIST'!$K421</f>
        <v>280</v>
      </c>
      <c r="AO29" s="6">
        <f>'MARK LIST'!$Y421</f>
        <v>300</v>
      </c>
      <c r="AP29" s="6">
        <f>'MARK LIST'!$AM421</f>
        <v>300</v>
      </c>
      <c r="AQ29" s="6">
        <f>'MARK LIST'!$BA421</f>
        <v>300</v>
      </c>
      <c r="AR29" s="6">
        <f>'MARK LIST'!$BO421</f>
        <v>300</v>
      </c>
      <c r="AS29" s="6">
        <f>'MARK LIST'!$CC421</f>
        <v>332</v>
      </c>
    </row>
    <row r="30" spans="1:45" ht="15">
      <c r="A30" s="7">
        <f>'STUDENT PROFILE'!$A$35</f>
        <v>29</v>
      </c>
      <c r="B30" s="9" t="str">
        <f>'STUDENT PROFILE'!$C$35</f>
        <v>Ruchi</v>
      </c>
      <c r="C30" s="8">
        <f>'STUDENT PROFILE'!$D$35</f>
        <v>2804</v>
      </c>
      <c r="D30" s="6">
        <f>'MARK LIST'!$E422</f>
        <v>50</v>
      </c>
      <c r="E30" s="6">
        <f>'MARK LIST'!$S422</f>
        <v>50</v>
      </c>
      <c r="F30" s="6">
        <f>'MARK LIST'!$AG422</f>
        <v>50</v>
      </c>
      <c r="G30" s="6">
        <f>'MARK LIST'!$AU422</f>
        <v>50</v>
      </c>
      <c r="H30" s="6">
        <f>'MARK LIST'!$BI422</f>
        <v>50</v>
      </c>
      <c r="I30" s="6">
        <f>'MARK LIST'!$BW422</f>
        <v>50</v>
      </c>
      <c r="J30" s="6">
        <f>'MARK LIST'!$F422</f>
        <v>50</v>
      </c>
      <c r="K30" s="6">
        <f>'MARK LIST'!$T422</f>
        <v>50</v>
      </c>
      <c r="L30" s="6">
        <f>'MARK LIST'!$AH422</f>
        <v>50</v>
      </c>
      <c r="M30" s="6">
        <f>'MARK LIST'!$AV422</f>
        <v>50</v>
      </c>
      <c r="N30" s="6">
        <f>'MARK LIST'!$BJ422</f>
        <v>50</v>
      </c>
      <c r="O30" s="6">
        <f>'MARK LIST'!$BX422</f>
        <v>63</v>
      </c>
      <c r="P30" s="6">
        <f>'MARK LIST'!$G422</f>
        <v>40</v>
      </c>
      <c r="Q30" s="6">
        <f>'MARK LIST'!$U422</f>
        <v>50</v>
      </c>
      <c r="R30" s="6">
        <f>'MARK LIST'!$AI422</f>
        <v>50</v>
      </c>
      <c r="S30" s="6">
        <f>'MARK LIST'!$AW422</f>
        <v>50</v>
      </c>
      <c r="T30" s="6">
        <f>'MARK LIST'!$BK422</f>
        <v>50</v>
      </c>
      <c r="U30" s="6">
        <f>'MARK LIST'!$BY422</f>
        <v>56</v>
      </c>
      <c r="V30" s="6">
        <f>'MARK LIST'!$H422</f>
        <v>40</v>
      </c>
      <c r="W30" s="6">
        <f>'MARK LIST'!$V422</f>
        <v>50</v>
      </c>
      <c r="X30" s="6">
        <f>'MARK LIST'!$AJ422</f>
        <v>50</v>
      </c>
      <c r="Y30" s="6">
        <f>'MARK LIST'!$AX422</f>
        <v>50</v>
      </c>
      <c r="Z30" s="6">
        <f>'MARK LIST'!$BL422</f>
        <v>50</v>
      </c>
      <c r="AA30" s="6">
        <f>'MARK LIST'!$BZ422</f>
        <v>50</v>
      </c>
      <c r="AB30" s="6">
        <f>'MARK LIST'!$I422</f>
        <v>50</v>
      </c>
      <c r="AC30" s="6">
        <f>'MARK LIST'!$W422</f>
        <v>50</v>
      </c>
      <c r="AD30" s="6">
        <f>'MARK LIST'!$AK422</f>
        <v>50</v>
      </c>
      <c r="AE30" s="6">
        <f>'MARK LIST'!$AY422</f>
        <v>50</v>
      </c>
      <c r="AF30" s="6">
        <f>'MARK LIST'!$BM422</f>
        <v>50</v>
      </c>
      <c r="AG30" s="6">
        <f>'MARK LIST'!$CA422</f>
        <v>63</v>
      </c>
      <c r="AH30" s="6">
        <f>'MARK LIST'!$J422</f>
        <v>50</v>
      </c>
      <c r="AI30" s="6">
        <f>'MARK LIST'!$X422</f>
        <v>50</v>
      </c>
      <c r="AJ30" s="6">
        <f>'MARK LIST'!$AL422</f>
        <v>50</v>
      </c>
      <c r="AK30" s="6">
        <f>'MARK LIST'!$AZ422</f>
        <v>50</v>
      </c>
      <c r="AL30" s="6">
        <f>'MARK LIST'!$BN422</f>
        <v>50</v>
      </c>
      <c r="AM30" s="6">
        <f>'MARK LIST'!$CB422</f>
        <v>50</v>
      </c>
      <c r="AN30" s="6">
        <f>'MARK LIST'!$K422</f>
        <v>280</v>
      </c>
      <c r="AO30" s="6">
        <f>'MARK LIST'!$Y422</f>
        <v>300</v>
      </c>
      <c r="AP30" s="6">
        <f>'MARK LIST'!$AM422</f>
        <v>300</v>
      </c>
      <c r="AQ30" s="6">
        <f>'MARK LIST'!$BA422</f>
        <v>300</v>
      </c>
      <c r="AR30" s="6">
        <f>'MARK LIST'!$BO422</f>
        <v>300</v>
      </c>
      <c r="AS30" s="6">
        <f>'MARK LIST'!$CC422</f>
        <v>332</v>
      </c>
    </row>
    <row r="31" spans="1:45" ht="15">
      <c r="A31" s="7">
        <f>'STUDENT PROFILE'!$A$36</f>
        <v>30</v>
      </c>
      <c r="B31" s="9" t="str">
        <f>'STUDENT PROFILE'!$C$36</f>
        <v>Bhavi</v>
      </c>
      <c r="C31" s="8">
        <f>'STUDENT PROFILE'!$D$36</f>
        <v>3060</v>
      </c>
      <c r="D31" s="6">
        <f>'MARK LIST'!$E423</f>
        <v>50</v>
      </c>
      <c r="E31" s="6">
        <f>'MARK LIST'!$S423</f>
        <v>50</v>
      </c>
      <c r="F31" s="6">
        <f>'MARK LIST'!$AG423</f>
        <v>50</v>
      </c>
      <c r="G31" s="6">
        <f>'MARK LIST'!$AU423</f>
        <v>50</v>
      </c>
      <c r="H31" s="6">
        <f>'MARK LIST'!$BI423</f>
        <v>50</v>
      </c>
      <c r="I31" s="6">
        <f>'MARK LIST'!$BW423</f>
        <v>50</v>
      </c>
      <c r="J31" s="6">
        <f>'MARK LIST'!$F423</f>
        <v>50</v>
      </c>
      <c r="K31" s="6">
        <f>'MARK LIST'!$T423</f>
        <v>50</v>
      </c>
      <c r="L31" s="6">
        <f>'MARK LIST'!$AH423</f>
        <v>50</v>
      </c>
      <c r="M31" s="6">
        <f>'MARK LIST'!$AV423</f>
        <v>50</v>
      </c>
      <c r="N31" s="6">
        <f>'MARK LIST'!$BJ423</f>
        <v>50</v>
      </c>
      <c r="O31" s="6">
        <f>'MARK LIST'!$BX423</f>
        <v>63</v>
      </c>
      <c r="P31" s="6">
        <f>'MARK LIST'!$G423</f>
        <v>40</v>
      </c>
      <c r="Q31" s="6">
        <f>'MARK LIST'!$U423</f>
        <v>50</v>
      </c>
      <c r="R31" s="6">
        <f>'MARK LIST'!$AI423</f>
        <v>50</v>
      </c>
      <c r="S31" s="6">
        <f>'MARK LIST'!$AW423</f>
        <v>50</v>
      </c>
      <c r="T31" s="6">
        <f>'MARK LIST'!$BK423</f>
        <v>50</v>
      </c>
      <c r="U31" s="6">
        <f>'MARK LIST'!$BY423</f>
        <v>56</v>
      </c>
      <c r="V31" s="6">
        <f>'MARK LIST'!$H423</f>
        <v>40</v>
      </c>
      <c r="W31" s="6">
        <f>'MARK LIST'!$V423</f>
        <v>50</v>
      </c>
      <c r="X31" s="6">
        <f>'MARK LIST'!$AJ423</f>
        <v>50</v>
      </c>
      <c r="Y31" s="6">
        <f>'MARK LIST'!$AX423</f>
        <v>50</v>
      </c>
      <c r="Z31" s="6">
        <f>'MARK LIST'!$BL423</f>
        <v>50</v>
      </c>
      <c r="AA31" s="6">
        <f>'MARK LIST'!$BZ423</f>
        <v>50</v>
      </c>
      <c r="AB31" s="6">
        <f>'MARK LIST'!$I423</f>
        <v>50</v>
      </c>
      <c r="AC31" s="6">
        <f>'MARK LIST'!$W423</f>
        <v>50</v>
      </c>
      <c r="AD31" s="6">
        <f>'MARK LIST'!$AK423</f>
        <v>50</v>
      </c>
      <c r="AE31" s="6">
        <f>'MARK LIST'!$AY423</f>
        <v>50</v>
      </c>
      <c r="AF31" s="6">
        <f>'MARK LIST'!$BM423</f>
        <v>50</v>
      </c>
      <c r="AG31" s="6">
        <f>'MARK LIST'!$CA423</f>
        <v>63</v>
      </c>
      <c r="AH31" s="6">
        <f>'MARK LIST'!$J423</f>
        <v>50</v>
      </c>
      <c r="AI31" s="6">
        <f>'MARK LIST'!$X423</f>
        <v>50</v>
      </c>
      <c r="AJ31" s="6">
        <f>'MARK LIST'!$AL423</f>
        <v>50</v>
      </c>
      <c r="AK31" s="6">
        <f>'MARK LIST'!$AZ423</f>
        <v>50</v>
      </c>
      <c r="AL31" s="6">
        <f>'MARK LIST'!$BN423</f>
        <v>50</v>
      </c>
      <c r="AM31" s="6">
        <f>'MARK LIST'!$CB423</f>
        <v>50</v>
      </c>
      <c r="AN31" s="6">
        <f>'MARK LIST'!$K423</f>
        <v>280</v>
      </c>
      <c r="AO31" s="6">
        <f>'MARK LIST'!$Y423</f>
        <v>300</v>
      </c>
      <c r="AP31" s="6">
        <f>'MARK LIST'!$AM423</f>
        <v>300</v>
      </c>
      <c r="AQ31" s="6">
        <f>'MARK LIST'!$BA423</f>
        <v>300</v>
      </c>
      <c r="AR31" s="6">
        <f>'MARK LIST'!$BO423</f>
        <v>300</v>
      </c>
      <c r="AS31" s="6">
        <f>'MARK LIST'!$CC423</f>
        <v>332</v>
      </c>
    </row>
    <row r="32" spans="1:45" ht="15">
      <c r="A32" s="7">
        <f>'STUDENT PROFILE'!$A$37</f>
        <v>31</v>
      </c>
      <c r="B32" s="9" t="str">
        <f>'STUDENT PROFILE'!$C$37</f>
        <v>Akshay Kumar</v>
      </c>
      <c r="C32" s="8">
        <f>'STUDENT PROFILE'!$D$37</f>
        <v>3061</v>
      </c>
      <c r="D32" s="6">
        <f>'MARK LIST'!$E424</f>
        <v>38</v>
      </c>
      <c r="E32" s="6">
        <f>'MARK LIST'!$S424</f>
        <v>38</v>
      </c>
      <c r="F32" s="6">
        <f>'MARK LIST'!$AG424</f>
        <v>40</v>
      </c>
      <c r="G32" s="6">
        <f>'MARK LIST'!$AU424</f>
        <v>38</v>
      </c>
      <c r="H32" s="6">
        <f>'MARK LIST'!$BI424</f>
        <v>38</v>
      </c>
      <c r="I32" s="6">
        <f>'MARK LIST'!$BW424</f>
        <v>40</v>
      </c>
      <c r="J32" s="6">
        <f>'MARK LIST'!$F424</f>
        <v>38</v>
      </c>
      <c r="K32" s="6">
        <f>'MARK LIST'!$T424</f>
        <v>38</v>
      </c>
      <c r="L32" s="6">
        <f>'MARK LIST'!$AH424</f>
        <v>40</v>
      </c>
      <c r="M32" s="6">
        <f>'MARK LIST'!$AV424</f>
        <v>38</v>
      </c>
      <c r="N32" s="6">
        <f>'MARK LIST'!$BJ424</f>
        <v>38</v>
      </c>
      <c r="O32" s="6">
        <f>'MARK LIST'!$BX424</f>
        <v>50</v>
      </c>
      <c r="P32" s="6">
        <f>'MARK LIST'!$G424</f>
        <v>30</v>
      </c>
      <c r="Q32" s="6">
        <f>'MARK LIST'!$U424</f>
        <v>38</v>
      </c>
      <c r="R32" s="6">
        <f>'MARK LIST'!$AI424</f>
        <v>40</v>
      </c>
      <c r="S32" s="6">
        <f>'MARK LIST'!$AW424</f>
        <v>38</v>
      </c>
      <c r="T32" s="6">
        <f>'MARK LIST'!$BK424</f>
        <v>38</v>
      </c>
      <c r="U32" s="6">
        <f>'MARK LIST'!$BY424</f>
        <v>44</v>
      </c>
      <c r="V32" s="6">
        <f>'MARK LIST'!$H424</f>
        <v>30</v>
      </c>
      <c r="W32" s="6">
        <f>'MARK LIST'!$V424</f>
        <v>38</v>
      </c>
      <c r="X32" s="6">
        <f>'MARK LIST'!$AJ424</f>
        <v>40</v>
      </c>
      <c r="Y32" s="6">
        <f>'MARK LIST'!$AX424</f>
        <v>38</v>
      </c>
      <c r="Z32" s="6">
        <f>'MARK LIST'!$BL424</f>
        <v>38</v>
      </c>
      <c r="AA32" s="6">
        <f>'MARK LIST'!$BZ424</f>
        <v>40</v>
      </c>
      <c r="AB32" s="6">
        <f>'MARK LIST'!$I424</f>
        <v>38</v>
      </c>
      <c r="AC32" s="6">
        <f>'MARK LIST'!$W424</f>
        <v>38</v>
      </c>
      <c r="AD32" s="6">
        <f>'MARK LIST'!$AK424</f>
        <v>40</v>
      </c>
      <c r="AE32" s="6">
        <f>'MARK LIST'!$AY424</f>
        <v>38</v>
      </c>
      <c r="AF32" s="6">
        <f>'MARK LIST'!$BM424</f>
        <v>38</v>
      </c>
      <c r="AG32" s="6">
        <f>'MARK LIST'!$CA424</f>
        <v>50</v>
      </c>
      <c r="AH32" s="6">
        <f>'MARK LIST'!$J424</f>
        <v>38</v>
      </c>
      <c r="AI32" s="6">
        <f>'MARK LIST'!$X424</f>
        <v>38</v>
      </c>
      <c r="AJ32" s="6">
        <f>'MARK LIST'!$AL424</f>
        <v>40</v>
      </c>
      <c r="AK32" s="6">
        <f>'MARK LIST'!$AZ424</f>
        <v>38</v>
      </c>
      <c r="AL32" s="6">
        <f>'MARK LIST'!$BN424</f>
        <v>38</v>
      </c>
      <c r="AM32" s="6">
        <f>'MARK LIST'!$CB424</f>
        <v>40</v>
      </c>
      <c r="AN32" s="6" t="str">
        <f>'MARK LIST'!$K424</f>
        <v>EIOP</v>
      </c>
      <c r="AO32" s="6">
        <f>'MARK LIST'!$Y424</f>
        <v>228</v>
      </c>
      <c r="AP32" s="6">
        <f>'MARK LIST'!$AM424</f>
        <v>240</v>
      </c>
      <c r="AQ32" s="6">
        <f>'MARK LIST'!$BA424</f>
        <v>228</v>
      </c>
      <c r="AR32" s="6">
        <f>'MARK LIST'!$BO424</f>
        <v>228</v>
      </c>
      <c r="AS32" s="6">
        <f>'MARK LIST'!$CC424</f>
        <v>264</v>
      </c>
    </row>
    <row r="33" spans="1:45" ht="15">
      <c r="A33" s="7">
        <f>'STUDENT PROFILE'!$A$38</f>
        <v>32</v>
      </c>
      <c r="B33" s="10" t="str">
        <f>'STUDENT PROFILE'!$C$38</f>
        <v>Satender Yadav</v>
      </c>
      <c r="C33" s="8">
        <f>'STUDENT PROFILE'!$D$38</f>
        <v>3062</v>
      </c>
      <c r="D33" s="6">
        <f>'MARK LIST'!$E425</f>
        <v>38</v>
      </c>
      <c r="E33" s="6">
        <f>'MARK LIST'!$S425</f>
        <v>38</v>
      </c>
      <c r="F33" s="6">
        <f>'MARK LIST'!$AG425</f>
        <v>40</v>
      </c>
      <c r="G33" s="6">
        <f>'MARK LIST'!$AU425</f>
        <v>38</v>
      </c>
      <c r="H33" s="6">
        <f>'MARK LIST'!$BI425</f>
        <v>38</v>
      </c>
      <c r="I33" s="6">
        <f>'MARK LIST'!$BW425</f>
        <v>40</v>
      </c>
      <c r="J33" s="6">
        <f>'MARK LIST'!$F425</f>
        <v>38</v>
      </c>
      <c r="K33" s="6">
        <f>'MARK LIST'!$T425</f>
        <v>38</v>
      </c>
      <c r="L33" s="6">
        <f>'MARK LIST'!$AH425</f>
        <v>40</v>
      </c>
      <c r="M33" s="6">
        <f>'MARK LIST'!$AV425</f>
        <v>38</v>
      </c>
      <c r="N33" s="6">
        <f>'MARK LIST'!$BJ425</f>
        <v>38</v>
      </c>
      <c r="O33" s="6">
        <f>'MARK LIST'!$BX425</f>
        <v>50</v>
      </c>
      <c r="P33" s="6">
        <f>'MARK LIST'!$G425</f>
        <v>30</v>
      </c>
      <c r="Q33" s="6">
        <f>'MARK LIST'!$U425</f>
        <v>38</v>
      </c>
      <c r="R33" s="6">
        <f>'MARK LIST'!$AI425</f>
        <v>40</v>
      </c>
      <c r="S33" s="6">
        <f>'MARK LIST'!$AW425</f>
        <v>38</v>
      </c>
      <c r="T33" s="6">
        <f>'MARK LIST'!$BK425</f>
        <v>38</v>
      </c>
      <c r="U33" s="6">
        <f>'MARK LIST'!$BY425</f>
        <v>44</v>
      </c>
      <c r="V33" s="6">
        <f>'MARK LIST'!$H425</f>
        <v>30</v>
      </c>
      <c r="W33" s="6">
        <f>'MARK LIST'!$V425</f>
        <v>38</v>
      </c>
      <c r="X33" s="6">
        <f>'MARK LIST'!$AJ425</f>
        <v>40</v>
      </c>
      <c r="Y33" s="6">
        <f>'MARK LIST'!$AX425</f>
        <v>38</v>
      </c>
      <c r="Z33" s="6">
        <f>'MARK LIST'!$BL425</f>
        <v>38</v>
      </c>
      <c r="AA33" s="6">
        <f>'MARK LIST'!$BZ425</f>
        <v>40</v>
      </c>
      <c r="AB33" s="6">
        <f>'MARK LIST'!$I425</f>
        <v>38</v>
      </c>
      <c r="AC33" s="6">
        <f>'MARK LIST'!$W425</f>
        <v>38</v>
      </c>
      <c r="AD33" s="6">
        <f>'MARK LIST'!$AK425</f>
        <v>40</v>
      </c>
      <c r="AE33" s="6">
        <f>'MARK LIST'!$AY425</f>
        <v>38</v>
      </c>
      <c r="AF33" s="6">
        <f>'MARK LIST'!$BM425</f>
        <v>38</v>
      </c>
      <c r="AG33" s="6">
        <f>'MARK LIST'!$CA425</f>
        <v>50</v>
      </c>
      <c r="AH33" s="6">
        <f>'MARK LIST'!$J425</f>
        <v>38</v>
      </c>
      <c r="AI33" s="6">
        <f>'MARK LIST'!$X425</f>
        <v>38</v>
      </c>
      <c r="AJ33" s="6">
        <f>'MARK LIST'!$AL425</f>
        <v>40</v>
      </c>
      <c r="AK33" s="6">
        <f>'MARK LIST'!$AZ425</f>
        <v>38</v>
      </c>
      <c r="AL33" s="6">
        <f>'MARK LIST'!$BN425</f>
        <v>38</v>
      </c>
      <c r="AM33" s="6">
        <f>'MARK LIST'!$CB425</f>
        <v>40</v>
      </c>
      <c r="AN33" s="6" t="str">
        <f>'MARK LIST'!$K425</f>
        <v>EIOP</v>
      </c>
      <c r="AO33" s="6">
        <f>'MARK LIST'!$Y425</f>
        <v>228</v>
      </c>
      <c r="AP33" s="6">
        <f>'MARK LIST'!$AM425</f>
        <v>240</v>
      </c>
      <c r="AQ33" s="6">
        <f>'MARK LIST'!$BA425</f>
        <v>228</v>
      </c>
      <c r="AR33" s="6">
        <f>'MARK LIST'!$BO425</f>
        <v>228</v>
      </c>
      <c r="AS33" s="6">
        <f>'MARK LIST'!$CC425</f>
        <v>264</v>
      </c>
    </row>
    <row r="34" spans="1:45" ht="15">
      <c r="A34" s="7">
        <f>'STUDENT PROFILE'!$A$39</f>
        <v>33</v>
      </c>
      <c r="B34" s="9" t="str">
        <f>'STUDENT PROFILE'!$C$39</f>
        <v>Vikash</v>
      </c>
      <c r="C34" s="8">
        <f>'STUDENT PROFILE'!$D$39</f>
        <v>3063</v>
      </c>
      <c r="D34" s="6">
        <f>'MARK LIST'!$E426</f>
        <v>38</v>
      </c>
      <c r="E34" s="6">
        <f>'MARK LIST'!$S426</f>
        <v>38</v>
      </c>
      <c r="F34" s="6">
        <f>'MARK LIST'!$AG426</f>
        <v>40</v>
      </c>
      <c r="G34" s="6">
        <f>'MARK LIST'!$AU426</f>
        <v>38</v>
      </c>
      <c r="H34" s="6">
        <f>'MARK LIST'!$BI426</f>
        <v>38</v>
      </c>
      <c r="I34" s="6">
        <f>'MARK LIST'!$BW426</f>
        <v>40</v>
      </c>
      <c r="J34" s="6">
        <f>'MARK LIST'!$F426</f>
        <v>38</v>
      </c>
      <c r="K34" s="6">
        <f>'MARK LIST'!$T426</f>
        <v>38</v>
      </c>
      <c r="L34" s="6">
        <f>'MARK LIST'!$AH426</f>
        <v>40</v>
      </c>
      <c r="M34" s="6">
        <f>'MARK LIST'!$AV426</f>
        <v>38</v>
      </c>
      <c r="N34" s="6">
        <f>'MARK LIST'!$BJ426</f>
        <v>38</v>
      </c>
      <c r="O34" s="6">
        <f>'MARK LIST'!$BX426</f>
        <v>50</v>
      </c>
      <c r="P34" s="6">
        <f>'MARK LIST'!$G426</f>
        <v>30</v>
      </c>
      <c r="Q34" s="6">
        <f>'MARK LIST'!$U426</f>
        <v>38</v>
      </c>
      <c r="R34" s="6">
        <f>'MARK LIST'!$AI426</f>
        <v>40</v>
      </c>
      <c r="S34" s="6">
        <f>'MARK LIST'!$AW426</f>
        <v>38</v>
      </c>
      <c r="T34" s="6">
        <f>'MARK LIST'!$BK426</f>
        <v>38</v>
      </c>
      <c r="U34" s="6">
        <f>'MARK LIST'!$BY426</f>
        <v>44</v>
      </c>
      <c r="V34" s="6">
        <f>'MARK LIST'!$H426</f>
        <v>30</v>
      </c>
      <c r="W34" s="6">
        <f>'MARK LIST'!$V426</f>
        <v>38</v>
      </c>
      <c r="X34" s="6">
        <f>'MARK LIST'!$AJ426</f>
        <v>40</v>
      </c>
      <c r="Y34" s="6">
        <f>'MARK LIST'!$AX426</f>
        <v>38</v>
      </c>
      <c r="Z34" s="6">
        <f>'MARK LIST'!$BL426</f>
        <v>38</v>
      </c>
      <c r="AA34" s="6">
        <f>'MARK LIST'!$BZ426</f>
        <v>40</v>
      </c>
      <c r="AB34" s="6">
        <f>'MARK LIST'!$I426</f>
        <v>38</v>
      </c>
      <c r="AC34" s="6">
        <f>'MARK LIST'!$W426</f>
        <v>38</v>
      </c>
      <c r="AD34" s="6">
        <f>'MARK LIST'!$AK426</f>
        <v>40</v>
      </c>
      <c r="AE34" s="6">
        <f>'MARK LIST'!$AY426</f>
        <v>38</v>
      </c>
      <c r="AF34" s="6">
        <f>'MARK LIST'!$BM426</f>
        <v>38</v>
      </c>
      <c r="AG34" s="6">
        <f>'MARK LIST'!$CA426</f>
        <v>50</v>
      </c>
      <c r="AH34" s="6">
        <f>'MARK LIST'!$J426</f>
        <v>38</v>
      </c>
      <c r="AI34" s="6">
        <f>'MARK LIST'!$X426</f>
        <v>38</v>
      </c>
      <c r="AJ34" s="6">
        <f>'MARK LIST'!$AL426</f>
        <v>40</v>
      </c>
      <c r="AK34" s="6">
        <f>'MARK LIST'!$AZ426</f>
        <v>38</v>
      </c>
      <c r="AL34" s="6">
        <f>'MARK LIST'!$BN426</f>
        <v>38</v>
      </c>
      <c r="AM34" s="6">
        <f>'MARK LIST'!$CB426</f>
        <v>40</v>
      </c>
      <c r="AN34" s="6" t="str">
        <f>'MARK LIST'!$K426</f>
        <v>EIOP</v>
      </c>
      <c r="AO34" s="6">
        <f>'MARK LIST'!$Y426</f>
        <v>228</v>
      </c>
      <c r="AP34" s="6">
        <f>'MARK LIST'!$AM426</f>
        <v>240</v>
      </c>
      <c r="AQ34" s="6">
        <f>'MARK LIST'!$BA426</f>
        <v>228</v>
      </c>
      <c r="AR34" s="6">
        <f>'MARK LIST'!$BO426</f>
        <v>228</v>
      </c>
      <c r="AS34" s="6">
        <f>'MARK LIST'!$CC426</f>
        <v>264</v>
      </c>
    </row>
    <row r="35" spans="1:45" ht="15">
      <c r="A35" s="7">
        <f>'STUDENT PROFILE'!$A$40</f>
        <v>34</v>
      </c>
      <c r="B35" s="10" t="str">
        <f>'STUDENT PROFILE'!$C$40</f>
        <v>Charu</v>
      </c>
      <c r="C35" s="8">
        <f>'STUDENT PROFILE'!$D$40</f>
        <v>3064</v>
      </c>
      <c r="D35" s="6">
        <f>'MARK LIST'!$E427</f>
        <v>38</v>
      </c>
      <c r="E35" s="6">
        <f>'MARK LIST'!$S427</f>
        <v>38</v>
      </c>
      <c r="F35" s="6">
        <f>'MARK LIST'!$AG427</f>
        <v>40</v>
      </c>
      <c r="G35" s="6">
        <f>'MARK LIST'!$AU427</f>
        <v>38</v>
      </c>
      <c r="H35" s="6">
        <f>'MARK LIST'!$BI427</f>
        <v>38</v>
      </c>
      <c r="I35" s="6">
        <f>'MARK LIST'!$BW427</f>
        <v>40</v>
      </c>
      <c r="J35" s="6">
        <f>'MARK LIST'!$F427</f>
        <v>38</v>
      </c>
      <c r="K35" s="6">
        <f>'MARK LIST'!$T427</f>
        <v>38</v>
      </c>
      <c r="L35" s="6">
        <f>'MARK LIST'!$AH427</f>
        <v>40</v>
      </c>
      <c r="M35" s="6">
        <f>'MARK LIST'!$AV427</f>
        <v>38</v>
      </c>
      <c r="N35" s="6">
        <f>'MARK LIST'!$BJ427</f>
        <v>38</v>
      </c>
      <c r="O35" s="6">
        <f>'MARK LIST'!$BX427</f>
        <v>50</v>
      </c>
      <c r="P35" s="6">
        <f>'MARK LIST'!$G427</f>
        <v>30</v>
      </c>
      <c r="Q35" s="6">
        <f>'MARK LIST'!$U427</f>
        <v>38</v>
      </c>
      <c r="R35" s="6">
        <f>'MARK LIST'!$AI427</f>
        <v>40</v>
      </c>
      <c r="S35" s="6">
        <f>'MARK LIST'!$AW427</f>
        <v>38</v>
      </c>
      <c r="T35" s="6">
        <f>'MARK LIST'!$BK427</f>
        <v>38</v>
      </c>
      <c r="U35" s="6">
        <f>'MARK LIST'!$BY427</f>
        <v>44</v>
      </c>
      <c r="V35" s="6">
        <f>'MARK LIST'!$H427</f>
        <v>30</v>
      </c>
      <c r="W35" s="6">
        <f>'MARK LIST'!$V427</f>
        <v>38</v>
      </c>
      <c r="X35" s="6">
        <f>'MARK LIST'!$AJ427</f>
        <v>40</v>
      </c>
      <c r="Y35" s="6">
        <f>'MARK LIST'!$AX427</f>
        <v>38</v>
      </c>
      <c r="Z35" s="6">
        <f>'MARK LIST'!$BL427</f>
        <v>38</v>
      </c>
      <c r="AA35" s="6">
        <f>'MARK LIST'!$BZ427</f>
        <v>40</v>
      </c>
      <c r="AB35" s="6">
        <f>'MARK LIST'!$I427</f>
        <v>38</v>
      </c>
      <c r="AC35" s="6">
        <f>'MARK LIST'!$W427</f>
        <v>38</v>
      </c>
      <c r="AD35" s="6">
        <f>'MARK LIST'!$AK427</f>
        <v>40</v>
      </c>
      <c r="AE35" s="6">
        <f>'MARK LIST'!$AY427</f>
        <v>38</v>
      </c>
      <c r="AF35" s="6">
        <f>'MARK LIST'!$BM427</f>
        <v>38</v>
      </c>
      <c r="AG35" s="6">
        <f>'MARK LIST'!$CA427</f>
        <v>50</v>
      </c>
      <c r="AH35" s="6">
        <f>'MARK LIST'!$J427</f>
        <v>38</v>
      </c>
      <c r="AI35" s="6">
        <f>'MARK LIST'!$X427</f>
        <v>38</v>
      </c>
      <c r="AJ35" s="6">
        <f>'MARK LIST'!$AL427</f>
        <v>40</v>
      </c>
      <c r="AK35" s="6">
        <f>'MARK LIST'!$AZ427</f>
        <v>38</v>
      </c>
      <c r="AL35" s="6">
        <f>'MARK LIST'!$BN427</f>
        <v>38</v>
      </c>
      <c r="AM35" s="6">
        <f>'MARK LIST'!$CB427</f>
        <v>40</v>
      </c>
      <c r="AN35" s="6" t="str">
        <f>'MARK LIST'!$K427</f>
        <v>EIOP</v>
      </c>
      <c r="AO35" s="6">
        <f>'MARK LIST'!$Y427</f>
        <v>228</v>
      </c>
      <c r="AP35" s="6">
        <f>'MARK LIST'!$AM427</f>
        <v>240</v>
      </c>
      <c r="AQ35" s="6">
        <f>'MARK LIST'!$BA427</f>
        <v>228</v>
      </c>
      <c r="AR35" s="6">
        <f>'MARK LIST'!$BO427</f>
        <v>228</v>
      </c>
      <c r="AS35" s="6">
        <f>'MARK LIST'!$CC427</f>
        <v>264</v>
      </c>
    </row>
    <row r="36" spans="1:45" ht="15">
      <c r="A36" s="7">
        <f>'STUDENT PROFILE'!$A$41</f>
        <v>35</v>
      </c>
      <c r="B36" s="11" t="str">
        <f>'STUDENT PROFILE'!$C$41</f>
        <v>Dinesh</v>
      </c>
      <c r="C36" s="8">
        <f>'STUDENT PROFILE'!$D$41</f>
        <v>3065</v>
      </c>
      <c r="D36" s="6">
        <f>'MARK LIST'!$E428</f>
        <v>38</v>
      </c>
      <c r="E36" s="6">
        <f>'MARK LIST'!$S428</f>
        <v>38</v>
      </c>
      <c r="F36" s="6">
        <f>'MARK LIST'!$AG428</f>
        <v>40</v>
      </c>
      <c r="G36" s="6">
        <f>'MARK LIST'!$AU428</f>
        <v>38</v>
      </c>
      <c r="H36" s="6">
        <f>'MARK LIST'!$BI428</f>
        <v>38</v>
      </c>
      <c r="I36" s="6">
        <f>'MARK LIST'!$BW428</f>
        <v>40</v>
      </c>
      <c r="J36" s="6">
        <f>'MARK LIST'!$F428</f>
        <v>38</v>
      </c>
      <c r="K36" s="6">
        <f>'MARK LIST'!$T428</f>
        <v>38</v>
      </c>
      <c r="L36" s="6">
        <f>'MARK LIST'!$AH428</f>
        <v>40</v>
      </c>
      <c r="M36" s="6">
        <f>'MARK LIST'!$AV428</f>
        <v>38</v>
      </c>
      <c r="N36" s="6">
        <f>'MARK LIST'!$BJ428</f>
        <v>38</v>
      </c>
      <c r="O36" s="6">
        <f>'MARK LIST'!$BX428</f>
        <v>50</v>
      </c>
      <c r="P36" s="6">
        <f>'MARK LIST'!$G428</f>
        <v>30</v>
      </c>
      <c r="Q36" s="6">
        <f>'MARK LIST'!$U428</f>
        <v>38</v>
      </c>
      <c r="R36" s="6">
        <f>'MARK LIST'!$AI428</f>
        <v>40</v>
      </c>
      <c r="S36" s="6">
        <f>'MARK LIST'!$AW428</f>
        <v>38</v>
      </c>
      <c r="T36" s="6">
        <f>'MARK LIST'!$BK428</f>
        <v>38</v>
      </c>
      <c r="U36" s="6">
        <f>'MARK LIST'!$BY428</f>
        <v>44</v>
      </c>
      <c r="V36" s="6">
        <f>'MARK LIST'!$H428</f>
        <v>30</v>
      </c>
      <c r="W36" s="6">
        <f>'MARK LIST'!$V428</f>
        <v>38</v>
      </c>
      <c r="X36" s="6">
        <f>'MARK LIST'!$AJ428</f>
        <v>40</v>
      </c>
      <c r="Y36" s="6">
        <f>'MARK LIST'!$AX428</f>
        <v>38</v>
      </c>
      <c r="Z36" s="6">
        <f>'MARK LIST'!$BL428</f>
        <v>38</v>
      </c>
      <c r="AA36" s="6">
        <f>'MARK LIST'!$BZ428</f>
        <v>40</v>
      </c>
      <c r="AB36" s="6">
        <f>'MARK LIST'!$I428</f>
        <v>38</v>
      </c>
      <c r="AC36" s="6">
        <f>'MARK LIST'!$W428</f>
        <v>38</v>
      </c>
      <c r="AD36" s="6">
        <f>'MARK LIST'!$AK428</f>
        <v>40</v>
      </c>
      <c r="AE36" s="6">
        <f>'MARK LIST'!$AY428</f>
        <v>38</v>
      </c>
      <c r="AF36" s="6">
        <f>'MARK LIST'!$BM428</f>
        <v>38</v>
      </c>
      <c r="AG36" s="6">
        <f>'MARK LIST'!$CA428</f>
        <v>50</v>
      </c>
      <c r="AH36" s="6">
        <f>'MARK LIST'!$J428</f>
        <v>38</v>
      </c>
      <c r="AI36" s="6">
        <f>'MARK LIST'!$X428</f>
        <v>38</v>
      </c>
      <c r="AJ36" s="6">
        <f>'MARK LIST'!$AL428</f>
        <v>40</v>
      </c>
      <c r="AK36" s="6">
        <f>'MARK LIST'!$AZ428</f>
        <v>38</v>
      </c>
      <c r="AL36" s="6">
        <f>'MARK LIST'!$BN428</f>
        <v>38</v>
      </c>
      <c r="AM36" s="6">
        <f>'MARK LIST'!$CB428</f>
        <v>40</v>
      </c>
      <c r="AN36" s="6" t="str">
        <f>'MARK LIST'!$K428</f>
        <v>EIOP</v>
      </c>
      <c r="AO36" s="6">
        <f>'MARK LIST'!$Y428</f>
        <v>228</v>
      </c>
      <c r="AP36" s="6">
        <f>'MARK LIST'!$AM428</f>
        <v>240</v>
      </c>
      <c r="AQ36" s="6">
        <f>'MARK LIST'!$BA428</f>
        <v>228</v>
      </c>
      <c r="AR36" s="6">
        <f>'MARK LIST'!$BO428</f>
        <v>228</v>
      </c>
      <c r="AS36" s="6">
        <f>'MARK LIST'!$CC428</f>
        <v>264</v>
      </c>
    </row>
    <row r="37" spans="1:45" ht="15">
      <c r="A37" s="7">
        <f>'STUDENT PROFILE'!$A$42</f>
        <v>36</v>
      </c>
      <c r="B37" s="11" t="str">
        <f>'STUDENT PROFILE'!$C$42</f>
        <v>Aanand</v>
      </c>
      <c r="C37" s="8">
        <f>'STUDENT PROFILE'!$D$42</f>
        <v>2725</v>
      </c>
      <c r="D37" s="6">
        <f>'MARK LIST'!$E429</f>
        <v>30</v>
      </c>
      <c r="E37" s="6">
        <f>'MARK LIST'!$S429</f>
        <v>30</v>
      </c>
      <c r="F37" s="6">
        <f>'MARK LIST'!$AG429</f>
        <v>32</v>
      </c>
      <c r="G37" s="6">
        <f>'MARK LIST'!$AU429</f>
        <v>30</v>
      </c>
      <c r="H37" s="6">
        <f>'MARK LIST'!$BI429</f>
        <v>30</v>
      </c>
      <c r="I37" s="6">
        <f>'MARK LIST'!$BW429</f>
        <v>32</v>
      </c>
      <c r="J37" s="6">
        <f>'MARK LIST'!$F429</f>
        <v>30</v>
      </c>
      <c r="K37" s="6">
        <f>'MARK LIST'!$T429</f>
        <v>30</v>
      </c>
      <c r="L37" s="6">
        <f>'MARK LIST'!$AH429</f>
        <v>32</v>
      </c>
      <c r="M37" s="6">
        <f>'MARK LIST'!$AV429</f>
        <v>30</v>
      </c>
      <c r="N37" s="6">
        <f>'MARK LIST'!$BJ429</f>
        <v>30</v>
      </c>
      <c r="O37" s="6">
        <f>'MARK LIST'!$BX429</f>
        <v>40</v>
      </c>
      <c r="P37" s="6">
        <f>'MARK LIST'!$G429</f>
        <v>24</v>
      </c>
      <c r="Q37" s="6">
        <f>'MARK LIST'!$U429</f>
        <v>30</v>
      </c>
      <c r="R37" s="6">
        <f>'MARK LIST'!$AI429</f>
        <v>32</v>
      </c>
      <c r="S37" s="6">
        <f>'MARK LIST'!$AW429</f>
        <v>30</v>
      </c>
      <c r="T37" s="6">
        <f>'MARK LIST'!$BK429</f>
        <v>30</v>
      </c>
      <c r="U37" s="6">
        <f>'MARK LIST'!$BY429</f>
        <v>36</v>
      </c>
      <c r="V37" s="6">
        <f>'MARK LIST'!$H429</f>
        <v>24</v>
      </c>
      <c r="W37" s="6">
        <f>'MARK LIST'!$V429</f>
        <v>30</v>
      </c>
      <c r="X37" s="6">
        <f>'MARK LIST'!$AJ429</f>
        <v>32</v>
      </c>
      <c r="Y37" s="6">
        <f>'MARK LIST'!$AX429</f>
        <v>30</v>
      </c>
      <c r="Z37" s="6">
        <f>'MARK LIST'!$BL429</f>
        <v>30</v>
      </c>
      <c r="AA37" s="6">
        <f>'MARK LIST'!$BZ429</f>
        <v>32</v>
      </c>
      <c r="AB37" s="6">
        <f>'MARK LIST'!$I429</f>
        <v>30</v>
      </c>
      <c r="AC37" s="6">
        <f>'MARK LIST'!$W429</f>
        <v>30</v>
      </c>
      <c r="AD37" s="6">
        <f>'MARK LIST'!$AK429</f>
        <v>32</v>
      </c>
      <c r="AE37" s="6">
        <f>'MARK LIST'!$AY429</f>
        <v>30</v>
      </c>
      <c r="AF37" s="6">
        <f>'MARK LIST'!$BM429</f>
        <v>30</v>
      </c>
      <c r="AG37" s="6">
        <f>'MARK LIST'!$CA429</f>
        <v>40</v>
      </c>
      <c r="AH37" s="6">
        <f>'MARK LIST'!$J429</f>
        <v>30</v>
      </c>
      <c r="AI37" s="6">
        <f>'MARK LIST'!$X429</f>
        <v>30</v>
      </c>
      <c r="AJ37" s="6">
        <f>'MARK LIST'!$AL429</f>
        <v>32</v>
      </c>
      <c r="AK37" s="6">
        <f>'MARK LIST'!$AZ429</f>
        <v>30</v>
      </c>
      <c r="AL37" s="6">
        <f>'MARK LIST'!$BN429</f>
        <v>30</v>
      </c>
      <c r="AM37" s="6">
        <f>'MARK LIST'!$CB429</f>
        <v>32</v>
      </c>
      <c r="AN37" s="6" t="str">
        <f>'MARK LIST'!$K429</f>
        <v>EIOP</v>
      </c>
      <c r="AO37" s="6" t="str">
        <f>'MARK LIST'!$Y429</f>
        <v>EIOP</v>
      </c>
      <c r="AP37" s="6" t="str">
        <f>'MARK LIST'!$AM429</f>
        <v>EIOP</v>
      </c>
      <c r="AQ37" s="6" t="str">
        <f>'MARK LIST'!$BA429</f>
        <v>EIOP</v>
      </c>
      <c r="AR37" s="6" t="str">
        <f>'MARK LIST'!$BO429</f>
        <v>EIOP</v>
      </c>
      <c r="AS37" s="6" t="str">
        <f>'MARK LIST'!$CC429</f>
        <v>EIOP</v>
      </c>
    </row>
    <row r="38" spans="1:45" ht="15">
      <c r="A38" s="7">
        <f>'STUDENT PROFILE'!$A$43</f>
        <v>37</v>
      </c>
      <c r="B38" s="11" t="str">
        <f>'STUDENT PROFILE'!$C$43</f>
        <v>Rahul</v>
      </c>
      <c r="C38" s="8">
        <f>'STUDENT PROFILE'!$D$43</f>
        <v>2733</v>
      </c>
      <c r="D38" s="6">
        <f>'MARK LIST'!$E430</f>
        <v>30</v>
      </c>
      <c r="E38" s="6">
        <f>'MARK LIST'!$S430</f>
        <v>30</v>
      </c>
      <c r="F38" s="6">
        <f>'MARK LIST'!$AG430</f>
        <v>32</v>
      </c>
      <c r="G38" s="6">
        <f>'MARK LIST'!$AU430</f>
        <v>30</v>
      </c>
      <c r="H38" s="6">
        <f>'MARK LIST'!$BI430</f>
        <v>30</v>
      </c>
      <c r="I38" s="6">
        <f>'MARK LIST'!$BW430</f>
        <v>32</v>
      </c>
      <c r="J38" s="6">
        <f>'MARK LIST'!$F430</f>
        <v>30</v>
      </c>
      <c r="K38" s="6">
        <f>'MARK LIST'!$T430</f>
        <v>30</v>
      </c>
      <c r="L38" s="6">
        <f>'MARK LIST'!$AH430</f>
        <v>32</v>
      </c>
      <c r="M38" s="6">
        <f>'MARK LIST'!$AV430</f>
        <v>30</v>
      </c>
      <c r="N38" s="6">
        <f>'MARK LIST'!$BJ430</f>
        <v>30</v>
      </c>
      <c r="O38" s="6">
        <f>'MARK LIST'!$BX430</f>
        <v>40</v>
      </c>
      <c r="P38" s="6">
        <f>'MARK LIST'!$G430</f>
        <v>24</v>
      </c>
      <c r="Q38" s="6">
        <f>'MARK LIST'!$U430</f>
        <v>30</v>
      </c>
      <c r="R38" s="6">
        <f>'MARK LIST'!$AI430</f>
        <v>32</v>
      </c>
      <c r="S38" s="6">
        <f>'MARK LIST'!$AW430</f>
        <v>30</v>
      </c>
      <c r="T38" s="6">
        <f>'MARK LIST'!$BK430</f>
        <v>30</v>
      </c>
      <c r="U38" s="6">
        <f>'MARK LIST'!$BY430</f>
        <v>36</v>
      </c>
      <c r="V38" s="6">
        <f>'MARK LIST'!$H430</f>
        <v>24</v>
      </c>
      <c r="W38" s="6">
        <f>'MARK LIST'!$V430</f>
        <v>30</v>
      </c>
      <c r="X38" s="6">
        <f>'MARK LIST'!$AJ430</f>
        <v>32</v>
      </c>
      <c r="Y38" s="6">
        <f>'MARK LIST'!$AX430</f>
        <v>30</v>
      </c>
      <c r="Z38" s="6">
        <f>'MARK LIST'!$BL430</f>
        <v>30</v>
      </c>
      <c r="AA38" s="6">
        <f>'MARK LIST'!$BZ430</f>
        <v>32</v>
      </c>
      <c r="AB38" s="6">
        <f>'MARK LIST'!$I430</f>
        <v>30</v>
      </c>
      <c r="AC38" s="6">
        <f>'MARK LIST'!$W430</f>
        <v>30</v>
      </c>
      <c r="AD38" s="6">
        <f>'MARK LIST'!$AK430</f>
        <v>32</v>
      </c>
      <c r="AE38" s="6">
        <f>'MARK LIST'!$AY430</f>
        <v>30</v>
      </c>
      <c r="AF38" s="6">
        <f>'MARK LIST'!$BM430</f>
        <v>30</v>
      </c>
      <c r="AG38" s="6">
        <f>'MARK LIST'!$CA430</f>
        <v>40</v>
      </c>
      <c r="AH38" s="6">
        <f>'MARK LIST'!$J430</f>
        <v>30</v>
      </c>
      <c r="AI38" s="6">
        <f>'MARK LIST'!$X430</f>
        <v>30</v>
      </c>
      <c r="AJ38" s="6">
        <f>'MARK LIST'!$AL430</f>
        <v>32</v>
      </c>
      <c r="AK38" s="6">
        <f>'MARK LIST'!$AZ430</f>
        <v>30</v>
      </c>
      <c r="AL38" s="6">
        <f>'MARK LIST'!$BN430</f>
        <v>30</v>
      </c>
      <c r="AM38" s="6">
        <f>'MARK LIST'!$CB430</f>
        <v>32</v>
      </c>
      <c r="AN38" s="6" t="str">
        <f>'MARK LIST'!$K430</f>
        <v>EIOP</v>
      </c>
      <c r="AO38" s="6" t="str">
        <f>'MARK LIST'!$Y430</f>
        <v>EIOP</v>
      </c>
      <c r="AP38" s="6" t="str">
        <f>'MARK LIST'!$AM430</f>
        <v>EIOP</v>
      </c>
      <c r="AQ38" s="6" t="str">
        <f>'MARK LIST'!$BA430</f>
        <v>EIOP</v>
      </c>
      <c r="AR38" s="6" t="str">
        <f>'MARK LIST'!$BO430</f>
        <v>EIOP</v>
      </c>
      <c r="AS38" s="6" t="str">
        <f>'MARK LIST'!$CC430</f>
        <v>EIOP</v>
      </c>
    </row>
    <row r="39" spans="1:45" ht="15">
      <c r="A39" s="7">
        <f>'STUDENT PROFILE'!$A$44</f>
        <v>38</v>
      </c>
      <c r="B39" s="11" t="str">
        <f>'STUDENT PROFILE'!$C$44</f>
        <v>Nidhi Yadav</v>
      </c>
      <c r="C39" s="8">
        <f>'STUDENT PROFILE'!$D$44</f>
        <v>2755</v>
      </c>
      <c r="D39" s="6">
        <f>'MARK LIST'!$E431</f>
        <v>30</v>
      </c>
      <c r="E39" s="6">
        <f>'MARK LIST'!$S431</f>
        <v>30</v>
      </c>
      <c r="F39" s="6">
        <f>'MARK LIST'!$AG431</f>
        <v>32</v>
      </c>
      <c r="G39" s="6">
        <f>'MARK LIST'!$AU431</f>
        <v>30</v>
      </c>
      <c r="H39" s="6">
        <f>'MARK LIST'!$BI431</f>
        <v>30</v>
      </c>
      <c r="I39" s="6">
        <f>'MARK LIST'!$BW431</f>
        <v>32</v>
      </c>
      <c r="J39" s="6">
        <f>'MARK LIST'!$F431</f>
        <v>30</v>
      </c>
      <c r="K39" s="6">
        <f>'MARK LIST'!$T431</f>
        <v>30</v>
      </c>
      <c r="L39" s="6">
        <f>'MARK LIST'!$AH431</f>
        <v>32</v>
      </c>
      <c r="M39" s="6">
        <f>'MARK LIST'!$AV431</f>
        <v>30</v>
      </c>
      <c r="N39" s="6">
        <f>'MARK LIST'!$BJ431</f>
        <v>30</v>
      </c>
      <c r="O39" s="6">
        <f>'MARK LIST'!$BX431</f>
        <v>40</v>
      </c>
      <c r="P39" s="6">
        <f>'MARK LIST'!$G431</f>
        <v>24</v>
      </c>
      <c r="Q39" s="6">
        <f>'MARK LIST'!$U431</f>
        <v>30</v>
      </c>
      <c r="R39" s="6">
        <f>'MARK LIST'!$AI431</f>
        <v>32</v>
      </c>
      <c r="S39" s="6">
        <f>'MARK LIST'!$AW431</f>
        <v>30</v>
      </c>
      <c r="T39" s="6">
        <f>'MARK LIST'!$BK431</f>
        <v>30</v>
      </c>
      <c r="U39" s="6">
        <f>'MARK LIST'!$BY431</f>
        <v>36</v>
      </c>
      <c r="V39" s="6">
        <f>'MARK LIST'!$H431</f>
        <v>24</v>
      </c>
      <c r="W39" s="6">
        <f>'MARK LIST'!$V431</f>
        <v>30</v>
      </c>
      <c r="X39" s="6">
        <f>'MARK LIST'!$AJ431</f>
        <v>32</v>
      </c>
      <c r="Y39" s="6">
        <f>'MARK LIST'!$AX431</f>
        <v>30</v>
      </c>
      <c r="Z39" s="6">
        <f>'MARK LIST'!$BL431</f>
        <v>30</v>
      </c>
      <c r="AA39" s="6">
        <f>'MARK LIST'!$BZ431</f>
        <v>32</v>
      </c>
      <c r="AB39" s="6">
        <f>'MARK LIST'!$I431</f>
        <v>30</v>
      </c>
      <c r="AC39" s="6">
        <f>'MARK LIST'!$W431</f>
        <v>30</v>
      </c>
      <c r="AD39" s="6">
        <f>'MARK LIST'!$AK431</f>
        <v>32</v>
      </c>
      <c r="AE39" s="6">
        <f>'MARK LIST'!$AY431</f>
        <v>30</v>
      </c>
      <c r="AF39" s="6">
        <f>'MARK LIST'!$BM431</f>
        <v>30</v>
      </c>
      <c r="AG39" s="6">
        <f>'MARK LIST'!$CA431</f>
        <v>40</v>
      </c>
      <c r="AH39" s="6">
        <f>'MARK LIST'!$J431</f>
        <v>30</v>
      </c>
      <c r="AI39" s="6">
        <f>'MARK LIST'!$X431</f>
        <v>30</v>
      </c>
      <c r="AJ39" s="6">
        <f>'MARK LIST'!$AL431</f>
        <v>32</v>
      </c>
      <c r="AK39" s="6">
        <f>'MARK LIST'!$AZ431</f>
        <v>30</v>
      </c>
      <c r="AL39" s="6">
        <f>'MARK LIST'!$BN431</f>
        <v>30</v>
      </c>
      <c r="AM39" s="6">
        <f>'MARK LIST'!$CB431</f>
        <v>32</v>
      </c>
      <c r="AN39" s="6" t="str">
        <f>'MARK LIST'!$K431</f>
        <v>EIOP</v>
      </c>
      <c r="AO39" s="6" t="str">
        <f>'MARK LIST'!$Y431</f>
        <v>EIOP</v>
      </c>
      <c r="AP39" s="6" t="str">
        <f>'MARK LIST'!$AM431</f>
        <v>EIOP</v>
      </c>
      <c r="AQ39" s="6" t="str">
        <f>'MARK LIST'!$BA431</f>
        <v>EIOP</v>
      </c>
      <c r="AR39" s="6" t="str">
        <f>'MARK LIST'!$BO431</f>
        <v>EIOP</v>
      </c>
      <c r="AS39" s="6" t="str">
        <f>'MARK LIST'!$CC431</f>
        <v>EIOP</v>
      </c>
    </row>
    <row r="40" spans="1:45" ht="15">
      <c r="A40" s="7">
        <f>'STUDENT PROFILE'!$A$45</f>
        <v>39</v>
      </c>
      <c r="B40" s="11" t="str">
        <f>'STUDENT PROFILE'!$C$45</f>
        <v>Chanchal</v>
      </c>
      <c r="C40" s="8">
        <f>'STUDENT PROFILE'!$D$45</f>
        <v>2757</v>
      </c>
      <c r="D40" s="6">
        <f>'MARK LIST'!$E432</f>
        <v>30</v>
      </c>
      <c r="E40" s="6">
        <f>'MARK LIST'!$S432</f>
        <v>30</v>
      </c>
      <c r="F40" s="6">
        <f>'MARK LIST'!$AG432</f>
        <v>32</v>
      </c>
      <c r="G40" s="6">
        <f>'MARK LIST'!$AU432</f>
        <v>30</v>
      </c>
      <c r="H40" s="6">
        <f>'MARK LIST'!$BI432</f>
        <v>30</v>
      </c>
      <c r="I40" s="6">
        <f>'MARK LIST'!$BW432</f>
        <v>32</v>
      </c>
      <c r="J40" s="6">
        <f>'MARK LIST'!$F432</f>
        <v>30</v>
      </c>
      <c r="K40" s="6">
        <f>'MARK LIST'!$T432</f>
        <v>30</v>
      </c>
      <c r="L40" s="6">
        <f>'MARK LIST'!$AH432</f>
        <v>32</v>
      </c>
      <c r="M40" s="6">
        <f>'MARK LIST'!$AV432</f>
        <v>30</v>
      </c>
      <c r="N40" s="6">
        <f>'MARK LIST'!$BJ432</f>
        <v>30</v>
      </c>
      <c r="O40" s="6">
        <f>'MARK LIST'!$BX432</f>
        <v>40</v>
      </c>
      <c r="P40" s="6">
        <f>'MARK LIST'!$G432</f>
        <v>24</v>
      </c>
      <c r="Q40" s="6">
        <f>'MARK LIST'!$U432</f>
        <v>30</v>
      </c>
      <c r="R40" s="6">
        <f>'MARK LIST'!$AI432</f>
        <v>32</v>
      </c>
      <c r="S40" s="6">
        <f>'MARK LIST'!$AW432</f>
        <v>30</v>
      </c>
      <c r="T40" s="6">
        <f>'MARK LIST'!$BK432</f>
        <v>30</v>
      </c>
      <c r="U40" s="6">
        <f>'MARK LIST'!$BY432</f>
        <v>36</v>
      </c>
      <c r="V40" s="6">
        <f>'MARK LIST'!$H432</f>
        <v>24</v>
      </c>
      <c r="W40" s="6">
        <f>'MARK LIST'!$V432</f>
        <v>30</v>
      </c>
      <c r="X40" s="6">
        <f>'MARK LIST'!$AJ432</f>
        <v>32</v>
      </c>
      <c r="Y40" s="6">
        <f>'MARK LIST'!$AX432</f>
        <v>30</v>
      </c>
      <c r="Z40" s="6">
        <f>'MARK LIST'!$BL432</f>
        <v>30</v>
      </c>
      <c r="AA40" s="6">
        <f>'MARK LIST'!$BZ432</f>
        <v>32</v>
      </c>
      <c r="AB40" s="6">
        <f>'MARK LIST'!$I432</f>
        <v>30</v>
      </c>
      <c r="AC40" s="6">
        <f>'MARK LIST'!$W432</f>
        <v>30</v>
      </c>
      <c r="AD40" s="6">
        <f>'MARK LIST'!$AK432</f>
        <v>32</v>
      </c>
      <c r="AE40" s="6">
        <f>'MARK LIST'!$AY432</f>
        <v>30</v>
      </c>
      <c r="AF40" s="6">
        <f>'MARK LIST'!$BM432</f>
        <v>30</v>
      </c>
      <c r="AG40" s="6">
        <f>'MARK LIST'!$CA432</f>
        <v>40</v>
      </c>
      <c r="AH40" s="6">
        <f>'MARK LIST'!$J432</f>
        <v>30</v>
      </c>
      <c r="AI40" s="6">
        <f>'MARK LIST'!$X432</f>
        <v>30</v>
      </c>
      <c r="AJ40" s="6">
        <f>'MARK LIST'!$AL432</f>
        <v>32</v>
      </c>
      <c r="AK40" s="6">
        <f>'MARK LIST'!$AZ432</f>
        <v>30</v>
      </c>
      <c r="AL40" s="6">
        <f>'MARK LIST'!$BN432</f>
        <v>30</v>
      </c>
      <c r="AM40" s="6">
        <f>'MARK LIST'!$CB432</f>
        <v>32</v>
      </c>
      <c r="AN40" s="6" t="str">
        <f>'MARK LIST'!$K432</f>
        <v>EIOP</v>
      </c>
      <c r="AO40" s="6" t="str">
        <f>'MARK LIST'!$Y432</f>
        <v>EIOP</v>
      </c>
      <c r="AP40" s="6" t="str">
        <f>'MARK LIST'!$AM432</f>
        <v>EIOP</v>
      </c>
      <c r="AQ40" s="6" t="str">
        <f>'MARK LIST'!$BA432</f>
        <v>EIOP</v>
      </c>
      <c r="AR40" s="6" t="str">
        <f>'MARK LIST'!$BO432</f>
        <v>EIOP</v>
      </c>
      <c r="AS40" s="6" t="str">
        <f>'MARK LIST'!$CC432</f>
        <v>EIOP</v>
      </c>
    </row>
    <row r="41" spans="1:45" ht="15">
      <c r="A41" s="7">
        <f>'STUDENT PROFILE'!$A$46</f>
        <v>40</v>
      </c>
      <c r="B41" s="11" t="str">
        <f>'STUDENT PROFILE'!$C$46</f>
        <v>Anil</v>
      </c>
      <c r="C41" s="8">
        <f>'STUDENT PROFILE'!$D$46</f>
        <v>2758</v>
      </c>
      <c r="D41" s="6">
        <f>'MARK LIST'!$E433</f>
        <v>30</v>
      </c>
      <c r="E41" s="6">
        <f>'MARK LIST'!$S433</f>
        <v>30</v>
      </c>
      <c r="F41" s="6">
        <f>'MARK LIST'!$AG433</f>
        <v>32</v>
      </c>
      <c r="G41" s="6">
        <f>'MARK LIST'!$AU433</f>
        <v>30</v>
      </c>
      <c r="H41" s="6">
        <f>'MARK LIST'!$BI433</f>
        <v>30</v>
      </c>
      <c r="I41" s="6">
        <f>'MARK LIST'!$BW433</f>
        <v>32</v>
      </c>
      <c r="J41" s="6">
        <f>'MARK LIST'!$F433</f>
        <v>30</v>
      </c>
      <c r="K41" s="6">
        <f>'MARK LIST'!$T433</f>
        <v>30</v>
      </c>
      <c r="L41" s="6">
        <f>'MARK LIST'!$AH433</f>
        <v>32</v>
      </c>
      <c r="M41" s="6">
        <f>'MARK LIST'!$AV433</f>
        <v>30</v>
      </c>
      <c r="N41" s="6">
        <f>'MARK LIST'!$BJ433</f>
        <v>30</v>
      </c>
      <c r="O41" s="6">
        <f>'MARK LIST'!$BX433</f>
        <v>40</v>
      </c>
      <c r="P41" s="6">
        <f>'MARK LIST'!$G433</f>
        <v>24</v>
      </c>
      <c r="Q41" s="6">
        <f>'MARK LIST'!$U433</f>
        <v>30</v>
      </c>
      <c r="R41" s="6">
        <f>'MARK LIST'!$AI433</f>
        <v>32</v>
      </c>
      <c r="S41" s="6">
        <f>'MARK LIST'!$AW433</f>
        <v>30</v>
      </c>
      <c r="T41" s="6">
        <f>'MARK LIST'!$BK433</f>
        <v>30</v>
      </c>
      <c r="U41" s="6">
        <f>'MARK LIST'!$BY433</f>
        <v>36</v>
      </c>
      <c r="V41" s="6">
        <f>'MARK LIST'!$H433</f>
        <v>24</v>
      </c>
      <c r="W41" s="6">
        <f>'MARK LIST'!$V433</f>
        <v>30</v>
      </c>
      <c r="X41" s="6">
        <f>'MARK LIST'!$AJ433</f>
        <v>32</v>
      </c>
      <c r="Y41" s="6">
        <f>'MARK LIST'!$AX433</f>
        <v>30</v>
      </c>
      <c r="Z41" s="6">
        <f>'MARK LIST'!$BL433</f>
        <v>30</v>
      </c>
      <c r="AA41" s="6">
        <f>'MARK LIST'!$BZ433</f>
        <v>32</v>
      </c>
      <c r="AB41" s="6">
        <f>'MARK LIST'!$I433</f>
        <v>30</v>
      </c>
      <c r="AC41" s="6">
        <f>'MARK LIST'!$W433</f>
        <v>30</v>
      </c>
      <c r="AD41" s="6">
        <f>'MARK LIST'!$AK433</f>
        <v>32</v>
      </c>
      <c r="AE41" s="6">
        <f>'MARK LIST'!$AY433</f>
        <v>30</v>
      </c>
      <c r="AF41" s="6">
        <f>'MARK LIST'!$BM433</f>
        <v>30</v>
      </c>
      <c r="AG41" s="6">
        <f>'MARK LIST'!$CA433</f>
        <v>40</v>
      </c>
      <c r="AH41" s="6">
        <f>'MARK LIST'!$J433</f>
        <v>30</v>
      </c>
      <c r="AI41" s="6">
        <f>'MARK LIST'!$X433</f>
        <v>30</v>
      </c>
      <c r="AJ41" s="6">
        <f>'MARK LIST'!$AL433</f>
        <v>32</v>
      </c>
      <c r="AK41" s="6">
        <f>'MARK LIST'!$AZ433</f>
        <v>30</v>
      </c>
      <c r="AL41" s="6">
        <f>'MARK LIST'!$BN433</f>
        <v>30</v>
      </c>
      <c r="AM41" s="6">
        <f>'MARK LIST'!$CB433</f>
        <v>32</v>
      </c>
      <c r="AN41" s="6" t="str">
        <f>'MARK LIST'!$K433</f>
        <v>EIOP</v>
      </c>
      <c r="AO41" s="6" t="str">
        <f>'MARK LIST'!$Y433</f>
        <v>EIOP</v>
      </c>
      <c r="AP41" s="6" t="str">
        <f>'MARK LIST'!$AM433</f>
        <v>EIOP</v>
      </c>
      <c r="AQ41" s="6" t="str">
        <f>'MARK LIST'!$BA433</f>
        <v>EIOP</v>
      </c>
      <c r="AR41" s="6" t="str">
        <f>'MARK LIST'!$BO433</f>
        <v>EIOP</v>
      </c>
      <c r="AS41" s="6" t="str">
        <f>'MARK LIST'!$CC433</f>
        <v>EIOP</v>
      </c>
    </row>
    <row r="42" spans="1:45" ht="15">
      <c r="A42" s="7">
        <f>'STUDENT PROFILE'!$A$47</f>
        <v>41</v>
      </c>
      <c r="B42" s="11" t="str">
        <f>'STUDENT PROFILE'!$C$47</f>
        <v>Ravi Kumar</v>
      </c>
      <c r="C42" s="8">
        <f>'STUDENT PROFILE'!$D$47</f>
        <v>2760</v>
      </c>
      <c r="D42" s="6">
        <f>'MARK LIST'!$E434</f>
        <v>20</v>
      </c>
      <c r="E42" s="6">
        <f>'MARK LIST'!$S434</f>
        <v>20</v>
      </c>
      <c r="F42" s="6">
        <f>'MARK LIST'!$AG434</f>
        <v>20</v>
      </c>
      <c r="G42" s="6">
        <f>'MARK LIST'!$AU434</f>
        <v>20</v>
      </c>
      <c r="H42" s="6">
        <f>'MARK LIST'!$BI434</f>
        <v>20</v>
      </c>
      <c r="I42" s="6">
        <f>'MARK LIST'!$BW434</f>
        <v>20</v>
      </c>
      <c r="J42" s="6">
        <f>'MARK LIST'!$F434</f>
        <v>20</v>
      </c>
      <c r="K42" s="6">
        <f>'MARK LIST'!$T434</f>
        <v>20</v>
      </c>
      <c r="L42" s="6">
        <f>'MARK LIST'!$AH434</f>
        <v>20</v>
      </c>
      <c r="M42" s="6">
        <f>'MARK LIST'!$AV434</f>
        <v>20</v>
      </c>
      <c r="N42" s="6">
        <f>'MARK LIST'!$BJ434</f>
        <v>20</v>
      </c>
      <c r="O42" s="6">
        <f>'MARK LIST'!$BX434</f>
        <v>25</v>
      </c>
      <c r="P42" s="6">
        <f>'MARK LIST'!$G434</f>
        <v>16</v>
      </c>
      <c r="Q42" s="6">
        <f>'MARK LIST'!$U434</f>
        <v>20</v>
      </c>
      <c r="R42" s="6">
        <f>'MARK LIST'!$AI434</f>
        <v>20</v>
      </c>
      <c r="S42" s="6">
        <f>'MARK LIST'!$AW434</f>
        <v>20</v>
      </c>
      <c r="T42" s="6">
        <f>'MARK LIST'!$BK434</f>
        <v>20</v>
      </c>
      <c r="U42" s="6">
        <f>'MARK LIST'!$BY434</f>
        <v>22</v>
      </c>
      <c r="V42" s="6">
        <f>'MARK LIST'!$H434</f>
        <v>16</v>
      </c>
      <c r="W42" s="6">
        <f>'MARK LIST'!$V434</f>
        <v>20</v>
      </c>
      <c r="X42" s="6">
        <f>'MARK LIST'!$AJ434</f>
        <v>20</v>
      </c>
      <c r="Y42" s="6">
        <f>'MARK LIST'!$AX434</f>
        <v>20</v>
      </c>
      <c r="Z42" s="6">
        <f>'MARK LIST'!$BL434</f>
        <v>20</v>
      </c>
      <c r="AA42" s="6">
        <f>'MARK LIST'!$BZ434</f>
        <v>20</v>
      </c>
      <c r="AB42" s="6">
        <f>'MARK LIST'!$I434</f>
        <v>20</v>
      </c>
      <c r="AC42" s="6">
        <f>'MARK LIST'!$W434</f>
        <v>20</v>
      </c>
      <c r="AD42" s="6">
        <f>'MARK LIST'!$AK434</f>
        <v>20</v>
      </c>
      <c r="AE42" s="6">
        <f>'MARK LIST'!$AY434</f>
        <v>20</v>
      </c>
      <c r="AF42" s="6">
        <f>'MARK LIST'!$BM434</f>
        <v>20</v>
      </c>
      <c r="AG42" s="6">
        <f>'MARK LIST'!$CA434</f>
        <v>25</v>
      </c>
      <c r="AH42" s="6">
        <f>'MARK LIST'!$J434</f>
        <v>20</v>
      </c>
      <c r="AI42" s="6">
        <f>'MARK LIST'!$X434</f>
        <v>20</v>
      </c>
      <c r="AJ42" s="6">
        <f>'MARK LIST'!$AL434</f>
        <v>20</v>
      </c>
      <c r="AK42" s="6">
        <f>'MARK LIST'!$AZ434</f>
        <v>20</v>
      </c>
      <c r="AL42" s="6">
        <f>'MARK LIST'!$BN434</f>
        <v>20</v>
      </c>
      <c r="AM42" s="6">
        <f>'MARK LIST'!$CB434</f>
        <v>20</v>
      </c>
      <c r="AN42" s="6" t="str">
        <f>'MARK LIST'!$K434</f>
        <v>EIOP</v>
      </c>
      <c r="AO42" s="6" t="str">
        <f>'MARK LIST'!$Y434</f>
        <v>EIOP</v>
      </c>
      <c r="AP42" s="6" t="str">
        <f>'MARK LIST'!$AM434</f>
        <v>EIOP</v>
      </c>
      <c r="AQ42" s="6" t="str">
        <f>'MARK LIST'!$BA434</f>
        <v>EIOP</v>
      </c>
      <c r="AR42" s="6" t="str">
        <f>'MARK LIST'!$BO434</f>
        <v>EIOP</v>
      </c>
      <c r="AS42" s="6" t="str">
        <f>'MARK LIST'!$CC434</f>
        <v>EIOP</v>
      </c>
    </row>
    <row r="43" spans="1:45" ht="15">
      <c r="A43" s="7">
        <f>'STUDENT PROFILE'!$A$48</f>
        <v>42</v>
      </c>
      <c r="B43" s="11" t="str">
        <f>'STUDENT PROFILE'!$C$48</f>
        <v>Manoj Kumar</v>
      </c>
      <c r="C43" s="8">
        <f>'STUDENT PROFILE'!$D$48</f>
        <v>2762</v>
      </c>
      <c r="D43" s="6">
        <f>'MARK LIST'!$E435</f>
        <v>20</v>
      </c>
      <c r="E43" s="6">
        <f>'MARK LIST'!$S435</f>
        <v>20</v>
      </c>
      <c r="F43" s="6">
        <f>'MARK LIST'!$AG435</f>
        <v>20</v>
      </c>
      <c r="G43" s="6">
        <f>'MARK LIST'!$AU435</f>
        <v>20</v>
      </c>
      <c r="H43" s="6">
        <f>'MARK LIST'!$BI435</f>
        <v>20</v>
      </c>
      <c r="I43" s="6">
        <f>'MARK LIST'!$BW435</f>
        <v>20</v>
      </c>
      <c r="J43" s="6">
        <f>'MARK LIST'!$F435</f>
        <v>20</v>
      </c>
      <c r="K43" s="6">
        <f>'MARK LIST'!$T435</f>
        <v>20</v>
      </c>
      <c r="L43" s="6">
        <f>'MARK LIST'!$AH435</f>
        <v>20</v>
      </c>
      <c r="M43" s="6">
        <f>'MARK LIST'!$AV435</f>
        <v>20</v>
      </c>
      <c r="N43" s="6">
        <f>'MARK LIST'!$BJ435</f>
        <v>20</v>
      </c>
      <c r="O43" s="6">
        <f>'MARK LIST'!$BX435</f>
        <v>25</v>
      </c>
      <c r="P43" s="6">
        <f>'MARK LIST'!$G435</f>
        <v>16</v>
      </c>
      <c r="Q43" s="6">
        <f>'MARK LIST'!$U435</f>
        <v>20</v>
      </c>
      <c r="R43" s="6">
        <f>'MARK LIST'!$AI435</f>
        <v>20</v>
      </c>
      <c r="S43" s="6">
        <f>'MARK LIST'!$AW435</f>
        <v>20</v>
      </c>
      <c r="T43" s="6">
        <f>'MARK LIST'!$BK435</f>
        <v>20</v>
      </c>
      <c r="U43" s="6">
        <f>'MARK LIST'!$BY435</f>
        <v>22</v>
      </c>
      <c r="V43" s="6">
        <f>'MARK LIST'!$H435</f>
        <v>16</v>
      </c>
      <c r="W43" s="6">
        <f>'MARK LIST'!$V435</f>
        <v>20</v>
      </c>
      <c r="X43" s="6">
        <f>'MARK LIST'!$AJ435</f>
        <v>20</v>
      </c>
      <c r="Y43" s="6">
        <f>'MARK LIST'!$AX435</f>
        <v>20</v>
      </c>
      <c r="Z43" s="6">
        <f>'MARK LIST'!$BL435</f>
        <v>20</v>
      </c>
      <c r="AA43" s="6">
        <f>'MARK LIST'!$BZ435</f>
        <v>20</v>
      </c>
      <c r="AB43" s="6">
        <f>'MARK LIST'!$I435</f>
        <v>20</v>
      </c>
      <c r="AC43" s="6">
        <f>'MARK LIST'!$W435</f>
        <v>20</v>
      </c>
      <c r="AD43" s="6">
        <f>'MARK LIST'!$AK435</f>
        <v>20</v>
      </c>
      <c r="AE43" s="6">
        <f>'MARK LIST'!$AY435</f>
        <v>20</v>
      </c>
      <c r="AF43" s="6">
        <f>'MARK LIST'!$BM435</f>
        <v>20</v>
      </c>
      <c r="AG43" s="6">
        <f>'MARK LIST'!$CA435</f>
        <v>25</v>
      </c>
      <c r="AH43" s="6">
        <f>'MARK LIST'!$J435</f>
        <v>20</v>
      </c>
      <c r="AI43" s="6">
        <f>'MARK LIST'!$X435</f>
        <v>20</v>
      </c>
      <c r="AJ43" s="6">
        <f>'MARK LIST'!$AL435</f>
        <v>20</v>
      </c>
      <c r="AK43" s="6">
        <f>'MARK LIST'!$AZ435</f>
        <v>20</v>
      </c>
      <c r="AL43" s="6">
        <f>'MARK LIST'!$BN435</f>
        <v>20</v>
      </c>
      <c r="AM43" s="6">
        <f>'MARK LIST'!$CB435</f>
        <v>20</v>
      </c>
      <c r="AN43" s="6" t="str">
        <f>'MARK LIST'!$K435</f>
        <v>EIOP</v>
      </c>
      <c r="AO43" s="6" t="str">
        <f>'MARK LIST'!$Y435</f>
        <v>EIOP</v>
      </c>
      <c r="AP43" s="6" t="str">
        <f>'MARK LIST'!$AM435</f>
        <v>EIOP</v>
      </c>
      <c r="AQ43" s="6" t="str">
        <f>'MARK LIST'!$BA435</f>
        <v>EIOP</v>
      </c>
      <c r="AR43" s="6" t="str">
        <f>'MARK LIST'!$BO435</f>
        <v>EIOP</v>
      </c>
      <c r="AS43" s="6" t="str">
        <f>'MARK LIST'!$CC435</f>
        <v>EIOP</v>
      </c>
    </row>
    <row r="44" spans="1:45" ht="15">
      <c r="A44" s="7">
        <f>'STUDENT PROFILE'!$A$49</f>
        <v>43</v>
      </c>
      <c r="B44" s="11" t="str">
        <f>'STUDENT PROFILE'!$C$49</f>
        <v>Nikesh</v>
      </c>
      <c r="C44" s="8">
        <f>'STUDENT PROFILE'!$D$49</f>
        <v>2763</v>
      </c>
      <c r="D44" s="6">
        <f>'MARK LIST'!$E436</f>
        <v>20</v>
      </c>
      <c r="E44" s="6">
        <f>'MARK LIST'!$S436</f>
        <v>20</v>
      </c>
      <c r="F44" s="6">
        <f>'MARK LIST'!$AG436</f>
        <v>20</v>
      </c>
      <c r="G44" s="6">
        <f>'MARK LIST'!$AU436</f>
        <v>20</v>
      </c>
      <c r="H44" s="6">
        <f>'MARK LIST'!$BI436</f>
        <v>20</v>
      </c>
      <c r="I44" s="6">
        <f>'MARK LIST'!$BW436</f>
        <v>20</v>
      </c>
      <c r="J44" s="6">
        <f>'MARK LIST'!$F436</f>
        <v>20</v>
      </c>
      <c r="K44" s="6">
        <f>'MARK LIST'!$T436</f>
        <v>20</v>
      </c>
      <c r="L44" s="6">
        <f>'MARK LIST'!$AH436</f>
        <v>20</v>
      </c>
      <c r="M44" s="6">
        <f>'MARK LIST'!$AV436</f>
        <v>20</v>
      </c>
      <c r="N44" s="6">
        <f>'MARK LIST'!$BJ436</f>
        <v>20</v>
      </c>
      <c r="O44" s="6">
        <f>'MARK LIST'!$BX436</f>
        <v>25</v>
      </c>
      <c r="P44" s="6">
        <f>'MARK LIST'!$G436</f>
        <v>16</v>
      </c>
      <c r="Q44" s="6">
        <f>'MARK LIST'!$U436</f>
        <v>20</v>
      </c>
      <c r="R44" s="6">
        <f>'MARK LIST'!$AI436</f>
        <v>20</v>
      </c>
      <c r="S44" s="6">
        <f>'MARK LIST'!$AW436</f>
        <v>20</v>
      </c>
      <c r="T44" s="6">
        <f>'MARK LIST'!$BK436</f>
        <v>20</v>
      </c>
      <c r="U44" s="6">
        <f>'MARK LIST'!$BY436</f>
        <v>22</v>
      </c>
      <c r="V44" s="6">
        <f>'MARK LIST'!$H436</f>
        <v>16</v>
      </c>
      <c r="W44" s="6">
        <f>'MARK LIST'!$V436</f>
        <v>20</v>
      </c>
      <c r="X44" s="6">
        <f>'MARK LIST'!$AJ436</f>
        <v>20</v>
      </c>
      <c r="Y44" s="6">
        <f>'MARK LIST'!$AX436</f>
        <v>20</v>
      </c>
      <c r="Z44" s="6">
        <f>'MARK LIST'!$BL436</f>
        <v>20</v>
      </c>
      <c r="AA44" s="6">
        <f>'MARK LIST'!$BZ436</f>
        <v>20</v>
      </c>
      <c r="AB44" s="6">
        <f>'MARK LIST'!$I436</f>
        <v>20</v>
      </c>
      <c r="AC44" s="6">
        <f>'MARK LIST'!$W436</f>
        <v>20</v>
      </c>
      <c r="AD44" s="6">
        <f>'MARK LIST'!$AK436</f>
        <v>20</v>
      </c>
      <c r="AE44" s="6">
        <f>'MARK LIST'!$AY436</f>
        <v>20</v>
      </c>
      <c r="AF44" s="6">
        <f>'MARK LIST'!$BM436</f>
        <v>20</v>
      </c>
      <c r="AG44" s="6">
        <f>'MARK LIST'!$CA436</f>
        <v>25</v>
      </c>
      <c r="AH44" s="6">
        <f>'MARK LIST'!$J436</f>
        <v>20</v>
      </c>
      <c r="AI44" s="6">
        <f>'MARK LIST'!$X436</f>
        <v>20</v>
      </c>
      <c r="AJ44" s="6">
        <f>'MARK LIST'!$AL436</f>
        <v>20</v>
      </c>
      <c r="AK44" s="6">
        <f>'MARK LIST'!$AZ436</f>
        <v>20</v>
      </c>
      <c r="AL44" s="6">
        <f>'MARK LIST'!$BN436</f>
        <v>20</v>
      </c>
      <c r="AM44" s="6">
        <f>'MARK LIST'!$CB436</f>
        <v>20</v>
      </c>
      <c r="AN44" s="6" t="str">
        <f>'MARK LIST'!$K436</f>
        <v>EIOP</v>
      </c>
      <c r="AO44" s="6" t="str">
        <f>'MARK LIST'!$Y436</f>
        <v>EIOP</v>
      </c>
      <c r="AP44" s="6" t="str">
        <f>'MARK LIST'!$AM436</f>
        <v>EIOP</v>
      </c>
      <c r="AQ44" s="6" t="str">
        <f>'MARK LIST'!$BA436</f>
        <v>EIOP</v>
      </c>
      <c r="AR44" s="6" t="str">
        <f>'MARK LIST'!$BO436</f>
        <v>EIOP</v>
      </c>
      <c r="AS44" s="6" t="str">
        <f>'MARK LIST'!$CC436</f>
        <v>EIOP</v>
      </c>
    </row>
    <row r="45" spans="1:45" ht="15">
      <c r="A45" s="7">
        <f>'STUDENT PROFILE'!$A$50</f>
        <v>44</v>
      </c>
      <c r="B45" s="11" t="str">
        <f>'STUDENT PROFILE'!$C$50</f>
        <v>Ankita</v>
      </c>
      <c r="C45" s="8">
        <f>'STUDENT PROFILE'!$D$50</f>
        <v>2765</v>
      </c>
      <c r="D45" s="6">
        <f>'MARK LIST'!$E437</f>
        <v>20</v>
      </c>
      <c r="E45" s="6">
        <f>'MARK LIST'!$S437</f>
        <v>20</v>
      </c>
      <c r="F45" s="6">
        <f>'MARK LIST'!$AG437</f>
        <v>20</v>
      </c>
      <c r="G45" s="6">
        <f>'MARK LIST'!$AU437</f>
        <v>20</v>
      </c>
      <c r="H45" s="6">
        <f>'MARK LIST'!$BI437</f>
        <v>20</v>
      </c>
      <c r="I45" s="6">
        <f>'MARK LIST'!$BW437</f>
        <v>20</v>
      </c>
      <c r="J45" s="6">
        <f>'MARK LIST'!$F437</f>
        <v>20</v>
      </c>
      <c r="K45" s="6">
        <f>'MARK LIST'!$T437</f>
        <v>20</v>
      </c>
      <c r="L45" s="6">
        <f>'MARK LIST'!$AH437</f>
        <v>20</v>
      </c>
      <c r="M45" s="6">
        <f>'MARK LIST'!$AV437</f>
        <v>20</v>
      </c>
      <c r="N45" s="6">
        <f>'MARK LIST'!$BJ437</f>
        <v>20</v>
      </c>
      <c r="O45" s="6">
        <f>'MARK LIST'!$BX437</f>
        <v>25</v>
      </c>
      <c r="P45" s="6">
        <f>'MARK LIST'!$G437</f>
        <v>16</v>
      </c>
      <c r="Q45" s="6">
        <f>'MARK LIST'!$U437</f>
        <v>20</v>
      </c>
      <c r="R45" s="6">
        <f>'MARK LIST'!$AI437</f>
        <v>20</v>
      </c>
      <c r="S45" s="6">
        <f>'MARK LIST'!$AW437</f>
        <v>20</v>
      </c>
      <c r="T45" s="6">
        <f>'MARK LIST'!$BK437</f>
        <v>20</v>
      </c>
      <c r="U45" s="6">
        <f>'MARK LIST'!$BY437</f>
        <v>22</v>
      </c>
      <c r="V45" s="6">
        <f>'MARK LIST'!$H437</f>
        <v>16</v>
      </c>
      <c r="W45" s="6">
        <f>'MARK LIST'!$V437</f>
        <v>20</v>
      </c>
      <c r="X45" s="6">
        <f>'MARK LIST'!$AJ437</f>
        <v>20</v>
      </c>
      <c r="Y45" s="6">
        <f>'MARK LIST'!$AX437</f>
        <v>20</v>
      </c>
      <c r="Z45" s="6">
        <f>'MARK LIST'!$BL437</f>
        <v>20</v>
      </c>
      <c r="AA45" s="6">
        <f>'MARK LIST'!$BZ437</f>
        <v>20</v>
      </c>
      <c r="AB45" s="6">
        <f>'MARK LIST'!$I437</f>
        <v>20</v>
      </c>
      <c r="AC45" s="6">
        <f>'MARK LIST'!$W437</f>
        <v>20</v>
      </c>
      <c r="AD45" s="6">
        <f>'MARK LIST'!$AK437</f>
        <v>20</v>
      </c>
      <c r="AE45" s="6">
        <f>'MARK LIST'!$AY437</f>
        <v>20</v>
      </c>
      <c r="AF45" s="6">
        <f>'MARK LIST'!$BM437</f>
        <v>20</v>
      </c>
      <c r="AG45" s="6">
        <f>'MARK LIST'!$CA437</f>
        <v>25</v>
      </c>
      <c r="AH45" s="6">
        <f>'MARK LIST'!$J437</f>
        <v>20</v>
      </c>
      <c r="AI45" s="6">
        <f>'MARK LIST'!$X437</f>
        <v>20</v>
      </c>
      <c r="AJ45" s="6">
        <f>'MARK LIST'!$AL437</f>
        <v>20</v>
      </c>
      <c r="AK45" s="6">
        <f>'MARK LIST'!$AZ437</f>
        <v>20</v>
      </c>
      <c r="AL45" s="6">
        <f>'MARK LIST'!$BN437</f>
        <v>20</v>
      </c>
      <c r="AM45" s="6">
        <f>'MARK LIST'!$CB437</f>
        <v>20</v>
      </c>
      <c r="AN45" s="6" t="str">
        <f>'MARK LIST'!$K437</f>
        <v>EIOP</v>
      </c>
      <c r="AO45" s="6" t="str">
        <f>'MARK LIST'!$Y437</f>
        <v>EIOP</v>
      </c>
      <c r="AP45" s="6" t="str">
        <f>'MARK LIST'!$AM437</f>
        <v>EIOP</v>
      </c>
      <c r="AQ45" s="6" t="str">
        <f>'MARK LIST'!$BA437</f>
        <v>EIOP</v>
      </c>
      <c r="AR45" s="6" t="str">
        <f>'MARK LIST'!$BO437</f>
        <v>EIOP</v>
      </c>
      <c r="AS45" s="6" t="str">
        <f>'MARK LIST'!$CC437</f>
        <v>EIOP</v>
      </c>
    </row>
    <row r="46" spans="1:45" ht="15">
      <c r="A46" s="7">
        <f>'STUDENT PROFILE'!$A$51</f>
        <v>45</v>
      </c>
      <c r="B46" s="11" t="str">
        <f>'STUDENT PROFILE'!$C$51</f>
        <v xml:space="preserve">Sonam </v>
      </c>
      <c r="C46" s="8">
        <f>'STUDENT PROFILE'!$D$51</f>
        <v>2767</v>
      </c>
      <c r="D46" s="6">
        <f>'MARK LIST'!$E438</f>
        <v>14</v>
      </c>
      <c r="E46" s="6">
        <f>'MARK LIST'!$S438</f>
        <v>14</v>
      </c>
      <c r="F46" s="6">
        <f>'MARK LIST'!$AG438</f>
        <v>20</v>
      </c>
      <c r="G46" s="6">
        <f>'MARK LIST'!$AU438</f>
        <v>14</v>
      </c>
      <c r="H46" s="6">
        <f>'MARK LIST'!$BI438</f>
        <v>14</v>
      </c>
      <c r="I46" s="6">
        <f>'MARK LIST'!$BW438</f>
        <v>20</v>
      </c>
      <c r="J46" s="6">
        <f>'MARK LIST'!$F438</f>
        <v>14</v>
      </c>
      <c r="K46" s="6">
        <f>'MARK LIST'!$T438</f>
        <v>14</v>
      </c>
      <c r="L46" s="6">
        <f>'MARK LIST'!$AH438</f>
        <v>20</v>
      </c>
      <c r="M46" s="6">
        <f>'MARK LIST'!$AV438</f>
        <v>14</v>
      </c>
      <c r="N46" s="6">
        <f>'MARK LIST'!$BJ438</f>
        <v>14</v>
      </c>
      <c r="O46" s="6">
        <f>'MARK LIST'!$BX438</f>
        <v>25</v>
      </c>
      <c r="P46" s="6">
        <f>'MARK LIST'!$G438</f>
        <v>11</v>
      </c>
      <c r="Q46" s="6">
        <f>'MARK LIST'!$U438</f>
        <v>14</v>
      </c>
      <c r="R46" s="6">
        <f>'MARK LIST'!$AI438</f>
        <v>20</v>
      </c>
      <c r="S46" s="6">
        <f>'MARK LIST'!$AW438</f>
        <v>14</v>
      </c>
      <c r="T46" s="6">
        <f>'MARK LIST'!$BK438</f>
        <v>14</v>
      </c>
      <c r="U46" s="6">
        <f>'MARK LIST'!$BY438</f>
        <v>22</v>
      </c>
      <c r="V46" s="6">
        <f>'MARK LIST'!$H438</f>
        <v>11</v>
      </c>
      <c r="W46" s="6">
        <f>'MARK LIST'!$V438</f>
        <v>14</v>
      </c>
      <c r="X46" s="6">
        <f>'MARK LIST'!$AJ438</f>
        <v>20</v>
      </c>
      <c r="Y46" s="6">
        <f>'MARK LIST'!$AX438</f>
        <v>14</v>
      </c>
      <c r="Z46" s="6">
        <f>'MARK LIST'!$BL438</f>
        <v>14</v>
      </c>
      <c r="AA46" s="6">
        <f>'MARK LIST'!$BZ438</f>
        <v>20</v>
      </c>
      <c r="AB46" s="6">
        <f>'MARK LIST'!$I438</f>
        <v>14</v>
      </c>
      <c r="AC46" s="6">
        <f>'MARK LIST'!$W438</f>
        <v>14</v>
      </c>
      <c r="AD46" s="6">
        <f>'MARK LIST'!$AK438</f>
        <v>20</v>
      </c>
      <c r="AE46" s="6">
        <f>'MARK LIST'!$AY438</f>
        <v>14</v>
      </c>
      <c r="AF46" s="6">
        <f>'MARK LIST'!$BM438</f>
        <v>14</v>
      </c>
      <c r="AG46" s="6">
        <f>'MARK LIST'!$CA438</f>
        <v>25</v>
      </c>
      <c r="AH46" s="6">
        <f>'MARK LIST'!$J438</f>
        <v>14</v>
      </c>
      <c r="AI46" s="6">
        <f>'MARK LIST'!$X438</f>
        <v>14</v>
      </c>
      <c r="AJ46" s="6">
        <f>'MARK LIST'!$AL438</f>
        <v>20</v>
      </c>
      <c r="AK46" s="6">
        <f>'MARK LIST'!$AZ438</f>
        <v>14</v>
      </c>
      <c r="AL46" s="6">
        <f>'MARK LIST'!$BN438</f>
        <v>14</v>
      </c>
      <c r="AM46" s="6">
        <f>'MARK LIST'!$CB438</f>
        <v>20</v>
      </c>
      <c r="AN46" s="6" t="str">
        <f>'MARK LIST'!$K438</f>
        <v>EIOP</v>
      </c>
      <c r="AO46" s="6" t="str">
        <f>'MARK LIST'!$Y438</f>
        <v>EIOP</v>
      </c>
      <c r="AP46" s="6" t="str">
        <f>'MARK LIST'!$AM438</f>
        <v>EIOP</v>
      </c>
      <c r="AQ46" s="6" t="str">
        <f>'MARK LIST'!$BA438</f>
        <v>EIOP</v>
      </c>
      <c r="AR46" s="6" t="str">
        <f>'MARK LIST'!$BO438</f>
        <v>EIOP</v>
      </c>
      <c r="AS46" s="6" t="str">
        <f>'MARK LIST'!$CC438</f>
        <v>EIOP</v>
      </c>
    </row>
    <row r="47" spans="1:45" ht="15">
      <c r="A47" s="7">
        <f>'STUDENT PROFILE'!$A$52</f>
        <v>46</v>
      </c>
      <c r="B47" s="11" t="str">
        <f>'STUDENT PROFILE'!$C$52</f>
        <v>Deepika</v>
      </c>
      <c r="C47" s="8">
        <f>'STUDENT PROFILE'!$D$52</f>
        <v>2768</v>
      </c>
      <c r="D47" s="6" t="str">
        <f>'MARK LIST'!$E439</f>
        <v>ab</v>
      </c>
      <c r="E47" s="6">
        <f>'MARK LIST'!$S439</f>
        <v>14</v>
      </c>
      <c r="F47" s="6">
        <f>'MARK LIST'!$AG439</f>
        <v>20</v>
      </c>
      <c r="G47" s="6">
        <f>'MARK LIST'!$AU439</f>
        <v>14</v>
      </c>
      <c r="H47" s="6">
        <f>'MARK LIST'!$BI439</f>
        <v>14</v>
      </c>
      <c r="I47" s="6">
        <f>'MARK LIST'!$BW439</f>
        <v>20</v>
      </c>
      <c r="J47" s="6" t="str">
        <f>'MARK LIST'!$F439</f>
        <v>ab</v>
      </c>
      <c r="K47" s="6" t="str">
        <f>'MARK LIST'!$T439</f>
        <v>ab</v>
      </c>
      <c r="L47" s="6">
        <f>'MARK LIST'!$AH439</f>
        <v>20</v>
      </c>
      <c r="M47" s="6">
        <f>'MARK LIST'!$AV439</f>
        <v>14</v>
      </c>
      <c r="N47" s="6">
        <f>'MARK LIST'!$BJ439</f>
        <v>14</v>
      </c>
      <c r="O47" s="6">
        <f>'MARK LIST'!$BX439</f>
        <v>25</v>
      </c>
      <c r="P47" s="6" t="str">
        <f>'MARK LIST'!$G439</f>
        <v>ab</v>
      </c>
      <c r="Q47" s="6" t="str">
        <f>'MARK LIST'!$U439</f>
        <v>ab</v>
      </c>
      <c r="R47" s="6">
        <f>'MARK LIST'!$AI439</f>
        <v>20</v>
      </c>
      <c r="S47" s="6">
        <f>'MARK LIST'!$AW439</f>
        <v>14</v>
      </c>
      <c r="T47" s="6">
        <f>'MARK LIST'!$BK439</f>
        <v>14</v>
      </c>
      <c r="U47" s="6">
        <f>'MARK LIST'!$BY439</f>
        <v>22</v>
      </c>
      <c r="V47" s="6" t="str">
        <f>'MARK LIST'!$H439</f>
        <v>ab</v>
      </c>
      <c r="W47" s="6" t="str">
        <f>'MARK LIST'!$V439</f>
        <v>ab</v>
      </c>
      <c r="X47" s="6">
        <f>'MARK LIST'!$AJ439</f>
        <v>20</v>
      </c>
      <c r="Y47" s="6">
        <f>'MARK LIST'!$AX439</f>
        <v>14</v>
      </c>
      <c r="Z47" s="6">
        <f>'MARK LIST'!$BL439</f>
        <v>14</v>
      </c>
      <c r="AA47" s="6">
        <f>'MARK LIST'!$BZ439</f>
        <v>20</v>
      </c>
      <c r="AB47" s="6" t="str">
        <f>'MARK LIST'!$I439</f>
        <v>ab</v>
      </c>
      <c r="AC47" s="6" t="str">
        <f>'MARK LIST'!$W439</f>
        <v>ab</v>
      </c>
      <c r="AD47" s="6">
        <f>'MARK LIST'!$AK439</f>
        <v>20</v>
      </c>
      <c r="AE47" s="6">
        <f>'MARK LIST'!$AY439</f>
        <v>14</v>
      </c>
      <c r="AF47" s="6">
        <f>'MARK LIST'!$BM439</f>
        <v>14</v>
      </c>
      <c r="AG47" s="6">
        <f>'MARK LIST'!$CA439</f>
        <v>25</v>
      </c>
      <c r="AH47" s="6" t="str">
        <f>'MARK LIST'!$J439</f>
        <v>ab</v>
      </c>
      <c r="AI47" s="6" t="str">
        <f>'MARK LIST'!$X439</f>
        <v>ab</v>
      </c>
      <c r="AJ47" s="6">
        <f>'MARK LIST'!$AL439</f>
        <v>20</v>
      </c>
      <c r="AK47" s="6">
        <f>'MARK LIST'!$AZ439</f>
        <v>14</v>
      </c>
      <c r="AL47" s="6">
        <f>'MARK LIST'!$BN439</f>
        <v>14</v>
      </c>
      <c r="AM47" s="6">
        <f>'MARK LIST'!$CB439</f>
        <v>20</v>
      </c>
      <c r="AN47" s="6">
        <f>'MARK LIST'!$K439</f>
        <v>0</v>
      </c>
      <c r="AO47" s="6" t="str">
        <f>'MARK LIST'!$Y439</f>
        <v>EIOP</v>
      </c>
      <c r="AP47" s="6" t="str">
        <f>'MARK LIST'!$AM439</f>
        <v>EIOP</v>
      </c>
      <c r="AQ47" s="6" t="str">
        <f>'MARK LIST'!$BA439</f>
        <v>EIOP</v>
      </c>
      <c r="AR47" s="6" t="str">
        <f>'MARK LIST'!$BO439</f>
        <v>EIOP</v>
      </c>
      <c r="AS47" s="6" t="str">
        <f>'MARK LIST'!$CC439</f>
        <v>EIOP</v>
      </c>
    </row>
    <row r="48" spans="1:45" ht="15">
      <c r="A48" s="7">
        <f>'STUDENT PROFILE'!$A$53</f>
        <v>47</v>
      </c>
      <c r="B48" s="11" t="str">
        <f>'STUDENT PROFILE'!$C$53</f>
        <v>Manish Kumar</v>
      </c>
      <c r="C48" s="8">
        <f>'STUDENT PROFILE'!$D$53</f>
        <v>2769</v>
      </c>
      <c r="D48" s="6" t="str">
        <f>'MARK LIST'!$E440</f>
        <v>ab</v>
      </c>
      <c r="E48" s="6">
        <f>'MARK LIST'!$S440</f>
        <v>14</v>
      </c>
      <c r="F48" s="6">
        <f>'MARK LIST'!$AG440</f>
        <v>20</v>
      </c>
      <c r="G48" s="6">
        <f>'MARK LIST'!$AU440</f>
        <v>14</v>
      </c>
      <c r="H48" s="6">
        <f>'MARK LIST'!$BI440</f>
        <v>14</v>
      </c>
      <c r="I48" s="6">
        <f>'MARK LIST'!$BW440</f>
        <v>20</v>
      </c>
      <c r="J48" s="6" t="str">
        <f>'MARK LIST'!$F440</f>
        <v>ab</v>
      </c>
      <c r="K48" s="6" t="str">
        <f>'MARK LIST'!$T440</f>
        <v>ab</v>
      </c>
      <c r="L48" s="6">
        <f>'MARK LIST'!$AH440</f>
        <v>20</v>
      </c>
      <c r="M48" s="6">
        <f>'MARK LIST'!$AV440</f>
        <v>14</v>
      </c>
      <c r="N48" s="6">
        <f>'MARK LIST'!$BJ440</f>
        <v>14</v>
      </c>
      <c r="O48" s="6">
        <f>'MARK LIST'!$BX440</f>
        <v>25</v>
      </c>
      <c r="P48" s="6" t="str">
        <f>'MARK LIST'!$G440</f>
        <v>ab</v>
      </c>
      <c r="Q48" s="6" t="str">
        <f>'MARK LIST'!$U440</f>
        <v>ab</v>
      </c>
      <c r="R48" s="6">
        <f>'MARK LIST'!$AI440</f>
        <v>20</v>
      </c>
      <c r="S48" s="6">
        <f>'MARK LIST'!$AW440</f>
        <v>14</v>
      </c>
      <c r="T48" s="6">
        <f>'MARK LIST'!$BK440</f>
        <v>14</v>
      </c>
      <c r="U48" s="6">
        <f>'MARK LIST'!$BY440</f>
        <v>22</v>
      </c>
      <c r="V48" s="6" t="str">
        <f>'MARK LIST'!$H440</f>
        <v>ab</v>
      </c>
      <c r="W48" s="6" t="str">
        <f>'MARK LIST'!$V440</f>
        <v>ab</v>
      </c>
      <c r="X48" s="6">
        <f>'MARK LIST'!$AJ440</f>
        <v>20</v>
      </c>
      <c r="Y48" s="6">
        <f>'MARK LIST'!$AX440</f>
        <v>14</v>
      </c>
      <c r="Z48" s="6">
        <f>'MARK LIST'!$BL440</f>
        <v>14</v>
      </c>
      <c r="AA48" s="6">
        <f>'MARK LIST'!$BZ440</f>
        <v>20</v>
      </c>
      <c r="AB48" s="6" t="str">
        <f>'MARK LIST'!$I440</f>
        <v>ab</v>
      </c>
      <c r="AC48" s="6" t="str">
        <f>'MARK LIST'!$W440</f>
        <v>ab</v>
      </c>
      <c r="AD48" s="6">
        <f>'MARK LIST'!$AK440</f>
        <v>20</v>
      </c>
      <c r="AE48" s="6">
        <f>'MARK LIST'!$AY440</f>
        <v>14</v>
      </c>
      <c r="AF48" s="6">
        <f>'MARK LIST'!$BM440</f>
        <v>14</v>
      </c>
      <c r="AG48" s="6">
        <f>'MARK LIST'!$CA440</f>
        <v>25</v>
      </c>
      <c r="AH48" s="6">
        <f>'MARK LIST'!$J440</f>
        <v>23</v>
      </c>
      <c r="AI48" s="6" t="str">
        <f>'MARK LIST'!$X440</f>
        <v>ab</v>
      </c>
      <c r="AJ48" s="6">
        <f>'MARK LIST'!$AL440</f>
        <v>20</v>
      </c>
      <c r="AK48" s="6">
        <f>'MARK LIST'!$AZ440</f>
        <v>14</v>
      </c>
      <c r="AL48" s="6">
        <f>'MARK LIST'!$BN440</f>
        <v>14</v>
      </c>
      <c r="AM48" s="6">
        <f>'MARK LIST'!$CB440</f>
        <v>20</v>
      </c>
      <c r="AN48" s="6" t="str">
        <f>'MARK LIST'!$K440</f>
        <v>EIOP</v>
      </c>
      <c r="AO48" s="6" t="str">
        <f>'MARK LIST'!$Y440</f>
        <v>EIOP</v>
      </c>
      <c r="AP48" s="6" t="str">
        <f>'MARK LIST'!$AM440</f>
        <v>EIOP</v>
      </c>
      <c r="AQ48" s="6" t="str">
        <f>'MARK LIST'!$BA440</f>
        <v>EIOP</v>
      </c>
      <c r="AR48" s="6" t="str">
        <f>'MARK LIST'!$BO440</f>
        <v>EIOP</v>
      </c>
      <c r="AS48" s="6" t="str">
        <f>'MARK LIST'!$CC440</f>
        <v>EIOP</v>
      </c>
    </row>
    <row r="49" spans="1:45" ht="15">
      <c r="A49" s="7">
        <f>'STUDENT PROFILE'!$A$54</f>
        <v>48</v>
      </c>
      <c r="B49" s="11" t="str">
        <f>'STUDENT PROFILE'!$C$54</f>
        <v>Shubham</v>
      </c>
      <c r="C49" s="8">
        <f>'STUDENT PROFILE'!$D$54</f>
        <v>2770</v>
      </c>
      <c r="D49" s="6" t="str">
        <f>'MARK LIST'!$E441</f>
        <v>ab</v>
      </c>
      <c r="E49" s="6">
        <f>'MARK LIST'!$S441</f>
        <v>14</v>
      </c>
      <c r="F49" s="6">
        <f>'MARK LIST'!$AG441</f>
        <v>20</v>
      </c>
      <c r="G49" s="6">
        <f>'MARK LIST'!$AU441</f>
        <v>14</v>
      </c>
      <c r="H49" s="6">
        <f>'MARK LIST'!$BI441</f>
        <v>14</v>
      </c>
      <c r="I49" s="6">
        <f>'MARK LIST'!$BW441</f>
        <v>20</v>
      </c>
      <c r="J49" s="6" t="str">
        <f>'MARK LIST'!$F441</f>
        <v>ab</v>
      </c>
      <c r="K49" s="6" t="str">
        <f>'MARK LIST'!$T441</f>
        <v>ab</v>
      </c>
      <c r="L49" s="6">
        <f>'MARK LIST'!$AH441</f>
        <v>20</v>
      </c>
      <c r="M49" s="6">
        <f>'MARK LIST'!$AV441</f>
        <v>14</v>
      </c>
      <c r="N49" s="6">
        <f>'MARK LIST'!$BJ441</f>
        <v>14</v>
      </c>
      <c r="O49" s="6">
        <f>'MARK LIST'!$BX441</f>
        <v>25</v>
      </c>
      <c r="P49" s="6" t="str">
        <f>'MARK LIST'!$G441</f>
        <v>ab</v>
      </c>
      <c r="Q49" s="6" t="str">
        <f>'MARK LIST'!$U441</f>
        <v>ab</v>
      </c>
      <c r="R49" s="6">
        <f>'MARK LIST'!$AI441</f>
        <v>20</v>
      </c>
      <c r="S49" s="6">
        <f>'MARK LIST'!$AW441</f>
        <v>14</v>
      </c>
      <c r="T49" s="6">
        <f>'MARK LIST'!$BK441</f>
        <v>14</v>
      </c>
      <c r="U49" s="6">
        <f>'MARK LIST'!$BY441</f>
        <v>22</v>
      </c>
      <c r="V49" s="6" t="str">
        <f>'MARK LIST'!$H441</f>
        <v>ab</v>
      </c>
      <c r="W49" s="6" t="str">
        <f>'MARK LIST'!$V441</f>
        <v>ab</v>
      </c>
      <c r="X49" s="6">
        <f>'MARK LIST'!$AJ441</f>
        <v>20</v>
      </c>
      <c r="Y49" s="6">
        <f>'MARK LIST'!$AX441</f>
        <v>14</v>
      </c>
      <c r="Z49" s="6">
        <f>'MARK LIST'!$BL441</f>
        <v>14</v>
      </c>
      <c r="AA49" s="6">
        <f>'MARK LIST'!$BZ441</f>
        <v>20</v>
      </c>
      <c r="AB49" s="6" t="str">
        <f>'MARK LIST'!$I441</f>
        <v>ab</v>
      </c>
      <c r="AC49" s="6" t="str">
        <f>'MARK LIST'!$W441</f>
        <v>ab</v>
      </c>
      <c r="AD49" s="6">
        <f>'MARK LIST'!$AK441</f>
        <v>20</v>
      </c>
      <c r="AE49" s="6">
        <f>'MARK LIST'!$AY441</f>
        <v>14</v>
      </c>
      <c r="AF49" s="6">
        <f>'MARK LIST'!$BM441</f>
        <v>14</v>
      </c>
      <c r="AG49" s="6">
        <f>'MARK LIST'!$CA441</f>
        <v>25</v>
      </c>
      <c r="AH49" s="6" t="str">
        <f>'MARK LIST'!$J441</f>
        <v>ab</v>
      </c>
      <c r="AI49" s="6" t="str">
        <f>'MARK LIST'!$X441</f>
        <v>ab</v>
      </c>
      <c r="AJ49" s="6">
        <f>'MARK LIST'!$AL441</f>
        <v>20</v>
      </c>
      <c r="AK49" s="6">
        <f>'MARK LIST'!$AZ441</f>
        <v>14</v>
      </c>
      <c r="AL49" s="6">
        <f>'MARK LIST'!$BN441</f>
        <v>14</v>
      </c>
      <c r="AM49" s="6">
        <f>'MARK LIST'!$CB441</f>
        <v>20</v>
      </c>
      <c r="AN49" s="6">
        <f>'MARK LIST'!$K441</f>
        <v>0</v>
      </c>
      <c r="AO49" s="6" t="str">
        <f>'MARK LIST'!$Y441</f>
        <v>EIOP</v>
      </c>
      <c r="AP49" s="6" t="str">
        <f>'MARK LIST'!$AM441</f>
        <v>EIOP</v>
      </c>
      <c r="AQ49" s="6" t="str">
        <f>'MARK LIST'!$BA441</f>
        <v>EIOP</v>
      </c>
      <c r="AR49" s="6" t="str">
        <f>'MARK LIST'!$BO441</f>
        <v>EIOP</v>
      </c>
      <c r="AS49" s="6" t="str">
        <f>'MARK LIST'!$CC441</f>
        <v>EIOP</v>
      </c>
    </row>
    <row r="50" spans="1:45" ht="15">
      <c r="A50" s="7">
        <f>'STUDENT PROFILE'!$A$55</f>
        <v>49</v>
      </c>
      <c r="B50" s="11" t="str">
        <f>'STUDENT PROFILE'!$C$55</f>
        <v>Rahul</v>
      </c>
      <c r="C50" s="8">
        <f>'STUDENT PROFILE'!$D$55</f>
        <v>2772</v>
      </c>
      <c r="D50" s="6" t="str">
        <f>'MARK LIST'!$E442</f>
        <v>ab</v>
      </c>
      <c r="E50" s="6">
        <f>'MARK LIST'!$S442</f>
        <v>14</v>
      </c>
      <c r="F50" s="6">
        <f>'MARK LIST'!$AG442</f>
        <v>20</v>
      </c>
      <c r="G50" s="6">
        <f>'MARK LIST'!$AU442</f>
        <v>14</v>
      </c>
      <c r="H50" s="6">
        <f>'MARK LIST'!$BI442</f>
        <v>14</v>
      </c>
      <c r="I50" s="6">
        <f>'MARK LIST'!$BW442</f>
        <v>20</v>
      </c>
      <c r="J50" s="6" t="str">
        <f>'MARK LIST'!$F442</f>
        <v>ab</v>
      </c>
      <c r="K50" s="6" t="str">
        <f>'MARK LIST'!$T442</f>
        <v>ab</v>
      </c>
      <c r="L50" s="6">
        <f>'MARK LIST'!$AH442</f>
        <v>20</v>
      </c>
      <c r="M50" s="6">
        <f>'MARK LIST'!$AV442</f>
        <v>14</v>
      </c>
      <c r="N50" s="6">
        <f>'MARK LIST'!$BJ442</f>
        <v>14</v>
      </c>
      <c r="O50" s="6">
        <f>'MARK LIST'!$BX442</f>
        <v>25</v>
      </c>
      <c r="P50" s="6" t="str">
        <f>'MARK LIST'!$G442</f>
        <v>ab</v>
      </c>
      <c r="Q50" s="6" t="str">
        <f>'MARK LIST'!$U442</f>
        <v>ab</v>
      </c>
      <c r="R50" s="6">
        <f>'MARK LIST'!$AI442</f>
        <v>20</v>
      </c>
      <c r="S50" s="6">
        <f>'MARK LIST'!$AW442</f>
        <v>14</v>
      </c>
      <c r="T50" s="6">
        <f>'MARK LIST'!$BK442</f>
        <v>14</v>
      </c>
      <c r="U50" s="6">
        <f>'MARK LIST'!$BY442</f>
        <v>22</v>
      </c>
      <c r="V50" s="6" t="str">
        <f>'MARK LIST'!$H442</f>
        <v>ab</v>
      </c>
      <c r="W50" s="6" t="str">
        <f>'MARK LIST'!$V442</f>
        <v>ab</v>
      </c>
      <c r="X50" s="6">
        <f>'MARK LIST'!$AJ442</f>
        <v>20</v>
      </c>
      <c r="Y50" s="6">
        <f>'MARK LIST'!$AX442</f>
        <v>14</v>
      </c>
      <c r="Z50" s="6">
        <f>'MARK LIST'!$BL442</f>
        <v>14</v>
      </c>
      <c r="AA50" s="6">
        <f>'MARK LIST'!$BZ442</f>
        <v>20</v>
      </c>
      <c r="AB50" s="6" t="str">
        <f>'MARK LIST'!$I442</f>
        <v>ab</v>
      </c>
      <c r="AC50" s="6" t="str">
        <f>'MARK LIST'!$W442</f>
        <v>ab</v>
      </c>
      <c r="AD50" s="6">
        <f>'MARK LIST'!$AK442</f>
        <v>20</v>
      </c>
      <c r="AE50" s="6">
        <f>'MARK LIST'!$AY442</f>
        <v>14</v>
      </c>
      <c r="AF50" s="6">
        <f>'MARK LIST'!$BM442</f>
        <v>14</v>
      </c>
      <c r="AG50" s="6">
        <f>'MARK LIST'!$CA442</f>
        <v>25</v>
      </c>
      <c r="AH50" s="6" t="str">
        <f>'MARK LIST'!$J442</f>
        <v>ab</v>
      </c>
      <c r="AI50" s="6" t="str">
        <f>'MARK LIST'!$X442</f>
        <v>ab</v>
      </c>
      <c r="AJ50" s="6">
        <f>'MARK LIST'!$AL442</f>
        <v>20</v>
      </c>
      <c r="AK50" s="6">
        <f>'MARK LIST'!$AZ442</f>
        <v>14</v>
      </c>
      <c r="AL50" s="6">
        <f>'MARK LIST'!$BN442</f>
        <v>14</v>
      </c>
      <c r="AM50" s="6">
        <f>'MARK LIST'!$CB442</f>
        <v>20</v>
      </c>
      <c r="AN50" s="6">
        <f>'MARK LIST'!$K442</f>
        <v>0</v>
      </c>
      <c r="AO50" s="6" t="str">
        <f>'MARK LIST'!$Y442</f>
        <v>EIOP</v>
      </c>
      <c r="AP50" s="6" t="str">
        <f>'MARK LIST'!$AM442</f>
        <v>EIOP</v>
      </c>
      <c r="AQ50" s="6" t="str">
        <f>'MARK LIST'!$BA442</f>
        <v>EIOP</v>
      </c>
      <c r="AR50" s="6" t="str">
        <f>'MARK LIST'!$BO442</f>
        <v>EIOP</v>
      </c>
      <c r="AS50" s="6" t="str">
        <f>'MARK LIST'!$CC442</f>
        <v>EIOP</v>
      </c>
    </row>
    <row r="51" spans="1:45" ht="15">
      <c r="A51" s="7">
        <f>'STUDENT PROFILE'!$A$56</f>
        <v>50</v>
      </c>
      <c r="B51" s="11" t="str">
        <f>'STUDENT PROFILE'!$C$56</f>
        <v>Nitin</v>
      </c>
      <c r="C51" s="8">
        <f>'STUDENT PROFILE'!$D$56</f>
        <v>2773</v>
      </c>
      <c r="D51" s="6" t="str">
        <f>'MARK LIST'!$E443</f>
        <v>ab</v>
      </c>
      <c r="E51" s="6">
        <f>'MARK LIST'!$S443</f>
        <v>14</v>
      </c>
      <c r="F51" s="6">
        <f>'MARK LIST'!$AG443</f>
        <v>20</v>
      </c>
      <c r="G51" s="6">
        <f>'MARK LIST'!$AU443</f>
        <v>14</v>
      </c>
      <c r="H51" s="6">
        <f>'MARK LIST'!$BI443</f>
        <v>14</v>
      </c>
      <c r="I51" s="6">
        <f>'MARK LIST'!$BW443</f>
        <v>20</v>
      </c>
      <c r="J51" s="6" t="str">
        <f>'MARK LIST'!$F443</f>
        <v>ab</v>
      </c>
      <c r="K51" s="6" t="str">
        <f>'MARK LIST'!$T443</f>
        <v>ab</v>
      </c>
      <c r="L51" s="6">
        <f>'MARK LIST'!$AH443</f>
        <v>20</v>
      </c>
      <c r="M51" s="6">
        <f>'MARK LIST'!$AV443</f>
        <v>14</v>
      </c>
      <c r="N51" s="6">
        <f>'MARK LIST'!$BJ443</f>
        <v>14</v>
      </c>
      <c r="O51" s="6">
        <f>'MARK LIST'!$BX443</f>
        <v>25</v>
      </c>
      <c r="P51" s="6" t="str">
        <f>'MARK LIST'!$G443</f>
        <v>ab</v>
      </c>
      <c r="Q51" s="6" t="str">
        <f>'MARK LIST'!$U443</f>
        <v>ab</v>
      </c>
      <c r="R51" s="6">
        <f>'MARK LIST'!$AI443</f>
        <v>20</v>
      </c>
      <c r="S51" s="6">
        <f>'MARK LIST'!$AW443</f>
        <v>14</v>
      </c>
      <c r="T51" s="6">
        <f>'MARK LIST'!$BK443</f>
        <v>14</v>
      </c>
      <c r="U51" s="6">
        <f>'MARK LIST'!$BY443</f>
        <v>22</v>
      </c>
      <c r="V51" s="6" t="str">
        <f>'MARK LIST'!$H443</f>
        <v>ab</v>
      </c>
      <c r="W51" s="6" t="str">
        <f>'MARK LIST'!$V443</f>
        <v>ab</v>
      </c>
      <c r="X51" s="6">
        <f>'MARK LIST'!$AJ443</f>
        <v>20</v>
      </c>
      <c r="Y51" s="6">
        <f>'MARK LIST'!$AX443</f>
        <v>14</v>
      </c>
      <c r="Z51" s="6">
        <f>'MARK LIST'!$BL443</f>
        <v>14</v>
      </c>
      <c r="AA51" s="6">
        <f>'MARK LIST'!$BZ443</f>
        <v>20</v>
      </c>
      <c r="AB51" s="6" t="str">
        <f>'MARK LIST'!$I443</f>
        <v>ab</v>
      </c>
      <c r="AC51" s="6" t="str">
        <f>'MARK LIST'!$W443</f>
        <v>ab</v>
      </c>
      <c r="AD51" s="6">
        <f>'MARK LIST'!$AK443</f>
        <v>20</v>
      </c>
      <c r="AE51" s="6">
        <f>'MARK LIST'!$AY443</f>
        <v>14</v>
      </c>
      <c r="AF51" s="6">
        <f>'MARK LIST'!$BM443</f>
        <v>14</v>
      </c>
      <c r="AG51" s="6">
        <f>'MARK LIST'!$CA443</f>
        <v>25</v>
      </c>
      <c r="AH51" s="6" t="str">
        <f>'MARK LIST'!$J443</f>
        <v>ab</v>
      </c>
      <c r="AI51" s="6" t="str">
        <f>'MARK LIST'!$X443</f>
        <v>ab</v>
      </c>
      <c r="AJ51" s="6">
        <f>'MARK LIST'!$AL443</f>
        <v>20</v>
      </c>
      <c r="AK51" s="6">
        <f>'MARK LIST'!$AZ443</f>
        <v>14</v>
      </c>
      <c r="AL51" s="6">
        <f>'MARK LIST'!$BN443</f>
        <v>14</v>
      </c>
      <c r="AM51" s="6">
        <f>'MARK LIST'!$CB443</f>
        <v>20</v>
      </c>
      <c r="AN51" s="6">
        <f>'MARK LIST'!$K443</f>
        <v>0</v>
      </c>
      <c r="AO51" s="6" t="str">
        <f>'MARK LIST'!$Y443</f>
        <v>EIOP</v>
      </c>
      <c r="AP51" s="6" t="str">
        <f>'MARK LIST'!$AM443</f>
        <v>EIOP</v>
      </c>
      <c r="AQ51" s="6" t="str">
        <f>'MARK LIST'!$BA443</f>
        <v>EIOP</v>
      </c>
      <c r="AR51" s="6" t="str">
        <f>'MARK LIST'!$BO443</f>
        <v>EIOP</v>
      </c>
      <c r="AS51" s="6" t="str">
        <f>'MARK LIST'!$CC443</f>
        <v>EIOP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6" tint="-0.249977111117893"/>
  </sheetPr>
  <dimension ref="A1:GY56"/>
  <sheetViews>
    <sheetView view="pageBreakPreview" zoomScale="80" zoomScaleNormal="100" zoomScaleSheetLayoutView="80" workbookViewId="0">
      <pane xSplit="4" ySplit="6" topLeftCell="FS7" activePane="bottomRight" state="frozen"/>
      <selection pane="topRight" activeCell="D1" sqref="D1"/>
      <selection pane="bottomLeft" activeCell="A7" sqref="A7"/>
      <selection pane="bottomRight" activeCell="FN1" sqref="FN1:GT1"/>
    </sheetView>
  </sheetViews>
  <sheetFormatPr defaultRowHeight="12.75"/>
  <cols>
    <col min="1" max="2" width="7.42578125" style="362" customWidth="1"/>
    <col min="3" max="3" width="23.5703125" style="363" customWidth="1"/>
    <col min="4" max="4" width="7.7109375" style="362" bestFit="1" customWidth="1"/>
    <col min="5" max="30" width="5.28515625" style="350" customWidth="1"/>
    <col min="31" max="31" width="6.140625" style="350" customWidth="1"/>
    <col min="32" max="36" width="5.28515625" style="350" customWidth="1"/>
    <col min="37" max="37" width="4.85546875" style="350" customWidth="1"/>
    <col min="38" max="181" width="5.28515625" style="350" customWidth="1"/>
    <col min="182" max="182" width="5.140625" style="350" bestFit="1" customWidth="1"/>
    <col min="183" max="192" width="5.28515625" style="350" customWidth="1"/>
    <col min="193" max="193" width="4" style="350" bestFit="1" customWidth="1"/>
    <col min="194" max="194" width="5.28515625" style="350" customWidth="1"/>
    <col min="195" max="195" width="4.85546875" style="350" customWidth="1"/>
    <col min="196" max="196" width="5" style="350" customWidth="1"/>
    <col min="197" max="197" width="5.28515625" style="350" customWidth="1"/>
    <col min="198" max="199" width="4.7109375" style="350" customWidth="1"/>
    <col min="200" max="200" width="5.28515625" style="350" customWidth="1"/>
    <col min="201" max="202" width="4.85546875" style="350" customWidth="1"/>
    <col min="203" max="203" width="6.28515625" style="350" bestFit="1" customWidth="1"/>
    <col min="204" max="204" width="5.140625" style="350" customWidth="1"/>
    <col min="205" max="205" width="5" style="350" customWidth="1"/>
    <col min="206" max="206" width="6.7109375" style="350" customWidth="1"/>
    <col min="207" max="207" width="6.28515625" style="350" customWidth="1"/>
    <col min="208" max="16384" width="9.140625" style="350"/>
  </cols>
  <sheetData>
    <row r="1" spans="1:207" ht="17.25" customHeight="1">
      <c r="A1" s="1105"/>
      <c r="B1" s="1105"/>
      <c r="C1" s="1105"/>
      <c r="D1" s="1105"/>
      <c r="E1" s="1045" t="str">
        <f>'MARK LIST'!$CH$321</f>
        <v>JAWHAR NAVODAYA VIDYALAYA</v>
      </c>
      <c r="F1" s="1045"/>
      <c r="G1" s="1045"/>
      <c r="H1" s="1045"/>
      <c r="I1" s="1045"/>
      <c r="J1" s="1045"/>
      <c r="K1" s="1045"/>
      <c r="L1" s="1045"/>
      <c r="M1" s="1045"/>
      <c r="N1" s="1045"/>
      <c r="O1" s="1045"/>
      <c r="P1" s="1045"/>
      <c r="Q1" s="1045"/>
      <c r="R1" s="1045"/>
      <c r="S1" s="1045"/>
      <c r="T1" s="1045"/>
      <c r="U1" s="1045"/>
      <c r="V1" s="1045"/>
      <c r="W1" s="1045"/>
      <c r="X1" s="1045"/>
      <c r="Y1" s="1045"/>
      <c r="Z1" s="1106" t="str">
        <f>'MARK LIST'!$CN$321</f>
        <v>MANDYA</v>
      </c>
      <c r="AA1" s="1106"/>
      <c r="AB1" s="1106"/>
      <c r="AC1" s="1106"/>
      <c r="AD1" s="1106"/>
      <c r="AE1" s="1045" t="str">
        <f>'MARK LIST'!$CR$321</f>
        <v>REGION</v>
      </c>
      <c r="AF1" s="1045"/>
      <c r="AG1" s="1045" t="str">
        <f>'MARK LIST'!$CU$321</f>
        <v>HYDERABAD</v>
      </c>
      <c r="AH1" s="1045"/>
      <c r="AI1" s="1045"/>
      <c r="AJ1" s="1045"/>
      <c r="AK1" s="1045"/>
      <c r="AL1" s="1045" t="str">
        <f>'MARK LIST'!$CH$321</f>
        <v>JAWHAR NAVODAYA VIDYALAYA</v>
      </c>
      <c r="AM1" s="1045"/>
      <c r="AN1" s="1045"/>
      <c r="AO1" s="1045"/>
      <c r="AP1" s="1045"/>
      <c r="AQ1" s="1045"/>
      <c r="AR1" s="1045"/>
      <c r="AS1" s="1045"/>
      <c r="AT1" s="1045"/>
      <c r="AU1" s="1045"/>
      <c r="AV1" s="1045"/>
      <c r="AW1" s="1045"/>
      <c r="AX1" s="1045"/>
      <c r="AY1" s="1045"/>
      <c r="AZ1" s="1045"/>
      <c r="BA1" s="1045"/>
      <c r="BB1" s="1045"/>
      <c r="BC1" s="1045"/>
      <c r="BD1" s="1045"/>
      <c r="BE1" s="1045"/>
      <c r="BF1" s="1045"/>
      <c r="BG1" s="1106" t="str">
        <f>'MARK LIST'!$CN$321</f>
        <v>MANDYA</v>
      </c>
      <c r="BH1" s="1106"/>
      <c r="BI1" s="1106"/>
      <c r="BJ1" s="1106"/>
      <c r="BK1" s="1106"/>
      <c r="BL1" s="1045" t="str">
        <f>'MARK LIST'!$CR$321</f>
        <v>REGION</v>
      </c>
      <c r="BM1" s="1045"/>
      <c r="BN1" s="1045" t="str">
        <f>'MARK LIST'!$CU$321</f>
        <v>HYDERABAD</v>
      </c>
      <c r="BO1" s="1045"/>
      <c r="BP1" s="1045"/>
      <c r="BQ1" s="1045"/>
      <c r="BR1" s="1045"/>
      <c r="BS1" s="1045" t="str">
        <f>'MARK LIST'!$CH$321</f>
        <v>JAWHAR NAVODAYA VIDYALAYA</v>
      </c>
      <c r="BT1" s="1045"/>
      <c r="BU1" s="1045"/>
      <c r="BV1" s="1045"/>
      <c r="BW1" s="1045"/>
      <c r="BX1" s="1045"/>
      <c r="BY1" s="1045"/>
      <c r="BZ1" s="1045"/>
      <c r="CA1" s="1045"/>
      <c r="CB1" s="1045"/>
      <c r="CC1" s="1045"/>
      <c r="CD1" s="1045"/>
      <c r="CE1" s="1045"/>
      <c r="CF1" s="1045"/>
      <c r="CG1" s="1045"/>
      <c r="CH1" s="1045"/>
      <c r="CI1" s="1045"/>
      <c r="CJ1" s="1045"/>
      <c r="CK1" s="1045"/>
      <c r="CL1" s="1045"/>
      <c r="CM1" s="1045"/>
      <c r="CN1" s="1106" t="str">
        <f>'MARK LIST'!$CN$321</f>
        <v>MANDYA</v>
      </c>
      <c r="CO1" s="1106"/>
      <c r="CP1" s="1106"/>
      <c r="CQ1" s="1106"/>
      <c r="CR1" s="1106"/>
      <c r="CS1" s="1045" t="str">
        <f>'MARK LIST'!$CR$321</f>
        <v>REGION</v>
      </c>
      <c r="CT1" s="1045"/>
      <c r="CU1" s="1045" t="str">
        <f>'MARK LIST'!$CU$321</f>
        <v>HYDERABAD</v>
      </c>
      <c r="CV1" s="1045"/>
      <c r="CW1" s="1045"/>
      <c r="CX1" s="1045"/>
      <c r="CY1" s="1045"/>
      <c r="CZ1" s="1045" t="str">
        <f>'MARK LIST'!$CH$321</f>
        <v>JAWHAR NAVODAYA VIDYALAYA</v>
      </c>
      <c r="DA1" s="1045"/>
      <c r="DB1" s="1045"/>
      <c r="DC1" s="1045"/>
      <c r="DD1" s="1045"/>
      <c r="DE1" s="1045"/>
      <c r="DF1" s="1045"/>
      <c r="DG1" s="1045"/>
      <c r="DH1" s="1045"/>
      <c r="DI1" s="1045"/>
      <c r="DJ1" s="1045"/>
      <c r="DK1" s="1045"/>
      <c r="DL1" s="1045"/>
      <c r="DM1" s="1045"/>
      <c r="DN1" s="1045"/>
      <c r="DO1" s="1045"/>
      <c r="DP1" s="1045"/>
      <c r="DQ1" s="1045"/>
      <c r="DR1" s="1045"/>
      <c r="DS1" s="1045"/>
      <c r="DT1" s="1045"/>
      <c r="DU1" s="1106" t="str">
        <f>'MARK LIST'!$CN$321</f>
        <v>MANDYA</v>
      </c>
      <c r="DV1" s="1106"/>
      <c r="DW1" s="1106"/>
      <c r="DX1" s="1106"/>
      <c r="DY1" s="1106"/>
      <c r="DZ1" s="1045" t="str">
        <f>'MARK LIST'!$CR$321</f>
        <v>REGION</v>
      </c>
      <c r="EA1" s="1045"/>
      <c r="EB1" s="1045" t="str">
        <f>'MARK LIST'!$CU$321</f>
        <v>HYDERABAD</v>
      </c>
      <c r="EC1" s="1045"/>
      <c r="ED1" s="1045"/>
      <c r="EE1" s="1045"/>
      <c r="EF1" s="1045"/>
      <c r="EG1" s="1045" t="str">
        <f>'MARK LIST'!$CH$321</f>
        <v>JAWHAR NAVODAYA VIDYALAYA</v>
      </c>
      <c r="EH1" s="1045"/>
      <c r="EI1" s="1045"/>
      <c r="EJ1" s="1045"/>
      <c r="EK1" s="1045"/>
      <c r="EL1" s="1045"/>
      <c r="EM1" s="1045"/>
      <c r="EN1" s="1045"/>
      <c r="EO1" s="1045"/>
      <c r="EP1" s="1045"/>
      <c r="EQ1" s="1045"/>
      <c r="ER1" s="1045"/>
      <c r="ES1" s="1045"/>
      <c r="ET1" s="1045"/>
      <c r="EU1" s="1045"/>
      <c r="EV1" s="1045"/>
      <c r="EW1" s="1045"/>
      <c r="EX1" s="1045"/>
      <c r="EY1" s="1045"/>
      <c r="EZ1" s="1045"/>
      <c r="FA1" s="1045"/>
      <c r="FB1" s="1106" t="str">
        <f>'MARK LIST'!$CN$321</f>
        <v>MANDYA</v>
      </c>
      <c r="FC1" s="1106"/>
      <c r="FD1" s="1106"/>
      <c r="FE1" s="1106"/>
      <c r="FF1" s="1106"/>
      <c r="FG1" s="1045" t="str">
        <f>'MARK LIST'!$CR$321</f>
        <v>REGION</v>
      </c>
      <c r="FH1" s="1045"/>
      <c r="FI1" s="1045" t="str">
        <f>'MARK LIST'!$CU$321</f>
        <v>HYDERABAD</v>
      </c>
      <c r="FJ1" s="1045"/>
      <c r="FK1" s="1045"/>
      <c r="FL1" s="1045"/>
      <c r="FM1" s="1045"/>
      <c r="FN1" s="1045" t="str">
        <f>'MARK LIST'!$CH$321</f>
        <v>JAWHAR NAVODAYA VIDYALAYA</v>
      </c>
      <c r="FO1" s="1045"/>
      <c r="FP1" s="1045"/>
      <c r="FQ1" s="1045"/>
      <c r="FR1" s="1045"/>
      <c r="FS1" s="1045"/>
      <c r="FT1" s="1045"/>
      <c r="FU1" s="1045"/>
      <c r="FV1" s="1045"/>
      <c r="FW1" s="1045"/>
      <c r="FX1" s="1045"/>
      <c r="FY1" s="1045"/>
      <c r="FZ1" s="1045"/>
      <c r="GA1" s="1045"/>
      <c r="GB1" s="1045"/>
      <c r="GC1" s="1045"/>
      <c r="GD1" s="1045"/>
      <c r="GE1" s="1045"/>
      <c r="GF1" s="1045"/>
      <c r="GG1" s="1045"/>
      <c r="GH1" s="1045"/>
      <c r="GI1" s="1106" t="str">
        <f>'MARK LIST'!$CN$321</f>
        <v>MANDYA</v>
      </c>
      <c r="GJ1" s="1106"/>
      <c r="GK1" s="1106"/>
      <c r="GL1" s="1106"/>
      <c r="GM1" s="1106"/>
      <c r="GN1" s="1045" t="str">
        <f>'MARK LIST'!$CR$321</f>
        <v>REGION</v>
      </c>
      <c r="GO1" s="1045"/>
      <c r="GP1" s="1045" t="str">
        <f>'MARK LIST'!$CU$321</f>
        <v>HYDERABAD</v>
      </c>
      <c r="GQ1" s="1045"/>
      <c r="GR1" s="1045"/>
      <c r="GS1" s="1045"/>
      <c r="GT1" s="1045"/>
      <c r="GU1" s="1097"/>
      <c r="GV1" s="1097"/>
      <c r="GW1" s="1097"/>
      <c r="GX1" s="1097"/>
      <c r="GY1" s="1097"/>
    </row>
    <row r="2" spans="1:207" s="351" customFormat="1" ht="15.75">
      <c r="A2" s="1098" t="s">
        <v>832</v>
      </c>
      <c r="B2" s="1099" t="s">
        <v>123</v>
      </c>
      <c r="C2" s="1102" t="str">
        <f>'STUDENT PROFILE'!C5</f>
        <v>NAME OF THE STUDENT</v>
      </c>
      <c r="D2" s="1099" t="str">
        <f>'STUDENT PROFILE'!D5</f>
        <v>Adm. No</v>
      </c>
      <c r="E2" s="1104" t="str">
        <f>'MARK LIST'!D3</f>
        <v>ENGLISH</v>
      </c>
      <c r="F2" s="1104"/>
      <c r="G2" s="1104"/>
      <c r="H2" s="1104"/>
      <c r="I2" s="1104"/>
      <c r="J2" s="1104"/>
      <c r="K2" s="1104"/>
      <c r="L2" s="1104"/>
      <c r="M2" s="1104"/>
      <c r="N2" s="1104"/>
      <c r="O2" s="1104"/>
      <c r="P2" s="1104"/>
      <c r="Q2" s="1104"/>
      <c r="R2" s="1104"/>
      <c r="S2" s="1104"/>
      <c r="T2" s="1104"/>
      <c r="U2" s="1104"/>
      <c r="V2" s="1104"/>
      <c r="W2" s="1104"/>
      <c r="X2" s="1104"/>
      <c r="Y2" s="1104"/>
      <c r="Z2" s="1104"/>
      <c r="AA2" s="1104"/>
      <c r="AB2" s="1104"/>
      <c r="AC2" s="1104"/>
      <c r="AD2" s="1104"/>
      <c r="AE2" s="1104"/>
      <c r="AF2" s="1104"/>
      <c r="AG2" s="1104"/>
      <c r="AH2" s="1104"/>
      <c r="AI2" s="1104"/>
      <c r="AJ2" s="1104"/>
      <c r="AK2" s="1104"/>
      <c r="AL2" s="1104" t="str">
        <f>'MARK LIST'!$D$67</f>
        <v>HINDI</v>
      </c>
      <c r="AM2" s="1104"/>
      <c r="AN2" s="1104"/>
      <c r="AO2" s="1104"/>
      <c r="AP2" s="1104"/>
      <c r="AQ2" s="1104"/>
      <c r="AR2" s="1104"/>
      <c r="AS2" s="1104"/>
      <c r="AT2" s="1104"/>
      <c r="AU2" s="1104"/>
      <c r="AV2" s="1104"/>
      <c r="AW2" s="1104"/>
      <c r="AX2" s="1104"/>
      <c r="AY2" s="1104"/>
      <c r="AZ2" s="1104"/>
      <c r="BA2" s="1104"/>
      <c r="BB2" s="1104"/>
      <c r="BC2" s="1104"/>
      <c r="BD2" s="1104"/>
      <c r="BE2" s="1104"/>
      <c r="BF2" s="1104"/>
      <c r="BG2" s="1104"/>
      <c r="BH2" s="1104"/>
      <c r="BI2" s="1104"/>
      <c r="BJ2" s="1104"/>
      <c r="BK2" s="1104"/>
      <c r="BL2" s="1104"/>
      <c r="BM2" s="1104"/>
      <c r="BN2" s="1104"/>
      <c r="BO2" s="1104"/>
      <c r="BP2" s="1104"/>
      <c r="BQ2" s="1104"/>
      <c r="BR2" s="1104"/>
      <c r="BS2" s="1104" t="str">
        <f>'MARK LIST'!$D$131</f>
        <v>TELUGU</v>
      </c>
      <c r="BT2" s="1104"/>
      <c r="BU2" s="1104"/>
      <c r="BV2" s="1104"/>
      <c r="BW2" s="1104"/>
      <c r="BX2" s="1104"/>
      <c r="BY2" s="1104"/>
      <c r="BZ2" s="1104"/>
      <c r="CA2" s="1104"/>
      <c r="CB2" s="1104"/>
      <c r="CC2" s="1104"/>
      <c r="CD2" s="1104"/>
      <c r="CE2" s="1104"/>
      <c r="CF2" s="1104"/>
      <c r="CG2" s="1104"/>
      <c r="CH2" s="1104"/>
      <c r="CI2" s="1104"/>
      <c r="CJ2" s="1104"/>
      <c r="CK2" s="1104"/>
      <c r="CL2" s="1104"/>
      <c r="CM2" s="1104"/>
      <c r="CN2" s="1104"/>
      <c r="CO2" s="1104"/>
      <c r="CP2" s="1104"/>
      <c r="CQ2" s="1104"/>
      <c r="CR2" s="1104"/>
      <c r="CS2" s="1104"/>
      <c r="CT2" s="1104"/>
      <c r="CU2" s="1104"/>
      <c r="CV2" s="1104"/>
      <c r="CW2" s="1104"/>
      <c r="CX2" s="1104"/>
      <c r="CY2" s="1104"/>
      <c r="CZ2" s="1104" t="str">
        <f>'MARK LIST'!$D$195</f>
        <v>MATHS</v>
      </c>
      <c r="DA2" s="1104"/>
      <c r="DB2" s="1104"/>
      <c r="DC2" s="1104"/>
      <c r="DD2" s="1104"/>
      <c r="DE2" s="1104"/>
      <c r="DF2" s="1104"/>
      <c r="DG2" s="1104"/>
      <c r="DH2" s="1104"/>
      <c r="DI2" s="1104"/>
      <c r="DJ2" s="1104"/>
      <c r="DK2" s="1104"/>
      <c r="DL2" s="1104"/>
      <c r="DM2" s="1104"/>
      <c r="DN2" s="1104"/>
      <c r="DO2" s="1104"/>
      <c r="DP2" s="1104"/>
      <c r="DQ2" s="1104"/>
      <c r="DR2" s="1104"/>
      <c r="DS2" s="1104"/>
      <c r="DT2" s="1104"/>
      <c r="DU2" s="1104"/>
      <c r="DV2" s="1104"/>
      <c r="DW2" s="1104"/>
      <c r="DX2" s="1104"/>
      <c r="DY2" s="1104"/>
      <c r="DZ2" s="1104"/>
      <c r="EA2" s="1104"/>
      <c r="EB2" s="1104"/>
      <c r="EC2" s="1104"/>
      <c r="ED2" s="1104"/>
      <c r="EE2" s="1104"/>
      <c r="EF2" s="1104"/>
      <c r="EG2" s="1104" t="str">
        <f>'MARK LIST'!$D$259</f>
        <v>SCIENCE</v>
      </c>
      <c r="EH2" s="1104"/>
      <c r="EI2" s="1104"/>
      <c r="EJ2" s="1104"/>
      <c r="EK2" s="1104"/>
      <c r="EL2" s="1104"/>
      <c r="EM2" s="1104"/>
      <c r="EN2" s="1104"/>
      <c r="EO2" s="1104"/>
      <c r="EP2" s="1104"/>
      <c r="EQ2" s="1104"/>
      <c r="ER2" s="1104"/>
      <c r="ES2" s="1104"/>
      <c r="ET2" s="1104"/>
      <c r="EU2" s="1104"/>
      <c r="EV2" s="1104"/>
      <c r="EW2" s="1104"/>
      <c r="EX2" s="1104"/>
      <c r="EY2" s="1104"/>
      <c r="EZ2" s="1104"/>
      <c r="FA2" s="1104"/>
      <c r="FB2" s="1104"/>
      <c r="FC2" s="1104"/>
      <c r="FD2" s="1104"/>
      <c r="FE2" s="1104"/>
      <c r="FF2" s="1104"/>
      <c r="FG2" s="1104"/>
      <c r="FH2" s="1104"/>
      <c r="FI2" s="1104"/>
      <c r="FJ2" s="1104"/>
      <c r="FK2" s="1104"/>
      <c r="FL2" s="1104"/>
      <c r="FM2" s="1104"/>
      <c r="FN2" s="1104" t="str">
        <f>'MARK LIST'!$D$323</f>
        <v>SOCIAL STUDIES</v>
      </c>
      <c r="FO2" s="1104"/>
      <c r="FP2" s="1104"/>
      <c r="FQ2" s="1104"/>
      <c r="FR2" s="1104"/>
      <c r="FS2" s="1104"/>
      <c r="FT2" s="1104"/>
      <c r="FU2" s="1104"/>
      <c r="FV2" s="1104"/>
      <c r="FW2" s="1104"/>
      <c r="FX2" s="1104"/>
      <c r="FY2" s="1104"/>
      <c r="FZ2" s="1104"/>
      <c r="GA2" s="1104"/>
      <c r="GB2" s="1104"/>
      <c r="GC2" s="1104"/>
      <c r="GD2" s="1104"/>
      <c r="GE2" s="1104"/>
      <c r="GF2" s="1104"/>
      <c r="GG2" s="1104"/>
      <c r="GH2" s="1104"/>
      <c r="GI2" s="1104"/>
      <c r="GJ2" s="1104"/>
      <c r="GK2" s="1104"/>
      <c r="GL2" s="1104"/>
      <c r="GM2" s="1104"/>
      <c r="GN2" s="1104"/>
      <c r="GO2" s="1104"/>
      <c r="GP2" s="1104"/>
      <c r="GQ2" s="1104"/>
      <c r="GR2" s="1104"/>
      <c r="GS2" s="1104"/>
      <c r="GT2" s="1104"/>
      <c r="GU2" s="1096"/>
      <c r="GV2" s="1096"/>
      <c r="GW2" s="1096"/>
      <c r="GX2" s="1096"/>
      <c r="GY2" s="1096"/>
    </row>
    <row r="3" spans="1:207" s="351" customFormat="1">
      <c r="A3" s="1098"/>
      <c r="B3" s="1100"/>
      <c r="C3" s="1102"/>
      <c r="D3" s="1100"/>
      <c r="E3" s="1096" t="s">
        <v>78</v>
      </c>
      <c r="F3" s="1096"/>
      <c r="G3" s="1096"/>
      <c r="H3" s="1096"/>
      <c r="I3" s="1096"/>
      <c r="J3" s="1096"/>
      <c r="K3" s="1096"/>
      <c r="L3" s="1096"/>
      <c r="M3" s="1096"/>
      <c r="N3" s="1096"/>
      <c r="O3" s="1096"/>
      <c r="P3" s="1096"/>
      <c r="Q3" s="1096" t="s">
        <v>80</v>
      </c>
      <c r="R3" s="1096"/>
      <c r="S3" s="1096"/>
      <c r="T3" s="1096"/>
      <c r="U3" s="1096"/>
      <c r="V3" s="1096"/>
      <c r="W3" s="1096"/>
      <c r="X3" s="1096"/>
      <c r="Y3" s="1096"/>
      <c r="Z3" s="1096"/>
      <c r="AA3" s="1096"/>
      <c r="AB3" s="1096"/>
      <c r="AC3" s="1096" t="s">
        <v>94</v>
      </c>
      <c r="AD3" s="1096"/>
      <c r="AE3" s="1096"/>
      <c r="AF3" s="1096"/>
      <c r="AG3" s="1096"/>
      <c r="AH3" s="1096"/>
      <c r="AI3" s="1096"/>
      <c r="AJ3" s="1096"/>
      <c r="AK3" s="1096"/>
      <c r="AL3" s="1096" t="s">
        <v>78</v>
      </c>
      <c r="AM3" s="1096"/>
      <c r="AN3" s="1096"/>
      <c r="AO3" s="1096"/>
      <c r="AP3" s="1096"/>
      <c r="AQ3" s="1096"/>
      <c r="AR3" s="1096"/>
      <c r="AS3" s="1096"/>
      <c r="AT3" s="1096"/>
      <c r="AU3" s="1096"/>
      <c r="AV3" s="1096"/>
      <c r="AW3" s="1096"/>
      <c r="AX3" s="1096" t="s">
        <v>80</v>
      </c>
      <c r="AY3" s="1096"/>
      <c r="AZ3" s="1096"/>
      <c r="BA3" s="1096"/>
      <c r="BB3" s="1096"/>
      <c r="BC3" s="1096"/>
      <c r="BD3" s="1096"/>
      <c r="BE3" s="1096"/>
      <c r="BF3" s="1096"/>
      <c r="BG3" s="1096"/>
      <c r="BH3" s="1096"/>
      <c r="BI3" s="1096"/>
      <c r="BJ3" s="1096" t="s">
        <v>94</v>
      </c>
      <c r="BK3" s="1096"/>
      <c r="BL3" s="1096"/>
      <c r="BM3" s="1096"/>
      <c r="BN3" s="1096"/>
      <c r="BO3" s="1096"/>
      <c r="BP3" s="1096"/>
      <c r="BQ3" s="1096"/>
      <c r="BR3" s="1096"/>
      <c r="BS3" s="1096" t="s">
        <v>78</v>
      </c>
      <c r="BT3" s="1096"/>
      <c r="BU3" s="1096"/>
      <c r="BV3" s="1096"/>
      <c r="BW3" s="1096"/>
      <c r="BX3" s="1096"/>
      <c r="BY3" s="1096"/>
      <c r="BZ3" s="1096"/>
      <c r="CA3" s="1096"/>
      <c r="CB3" s="1096"/>
      <c r="CC3" s="1096"/>
      <c r="CD3" s="1096"/>
      <c r="CE3" s="1096" t="s">
        <v>80</v>
      </c>
      <c r="CF3" s="1096"/>
      <c r="CG3" s="1096"/>
      <c r="CH3" s="1096"/>
      <c r="CI3" s="1096"/>
      <c r="CJ3" s="1096"/>
      <c r="CK3" s="1096"/>
      <c r="CL3" s="1096"/>
      <c r="CM3" s="1096"/>
      <c r="CN3" s="1096"/>
      <c r="CO3" s="1096"/>
      <c r="CP3" s="1096"/>
      <c r="CQ3" s="1096" t="s">
        <v>94</v>
      </c>
      <c r="CR3" s="1096"/>
      <c r="CS3" s="1096"/>
      <c r="CT3" s="1096"/>
      <c r="CU3" s="1096"/>
      <c r="CV3" s="1096"/>
      <c r="CW3" s="1096"/>
      <c r="CX3" s="1096"/>
      <c r="CY3" s="1096"/>
      <c r="CZ3" s="1096" t="s">
        <v>78</v>
      </c>
      <c r="DA3" s="1096"/>
      <c r="DB3" s="1096"/>
      <c r="DC3" s="1096"/>
      <c r="DD3" s="1096"/>
      <c r="DE3" s="1096"/>
      <c r="DF3" s="1096"/>
      <c r="DG3" s="1096"/>
      <c r="DH3" s="1096"/>
      <c r="DI3" s="1096"/>
      <c r="DJ3" s="1096"/>
      <c r="DK3" s="1096"/>
      <c r="DL3" s="1096" t="s">
        <v>80</v>
      </c>
      <c r="DM3" s="1096"/>
      <c r="DN3" s="1096"/>
      <c r="DO3" s="1096"/>
      <c r="DP3" s="1096"/>
      <c r="DQ3" s="1096"/>
      <c r="DR3" s="1096"/>
      <c r="DS3" s="1096"/>
      <c r="DT3" s="1096"/>
      <c r="DU3" s="1096"/>
      <c r="DV3" s="1096"/>
      <c r="DW3" s="1096"/>
      <c r="DX3" s="1096" t="s">
        <v>94</v>
      </c>
      <c r="DY3" s="1096"/>
      <c r="DZ3" s="1096"/>
      <c r="EA3" s="1096"/>
      <c r="EB3" s="1096"/>
      <c r="EC3" s="1096"/>
      <c r="ED3" s="1096"/>
      <c r="EE3" s="1096"/>
      <c r="EF3" s="1096"/>
      <c r="EG3" s="1096" t="s">
        <v>78</v>
      </c>
      <c r="EH3" s="1096"/>
      <c r="EI3" s="1096"/>
      <c r="EJ3" s="1096"/>
      <c r="EK3" s="1096"/>
      <c r="EL3" s="1096"/>
      <c r="EM3" s="1096"/>
      <c r="EN3" s="1096"/>
      <c r="EO3" s="1096"/>
      <c r="EP3" s="1096"/>
      <c r="EQ3" s="1096"/>
      <c r="ER3" s="1096"/>
      <c r="ES3" s="1096" t="s">
        <v>80</v>
      </c>
      <c r="ET3" s="1096"/>
      <c r="EU3" s="1096"/>
      <c r="EV3" s="1096"/>
      <c r="EW3" s="1096"/>
      <c r="EX3" s="1096"/>
      <c r="EY3" s="1096"/>
      <c r="EZ3" s="1096"/>
      <c r="FA3" s="1096"/>
      <c r="FB3" s="1096"/>
      <c r="FC3" s="1096"/>
      <c r="FD3" s="1096"/>
      <c r="FE3" s="1096" t="s">
        <v>94</v>
      </c>
      <c r="FF3" s="1096"/>
      <c r="FG3" s="1096"/>
      <c r="FH3" s="1096"/>
      <c r="FI3" s="1096"/>
      <c r="FJ3" s="1096"/>
      <c r="FK3" s="1096"/>
      <c r="FL3" s="1096"/>
      <c r="FM3" s="1096"/>
      <c r="FN3" s="1096" t="s">
        <v>78</v>
      </c>
      <c r="FO3" s="1096"/>
      <c r="FP3" s="1096"/>
      <c r="FQ3" s="1096"/>
      <c r="FR3" s="1096"/>
      <c r="FS3" s="1096"/>
      <c r="FT3" s="1096"/>
      <c r="FU3" s="1096"/>
      <c r="FV3" s="1096"/>
      <c r="FW3" s="1096"/>
      <c r="FX3" s="1096"/>
      <c r="FY3" s="1096"/>
      <c r="FZ3" s="1096" t="s">
        <v>80</v>
      </c>
      <c r="GA3" s="1096"/>
      <c r="GB3" s="1096"/>
      <c r="GC3" s="1096"/>
      <c r="GD3" s="1096"/>
      <c r="GE3" s="1096"/>
      <c r="GF3" s="1096"/>
      <c r="GG3" s="1096"/>
      <c r="GH3" s="1096"/>
      <c r="GI3" s="1096"/>
      <c r="GJ3" s="1096"/>
      <c r="GK3" s="1096"/>
      <c r="GL3" s="1096" t="s">
        <v>94</v>
      </c>
      <c r="GM3" s="1096"/>
      <c r="GN3" s="1096"/>
      <c r="GO3" s="1096"/>
      <c r="GP3" s="1096"/>
      <c r="GQ3" s="1096"/>
      <c r="GR3" s="1096"/>
      <c r="GS3" s="1096"/>
      <c r="GT3" s="1096"/>
      <c r="GU3" s="1096" t="s">
        <v>93</v>
      </c>
      <c r="GV3" s="1096"/>
      <c r="GW3" s="1096"/>
      <c r="GX3" s="1096"/>
      <c r="GY3" s="1096"/>
    </row>
    <row r="4" spans="1:207" s="351" customFormat="1">
      <c r="A4" s="1098"/>
      <c r="B4" s="1100"/>
      <c r="C4" s="1102"/>
      <c r="D4" s="1100"/>
      <c r="E4" s="1096" t="s">
        <v>20</v>
      </c>
      <c r="F4" s="1096"/>
      <c r="G4" s="1096"/>
      <c r="H4" s="1096" t="s">
        <v>36</v>
      </c>
      <c r="I4" s="1096"/>
      <c r="J4" s="1096"/>
      <c r="K4" s="1096" t="s">
        <v>15</v>
      </c>
      <c r="L4" s="1096"/>
      <c r="M4" s="1096"/>
      <c r="N4" s="1096" t="s">
        <v>77</v>
      </c>
      <c r="O4" s="1096"/>
      <c r="P4" s="1096"/>
      <c r="Q4" s="1096" t="s">
        <v>37</v>
      </c>
      <c r="R4" s="1096"/>
      <c r="S4" s="1096"/>
      <c r="T4" s="1096" t="s">
        <v>38</v>
      </c>
      <c r="U4" s="1096"/>
      <c r="V4" s="1096"/>
      <c r="W4" s="1096" t="s">
        <v>19</v>
      </c>
      <c r="X4" s="1096"/>
      <c r="Y4" s="1096"/>
      <c r="Z4" s="1096" t="s">
        <v>77</v>
      </c>
      <c r="AA4" s="1096"/>
      <c r="AB4" s="1096"/>
      <c r="AC4" s="1103" t="s">
        <v>39</v>
      </c>
      <c r="AD4" s="1103"/>
      <c r="AE4" s="1103"/>
      <c r="AF4" s="1096" t="s">
        <v>40</v>
      </c>
      <c r="AG4" s="1096"/>
      <c r="AH4" s="1096"/>
      <c r="AI4" s="1096" t="s">
        <v>93</v>
      </c>
      <c r="AJ4" s="1096"/>
      <c r="AK4" s="1096"/>
      <c r="AL4" s="1096" t="s">
        <v>20</v>
      </c>
      <c r="AM4" s="1096"/>
      <c r="AN4" s="1096"/>
      <c r="AO4" s="1096" t="s">
        <v>36</v>
      </c>
      <c r="AP4" s="1096"/>
      <c r="AQ4" s="1096"/>
      <c r="AR4" s="1096" t="s">
        <v>15</v>
      </c>
      <c r="AS4" s="1096"/>
      <c r="AT4" s="1096"/>
      <c r="AU4" s="1096" t="s">
        <v>77</v>
      </c>
      <c r="AV4" s="1096"/>
      <c r="AW4" s="1096"/>
      <c r="AX4" s="1096" t="s">
        <v>37</v>
      </c>
      <c r="AY4" s="1096"/>
      <c r="AZ4" s="1096"/>
      <c r="BA4" s="1096" t="s">
        <v>38</v>
      </c>
      <c r="BB4" s="1096"/>
      <c r="BC4" s="1096"/>
      <c r="BD4" s="1096" t="s">
        <v>19</v>
      </c>
      <c r="BE4" s="1096"/>
      <c r="BF4" s="1096"/>
      <c r="BG4" s="1096" t="s">
        <v>77</v>
      </c>
      <c r="BH4" s="1096"/>
      <c r="BI4" s="1096"/>
      <c r="BJ4" s="1103" t="s">
        <v>39</v>
      </c>
      <c r="BK4" s="1103"/>
      <c r="BL4" s="1103"/>
      <c r="BM4" s="1096" t="s">
        <v>40</v>
      </c>
      <c r="BN4" s="1096"/>
      <c r="BO4" s="1096"/>
      <c r="BP4" s="1096" t="s">
        <v>93</v>
      </c>
      <c r="BQ4" s="1096"/>
      <c r="BR4" s="1096"/>
      <c r="BS4" s="1096" t="s">
        <v>20</v>
      </c>
      <c r="BT4" s="1096"/>
      <c r="BU4" s="1096"/>
      <c r="BV4" s="1096" t="s">
        <v>36</v>
      </c>
      <c r="BW4" s="1096"/>
      <c r="BX4" s="1096"/>
      <c r="BY4" s="1096" t="s">
        <v>15</v>
      </c>
      <c r="BZ4" s="1096"/>
      <c r="CA4" s="1096"/>
      <c r="CB4" s="1096" t="s">
        <v>77</v>
      </c>
      <c r="CC4" s="1096"/>
      <c r="CD4" s="1096"/>
      <c r="CE4" s="1096" t="s">
        <v>37</v>
      </c>
      <c r="CF4" s="1096"/>
      <c r="CG4" s="1096"/>
      <c r="CH4" s="1096" t="s">
        <v>38</v>
      </c>
      <c r="CI4" s="1096"/>
      <c r="CJ4" s="1096"/>
      <c r="CK4" s="1096" t="s">
        <v>19</v>
      </c>
      <c r="CL4" s="1096"/>
      <c r="CM4" s="1096"/>
      <c r="CN4" s="1096" t="s">
        <v>77</v>
      </c>
      <c r="CO4" s="1096"/>
      <c r="CP4" s="1096"/>
      <c r="CQ4" s="1103" t="s">
        <v>39</v>
      </c>
      <c r="CR4" s="1103"/>
      <c r="CS4" s="1103"/>
      <c r="CT4" s="1096" t="s">
        <v>40</v>
      </c>
      <c r="CU4" s="1096"/>
      <c r="CV4" s="1096"/>
      <c r="CW4" s="1096" t="s">
        <v>93</v>
      </c>
      <c r="CX4" s="1096"/>
      <c r="CY4" s="1096"/>
      <c r="CZ4" s="1096" t="s">
        <v>20</v>
      </c>
      <c r="DA4" s="1096"/>
      <c r="DB4" s="1096"/>
      <c r="DC4" s="1096" t="s">
        <v>36</v>
      </c>
      <c r="DD4" s="1096"/>
      <c r="DE4" s="1096"/>
      <c r="DF4" s="1096" t="s">
        <v>15</v>
      </c>
      <c r="DG4" s="1096"/>
      <c r="DH4" s="1096"/>
      <c r="DI4" s="1096" t="s">
        <v>77</v>
      </c>
      <c r="DJ4" s="1096"/>
      <c r="DK4" s="1096"/>
      <c r="DL4" s="1096" t="s">
        <v>37</v>
      </c>
      <c r="DM4" s="1096"/>
      <c r="DN4" s="1096"/>
      <c r="DO4" s="1096" t="s">
        <v>38</v>
      </c>
      <c r="DP4" s="1096"/>
      <c r="DQ4" s="1096"/>
      <c r="DR4" s="1096" t="s">
        <v>19</v>
      </c>
      <c r="DS4" s="1096"/>
      <c r="DT4" s="1096"/>
      <c r="DU4" s="1096" t="s">
        <v>77</v>
      </c>
      <c r="DV4" s="1096"/>
      <c r="DW4" s="1096"/>
      <c r="DX4" s="1103" t="s">
        <v>39</v>
      </c>
      <c r="DY4" s="1103"/>
      <c r="DZ4" s="1103"/>
      <c r="EA4" s="1096" t="s">
        <v>40</v>
      </c>
      <c r="EB4" s="1096"/>
      <c r="EC4" s="1096"/>
      <c r="ED4" s="1096" t="s">
        <v>93</v>
      </c>
      <c r="EE4" s="1096"/>
      <c r="EF4" s="1096"/>
      <c r="EG4" s="1096" t="s">
        <v>20</v>
      </c>
      <c r="EH4" s="1096"/>
      <c r="EI4" s="1096"/>
      <c r="EJ4" s="1096" t="s">
        <v>36</v>
      </c>
      <c r="EK4" s="1096"/>
      <c r="EL4" s="1096"/>
      <c r="EM4" s="1096" t="s">
        <v>15</v>
      </c>
      <c r="EN4" s="1096"/>
      <c r="EO4" s="1096"/>
      <c r="EP4" s="1096" t="s">
        <v>77</v>
      </c>
      <c r="EQ4" s="1096"/>
      <c r="ER4" s="1096"/>
      <c r="ES4" s="1096" t="s">
        <v>37</v>
      </c>
      <c r="ET4" s="1096"/>
      <c r="EU4" s="1096"/>
      <c r="EV4" s="1096" t="s">
        <v>38</v>
      </c>
      <c r="EW4" s="1096"/>
      <c r="EX4" s="1096"/>
      <c r="EY4" s="1096" t="s">
        <v>19</v>
      </c>
      <c r="EZ4" s="1096"/>
      <c r="FA4" s="1096"/>
      <c r="FB4" s="1096" t="s">
        <v>77</v>
      </c>
      <c r="FC4" s="1096"/>
      <c r="FD4" s="1096"/>
      <c r="FE4" s="1103" t="s">
        <v>39</v>
      </c>
      <c r="FF4" s="1103"/>
      <c r="FG4" s="1103"/>
      <c r="FH4" s="1096" t="s">
        <v>40</v>
      </c>
      <c r="FI4" s="1096"/>
      <c r="FJ4" s="1096"/>
      <c r="FK4" s="1096" t="s">
        <v>93</v>
      </c>
      <c r="FL4" s="1096"/>
      <c r="FM4" s="1096"/>
      <c r="FN4" s="1096" t="s">
        <v>20</v>
      </c>
      <c r="FO4" s="1096"/>
      <c r="FP4" s="1096"/>
      <c r="FQ4" s="1096" t="s">
        <v>36</v>
      </c>
      <c r="FR4" s="1096"/>
      <c r="FS4" s="1096"/>
      <c r="FT4" s="1096" t="s">
        <v>15</v>
      </c>
      <c r="FU4" s="1096"/>
      <c r="FV4" s="1096"/>
      <c r="FW4" s="1096" t="s">
        <v>77</v>
      </c>
      <c r="FX4" s="1096"/>
      <c r="FY4" s="1096"/>
      <c r="FZ4" s="1096" t="s">
        <v>37</v>
      </c>
      <c r="GA4" s="1096"/>
      <c r="GB4" s="1096"/>
      <c r="GC4" s="1096" t="s">
        <v>38</v>
      </c>
      <c r="GD4" s="1096"/>
      <c r="GE4" s="1096"/>
      <c r="GF4" s="1096" t="s">
        <v>19</v>
      </c>
      <c r="GG4" s="1096"/>
      <c r="GH4" s="1096"/>
      <c r="GI4" s="1096" t="s">
        <v>77</v>
      </c>
      <c r="GJ4" s="1096"/>
      <c r="GK4" s="1096"/>
      <c r="GL4" s="1103" t="s">
        <v>39</v>
      </c>
      <c r="GM4" s="1103"/>
      <c r="GN4" s="1103"/>
      <c r="GO4" s="1096" t="s">
        <v>40</v>
      </c>
      <c r="GP4" s="1096"/>
      <c r="GQ4" s="1096"/>
      <c r="GR4" s="1096" t="s">
        <v>93</v>
      </c>
      <c r="GS4" s="1096"/>
      <c r="GT4" s="1096"/>
      <c r="GU4" s="1096" t="s">
        <v>103</v>
      </c>
      <c r="GV4" s="1096"/>
      <c r="GW4" s="1096"/>
      <c r="GX4" s="1096"/>
      <c r="GY4" s="1096"/>
    </row>
    <row r="5" spans="1:207" s="351" customFormat="1" ht="14.25" customHeight="1">
      <c r="A5" s="1098"/>
      <c r="B5" s="1101"/>
      <c r="C5" s="1102"/>
      <c r="D5" s="1101"/>
      <c r="E5" s="352" t="s">
        <v>91</v>
      </c>
      <c r="F5" s="352" t="s">
        <v>45</v>
      </c>
      <c r="G5" s="352" t="s">
        <v>92</v>
      </c>
      <c r="H5" s="352" t="s">
        <v>91</v>
      </c>
      <c r="I5" s="352" t="s">
        <v>45</v>
      </c>
      <c r="J5" s="352" t="s">
        <v>92</v>
      </c>
      <c r="K5" s="352" t="s">
        <v>91</v>
      </c>
      <c r="L5" s="352" t="s">
        <v>45</v>
      </c>
      <c r="M5" s="352" t="s">
        <v>92</v>
      </c>
      <c r="N5" s="352" t="s">
        <v>91</v>
      </c>
      <c r="O5" s="352" t="s">
        <v>45</v>
      </c>
      <c r="P5" s="352" t="s">
        <v>92</v>
      </c>
      <c r="Q5" s="352" t="s">
        <v>91</v>
      </c>
      <c r="R5" s="352" t="s">
        <v>45</v>
      </c>
      <c r="S5" s="352" t="s">
        <v>92</v>
      </c>
      <c r="T5" s="352" t="s">
        <v>91</v>
      </c>
      <c r="U5" s="352" t="s">
        <v>45</v>
      </c>
      <c r="V5" s="352" t="s">
        <v>92</v>
      </c>
      <c r="W5" s="352" t="s">
        <v>91</v>
      </c>
      <c r="X5" s="352" t="s">
        <v>45</v>
      </c>
      <c r="Y5" s="352" t="s">
        <v>92</v>
      </c>
      <c r="Z5" s="352" t="s">
        <v>91</v>
      </c>
      <c r="AA5" s="352" t="s">
        <v>45</v>
      </c>
      <c r="AB5" s="352" t="s">
        <v>92</v>
      </c>
      <c r="AC5" s="352" t="s">
        <v>91</v>
      </c>
      <c r="AD5" s="352" t="s">
        <v>45</v>
      </c>
      <c r="AE5" s="352" t="s">
        <v>92</v>
      </c>
      <c r="AF5" s="352" t="s">
        <v>91</v>
      </c>
      <c r="AG5" s="352" t="s">
        <v>45</v>
      </c>
      <c r="AH5" s="352" t="s">
        <v>92</v>
      </c>
      <c r="AI5" s="352" t="s">
        <v>91</v>
      </c>
      <c r="AJ5" s="352" t="s">
        <v>104</v>
      </c>
      <c r="AK5" s="352" t="s">
        <v>92</v>
      </c>
      <c r="AL5" s="352" t="s">
        <v>91</v>
      </c>
      <c r="AM5" s="352" t="s">
        <v>45</v>
      </c>
      <c r="AN5" s="352" t="s">
        <v>92</v>
      </c>
      <c r="AO5" s="352" t="s">
        <v>91</v>
      </c>
      <c r="AP5" s="352" t="s">
        <v>45</v>
      </c>
      <c r="AQ5" s="352" t="s">
        <v>92</v>
      </c>
      <c r="AR5" s="352" t="s">
        <v>91</v>
      </c>
      <c r="AS5" s="352" t="s">
        <v>45</v>
      </c>
      <c r="AT5" s="352" t="s">
        <v>92</v>
      </c>
      <c r="AU5" s="352" t="s">
        <v>91</v>
      </c>
      <c r="AV5" s="352" t="s">
        <v>45</v>
      </c>
      <c r="AW5" s="352" t="s">
        <v>92</v>
      </c>
      <c r="AX5" s="352" t="s">
        <v>91</v>
      </c>
      <c r="AY5" s="352" t="s">
        <v>45</v>
      </c>
      <c r="AZ5" s="352" t="s">
        <v>92</v>
      </c>
      <c r="BA5" s="352" t="s">
        <v>91</v>
      </c>
      <c r="BB5" s="352" t="s">
        <v>45</v>
      </c>
      <c r="BC5" s="352" t="s">
        <v>92</v>
      </c>
      <c r="BD5" s="352" t="s">
        <v>91</v>
      </c>
      <c r="BE5" s="352" t="s">
        <v>45</v>
      </c>
      <c r="BF5" s="352" t="s">
        <v>92</v>
      </c>
      <c r="BG5" s="352" t="s">
        <v>91</v>
      </c>
      <c r="BH5" s="352" t="s">
        <v>45</v>
      </c>
      <c r="BI5" s="352" t="s">
        <v>92</v>
      </c>
      <c r="BJ5" s="352" t="s">
        <v>91</v>
      </c>
      <c r="BK5" s="352" t="s">
        <v>45</v>
      </c>
      <c r="BL5" s="352" t="s">
        <v>92</v>
      </c>
      <c r="BM5" s="352" t="s">
        <v>91</v>
      </c>
      <c r="BN5" s="352" t="s">
        <v>45</v>
      </c>
      <c r="BO5" s="352" t="s">
        <v>92</v>
      </c>
      <c r="BP5" s="352" t="s">
        <v>91</v>
      </c>
      <c r="BQ5" s="352" t="s">
        <v>104</v>
      </c>
      <c r="BR5" s="352" t="s">
        <v>92</v>
      </c>
      <c r="BS5" s="352" t="s">
        <v>91</v>
      </c>
      <c r="BT5" s="352" t="s">
        <v>45</v>
      </c>
      <c r="BU5" s="352" t="s">
        <v>92</v>
      </c>
      <c r="BV5" s="352" t="s">
        <v>91</v>
      </c>
      <c r="BW5" s="352" t="s">
        <v>45</v>
      </c>
      <c r="BX5" s="352" t="s">
        <v>92</v>
      </c>
      <c r="BY5" s="352" t="s">
        <v>91</v>
      </c>
      <c r="BZ5" s="352" t="s">
        <v>45</v>
      </c>
      <c r="CA5" s="352" t="s">
        <v>92</v>
      </c>
      <c r="CB5" s="352" t="s">
        <v>91</v>
      </c>
      <c r="CC5" s="352" t="s">
        <v>45</v>
      </c>
      <c r="CD5" s="352" t="s">
        <v>92</v>
      </c>
      <c r="CE5" s="352" t="s">
        <v>91</v>
      </c>
      <c r="CF5" s="352" t="s">
        <v>45</v>
      </c>
      <c r="CG5" s="352" t="s">
        <v>92</v>
      </c>
      <c r="CH5" s="352" t="s">
        <v>91</v>
      </c>
      <c r="CI5" s="352" t="s">
        <v>45</v>
      </c>
      <c r="CJ5" s="352" t="s">
        <v>92</v>
      </c>
      <c r="CK5" s="352" t="s">
        <v>91</v>
      </c>
      <c r="CL5" s="352" t="s">
        <v>45</v>
      </c>
      <c r="CM5" s="352" t="s">
        <v>92</v>
      </c>
      <c r="CN5" s="352" t="s">
        <v>91</v>
      </c>
      <c r="CO5" s="352" t="s">
        <v>45</v>
      </c>
      <c r="CP5" s="352" t="s">
        <v>92</v>
      </c>
      <c r="CQ5" s="352" t="s">
        <v>91</v>
      </c>
      <c r="CR5" s="352" t="s">
        <v>45</v>
      </c>
      <c r="CS5" s="352" t="s">
        <v>92</v>
      </c>
      <c r="CT5" s="352" t="s">
        <v>91</v>
      </c>
      <c r="CU5" s="352" t="s">
        <v>45</v>
      </c>
      <c r="CV5" s="352" t="s">
        <v>92</v>
      </c>
      <c r="CW5" s="352" t="s">
        <v>91</v>
      </c>
      <c r="CX5" s="352" t="s">
        <v>104</v>
      </c>
      <c r="CY5" s="352" t="s">
        <v>92</v>
      </c>
      <c r="CZ5" s="352" t="s">
        <v>91</v>
      </c>
      <c r="DA5" s="352" t="s">
        <v>45</v>
      </c>
      <c r="DB5" s="352" t="s">
        <v>92</v>
      </c>
      <c r="DC5" s="352" t="s">
        <v>91</v>
      </c>
      <c r="DD5" s="352" t="s">
        <v>45</v>
      </c>
      <c r="DE5" s="352" t="s">
        <v>92</v>
      </c>
      <c r="DF5" s="352" t="s">
        <v>91</v>
      </c>
      <c r="DG5" s="352" t="s">
        <v>45</v>
      </c>
      <c r="DH5" s="352" t="s">
        <v>92</v>
      </c>
      <c r="DI5" s="352" t="s">
        <v>91</v>
      </c>
      <c r="DJ5" s="352" t="s">
        <v>45</v>
      </c>
      <c r="DK5" s="352" t="s">
        <v>92</v>
      </c>
      <c r="DL5" s="352" t="s">
        <v>91</v>
      </c>
      <c r="DM5" s="352" t="s">
        <v>45</v>
      </c>
      <c r="DN5" s="352" t="s">
        <v>92</v>
      </c>
      <c r="DO5" s="352" t="s">
        <v>91</v>
      </c>
      <c r="DP5" s="352" t="s">
        <v>45</v>
      </c>
      <c r="DQ5" s="352" t="s">
        <v>92</v>
      </c>
      <c r="DR5" s="352" t="s">
        <v>91</v>
      </c>
      <c r="DS5" s="352" t="s">
        <v>45</v>
      </c>
      <c r="DT5" s="352" t="s">
        <v>92</v>
      </c>
      <c r="DU5" s="352" t="s">
        <v>91</v>
      </c>
      <c r="DV5" s="352" t="s">
        <v>45</v>
      </c>
      <c r="DW5" s="352" t="s">
        <v>92</v>
      </c>
      <c r="DX5" s="352" t="s">
        <v>91</v>
      </c>
      <c r="DY5" s="352" t="s">
        <v>45</v>
      </c>
      <c r="DZ5" s="352" t="s">
        <v>92</v>
      </c>
      <c r="EA5" s="352" t="s">
        <v>91</v>
      </c>
      <c r="EB5" s="352" t="s">
        <v>45</v>
      </c>
      <c r="EC5" s="352" t="s">
        <v>92</v>
      </c>
      <c r="ED5" s="352" t="s">
        <v>91</v>
      </c>
      <c r="EE5" s="352" t="s">
        <v>104</v>
      </c>
      <c r="EF5" s="352" t="s">
        <v>92</v>
      </c>
      <c r="EG5" s="352" t="s">
        <v>91</v>
      </c>
      <c r="EH5" s="352" t="s">
        <v>45</v>
      </c>
      <c r="EI5" s="352" t="s">
        <v>92</v>
      </c>
      <c r="EJ5" s="352" t="s">
        <v>91</v>
      </c>
      <c r="EK5" s="352" t="s">
        <v>45</v>
      </c>
      <c r="EL5" s="352" t="s">
        <v>92</v>
      </c>
      <c r="EM5" s="352" t="s">
        <v>91</v>
      </c>
      <c r="EN5" s="352" t="s">
        <v>45</v>
      </c>
      <c r="EO5" s="352" t="s">
        <v>92</v>
      </c>
      <c r="EP5" s="352" t="s">
        <v>91</v>
      </c>
      <c r="EQ5" s="352" t="s">
        <v>45</v>
      </c>
      <c r="ER5" s="352" t="s">
        <v>92</v>
      </c>
      <c r="ES5" s="352" t="s">
        <v>91</v>
      </c>
      <c r="ET5" s="352" t="s">
        <v>45</v>
      </c>
      <c r="EU5" s="352" t="s">
        <v>92</v>
      </c>
      <c r="EV5" s="352" t="s">
        <v>91</v>
      </c>
      <c r="EW5" s="352" t="s">
        <v>45</v>
      </c>
      <c r="EX5" s="352" t="s">
        <v>92</v>
      </c>
      <c r="EY5" s="352" t="s">
        <v>91</v>
      </c>
      <c r="EZ5" s="352" t="s">
        <v>45</v>
      </c>
      <c r="FA5" s="352" t="s">
        <v>92</v>
      </c>
      <c r="FB5" s="352" t="s">
        <v>91</v>
      </c>
      <c r="FC5" s="352" t="s">
        <v>45</v>
      </c>
      <c r="FD5" s="352" t="s">
        <v>92</v>
      </c>
      <c r="FE5" s="352" t="s">
        <v>91</v>
      </c>
      <c r="FF5" s="352" t="s">
        <v>45</v>
      </c>
      <c r="FG5" s="352" t="s">
        <v>92</v>
      </c>
      <c r="FH5" s="352" t="s">
        <v>91</v>
      </c>
      <c r="FI5" s="352" t="s">
        <v>45</v>
      </c>
      <c r="FJ5" s="352" t="s">
        <v>92</v>
      </c>
      <c r="FK5" s="352" t="s">
        <v>91</v>
      </c>
      <c r="FL5" s="352" t="s">
        <v>104</v>
      </c>
      <c r="FM5" s="352" t="s">
        <v>92</v>
      </c>
      <c r="FN5" s="352" t="s">
        <v>91</v>
      </c>
      <c r="FO5" s="352" t="s">
        <v>45</v>
      </c>
      <c r="FP5" s="352" t="s">
        <v>92</v>
      </c>
      <c r="FQ5" s="352" t="s">
        <v>91</v>
      </c>
      <c r="FR5" s="352" t="s">
        <v>45</v>
      </c>
      <c r="FS5" s="352" t="s">
        <v>92</v>
      </c>
      <c r="FT5" s="352" t="s">
        <v>91</v>
      </c>
      <c r="FU5" s="352" t="s">
        <v>45</v>
      </c>
      <c r="FV5" s="352" t="s">
        <v>92</v>
      </c>
      <c r="FW5" s="352" t="s">
        <v>91</v>
      </c>
      <c r="FX5" s="352" t="s">
        <v>45</v>
      </c>
      <c r="FY5" s="352" t="s">
        <v>92</v>
      </c>
      <c r="FZ5" s="352" t="s">
        <v>91</v>
      </c>
      <c r="GA5" s="352" t="s">
        <v>45</v>
      </c>
      <c r="GB5" s="352" t="s">
        <v>92</v>
      </c>
      <c r="GC5" s="352" t="s">
        <v>91</v>
      </c>
      <c r="GD5" s="352" t="s">
        <v>45</v>
      </c>
      <c r="GE5" s="352" t="s">
        <v>92</v>
      </c>
      <c r="GF5" s="352" t="s">
        <v>91</v>
      </c>
      <c r="GG5" s="352" t="s">
        <v>45</v>
      </c>
      <c r="GH5" s="352" t="s">
        <v>92</v>
      </c>
      <c r="GI5" s="352" t="s">
        <v>91</v>
      </c>
      <c r="GJ5" s="352" t="s">
        <v>45</v>
      </c>
      <c r="GK5" s="352" t="s">
        <v>92</v>
      </c>
      <c r="GL5" s="352" t="s">
        <v>91</v>
      </c>
      <c r="GM5" s="352" t="s">
        <v>45</v>
      </c>
      <c r="GN5" s="352" t="s">
        <v>92</v>
      </c>
      <c r="GO5" s="352" t="s">
        <v>91</v>
      </c>
      <c r="GP5" s="352" t="s">
        <v>45</v>
      </c>
      <c r="GQ5" s="352" t="s">
        <v>92</v>
      </c>
      <c r="GR5" s="352" t="s">
        <v>91</v>
      </c>
      <c r="GS5" s="352" t="s">
        <v>104</v>
      </c>
      <c r="GT5" s="352" t="s">
        <v>92</v>
      </c>
      <c r="GU5" s="352" t="s">
        <v>91</v>
      </c>
      <c r="GV5" s="352" t="s">
        <v>45</v>
      </c>
      <c r="GW5" s="352" t="s">
        <v>92</v>
      </c>
      <c r="GX5" s="352" t="s">
        <v>127</v>
      </c>
      <c r="GY5" s="372" t="s">
        <v>1728</v>
      </c>
    </row>
    <row r="6" spans="1:207" s="358" customFormat="1">
      <c r="A6" s="353"/>
      <c r="B6" s="353"/>
      <c r="C6" s="354"/>
      <c r="D6" s="355" t="s">
        <v>95</v>
      </c>
      <c r="E6" s="356">
        <f>'MARK LIST'!K10</f>
        <v>80</v>
      </c>
      <c r="F6" s="356"/>
      <c r="G6" s="356"/>
      <c r="H6" s="356">
        <f>'MARK LIST'!Y10</f>
        <v>80</v>
      </c>
      <c r="I6" s="356"/>
      <c r="J6" s="356"/>
      <c r="K6" s="356">
        <f>'MARK LIST'!AG10</f>
        <v>100</v>
      </c>
      <c r="L6" s="356"/>
      <c r="M6" s="356"/>
      <c r="N6" s="356">
        <f>'MARK LIST'!AO10</f>
        <v>50</v>
      </c>
      <c r="O6" s="356"/>
      <c r="P6" s="356"/>
      <c r="Q6" s="356">
        <f>'MARK LIST'!BA10</f>
        <v>80</v>
      </c>
      <c r="R6" s="356"/>
      <c r="S6" s="356"/>
      <c r="T6" s="356">
        <f>'MARK LIST'!BO10</f>
        <v>80</v>
      </c>
      <c r="U6" s="356"/>
      <c r="V6" s="356"/>
      <c r="W6" s="356">
        <f>'MARK LIST'!BX10</f>
        <v>90</v>
      </c>
      <c r="X6" s="356"/>
      <c r="Y6" s="356"/>
      <c r="Z6" s="356">
        <f>'MARK LIST'!CE10</f>
        <v>50</v>
      </c>
      <c r="AA6" s="356"/>
      <c r="AB6" s="356"/>
      <c r="AC6" s="356">
        <f>'MARK LIST'!CS10</f>
        <v>100</v>
      </c>
      <c r="AD6" s="356"/>
      <c r="AE6" s="356"/>
      <c r="AF6" s="356">
        <f>'MARK LIST'!CT10</f>
        <v>100</v>
      </c>
      <c r="AG6" s="356"/>
      <c r="AH6" s="356"/>
      <c r="AI6" s="356">
        <f>'MARK LIST'!CU10</f>
        <v>100</v>
      </c>
      <c r="AJ6" s="356"/>
      <c r="AK6" s="356"/>
      <c r="AL6" s="356">
        <f>'MARK LIST'!K74</f>
        <v>80</v>
      </c>
      <c r="AM6" s="356"/>
      <c r="AN6" s="356"/>
      <c r="AO6" s="356">
        <f>'MARK LIST'!Y74</f>
        <v>80</v>
      </c>
      <c r="AP6" s="356"/>
      <c r="AQ6" s="356"/>
      <c r="AR6" s="356">
        <f>'MARK LIST'!AH74</f>
        <v>90</v>
      </c>
      <c r="AS6" s="356"/>
      <c r="AT6" s="356"/>
      <c r="AU6" s="356">
        <f>'MARK LIST'!AO74</f>
        <v>50</v>
      </c>
      <c r="AV6" s="356"/>
      <c r="AW6" s="356"/>
      <c r="AX6" s="356">
        <f>'MARK LIST'!BA74</f>
        <v>80</v>
      </c>
      <c r="AY6" s="356"/>
      <c r="AZ6" s="356"/>
      <c r="BA6" s="356">
        <f>'MARK LIST'!BO74</f>
        <v>80</v>
      </c>
      <c r="BB6" s="356"/>
      <c r="BC6" s="356"/>
      <c r="BD6" s="356">
        <f>'MARK LIST'!BX74</f>
        <v>90</v>
      </c>
      <c r="BE6" s="356"/>
      <c r="BF6" s="356"/>
      <c r="BG6" s="356">
        <f>'MARK LIST'!CE74</f>
        <v>50</v>
      </c>
      <c r="BH6" s="356"/>
      <c r="BI6" s="356"/>
      <c r="BJ6" s="356">
        <f>'MARK LIST'!CS74</f>
        <v>100</v>
      </c>
      <c r="BK6" s="356"/>
      <c r="BL6" s="356"/>
      <c r="BM6" s="356">
        <f>'MARK LIST'!CT74</f>
        <v>100</v>
      </c>
      <c r="BN6" s="356"/>
      <c r="BO6" s="356"/>
      <c r="BP6" s="356">
        <f>'MARK LIST'!CU74</f>
        <v>100</v>
      </c>
      <c r="BQ6" s="356"/>
      <c r="BR6" s="356"/>
      <c r="BS6" s="356">
        <f>'MARK LIST'!K138</f>
        <v>80</v>
      </c>
      <c r="BT6" s="356"/>
      <c r="BU6" s="356"/>
      <c r="BV6" s="356">
        <f>'MARK LIST'!Y138</f>
        <v>80</v>
      </c>
      <c r="BW6" s="356"/>
      <c r="BX6" s="356"/>
      <c r="BY6" s="356">
        <f>'MARK LIST'!AH138</f>
        <v>90</v>
      </c>
      <c r="BZ6" s="356"/>
      <c r="CA6" s="356"/>
      <c r="CB6" s="356">
        <f>'MARK LIST'!AO138</f>
        <v>50</v>
      </c>
      <c r="CC6" s="356"/>
      <c r="CD6" s="356"/>
      <c r="CE6" s="356">
        <f>'MARK LIST'!BA138</f>
        <v>80</v>
      </c>
      <c r="CF6" s="356"/>
      <c r="CG6" s="356"/>
      <c r="CH6" s="356">
        <f>'MARK LIST'!BO138</f>
        <v>80</v>
      </c>
      <c r="CI6" s="356"/>
      <c r="CJ6" s="356"/>
      <c r="CK6" s="356">
        <f>'MARK LIST'!BX138</f>
        <v>90</v>
      </c>
      <c r="CL6" s="356"/>
      <c r="CM6" s="356"/>
      <c r="CN6" s="356">
        <f>'MARK LIST'!CE138</f>
        <v>50</v>
      </c>
      <c r="CO6" s="356"/>
      <c r="CP6" s="356"/>
      <c r="CQ6" s="356">
        <f>'MARK LIST'!CS138</f>
        <v>100</v>
      </c>
      <c r="CR6" s="356"/>
      <c r="CS6" s="356"/>
      <c r="CT6" s="356">
        <f>'MARK LIST'!CT138</f>
        <v>100</v>
      </c>
      <c r="CU6" s="356"/>
      <c r="CV6" s="356"/>
      <c r="CW6" s="356">
        <f>'MARK LIST'!CU138</f>
        <v>100</v>
      </c>
      <c r="CX6" s="356"/>
      <c r="CY6" s="356"/>
      <c r="CZ6" s="356">
        <f>'MARK LIST'!K202</f>
        <v>100</v>
      </c>
      <c r="DA6" s="356"/>
      <c r="DB6" s="356"/>
      <c r="DC6" s="356">
        <f>'MARK LIST'!Y202</f>
        <v>80</v>
      </c>
      <c r="DD6" s="356"/>
      <c r="DE6" s="356"/>
      <c r="DF6" s="356">
        <f>'MARK LIST'!AH202</f>
        <v>90</v>
      </c>
      <c r="DG6" s="356"/>
      <c r="DH6" s="356"/>
      <c r="DI6" s="356">
        <f>'MARK LIST'!AO202</f>
        <v>50</v>
      </c>
      <c r="DJ6" s="356"/>
      <c r="DK6" s="356"/>
      <c r="DL6" s="356">
        <f>'MARK LIST'!BA202</f>
        <v>80</v>
      </c>
      <c r="DM6" s="356"/>
      <c r="DN6" s="356"/>
      <c r="DO6" s="356">
        <f>'MARK LIST'!BO202</f>
        <v>80</v>
      </c>
      <c r="DP6" s="356"/>
      <c r="DQ6" s="356"/>
      <c r="DR6" s="356">
        <f>'MARK LIST'!BX202</f>
        <v>90</v>
      </c>
      <c r="DS6" s="356"/>
      <c r="DT6" s="356"/>
      <c r="DU6" s="356">
        <f>'MARK LIST'!CE202</f>
        <v>50</v>
      </c>
      <c r="DV6" s="356"/>
      <c r="DW6" s="356"/>
      <c r="DX6" s="356">
        <f>'MARK LIST'!CS202</f>
        <v>100</v>
      </c>
      <c r="DY6" s="356"/>
      <c r="DZ6" s="356"/>
      <c r="EA6" s="356">
        <f>'MARK LIST'!CT202</f>
        <v>100</v>
      </c>
      <c r="EB6" s="356"/>
      <c r="EC6" s="356"/>
      <c r="ED6" s="356">
        <f>'MARK LIST'!CU202</f>
        <v>100</v>
      </c>
      <c r="EE6" s="356"/>
      <c r="EF6" s="356"/>
      <c r="EG6" s="356">
        <f>'MARK LIST'!K266</f>
        <v>80</v>
      </c>
      <c r="EH6" s="356"/>
      <c r="EI6" s="356"/>
      <c r="EJ6" s="356">
        <f>'MARK LIST'!Y266</f>
        <v>80</v>
      </c>
      <c r="EK6" s="356"/>
      <c r="EL6" s="356"/>
      <c r="EM6" s="356">
        <f>'MARK LIST'!AH266</f>
        <v>90</v>
      </c>
      <c r="EN6" s="356"/>
      <c r="EO6" s="356"/>
      <c r="EP6" s="356">
        <f>'MARK LIST'!AO266</f>
        <v>50</v>
      </c>
      <c r="EQ6" s="356"/>
      <c r="ER6" s="356"/>
      <c r="ES6" s="356">
        <f>'MARK LIST'!BA266</f>
        <v>80</v>
      </c>
      <c r="ET6" s="356"/>
      <c r="EU6" s="356"/>
      <c r="EV6" s="356">
        <f>'MARK LIST'!BO266</f>
        <v>80</v>
      </c>
      <c r="EW6" s="356"/>
      <c r="EX6" s="356"/>
      <c r="EY6" s="356">
        <f>'MARK LIST'!BX266</f>
        <v>90</v>
      </c>
      <c r="EZ6" s="356"/>
      <c r="FA6" s="356"/>
      <c r="FB6" s="356">
        <f>'MARK LIST'!CE266</f>
        <v>50</v>
      </c>
      <c r="FC6" s="356"/>
      <c r="FD6" s="356"/>
      <c r="FE6" s="356">
        <f>'MARK LIST'!CS266</f>
        <v>100</v>
      </c>
      <c r="FF6" s="356"/>
      <c r="FG6" s="356"/>
      <c r="FH6" s="356">
        <f>'MARK LIST'!CT266</f>
        <v>100</v>
      </c>
      <c r="FI6" s="356"/>
      <c r="FJ6" s="356"/>
      <c r="FK6" s="356">
        <f>'MARK LIST'!CU266</f>
        <v>100</v>
      </c>
      <c r="FL6" s="356"/>
      <c r="FM6" s="356"/>
      <c r="FN6" s="356">
        <f>'MARK LIST'!K330</f>
        <v>80</v>
      </c>
      <c r="FO6" s="356"/>
      <c r="FP6" s="356"/>
      <c r="FQ6" s="356">
        <f>'MARK LIST'!Y330</f>
        <v>80</v>
      </c>
      <c r="FR6" s="356"/>
      <c r="FS6" s="356"/>
      <c r="FT6" s="356">
        <f>'MARK LIST'!AH330</f>
        <v>90</v>
      </c>
      <c r="FU6" s="356"/>
      <c r="FV6" s="356"/>
      <c r="FW6" s="356">
        <f>'MARK LIST'!AO330</f>
        <v>50</v>
      </c>
      <c r="FX6" s="356"/>
      <c r="FY6" s="356"/>
      <c r="FZ6" s="356">
        <f>'MARK LIST'!BA330</f>
        <v>80</v>
      </c>
      <c r="GA6" s="356"/>
      <c r="GB6" s="356"/>
      <c r="GC6" s="356">
        <f>'MARK LIST'!BO330</f>
        <v>80</v>
      </c>
      <c r="GD6" s="356"/>
      <c r="GE6" s="356"/>
      <c r="GF6" s="356">
        <f>'MARK LIST'!BX330</f>
        <v>90</v>
      </c>
      <c r="GG6" s="356"/>
      <c r="GH6" s="356"/>
      <c r="GI6" s="356">
        <f>'MARK LIST'!CE330</f>
        <v>50</v>
      </c>
      <c r="GJ6" s="356"/>
      <c r="GK6" s="356"/>
      <c r="GL6" s="356">
        <f>'MARK LIST'!CS330</f>
        <v>100</v>
      </c>
      <c r="GM6" s="356"/>
      <c r="GN6" s="356"/>
      <c r="GO6" s="356">
        <f>'MARK LIST'!CT330</f>
        <v>100</v>
      </c>
      <c r="GP6" s="356"/>
      <c r="GQ6" s="356"/>
      <c r="GR6" s="356">
        <f>'MARK LIST'!CU330</f>
        <v>100</v>
      </c>
      <c r="GS6" s="356"/>
      <c r="GT6" s="356"/>
      <c r="GU6" s="357"/>
      <c r="GV6" s="357"/>
      <c r="GW6" s="357"/>
      <c r="GX6" s="373"/>
      <c r="GY6" s="374"/>
    </row>
    <row r="7" spans="1:207" ht="13.35" customHeight="1">
      <c r="A7" s="359">
        <f>'STUDENT PROFILE'!A7</f>
        <v>1</v>
      </c>
      <c r="B7" s="359" t="str">
        <f>'STUDENT PROFILE'!B7</f>
        <v>A</v>
      </c>
      <c r="C7" s="360" t="str">
        <f>'STUDENT PROFILE'!C7</f>
        <v>Manish</v>
      </c>
      <c r="D7" s="359">
        <f>'STUDENT PROFILE'!D7</f>
        <v>2723</v>
      </c>
      <c r="E7" s="364">
        <f>'MARK LIST'!K11</f>
        <v>80</v>
      </c>
      <c r="F7" s="364">
        <f>'MARK LIST'!L11</f>
        <v>100</v>
      </c>
      <c r="G7" s="364" t="str">
        <f>'MARK LIST'!M11</f>
        <v>A1</v>
      </c>
      <c r="H7" s="361">
        <f>'MARK LIST'!Y11</f>
        <v>80</v>
      </c>
      <c r="I7" s="361">
        <f>'MARK LIST'!Z11</f>
        <v>100</v>
      </c>
      <c r="J7" s="361" t="str">
        <f>'MARK LIST'!AA11</f>
        <v>A1</v>
      </c>
      <c r="K7" s="361">
        <f>'MARK LIST'!AG11</f>
        <v>95</v>
      </c>
      <c r="L7" s="361">
        <f>'MARK LIST'!AI11</f>
        <v>95</v>
      </c>
      <c r="M7" s="361" t="str">
        <f>'MARK LIST'!AJ11</f>
        <v>A1</v>
      </c>
      <c r="N7" s="361">
        <f>'MARK LIST'!AO11</f>
        <v>49</v>
      </c>
      <c r="O7" s="361">
        <f>N7*2</f>
        <v>98</v>
      </c>
      <c r="P7" s="361" t="str">
        <f>'MARK LIST'!AP11</f>
        <v>A1</v>
      </c>
      <c r="Q7" s="361">
        <f>'MARK LIST'!BA11</f>
        <v>80</v>
      </c>
      <c r="R7" s="361">
        <f>'MARK LIST'!BB11</f>
        <v>100</v>
      </c>
      <c r="S7" s="361" t="str">
        <f>'MARK LIST'!BC11</f>
        <v>A1</v>
      </c>
      <c r="T7" s="361">
        <f>'MARK LIST'!BO11</f>
        <v>80</v>
      </c>
      <c r="U7" s="361">
        <f>'MARK LIST'!BP11</f>
        <v>100</v>
      </c>
      <c r="V7" s="361" t="str">
        <f>'MARK LIST'!BQ11</f>
        <v>A1</v>
      </c>
      <c r="W7" s="361">
        <f>'MARK LIST'!BW11</f>
        <v>95</v>
      </c>
      <c r="X7" s="361">
        <f>'MARK LIST'!BY11</f>
        <v>95</v>
      </c>
      <c r="Y7" s="361" t="str">
        <f>'MARK LIST'!BZ11</f>
        <v>A1</v>
      </c>
      <c r="Z7" s="361">
        <f>'MARK LIST'!CE11</f>
        <v>49</v>
      </c>
      <c r="AA7" s="361">
        <f>Z7*2</f>
        <v>98</v>
      </c>
      <c r="AB7" s="361" t="str">
        <f>'MARK LIST'!CF11</f>
        <v>A1</v>
      </c>
      <c r="AC7" s="361">
        <f>'MARK LIST'!CS11</f>
        <v>100</v>
      </c>
      <c r="AD7" s="361">
        <f>AC7/$AC$6*100</f>
        <v>100</v>
      </c>
      <c r="AE7" s="361" t="str">
        <f>'MARK LIST'!DJ11</f>
        <v>A1</v>
      </c>
      <c r="AF7" s="361">
        <f>'MARK LIST'!CT11</f>
        <v>95</v>
      </c>
      <c r="AG7" s="361">
        <f>AF7</f>
        <v>95</v>
      </c>
      <c r="AH7" s="113" t="str">
        <f>IF(ISNUMBER(AG7),IF(AG7&gt;=91,"A1",IF(AG7&gt;=81,"A2",IF(AG7&gt;=71,"B1",IF(AG7&gt;=61,"B2",IF(AG7&gt;=51,"C1",IF(AG7&gt;=41,"C2",IF(AG7&gt;=33,"D",IF(AG7&gt;=21,"E1",IF(AG7&gt;0,"E2",""))))))))),AG7)</f>
        <v>A1</v>
      </c>
      <c r="AI7" s="361">
        <f>'MARK LIST'!CU11</f>
        <v>98</v>
      </c>
      <c r="AJ7" s="361" t="str">
        <f>'MARK LIST'!CW11</f>
        <v>10</v>
      </c>
      <c r="AK7" s="361" t="str">
        <f>'MARK LIST'!CV11</f>
        <v>A1</v>
      </c>
      <c r="AL7" s="365">
        <f>'MARK LIST'!K75</f>
        <v>80</v>
      </c>
      <c r="AM7" s="365">
        <f>'MARK LIST'!L75</f>
        <v>100</v>
      </c>
      <c r="AN7" s="365" t="str">
        <f>'MARK LIST'!M75</f>
        <v>A1</v>
      </c>
      <c r="AO7" s="365">
        <f>'MARK LIST'!Y75</f>
        <v>80</v>
      </c>
      <c r="AP7" s="365">
        <f>'MARK LIST'!Z75</f>
        <v>100</v>
      </c>
      <c r="AQ7" s="365" t="str">
        <f>'MARK LIST'!AA75</f>
        <v>A1</v>
      </c>
      <c r="AR7" s="365">
        <f>'MARK LIST'!AG75</f>
        <v>95</v>
      </c>
      <c r="AS7" s="365">
        <f>'MARK LIST'!AI75</f>
        <v>95</v>
      </c>
      <c r="AT7" s="365" t="str">
        <f>'MARK LIST'!AJ75</f>
        <v>A1</v>
      </c>
      <c r="AU7" s="365">
        <f>'MARK LIST'!AO75</f>
        <v>49</v>
      </c>
      <c r="AV7" s="365">
        <f>AU7*2</f>
        <v>98</v>
      </c>
      <c r="AW7" s="365" t="str">
        <f>'MARK LIST'!AP75</f>
        <v>A1</v>
      </c>
      <c r="AX7" s="365">
        <f>'MARK LIST'!BA75</f>
        <v>80</v>
      </c>
      <c r="AY7" s="365">
        <f>'MARK LIST'!BB75</f>
        <v>100</v>
      </c>
      <c r="AZ7" s="365" t="str">
        <f>'MARK LIST'!BC75</f>
        <v>A1</v>
      </c>
      <c r="BA7" s="365">
        <f>'MARK LIST'!BO75</f>
        <v>80</v>
      </c>
      <c r="BB7" s="365">
        <f>'MARK LIST'!BP75</f>
        <v>100</v>
      </c>
      <c r="BC7" s="365" t="str">
        <f>'MARK LIST'!BQ75</f>
        <v>A1</v>
      </c>
      <c r="BD7" s="365">
        <f>'MARK LIST'!BW75</f>
        <v>95</v>
      </c>
      <c r="BE7" s="365">
        <f>'MARK LIST'!BY75</f>
        <v>119</v>
      </c>
      <c r="BF7" s="365" t="str">
        <f>'MARK LIST'!BZ75</f>
        <v>A1</v>
      </c>
      <c r="BG7" s="365">
        <f>'MARK LIST'!CE75</f>
        <v>56</v>
      </c>
      <c r="BH7" s="365">
        <f>BG7*2</f>
        <v>112</v>
      </c>
      <c r="BI7" s="365" t="str">
        <f>'MARK LIST'!CF75</f>
        <v>A1</v>
      </c>
      <c r="BJ7" s="365">
        <f>'MARK LIST'!CS75</f>
        <v>100</v>
      </c>
      <c r="BK7" s="365">
        <f>BJ7/BJ6*100</f>
        <v>100</v>
      </c>
      <c r="BL7" s="365" t="str">
        <f>'MARK LIST'!DJ75</f>
        <v>A1</v>
      </c>
      <c r="BM7" s="365">
        <f>'MARK LIST'!CT75</f>
        <v>107</v>
      </c>
      <c r="BN7" s="365">
        <f>BM7</f>
        <v>107</v>
      </c>
      <c r="BO7" s="366" t="str">
        <f>IF(ISNUMBER(BN7),IF(BN7&gt;=91,"A1",IF(BN7&gt;=81,"A2",IF(BN7&gt;=71,"B1",IF(BN7&gt;=61,"B2",IF(BN7&gt;=51,"C1",IF(BN7&gt;=41,"C2",IF(BN7&gt;=33,"D",IF(BN7&gt;=21,"E1",IF(BN7&gt;0,"E2",""))))))))),BN7)</f>
        <v>A1</v>
      </c>
      <c r="BP7" s="365">
        <f>'MARK LIST'!CU75</f>
        <v>105</v>
      </c>
      <c r="BQ7" s="365" t="str">
        <f>'MARK LIST'!CW75</f>
        <v>10</v>
      </c>
      <c r="BR7" s="365" t="str">
        <f>'MARK LIST'!CV75</f>
        <v>A1</v>
      </c>
      <c r="BS7" s="367">
        <f>'MARK LIST'!K139</f>
        <v>80</v>
      </c>
      <c r="BT7" s="367">
        <f>'MARK LIST'!L139</f>
        <v>100</v>
      </c>
      <c r="BU7" s="367" t="str">
        <f>'MARK LIST'!M139</f>
        <v>A1</v>
      </c>
      <c r="BV7" s="367">
        <f>'MARK LIST'!Y139</f>
        <v>80</v>
      </c>
      <c r="BW7" s="367">
        <f>'MARK LIST'!Z139</f>
        <v>100</v>
      </c>
      <c r="BX7" s="367" t="str">
        <f>'MARK LIST'!AA139</f>
        <v>A1</v>
      </c>
      <c r="BY7" s="367">
        <f>'MARK LIST'!AG139</f>
        <v>95</v>
      </c>
      <c r="BZ7" s="367">
        <f>'MARK LIST'!AI139</f>
        <v>95</v>
      </c>
      <c r="CA7" s="367" t="str">
        <f>'MARK LIST'!AJ139</f>
        <v>A1</v>
      </c>
      <c r="CB7" s="367">
        <f>'MARK LIST'!AO139</f>
        <v>49</v>
      </c>
      <c r="CC7" s="367">
        <f>CB7*2</f>
        <v>98</v>
      </c>
      <c r="CD7" s="367" t="str">
        <f>'MARK LIST'!AP139</f>
        <v>A1</v>
      </c>
      <c r="CE7" s="367">
        <f>'MARK LIST'!BA139</f>
        <v>80</v>
      </c>
      <c r="CF7" s="367">
        <f>'MARK LIST'!BB139</f>
        <v>100</v>
      </c>
      <c r="CG7" s="367" t="str">
        <f>'MARK LIST'!BC139</f>
        <v>A1</v>
      </c>
      <c r="CH7" s="367">
        <f>'MARK LIST'!BO139</f>
        <v>80</v>
      </c>
      <c r="CI7" s="367">
        <f>'MARK LIST'!BP139</f>
        <v>100</v>
      </c>
      <c r="CJ7" s="367" t="str">
        <f>'MARK LIST'!BQ139</f>
        <v>A1</v>
      </c>
      <c r="CK7" s="367">
        <f>'MARK LIST'!BW139</f>
        <v>95</v>
      </c>
      <c r="CL7" s="367">
        <f>'MARK LIST'!BY139</f>
        <v>119</v>
      </c>
      <c r="CM7" s="367" t="str">
        <f>'MARK LIST'!BZ139</f>
        <v>A1</v>
      </c>
      <c r="CN7" s="367">
        <f>'MARK LIST'!CE139</f>
        <v>56</v>
      </c>
      <c r="CO7" s="367">
        <f>CN7*2</f>
        <v>112</v>
      </c>
      <c r="CP7" s="367" t="str">
        <f>'MARK LIST'!CF139</f>
        <v>A1</v>
      </c>
      <c r="CQ7" s="367">
        <f>'MARK LIST'!CS139</f>
        <v>100</v>
      </c>
      <c r="CR7" s="367">
        <f>CQ7</f>
        <v>100</v>
      </c>
      <c r="CS7" s="367" t="str">
        <f>'MARK LIST'!DJ139</f>
        <v>A1</v>
      </c>
      <c r="CT7" s="367">
        <f>'MARK LIST'!CT139</f>
        <v>107</v>
      </c>
      <c r="CU7" s="367">
        <f>CT7</f>
        <v>107</v>
      </c>
      <c r="CV7" s="368" t="str">
        <f>IF(ISNUMBER(CU7),IF(CU7&gt;=91,"A1",IF(CU7&gt;=81,"A2",IF(CU7&gt;=71,"B1",IF(CU7&gt;=61,"B2",IF(CU7&gt;=51,"C1",IF(CU7&gt;=41,"C2",IF(CU7&gt;=33,"D",IF(CU7&gt;=21,"E1",IF(CU7&gt;0,"E2",""))))))))),CU7)</f>
        <v>A1</v>
      </c>
      <c r="CW7" s="367">
        <f>'MARK LIST'!CU139</f>
        <v>105</v>
      </c>
      <c r="CX7" s="367" t="str">
        <f>'MARK LIST'!CW139</f>
        <v>10</v>
      </c>
      <c r="CY7" s="367" t="str">
        <f>'MARK LIST'!CV139</f>
        <v>A1</v>
      </c>
      <c r="CZ7" s="369">
        <f>'MARK LIST'!K203</f>
        <v>80</v>
      </c>
      <c r="DA7" s="369">
        <f>'MARK LIST'!L203</f>
        <v>80</v>
      </c>
      <c r="DB7" s="369" t="str">
        <f>'MARK LIST'!M203</f>
        <v>B1</v>
      </c>
      <c r="DC7" s="369">
        <f>'MARK LIST'!Y203</f>
        <v>80</v>
      </c>
      <c r="DD7" s="369">
        <f>'MARK LIST'!Z203</f>
        <v>100</v>
      </c>
      <c r="DE7" s="369" t="str">
        <f>'MARK LIST'!AA203</f>
        <v>A1</v>
      </c>
      <c r="DF7" s="369">
        <f>'MARK LIST'!AG203</f>
        <v>95</v>
      </c>
      <c r="DG7" s="369">
        <f>'MARK LIST'!AI203</f>
        <v>95</v>
      </c>
      <c r="DH7" s="369" t="str">
        <f>'MARK LIST'!AJ203</f>
        <v>A1</v>
      </c>
      <c r="DI7" s="369">
        <f>'MARK LIST'!AO203</f>
        <v>47</v>
      </c>
      <c r="DJ7" s="369">
        <f>DI7*2</f>
        <v>94</v>
      </c>
      <c r="DK7" s="369" t="str">
        <f>'MARK LIST'!AP203</f>
        <v>A1</v>
      </c>
      <c r="DL7" s="369">
        <f>'MARK LIST'!BA203</f>
        <v>80</v>
      </c>
      <c r="DM7" s="369">
        <f>'MARK LIST'!BB203</f>
        <v>100</v>
      </c>
      <c r="DN7" s="369" t="str">
        <f>'MARK LIST'!BC203</f>
        <v>A1</v>
      </c>
      <c r="DO7" s="369">
        <f>'MARK LIST'!BO203</f>
        <v>80</v>
      </c>
      <c r="DP7" s="369">
        <f>'MARK LIST'!BP203</f>
        <v>100</v>
      </c>
      <c r="DQ7" s="369" t="str">
        <f>'MARK LIST'!BQ203</f>
        <v>A1</v>
      </c>
      <c r="DR7" s="369">
        <f>'MARK LIST'!BW203</f>
        <v>95</v>
      </c>
      <c r="DS7" s="369">
        <f>'MARK LIST'!BY203</f>
        <v>95</v>
      </c>
      <c r="DT7" s="369" t="str">
        <f>'MARK LIST'!BZ203</f>
        <v>A1</v>
      </c>
      <c r="DU7" s="369">
        <f>'MARK LIST'!CE203</f>
        <v>49</v>
      </c>
      <c r="DV7" s="369">
        <f>DU7*2</f>
        <v>98</v>
      </c>
      <c r="DW7" s="369" t="str">
        <f>'MARK LIST'!CF203</f>
        <v>A1</v>
      </c>
      <c r="DX7" s="369">
        <f>'MARK LIST'!CS203</f>
        <v>95</v>
      </c>
      <c r="DY7" s="369">
        <f>DX7</f>
        <v>95</v>
      </c>
      <c r="DZ7" s="369" t="str">
        <f>'MARK LIST'!DJ203</f>
        <v>A1</v>
      </c>
      <c r="EA7" s="369">
        <f>'MARK LIST'!CT203</f>
        <v>95</v>
      </c>
      <c r="EB7" s="369">
        <f>EA7</f>
        <v>95</v>
      </c>
      <c r="EC7" s="113" t="str">
        <f>IF(ISNUMBER(EB7),IF(EB7&gt;=91,"A1",IF(EB7&gt;=81,"A2",IF(EB7&gt;=71,"B1",IF(EB7&gt;=61,"B2",IF(EB7&gt;=51,"C1",IF(EB7&gt;=41,"C2",IF(EB7&gt;=33,"D",IF(EB7&gt;=21,"E1",IF(EB7&gt;0,"E2",""))))))))),EB7)</f>
        <v>A1</v>
      </c>
      <c r="ED7" s="369">
        <f>'MARK LIST'!CU203</f>
        <v>96</v>
      </c>
      <c r="EE7" s="369" t="str">
        <f>'MARK LIST'!CW203</f>
        <v>10</v>
      </c>
      <c r="EF7" s="369" t="str">
        <f>'MARK LIST'!CV203</f>
        <v>A1</v>
      </c>
      <c r="EG7" s="367">
        <f>'MARK LIST'!K267</f>
        <v>80</v>
      </c>
      <c r="EH7" s="367">
        <f>'MARK LIST'!L267</f>
        <v>100</v>
      </c>
      <c r="EI7" s="367" t="str">
        <f>'MARK LIST'!M267</f>
        <v>A1</v>
      </c>
      <c r="EJ7" s="367">
        <f>'MARK LIST'!Y267</f>
        <v>80</v>
      </c>
      <c r="EK7" s="367">
        <f>'MARK LIST'!Z267</f>
        <v>100</v>
      </c>
      <c r="EL7" s="367" t="str">
        <f>'MARK LIST'!AA267</f>
        <v>A1</v>
      </c>
      <c r="EM7" s="367">
        <f>'MARK LIST'!AG267</f>
        <v>95</v>
      </c>
      <c r="EN7" s="367">
        <f>'MARK LIST'!AI267</f>
        <v>95</v>
      </c>
      <c r="EO7" s="367" t="str">
        <f>'MARK LIST'!AJ267</f>
        <v>A1</v>
      </c>
      <c r="EP7" s="367">
        <f>'MARK LIST'!AO267</f>
        <v>49</v>
      </c>
      <c r="EQ7" s="367">
        <f>EP7*2</f>
        <v>98</v>
      </c>
      <c r="ER7" s="367" t="str">
        <f>'MARK LIST'!AP267</f>
        <v>A1</v>
      </c>
      <c r="ES7" s="367">
        <f>'MARK LIST'!BA267</f>
        <v>80</v>
      </c>
      <c r="ET7" s="367">
        <f>'MARK LIST'!BB267</f>
        <v>100</v>
      </c>
      <c r="EU7" s="367" t="str">
        <f>'MARK LIST'!BC267</f>
        <v>A1</v>
      </c>
      <c r="EV7" s="367">
        <f>'MARK LIST'!BO267</f>
        <v>80</v>
      </c>
      <c r="EW7" s="367">
        <f>'MARK LIST'!BP267</f>
        <v>100</v>
      </c>
      <c r="EX7" s="367" t="str">
        <f>'MARK LIST'!BQ267</f>
        <v>A1</v>
      </c>
      <c r="EY7" s="367">
        <f>'MARK LIST'!BW267</f>
        <v>95</v>
      </c>
      <c r="EZ7" s="367">
        <f>'MARK LIST'!BY267</f>
        <v>119</v>
      </c>
      <c r="FA7" s="367" t="str">
        <f>'MARK LIST'!BZ267</f>
        <v>A1</v>
      </c>
      <c r="FB7" s="367">
        <f>'MARK LIST'!CE267</f>
        <v>56</v>
      </c>
      <c r="FC7" s="367">
        <f>FB7*2</f>
        <v>112</v>
      </c>
      <c r="FD7" s="367" t="str">
        <f>'MARK LIST'!CF267</f>
        <v>A1</v>
      </c>
      <c r="FE7" s="367">
        <f>'MARK LIST'!CS267</f>
        <v>100</v>
      </c>
      <c r="FF7" s="367">
        <f>FE7</f>
        <v>100</v>
      </c>
      <c r="FG7" s="367" t="str">
        <f>'MARK LIST'!DJ267</f>
        <v>A1</v>
      </c>
      <c r="FH7" s="367">
        <f>'MARK LIST'!CT267</f>
        <v>107</v>
      </c>
      <c r="FI7" s="367">
        <f>FH7</f>
        <v>107</v>
      </c>
      <c r="FJ7" s="368" t="str">
        <f ca="1">IF(ISNUMBER(FJ7),IF(FI7&gt;=91,"A1",IF(FI7&gt;=81,"A2",IF(FI7&gt;=71,"B1",IF(FI7&gt;=61,"B2",IF(FI7&gt;=51,"C1",IF(FI7&gt;=41,"C2",IF(FI7&gt;=33,"D",IF(FI7&gt;=21,"E1",IF(FI7&gt;0,"E2",""))))))))),FI7)</f>
        <v>A1</v>
      </c>
      <c r="FK7" s="367">
        <f>'MARK LIST'!CU267</f>
        <v>105</v>
      </c>
      <c r="FL7" s="367" t="str">
        <f>'MARK LIST'!CW267</f>
        <v>10</v>
      </c>
      <c r="FM7" s="367" t="str">
        <f>'MARK LIST'!CV267</f>
        <v>A1</v>
      </c>
      <c r="FN7" s="370">
        <f>'MARK LIST'!K331</f>
        <v>80</v>
      </c>
      <c r="FO7" s="370">
        <f>'MARK LIST'!L331</f>
        <v>100</v>
      </c>
      <c r="FP7" s="370" t="str">
        <f>'MARK LIST'!M331</f>
        <v>A1</v>
      </c>
      <c r="FQ7" s="370">
        <f>'MARK LIST'!Y331</f>
        <v>80</v>
      </c>
      <c r="FR7" s="370">
        <f>'MARK LIST'!Z331</f>
        <v>100</v>
      </c>
      <c r="FS7" s="370" t="str">
        <f>'MARK LIST'!AA331</f>
        <v>A1</v>
      </c>
      <c r="FT7" s="370">
        <f>'MARK LIST'!AG331</f>
        <v>95</v>
      </c>
      <c r="FU7" s="370">
        <f>'MARK LIST'!AI331</f>
        <v>95</v>
      </c>
      <c r="FV7" s="370" t="str">
        <f>'MARK LIST'!AJ331</f>
        <v>A1</v>
      </c>
      <c r="FW7" s="370">
        <f>'MARK LIST'!AO331</f>
        <v>49</v>
      </c>
      <c r="FX7" s="370">
        <f>FW7*2</f>
        <v>98</v>
      </c>
      <c r="FY7" s="370" t="str">
        <f>'MARK LIST'!AP331</f>
        <v>A1</v>
      </c>
      <c r="FZ7" s="370">
        <f>'MARK LIST'!BA331</f>
        <v>80</v>
      </c>
      <c r="GA7" s="370">
        <f>'MARK LIST'!BB331</f>
        <v>100</v>
      </c>
      <c r="GB7" s="370" t="str">
        <f>'MARK LIST'!BC331</f>
        <v>A1</v>
      </c>
      <c r="GC7" s="370" t="str">
        <f>'MARK LIST'!BO331</f>
        <v>ab</v>
      </c>
      <c r="GD7" s="370" t="str">
        <f>'MARK LIST'!BP331</f>
        <v>ab</v>
      </c>
      <c r="GE7" s="370" t="str">
        <f>'MARK LIST'!BQ331</f>
        <v>ab</v>
      </c>
      <c r="GF7" s="370">
        <f>'MARK LIST'!BW331</f>
        <v>95</v>
      </c>
      <c r="GG7" s="370">
        <f>'MARK LIST'!BY331</f>
        <v>95</v>
      </c>
      <c r="GH7" s="370" t="str">
        <f>'MARK LIST'!BZ331</f>
        <v>A1</v>
      </c>
      <c r="GI7" s="370">
        <f>'MARK LIST'!CE331</f>
        <v>39</v>
      </c>
      <c r="GJ7" s="370">
        <f>GI7*2</f>
        <v>78</v>
      </c>
      <c r="GK7" s="370" t="str">
        <f>'MARK LIST'!CF331</f>
        <v>B1</v>
      </c>
      <c r="GL7" s="370">
        <f>'MARK LIST'!CS331</f>
        <v>75</v>
      </c>
      <c r="GM7" s="370">
        <f>GL7</f>
        <v>75</v>
      </c>
      <c r="GN7" s="370" t="str">
        <f>'MARK LIST'!DJ331</f>
        <v>B1</v>
      </c>
      <c r="GO7" s="370">
        <f>'MARK LIST'!CT331</f>
        <v>95</v>
      </c>
      <c r="GP7" s="370">
        <f>GO7</f>
        <v>95</v>
      </c>
      <c r="GQ7" s="371" t="str">
        <f>IF(ISNUMBER(GP7),IF(GP7&gt;=91,"A1",IF(GP7&gt;=81,"A2",IF(GP7&gt;=71,"B1",IF(GP7&gt;=61,"B2",IF(GP7&gt;=51,"C1",IF(GP7&gt;=41,"C2",IF(GP7&gt;=33,"D",IF(GP7&gt;=21,"E1",IF(GP7&gt;0,"E2",""))))))))),GP7)</f>
        <v>A1</v>
      </c>
      <c r="GR7" s="370">
        <f>'MARK LIST'!CU331</f>
        <v>88</v>
      </c>
      <c r="GS7" s="370" t="str">
        <f>'MARK LIST'!CW331</f>
        <v>9</v>
      </c>
      <c r="GT7" s="370" t="str">
        <f>'MARK LIST'!CV331</f>
        <v>A2</v>
      </c>
      <c r="GU7" s="361" t="str">
        <f>'MARK LIST'!CQ394</f>
        <v>EIOP</v>
      </c>
      <c r="GV7" s="361" t="str">
        <f>'MARK LIST'!CR394</f>
        <v>EIOP</v>
      </c>
      <c r="GW7" s="361" t="str">
        <f>'MARK LIST'!CS394</f>
        <v>EIOP</v>
      </c>
      <c r="GX7" s="361" t="e">
        <f>'MARK LIST'!CT394</f>
        <v>#VALUE!</v>
      </c>
      <c r="GY7" s="361" t="e">
        <f>'MARK LIST'!CU394</f>
        <v>#VALUE!</v>
      </c>
    </row>
    <row r="8" spans="1:207" ht="13.35" customHeight="1">
      <c r="A8" s="359">
        <f>'STUDENT PROFILE'!A8</f>
        <v>2</v>
      </c>
      <c r="B8" s="359" t="str">
        <f>'STUDENT PROFILE'!B8</f>
        <v>C</v>
      </c>
      <c r="C8" s="360" t="str">
        <f>'STUDENT PROFILE'!C8</f>
        <v>Sunny Kumar</v>
      </c>
      <c r="D8" s="359">
        <f>'STUDENT PROFILE'!D8</f>
        <v>2726</v>
      </c>
      <c r="E8" s="364">
        <f>'MARK LIST'!K12</f>
        <v>80</v>
      </c>
      <c r="F8" s="364">
        <f>'MARK LIST'!L12</f>
        <v>100</v>
      </c>
      <c r="G8" s="364" t="str">
        <f>'MARK LIST'!M12</f>
        <v>A1</v>
      </c>
      <c r="H8" s="361">
        <f>'MARK LIST'!Y12</f>
        <v>80</v>
      </c>
      <c r="I8" s="361">
        <f>'MARK LIST'!Z12</f>
        <v>100</v>
      </c>
      <c r="J8" s="361" t="str">
        <f>'MARK LIST'!AA12</f>
        <v>A1</v>
      </c>
      <c r="K8" s="361">
        <f>'MARK LIST'!AG12</f>
        <v>95</v>
      </c>
      <c r="L8" s="361">
        <f>'MARK LIST'!AI12</f>
        <v>95</v>
      </c>
      <c r="M8" s="361" t="str">
        <f>'MARK LIST'!AJ12</f>
        <v>A1</v>
      </c>
      <c r="N8" s="361">
        <f>'MARK LIST'!AO12</f>
        <v>49</v>
      </c>
      <c r="O8" s="361">
        <f t="shared" ref="O8:O56" si="0">N8*2</f>
        <v>98</v>
      </c>
      <c r="P8" s="361" t="str">
        <f>'MARK LIST'!AP12</f>
        <v>A1</v>
      </c>
      <c r="Q8" s="361">
        <f>'MARK LIST'!BA12</f>
        <v>80</v>
      </c>
      <c r="R8" s="361">
        <f>'MARK LIST'!BB12</f>
        <v>100</v>
      </c>
      <c r="S8" s="361" t="str">
        <f>'MARK LIST'!BC12</f>
        <v>A1</v>
      </c>
      <c r="T8" s="361">
        <f>'MARK LIST'!BO12</f>
        <v>80</v>
      </c>
      <c r="U8" s="361">
        <f>'MARK LIST'!BP12</f>
        <v>100</v>
      </c>
      <c r="V8" s="361" t="str">
        <f>'MARK LIST'!BQ12</f>
        <v>A1</v>
      </c>
      <c r="W8" s="361">
        <f>'MARK LIST'!BW12</f>
        <v>95</v>
      </c>
      <c r="X8" s="361">
        <f>'MARK LIST'!BY12</f>
        <v>95</v>
      </c>
      <c r="Y8" s="361" t="str">
        <f>'MARK LIST'!BZ12</f>
        <v>A1</v>
      </c>
      <c r="Z8" s="361">
        <f>'MARK LIST'!CE12</f>
        <v>49</v>
      </c>
      <c r="AA8" s="361">
        <f t="shared" ref="AA8:AA56" si="1">Z8*2</f>
        <v>98</v>
      </c>
      <c r="AB8" s="361" t="str">
        <f>'MARK LIST'!CF12</f>
        <v>A1</v>
      </c>
      <c r="AC8" s="361">
        <f>'MARK LIST'!CS12</f>
        <v>100</v>
      </c>
      <c r="AD8" s="361">
        <f t="shared" ref="AD8:AD56" si="2">AC8/$AC$6*100</f>
        <v>100</v>
      </c>
      <c r="AE8" s="361" t="str">
        <f>'MARK LIST'!DJ12</f>
        <v>A1</v>
      </c>
      <c r="AF8" s="361">
        <f>'MARK LIST'!CT12</f>
        <v>95</v>
      </c>
      <c r="AG8" s="361">
        <f t="shared" ref="AG8:AG56" si="3">AF8</f>
        <v>95</v>
      </c>
      <c r="AH8" s="113" t="str">
        <f t="shared" ref="AH8:AH56" si="4">IF(ISNUMBER(AG8),IF(AG8&gt;=91,"A1",IF(AG8&gt;=81,"A2",IF(AG8&gt;=71,"B1",IF(AG8&gt;=61,"B2",IF(AG8&gt;=51,"C1",IF(AG8&gt;=41,"C2",IF(AG8&gt;=33,"D",IF(AG8&gt;=21,"E1",IF(AG8&gt;0,"E2",""))))))))),AG8)</f>
        <v>A1</v>
      </c>
      <c r="AI8" s="361">
        <f>'MARK LIST'!CU12</f>
        <v>98</v>
      </c>
      <c r="AJ8" s="361" t="str">
        <f>'MARK LIST'!CW12</f>
        <v>10</v>
      </c>
      <c r="AK8" s="361" t="str">
        <f>'MARK LIST'!CV12</f>
        <v>A1</v>
      </c>
      <c r="AL8" s="365">
        <f>'MARK LIST'!K76</f>
        <v>80</v>
      </c>
      <c r="AM8" s="365">
        <f>'MARK LIST'!L76</f>
        <v>100</v>
      </c>
      <c r="AN8" s="365" t="str">
        <f>'MARK LIST'!M76</f>
        <v>A1</v>
      </c>
      <c r="AO8" s="365">
        <f>'MARK LIST'!Y76</f>
        <v>80</v>
      </c>
      <c r="AP8" s="365">
        <f>'MARK LIST'!Z76</f>
        <v>100</v>
      </c>
      <c r="AQ8" s="365" t="str">
        <f>'MARK LIST'!AA76</f>
        <v>A1</v>
      </c>
      <c r="AR8" s="365">
        <f>'MARK LIST'!AG76</f>
        <v>95</v>
      </c>
      <c r="AS8" s="365">
        <f>'MARK LIST'!AI76</f>
        <v>95</v>
      </c>
      <c r="AT8" s="365" t="str">
        <f>'MARK LIST'!AJ76</f>
        <v>A1</v>
      </c>
      <c r="AU8" s="365">
        <f>'MARK LIST'!AO76</f>
        <v>49</v>
      </c>
      <c r="AV8" s="365">
        <f t="shared" ref="AV8:AV56" si="5">AU8*2</f>
        <v>98</v>
      </c>
      <c r="AW8" s="365" t="str">
        <f>'MARK LIST'!AP76</f>
        <v>A1</v>
      </c>
      <c r="AX8" s="365">
        <f>'MARK LIST'!BA76</f>
        <v>80</v>
      </c>
      <c r="AY8" s="365">
        <f>'MARK LIST'!BB76</f>
        <v>100</v>
      </c>
      <c r="AZ8" s="365" t="str">
        <f>'MARK LIST'!BC76</f>
        <v>A1</v>
      </c>
      <c r="BA8" s="365">
        <f>'MARK LIST'!BO76</f>
        <v>80</v>
      </c>
      <c r="BB8" s="365">
        <f>'MARK LIST'!BP76</f>
        <v>100</v>
      </c>
      <c r="BC8" s="365" t="str">
        <f>'MARK LIST'!BQ76</f>
        <v>A1</v>
      </c>
      <c r="BD8" s="365">
        <f>'MARK LIST'!BW76</f>
        <v>95</v>
      </c>
      <c r="BE8" s="365">
        <f>'MARK LIST'!BY76</f>
        <v>119</v>
      </c>
      <c r="BF8" s="365" t="str">
        <f>'MARK LIST'!BZ76</f>
        <v>A1</v>
      </c>
      <c r="BG8" s="365">
        <f>'MARK LIST'!CE76</f>
        <v>56</v>
      </c>
      <c r="BH8" s="365">
        <f t="shared" ref="BH8:BH56" si="6">BG8*2</f>
        <v>112</v>
      </c>
      <c r="BI8" s="365" t="str">
        <f>'MARK LIST'!CF76</f>
        <v>A1</v>
      </c>
      <c r="BJ8" s="365">
        <f>'MARK LIST'!CS76</f>
        <v>100</v>
      </c>
      <c r="BK8" s="365">
        <f t="shared" ref="BK8:BK56" si="7">BJ8/BJ7*100</f>
        <v>100</v>
      </c>
      <c r="BL8" s="365" t="str">
        <f>'MARK LIST'!DJ76</f>
        <v>A1</v>
      </c>
      <c r="BM8" s="365">
        <f>'MARK LIST'!CT76</f>
        <v>107</v>
      </c>
      <c r="BN8" s="365">
        <f t="shared" ref="BN8:BN56" si="8">BM8</f>
        <v>107</v>
      </c>
      <c r="BO8" s="366" t="str">
        <f t="shared" ref="BO8:BO56" si="9">IF(ISNUMBER(BN8),IF(BN8&gt;=91,"A1",IF(BN8&gt;=81,"A2",IF(BN8&gt;=71,"B1",IF(BN8&gt;=61,"B2",IF(BN8&gt;=51,"C1",IF(BN8&gt;=41,"C2",IF(BN8&gt;=33,"D",IF(BN8&gt;=21,"E1",IF(BN8&gt;0,"E2",""))))))))),BN8)</f>
        <v>A1</v>
      </c>
      <c r="BP8" s="365">
        <f>'MARK LIST'!CU76</f>
        <v>105</v>
      </c>
      <c r="BQ8" s="365" t="str">
        <f>'MARK LIST'!CW76</f>
        <v>10</v>
      </c>
      <c r="BR8" s="365" t="str">
        <f>'MARK LIST'!CV76</f>
        <v>A1</v>
      </c>
      <c r="BS8" s="367">
        <f>'MARK LIST'!K140</f>
        <v>80</v>
      </c>
      <c r="BT8" s="367">
        <f>'MARK LIST'!L140</f>
        <v>100</v>
      </c>
      <c r="BU8" s="367" t="str">
        <f>'MARK LIST'!M140</f>
        <v>A1</v>
      </c>
      <c r="BV8" s="367">
        <f>'MARK LIST'!Y140</f>
        <v>80</v>
      </c>
      <c r="BW8" s="367">
        <f>'MARK LIST'!Z140</f>
        <v>100</v>
      </c>
      <c r="BX8" s="367" t="str">
        <f>'MARK LIST'!AA140</f>
        <v>A1</v>
      </c>
      <c r="BY8" s="367">
        <f>'MARK LIST'!AG140</f>
        <v>95</v>
      </c>
      <c r="BZ8" s="367">
        <f>'MARK LIST'!AI140</f>
        <v>95</v>
      </c>
      <c r="CA8" s="367" t="str">
        <f>'MARK LIST'!AJ140</f>
        <v>A1</v>
      </c>
      <c r="CB8" s="367">
        <f>'MARK LIST'!AO140</f>
        <v>49</v>
      </c>
      <c r="CC8" s="367">
        <f t="shared" ref="CC8:CC56" si="10">CB8*2</f>
        <v>98</v>
      </c>
      <c r="CD8" s="367" t="str">
        <f>'MARK LIST'!AP140</f>
        <v>A1</v>
      </c>
      <c r="CE8" s="367">
        <f>'MARK LIST'!BA140</f>
        <v>80</v>
      </c>
      <c r="CF8" s="367">
        <f>'MARK LIST'!BB140</f>
        <v>100</v>
      </c>
      <c r="CG8" s="367" t="str">
        <f>'MARK LIST'!BC140</f>
        <v>A1</v>
      </c>
      <c r="CH8" s="367">
        <f>'MARK LIST'!BO140</f>
        <v>80</v>
      </c>
      <c r="CI8" s="367">
        <f>'MARK LIST'!BP140</f>
        <v>100</v>
      </c>
      <c r="CJ8" s="367" t="str">
        <f>'MARK LIST'!BQ140</f>
        <v>A1</v>
      </c>
      <c r="CK8" s="367">
        <f>'MARK LIST'!BW140</f>
        <v>95</v>
      </c>
      <c r="CL8" s="367">
        <f>'MARK LIST'!BY140</f>
        <v>106</v>
      </c>
      <c r="CM8" s="367" t="str">
        <f>'MARK LIST'!BZ140</f>
        <v>A1</v>
      </c>
      <c r="CN8" s="367">
        <f>'MARK LIST'!CE140</f>
        <v>52</v>
      </c>
      <c r="CO8" s="367">
        <f t="shared" ref="CO8:CO56" si="11">CN8*2</f>
        <v>104</v>
      </c>
      <c r="CP8" s="367" t="str">
        <f>'MARK LIST'!CF140</f>
        <v>A1</v>
      </c>
      <c r="CQ8" s="367">
        <f>'MARK LIST'!CS140</f>
        <v>100</v>
      </c>
      <c r="CR8" s="367">
        <f t="shared" ref="CR8:CR56" si="12">CQ8</f>
        <v>100</v>
      </c>
      <c r="CS8" s="367" t="str">
        <f>'MARK LIST'!DJ140</f>
        <v>A1</v>
      </c>
      <c r="CT8" s="367">
        <f>'MARK LIST'!CT140</f>
        <v>101</v>
      </c>
      <c r="CU8" s="367">
        <f t="shared" ref="CU8:CU56" si="13">CT8</f>
        <v>101</v>
      </c>
      <c r="CV8" s="368" t="str">
        <f t="shared" ref="CV8:CV56" si="14">IF(ISNUMBER(CU8),IF(CU8&gt;=91,"A1",IF(CU8&gt;=81,"A2",IF(CU8&gt;=71,"B1",IF(CU8&gt;=61,"B2",IF(CU8&gt;=51,"C1",IF(CU8&gt;=41,"C2",IF(CU8&gt;=33,"D",IF(CU8&gt;=21,"E1",IF(CU8&gt;0,"E2",""))))))))),CU8)</f>
        <v>A1</v>
      </c>
      <c r="CW8" s="367">
        <f>'MARK LIST'!CU140</f>
        <v>101</v>
      </c>
      <c r="CX8" s="367" t="str">
        <f>'MARK LIST'!CW140</f>
        <v>10</v>
      </c>
      <c r="CY8" s="367" t="str">
        <f>'MARK LIST'!CV140</f>
        <v>A1</v>
      </c>
      <c r="CZ8" s="369">
        <f>'MARK LIST'!K204</f>
        <v>80</v>
      </c>
      <c r="DA8" s="369">
        <f>'MARK LIST'!L204</f>
        <v>80</v>
      </c>
      <c r="DB8" s="369" t="str">
        <f>'MARK LIST'!M204</f>
        <v>B1</v>
      </c>
      <c r="DC8" s="369">
        <f>'MARK LIST'!Y204</f>
        <v>80</v>
      </c>
      <c r="DD8" s="369">
        <f>'MARK LIST'!Z204</f>
        <v>100</v>
      </c>
      <c r="DE8" s="369" t="str">
        <f>'MARK LIST'!AA204</f>
        <v>A1</v>
      </c>
      <c r="DF8" s="369">
        <f>'MARK LIST'!AG204</f>
        <v>95</v>
      </c>
      <c r="DG8" s="369">
        <f>'MARK LIST'!AI204</f>
        <v>95</v>
      </c>
      <c r="DH8" s="369" t="str">
        <f>'MARK LIST'!AJ204</f>
        <v>A1</v>
      </c>
      <c r="DI8" s="369">
        <f>'MARK LIST'!AO204</f>
        <v>47</v>
      </c>
      <c r="DJ8" s="369">
        <f t="shared" ref="DJ8:DJ56" si="15">DI8*2</f>
        <v>94</v>
      </c>
      <c r="DK8" s="369" t="str">
        <f>'MARK LIST'!AP204</f>
        <v>A1</v>
      </c>
      <c r="DL8" s="369">
        <f>'MARK LIST'!BA204</f>
        <v>80</v>
      </c>
      <c r="DM8" s="369">
        <f>'MARK LIST'!BB204</f>
        <v>100</v>
      </c>
      <c r="DN8" s="369" t="str">
        <f>'MARK LIST'!BC204</f>
        <v>A1</v>
      </c>
      <c r="DO8" s="369">
        <f>'MARK LIST'!BO204</f>
        <v>80</v>
      </c>
      <c r="DP8" s="369">
        <f>'MARK LIST'!BP204</f>
        <v>100</v>
      </c>
      <c r="DQ8" s="369" t="str">
        <f>'MARK LIST'!BQ204</f>
        <v>A1</v>
      </c>
      <c r="DR8" s="369">
        <f>'MARK LIST'!BW204</f>
        <v>95</v>
      </c>
      <c r="DS8" s="369">
        <f>'MARK LIST'!BY204</f>
        <v>95</v>
      </c>
      <c r="DT8" s="369" t="str">
        <f>'MARK LIST'!BZ204</f>
        <v>A1</v>
      </c>
      <c r="DU8" s="369">
        <f>'MARK LIST'!CE204</f>
        <v>49</v>
      </c>
      <c r="DV8" s="369">
        <f t="shared" ref="DV8:DV56" si="16">DU8*2</f>
        <v>98</v>
      </c>
      <c r="DW8" s="369" t="str">
        <f>'MARK LIST'!CF204</f>
        <v>A1</v>
      </c>
      <c r="DX8" s="369">
        <f>'MARK LIST'!CS204</f>
        <v>95</v>
      </c>
      <c r="DY8" s="369">
        <f t="shared" ref="DY8:DY56" si="17">DX8</f>
        <v>95</v>
      </c>
      <c r="DZ8" s="369" t="str">
        <f>'MARK LIST'!DJ204</f>
        <v>A1</v>
      </c>
      <c r="EA8" s="369">
        <f>'MARK LIST'!CT204</f>
        <v>95</v>
      </c>
      <c r="EB8" s="369">
        <f t="shared" ref="EB8:EB56" si="18">EA8</f>
        <v>95</v>
      </c>
      <c r="EC8" s="113" t="str">
        <f t="shared" ref="EC8:EC56" si="19">IF(ISNUMBER(EB8),IF(EB8&gt;=91,"A1",IF(EB8&gt;=81,"A2",IF(EB8&gt;=71,"B1",IF(EB8&gt;=61,"B2",IF(EB8&gt;=51,"C1",IF(EB8&gt;=41,"C2",IF(EB8&gt;=33,"D",IF(EB8&gt;=21,"E1",IF(EB8&gt;0,"E2",""))))))))),EB8)</f>
        <v>A1</v>
      </c>
      <c r="ED8" s="369">
        <f>'MARK LIST'!CU204</f>
        <v>96</v>
      </c>
      <c r="EE8" s="369" t="str">
        <f>'MARK LIST'!CW204</f>
        <v>10</v>
      </c>
      <c r="EF8" s="369" t="str">
        <f>'MARK LIST'!CV204</f>
        <v>A1</v>
      </c>
      <c r="EG8" s="367">
        <f>'MARK LIST'!K268</f>
        <v>80</v>
      </c>
      <c r="EH8" s="367">
        <f>'MARK LIST'!L268</f>
        <v>100</v>
      </c>
      <c r="EI8" s="367" t="str">
        <f>'MARK LIST'!M268</f>
        <v>A1</v>
      </c>
      <c r="EJ8" s="367">
        <f>'MARK LIST'!Y268</f>
        <v>80</v>
      </c>
      <c r="EK8" s="367">
        <f>'MARK LIST'!Z268</f>
        <v>100</v>
      </c>
      <c r="EL8" s="367" t="str">
        <f>'MARK LIST'!AA268</f>
        <v>A1</v>
      </c>
      <c r="EM8" s="367">
        <f>'MARK LIST'!AG268</f>
        <v>95</v>
      </c>
      <c r="EN8" s="367">
        <f>'MARK LIST'!AI268</f>
        <v>95</v>
      </c>
      <c r="EO8" s="367" t="str">
        <f>'MARK LIST'!AJ268</f>
        <v>A1</v>
      </c>
      <c r="EP8" s="367">
        <f>'MARK LIST'!AO268</f>
        <v>49</v>
      </c>
      <c r="EQ8" s="367">
        <f t="shared" ref="EQ8:EQ56" si="20">EP8*2</f>
        <v>98</v>
      </c>
      <c r="ER8" s="367" t="str">
        <f>'MARK LIST'!AP268</f>
        <v>A1</v>
      </c>
      <c r="ES8" s="367">
        <f>'MARK LIST'!BA268</f>
        <v>80</v>
      </c>
      <c r="ET8" s="367">
        <f>'MARK LIST'!BB268</f>
        <v>100</v>
      </c>
      <c r="EU8" s="367" t="str">
        <f>'MARK LIST'!BC268</f>
        <v>A1</v>
      </c>
      <c r="EV8" s="367">
        <f>'MARK LIST'!BO268</f>
        <v>80</v>
      </c>
      <c r="EW8" s="367">
        <f>'MARK LIST'!BP268</f>
        <v>100</v>
      </c>
      <c r="EX8" s="367" t="str">
        <f>'MARK LIST'!BQ268</f>
        <v>A1</v>
      </c>
      <c r="EY8" s="367">
        <f>'MARK LIST'!BW268</f>
        <v>95</v>
      </c>
      <c r="EZ8" s="367">
        <f>'MARK LIST'!BY268</f>
        <v>119</v>
      </c>
      <c r="FA8" s="367" t="str">
        <f>'MARK LIST'!BZ268</f>
        <v>A1</v>
      </c>
      <c r="FB8" s="367">
        <f>'MARK LIST'!CE268</f>
        <v>56</v>
      </c>
      <c r="FC8" s="367">
        <f t="shared" ref="FC8:FC56" si="21">FB8*2</f>
        <v>112</v>
      </c>
      <c r="FD8" s="367" t="str">
        <f>'MARK LIST'!CF268</f>
        <v>A1</v>
      </c>
      <c r="FE8" s="367">
        <f>'MARK LIST'!CS268</f>
        <v>100</v>
      </c>
      <c r="FF8" s="367">
        <f t="shared" ref="FF8:FF56" si="22">FE8</f>
        <v>100</v>
      </c>
      <c r="FG8" s="367" t="str">
        <f>'MARK LIST'!DJ268</f>
        <v>A1</v>
      </c>
      <c r="FH8" s="367">
        <f>'MARK LIST'!CT268</f>
        <v>107</v>
      </c>
      <c r="FI8" s="367">
        <f t="shared" ref="FI8:FI56" si="23">FH8</f>
        <v>107</v>
      </c>
      <c r="FJ8" s="368" t="str">
        <f t="shared" ref="FJ8:FJ56" ca="1" si="24">IF(ISNUMBER(FJ8),IF(FI8&gt;=91,"A1",IF(FI8&gt;=81,"A2",IF(FI8&gt;=71,"B1",IF(FI8&gt;=61,"B2",IF(FI8&gt;=51,"C1",IF(FI8&gt;=41,"C2",IF(FI8&gt;=33,"D",IF(FI8&gt;=21,"E1",IF(FI8&gt;0,"E2",""))))))))),FI8)</f>
        <v>A1</v>
      </c>
      <c r="FK8" s="367">
        <f>'MARK LIST'!CU268</f>
        <v>105</v>
      </c>
      <c r="FL8" s="367" t="str">
        <f>'MARK LIST'!CW268</f>
        <v>10</v>
      </c>
      <c r="FM8" s="367" t="str">
        <f>'MARK LIST'!CV268</f>
        <v>A1</v>
      </c>
      <c r="FN8" s="370">
        <f>'MARK LIST'!K332</f>
        <v>80</v>
      </c>
      <c r="FO8" s="370">
        <f>'MARK LIST'!L332</f>
        <v>100</v>
      </c>
      <c r="FP8" s="370" t="str">
        <f>'MARK LIST'!M332</f>
        <v>A1</v>
      </c>
      <c r="FQ8" s="370">
        <f>'MARK LIST'!Y332</f>
        <v>80</v>
      </c>
      <c r="FR8" s="370">
        <f>'MARK LIST'!Z332</f>
        <v>100</v>
      </c>
      <c r="FS8" s="370" t="str">
        <f>'MARK LIST'!AA332</f>
        <v>A1</v>
      </c>
      <c r="FT8" s="370">
        <f>'MARK LIST'!AG332</f>
        <v>95</v>
      </c>
      <c r="FU8" s="370">
        <f>'MARK LIST'!AI332</f>
        <v>95</v>
      </c>
      <c r="FV8" s="370" t="str">
        <f>'MARK LIST'!AJ332</f>
        <v>A1</v>
      </c>
      <c r="FW8" s="370">
        <f>'MARK LIST'!AO332</f>
        <v>49</v>
      </c>
      <c r="FX8" s="370">
        <f t="shared" ref="FX8:FX56" si="25">FW8*2</f>
        <v>98</v>
      </c>
      <c r="FY8" s="370" t="str">
        <f>'MARK LIST'!AP332</f>
        <v>A1</v>
      </c>
      <c r="FZ8" s="370">
        <f>'MARK LIST'!BA332</f>
        <v>80</v>
      </c>
      <c r="GA8" s="370">
        <f>'MARK LIST'!BB332</f>
        <v>100</v>
      </c>
      <c r="GB8" s="370" t="str">
        <f>'MARK LIST'!BC332</f>
        <v>A1</v>
      </c>
      <c r="GC8" s="370">
        <f>'MARK LIST'!BO332</f>
        <v>80</v>
      </c>
      <c r="GD8" s="370">
        <f>'MARK LIST'!BP332</f>
        <v>100</v>
      </c>
      <c r="GE8" s="370" t="str">
        <f>'MARK LIST'!BQ332</f>
        <v>A1</v>
      </c>
      <c r="GF8" s="370">
        <f>'MARK LIST'!BW332</f>
        <v>95</v>
      </c>
      <c r="GG8" s="370">
        <f>'MARK LIST'!BY332</f>
        <v>95</v>
      </c>
      <c r="GH8" s="370" t="str">
        <f>'MARK LIST'!BZ332</f>
        <v>A1</v>
      </c>
      <c r="GI8" s="370">
        <f>'MARK LIST'!CE332</f>
        <v>49</v>
      </c>
      <c r="GJ8" s="370">
        <f t="shared" ref="GJ8:GJ56" si="26">GI8*2</f>
        <v>98</v>
      </c>
      <c r="GK8" s="370" t="str">
        <f>'MARK LIST'!CF332</f>
        <v>A1</v>
      </c>
      <c r="GL8" s="370">
        <f>'MARK LIST'!CS332</f>
        <v>100</v>
      </c>
      <c r="GM8" s="370">
        <f t="shared" ref="GM8:GM56" si="27">GL8</f>
        <v>100</v>
      </c>
      <c r="GN8" s="370" t="str">
        <f>'MARK LIST'!DJ332</f>
        <v>A1</v>
      </c>
      <c r="GO8" s="370">
        <f>'MARK LIST'!CT332</f>
        <v>95</v>
      </c>
      <c r="GP8" s="370">
        <f t="shared" ref="GP8:GP56" si="28">GO8</f>
        <v>95</v>
      </c>
      <c r="GQ8" s="371" t="str">
        <f t="shared" ref="GQ8:GQ56" si="29">IF(ISNUMBER(GP8),IF(GP8&gt;=91,"A1",IF(GP8&gt;=81,"A2",IF(GP8&gt;=71,"B1",IF(GP8&gt;=61,"B2",IF(GP8&gt;=51,"C1",IF(GP8&gt;=41,"C2",IF(GP8&gt;=33,"D",IF(GP8&gt;=21,"E1",IF(GP8&gt;0,"E2",""))))))))),GP8)</f>
        <v>A1</v>
      </c>
      <c r="GR8" s="370">
        <f>'MARK LIST'!CU332</f>
        <v>98</v>
      </c>
      <c r="GS8" s="370" t="str">
        <f>'MARK LIST'!CW332</f>
        <v>10</v>
      </c>
      <c r="GT8" s="370" t="str">
        <f>'MARK LIST'!CV332</f>
        <v>A1</v>
      </c>
      <c r="GU8" s="361">
        <f>'MARK LIST'!CQ395</f>
        <v>603</v>
      </c>
      <c r="GV8" s="361">
        <f>'MARK LIST'!CR395</f>
        <v>101</v>
      </c>
      <c r="GW8" s="361" t="str">
        <f>'MARK LIST'!CS395</f>
        <v>A1</v>
      </c>
      <c r="GX8" s="361">
        <f>'MARK LIST'!CT395</f>
        <v>10</v>
      </c>
      <c r="GY8" s="361">
        <f>'MARK LIST'!CU395</f>
        <v>1</v>
      </c>
    </row>
    <row r="9" spans="1:207" ht="13.35" customHeight="1">
      <c r="A9" s="359">
        <f>'STUDENT PROFILE'!A9</f>
        <v>3</v>
      </c>
      <c r="B9" s="359" t="str">
        <f>'STUDENT PROFILE'!B9</f>
        <v>B</v>
      </c>
      <c r="C9" s="360" t="str">
        <f>'STUDENT PROFILE'!C9</f>
        <v>Manish</v>
      </c>
      <c r="D9" s="359">
        <f>'STUDENT PROFILE'!D9</f>
        <v>2730</v>
      </c>
      <c r="E9" s="364">
        <f>'MARK LIST'!K13</f>
        <v>80</v>
      </c>
      <c r="F9" s="364">
        <f>'MARK LIST'!L13</f>
        <v>100</v>
      </c>
      <c r="G9" s="364" t="str">
        <f>'MARK LIST'!M13</f>
        <v>A1</v>
      </c>
      <c r="H9" s="361">
        <f>'MARK LIST'!Y13</f>
        <v>80</v>
      </c>
      <c r="I9" s="361">
        <f>'MARK LIST'!Z13</f>
        <v>100</v>
      </c>
      <c r="J9" s="361" t="str">
        <f>'MARK LIST'!AA13</f>
        <v>A1</v>
      </c>
      <c r="K9" s="361">
        <f>'MARK LIST'!AG13</f>
        <v>95</v>
      </c>
      <c r="L9" s="361">
        <f>'MARK LIST'!AI13</f>
        <v>95</v>
      </c>
      <c r="M9" s="361" t="str">
        <f>'MARK LIST'!AJ13</f>
        <v>A1</v>
      </c>
      <c r="N9" s="361">
        <f>'MARK LIST'!AO13</f>
        <v>49</v>
      </c>
      <c r="O9" s="361">
        <f t="shared" si="0"/>
        <v>98</v>
      </c>
      <c r="P9" s="361" t="str">
        <f>'MARK LIST'!AP13</f>
        <v>A1</v>
      </c>
      <c r="Q9" s="361">
        <f>'MARK LIST'!BA13</f>
        <v>80</v>
      </c>
      <c r="R9" s="361">
        <f>'MARK LIST'!BB13</f>
        <v>100</v>
      </c>
      <c r="S9" s="361" t="str">
        <f>'MARK LIST'!BC13</f>
        <v>A1</v>
      </c>
      <c r="T9" s="361">
        <f>'MARK LIST'!BO13</f>
        <v>80</v>
      </c>
      <c r="U9" s="361">
        <f>'MARK LIST'!BP13</f>
        <v>100</v>
      </c>
      <c r="V9" s="361" t="str">
        <f>'MARK LIST'!BQ13</f>
        <v>A1</v>
      </c>
      <c r="W9" s="361">
        <f>'MARK LIST'!BW13</f>
        <v>95</v>
      </c>
      <c r="X9" s="361">
        <f>'MARK LIST'!BY13</f>
        <v>95</v>
      </c>
      <c r="Y9" s="361" t="str">
        <f>'MARK LIST'!BZ13</f>
        <v>A1</v>
      </c>
      <c r="Z9" s="361">
        <f>'MARK LIST'!CE13</f>
        <v>49</v>
      </c>
      <c r="AA9" s="361">
        <f t="shared" si="1"/>
        <v>98</v>
      </c>
      <c r="AB9" s="361" t="str">
        <f>'MARK LIST'!CF13</f>
        <v>A1</v>
      </c>
      <c r="AC9" s="361">
        <f>'MARK LIST'!CS13</f>
        <v>100</v>
      </c>
      <c r="AD9" s="361">
        <f t="shared" si="2"/>
        <v>100</v>
      </c>
      <c r="AE9" s="361" t="str">
        <f>'MARK LIST'!DJ13</f>
        <v>A1</v>
      </c>
      <c r="AF9" s="361">
        <f>'MARK LIST'!CT13</f>
        <v>95</v>
      </c>
      <c r="AG9" s="361">
        <f t="shared" si="3"/>
        <v>95</v>
      </c>
      <c r="AH9" s="113" t="str">
        <f t="shared" si="4"/>
        <v>A1</v>
      </c>
      <c r="AI9" s="361">
        <f>'MARK LIST'!CU13</f>
        <v>98</v>
      </c>
      <c r="AJ9" s="361" t="str">
        <f>'MARK LIST'!CW13</f>
        <v>10</v>
      </c>
      <c r="AK9" s="361" t="str">
        <f>'MARK LIST'!CV13</f>
        <v>A1</v>
      </c>
      <c r="AL9" s="365">
        <f>'MARK LIST'!K77</f>
        <v>80</v>
      </c>
      <c r="AM9" s="365">
        <f>'MARK LIST'!L77</f>
        <v>100</v>
      </c>
      <c r="AN9" s="365" t="str">
        <f>'MARK LIST'!M77</f>
        <v>A1</v>
      </c>
      <c r="AO9" s="365">
        <f>'MARK LIST'!Y77</f>
        <v>80</v>
      </c>
      <c r="AP9" s="365">
        <f>'MARK LIST'!Z77</f>
        <v>100</v>
      </c>
      <c r="AQ9" s="365" t="str">
        <f>'MARK LIST'!AA77</f>
        <v>A1</v>
      </c>
      <c r="AR9" s="365">
        <f>'MARK LIST'!AG77</f>
        <v>95</v>
      </c>
      <c r="AS9" s="365">
        <f>'MARK LIST'!AI77</f>
        <v>95</v>
      </c>
      <c r="AT9" s="365" t="str">
        <f>'MARK LIST'!AJ77</f>
        <v>A1</v>
      </c>
      <c r="AU9" s="365">
        <f>'MARK LIST'!AO77</f>
        <v>49</v>
      </c>
      <c r="AV9" s="365">
        <f t="shared" si="5"/>
        <v>98</v>
      </c>
      <c r="AW9" s="365" t="str">
        <f>'MARK LIST'!AP77</f>
        <v>A1</v>
      </c>
      <c r="AX9" s="365">
        <f>'MARK LIST'!BA77</f>
        <v>80</v>
      </c>
      <c r="AY9" s="365">
        <f>'MARK LIST'!BB77</f>
        <v>100</v>
      </c>
      <c r="AZ9" s="365" t="str">
        <f>'MARK LIST'!BC77</f>
        <v>A1</v>
      </c>
      <c r="BA9" s="365">
        <f>'MARK LIST'!BO77</f>
        <v>80</v>
      </c>
      <c r="BB9" s="365">
        <f>'MARK LIST'!BP77</f>
        <v>100</v>
      </c>
      <c r="BC9" s="365" t="str">
        <f>'MARK LIST'!BQ77</f>
        <v>A1</v>
      </c>
      <c r="BD9" s="365">
        <f>'MARK LIST'!BW77</f>
        <v>95</v>
      </c>
      <c r="BE9" s="365">
        <f>'MARK LIST'!BY77</f>
        <v>119</v>
      </c>
      <c r="BF9" s="365" t="str">
        <f>'MARK LIST'!BZ77</f>
        <v>A1</v>
      </c>
      <c r="BG9" s="365">
        <f>'MARK LIST'!CE77</f>
        <v>56</v>
      </c>
      <c r="BH9" s="365">
        <f t="shared" si="6"/>
        <v>112</v>
      </c>
      <c r="BI9" s="365" t="str">
        <f>'MARK LIST'!CF77</f>
        <v>A1</v>
      </c>
      <c r="BJ9" s="365">
        <f>'MARK LIST'!CS77</f>
        <v>100</v>
      </c>
      <c r="BK9" s="365">
        <f t="shared" si="7"/>
        <v>100</v>
      </c>
      <c r="BL9" s="365" t="str">
        <f>'MARK LIST'!DJ77</f>
        <v>A1</v>
      </c>
      <c r="BM9" s="365">
        <f>'MARK LIST'!CT77</f>
        <v>107</v>
      </c>
      <c r="BN9" s="365">
        <f t="shared" si="8"/>
        <v>107</v>
      </c>
      <c r="BO9" s="366" t="str">
        <f t="shared" si="9"/>
        <v>A1</v>
      </c>
      <c r="BP9" s="365">
        <f>'MARK LIST'!CU77</f>
        <v>105</v>
      </c>
      <c r="BQ9" s="365" t="str">
        <f>'MARK LIST'!CW77</f>
        <v>10</v>
      </c>
      <c r="BR9" s="365" t="str">
        <f>'MARK LIST'!CV77</f>
        <v>A1</v>
      </c>
      <c r="BS9" s="367">
        <f>'MARK LIST'!K141</f>
        <v>80</v>
      </c>
      <c r="BT9" s="367">
        <f>'MARK LIST'!L141</f>
        <v>100</v>
      </c>
      <c r="BU9" s="367" t="str">
        <f>'MARK LIST'!M141</f>
        <v>A1</v>
      </c>
      <c r="BV9" s="367">
        <f>'MARK LIST'!Y141</f>
        <v>80</v>
      </c>
      <c r="BW9" s="367">
        <f>'MARK LIST'!Z141</f>
        <v>100</v>
      </c>
      <c r="BX9" s="367" t="str">
        <f>'MARK LIST'!AA141</f>
        <v>A1</v>
      </c>
      <c r="BY9" s="367">
        <f>'MARK LIST'!AG141</f>
        <v>95</v>
      </c>
      <c r="BZ9" s="367">
        <f>'MARK LIST'!AI141</f>
        <v>95</v>
      </c>
      <c r="CA9" s="367" t="str">
        <f>'MARK LIST'!AJ141</f>
        <v>A1</v>
      </c>
      <c r="CB9" s="367">
        <f>'MARK LIST'!AO141</f>
        <v>49</v>
      </c>
      <c r="CC9" s="367">
        <f t="shared" si="10"/>
        <v>98</v>
      </c>
      <c r="CD9" s="367" t="str">
        <f>'MARK LIST'!AP141</f>
        <v>A1</v>
      </c>
      <c r="CE9" s="367">
        <f>'MARK LIST'!BA141</f>
        <v>80</v>
      </c>
      <c r="CF9" s="367">
        <f>'MARK LIST'!BB141</f>
        <v>100</v>
      </c>
      <c r="CG9" s="367" t="str">
        <f>'MARK LIST'!BC141</f>
        <v>A1</v>
      </c>
      <c r="CH9" s="367">
        <f>'MARK LIST'!BO141</f>
        <v>80</v>
      </c>
      <c r="CI9" s="367">
        <f>'MARK LIST'!BP141</f>
        <v>100</v>
      </c>
      <c r="CJ9" s="367" t="str">
        <f>'MARK LIST'!BQ141</f>
        <v>A1</v>
      </c>
      <c r="CK9" s="367">
        <f>'MARK LIST'!BW141</f>
        <v>95</v>
      </c>
      <c r="CL9" s="367">
        <f>'MARK LIST'!BY141</f>
        <v>106</v>
      </c>
      <c r="CM9" s="367" t="str">
        <f>'MARK LIST'!BZ141</f>
        <v>A1</v>
      </c>
      <c r="CN9" s="367">
        <f>'MARK LIST'!CE141</f>
        <v>52</v>
      </c>
      <c r="CO9" s="367">
        <f t="shared" si="11"/>
        <v>104</v>
      </c>
      <c r="CP9" s="367" t="str">
        <f>'MARK LIST'!CF141</f>
        <v>A1</v>
      </c>
      <c r="CQ9" s="367">
        <f>'MARK LIST'!CS141</f>
        <v>100</v>
      </c>
      <c r="CR9" s="367">
        <f t="shared" si="12"/>
        <v>100</v>
      </c>
      <c r="CS9" s="367" t="str">
        <f>'MARK LIST'!DJ141</f>
        <v>A1</v>
      </c>
      <c r="CT9" s="367">
        <f>'MARK LIST'!CT141</f>
        <v>101</v>
      </c>
      <c r="CU9" s="367">
        <f t="shared" si="13"/>
        <v>101</v>
      </c>
      <c r="CV9" s="368" t="str">
        <f t="shared" si="14"/>
        <v>A1</v>
      </c>
      <c r="CW9" s="367">
        <f>'MARK LIST'!CU141</f>
        <v>101</v>
      </c>
      <c r="CX9" s="367" t="str">
        <f>'MARK LIST'!CW141</f>
        <v>10</v>
      </c>
      <c r="CY9" s="367" t="str">
        <f>'MARK LIST'!CV141</f>
        <v>A1</v>
      </c>
      <c r="CZ9" s="369">
        <f>'MARK LIST'!K205</f>
        <v>80</v>
      </c>
      <c r="DA9" s="369">
        <f>'MARK LIST'!L205</f>
        <v>80</v>
      </c>
      <c r="DB9" s="369" t="str">
        <f>'MARK LIST'!M205</f>
        <v>B1</v>
      </c>
      <c r="DC9" s="369">
        <f>'MARK LIST'!Y205</f>
        <v>80</v>
      </c>
      <c r="DD9" s="369">
        <f>'MARK LIST'!Z205</f>
        <v>100</v>
      </c>
      <c r="DE9" s="369" t="str">
        <f>'MARK LIST'!AA205</f>
        <v>A1</v>
      </c>
      <c r="DF9" s="369">
        <f>'MARK LIST'!AG205</f>
        <v>95</v>
      </c>
      <c r="DG9" s="369">
        <f>'MARK LIST'!AI205</f>
        <v>95</v>
      </c>
      <c r="DH9" s="369" t="str">
        <f>'MARK LIST'!AJ205</f>
        <v>A1</v>
      </c>
      <c r="DI9" s="369">
        <f>'MARK LIST'!AO205</f>
        <v>47</v>
      </c>
      <c r="DJ9" s="369">
        <f t="shared" si="15"/>
        <v>94</v>
      </c>
      <c r="DK9" s="369" t="str">
        <f>'MARK LIST'!AP205</f>
        <v>A1</v>
      </c>
      <c r="DL9" s="369">
        <f>'MARK LIST'!BA205</f>
        <v>80</v>
      </c>
      <c r="DM9" s="369">
        <f>'MARK LIST'!BB205</f>
        <v>100</v>
      </c>
      <c r="DN9" s="369" t="str">
        <f>'MARK LIST'!BC205</f>
        <v>A1</v>
      </c>
      <c r="DO9" s="369">
        <f>'MARK LIST'!BO205</f>
        <v>80</v>
      </c>
      <c r="DP9" s="369">
        <f>'MARK LIST'!BP205</f>
        <v>100</v>
      </c>
      <c r="DQ9" s="369" t="str">
        <f>'MARK LIST'!BQ205</f>
        <v>A1</v>
      </c>
      <c r="DR9" s="369">
        <f>'MARK LIST'!BW205</f>
        <v>95</v>
      </c>
      <c r="DS9" s="369">
        <f>'MARK LIST'!BY205</f>
        <v>95</v>
      </c>
      <c r="DT9" s="369" t="str">
        <f>'MARK LIST'!BZ205</f>
        <v>A1</v>
      </c>
      <c r="DU9" s="369">
        <f>'MARK LIST'!CE205</f>
        <v>49</v>
      </c>
      <c r="DV9" s="369">
        <f t="shared" si="16"/>
        <v>98</v>
      </c>
      <c r="DW9" s="369" t="str">
        <f>'MARK LIST'!CF205</f>
        <v>A1</v>
      </c>
      <c r="DX9" s="369">
        <f>'MARK LIST'!CS205</f>
        <v>95</v>
      </c>
      <c r="DY9" s="369">
        <f t="shared" si="17"/>
        <v>95</v>
      </c>
      <c r="DZ9" s="369" t="str">
        <f>'MARK LIST'!DJ205</f>
        <v>A1</v>
      </c>
      <c r="EA9" s="369">
        <f>'MARK LIST'!CT205</f>
        <v>95</v>
      </c>
      <c r="EB9" s="369">
        <f t="shared" si="18"/>
        <v>95</v>
      </c>
      <c r="EC9" s="113" t="str">
        <f t="shared" si="19"/>
        <v>A1</v>
      </c>
      <c r="ED9" s="369">
        <f>'MARK LIST'!CU205</f>
        <v>96</v>
      </c>
      <c r="EE9" s="369" t="str">
        <f>'MARK LIST'!CW205</f>
        <v>10</v>
      </c>
      <c r="EF9" s="369" t="str">
        <f>'MARK LIST'!CV205</f>
        <v>A1</v>
      </c>
      <c r="EG9" s="367">
        <f>'MARK LIST'!K269</f>
        <v>80</v>
      </c>
      <c r="EH9" s="367">
        <f>'MARK LIST'!L269</f>
        <v>100</v>
      </c>
      <c r="EI9" s="367" t="str">
        <f>'MARK LIST'!M269</f>
        <v>A1</v>
      </c>
      <c r="EJ9" s="367">
        <f>'MARK LIST'!Y269</f>
        <v>80</v>
      </c>
      <c r="EK9" s="367">
        <f>'MARK LIST'!Z269</f>
        <v>100</v>
      </c>
      <c r="EL9" s="367" t="str">
        <f>'MARK LIST'!AA269</f>
        <v>A1</v>
      </c>
      <c r="EM9" s="367">
        <f>'MARK LIST'!AG269</f>
        <v>95</v>
      </c>
      <c r="EN9" s="367">
        <f>'MARK LIST'!AI269</f>
        <v>95</v>
      </c>
      <c r="EO9" s="367" t="str">
        <f>'MARK LIST'!AJ269</f>
        <v>A1</v>
      </c>
      <c r="EP9" s="367">
        <f>'MARK LIST'!AO269</f>
        <v>49</v>
      </c>
      <c r="EQ9" s="367">
        <f t="shared" si="20"/>
        <v>98</v>
      </c>
      <c r="ER9" s="367" t="str">
        <f>'MARK LIST'!AP269</f>
        <v>A1</v>
      </c>
      <c r="ES9" s="367">
        <f>'MARK LIST'!BA269</f>
        <v>80</v>
      </c>
      <c r="ET9" s="367">
        <f>'MARK LIST'!BB269</f>
        <v>100</v>
      </c>
      <c r="EU9" s="367" t="str">
        <f>'MARK LIST'!BC269</f>
        <v>A1</v>
      </c>
      <c r="EV9" s="367">
        <f>'MARK LIST'!BO269</f>
        <v>80</v>
      </c>
      <c r="EW9" s="367">
        <f>'MARK LIST'!BP269</f>
        <v>100</v>
      </c>
      <c r="EX9" s="367" t="str">
        <f>'MARK LIST'!BQ269</f>
        <v>A1</v>
      </c>
      <c r="EY9" s="367">
        <f>'MARK LIST'!BW269</f>
        <v>95</v>
      </c>
      <c r="EZ9" s="367">
        <f>'MARK LIST'!BY269</f>
        <v>119</v>
      </c>
      <c r="FA9" s="367" t="str">
        <f>'MARK LIST'!BZ269</f>
        <v>A1</v>
      </c>
      <c r="FB9" s="367">
        <f>'MARK LIST'!CE269</f>
        <v>56</v>
      </c>
      <c r="FC9" s="367">
        <f t="shared" si="21"/>
        <v>112</v>
      </c>
      <c r="FD9" s="367" t="str">
        <f>'MARK LIST'!CF269</f>
        <v>A1</v>
      </c>
      <c r="FE9" s="367">
        <f>'MARK LIST'!CS269</f>
        <v>100</v>
      </c>
      <c r="FF9" s="367">
        <f t="shared" si="22"/>
        <v>100</v>
      </c>
      <c r="FG9" s="367" t="str">
        <f>'MARK LIST'!DJ269</f>
        <v>A1</v>
      </c>
      <c r="FH9" s="367">
        <f>'MARK LIST'!CT269</f>
        <v>107</v>
      </c>
      <c r="FI9" s="367">
        <f t="shared" si="23"/>
        <v>107</v>
      </c>
      <c r="FJ9" s="368" t="str">
        <f t="shared" ca="1" si="24"/>
        <v>A1</v>
      </c>
      <c r="FK9" s="367">
        <f>'MARK LIST'!CU269</f>
        <v>105</v>
      </c>
      <c r="FL9" s="367" t="str">
        <f>'MARK LIST'!CW269</f>
        <v>10</v>
      </c>
      <c r="FM9" s="367" t="str">
        <f>'MARK LIST'!CV269</f>
        <v>A1</v>
      </c>
      <c r="FN9" s="370">
        <f>'MARK LIST'!K333</f>
        <v>80</v>
      </c>
      <c r="FO9" s="370">
        <f>'MARK LIST'!L333</f>
        <v>100</v>
      </c>
      <c r="FP9" s="370" t="str">
        <f>'MARK LIST'!M333</f>
        <v>A1</v>
      </c>
      <c r="FQ9" s="370">
        <f>'MARK LIST'!Y333</f>
        <v>80</v>
      </c>
      <c r="FR9" s="370">
        <f>'MARK LIST'!Z333</f>
        <v>100</v>
      </c>
      <c r="FS9" s="370" t="str">
        <f>'MARK LIST'!AA333</f>
        <v>A1</v>
      </c>
      <c r="FT9" s="370">
        <f>'MARK LIST'!AG333</f>
        <v>95</v>
      </c>
      <c r="FU9" s="370">
        <f>'MARK LIST'!AI333</f>
        <v>95</v>
      </c>
      <c r="FV9" s="370" t="str">
        <f>'MARK LIST'!AJ333</f>
        <v>A1</v>
      </c>
      <c r="FW9" s="370">
        <f>'MARK LIST'!AO333</f>
        <v>49</v>
      </c>
      <c r="FX9" s="370">
        <f t="shared" si="25"/>
        <v>98</v>
      </c>
      <c r="FY9" s="370" t="str">
        <f>'MARK LIST'!AP333</f>
        <v>A1</v>
      </c>
      <c r="FZ9" s="370">
        <f>'MARK LIST'!BA333</f>
        <v>80</v>
      </c>
      <c r="GA9" s="370">
        <f>'MARK LIST'!BB333</f>
        <v>100</v>
      </c>
      <c r="GB9" s="370" t="str">
        <f>'MARK LIST'!BC333</f>
        <v>A1</v>
      </c>
      <c r="GC9" s="370">
        <f>'MARK LIST'!BO333</f>
        <v>80</v>
      </c>
      <c r="GD9" s="370">
        <f>'MARK LIST'!BP333</f>
        <v>100</v>
      </c>
      <c r="GE9" s="370" t="str">
        <f>'MARK LIST'!BQ333</f>
        <v>A1</v>
      </c>
      <c r="GF9" s="370">
        <f>'MARK LIST'!BW333</f>
        <v>95</v>
      </c>
      <c r="GG9" s="370">
        <f>'MARK LIST'!BY333</f>
        <v>95</v>
      </c>
      <c r="GH9" s="370" t="str">
        <f>'MARK LIST'!BZ333</f>
        <v>A1</v>
      </c>
      <c r="GI9" s="370">
        <f>'MARK LIST'!CE333</f>
        <v>49</v>
      </c>
      <c r="GJ9" s="370">
        <f t="shared" si="26"/>
        <v>98</v>
      </c>
      <c r="GK9" s="370" t="str">
        <f>'MARK LIST'!CF333</f>
        <v>A1</v>
      </c>
      <c r="GL9" s="370">
        <f>'MARK LIST'!CS333</f>
        <v>100</v>
      </c>
      <c r="GM9" s="370">
        <f t="shared" si="27"/>
        <v>100</v>
      </c>
      <c r="GN9" s="370" t="str">
        <f>'MARK LIST'!DJ333</f>
        <v>A1</v>
      </c>
      <c r="GO9" s="370">
        <f>'MARK LIST'!CT333</f>
        <v>95</v>
      </c>
      <c r="GP9" s="370">
        <f t="shared" si="28"/>
        <v>95</v>
      </c>
      <c r="GQ9" s="371" t="str">
        <f t="shared" si="29"/>
        <v>A1</v>
      </c>
      <c r="GR9" s="370">
        <f>'MARK LIST'!CU333</f>
        <v>98</v>
      </c>
      <c r="GS9" s="370" t="str">
        <f>'MARK LIST'!CW333</f>
        <v>10</v>
      </c>
      <c r="GT9" s="370" t="str">
        <f>'MARK LIST'!CV333</f>
        <v>A1</v>
      </c>
      <c r="GU9" s="361">
        <f>'MARK LIST'!CQ396</f>
        <v>603</v>
      </c>
      <c r="GV9" s="361">
        <f>'MARK LIST'!CR396</f>
        <v>101</v>
      </c>
      <c r="GW9" s="361" t="str">
        <f>'MARK LIST'!CS396</f>
        <v>A1</v>
      </c>
      <c r="GX9" s="361">
        <f>'MARK LIST'!CT396</f>
        <v>10</v>
      </c>
      <c r="GY9" s="361">
        <f>'MARK LIST'!CU396</f>
        <v>1</v>
      </c>
    </row>
    <row r="10" spans="1:207" ht="13.35" customHeight="1">
      <c r="A10" s="359">
        <f>'STUDENT PROFILE'!A10</f>
        <v>4</v>
      </c>
      <c r="B10" s="359" t="str">
        <f>'STUDENT PROFILE'!B10</f>
        <v>J</v>
      </c>
      <c r="C10" s="360" t="str">
        <f>'STUDENT PROFILE'!C10</f>
        <v>Sunil</v>
      </c>
      <c r="D10" s="359">
        <f>'STUDENT PROFILE'!D10</f>
        <v>2731</v>
      </c>
      <c r="E10" s="364">
        <f>'MARK LIST'!K14</f>
        <v>80</v>
      </c>
      <c r="F10" s="364">
        <f>'MARK LIST'!L14</f>
        <v>100</v>
      </c>
      <c r="G10" s="364" t="str">
        <f>'MARK LIST'!M14</f>
        <v>A1</v>
      </c>
      <c r="H10" s="361">
        <f>'MARK LIST'!Y14</f>
        <v>80</v>
      </c>
      <c r="I10" s="361">
        <f>'MARK LIST'!Z14</f>
        <v>100</v>
      </c>
      <c r="J10" s="361" t="str">
        <f>'MARK LIST'!AA14</f>
        <v>A1</v>
      </c>
      <c r="K10" s="361">
        <f>'MARK LIST'!AG14</f>
        <v>95</v>
      </c>
      <c r="L10" s="361">
        <f>'MARK LIST'!AI14</f>
        <v>95</v>
      </c>
      <c r="M10" s="361" t="str">
        <f>'MARK LIST'!AJ14</f>
        <v>A1</v>
      </c>
      <c r="N10" s="361">
        <f>'MARK LIST'!AO14</f>
        <v>49</v>
      </c>
      <c r="O10" s="361">
        <f t="shared" si="0"/>
        <v>98</v>
      </c>
      <c r="P10" s="361" t="str">
        <f>'MARK LIST'!AP14</f>
        <v>A1</v>
      </c>
      <c r="Q10" s="361">
        <f>'MARK LIST'!BA14</f>
        <v>80</v>
      </c>
      <c r="R10" s="361">
        <f>'MARK LIST'!BB14</f>
        <v>100</v>
      </c>
      <c r="S10" s="361" t="str">
        <f>'MARK LIST'!BC14</f>
        <v>A1</v>
      </c>
      <c r="T10" s="361">
        <f>'MARK LIST'!BO14</f>
        <v>80</v>
      </c>
      <c r="U10" s="361">
        <f>'MARK LIST'!BP14</f>
        <v>100</v>
      </c>
      <c r="V10" s="361" t="str">
        <f>'MARK LIST'!BQ14</f>
        <v>A1</v>
      </c>
      <c r="W10" s="361">
        <f>'MARK LIST'!BW14</f>
        <v>95</v>
      </c>
      <c r="X10" s="361">
        <f>'MARK LIST'!BY14</f>
        <v>95</v>
      </c>
      <c r="Y10" s="361" t="str">
        <f>'MARK LIST'!BZ14</f>
        <v>A1</v>
      </c>
      <c r="Z10" s="361">
        <f>'MARK LIST'!CE14</f>
        <v>49</v>
      </c>
      <c r="AA10" s="361">
        <f t="shared" si="1"/>
        <v>98</v>
      </c>
      <c r="AB10" s="361" t="str">
        <f>'MARK LIST'!CF14</f>
        <v>A1</v>
      </c>
      <c r="AC10" s="361">
        <f>'MARK LIST'!CS14</f>
        <v>100</v>
      </c>
      <c r="AD10" s="361">
        <f t="shared" si="2"/>
        <v>100</v>
      </c>
      <c r="AE10" s="361" t="str">
        <f>'MARK LIST'!DJ14</f>
        <v>A1</v>
      </c>
      <c r="AF10" s="361">
        <f>'MARK LIST'!CT14</f>
        <v>95</v>
      </c>
      <c r="AG10" s="361">
        <f t="shared" si="3"/>
        <v>95</v>
      </c>
      <c r="AH10" s="113" t="str">
        <f t="shared" si="4"/>
        <v>A1</v>
      </c>
      <c r="AI10" s="361">
        <f>'MARK LIST'!CU14</f>
        <v>98</v>
      </c>
      <c r="AJ10" s="361" t="str">
        <f>'MARK LIST'!CW14</f>
        <v>10</v>
      </c>
      <c r="AK10" s="361" t="str">
        <f>'MARK LIST'!CV14</f>
        <v>A1</v>
      </c>
      <c r="AL10" s="365">
        <f>'MARK LIST'!K78</f>
        <v>80</v>
      </c>
      <c r="AM10" s="365">
        <f>'MARK LIST'!L78</f>
        <v>100</v>
      </c>
      <c r="AN10" s="365" t="str">
        <f>'MARK LIST'!M78</f>
        <v>A1</v>
      </c>
      <c r="AO10" s="365">
        <f>'MARK LIST'!Y78</f>
        <v>80</v>
      </c>
      <c r="AP10" s="365">
        <f>'MARK LIST'!Z78</f>
        <v>100</v>
      </c>
      <c r="AQ10" s="365" t="str">
        <f>'MARK LIST'!AA78</f>
        <v>A1</v>
      </c>
      <c r="AR10" s="365">
        <f>'MARK LIST'!AG78</f>
        <v>95</v>
      </c>
      <c r="AS10" s="365">
        <f>'MARK LIST'!AI78</f>
        <v>95</v>
      </c>
      <c r="AT10" s="365" t="str">
        <f>'MARK LIST'!AJ78</f>
        <v>A1</v>
      </c>
      <c r="AU10" s="365">
        <f>'MARK LIST'!AO78</f>
        <v>49</v>
      </c>
      <c r="AV10" s="365">
        <f t="shared" si="5"/>
        <v>98</v>
      </c>
      <c r="AW10" s="365" t="str">
        <f>'MARK LIST'!AP78</f>
        <v>A1</v>
      </c>
      <c r="AX10" s="365">
        <f>'MARK LIST'!BA78</f>
        <v>80</v>
      </c>
      <c r="AY10" s="365">
        <f>'MARK LIST'!BB78</f>
        <v>100</v>
      </c>
      <c r="AZ10" s="365" t="str">
        <f>'MARK LIST'!BC78</f>
        <v>A1</v>
      </c>
      <c r="BA10" s="365">
        <f>'MARK LIST'!BO78</f>
        <v>80</v>
      </c>
      <c r="BB10" s="365">
        <f>'MARK LIST'!BP78</f>
        <v>100</v>
      </c>
      <c r="BC10" s="365" t="str">
        <f>'MARK LIST'!BQ78</f>
        <v>A1</v>
      </c>
      <c r="BD10" s="365">
        <f>'MARK LIST'!BW78</f>
        <v>95</v>
      </c>
      <c r="BE10" s="365">
        <f>'MARK LIST'!BY78</f>
        <v>119</v>
      </c>
      <c r="BF10" s="365" t="str">
        <f>'MARK LIST'!BZ78</f>
        <v>A1</v>
      </c>
      <c r="BG10" s="365">
        <f>'MARK LIST'!CE78</f>
        <v>56</v>
      </c>
      <c r="BH10" s="365">
        <f t="shared" si="6"/>
        <v>112</v>
      </c>
      <c r="BI10" s="365" t="str">
        <f>'MARK LIST'!CF78</f>
        <v>A1</v>
      </c>
      <c r="BJ10" s="365">
        <f>'MARK LIST'!CS78</f>
        <v>100</v>
      </c>
      <c r="BK10" s="365">
        <f t="shared" si="7"/>
        <v>100</v>
      </c>
      <c r="BL10" s="365" t="str">
        <f>'MARK LIST'!DJ78</f>
        <v>A1</v>
      </c>
      <c r="BM10" s="365">
        <f>'MARK LIST'!CT78</f>
        <v>107</v>
      </c>
      <c r="BN10" s="365">
        <f t="shared" si="8"/>
        <v>107</v>
      </c>
      <c r="BO10" s="366" t="str">
        <f t="shared" si="9"/>
        <v>A1</v>
      </c>
      <c r="BP10" s="365">
        <f>'MARK LIST'!CU78</f>
        <v>105</v>
      </c>
      <c r="BQ10" s="365" t="str">
        <f>'MARK LIST'!CW78</f>
        <v>10</v>
      </c>
      <c r="BR10" s="365" t="str">
        <f>'MARK LIST'!CV78</f>
        <v>A1</v>
      </c>
      <c r="BS10" s="367">
        <f>'MARK LIST'!K142</f>
        <v>80</v>
      </c>
      <c r="BT10" s="367">
        <f>'MARK LIST'!L142</f>
        <v>100</v>
      </c>
      <c r="BU10" s="367" t="str">
        <f>'MARK LIST'!M142</f>
        <v>A1</v>
      </c>
      <c r="BV10" s="367">
        <f>'MARK LIST'!Y142</f>
        <v>80</v>
      </c>
      <c r="BW10" s="367">
        <f>'MARK LIST'!Z142</f>
        <v>100</v>
      </c>
      <c r="BX10" s="367" t="str">
        <f>'MARK LIST'!AA142</f>
        <v>A1</v>
      </c>
      <c r="BY10" s="367">
        <f>'MARK LIST'!AG142</f>
        <v>95</v>
      </c>
      <c r="BZ10" s="367">
        <f>'MARK LIST'!AI142</f>
        <v>95</v>
      </c>
      <c r="CA10" s="367" t="str">
        <f>'MARK LIST'!AJ142</f>
        <v>A1</v>
      </c>
      <c r="CB10" s="367">
        <f>'MARK LIST'!AO142</f>
        <v>49</v>
      </c>
      <c r="CC10" s="367">
        <f t="shared" si="10"/>
        <v>98</v>
      </c>
      <c r="CD10" s="367" t="str">
        <f>'MARK LIST'!AP142</f>
        <v>A1</v>
      </c>
      <c r="CE10" s="367">
        <f>'MARK LIST'!BA142</f>
        <v>80</v>
      </c>
      <c r="CF10" s="367">
        <f>'MARK LIST'!BB142</f>
        <v>100</v>
      </c>
      <c r="CG10" s="367" t="str">
        <f>'MARK LIST'!BC142</f>
        <v>A1</v>
      </c>
      <c r="CH10" s="367">
        <f>'MARK LIST'!BO142</f>
        <v>80</v>
      </c>
      <c r="CI10" s="367">
        <f>'MARK LIST'!BP142</f>
        <v>100</v>
      </c>
      <c r="CJ10" s="367" t="str">
        <f>'MARK LIST'!BQ142</f>
        <v>A1</v>
      </c>
      <c r="CK10" s="367">
        <f>'MARK LIST'!BW142</f>
        <v>95</v>
      </c>
      <c r="CL10" s="367">
        <f>'MARK LIST'!BY142</f>
        <v>106</v>
      </c>
      <c r="CM10" s="367" t="str">
        <f>'MARK LIST'!BZ142</f>
        <v>A1</v>
      </c>
      <c r="CN10" s="367">
        <f>'MARK LIST'!CE142</f>
        <v>52</v>
      </c>
      <c r="CO10" s="367">
        <f t="shared" si="11"/>
        <v>104</v>
      </c>
      <c r="CP10" s="367" t="str">
        <f>'MARK LIST'!CF142</f>
        <v>A1</v>
      </c>
      <c r="CQ10" s="367">
        <f>'MARK LIST'!CS142</f>
        <v>100</v>
      </c>
      <c r="CR10" s="367">
        <f t="shared" si="12"/>
        <v>100</v>
      </c>
      <c r="CS10" s="367" t="str">
        <f>'MARK LIST'!DJ142</f>
        <v>A1</v>
      </c>
      <c r="CT10" s="367">
        <f>'MARK LIST'!CT142</f>
        <v>101</v>
      </c>
      <c r="CU10" s="367">
        <f t="shared" si="13"/>
        <v>101</v>
      </c>
      <c r="CV10" s="368" t="str">
        <f t="shared" si="14"/>
        <v>A1</v>
      </c>
      <c r="CW10" s="367">
        <f>'MARK LIST'!CU142</f>
        <v>101</v>
      </c>
      <c r="CX10" s="367" t="str">
        <f>'MARK LIST'!CW142</f>
        <v>10</v>
      </c>
      <c r="CY10" s="367" t="str">
        <f>'MARK LIST'!CV142</f>
        <v>A1</v>
      </c>
      <c r="CZ10" s="369">
        <f>'MARK LIST'!K206</f>
        <v>80</v>
      </c>
      <c r="DA10" s="369">
        <f>'MARK LIST'!L206</f>
        <v>80</v>
      </c>
      <c r="DB10" s="369" t="str">
        <f>'MARK LIST'!M206</f>
        <v>B1</v>
      </c>
      <c r="DC10" s="369">
        <f>'MARK LIST'!Y206</f>
        <v>80</v>
      </c>
      <c r="DD10" s="369">
        <f>'MARK LIST'!Z206</f>
        <v>100</v>
      </c>
      <c r="DE10" s="369" t="str">
        <f>'MARK LIST'!AA206</f>
        <v>A1</v>
      </c>
      <c r="DF10" s="369">
        <f>'MARK LIST'!AG206</f>
        <v>95</v>
      </c>
      <c r="DG10" s="369">
        <f>'MARK LIST'!AI206</f>
        <v>95</v>
      </c>
      <c r="DH10" s="369" t="str">
        <f>'MARK LIST'!AJ206</f>
        <v>A1</v>
      </c>
      <c r="DI10" s="369">
        <f>'MARK LIST'!AO206</f>
        <v>47</v>
      </c>
      <c r="DJ10" s="369">
        <f t="shared" si="15"/>
        <v>94</v>
      </c>
      <c r="DK10" s="369" t="str">
        <f>'MARK LIST'!AP206</f>
        <v>A1</v>
      </c>
      <c r="DL10" s="369">
        <f>'MARK LIST'!BA206</f>
        <v>80</v>
      </c>
      <c r="DM10" s="369">
        <f>'MARK LIST'!BB206</f>
        <v>100</v>
      </c>
      <c r="DN10" s="369" t="str">
        <f>'MARK LIST'!BC206</f>
        <v>A1</v>
      </c>
      <c r="DO10" s="369">
        <f>'MARK LIST'!BO206</f>
        <v>80</v>
      </c>
      <c r="DP10" s="369">
        <f>'MARK LIST'!BP206</f>
        <v>100</v>
      </c>
      <c r="DQ10" s="369" t="str">
        <f>'MARK LIST'!BQ206</f>
        <v>A1</v>
      </c>
      <c r="DR10" s="369">
        <f>'MARK LIST'!BW206</f>
        <v>95</v>
      </c>
      <c r="DS10" s="369">
        <f>'MARK LIST'!BY206</f>
        <v>95</v>
      </c>
      <c r="DT10" s="369" t="str">
        <f>'MARK LIST'!BZ206</f>
        <v>A1</v>
      </c>
      <c r="DU10" s="369">
        <f>'MARK LIST'!CE206</f>
        <v>49</v>
      </c>
      <c r="DV10" s="369">
        <f t="shared" si="16"/>
        <v>98</v>
      </c>
      <c r="DW10" s="369" t="str">
        <f>'MARK LIST'!CF206</f>
        <v>A1</v>
      </c>
      <c r="DX10" s="369">
        <f>'MARK LIST'!CS206</f>
        <v>95</v>
      </c>
      <c r="DY10" s="369">
        <f t="shared" si="17"/>
        <v>95</v>
      </c>
      <c r="DZ10" s="369" t="str">
        <f>'MARK LIST'!DJ206</f>
        <v>A1</v>
      </c>
      <c r="EA10" s="369">
        <f>'MARK LIST'!CT206</f>
        <v>95</v>
      </c>
      <c r="EB10" s="369">
        <f t="shared" si="18"/>
        <v>95</v>
      </c>
      <c r="EC10" s="113" t="str">
        <f t="shared" si="19"/>
        <v>A1</v>
      </c>
      <c r="ED10" s="369">
        <f>'MARK LIST'!CU206</f>
        <v>96</v>
      </c>
      <c r="EE10" s="369" t="str">
        <f>'MARK LIST'!CW206</f>
        <v>10</v>
      </c>
      <c r="EF10" s="369" t="str">
        <f>'MARK LIST'!CV206</f>
        <v>A1</v>
      </c>
      <c r="EG10" s="367">
        <f>'MARK LIST'!K270</f>
        <v>80</v>
      </c>
      <c r="EH10" s="367">
        <f>'MARK LIST'!L270</f>
        <v>100</v>
      </c>
      <c r="EI10" s="367" t="str">
        <f>'MARK LIST'!M270</f>
        <v>A1</v>
      </c>
      <c r="EJ10" s="367">
        <f>'MARK LIST'!Y270</f>
        <v>80</v>
      </c>
      <c r="EK10" s="367">
        <f>'MARK LIST'!Z270</f>
        <v>100</v>
      </c>
      <c r="EL10" s="367" t="str">
        <f>'MARK LIST'!AA270</f>
        <v>A1</v>
      </c>
      <c r="EM10" s="367">
        <f>'MARK LIST'!AG270</f>
        <v>95</v>
      </c>
      <c r="EN10" s="367">
        <f>'MARK LIST'!AI270</f>
        <v>95</v>
      </c>
      <c r="EO10" s="367" t="str">
        <f>'MARK LIST'!AJ270</f>
        <v>A1</v>
      </c>
      <c r="EP10" s="367">
        <f>'MARK LIST'!AO270</f>
        <v>49</v>
      </c>
      <c r="EQ10" s="367">
        <f t="shared" si="20"/>
        <v>98</v>
      </c>
      <c r="ER10" s="367" t="str">
        <f>'MARK LIST'!AP270</f>
        <v>A1</v>
      </c>
      <c r="ES10" s="367">
        <f>'MARK LIST'!BA270</f>
        <v>80</v>
      </c>
      <c r="ET10" s="367">
        <f>'MARK LIST'!BB270</f>
        <v>100</v>
      </c>
      <c r="EU10" s="367" t="str">
        <f>'MARK LIST'!BC270</f>
        <v>A1</v>
      </c>
      <c r="EV10" s="367">
        <f>'MARK LIST'!BO270</f>
        <v>80</v>
      </c>
      <c r="EW10" s="367">
        <f>'MARK LIST'!BP270</f>
        <v>100</v>
      </c>
      <c r="EX10" s="367" t="str">
        <f>'MARK LIST'!BQ270</f>
        <v>A1</v>
      </c>
      <c r="EY10" s="367">
        <f>'MARK LIST'!BW270</f>
        <v>95</v>
      </c>
      <c r="EZ10" s="367">
        <f>'MARK LIST'!BY270</f>
        <v>119</v>
      </c>
      <c r="FA10" s="367" t="str">
        <f>'MARK LIST'!BZ270</f>
        <v>A1</v>
      </c>
      <c r="FB10" s="367">
        <f>'MARK LIST'!CE270</f>
        <v>56</v>
      </c>
      <c r="FC10" s="367">
        <f t="shared" si="21"/>
        <v>112</v>
      </c>
      <c r="FD10" s="367" t="str">
        <f>'MARK LIST'!CF270</f>
        <v>A1</v>
      </c>
      <c r="FE10" s="367">
        <f>'MARK LIST'!CS270</f>
        <v>100</v>
      </c>
      <c r="FF10" s="367">
        <f t="shared" si="22"/>
        <v>100</v>
      </c>
      <c r="FG10" s="367" t="str">
        <f>'MARK LIST'!DJ270</f>
        <v>A1</v>
      </c>
      <c r="FH10" s="367">
        <f>'MARK LIST'!CT270</f>
        <v>107</v>
      </c>
      <c r="FI10" s="367">
        <f t="shared" si="23"/>
        <v>107</v>
      </c>
      <c r="FJ10" s="368" t="str">
        <f t="shared" ca="1" si="24"/>
        <v>A1</v>
      </c>
      <c r="FK10" s="367">
        <f>'MARK LIST'!CU270</f>
        <v>105</v>
      </c>
      <c r="FL10" s="367" t="str">
        <f>'MARK LIST'!CW270</f>
        <v>10</v>
      </c>
      <c r="FM10" s="367" t="str">
        <f>'MARK LIST'!CV270</f>
        <v>A1</v>
      </c>
      <c r="FN10" s="370">
        <f>'MARK LIST'!K334</f>
        <v>80</v>
      </c>
      <c r="FO10" s="370">
        <f>'MARK LIST'!L334</f>
        <v>100</v>
      </c>
      <c r="FP10" s="370" t="str">
        <f>'MARK LIST'!M334</f>
        <v>A1</v>
      </c>
      <c r="FQ10" s="370">
        <f>'MARK LIST'!Y334</f>
        <v>80</v>
      </c>
      <c r="FR10" s="370">
        <f>'MARK LIST'!Z334</f>
        <v>100</v>
      </c>
      <c r="FS10" s="370" t="str">
        <f>'MARK LIST'!AA334</f>
        <v>A1</v>
      </c>
      <c r="FT10" s="370">
        <f>'MARK LIST'!AG334</f>
        <v>95</v>
      </c>
      <c r="FU10" s="370">
        <f>'MARK LIST'!AI334</f>
        <v>95</v>
      </c>
      <c r="FV10" s="370" t="str">
        <f>'MARK LIST'!AJ334</f>
        <v>A1</v>
      </c>
      <c r="FW10" s="370">
        <f>'MARK LIST'!AO334</f>
        <v>49</v>
      </c>
      <c r="FX10" s="370">
        <f t="shared" si="25"/>
        <v>98</v>
      </c>
      <c r="FY10" s="370" t="str">
        <f>'MARK LIST'!AP334</f>
        <v>A1</v>
      </c>
      <c r="FZ10" s="370">
        <f>'MARK LIST'!BA334</f>
        <v>80</v>
      </c>
      <c r="GA10" s="370">
        <f>'MARK LIST'!BB334</f>
        <v>100</v>
      </c>
      <c r="GB10" s="370" t="str">
        <f>'MARK LIST'!BC334</f>
        <v>A1</v>
      </c>
      <c r="GC10" s="370">
        <f>'MARK LIST'!BO334</f>
        <v>80</v>
      </c>
      <c r="GD10" s="370">
        <f>'MARK LIST'!BP334</f>
        <v>100</v>
      </c>
      <c r="GE10" s="370" t="str">
        <f>'MARK LIST'!BQ334</f>
        <v>A1</v>
      </c>
      <c r="GF10" s="370">
        <f>'MARK LIST'!BW334</f>
        <v>95</v>
      </c>
      <c r="GG10" s="370">
        <f>'MARK LIST'!BY334</f>
        <v>95</v>
      </c>
      <c r="GH10" s="370" t="str">
        <f>'MARK LIST'!BZ334</f>
        <v>A1</v>
      </c>
      <c r="GI10" s="370">
        <f>'MARK LIST'!CE334</f>
        <v>49</v>
      </c>
      <c r="GJ10" s="370">
        <f t="shared" si="26"/>
        <v>98</v>
      </c>
      <c r="GK10" s="370" t="str">
        <f>'MARK LIST'!CF334</f>
        <v>A1</v>
      </c>
      <c r="GL10" s="370">
        <f>'MARK LIST'!CS334</f>
        <v>100</v>
      </c>
      <c r="GM10" s="370">
        <f t="shared" si="27"/>
        <v>100</v>
      </c>
      <c r="GN10" s="370" t="str">
        <f>'MARK LIST'!DJ334</f>
        <v>A1</v>
      </c>
      <c r="GO10" s="370">
        <f>'MARK LIST'!CT334</f>
        <v>95</v>
      </c>
      <c r="GP10" s="370">
        <f t="shared" si="28"/>
        <v>95</v>
      </c>
      <c r="GQ10" s="371" t="str">
        <f t="shared" si="29"/>
        <v>A1</v>
      </c>
      <c r="GR10" s="370">
        <f>'MARK LIST'!CU334</f>
        <v>98</v>
      </c>
      <c r="GS10" s="370" t="str">
        <f>'MARK LIST'!CW334</f>
        <v>10</v>
      </c>
      <c r="GT10" s="370" t="str">
        <f>'MARK LIST'!CV334</f>
        <v>A1</v>
      </c>
      <c r="GU10" s="361">
        <f>'MARK LIST'!CQ397</f>
        <v>603</v>
      </c>
      <c r="GV10" s="361">
        <f>'MARK LIST'!CR397</f>
        <v>101</v>
      </c>
      <c r="GW10" s="361" t="str">
        <f>'MARK LIST'!CS397</f>
        <v>A1</v>
      </c>
      <c r="GX10" s="361">
        <f>'MARK LIST'!CT397</f>
        <v>10</v>
      </c>
      <c r="GY10" s="361">
        <f>'MARK LIST'!CU397</f>
        <v>1</v>
      </c>
    </row>
    <row r="11" spans="1:207" ht="13.35" customHeight="1">
      <c r="A11" s="359">
        <f>'STUDENT PROFILE'!A11</f>
        <v>5</v>
      </c>
      <c r="B11" s="359" t="str">
        <f>'STUDENT PROFILE'!B11</f>
        <v>J</v>
      </c>
      <c r="C11" s="360" t="str">
        <f>'STUDENT PROFILE'!C11</f>
        <v>Jaibeer</v>
      </c>
      <c r="D11" s="359">
        <f>'STUDENT PROFILE'!D11</f>
        <v>2732</v>
      </c>
      <c r="E11" s="364">
        <f>'MARK LIST'!K15</f>
        <v>80</v>
      </c>
      <c r="F11" s="364">
        <f>'MARK LIST'!L15</f>
        <v>100</v>
      </c>
      <c r="G11" s="364" t="str">
        <f>'MARK LIST'!M15</f>
        <v>A1</v>
      </c>
      <c r="H11" s="361">
        <f>'MARK LIST'!Y15</f>
        <v>80</v>
      </c>
      <c r="I11" s="361">
        <f>'MARK LIST'!Z15</f>
        <v>100</v>
      </c>
      <c r="J11" s="361" t="str">
        <f>'MARK LIST'!AA15</f>
        <v>A1</v>
      </c>
      <c r="K11" s="361">
        <f>'MARK LIST'!AG15</f>
        <v>95</v>
      </c>
      <c r="L11" s="361">
        <f>'MARK LIST'!AI15</f>
        <v>95</v>
      </c>
      <c r="M11" s="361" t="str">
        <f>'MARK LIST'!AJ15</f>
        <v>A1</v>
      </c>
      <c r="N11" s="361">
        <f>'MARK LIST'!AO15</f>
        <v>49</v>
      </c>
      <c r="O11" s="361">
        <f t="shared" si="0"/>
        <v>98</v>
      </c>
      <c r="P11" s="361" t="str">
        <f>'MARK LIST'!AP15</f>
        <v>A1</v>
      </c>
      <c r="Q11" s="361">
        <f>'MARK LIST'!BA15</f>
        <v>80</v>
      </c>
      <c r="R11" s="361">
        <f>'MARK LIST'!BB15</f>
        <v>100</v>
      </c>
      <c r="S11" s="361" t="str">
        <f>'MARK LIST'!BC15</f>
        <v>A1</v>
      </c>
      <c r="T11" s="361">
        <f>'MARK LIST'!BO15</f>
        <v>80</v>
      </c>
      <c r="U11" s="361">
        <f>'MARK LIST'!BP15</f>
        <v>100</v>
      </c>
      <c r="V11" s="361" t="str">
        <f>'MARK LIST'!BQ15</f>
        <v>A1</v>
      </c>
      <c r="W11" s="361">
        <f>'MARK LIST'!BW15</f>
        <v>95</v>
      </c>
      <c r="X11" s="361">
        <f>'MARK LIST'!BY15</f>
        <v>95</v>
      </c>
      <c r="Y11" s="361" t="str">
        <f>'MARK LIST'!BZ15</f>
        <v>A1</v>
      </c>
      <c r="Z11" s="361">
        <f>'MARK LIST'!CE15</f>
        <v>49</v>
      </c>
      <c r="AA11" s="361">
        <f t="shared" si="1"/>
        <v>98</v>
      </c>
      <c r="AB11" s="361" t="str">
        <f>'MARK LIST'!CF15</f>
        <v>A1</v>
      </c>
      <c r="AC11" s="361">
        <f>'MARK LIST'!CS15</f>
        <v>100</v>
      </c>
      <c r="AD11" s="361">
        <f t="shared" si="2"/>
        <v>100</v>
      </c>
      <c r="AE11" s="361" t="str">
        <f>'MARK LIST'!DJ15</f>
        <v>A1</v>
      </c>
      <c r="AF11" s="361">
        <f>'MARK LIST'!CT15</f>
        <v>95</v>
      </c>
      <c r="AG11" s="361">
        <f t="shared" si="3"/>
        <v>95</v>
      </c>
      <c r="AH11" s="113" t="str">
        <f t="shared" si="4"/>
        <v>A1</v>
      </c>
      <c r="AI11" s="361">
        <f>'MARK LIST'!CU15</f>
        <v>98</v>
      </c>
      <c r="AJ11" s="361" t="str">
        <f>'MARK LIST'!CW15</f>
        <v>10</v>
      </c>
      <c r="AK11" s="361" t="str">
        <f>'MARK LIST'!CV15</f>
        <v>A1</v>
      </c>
      <c r="AL11" s="365">
        <f>'MARK LIST'!K79</f>
        <v>80</v>
      </c>
      <c r="AM11" s="365">
        <f>'MARK LIST'!L79</f>
        <v>100</v>
      </c>
      <c r="AN11" s="365" t="str">
        <f>'MARK LIST'!M79</f>
        <v>A1</v>
      </c>
      <c r="AO11" s="365">
        <f>'MARK LIST'!Y79</f>
        <v>80</v>
      </c>
      <c r="AP11" s="365">
        <f>'MARK LIST'!Z79</f>
        <v>100</v>
      </c>
      <c r="AQ11" s="365" t="str">
        <f>'MARK LIST'!AA79</f>
        <v>A1</v>
      </c>
      <c r="AR11" s="365">
        <f>'MARK LIST'!AG79</f>
        <v>95</v>
      </c>
      <c r="AS11" s="365">
        <f>'MARK LIST'!AI79</f>
        <v>95</v>
      </c>
      <c r="AT11" s="365" t="str">
        <f>'MARK LIST'!AJ79</f>
        <v>A1</v>
      </c>
      <c r="AU11" s="365">
        <f>'MARK LIST'!AO79</f>
        <v>49</v>
      </c>
      <c r="AV11" s="365">
        <f t="shared" si="5"/>
        <v>98</v>
      </c>
      <c r="AW11" s="365" t="str">
        <f>'MARK LIST'!AP79</f>
        <v>A1</v>
      </c>
      <c r="AX11" s="365">
        <f>'MARK LIST'!BA79</f>
        <v>80</v>
      </c>
      <c r="AY11" s="365">
        <f>'MARK LIST'!BB79</f>
        <v>100</v>
      </c>
      <c r="AZ11" s="365" t="str">
        <f>'MARK LIST'!BC79</f>
        <v>A1</v>
      </c>
      <c r="BA11" s="365">
        <f>'MARK LIST'!BO79</f>
        <v>80</v>
      </c>
      <c r="BB11" s="365">
        <f>'MARK LIST'!BP79</f>
        <v>100</v>
      </c>
      <c r="BC11" s="365" t="str">
        <f>'MARK LIST'!BQ79</f>
        <v>A1</v>
      </c>
      <c r="BD11" s="365">
        <f>'MARK LIST'!BW79</f>
        <v>95</v>
      </c>
      <c r="BE11" s="365">
        <f>'MARK LIST'!BY79</f>
        <v>119</v>
      </c>
      <c r="BF11" s="365" t="str">
        <f>'MARK LIST'!BZ79</f>
        <v>A1</v>
      </c>
      <c r="BG11" s="365">
        <f>'MARK LIST'!CE79</f>
        <v>56</v>
      </c>
      <c r="BH11" s="365">
        <f t="shared" si="6"/>
        <v>112</v>
      </c>
      <c r="BI11" s="365" t="str">
        <f>'MARK LIST'!CF79</f>
        <v>A1</v>
      </c>
      <c r="BJ11" s="365">
        <f>'MARK LIST'!CS79</f>
        <v>100</v>
      </c>
      <c r="BK11" s="365">
        <f t="shared" si="7"/>
        <v>100</v>
      </c>
      <c r="BL11" s="365" t="str">
        <f>'MARK LIST'!DJ79</f>
        <v>A1</v>
      </c>
      <c r="BM11" s="365">
        <f>'MARK LIST'!CT79</f>
        <v>107</v>
      </c>
      <c r="BN11" s="365">
        <f t="shared" si="8"/>
        <v>107</v>
      </c>
      <c r="BO11" s="366" t="str">
        <f t="shared" si="9"/>
        <v>A1</v>
      </c>
      <c r="BP11" s="365">
        <f>'MARK LIST'!CU79</f>
        <v>105</v>
      </c>
      <c r="BQ11" s="365" t="str">
        <f>'MARK LIST'!CW79</f>
        <v>10</v>
      </c>
      <c r="BR11" s="365" t="str">
        <f>'MARK LIST'!CV79</f>
        <v>A1</v>
      </c>
      <c r="BS11" s="367">
        <f>'MARK LIST'!K143</f>
        <v>80</v>
      </c>
      <c r="BT11" s="367">
        <f>'MARK LIST'!L143</f>
        <v>100</v>
      </c>
      <c r="BU11" s="367" t="str">
        <f>'MARK LIST'!M143</f>
        <v>A1</v>
      </c>
      <c r="BV11" s="367">
        <f>'MARK LIST'!Y143</f>
        <v>80</v>
      </c>
      <c r="BW11" s="367">
        <f>'MARK LIST'!Z143</f>
        <v>100</v>
      </c>
      <c r="BX11" s="367" t="str">
        <f>'MARK LIST'!AA143</f>
        <v>A1</v>
      </c>
      <c r="BY11" s="367">
        <f>'MARK LIST'!AG143</f>
        <v>95</v>
      </c>
      <c r="BZ11" s="367">
        <f>'MARK LIST'!AI143</f>
        <v>95</v>
      </c>
      <c r="CA11" s="367" t="str">
        <f>'MARK LIST'!AJ143</f>
        <v>A1</v>
      </c>
      <c r="CB11" s="367">
        <f>'MARK LIST'!AO143</f>
        <v>49</v>
      </c>
      <c r="CC11" s="367">
        <f t="shared" si="10"/>
        <v>98</v>
      </c>
      <c r="CD11" s="367" t="str">
        <f>'MARK LIST'!AP143</f>
        <v>A1</v>
      </c>
      <c r="CE11" s="367">
        <f>'MARK LIST'!BA143</f>
        <v>80</v>
      </c>
      <c r="CF11" s="367">
        <f>'MARK LIST'!BB143</f>
        <v>100</v>
      </c>
      <c r="CG11" s="367" t="str">
        <f>'MARK LIST'!BC143</f>
        <v>A1</v>
      </c>
      <c r="CH11" s="367">
        <f>'MARK LIST'!BO143</f>
        <v>80</v>
      </c>
      <c r="CI11" s="367">
        <f>'MARK LIST'!BP143</f>
        <v>100</v>
      </c>
      <c r="CJ11" s="367" t="str">
        <f>'MARK LIST'!BQ143</f>
        <v>A1</v>
      </c>
      <c r="CK11" s="367">
        <f>'MARK LIST'!BW143</f>
        <v>95</v>
      </c>
      <c r="CL11" s="367">
        <f>'MARK LIST'!BY143</f>
        <v>106</v>
      </c>
      <c r="CM11" s="367" t="str">
        <f>'MARK LIST'!BZ143</f>
        <v>A1</v>
      </c>
      <c r="CN11" s="367">
        <f>'MARK LIST'!CE143</f>
        <v>52</v>
      </c>
      <c r="CO11" s="367">
        <f t="shared" si="11"/>
        <v>104</v>
      </c>
      <c r="CP11" s="367" t="str">
        <f>'MARK LIST'!CF143</f>
        <v>A1</v>
      </c>
      <c r="CQ11" s="367">
        <f>'MARK LIST'!CS143</f>
        <v>100</v>
      </c>
      <c r="CR11" s="367">
        <f t="shared" si="12"/>
        <v>100</v>
      </c>
      <c r="CS11" s="367" t="str">
        <f>'MARK LIST'!DJ143</f>
        <v>A1</v>
      </c>
      <c r="CT11" s="367">
        <f>'MARK LIST'!CT143</f>
        <v>101</v>
      </c>
      <c r="CU11" s="367">
        <f t="shared" si="13"/>
        <v>101</v>
      </c>
      <c r="CV11" s="368" t="str">
        <f t="shared" si="14"/>
        <v>A1</v>
      </c>
      <c r="CW11" s="367">
        <f>'MARK LIST'!CU143</f>
        <v>101</v>
      </c>
      <c r="CX11" s="367" t="str">
        <f>'MARK LIST'!CW143</f>
        <v>10</v>
      </c>
      <c r="CY11" s="367" t="str">
        <f>'MARK LIST'!CV143</f>
        <v>A1</v>
      </c>
      <c r="CZ11" s="369">
        <f>'MARK LIST'!K207</f>
        <v>80</v>
      </c>
      <c r="DA11" s="369">
        <f>'MARK LIST'!L207</f>
        <v>80</v>
      </c>
      <c r="DB11" s="369" t="str">
        <f>'MARK LIST'!M207</f>
        <v>B1</v>
      </c>
      <c r="DC11" s="369">
        <f>'MARK LIST'!Y207</f>
        <v>80</v>
      </c>
      <c r="DD11" s="369">
        <f>'MARK LIST'!Z207</f>
        <v>100</v>
      </c>
      <c r="DE11" s="369" t="str">
        <f>'MARK LIST'!AA207</f>
        <v>A1</v>
      </c>
      <c r="DF11" s="369">
        <f>'MARK LIST'!AG207</f>
        <v>95</v>
      </c>
      <c r="DG11" s="369">
        <f>'MARK LIST'!AI207</f>
        <v>95</v>
      </c>
      <c r="DH11" s="369" t="str">
        <f>'MARK LIST'!AJ207</f>
        <v>A1</v>
      </c>
      <c r="DI11" s="369">
        <f>'MARK LIST'!AO207</f>
        <v>47</v>
      </c>
      <c r="DJ11" s="369">
        <f t="shared" si="15"/>
        <v>94</v>
      </c>
      <c r="DK11" s="369" t="str">
        <f>'MARK LIST'!AP207</f>
        <v>A1</v>
      </c>
      <c r="DL11" s="369">
        <f>'MARK LIST'!BA207</f>
        <v>80</v>
      </c>
      <c r="DM11" s="369">
        <f>'MARK LIST'!BB207</f>
        <v>100</v>
      </c>
      <c r="DN11" s="369" t="str">
        <f>'MARK LIST'!BC207</f>
        <v>A1</v>
      </c>
      <c r="DO11" s="369">
        <f>'MARK LIST'!BO207</f>
        <v>80</v>
      </c>
      <c r="DP11" s="369">
        <f>'MARK LIST'!BP207</f>
        <v>100</v>
      </c>
      <c r="DQ11" s="369" t="str">
        <f>'MARK LIST'!BQ207</f>
        <v>A1</v>
      </c>
      <c r="DR11" s="369">
        <f>'MARK LIST'!BW207</f>
        <v>95</v>
      </c>
      <c r="DS11" s="369">
        <f>'MARK LIST'!BY207</f>
        <v>95</v>
      </c>
      <c r="DT11" s="369" t="str">
        <f>'MARK LIST'!BZ207</f>
        <v>A1</v>
      </c>
      <c r="DU11" s="369">
        <f>'MARK LIST'!CE207</f>
        <v>49</v>
      </c>
      <c r="DV11" s="369">
        <f t="shared" si="16"/>
        <v>98</v>
      </c>
      <c r="DW11" s="369" t="str">
        <f>'MARK LIST'!CF207</f>
        <v>A1</v>
      </c>
      <c r="DX11" s="369">
        <f>'MARK LIST'!CS207</f>
        <v>95</v>
      </c>
      <c r="DY11" s="369">
        <f t="shared" si="17"/>
        <v>95</v>
      </c>
      <c r="DZ11" s="369" t="str">
        <f>'MARK LIST'!DJ207</f>
        <v>A1</v>
      </c>
      <c r="EA11" s="369">
        <f>'MARK LIST'!CT207</f>
        <v>95</v>
      </c>
      <c r="EB11" s="369">
        <f t="shared" si="18"/>
        <v>95</v>
      </c>
      <c r="EC11" s="113" t="str">
        <f t="shared" si="19"/>
        <v>A1</v>
      </c>
      <c r="ED11" s="369">
        <f>'MARK LIST'!CU207</f>
        <v>96</v>
      </c>
      <c r="EE11" s="369" t="str">
        <f>'MARK LIST'!CW207</f>
        <v>10</v>
      </c>
      <c r="EF11" s="369" t="str">
        <f>'MARK LIST'!CV207</f>
        <v>A1</v>
      </c>
      <c r="EG11" s="367">
        <f>'MARK LIST'!K271</f>
        <v>80</v>
      </c>
      <c r="EH11" s="367">
        <f>'MARK LIST'!L271</f>
        <v>100</v>
      </c>
      <c r="EI11" s="367" t="str">
        <f>'MARK LIST'!M271</f>
        <v>A1</v>
      </c>
      <c r="EJ11" s="367">
        <f>'MARK LIST'!Y271</f>
        <v>80</v>
      </c>
      <c r="EK11" s="367">
        <f>'MARK LIST'!Z271</f>
        <v>100</v>
      </c>
      <c r="EL11" s="367" t="str">
        <f>'MARK LIST'!AA271</f>
        <v>A1</v>
      </c>
      <c r="EM11" s="367">
        <f>'MARK LIST'!AG271</f>
        <v>95</v>
      </c>
      <c r="EN11" s="367">
        <f>'MARK LIST'!AI271</f>
        <v>95</v>
      </c>
      <c r="EO11" s="367" t="str">
        <f>'MARK LIST'!AJ271</f>
        <v>A1</v>
      </c>
      <c r="EP11" s="367">
        <f>'MARK LIST'!AO271</f>
        <v>49</v>
      </c>
      <c r="EQ11" s="367">
        <f t="shared" si="20"/>
        <v>98</v>
      </c>
      <c r="ER11" s="367" t="str">
        <f>'MARK LIST'!AP271</f>
        <v>A1</v>
      </c>
      <c r="ES11" s="367">
        <f>'MARK LIST'!BA271</f>
        <v>80</v>
      </c>
      <c r="ET11" s="367">
        <f>'MARK LIST'!BB271</f>
        <v>100</v>
      </c>
      <c r="EU11" s="367" t="str">
        <f>'MARK LIST'!BC271</f>
        <v>A1</v>
      </c>
      <c r="EV11" s="367">
        <f>'MARK LIST'!BO271</f>
        <v>80</v>
      </c>
      <c r="EW11" s="367">
        <f>'MARK LIST'!BP271</f>
        <v>100</v>
      </c>
      <c r="EX11" s="367" t="str">
        <f>'MARK LIST'!BQ271</f>
        <v>A1</v>
      </c>
      <c r="EY11" s="367">
        <f>'MARK LIST'!BW271</f>
        <v>95</v>
      </c>
      <c r="EZ11" s="367">
        <f>'MARK LIST'!BY271</f>
        <v>119</v>
      </c>
      <c r="FA11" s="367" t="str">
        <f>'MARK LIST'!BZ271</f>
        <v>A1</v>
      </c>
      <c r="FB11" s="367">
        <f>'MARK LIST'!CE271</f>
        <v>56</v>
      </c>
      <c r="FC11" s="367">
        <f t="shared" si="21"/>
        <v>112</v>
      </c>
      <c r="FD11" s="367" t="str">
        <f>'MARK LIST'!CF271</f>
        <v>A1</v>
      </c>
      <c r="FE11" s="367">
        <f>'MARK LIST'!CS271</f>
        <v>100</v>
      </c>
      <c r="FF11" s="367">
        <f t="shared" si="22"/>
        <v>100</v>
      </c>
      <c r="FG11" s="367" t="str">
        <f>'MARK LIST'!DJ271</f>
        <v>A1</v>
      </c>
      <c r="FH11" s="367">
        <f>'MARK LIST'!CT271</f>
        <v>107</v>
      </c>
      <c r="FI11" s="367">
        <f t="shared" si="23"/>
        <v>107</v>
      </c>
      <c r="FJ11" s="368" t="str">
        <f t="shared" ca="1" si="24"/>
        <v>A1</v>
      </c>
      <c r="FK11" s="367">
        <f>'MARK LIST'!CU271</f>
        <v>105</v>
      </c>
      <c r="FL11" s="367" t="str">
        <f>'MARK LIST'!CW271</f>
        <v>10</v>
      </c>
      <c r="FM11" s="367" t="str">
        <f>'MARK LIST'!CV271</f>
        <v>A1</v>
      </c>
      <c r="FN11" s="370">
        <f>'MARK LIST'!K335</f>
        <v>80</v>
      </c>
      <c r="FO11" s="370">
        <f>'MARK LIST'!L335</f>
        <v>100</v>
      </c>
      <c r="FP11" s="370" t="str">
        <f>'MARK LIST'!M335</f>
        <v>A1</v>
      </c>
      <c r="FQ11" s="370">
        <f>'MARK LIST'!Y335</f>
        <v>80</v>
      </c>
      <c r="FR11" s="370">
        <f>'MARK LIST'!Z335</f>
        <v>100</v>
      </c>
      <c r="FS11" s="370" t="str">
        <f>'MARK LIST'!AA335</f>
        <v>A1</v>
      </c>
      <c r="FT11" s="370">
        <f>'MARK LIST'!AG335</f>
        <v>95</v>
      </c>
      <c r="FU11" s="370">
        <f>'MARK LIST'!AI335</f>
        <v>95</v>
      </c>
      <c r="FV11" s="370" t="str">
        <f>'MARK LIST'!AJ335</f>
        <v>A1</v>
      </c>
      <c r="FW11" s="370">
        <f>'MARK LIST'!AO335</f>
        <v>49</v>
      </c>
      <c r="FX11" s="370">
        <f t="shared" si="25"/>
        <v>98</v>
      </c>
      <c r="FY11" s="370" t="str">
        <f>'MARK LIST'!AP335</f>
        <v>A1</v>
      </c>
      <c r="FZ11" s="370">
        <f>'MARK LIST'!BA335</f>
        <v>80</v>
      </c>
      <c r="GA11" s="370">
        <f>'MARK LIST'!BB335</f>
        <v>100</v>
      </c>
      <c r="GB11" s="370" t="str">
        <f>'MARK LIST'!BC335</f>
        <v>A1</v>
      </c>
      <c r="GC11" s="370">
        <f>'MARK LIST'!BO335</f>
        <v>80</v>
      </c>
      <c r="GD11" s="370">
        <f>'MARK LIST'!BP335</f>
        <v>100</v>
      </c>
      <c r="GE11" s="370" t="str">
        <f>'MARK LIST'!BQ335</f>
        <v>A1</v>
      </c>
      <c r="GF11" s="370">
        <f>'MARK LIST'!BW335</f>
        <v>95</v>
      </c>
      <c r="GG11" s="370">
        <f>'MARK LIST'!BY335</f>
        <v>95</v>
      </c>
      <c r="GH11" s="370" t="str">
        <f>'MARK LIST'!BZ335</f>
        <v>A1</v>
      </c>
      <c r="GI11" s="370">
        <f>'MARK LIST'!CE335</f>
        <v>49</v>
      </c>
      <c r="GJ11" s="370">
        <f t="shared" si="26"/>
        <v>98</v>
      </c>
      <c r="GK11" s="370" t="str">
        <f>'MARK LIST'!CF335</f>
        <v>A1</v>
      </c>
      <c r="GL11" s="370">
        <f>'MARK LIST'!CS335</f>
        <v>100</v>
      </c>
      <c r="GM11" s="370">
        <f t="shared" si="27"/>
        <v>100</v>
      </c>
      <c r="GN11" s="370" t="str">
        <f>'MARK LIST'!DJ335</f>
        <v>A1</v>
      </c>
      <c r="GO11" s="370">
        <f>'MARK LIST'!CT335</f>
        <v>95</v>
      </c>
      <c r="GP11" s="370">
        <f t="shared" si="28"/>
        <v>95</v>
      </c>
      <c r="GQ11" s="371" t="str">
        <f t="shared" si="29"/>
        <v>A1</v>
      </c>
      <c r="GR11" s="370">
        <f>'MARK LIST'!CU335</f>
        <v>98</v>
      </c>
      <c r="GS11" s="370" t="str">
        <f>'MARK LIST'!CW335</f>
        <v>10</v>
      </c>
      <c r="GT11" s="370" t="str">
        <f>'MARK LIST'!CV335</f>
        <v>A1</v>
      </c>
      <c r="GU11" s="361">
        <f>'MARK LIST'!CQ398</f>
        <v>603</v>
      </c>
      <c r="GV11" s="361">
        <f>'MARK LIST'!CR398</f>
        <v>101</v>
      </c>
      <c r="GW11" s="361" t="str">
        <f>'MARK LIST'!CS398</f>
        <v>A1</v>
      </c>
      <c r="GX11" s="361">
        <f>'MARK LIST'!CT398</f>
        <v>10</v>
      </c>
      <c r="GY11" s="361">
        <f>'MARK LIST'!CU398</f>
        <v>1</v>
      </c>
    </row>
    <row r="12" spans="1:207" ht="13.35" customHeight="1">
      <c r="A12" s="359">
        <f>'STUDENT PROFILE'!A12</f>
        <v>6</v>
      </c>
      <c r="B12" s="359" t="str">
        <f>'STUDENT PROFILE'!B12</f>
        <v>K</v>
      </c>
      <c r="C12" s="360" t="str">
        <f>'STUDENT PROFILE'!C12</f>
        <v>Nitish Kumar</v>
      </c>
      <c r="D12" s="359">
        <f>'STUDENT PROFILE'!D12</f>
        <v>2734</v>
      </c>
      <c r="E12" s="364">
        <f>'MARK LIST'!K16</f>
        <v>69</v>
      </c>
      <c r="F12" s="364">
        <f>'MARK LIST'!L16</f>
        <v>87</v>
      </c>
      <c r="G12" s="364" t="str">
        <f>'MARK LIST'!M16</f>
        <v>A2</v>
      </c>
      <c r="H12" s="361">
        <f>'MARK LIST'!Y16</f>
        <v>69</v>
      </c>
      <c r="I12" s="361">
        <f>'MARK LIST'!Z16</f>
        <v>87</v>
      </c>
      <c r="J12" s="361" t="str">
        <f>'MARK LIST'!AA16</f>
        <v>A2</v>
      </c>
      <c r="K12" s="361">
        <f>'MARK LIST'!AG16</f>
        <v>90</v>
      </c>
      <c r="L12" s="361">
        <f>'MARK LIST'!AI16</f>
        <v>90</v>
      </c>
      <c r="M12" s="361" t="str">
        <f>'MARK LIST'!AJ16</f>
        <v>A2</v>
      </c>
      <c r="N12" s="361">
        <f>'MARK LIST'!AO16</f>
        <v>45</v>
      </c>
      <c r="O12" s="361">
        <f t="shared" si="0"/>
        <v>90</v>
      </c>
      <c r="P12" s="361" t="str">
        <f>'MARK LIST'!AP16</f>
        <v>A2</v>
      </c>
      <c r="Q12" s="361">
        <f>'MARK LIST'!BA16</f>
        <v>69</v>
      </c>
      <c r="R12" s="361">
        <f>'MARK LIST'!BB16</f>
        <v>87</v>
      </c>
      <c r="S12" s="361" t="str">
        <f>'MARK LIST'!BC16</f>
        <v>A2</v>
      </c>
      <c r="T12" s="361">
        <f>'MARK LIST'!BO16</f>
        <v>69</v>
      </c>
      <c r="U12" s="361">
        <f>'MARK LIST'!BP16</f>
        <v>87</v>
      </c>
      <c r="V12" s="361" t="str">
        <f>'MARK LIST'!BQ16</f>
        <v>A2</v>
      </c>
      <c r="W12" s="361">
        <f>'MARK LIST'!BW16</f>
        <v>90</v>
      </c>
      <c r="X12" s="361">
        <f>'MARK LIST'!BY16</f>
        <v>90</v>
      </c>
      <c r="Y12" s="361" t="str">
        <f>'MARK LIST'!BZ16</f>
        <v>A2</v>
      </c>
      <c r="Z12" s="361">
        <f>'MARK LIST'!CE16</f>
        <v>44</v>
      </c>
      <c r="AA12" s="361">
        <f t="shared" si="1"/>
        <v>88</v>
      </c>
      <c r="AB12" s="361" t="str">
        <f>'MARK LIST'!CF16</f>
        <v>A2</v>
      </c>
      <c r="AC12" s="361">
        <f>'MARK LIST'!CS16</f>
        <v>87</v>
      </c>
      <c r="AD12" s="361">
        <f t="shared" si="2"/>
        <v>87</v>
      </c>
      <c r="AE12" s="361" t="str">
        <f>'MARK LIST'!DJ16</f>
        <v>A2</v>
      </c>
      <c r="AF12" s="361">
        <f>'MARK LIST'!CT16</f>
        <v>90</v>
      </c>
      <c r="AG12" s="361">
        <f t="shared" si="3"/>
        <v>90</v>
      </c>
      <c r="AH12" s="113" t="str">
        <f t="shared" si="4"/>
        <v>A2</v>
      </c>
      <c r="AI12" s="361">
        <f>'MARK LIST'!CU16</f>
        <v>89</v>
      </c>
      <c r="AJ12" s="361" t="str">
        <f>'MARK LIST'!CW16</f>
        <v>9</v>
      </c>
      <c r="AK12" s="361" t="str">
        <f>'MARK LIST'!CV16</f>
        <v>A2</v>
      </c>
      <c r="AL12" s="365">
        <f>'MARK LIST'!K80</f>
        <v>69</v>
      </c>
      <c r="AM12" s="365">
        <f>'MARK LIST'!L80</f>
        <v>87</v>
      </c>
      <c r="AN12" s="365" t="str">
        <f>'MARK LIST'!M80</f>
        <v>A2</v>
      </c>
      <c r="AO12" s="365">
        <f>'MARK LIST'!Y80</f>
        <v>69</v>
      </c>
      <c r="AP12" s="365">
        <f>'MARK LIST'!Z80</f>
        <v>87</v>
      </c>
      <c r="AQ12" s="365" t="str">
        <f>'MARK LIST'!AA80</f>
        <v>A2</v>
      </c>
      <c r="AR12" s="365">
        <f>'MARK LIST'!AG80</f>
        <v>90</v>
      </c>
      <c r="AS12" s="365">
        <f>'MARK LIST'!AI80</f>
        <v>90</v>
      </c>
      <c r="AT12" s="365" t="str">
        <f>'MARK LIST'!AJ80</f>
        <v>A2</v>
      </c>
      <c r="AU12" s="365">
        <f>'MARK LIST'!AO80</f>
        <v>45</v>
      </c>
      <c r="AV12" s="365">
        <f t="shared" si="5"/>
        <v>90</v>
      </c>
      <c r="AW12" s="365" t="str">
        <f>'MARK LIST'!AP80</f>
        <v>A2</v>
      </c>
      <c r="AX12" s="365">
        <f>'MARK LIST'!BA80</f>
        <v>69</v>
      </c>
      <c r="AY12" s="365">
        <f>'MARK LIST'!BB80</f>
        <v>87</v>
      </c>
      <c r="AZ12" s="365" t="str">
        <f>'MARK LIST'!BC80</f>
        <v>A2</v>
      </c>
      <c r="BA12" s="365">
        <f>'MARK LIST'!BO80</f>
        <v>69</v>
      </c>
      <c r="BB12" s="365">
        <f>'MARK LIST'!BP80</f>
        <v>87</v>
      </c>
      <c r="BC12" s="365" t="str">
        <f>'MARK LIST'!BQ80</f>
        <v>A2</v>
      </c>
      <c r="BD12" s="365">
        <f>'MARK LIST'!BW80</f>
        <v>90</v>
      </c>
      <c r="BE12" s="365">
        <f>'MARK LIST'!BY80</f>
        <v>113</v>
      </c>
      <c r="BF12" s="365" t="str">
        <f>'MARK LIST'!BZ80</f>
        <v>A1</v>
      </c>
      <c r="BG12" s="365">
        <f>'MARK LIST'!CE80</f>
        <v>51</v>
      </c>
      <c r="BH12" s="365">
        <f t="shared" si="6"/>
        <v>102</v>
      </c>
      <c r="BI12" s="365" t="str">
        <f>'MARK LIST'!CF80</f>
        <v>A1</v>
      </c>
      <c r="BJ12" s="365">
        <f>'MARK LIST'!CS80</f>
        <v>87</v>
      </c>
      <c r="BK12" s="365">
        <f t="shared" si="7"/>
        <v>87</v>
      </c>
      <c r="BL12" s="365" t="str">
        <f>'MARK LIST'!DJ80</f>
        <v>A2</v>
      </c>
      <c r="BM12" s="365">
        <f>'MARK LIST'!CT80</f>
        <v>102</v>
      </c>
      <c r="BN12" s="365">
        <f t="shared" si="8"/>
        <v>102</v>
      </c>
      <c r="BO12" s="366" t="str">
        <f t="shared" si="9"/>
        <v>A1</v>
      </c>
      <c r="BP12" s="365">
        <f>'MARK LIST'!CU80</f>
        <v>96</v>
      </c>
      <c r="BQ12" s="365" t="str">
        <f>'MARK LIST'!CW80</f>
        <v>10</v>
      </c>
      <c r="BR12" s="365" t="str">
        <f>'MARK LIST'!CV80</f>
        <v>A1</v>
      </c>
      <c r="BS12" s="367">
        <f>'MARK LIST'!K144</f>
        <v>69</v>
      </c>
      <c r="BT12" s="367">
        <f>'MARK LIST'!L144</f>
        <v>87</v>
      </c>
      <c r="BU12" s="367" t="str">
        <f>'MARK LIST'!M144</f>
        <v>A2</v>
      </c>
      <c r="BV12" s="367">
        <f>'MARK LIST'!Y144</f>
        <v>69</v>
      </c>
      <c r="BW12" s="367">
        <f>'MARK LIST'!Z144</f>
        <v>87</v>
      </c>
      <c r="BX12" s="367" t="str">
        <f>'MARK LIST'!AA144</f>
        <v>A2</v>
      </c>
      <c r="BY12" s="367">
        <f>'MARK LIST'!AG144</f>
        <v>90</v>
      </c>
      <c r="BZ12" s="367">
        <f>'MARK LIST'!AI144</f>
        <v>90</v>
      </c>
      <c r="CA12" s="367" t="str">
        <f>'MARK LIST'!AJ144</f>
        <v>A2</v>
      </c>
      <c r="CB12" s="367">
        <f>'MARK LIST'!AO144</f>
        <v>45</v>
      </c>
      <c r="CC12" s="367">
        <f t="shared" si="10"/>
        <v>90</v>
      </c>
      <c r="CD12" s="367" t="str">
        <f>'MARK LIST'!AP144</f>
        <v>A2</v>
      </c>
      <c r="CE12" s="367">
        <f>'MARK LIST'!BA144</f>
        <v>69</v>
      </c>
      <c r="CF12" s="367">
        <f>'MARK LIST'!BB144</f>
        <v>87</v>
      </c>
      <c r="CG12" s="367" t="str">
        <f>'MARK LIST'!BC144</f>
        <v>A2</v>
      </c>
      <c r="CH12" s="367">
        <f>'MARK LIST'!BO144</f>
        <v>69</v>
      </c>
      <c r="CI12" s="367">
        <f>'MARK LIST'!BP144</f>
        <v>87</v>
      </c>
      <c r="CJ12" s="367" t="str">
        <f>'MARK LIST'!BQ144</f>
        <v>A2</v>
      </c>
      <c r="CK12" s="367">
        <f>'MARK LIST'!BW144</f>
        <v>90</v>
      </c>
      <c r="CL12" s="367">
        <f>'MARK LIST'!BY144</f>
        <v>100</v>
      </c>
      <c r="CM12" s="367" t="str">
        <f>'MARK LIST'!BZ144</f>
        <v>A1</v>
      </c>
      <c r="CN12" s="367">
        <f>'MARK LIST'!CE144</f>
        <v>47</v>
      </c>
      <c r="CO12" s="367">
        <f t="shared" si="11"/>
        <v>94</v>
      </c>
      <c r="CP12" s="367" t="str">
        <f>'MARK LIST'!CF144</f>
        <v>A1</v>
      </c>
      <c r="CQ12" s="367">
        <f>'MARK LIST'!CS144</f>
        <v>87</v>
      </c>
      <c r="CR12" s="367">
        <f t="shared" si="12"/>
        <v>87</v>
      </c>
      <c r="CS12" s="367" t="str">
        <f>'MARK LIST'!DJ144</f>
        <v>A2</v>
      </c>
      <c r="CT12" s="367">
        <f>'MARK LIST'!CT144</f>
        <v>95</v>
      </c>
      <c r="CU12" s="367">
        <f t="shared" si="13"/>
        <v>95</v>
      </c>
      <c r="CV12" s="368" t="str">
        <f t="shared" si="14"/>
        <v>A1</v>
      </c>
      <c r="CW12" s="367">
        <f>'MARK LIST'!CU144</f>
        <v>92</v>
      </c>
      <c r="CX12" s="367" t="str">
        <f>'MARK LIST'!CW144</f>
        <v>10</v>
      </c>
      <c r="CY12" s="367" t="str">
        <f>'MARK LIST'!CV144</f>
        <v>A1</v>
      </c>
      <c r="CZ12" s="369">
        <f>'MARK LIST'!K208</f>
        <v>69</v>
      </c>
      <c r="DA12" s="369">
        <f>'MARK LIST'!L208</f>
        <v>69</v>
      </c>
      <c r="DB12" s="369" t="str">
        <f>'MARK LIST'!M208</f>
        <v>B2</v>
      </c>
      <c r="DC12" s="369">
        <f>'MARK LIST'!Y208</f>
        <v>69</v>
      </c>
      <c r="DD12" s="369">
        <f>'MARK LIST'!Z208</f>
        <v>87</v>
      </c>
      <c r="DE12" s="369" t="str">
        <f>'MARK LIST'!AA208</f>
        <v>A2</v>
      </c>
      <c r="DF12" s="369">
        <f>'MARK LIST'!AG208</f>
        <v>90</v>
      </c>
      <c r="DG12" s="369">
        <f>'MARK LIST'!AI208</f>
        <v>90</v>
      </c>
      <c r="DH12" s="369" t="str">
        <f>'MARK LIST'!AJ208</f>
        <v>A2</v>
      </c>
      <c r="DI12" s="369">
        <f>'MARK LIST'!AO208</f>
        <v>43</v>
      </c>
      <c r="DJ12" s="369">
        <f t="shared" si="15"/>
        <v>86</v>
      </c>
      <c r="DK12" s="369" t="str">
        <f>'MARK LIST'!AP208</f>
        <v>A2</v>
      </c>
      <c r="DL12" s="369">
        <f>'MARK LIST'!BA208</f>
        <v>69</v>
      </c>
      <c r="DM12" s="369">
        <f>'MARK LIST'!BB208</f>
        <v>87</v>
      </c>
      <c r="DN12" s="369" t="str">
        <f>'MARK LIST'!BC208</f>
        <v>A2</v>
      </c>
      <c r="DO12" s="369">
        <f>'MARK LIST'!BO208</f>
        <v>69</v>
      </c>
      <c r="DP12" s="369">
        <f>'MARK LIST'!BP208</f>
        <v>87</v>
      </c>
      <c r="DQ12" s="369" t="str">
        <f>'MARK LIST'!BQ208</f>
        <v>A2</v>
      </c>
      <c r="DR12" s="369">
        <f>'MARK LIST'!BW208</f>
        <v>90</v>
      </c>
      <c r="DS12" s="369">
        <f>'MARK LIST'!BY208</f>
        <v>90</v>
      </c>
      <c r="DT12" s="369" t="str">
        <f>'MARK LIST'!BZ208</f>
        <v>A2</v>
      </c>
      <c r="DU12" s="369">
        <f>'MARK LIST'!CE208</f>
        <v>44</v>
      </c>
      <c r="DV12" s="369">
        <f t="shared" si="16"/>
        <v>88</v>
      </c>
      <c r="DW12" s="369" t="str">
        <f>'MARK LIST'!CF208</f>
        <v>A2</v>
      </c>
      <c r="DX12" s="369">
        <f>'MARK LIST'!CS208</f>
        <v>83</v>
      </c>
      <c r="DY12" s="369">
        <f t="shared" si="17"/>
        <v>83</v>
      </c>
      <c r="DZ12" s="369" t="str">
        <f>'MARK LIST'!DJ208</f>
        <v>A2</v>
      </c>
      <c r="EA12" s="369">
        <f>'MARK LIST'!CT208</f>
        <v>90</v>
      </c>
      <c r="EB12" s="369">
        <f t="shared" si="18"/>
        <v>90</v>
      </c>
      <c r="EC12" s="113" t="str">
        <f t="shared" si="19"/>
        <v>A2</v>
      </c>
      <c r="ED12" s="369">
        <f>'MARK LIST'!CU208</f>
        <v>87</v>
      </c>
      <c r="EE12" s="369" t="str">
        <f>'MARK LIST'!CW208</f>
        <v>9</v>
      </c>
      <c r="EF12" s="369" t="str">
        <f>'MARK LIST'!CV208</f>
        <v>A2</v>
      </c>
      <c r="EG12" s="367">
        <f>'MARK LIST'!K272</f>
        <v>69</v>
      </c>
      <c r="EH12" s="367">
        <f>'MARK LIST'!L272</f>
        <v>87</v>
      </c>
      <c r="EI12" s="367" t="str">
        <f>'MARK LIST'!M272</f>
        <v>A2</v>
      </c>
      <c r="EJ12" s="367">
        <f>'MARK LIST'!Y272</f>
        <v>69</v>
      </c>
      <c r="EK12" s="367">
        <f>'MARK LIST'!Z272</f>
        <v>87</v>
      </c>
      <c r="EL12" s="367" t="str">
        <f>'MARK LIST'!AA272</f>
        <v>A2</v>
      </c>
      <c r="EM12" s="367">
        <f>'MARK LIST'!AG272</f>
        <v>90</v>
      </c>
      <c r="EN12" s="367">
        <f>'MARK LIST'!AI272</f>
        <v>90</v>
      </c>
      <c r="EO12" s="367" t="str">
        <f>'MARK LIST'!AJ272</f>
        <v>A2</v>
      </c>
      <c r="EP12" s="367">
        <f>'MARK LIST'!AO272</f>
        <v>45</v>
      </c>
      <c r="EQ12" s="367">
        <f t="shared" si="20"/>
        <v>90</v>
      </c>
      <c r="ER12" s="367" t="str">
        <f>'MARK LIST'!AP272</f>
        <v>A2</v>
      </c>
      <c r="ES12" s="367">
        <f>'MARK LIST'!BA272</f>
        <v>69</v>
      </c>
      <c r="ET12" s="367">
        <f>'MARK LIST'!BB272</f>
        <v>87</v>
      </c>
      <c r="EU12" s="367" t="str">
        <f>'MARK LIST'!BC272</f>
        <v>A2</v>
      </c>
      <c r="EV12" s="367">
        <f>'MARK LIST'!BO272</f>
        <v>69</v>
      </c>
      <c r="EW12" s="367">
        <f>'MARK LIST'!BP272</f>
        <v>87</v>
      </c>
      <c r="EX12" s="367" t="str">
        <f>'MARK LIST'!BQ272</f>
        <v>A2</v>
      </c>
      <c r="EY12" s="367">
        <f>'MARK LIST'!BW272</f>
        <v>90</v>
      </c>
      <c r="EZ12" s="367">
        <f>'MARK LIST'!BY272</f>
        <v>113</v>
      </c>
      <c r="FA12" s="367" t="str">
        <f>'MARK LIST'!BZ272</f>
        <v>A1</v>
      </c>
      <c r="FB12" s="367">
        <f>'MARK LIST'!CE272</f>
        <v>51</v>
      </c>
      <c r="FC12" s="367">
        <f t="shared" si="21"/>
        <v>102</v>
      </c>
      <c r="FD12" s="367" t="str">
        <f>'MARK LIST'!CF272</f>
        <v>A1</v>
      </c>
      <c r="FE12" s="367">
        <f>'MARK LIST'!CS272</f>
        <v>87</v>
      </c>
      <c r="FF12" s="367">
        <f t="shared" si="22"/>
        <v>87</v>
      </c>
      <c r="FG12" s="367" t="str">
        <f>'MARK LIST'!DJ272</f>
        <v>A2</v>
      </c>
      <c r="FH12" s="367">
        <f>'MARK LIST'!CT272</f>
        <v>102</v>
      </c>
      <c r="FI12" s="367">
        <f t="shared" si="23"/>
        <v>102</v>
      </c>
      <c r="FJ12" s="368" t="str">
        <f t="shared" ca="1" si="24"/>
        <v>A1</v>
      </c>
      <c r="FK12" s="367">
        <f>'MARK LIST'!CU272</f>
        <v>96</v>
      </c>
      <c r="FL12" s="367" t="str">
        <f>'MARK LIST'!CW272</f>
        <v>10</v>
      </c>
      <c r="FM12" s="367" t="str">
        <f>'MARK LIST'!CV272</f>
        <v>A1</v>
      </c>
      <c r="FN12" s="370">
        <f>'MARK LIST'!K336</f>
        <v>69</v>
      </c>
      <c r="FO12" s="370">
        <f>'MARK LIST'!L336</f>
        <v>87</v>
      </c>
      <c r="FP12" s="370" t="str">
        <f>'MARK LIST'!M336</f>
        <v>A2</v>
      </c>
      <c r="FQ12" s="370">
        <f>'MARK LIST'!Y336</f>
        <v>69</v>
      </c>
      <c r="FR12" s="370">
        <f>'MARK LIST'!Z336</f>
        <v>87</v>
      </c>
      <c r="FS12" s="370" t="str">
        <f>'MARK LIST'!AA336</f>
        <v>A2</v>
      </c>
      <c r="FT12" s="370">
        <f>'MARK LIST'!AG336</f>
        <v>90</v>
      </c>
      <c r="FU12" s="370">
        <f>'MARK LIST'!AI336</f>
        <v>90</v>
      </c>
      <c r="FV12" s="370" t="str">
        <f>'MARK LIST'!AJ336</f>
        <v>A2</v>
      </c>
      <c r="FW12" s="370">
        <f>'MARK LIST'!AO336</f>
        <v>45</v>
      </c>
      <c r="FX12" s="370">
        <f t="shared" si="25"/>
        <v>90</v>
      </c>
      <c r="FY12" s="370" t="str">
        <f>'MARK LIST'!AP336</f>
        <v>A2</v>
      </c>
      <c r="FZ12" s="370">
        <f>'MARK LIST'!BA336</f>
        <v>69</v>
      </c>
      <c r="GA12" s="370">
        <f>'MARK LIST'!BB336</f>
        <v>87</v>
      </c>
      <c r="GB12" s="370" t="str">
        <f>'MARK LIST'!BC336</f>
        <v>A2</v>
      </c>
      <c r="GC12" s="370">
        <f>'MARK LIST'!BO336</f>
        <v>69</v>
      </c>
      <c r="GD12" s="370">
        <f>'MARK LIST'!BP336</f>
        <v>87</v>
      </c>
      <c r="GE12" s="370" t="str">
        <f>'MARK LIST'!BQ336</f>
        <v>A2</v>
      </c>
      <c r="GF12" s="370">
        <f>'MARK LIST'!BW336</f>
        <v>90</v>
      </c>
      <c r="GG12" s="370">
        <f>'MARK LIST'!BY336</f>
        <v>90</v>
      </c>
      <c r="GH12" s="370" t="str">
        <f>'MARK LIST'!BZ336</f>
        <v>A2</v>
      </c>
      <c r="GI12" s="370">
        <f>'MARK LIST'!CE336</f>
        <v>44</v>
      </c>
      <c r="GJ12" s="370">
        <f t="shared" si="26"/>
        <v>88</v>
      </c>
      <c r="GK12" s="370" t="str">
        <f>'MARK LIST'!CF336</f>
        <v>A2</v>
      </c>
      <c r="GL12" s="370">
        <f>'MARK LIST'!CS336</f>
        <v>87</v>
      </c>
      <c r="GM12" s="370">
        <f t="shared" si="27"/>
        <v>87</v>
      </c>
      <c r="GN12" s="370" t="str">
        <f>'MARK LIST'!DJ336</f>
        <v>A2</v>
      </c>
      <c r="GO12" s="370">
        <f>'MARK LIST'!CT336</f>
        <v>90</v>
      </c>
      <c r="GP12" s="370">
        <f t="shared" si="28"/>
        <v>90</v>
      </c>
      <c r="GQ12" s="371" t="str">
        <f t="shared" si="29"/>
        <v>A2</v>
      </c>
      <c r="GR12" s="370">
        <f>'MARK LIST'!CU336</f>
        <v>89</v>
      </c>
      <c r="GS12" s="370" t="str">
        <f>'MARK LIST'!CW336</f>
        <v>9</v>
      </c>
      <c r="GT12" s="370" t="str">
        <f>'MARK LIST'!CV336</f>
        <v>A2</v>
      </c>
      <c r="GU12" s="361">
        <f>'MARK LIST'!CQ399</f>
        <v>549</v>
      </c>
      <c r="GV12" s="361">
        <f>'MARK LIST'!CR399</f>
        <v>92</v>
      </c>
      <c r="GW12" s="361" t="str">
        <f>'MARK LIST'!CS399</f>
        <v>A1</v>
      </c>
      <c r="GX12" s="361">
        <f>'MARK LIST'!CT399</f>
        <v>9</v>
      </c>
      <c r="GY12" s="361">
        <f>'MARK LIST'!CU399</f>
        <v>5</v>
      </c>
    </row>
    <row r="13" spans="1:207" ht="13.35" customHeight="1">
      <c r="A13" s="359">
        <f>'STUDENT PROFILE'!A13</f>
        <v>7</v>
      </c>
      <c r="B13" s="359" t="str">
        <f>'STUDENT PROFILE'!B13</f>
        <v>K</v>
      </c>
      <c r="C13" s="360" t="str">
        <f>'STUDENT PROFILE'!C13</f>
        <v>Ramakant</v>
      </c>
      <c r="D13" s="359">
        <f>'STUDENT PROFILE'!D13</f>
        <v>2735</v>
      </c>
      <c r="E13" s="364">
        <f>'MARK LIST'!K17</f>
        <v>69</v>
      </c>
      <c r="F13" s="364">
        <f>'MARK LIST'!L17</f>
        <v>87</v>
      </c>
      <c r="G13" s="364" t="str">
        <f>'MARK LIST'!M17</f>
        <v>A2</v>
      </c>
      <c r="H13" s="361">
        <f>'MARK LIST'!Y17</f>
        <v>69</v>
      </c>
      <c r="I13" s="361">
        <f>'MARK LIST'!Z17</f>
        <v>87</v>
      </c>
      <c r="J13" s="361" t="str">
        <f>'MARK LIST'!AA17</f>
        <v>A2</v>
      </c>
      <c r="K13" s="361">
        <f>'MARK LIST'!AG17</f>
        <v>90</v>
      </c>
      <c r="L13" s="361">
        <f>'MARK LIST'!AI17</f>
        <v>90</v>
      </c>
      <c r="M13" s="361" t="str">
        <f>'MARK LIST'!AJ17</f>
        <v>A2</v>
      </c>
      <c r="N13" s="361">
        <f>'MARK LIST'!AO17</f>
        <v>45</v>
      </c>
      <c r="O13" s="361">
        <f t="shared" si="0"/>
        <v>90</v>
      </c>
      <c r="P13" s="361" t="str">
        <f>'MARK LIST'!AP17</f>
        <v>A2</v>
      </c>
      <c r="Q13" s="361">
        <f>'MARK LIST'!BA17</f>
        <v>69</v>
      </c>
      <c r="R13" s="361">
        <f>'MARK LIST'!BB17</f>
        <v>87</v>
      </c>
      <c r="S13" s="361" t="str">
        <f>'MARK LIST'!BC17</f>
        <v>A2</v>
      </c>
      <c r="T13" s="361">
        <f>'MARK LIST'!BO17</f>
        <v>69</v>
      </c>
      <c r="U13" s="361">
        <f>'MARK LIST'!BP17</f>
        <v>87</v>
      </c>
      <c r="V13" s="361" t="str">
        <f>'MARK LIST'!BQ17</f>
        <v>A2</v>
      </c>
      <c r="W13" s="361">
        <f>'MARK LIST'!BW17</f>
        <v>90</v>
      </c>
      <c r="X13" s="361">
        <f>'MARK LIST'!BY17</f>
        <v>90</v>
      </c>
      <c r="Y13" s="361" t="str">
        <f>'MARK LIST'!BZ17</f>
        <v>A2</v>
      </c>
      <c r="Z13" s="361">
        <f>'MARK LIST'!CE17</f>
        <v>44</v>
      </c>
      <c r="AA13" s="361">
        <f t="shared" si="1"/>
        <v>88</v>
      </c>
      <c r="AB13" s="361" t="str">
        <f>'MARK LIST'!CF17</f>
        <v>A2</v>
      </c>
      <c r="AC13" s="361">
        <f>'MARK LIST'!CS17</f>
        <v>87</v>
      </c>
      <c r="AD13" s="361">
        <f t="shared" si="2"/>
        <v>87</v>
      </c>
      <c r="AE13" s="361" t="str">
        <f>'MARK LIST'!DJ17</f>
        <v>A2</v>
      </c>
      <c r="AF13" s="361">
        <f>'MARK LIST'!CT17</f>
        <v>90</v>
      </c>
      <c r="AG13" s="361">
        <f t="shared" si="3"/>
        <v>90</v>
      </c>
      <c r="AH13" s="113" t="str">
        <f t="shared" si="4"/>
        <v>A2</v>
      </c>
      <c r="AI13" s="361">
        <f>'MARK LIST'!CU17</f>
        <v>89</v>
      </c>
      <c r="AJ13" s="361" t="str">
        <f>'MARK LIST'!CW17</f>
        <v>9</v>
      </c>
      <c r="AK13" s="361" t="str">
        <f>'MARK LIST'!CV17</f>
        <v>A2</v>
      </c>
      <c r="AL13" s="365">
        <f>'MARK LIST'!K81</f>
        <v>69</v>
      </c>
      <c r="AM13" s="365">
        <f>'MARK LIST'!L81</f>
        <v>87</v>
      </c>
      <c r="AN13" s="365" t="str">
        <f>'MARK LIST'!M81</f>
        <v>A2</v>
      </c>
      <c r="AO13" s="365">
        <f>'MARK LIST'!Y81</f>
        <v>69</v>
      </c>
      <c r="AP13" s="365">
        <f>'MARK LIST'!Z81</f>
        <v>87</v>
      </c>
      <c r="AQ13" s="365" t="str">
        <f>'MARK LIST'!AA81</f>
        <v>A2</v>
      </c>
      <c r="AR13" s="365">
        <f>'MARK LIST'!AG81</f>
        <v>90</v>
      </c>
      <c r="AS13" s="365">
        <f>'MARK LIST'!AI81</f>
        <v>90</v>
      </c>
      <c r="AT13" s="365" t="str">
        <f>'MARK LIST'!AJ81</f>
        <v>A2</v>
      </c>
      <c r="AU13" s="365">
        <f>'MARK LIST'!AO81</f>
        <v>45</v>
      </c>
      <c r="AV13" s="365">
        <f t="shared" si="5"/>
        <v>90</v>
      </c>
      <c r="AW13" s="365" t="str">
        <f>'MARK LIST'!AP81</f>
        <v>A2</v>
      </c>
      <c r="AX13" s="365">
        <f>'MARK LIST'!BA81</f>
        <v>69</v>
      </c>
      <c r="AY13" s="365">
        <f>'MARK LIST'!BB81</f>
        <v>87</v>
      </c>
      <c r="AZ13" s="365" t="str">
        <f>'MARK LIST'!BC81</f>
        <v>A2</v>
      </c>
      <c r="BA13" s="365">
        <f>'MARK LIST'!BO81</f>
        <v>69</v>
      </c>
      <c r="BB13" s="365">
        <f>'MARK LIST'!BP81</f>
        <v>87</v>
      </c>
      <c r="BC13" s="365" t="str">
        <f>'MARK LIST'!BQ81</f>
        <v>A2</v>
      </c>
      <c r="BD13" s="365">
        <f>'MARK LIST'!BW81</f>
        <v>90</v>
      </c>
      <c r="BE13" s="365">
        <f>'MARK LIST'!BY81</f>
        <v>113</v>
      </c>
      <c r="BF13" s="365" t="str">
        <f>'MARK LIST'!BZ81</f>
        <v>A1</v>
      </c>
      <c r="BG13" s="365">
        <f>'MARK LIST'!CE81</f>
        <v>51</v>
      </c>
      <c r="BH13" s="365">
        <f t="shared" si="6"/>
        <v>102</v>
      </c>
      <c r="BI13" s="365" t="str">
        <f>'MARK LIST'!CF81</f>
        <v>A1</v>
      </c>
      <c r="BJ13" s="365">
        <f>'MARK LIST'!CS81</f>
        <v>87</v>
      </c>
      <c r="BK13" s="365">
        <f t="shared" si="7"/>
        <v>100</v>
      </c>
      <c r="BL13" s="365" t="str">
        <f>'MARK LIST'!DJ81</f>
        <v>A2</v>
      </c>
      <c r="BM13" s="365">
        <f>'MARK LIST'!CT81</f>
        <v>102</v>
      </c>
      <c r="BN13" s="365">
        <f t="shared" si="8"/>
        <v>102</v>
      </c>
      <c r="BO13" s="366" t="str">
        <f t="shared" si="9"/>
        <v>A1</v>
      </c>
      <c r="BP13" s="365">
        <f>'MARK LIST'!CU81</f>
        <v>96</v>
      </c>
      <c r="BQ13" s="365" t="str">
        <f>'MARK LIST'!CW81</f>
        <v>10</v>
      </c>
      <c r="BR13" s="365" t="str">
        <f>'MARK LIST'!CV81</f>
        <v>A1</v>
      </c>
      <c r="BS13" s="367">
        <f>'MARK LIST'!K145</f>
        <v>69</v>
      </c>
      <c r="BT13" s="367">
        <f>'MARK LIST'!L145</f>
        <v>87</v>
      </c>
      <c r="BU13" s="367" t="str">
        <f>'MARK LIST'!M145</f>
        <v>A2</v>
      </c>
      <c r="BV13" s="367">
        <f>'MARK LIST'!Y145</f>
        <v>69</v>
      </c>
      <c r="BW13" s="367">
        <f>'MARK LIST'!Z145</f>
        <v>87</v>
      </c>
      <c r="BX13" s="367" t="str">
        <f>'MARK LIST'!AA145</f>
        <v>A2</v>
      </c>
      <c r="BY13" s="367">
        <f>'MARK LIST'!AG145</f>
        <v>90</v>
      </c>
      <c r="BZ13" s="367">
        <f>'MARK LIST'!AI145</f>
        <v>90</v>
      </c>
      <c r="CA13" s="367" t="str">
        <f>'MARK LIST'!AJ145</f>
        <v>A2</v>
      </c>
      <c r="CB13" s="367">
        <f>'MARK LIST'!AO145</f>
        <v>45</v>
      </c>
      <c r="CC13" s="367">
        <f t="shared" si="10"/>
        <v>90</v>
      </c>
      <c r="CD13" s="367" t="str">
        <f>'MARK LIST'!AP145</f>
        <v>A2</v>
      </c>
      <c r="CE13" s="367">
        <f>'MARK LIST'!BA145</f>
        <v>69</v>
      </c>
      <c r="CF13" s="367">
        <f>'MARK LIST'!BB145</f>
        <v>87</v>
      </c>
      <c r="CG13" s="367" t="str">
        <f>'MARK LIST'!BC145</f>
        <v>A2</v>
      </c>
      <c r="CH13" s="367">
        <f>'MARK LIST'!BO145</f>
        <v>69</v>
      </c>
      <c r="CI13" s="367">
        <f>'MARK LIST'!BP145</f>
        <v>87</v>
      </c>
      <c r="CJ13" s="367" t="str">
        <f>'MARK LIST'!BQ145</f>
        <v>A2</v>
      </c>
      <c r="CK13" s="367">
        <f>'MARK LIST'!BW145</f>
        <v>90</v>
      </c>
      <c r="CL13" s="367">
        <f>'MARK LIST'!BY145</f>
        <v>100</v>
      </c>
      <c r="CM13" s="367" t="str">
        <f>'MARK LIST'!BZ145</f>
        <v>A1</v>
      </c>
      <c r="CN13" s="367">
        <f>'MARK LIST'!CE145</f>
        <v>47</v>
      </c>
      <c r="CO13" s="367">
        <f t="shared" si="11"/>
        <v>94</v>
      </c>
      <c r="CP13" s="367" t="str">
        <f>'MARK LIST'!CF145</f>
        <v>A1</v>
      </c>
      <c r="CQ13" s="367">
        <f>'MARK LIST'!CS145</f>
        <v>87</v>
      </c>
      <c r="CR13" s="367">
        <f t="shared" si="12"/>
        <v>87</v>
      </c>
      <c r="CS13" s="367" t="str">
        <f>'MARK LIST'!DJ145</f>
        <v>A2</v>
      </c>
      <c r="CT13" s="367">
        <f>'MARK LIST'!CT145</f>
        <v>95</v>
      </c>
      <c r="CU13" s="367">
        <f t="shared" si="13"/>
        <v>95</v>
      </c>
      <c r="CV13" s="368" t="str">
        <f t="shared" si="14"/>
        <v>A1</v>
      </c>
      <c r="CW13" s="367">
        <f>'MARK LIST'!CU145</f>
        <v>92</v>
      </c>
      <c r="CX13" s="367" t="str">
        <f>'MARK LIST'!CW145</f>
        <v>10</v>
      </c>
      <c r="CY13" s="367" t="str">
        <f>'MARK LIST'!CV145</f>
        <v>A1</v>
      </c>
      <c r="CZ13" s="369">
        <f>'MARK LIST'!K209</f>
        <v>69</v>
      </c>
      <c r="DA13" s="369">
        <f>'MARK LIST'!L209</f>
        <v>69</v>
      </c>
      <c r="DB13" s="369" t="str">
        <f>'MARK LIST'!M209</f>
        <v>B2</v>
      </c>
      <c r="DC13" s="369">
        <f>'MARK LIST'!Y209</f>
        <v>69</v>
      </c>
      <c r="DD13" s="369">
        <f>'MARK LIST'!Z209</f>
        <v>87</v>
      </c>
      <c r="DE13" s="369" t="str">
        <f>'MARK LIST'!AA209</f>
        <v>A2</v>
      </c>
      <c r="DF13" s="369">
        <f>'MARK LIST'!AG209</f>
        <v>90</v>
      </c>
      <c r="DG13" s="369">
        <f>'MARK LIST'!AI209</f>
        <v>90</v>
      </c>
      <c r="DH13" s="369" t="str">
        <f>'MARK LIST'!AJ209</f>
        <v>A2</v>
      </c>
      <c r="DI13" s="369">
        <f>'MARK LIST'!AO209</f>
        <v>43</v>
      </c>
      <c r="DJ13" s="369">
        <f t="shared" si="15"/>
        <v>86</v>
      </c>
      <c r="DK13" s="369" t="str">
        <f>'MARK LIST'!AP209</f>
        <v>A2</v>
      </c>
      <c r="DL13" s="369">
        <f>'MARK LIST'!BA209</f>
        <v>69</v>
      </c>
      <c r="DM13" s="369">
        <f>'MARK LIST'!BB209</f>
        <v>87</v>
      </c>
      <c r="DN13" s="369" t="str">
        <f>'MARK LIST'!BC209</f>
        <v>A2</v>
      </c>
      <c r="DO13" s="369">
        <f>'MARK LIST'!BO209</f>
        <v>69</v>
      </c>
      <c r="DP13" s="369">
        <f>'MARK LIST'!BP209</f>
        <v>87</v>
      </c>
      <c r="DQ13" s="369" t="str">
        <f>'MARK LIST'!BQ209</f>
        <v>A2</v>
      </c>
      <c r="DR13" s="369">
        <f>'MARK LIST'!BW209</f>
        <v>90</v>
      </c>
      <c r="DS13" s="369">
        <f>'MARK LIST'!BY209</f>
        <v>90</v>
      </c>
      <c r="DT13" s="369" t="str">
        <f>'MARK LIST'!BZ209</f>
        <v>A2</v>
      </c>
      <c r="DU13" s="369">
        <f>'MARK LIST'!CE209</f>
        <v>44</v>
      </c>
      <c r="DV13" s="369">
        <f t="shared" si="16"/>
        <v>88</v>
      </c>
      <c r="DW13" s="369" t="str">
        <f>'MARK LIST'!CF209</f>
        <v>A2</v>
      </c>
      <c r="DX13" s="369">
        <f>'MARK LIST'!CS209</f>
        <v>83</v>
      </c>
      <c r="DY13" s="369">
        <f t="shared" si="17"/>
        <v>83</v>
      </c>
      <c r="DZ13" s="369" t="str">
        <f>'MARK LIST'!DJ209</f>
        <v>A2</v>
      </c>
      <c r="EA13" s="369">
        <f>'MARK LIST'!CT209</f>
        <v>90</v>
      </c>
      <c r="EB13" s="369">
        <f t="shared" si="18"/>
        <v>90</v>
      </c>
      <c r="EC13" s="113" t="str">
        <f t="shared" si="19"/>
        <v>A2</v>
      </c>
      <c r="ED13" s="369">
        <f>'MARK LIST'!CU209</f>
        <v>87</v>
      </c>
      <c r="EE13" s="369" t="str">
        <f>'MARK LIST'!CW209</f>
        <v>9</v>
      </c>
      <c r="EF13" s="369" t="str">
        <f>'MARK LIST'!CV209</f>
        <v>A2</v>
      </c>
      <c r="EG13" s="367">
        <f>'MARK LIST'!K273</f>
        <v>69</v>
      </c>
      <c r="EH13" s="367">
        <f>'MARK LIST'!L273</f>
        <v>87</v>
      </c>
      <c r="EI13" s="367" t="str">
        <f>'MARK LIST'!M273</f>
        <v>A2</v>
      </c>
      <c r="EJ13" s="367">
        <f>'MARK LIST'!Y273</f>
        <v>69</v>
      </c>
      <c r="EK13" s="367">
        <f>'MARK LIST'!Z273</f>
        <v>87</v>
      </c>
      <c r="EL13" s="367" t="str">
        <f>'MARK LIST'!AA273</f>
        <v>A2</v>
      </c>
      <c r="EM13" s="367">
        <f>'MARK LIST'!AG273</f>
        <v>90</v>
      </c>
      <c r="EN13" s="367">
        <f>'MARK LIST'!AI273</f>
        <v>90</v>
      </c>
      <c r="EO13" s="367" t="str">
        <f>'MARK LIST'!AJ273</f>
        <v>A2</v>
      </c>
      <c r="EP13" s="367">
        <f>'MARK LIST'!AO273</f>
        <v>45</v>
      </c>
      <c r="EQ13" s="367">
        <f t="shared" si="20"/>
        <v>90</v>
      </c>
      <c r="ER13" s="367" t="str">
        <f>'MARK LIST'!AP273</f>
        <v>A2</v>
      </c>
      <c r="ES13" s="367">
        <f>'MARK LIST'!BA273</f>
        <v>69</v>
      </c>
      <c r="ET13" s="367">
        <f>'MARK LIST'!BB273</f>
        <v>87</v>
      </c>
      <c r="EU13" s="367" t="str">
        <f>'MARK LIST'!BC273</f>
        <v>A2</v>
      </c>
      <c r="EV13" s="367">
        <f>'MARK LIST'!BO273</f>
        <v>69</v>
      </c>
      <c r="EW13" s="367">
        <f>'MARK LIST'!BP273</f>
        <v>87</v>
      </c>
      <c r="EX13" s="367" t="str">
        <f>'MARK LIST'!BQ273</f>
        <v>A2</v>
      </c>
      <c r="EY13" s="367">
        <f>'MARK LIST'!BW273</f>
        <v>90</v>
      </c>
      <c r="EZ13" s="367">
        <f>'MARK LIST'!BY273</f>
        <v>113</v>
      </c>
      <c r="FA13" s="367" t="str">
        <f>'MARK LIST'!BZ273</f>
        <v>A1</v>
      </c>
      <c r="FB13" s="367">
        <f>'MARK LIST'!CE273</f>
        <v>51</v>
      </c>
      <c r="FC13" s="367">
        <f t="shared" si="21"/>
        <v>102</v>
      </c>
      <c r="FD13" s="367" t="str">
        <f>'MARK LIST'!CF273</f>
        <v>A1</v>
      </c>
      <c r="FE13" s="367">
        <f>'MARK LIST'!CS273</f>
        <v>87</v>
      </c>
      <c r="FF13" s="367">
        <f t="shared" si="22"/>
        <v>87</v>
      </c>
      <c r="FG13" s="367" t="str">
        <f>'MARK LIST'!DJ273</f>
        <v>A2</v>
      </c>
      <c r="FH13" s="367">
        <f>'MARK LIST'!CT273</f>
        <v>102</v>
      </c>
      <c r="FI13" s="367">
        <f t="shared" si="23"/>
        <v>102</v>
      </c>
      <c r="FJ13" s="368" t="str">
        <f t="shared" ca="1" si="24"/>
        <v>A1</v>
      </c>
      <c r="FK13" s="367">
        <f>'MARK LIST'!CU273</f>
        <v>96</v>
      </c>
      <c r="FL13" s="367" t="str">
        <f>'MARK LIST'!CW273</f>
        <v>10</v>
      </c>
      <c r="FM13" s="367" t="str">
        <f>'MARK LIST'!CV273</f>
        <v>A1</v>
      </c>
      <c r="FN13" s="370">
        <f>'MARK LIST'!K337</f>
        <v>69</v>
      </c>
      <c r="FO13" s="370">
        <f>'MARK LIST'!L337</f>
        <v>87</v>
      </c>
      <c r="FP13" s="370" t="str">
        <f>'MARK LIST'!M337</f>
        <v>A2</v>
      </c>
      <c r="FQ13" s="370">
        <f>'MARK LIST'!Y337</f>
        <v>69</v>
      </c>
      <c r="FR13" s="370">
        <f>'MARK LIST'!Z337</f>
        <v>87</v>
      </c>
      <c r="FS13" s="370" t="str">
        <f>'MARK LIST'!AA337</f>
        <v>A2</v>
      </c>
      <c r="FT13" s="370">
        <f>'MARK LIST'!AG337</f>
        <v>90</v>
      </c>
      <c r="FU13" s="370">
        <f>'MARK LIST'!AI337</f>
        <v>90</v>
      </c>
      <c r="FV13" s="370" t="str">
        <f>'MARK LIST'!AJ337</f>
        <v>A2</v>
      </c>
      <c r="FW13" s="370">
        <f>'MARK LIST'!AO337</f>
        <v>45</v>
      </c>
      <c r="FX13" s="370">
        <f t="shared" si="25"/>
        <v>90</v>
      </c>
      <c r="FY13" s="370" t="str">
        <f>'MARK LIST'!AP337</f>
        <v>A2</v>
      </c>
      <c r="FZ13" s="370">
        <f>'MARK LIST'!BA337</f>
        <v>69</v>
      </c>
      <c r="GA13" s="370">
        <f>'MARK LIST'!BB337</f>
        <v>87</v>
      </c>
      <c r="GB13" s="370" t="str">
        <f>'MARK LIST'!BC337</f>
        <v>A2</v>
      </c>
      <c r="GC13" s="370">
        <f>'MARK LIST'!BO337</f>
        <v>69</v>
      </c>
      <c r="GD13" s="370">
        <f>'MARK LIST'!BP337</f>
        <v>87</v>
      </c>
      <c r="GE13" s="370" t="str">
        <f>'MARK LIST'!BQ337</f>
        <v>A2</v>
      </c>
      <c r="GF13" s="370">
        <f>'MARK LIST'!BW337</f>
        <v>90</v>
      </c>
      <c r="GG13" s="370">
        <f>'MARK LIST'!BY337</f>
        <v>90</v>
      </c>
      <c r="GH13" s="370" t="str">
        <f>'MARK LIST'!BZ337</f>
        <v>A2</v>
      </c>
      <c r="GI13" s="370">
        <f>'MARK LIST'!CE337</f>
        <v>44</v>
      </c>
      <c r="GJ13" s="370">
        <f t="shared" si="26"/>
        <v>88</v>
      </c>
      <c r="GK13" s="370" t="str">
        <f>'MARK LIST'!CF337</f>
        <v>A2</v>
      </c>
      <c r="GL13" s="370">
        <f>'MARK LIST'!CS337</f>
        <v>87</v>
      </c>
      <c r="GM13" s="370">
        <f t="shared" si="27"/>
        <v>87</v>
      </c>
      <c r="GN13" s="370" t="str">
        <f>'MARK LIST'!DJ337</f>
        <v>A2</v>
      </c>
      <c r="GO13" s="370">
        <f>'MARK LIST'!CT337</f>
        <v>90</v>
      </c>
      <c r="GP13" s="370">
        <f t="shared" si="28"/>
        <v>90</v>
      </c>
      <c r="GQ13" s="371" t="str">
        <f t="shared" si="29"/>
        <v>A2</v>
      </c>
      <c r="GR13" s="370">
        <f>'MARK LIST'!CU337</f>
        <v>89</v>
      </c>
      <c r="GS13" s="370" t="str">
        <f>'MARK LIST'!CW337</f>
        <v>9</v>
      </c>
      <c r="GT13" s="370" t="str">
        <f>'MARK LIST'!CV337</f>
        <v>A2</v>
      </c>
      <c r="GU13" s="361">
        <f>'MARK LIST'!CQ400</f>
        <v>549</v>
      </c>
      <c r="GV13" s="361">
        <f>'MARK LIST'!CR400</f>
        <v>92</v>
      </c>
      <c r="GW13" s="361" t="str">
        <f>'MARK LIST'!CS400</f>
        <v>A1</v>
      </c>
      <c r="GX13" s="361">
        <f>'MARK LIST'!CT400</f>
        <v>9</v>
      </c>
      <c r="GY13" s="361">
        <f>'MARK LIST'!CU400</f>
        <v>5</v>
      </c>
    </row>
    <row r="14" spans="1:207" ht="13.35" customHeight="1">
      <c r="A14" s="359">
        <f>'STUDENT PROFILE'!A14</f>
        <v>8</v>
      </c>
      <c r="B14" s="359" t="str">
        <f>'STUDENT PROFILE'!B14</f>
        <v>K</v>
      </c>
      <c r="C14" s="360" t="str">
        <f>'STUDENT PROFILE'!C14</f>
        <v>Gourav</v>
      </c>
      <c r="D14" s="359">
        <f>'STUDENT PROFILE'!D14</f>
        <v>2736</v>
      </c>
      <c r="E14" s="364">
        <f>'MARK LIST'!K18</f>
        <v>69</v>
      </c>
      <c r="F14" s="364">
        <f>'MARK LIST'!L18</f>
        <v>87</v>
      </c>
      <c r="G14" s="364" t="str">
        <f>'MARK LIST'!M18</f>
        <v>A2</v>
      </c>
      <c r="H14" s="361">
        <f>'MARK LIST'!Y18</f>
        <v>69</v>
      </c>
      <c r="I14" s="361">
        <f>'MARK LIST'!Z18</f>
        <v>87</v>
      </c>
      <c r="J14" s="361" t="str">
        <f>'MARK LIST'!AA18</f>
        <v>A2</v>
      </c>
      <c r="K14" s="361">
        <f>'MARK LIST'!AG18</f>
        <v>90</v>
      </c>
      <c r="L14" s="361">
        <f>'MARK LIST'!AI18</f>
        <v>90</v>
      </c>
      <c r="M14" s="361" t="str">
        <f>'MARK LIST'!AJ18</f>
        <v>A2</v>
      </c>
      <c r="N14" s="361">
        <f>'MARK LIST'!AO18</f>
        <v>45</v>
      </c>
      <c r="O14" s="361">
        <f t="shared" si="0"/>
        <v>90</v>
      </c>
      <c r="P14" s="361" t="str">
        <f>'MARK LIST'!AP18</f>
        <v>A2</v>
      </c>
      <c r="Q14" s="361">
        <f>'MARK LIST'!BA18</f>
        <v>69</v>
      </c>
      <c r="R14" s="361">
        <f>'MARK LIST'!BB18</f>
        <v>87</v>
      </c>
      <c r="S14" s="361" t="str">
        <f>'MARK LIST'!BC18</f>
        <v>A2</v>
      </c>
      <c r="T14" s="361">
        <f>'MARK LIST'!BO18</f>
        <v>69</v>
      </c>
      <c r="U14" s="361">
        <f>'MARK LIST'!BP18</f>
        <v>87</v>
      </c>
      <c r="V14" s="361" t="str">
        <f>'MARK LIST'!BQ18</f>
        <v>A2</v>
      </c>
      <c r="W14" s="361">
        <f>'MARK LIST'!BW18</f>
        <v>90</v>
      </c>
      <c r="X14" s="361">
        <f>'MARK LIST'!BY18</f>
        <v>90</v>
      </c>
      <c r="Y14" s="361" t="str">
        <f>'MARK LIST'!BZ18</f>
        <v>A2</v>
      </c>
      <c r="Z14" s="361">
        <f>'MARK LIST'!CE18</f>
        <v>44</v>
      </c>
      <c r="AA14" s="361">
        <f t="shared" si="1"/>
        <v>88</v>
      </c>
      <c r="AB14" s="361" t="str">
        <f>'MARK LIST'!CF18</f>
        <v>A2</v>
      </c>
      <c r="AC14" s="361">
        <f>'MARK LIST'!CS18</f>
        <v>87</v>
      </c>
      <c r="AD14" s="361">
        <f t="shared" si="2"/>
        <v>87</v>
      </c>
      <c r="AE14" s="361" t="str">
        <f>'MARK LIST'!DJ18</f>
        <v>A2</v>
      </c>
      <c r="AF14" s="361">
        <f>'MARK LIST'!CT18</f>
        <v>90</v>
      </c>
      <c r="AG14" s="361">
        <f t="shared" si="3"/>
        <v>90</v>
      </c>
      <c r="AH14" s="113" t="str">
        <f t="shared" si="4"/>
        <v>A2</v>
      </c>
      <c r="AI14" s="361">
        <f>'MARK LIST'!CU18</f>
        <v>89</v>
      </c>
      <c r="AJ14" s="361" t="str">
        <f>'MARK LIST'!CW18</f>
        <v>9</v>
      </c>
      <c r="AK14" s="361" t="str">
        <f>'MARK LIST'!CV18</f>
        <v>A2</v>
      </c>
      <c r="AL14" s="365">
        <f>'MARK LIST'!K82</f>
        <v>69</v>
      </c>
      <c r="AM14" s="365">
        <f>'MARK LIST'!L82</f>
        <v>87</v>
      </c>
      <c r="AN14" s="365" t="str">
        <f>'MARK LIST'!M82</f>
        <v>A2</v>
      </c>
      <c r="AO14" s="365">
        <f>'MARK LIST'!Y82</f>
        <v>69</v>
      </c>
      <c r="AP14" s="365">
        <f>'MARK LIST'!Z82</f>
        <v>87</v>
      </c>
      <c r="AQ14" s="365" t="str">
        <f>'MARK LIST'!AA82</f>
        <v>A2</v>
      </c>
      <c r="AR14" s="365">
        <f>'MARK LIST'!AG82</f>
        <v>90</v>
      </c>
      <c r="AS14" s="365">
        <f>'MARK LIST'!AI82</f>
        <v>90</v>
      </c>
      <c r="AT14" s="365" t="str">
        <f>'MARK LIST'!AJ82</f>
        <v>A2</v>
      </c>
      <c r="AU14" s="365">
        <f>'MARK LIST'!AO82</f>
        <v>45</v>
      </c>
      <c r="AV14" s="365">
        <f t="shared" si="5"/>
        <v>90</v>
      </c>
      <c r="AW14" s="365" t="str">
        <f>'MARK LIST'!AP82</f>
        <v>A2</v>
      </c>
      <c r="AX14" s="365">
        <f>'MARK LIST'!BA82</f>
        <v>69</v>
      </c>
      <c r="AY14" s="365">
        <f>'MARK LIST'!BB82</f>
        <v>87</v>
      </c>
      <c r="AZ14" s="365" t="str">
        <f>'MARK LIST'!BC82</f>
        <v>A2</v>
      </c>
      <c r="BA14" s="365">
        <f>'MARK LIST'!BO82</f>
        <v>69</v>
      </c>
      <c r="BB14" s="365">
        <f>'MARK LIST'!BP82</f>
        <v>87</v>
      </c>
      <c r="BC14" s="365" t="str">
        <f>'MARK LIST'!BQ82</f>
        <v>A2</v>
      </c>
      <c r="BD14" s="365">
        <f>'MARK LIST'!BW82</f>
        <v>90</v>
      </c>
      <c r="BE14" s="365">
        <f>'MARK LIST'!BY82</f>
        <v>113</v>
      </c>
      <c r="BF14" s="365" t="str">
        <f>'MARK LIST'!BZ82</f>
        <v>A1</v>
      </c>
      <c r="BG14" s="365">
        <f>'MARK LIST'!CE82</f>
        <v>51</v>
      </c>
      <c r="BH14" s="365">
        <f t="shared" si="6"/>
        <v>102</v>
      </c>
      <c r="BI14" s="365" t="str">
        <f>'MARK LIST'!CF82</f>
        <v>A1</v>
      </c>
      <c r="BJ14" s="365">
        <f>'MARK LIST'!CS82</f>
        <v>87</v>
      </c>
      <c r="BK14" s="365">
        <f t="shared" si="7"/>
        <v>100</v>
      </c>
      <c r="BL14" s="365" t="str">
        <f>'MARK LIST'!DJ82</f>
        <v>A2</v>
      </c>
      <c r="BM14" s="365">
        <f>'MARK LIST'!CT82</f>
        <v>102</v>
      </c>
      <c r="BN14" s="365">
        <f t="shared" si="8"/>
        <v>102</v>
      </c>
      <c r="BO14" s="366" t="str">
        <f t="shared" si="9"/>
        <v>A1</v>
      </c>
      <c r="BP14" s="365">
        <f>'MARK LIST'!CU82</f>
        <v>96</v>
      </c>
      <c r="BQ14" s="365" t="str">
        <f>'MARK LIST'!CW82</f>
        <v>10</v>
      </c>
      <c r="BR14" s="365" t="str">
        <f>'MARK LIST'!CV82</f>
        <v>A1</v>
      </c>
      <c r="BS14" s="367">
        <f>'MARK LIST'!K146</f>
        <v>69</v>
      </c>
      <c r="BT14" s="367">
        <f>'MARK LIST'!L146</f>
        <v>87</v>
      </c>
      <c r="BU14" s="367" t="str">
        <f>'MARK LIST'!M146</f>
        <v>A2</v>
      </c>
      <c r="BV14" s="367">
        <f>'MARK LIST'!Y146</f>
        <v>69</v>
      </c>
      <c r="BW14" s="367">
        <f>'MARK LIST'!Z146</f>
        <v>87</v>
      </c>
      <c r="BX14" s="367" t="str">
        <f>'MARK LIST'!AA146</f>
        <v>A2</v>
      </c>
      <c r="BY14" s="367">
        <f>'MARK LIST'!AG146</f>
        <v>90</v>
      </c>
      <c r="BZ14" s="367">
        <f>'MARK LIST'!AI146</f>
        <v>90</v>
      </c>
      <c r="CA14" s="367" t="str">
        <f>'MARK LIST'!AJ146</f>
        <v>A2</v>
      </c>
      <c r="CB14" s="367">
        <f>'MARK LIST'!AO146</f>
        <v>45</v>
      </c>
      <c r="CC14" s="367">
        <f t="shared" si="10"/>
        <v>90</v>
      </c>
      <c r="CD14" s="367" t="str">
        <f>'MARK LIST'!AP146</f>
        <v>A2</v>
      </c>
      <c r="CE14" s="367">
        <f>'MARK LIST'!BA146</f>
        <v>69</v>
      </c>
      <c r="CF14" s="367">
        <f>'MARK LIST'!BB146</f>
        <v>87</v>
      </c>
      <c r="CG14" s="367" t="str">
        <f>'MARK LIST'!BC146</f>
        <v>A2</v>
      </c>
      <c r="CH14" s="367">
        <f>'MARK LIST'!BO146</f>
        <v>69</v>
      </c>
      <c r="CI14" s="367">
        <f>'MARK LIST'!BP146</f>
        <v>87</v>
      </c>
      <c r="CJ14" s="367" t="str">
        <f>'MARK LIST'!BQ146</f>
        <v>A2</v>
      </c>
      <c r="CK14" s="367">
        <f>'MARK LIST'!BW146</f>
        <v>90</v>
      </c>
      <c r="CL14" s="367">
        <f>'MARK LIST'!BY146</f>
        <v>100</v>
      </c>
      <c r="CM14" s="367" t="str">
        <f>'MARK LIST'!BZ146</f>
        <v>A1</v>
      </c>
      <c r="CN14" s="367">
        <f>'MARK LIST'!CE146</f>
        <v>47</v>
      </c>
      <c r="CO14" s="367">
        <f t="shared" si="11"/>
        <v>94</v>
      </c>
      <c r="CP14" s="367" t="str">
        <f>'MARK LIST'!CF146</f>
        <v>A1</v>
      </c>
      <c r="CQ14" s="367">
        <f>'MARK LIST'!CS146</f>
        <v>87</v>
      </c>
      <c r="CR14" s="367">
        <f t="shared" si="12"/>
        <v>87</v>
      </c>
      <c r="CS14" s="367" t="str">
        <f>'MARK LIST'!DJ146</f>
        <v>A2</v>
      </c>
      <c r="CT14" s="367">
        <f>'MARK LIST'!CT146</f>
        <v>95</v>
      </c>
      <c r="CU14" s="367">
        <f t="shared" si="13"/>
        <v>95</v>
      </c>
      <c r="CV14" s="368" t="str">
        <f t="shared" si="14"/>
        <v>A1</v>
      </c>
      <c r="CW14" s="367">
        <f>'MARK LIST'!CU146</f>
        <v>92</v>
      </c>
      <c r="CX14" s="367" t="str">
        <f>'MARK LIST'!CW146</f>
        <v>10</v>
      </c>
      <c r="CY14" s="367" t="str">
        <f>'MARK LIST'!CV146</f>
        <v>A1</v>
      </c>
      <c r="CZ14" s="369">
        <f>'MARK LIST'!K210</f>
        <v>69</v>
      </c>
      <c r="DA14" s="369">
        <f>'MARK LIST'!L210</f>
        <v>69</v>
      </c>
      <c r="DB14" s="369" t="str">
        <f>'MARK LIST'!M210</f>
        <v>B2</v>
      </c>
      <c r="DC14" s="369">
        <f>'MARK LIST'!Y210</f>
        <v>69</v>
      </c>
      <c r="DD14" s="369">
        <f>'MARK LIST'!Z210</f>
        <v>87</v>
      </c>
      <c r="DE14" s="369" t="str">
        <f>'MARK LIST'!AA210</f>
        <v>A2</v>
      </c>
      <c r="DF14" s="369">
        <f>'MARK LIST'!AG210</f>
        <v>90</v>
      </c>
      <c r="DG14" s="369">
        <f>'MARK LIST'!AI210</f>
        <v>90</v>
      </c>
      <c r="DH14" s="369" t="str">
        <f>'MARK LIST'!AJ210</f>
        <v>A2</v>
      </c>
      <c r="DI14" s="369">
        <f>'MARK LIST'!AO210</f>
        <v>43</v>
      </c>
      <c r="DJ14" s="369">
        <f t="shared" si="15"/>
        <v>86</v>
      </c>
      <c r="DK14" s="369" t="str">
        <f>'MARK LIST'!AP210</f>
        <v>A2</v>
      </c>
      <c r="DL14" s="369">
        <f>'MARK LIST'!BA210</f>
        <v>69</v>
      </c>
      <c r="DM14" s="369">
        <f>'MARK LIST'!BB210</f>
        <v>87</v>
      </c>
      <c r="DN14" s="369" t="str">
        <f>'MARK LIST'!BC210</f>
        <v>A2</v>
      </c>
      <c r="DO14" s="369">
        <f>'MARK LIST'!BO210</f>
        <v>69</v>
      </c>
      <c r="DP14" s="369">
        <f>'MARK LIST'!BP210</f>
        <v>87</v>
      </c>
      <c r="DQ14" s="369" t="str">
        <f>'MARK LIST'!BQ210</f>
        <v>A2</v>
      </c>
      <c r="DR14" s="369">
        <f>'MARK LIST'!BW210</f>
        <v>90</v>
      </c>
      <c r="DS14" s="369">
        <f>'MARK LIST'!BY210</f>
        <v>90</v>
      </c>
      <c r="DT14" s="369" t="str">
        <f>'MARK LIST'!BZ210</f>
        <v>A2</v>
      </c>
      <c r="DU14" s="369">
        <f>'MARK LIST'!CE210</f>
        <v>44</v>
      </c>
      <c r="DV14" s="369">
        <f t="shared" si="16"/>
        <v>88</v>
      </c>
      <c r="DW14" s="369" t="str">
        <f>'MARK LIST'!CF210</f>
        <v>A2</v>
      </c>
      <c r="DX14" s="369">
        <f>'MARK LIST'!CS210</f>
        <v>83</v>
      </c>
      <c r="DY14" s="369">
        <f t="shared" si="17"/>
        <v>83</v>
      </c>
      <c r="DZ14" s="369" t="str">
        <f>'MARK LIST'!DJ210</f>
        <v>A2</v>
      </c>
      <c r="EA14" s="369">
        <f>'MARK LIST'!CT210</f>
        <v>90</v>
      </c>
      <c r="EB14" s="369">
        <f t="shared" si="18"/>
        <v>90</v>
      </c>
      <c r="EC14" s="113" t="str">
        <f t="shared" si="19"/>
        <v>A2</v>
      </c>
      <c r="ED14" s="369">
        <f>'MARK LIST'!CU210</f>
        <v>87</v>
      </c>
      <c r="EE14" s="369" t="str">
        <f>'MARK LIST'!CW210</f>
        <v>9</v>
      </c>
      <c r="EF14" s="369" t="str">
        <f>'MARK LIST'!CV210</f>
        <v>A2</v>
      </c>
      <c r="EG14" s="367">
        <f>'MARK LIST'!K274</f>
        <v>69</v>
      </c>
      <c r="EH14" s="367">
        <f>'MARK LIST'!L274</f>
        <v>87</v>
      </c>
      <c r="EI14" s="367" t="str">
        <f>'MARK LIST'!M274</f>
        <v>A2</v>
      </c>
      <c r="EJ14" s="367">
        <f>'MARK LIST'!Y274</f>
        <v>69</v>
      </c>
      <c r="EK14" s="367">
        <f>'MARK LIST'!Z274</f>
        <v>87</v>
      </c>
      <c r="EL14" s="367" t="str">
        <f>'MARK LIST'!AA274</f>
        <v>A2</v>
      </c>
      <c r="EM14" s="367">
        <f>'MARK LIST'!AG274</f>
        <v>90</v>
      </c>
      <c r="EN14" s="367">
        <f>'MARK LIST'!AI274</f>
        <v>90</v>
      </c>
      <c r="EO14" s="367" t="str">
        <f>'MARK LIST'!AJ274</f>
        <v>A2</v>
      </c>
      <c r="EP14" s="367">
        <f>'MARK LIST'!AO274</f>
        <v>45</v>
      </c>
      <c r="EQ14" s="367">
        <f t="shared" si="20"/>
        <v>90</v>
      </c>
      <c r="ER14" s="367" t="str">
        <f>'MARK LIST'!AP274</f>
        <v>A2</v>
      </c>
      <c r="ES14" s="367">
        <f>'MARK LIST'!BA274</f>
        <v>69</v>
      </c>
      <c r="ET14" s="367">
        <f>'MARK LIST'!BB274</f>
        <v>87</v>
      </c>
      <c r="EU14" s="367" t="str">
        <f>'MARK LIST'!BC274</f>
        <v>A2</v>
      </c>
      <c r="EV14" s="367">
        <f>'MARK LIST'!BO274</f>
        <v>69</v>
      </c>
      <c r="EW14" s="367">
        <f>'MARK LIST'!BP274</f>
        <v>87</v>
      </c>
      <c r="EX14" s="367" t="str">
        <f>'MARK LIST'!BQ274</f>
        <v>A2</v>
      </c>
      <c r="EY14" s="367">
        <f>'MARK LIST'!BW274</f>
        <v>90</v>
      </c>
      <c r="EZ14" s="367">
        <f>'MARK LIST'!BY274</f>
        <v>113</v>
      </c>
      <c r="FA14" s="367" t="str">
        <f>'MARK LIST'!BZ274</f>
        <v>A1</v>
      </c>
      <c r="FB14" s="367">
        <f>'MARK LIST'!CE274</f>
        <v>51</v>
      </c>
      <c r="FC14" s="367">
        <f t="shared" si="21"/>
        <v>102</v>
      </c>
      <c r="FD14" s="367" t="str">
        <f>'MARK LIST'!CF274</f>
        <v>A1</v>
      </c>
      <c r="FE14" s="367">
        <f>'MARK LIST'!CS274</f>
        <v>87</v>
      </c>
      <c r="FF14" s="367">
        <f t="shared" si="22"/>
        <v>87</v>
      </c>
      <c r="FG14" s="367" t="str">
        <f>'MARK LIST'!DJ274</f>
        <v>A2</v>
      </c>
      <c r="FH14" s="367">
        <f>'MARK LIST'!CT274</f>
        <v>102</v>
      </c>
      <c r="FI14" s="367">
        <f t="shared" si="23"/>
        <v>102</v>
      </c>
      <c r="FJ14" s="368" t="str">
        <f t="shared" ca="1" si="24"/>
        <v>A1</v>
      </c>
      <c r="FK14" s="367">
        <f>'MARK LIST'!CU274</f>
        <v>96</v>
      </c>
      <c r="FL14" s="367" t="str">
        <f>'MARK LIST'!CW274</f>
        <v>10</v>
      </c>
      <c r="FM14" s="367" t="str">
        <f>'MARK LIST'!CV274</f>
        <v>A1</v>
      </c>
      <c r="FN14" s="370">
        <f>'MARK LIST'!K338</f>
        <v>69</v>
      </c>
      <c r="FO14" s="370">
        <f>'MARK LIST'!L338</f>
        <v>87</v>
      </c>
      <c r="FP14" s="370" t="str">
        <f>'MARK LIST'!M338</f>
        <v>A2</v>
      </c>
      <c r="FQ14" s="370">
        <f>'MARK LIST'!Y338</f>
        <v>69</v>
      </c>
      <c r="FR14" s="370">
        <f>'MARK LIST'!Z338</f>
        <v>87</v>
      </c>
      <c r="FS14" s="370" t="str">
        <f>'MARK LIST'!AA338</f>
        <v>A2</v>
      </c>
      <c r="FT14" s="370">
        <f>'MARK LIST'!AG338</f>
        <v>90</v>
      </c>
      <c r="FU14" s="370">
        <f>'MARK LIST'!AI338</f>
        <v>90</v>
      </c>
      <c r="FV14" s="370" t="str">
        <f>'MARK LIST'!AJ338</f>
        <v>A2</v>
      </c>
      <c r="FW14" s="370">
        <f>'MARK LIST'!AO338</f>
        <v>45</v>
      </c>
      <c r="FX14" s="370">
        <f t="shared" si="25"/>
        <v>90</v>
      </c>
      <c r="FY14" s="370" t="str">
        <f>'MARK LIST'!AP338</f>
        <v>A2</v>
      </c>
      <c r="FZ14" s="370">
        <f>'MARK LIST'!BA338</f>
        <v>69</v>
      </c>
      <c r="GA14" s="370">
        <f>'MARK LIST'!BB338</f>
        <v>87</v>
      </c>
      <c r="GB14" s="370" t="str">
        <f>'MARK LIST'!BC338</f>
        <v>A2</v>
      </c>
      <c r="GC14" s="370">
        <f>'MARK LIST'!BO338</f>
        <v>69</v>
      </c>
      <c r="GD14" s="370">
        <f>'MARK LIST'!BP338</f>
        <v>87</v>
      </c>
      <c r="GE14" s="370" t="str">
        <f>'MARK LIST'!BQ338</f>
        <v>A2</v>
      </c>
      <c r="GF14" s="370">
        <f>'MARK LIST'!BW338</f>
        <v>90</v>
      </c>
      <c r="GG14" s="370">
        <f>'MARK LIST'!BY338</f>
        <v>90</v>
      </c>
      <c r="GH14" s="370" t="str">
        <f>'MARK LIST'!BZ338</f>
        <v>A2</v>
      </c>
      <c r="GI14" s="370">
        <f>'MARK LIST'!CE338</f>
        <v>44</v>
      </c>
      <c r="GJ14" s="370">
        <f t="shared" si="26"/>
        <v>88</v>
      </c>
      <c r="GK14" s="370" t="str">
        <f>'MARK LIST'!CF338</f>
        <v>A2</v>
      </c>
      <c r="GL14" s="370">
        <f>'MARK LIST'!CS338</f>
        <v>87</v>
      </c>
      <c r="GM14" s="370">
        <f t="shared" si="27"/>
        <v>87</v>
      </c>
      <c r="GN14" s="370" t="str">
        <f>'MARK LIST'!DJ338</f>
        <v>A2</v>
      </c>
      <c r="GO14" s="370">
        <f>'MARK LIST'!CT338</f>
        <v>90</v>
      </c>
      <c r="GP14" s="370">
        <f t="shared" si="28"/>
        <v>90</v>
      </c>
      <c r="GQ14" s="371" t="str">
        <f t="shared" si="29"/>
        <v>A2</v>
      </c>
      <c r="GR14" s="370">
        <f>'MARK LIST'!CU338</f>
        <v>89</v>
      </c>
      <c r="GS14" s="370" t="str">
        <f>'MARK LIST'!CW338</f>
        <v>9</v>
      </c>
      <c r="GT14" s="370" t="str">
        <f>'MARK LIST'!CV338</f>
        <v>A2</v>
      </c>
      <c r="GU14" s="361">
        <f>'MARK LIST'!CQ401</f>
        <v>549</v>
      </c>
      <c r="GV14" s="361">
        <f>'MARK LIST'!CR401</f>
        <v>92</v>
      </c>
      <c r="GW14" s="361" t="str">
        <f>'MARK LIST'!CS401</f>
        <v>A1</v>
      </c>
      <c r="GX14" s="361">
        <f>'MARK LIST'!CT401</f>
        <v>9</v>
      </c>
      <c r="GY14" s="361">
        <f>'MARK LIST'!CU401</f>
        <v>5</v>
      </c>
    </row>
    <row r="15" spans="1:207" ht="13.35" customHeight="1">
      <c r="A15" s="359">
        <f>'STUDENT PROFILE'!A15</f>
        <v>9</v>
      </c>
      <c r="B15" s="359" t="str">
        <f>'STUDENT PROFILE'!B15</f>
        <v>K</v>
      </c>
      <c r="C15" s="360" t="str">
        <f>'STUDENT PROFILE'!C15</f>
        <v>Sourav</v>
      </c>
      <c r="D15" s="359">
        <f>'STUDENT PROFILE'!D15</f>
        <v>2737</v>
      </c>
      <c r="E15" s="364">
        <f>'MARK LIST'!K19</f>
        <v>69</v>
      </c>
      <c r="F15" s="364">
        <f>'MARK LIST'!L19</f>
        <v>87</v>
      </c>
      <c r="G15" s="364" t="str">
        <f>'MARK LIST'!M19</f>
        <v>A2</v>
      </c>
      <c r="H15" s="361">
        <f>'MARK LIST'!Y19</f>
        <v>69</v>
      </c>
      <c r="I15" s="361">
        <f>'MARK LIST'!Z19</f>
        <v>87</v>
      </c>
      <c r="J15" s="361" t="str">
        <f>'MARK LIST'!AA19</f>
        <v>A2</v>
      </c>
      <c r="K15" s="361">
        <f>'MARK LIST'!AG19</f>
        <v>90</v>
      </c>
      <c r="L15" s="361">
        <f>'MARK LIST'!AI19</f>
        <v>90</v>
      </c>
      <c r="M15" s="361" t="str">
        <f>'MARK LIST'!AJ19</f>
        <v>A2</v>
      </c>
      <c r="N15" s="361">
        <f>'MARK LIST'!AO19</f>
        <v>45</v>
      </c>
      <c r="O15" s="361">
        <f t="shared" si="0"/>
        <v>90</v>
      </c>
      <c r="P15" s="361" t="str">
        <f>'MARK LIST'!AP19</f>
        <v>A2</v>
      </c>
      <c r="Q15" s="361">
        <f>'MARK LIST'!BA19</f>
        <v>69</v>
      </c>
      <c r="R15" s="361">
        <f>'MARK LIST'!BB19</f>
        <v>87</v>
      </c>
      <c r="S15" s="361" t="str">
        <f>'MARK LIST'!BC19</f>
        <v>A2</v>
      </c>
      <c r="T15" s="361">
        <f>'MARK LIST'!BO19</f>
        <v>69</v>
      </c>
      <c r="U15" s="361">
        <f>'MARK LIST'!BP19</f>
        <v>87</v>
      </c>
      <c r="V15" s="361" t="str">
        <f>'MARK LIST'!BQ19</f>
        <v>A2</v>
      </c>
      <c r="W15" s="361">
        <f>'MARK LIST'!BW19</f>
        <v>90</v>
      </c>
      <c r="X15" s="361">
        <f>'MARK LIST'!BY19</f>
        <v>90</v>
      </c>
      <c r="Y15" s="361" t="str">
        <f>'MARK LIST'!BZ19</f>
        <v>A2</v>
      </c>
      <c r="Z15" s="361">
        <f>'MARK LIST'!CE19</f>
        <v>44</v>
      </c>
      <c r="AA15" s="361">
        <f t="shared" si="1"/>
        <v>88</v>
      </c>
      <c r="AB15" s="361" t="str">
        <f>'MARK LIST'!CF19</f>
        <v>A2</v>
      </c>
      <c r="AC15" s="361">
        <f>'MARK LIST'!CS19</f>
        <v>87</v>
      </c>
      <c r="AD15" s="361">
        <f t="shared" si="2"/>
        <v>87</v>
      </c>
      <c r="AE15" s="361" t="str">
        <f>'MARK LIST'!DJ19</f>
        <v>A2</v>
      </c>
      <c r="AF15" s="361">
        <f>'MARK LIST'!CT19</f>
        <v>90</v>
      </c>
      <c r="AG15" s="361">
        <f t="shared" si="3"/>
        <v>90</v>
      </c>
      <c r="AH15" s="113" t="str">
        <f t="shared" si="4"/>
        <v>A2</v>
      </c>
      <c r="AI15" s="361">
        <f>'MARK LIST'!CU19</f>
        <v>89</v>
      </c>
      <c r="AJ15" s="361" t="str">
        <f>'MARK LIST'!CW19</f>
        <v>9</v>
      </c>
      <c r="AK15" s="361" t="str">
        <f>'MARK LIST'!CV19</f>
        <v>A2</v>
      </c>
      <c r="AL15" s="365">
        <f>'MARK LIST'!K83</f>
        <v>69</v>
      </c>
      <c r="AM15" s="365">
        <f>'MARK LIST'!L83</f>
        <v>87</v>
      </c>
      <c r="AN15" s="365" t="str">
        <f>'MARK LIST'!M83</f>
        <v>A2</v>
      </c>
      <c r="AO15" s="365">
        <f>'MARK LIST'!Y83</f>
        <v>69</v>
      </c>
      <c r="AP15" s="365">
        <f>'MARK LIST'!Z83</f>
        <v>87</v>
      </c>
      <c r="AQ15" s="365" t="str">
        <f>'MARK LIST'!AA83</f>
        <v>A2</v>
      </c>
      <c r="AR15" s="365">
        <f>'MARK LIST'!AG83</f>
        <v>90</v>
      </c>
      <c r="AS15" s="365">
        <f>'MARK LIST'!AI83</f>
        <v>90</v>
      </c>
      <c r="AT15" s="365" t="str">
        <f>'MARK LIST'!AJ83</f>
        <v>A2</v>
      </c>
      <c r="AU15" s="365">
        <f>'MARK LIST'!AO83</f>
        <v>45</v>
      </c>
      <c r="AV15" s="365">
        <f t="shared" si="5"/>
        <v>90</v>
      </c>
      <c r="AW15" s="365" t="str">
        <f>'MARK LIST'!AP83</f>
        <v>A2</v>
      </c>
      <c r="AX15" s="365">
        <f>'MARK LIST'!BA83</f>
        <v>69</v>
      </c>
      <c r="AY15" s="365">
        <f>'MARK LIST'!BB83</f>
        <v>87</v>
      </c>
      <c r="AZ15" s="365" t="str">
        <f>'MARK LIST'!BC83</f>
        <v>A2</v>
      </c>
      <c r="BA15" s="365">
        <f>'MARK LIST'!BO83</f>
        <v>69</v>
      </c>
      <c r="BB15" s="365">
        <f>'MARK LIST'!BP83</f>
        <v>87</v>
      </c>
      <c r="BC15" s="365" t="str">
        <f>'MARK LIST'!BQ83</f>
        <v>A2</v>
      </c>
      <c r="BD15" s="365">
        <f>'MARK LIST'!BW83</f>
        <v>90</v>
      </c>
      <c r="BE15" s="365">
        <f>'MARK LIST'!BY83</f>
        <v>113</v>
      </c>
      <c r="BF15" s="365" t="str">
        <f>'MARK LIST'!BZ83</f>
        <v>A1</v>
      </c>
      <c r="BG15" s="365">
        <f>'MARK LIST'!CE83</f>
        <v>51</v>
      </c>
      <c r="BH15" s="365">
        <f t="shared" si="6"/>
        <v>102</v>
      </c>
      <c r="BI15" s="365" t="str">
        <f>'MARK LIST'!CF83</f>
        <v>A1</v>
      </c>
      <c r="BJ15" s="365">
        <f>'MARK LIST'!CS83</f>
        <v>87</v>
      </c>
      <c r="BK15" s="365">
        <f t="shared" si="7"/>
        <v>100</v>
      </c>
      <c r="BL15" s="365" t="str">
        <f>'MARK LIST'!DJ83</f>
        <v>A2</v>
      </c>
      <c r="BM15" s="365">
        <f>'MARK LIST'!CT83</f>
        <v>102</v>
      </c>
      <c r="BN15" s="365">
        <f t="shared" si="8"/>
        <v>102</v>
      </c>
      <c r="BO15" s="366" t="str">
        <f t="shared" si="9"/>
        <v>A1</v>
      </c>
      <c r="BP15" s="365">
        <f>'MARK LIST'!CU83</f>
        <v>96</v>
      </c>
      <c r="BQ15" s="365" t="str">
        <f>'MARK LIST'!CW83</f>
        <v>10</v>
      </c>
      <c r="BR15" s="365" t="str">
        <f>'MARK LIST'!CV83</f>
        <v>A1</v>
      </c>
      <c r="BS15" s="367">
        <f>'MARK LIST'!K147</f>
        <v>69</v>
      </c>
      <c r="BT15" s="367">
        <f>'MARK LIST'!L147</f>
        <v>87</v>
      </c>
      <c r="BU15" s="367" t="str">
        <f>'MARK LIST'!M147</f>
        <v>A2</v>
      </c>
      <c r="BV15" s="367">
        <f>'MARK LIST'!Y147</f>
        <v>69</v>
      </c>
      <c r="BW15" s="367">
        <f>'MARK LIST'!Z147</f>
        <v>87</v>
      </c>
      <c r="BX15" s="367" t="str">
        <f>'MARK LIST'!AA147</f>
        <v>A2</v>
      </c>
      <c r="BY15" s="367">
        <f>'MARK LIST'!AG147</f>
        <v>90</v>
      </c>
      <c r="BZ15" s="367">
        <f>'MARK LIST'!AI147</f>
        <v>90</v>
      </c>
      <c r="CA15" s="367" t="str">
        <f>'MARK LIST'!AJ147</f>
        <v>A2</v>
      </c>
      <c r="CB15" s="367">
        <f>'MARK LIST'!AO147</f>
        <v>45</v>
      </c>
      <c r="CC15" s="367">
        <f t="shared" si="10"/>
        <v>90</v>
      </c>
      <c r="CD15" s="367" t="str">
        <f>'MARK LIST'!AP147</f>
        <v>A2</v>
      </c>
      <c r="CE15" s="367">
        <f>'MARK LIST'!BA147</f>
        <v>69</v>
      </c>
      <c r="CF15" s="367">
        <f>'MARK LIST'!BB147</f>
        <v>87</v>
      </c>
      <c r="CG15" s="367" t="str">
        <f>'MARK LIST'!BC147</f>
        <v>A2</v>
      </c>
      <c r="CH15" s="367">
        <f>'MARK LIST'!BO147</f>
        <v>69</v>
      </c>
      <c r="CI15" s="367">
        <f>'MARK LIST'!BP147</f>
        <v>87</v>
      </c>
      <c r="CJ15" s="367" t="str">
        <f>'MARK LIST'!BQ147</f>
        <v>A2</v>
      </c>
      <c r="CK15" s="367">
        <f>'MARK LIST'!BW147</f>
        <v>90</v>
      </c>
      <c r="CL15" s="367">
        <f>'MARK LIST'!BY147</f>
        <v>100</v>
      </c>
      <c r="CM15" s="367" t="str">
        <f>'MARK LIST'!BZ147</f>
        <v>A1</v>
      </c>
      <c r="CN15" s="367">
        <f>'MARK LIST'!CE147</f>
        <v>47</v>
      </c>
      <c r="CO15" s="367">
        <f t="shared" si="11"/>
        <v>94</v>
      </c>
      <c r="CP15" s="367" t="str">
        <f>'MARK LIST'!CF147</f>
        <v>A1</v>
      </c>
      <c r="CQ15" s="367">
        <f>'MARK LIST'!CS147</f>
        <v>87</v>
      </c>
      <c r="CR15" s="367">
        <f t="shared" si="12"/>
        <v>87</v>
      </c>
      <c r="CS15" s="367" t="str">
        <f>'MARK LIST'!DJ147</f>
        <v>A2</v>
      </c>
      <c r="CT15" s="367">
        <f>'MARK LIST'!CT147</f>
        <v>95</v>
      </c>
      <c r="CU15" s="367">
        <f t="shared" si="13"/>
        <v>95</v>
      </c>
      <c r="CV15" s="368" t="str">
        <f t="shared" si="14"/>
        <v>A1</v>
      </c>
      <c r="CW15" s="367">
        <f>'MARK LIST'!CU147</f>
        <v>92</v>
      </c>
      <c r="CX15" s="367" t="str">
        <f>'MARK LIST'!CW147</f>
        <v>10</v>
      </c>
      <c r="CY15" s="367" t="str">
        <f>'MARK LIST'!CV147</f>
        <v>A1</v>
      </c>
      <c r="CZ15" s="369">
        <f>'MARK LIST'!K211</f>
        <v>69</v>
      </c>
      <c r="DA15" s="369">
        <f>'MARK LIST'!L211</f>
        <v>69</v>
      </c>
      <c r="DB15" s="369" t="str">
        <f>'MARK LIST'!M211</f>
        <v>B2</v>
      </c>
      <c r="DC15" s="369">
        <f>'MARK LIST'!Y211</f>
        <v>69</v>
      </c>
      <c r="DD15" s="369">
        <f>'MARK LIST'!Z211</f>
        <v>87</v>
      </c>
      <c r="DE15" s="369" t="str">
        <f>'MARK LIST'!AA211</f>
        <v>A2</v>
      </c>
      <c r="DF15" s="369">
        <f>'MARK LIST'!AG211</f>
        <v>90</v>
      </c>
      <c r="DG15" s="369">
        <f>'MARK LIST'!AI211</f>
        <v>90</v>
      </c>
      <c r="DH15" s="369" t="str">
        <f>'MARK LIST'!AJ211</f>
        <v>A2</v>
      </c>
      <c r="DI15" s="369">
        <f>'MARK LIST'!AO211</f>
        <v>43</v>
      </c>
      <c r="DJ15" s="369">
        <f t="shared" si="15"/>
        <v>86</v>
      </c>
      <c r="DK15" s="369" t="str">
        <f>'MARK LIST'!AP211</f>
        <v>A2</v>
      </c>
      <c r="DL15" s="369">
        <f>'MARK LIST'!BA211</f>
        <v>69</v>
      </c>
      <c r="DM15" s="369">
        <f>'MARK LIST'!BB211</f>
        <v>87</v>
      </c>
      <c r="DN15" s="369" t="str">
        <f>'MARK LIST'!BC211</f>
        <v>A2</v>
      </c>
      <c r="DO15" s="369">
        <f>'MARK LIST'!BO211</f>
        <v>69</v>
      </c>
      <c r="DP15" s="369">
        <f>'MARK LIST'!BP211</f>
        <v>87</v>
      </c>
      <c r="DQ15" s="369" t="str">
        <f>'MARK LIST'!BQ211</f>
        <v>A2</v>
      </c>
      <c r="DR15" s="369">
        <f>'MARK LIST'!BW211</f>
        <v>90</v>
      </c>
      <c r="DS15" s="369">
        <f>'MARK LIST'!BY211</f>
        <v>90</v>
      </c>
      <c r="DT15" s="369" t="str">
        <f>'MARK LIST'!BZ211</f>
        <v>A2</v>
      </c>
      <c r="DU15" s="369">
        <f>'MARK LIST'!CE211</f>
        <v>44</v>
      </c>
      <c r="DV15" s="369">
        <f t="shared" si="16"/>
        <v>88</v>
      </c>
      <c r="DW15" s="369" t="str">
        <f>'MARK LIST'!CF211</f>
        <v>A2</v>
      </c>
      <c r="DX15" s="369">
        <f>'MARK LIST'!CS211</f>
        <v>83</v>
      </c>
      <c r="DY15" s="369">
        <f t="shared" si="17"/>
        <v>83</v>
      </c>
      <c r="DZ15" s="369" t="str">
        <f>'MARK LIST'!DJ211</f>
        <v>A2</v>
      </c>
      <c r="EA15" s="369">
        <f>'MARK LIST'!CT211</f>
        <v>90</v>
      </c>
      <c r="EB15" s="369">
        <f t="shared" si="18"/>
        <v>90</v>
      </c>
      <c r="EC15" s="113" t="str">
        <f t="shared" si="19"/>
        <v>A2</v>
      </c>
      <c r="ED15" s="369">
        <f>'MARK LIST'!CU211</f>
        <v>87</v>
      </c>
      <c r="EE15" s="369" t="str">
        <f>'MARK LIST'!CW211</f>
        <v>9</v>
      </c>
      <c r="EF15" s="369" t="str">
        <f>'MARK LIST'!CV211</f>
        <v>A2</v>
      </c>
      <c r="EG15" s="367">
        <f>'MARK LIST'!K275</f>
        <v>69</v>
      </c>
      <c r="EH15" s="367">
        <f>'MARK LIST'!L275</f>
        <v>87</v>
      </c>
      <c r="EI15" s="367" t="str">
        <f>'MARK LIST'!M275</f>
        <v>A2</v>
      </c>
      <c r="EJ15" s="367">
        <f>'MARK LIST'!Y275</f>
        <v>69</v>
      </c>
      <c r="EK15" s="367">
        <f>'MARK LIST'!Z275</f>
        <v>87</v>
      </c>
      <c r="EL15" s="367" t="str">
        <f>'MARK LIST'!AA275</f>
        <v>A2</v>
      </c>
      <c r="EM15" s="367">
        <f>'MARK LIST'!AG275</f>
        <v>90</v>
      </c>
      <c r="EN15" s="367">
        <f>'MARK LIST'!AI275</f>
        <v>90</v>
      </c>
      <c r="EO15" s="367" t="str">
        <f>'MARK LIST'!AJ275</f>
        <v>A2</v>
      </c>
      <c r="EP15" s="367">
        <f>'MARK LIST'!AO275</f>
        <v>45</v>
      </c>
      <c r="EQ15" s="367">
        <f t="shared" si="20"/>
        <v>90</v>
      </c>
      <c r="ER15" s="367" t="str">
        <f>'MARK LIST'!AP275</f>
        <v>A2</v>
      </c>
      <c r="ES15" s="367">
        <f>'MARK LIST'!BA275</f>
        <v>69</v>
      </c>
      <c r="ET15" s="367">
        <f>'MARK LIST'!BB275</f>
        <v>87</v>
      </c>
      <c r="EU15" s="367" t="str">
        <f>'MARK LIST'!BC275</f>
        <v>A2</v>
      </c>
      <c r="EV15" s="367">
        <f>'MARK LIST'!BO275</f>
        <v>69</v>
      </c>
      <c r="EW15" s="367">
        <f>'MARK LIST'!BP275</f>
        <v>87</v>
      </c>
      <c r="EX15" s="367" t="str">
        <f>'MARK LIST'!BQ275</f>
        <v>A2</v>
      </c>
      <c r="EY15" s="367">
        <f>'MARK LIST'!BW275</f>
        <v>90</v>
      </c>
      <c r="EZ15" s="367">
        <f>'MARK LIST'!BY275</f>
        <v>113</v>
      </c>
      <c r="FA15" s="367" t="str">
        <f>'MARK LIST'!BZ275</f>
        <v>A1</v>
      </c>
      <c r="FB15" s="367">
        <f>'MARK LIST'!CE275</f>
        <v>51</v>
      </c>
      <c r="FC15" s="367">
        <f t="shared" si="21"/>
        <v>102</v>
      </c>
      <c r="FD15" s="367" t="str">
        <f>'MARK LIST'!CF275</f>
        <v>A1</v>
      </c>
      <c r="FE15" s="367">
        <f>'MARK LIST'!CS275</f>
        <v>87</v>
      </c>
      <c r="FF15" s="367">
        <f t="shared" si="22"/>
        <v>87</v>
      </c>
      <c r="FG15" s="367" t="str">
        <f>'MARK LIST'!DJ275</f>
        <v>A2</v>
      </c>
      <c r="FH15" s="367">
        <f>'MARK LIST'!CT275</f>
        <v>102</v>
      </c>
      <c r="FI15" s="367">
        <f t="shared" si="23"/>
        <v>102</v>
      </c>
      <c r="FJ15" s="368" t="str">
        <f t="shared" ca="1" si="24"/>
        <v>A1</v>
      </c>
      <c r="FK15" s="367">
        <f>'MARK LIST'!CU275</f>
        <v>96</v>
      </c>
      <c r="FL15" s="367" t="str">
        <f>'MARK LIST'!CW275</f>
        <v>10</v>
      </c>
      <c r="FM15" s="367" t="str">
        <f>'MARK LIST'!CV275</f>
        <v>A1</v>
      </c>
      <c r="FN15" s="370">
        <f>'MARK LIST'!K339</f>
        <v>69</v>
      </c>
      <c r="FO15" s="370">
        <f>'MARK LIST'!L339</f>
        <v>87</v>
      </c>
      <c r="FP15" s="370" t="str">
        <f>'MARK LIST'!M339</f>
        <v>A2</v>
      </c>
      <c r="FQ15" s="370">
        <f>'MARK LIST'!Y339</f>
        <v>69</v>
      </c>
      <c r="FR15" s="370">
        <f>'MARK LIST'!Z339</f>
        <v>87</v>
      </c>
      <c r="FS15" s="370" t="str">
        <f>'MARK LIST'!AA339</f>
        <v>A2</v>
      </c>
      <c r="FT15" s="370">
        <f>'MARK LIST'!AG339</f>
        <v>90</v>
      </c>
      <c r="FU15" s="370">
        <f>'MARK LIST'!AI339</f>
        <v>90</v>
      </c>
      <c r="FV15" s="370" t="str">
        <f>'MARK LIST'!AJ339</f>
        <v>A2</v>
      </c>
      <c r="FW15" s="370">
        <f>'MARK LIST'!AO339</f>
        <v>45</v>
      </c>
      <c r="FX15" s="370">
        <f t="shared" si="25"/>
        <v>90</v>
      </c>
      <c r="FY15" s="370" t="str">
        <f>'MARK LIST'!AP339</f>
        <v>A2</v>
      </c>
      <c r="FZ15" s="370">
        <f>'MARK LIST'!BA339</f>
        <v>69</v>
      </c>
      <c r="GA15" s="370">
        <f>'MARK LIST'!BB339</f>
        <v>87</v>
      </c>
      <c r="GB15" s="370" t="str">
        <f>'MARK LIST'!BC339</f>
        <v>A2</v>
      </c>
      <c r="GC15" s="370">
        <f>'MARK LIST'!BO339</f>
        <v>69</v>
      </c>
      <c r="GD15" s="370">
        <f>'MARK LIST'!BP339</f>
        <v>87</v>
      </c>
      <c r="GE15" s="370" t="str">
        <f>'MARK LIST'!BQ339</f>
        <v>A2</v>
      </c>
      <c r="GF15" s="370">
        <f>'MARK LIST'!BW339</f>
        <v>90</v>
      </c>
      <c r="GG15" s="370">
        <f>'MARK LIST'!BY339</f>
        <v>90</v>
      </c>
      <c r="GH15" s="370" t="str">
        <f>'MARK LIST'!BZ339</f>
        <v>A2</v>
      </c>
      <c r="GI15" s="370">
        <f>'MARK LIST'!CE339</f>
        <v>44</v>
      </c>
      <c r="GJ15" s="370">
        <f t="shared" si="26"/>
        <v>88</v>
      </c>
      <c r="GK15" s="370" t="str">
        <f>'MARK LIST'!CF339</f>
        <v>A2</v>
      </c>
      <c r="GL15" s="370">
        <f>'MARK LIST'!CS339</f>
        <v>87</v>
      </c>
      <c r="GM15" s="370">
        <f t="shared" si="27"/>
        <v>87</v>
      </c>
      <c r="GN15" s="370" t="str">
        <f>'MARK LIST'!DJ339</f>
        <v>A2</v>
      </c>
      <c r="GO15" s="370">
        <f>'MARK LIST'!CT339</f>
        <v>90</v>
      </c>
      <c r="GP15" s="370">
        <f t="shared" si="28"/>
        <v>90</v>
      </c>
      <c r="GQ15" s="371" t="str">
        <f t="shared" si="29"/>
        <v>A2</v>
      </c>
      <c r="GR15" s="370">
        <f>'MARK LIST'!CU339</f>
        <v>89</v>
      </c>
      <c r="GS15" s="370" t="str">
        <f>'MARK LIST'!CW339</f>
        <v>9</v>
      </c>
      <c r="GT15" s="370" t="str">
        <f>'MARK LIST'!CV339</f>
        <v>A2</v>
      </c>
      <c r="GU15" s="361">
        <f>'MARK LIST'!CQ402</f>
        <v>549</v>
      </c>
      <c r="GV15" s="361">
        <f>'MARK LIST'!CR402</f>
        <v>92</v>
      </c>
      <c r="GW15" s="361" t="str">
        <f>'MARK LIST'!CS402</f>
        <v>A1</v>
      </c>
      <c r="GX15" s="361">
        <f>'MARK LIST'!CT402</f>
        <v>9</v>
      </c>
      <c r="GY15" s="361">
        <f>'MARK LIST'!CU402</f>
        <v>5</v>
      </c>
    </row>
    <row r="16" spans="1:207" ht="13.35" customHeight="1">
      <c r="A16" s="359">
        <f>'STUDENT PROFILE'!A16</f>
        <v>10</v>
      </c>
      <c r="B16" s="359" t="str">
        <f>'STUDENT PROFILE'!B16</f>
        <v>N</v>
      </c>
      <c r="C16" s="360" t="str">
        <f>'STUDENT PROFILE'!C16</f>
        <v>Ruchika</v>
      </c>
      <c r="D16" s="359">
        <f>'STUDENT PROFILE'!D16</f>
        <v>2738</v>
      </c>
      <c r="E16" s="364">
        <f>'MARK LIST'!K20</f>
        <v>69</v>
      </c>
      <c r="F16" s="364">
        <f>'MARK LIST'!L20</f>
        <v>87</v>
      </c>
      <c r="G16" s="364" t="str">
        <f>'MARK LIST'!M20</f>
        <v>A2</v>
      </c>
      <c r="H16" s="361">
        <f>'MARK LIST'!Y20</f>
        <v>69</v>
      </c>
      <c r="I16" s="361">
        <f>'MARK LIST'!Z20</f>
        <v>87</v>
      </c>
      <c r="J16" s="361" t="str">
        <f>'MARK LIST'!AA20</f>
        <v>A2</v>
      </c>
      <c r="K16" s="361">
        <f>'MARK LIST'!AG20</f>
        <v>90</v>
      </c>
      <c r="L16" s="361">
        <f>'MARK LIST'!AI20</f>
        <v>90</v>
      </c>
      <c r="M16" s="361" t="str">
        <f>'MARK LIST'!AJ20</f>
        <v>A2</v>
      </c>
      <c r="N16" s="361">
        <f>'MARK LIST'!AO20</f>
        <v>45</v>
      </c>
      <c r="O16" s="361">
        <f t="shared" si="0"/>
        <v>90</v>
      </c>
      <c r="P16" s="361" t="str">
        <f>'MARK LIST'!AP20</f>
        <v>A2</v>
      </c>
      <c r="Q16" s="361">
        <f>'MARK LIST'!BA20</f>
        <v>69</v>
      </c>
      <c r="R16" s="361">
        <f>'MARK LIST'!BB20</f>
        <v>87</v>
      </c>
      <c r="S16" s="361" t="str">
        <f>'MARK LIST'!BC20</f>
        <v>A2</v>
      </c>
      <c r="T16" s="361">
        <f>'MARK LIST'!BO20</f>
        <v>69</v>
      </c>
      <c r="U16" s="361">
        <f>'MARK LIST'!BP20</f>
        <v>87</v>
      </c>
      <c r="V16" s="361" t="str">
        <f>'MARK LIST'!BQ20</f>
        <v>A2</v>
      </c>
      <c r="W16" s="361">
        <f>'MARK LIST'!BW20</f>
        <v>90</v>
      </c>
      <c r="X16" s="361">
        <f>'MARK LIST'!BY20</f>
        <v>90</v>
      </c>
      <c r="Y16" s="361" t="str">
        <f>'MARK LIST'!BZ20</f>
        <v>A2</v>
      </c>
      <c r="Z16" s="361">
        <f>'MARK LIST'!CE20</f>
        <v>44</v>
      </c>
      <c r="AA16" s="361">
        <f t="shared" si="1"/>
        <v>88</v>
      </c>
      <c r="AB16" s="361" t="str">
        <f>'MARK LIST'!CF20</f>
        <v>A2</v>
      </c>
      <c r="AC16" s="361">
        <f>'MARK LIST'!CS20</f>
        <v>87</v>
      </c>
      <c r="AD16" s="361">
        <f t="shared" si="2"/>
        <v>87</v>
      </c>
      <c r="AE16" s="361" t="str">
        <f>'MARK LIST'!DJ20</f>
        <v>A2</v>
      </c>
      <c r="AF16" s="361">
        <f>'MARK LIST'!CT20</f>
        <v>90</v>
      </c>
      <c r="AG16" s="361">
        <f t="shared" si="3"/>
        <v>90</v>
      </c>
      <c r="AH16" s="113" t="str">
        <f t="shared" si="4"/>
        <v>A2</v>
      </c>
      <c r="AI16" s="361">
        <f>'MARK LIST'!CU20</f>
        <v>89</v>
      </c>
      <c r="AJ16" s="361" t="str">
        <f>'MARK LIST'!CW20</f>
        <v>9</v>
      </c>
      <c r="AK16" s="361" t="str">
        <f>'MARK LIST'!CV20</f>
        <v>A2</v>
      </c>
      <c r="AL16" s="365">
        <f>'MARK LIST'!K84</f>
        <v>69</v>
      </c>
      <c r="AM16" s="365">
        <f>'MARK LIST'!L84</f>
        <v>87</v>
      </c>
      <c r="AN16" s="365" t="str">
        <f>'MARK LIST'!M84</f>
        <v>A2</v>
      </c>
      <c r="AO16" s="365">
        <f>'MARK LIST'!Y84</f>
        <v>69</v>
      </c>
      <c r="AP16" s="365">
        <f>'MARK LIST'!Z84</f>
        <v>87</v>
      </c>
      <c r="AQ16" s="365" t="str">
        <f>'MARK LIST'!AA84</f>
        <v>A2</v>
      </c>
      <c r="AR16" s="365">
        <f>'MARK LIST'!AG84</f>
        <v>90</v>
      </c>
      <c r="AS16" s="365">
        <f>'MARK LIST'!AI84</f>
        <v>90</v>
      </c>
      <c r="AT16" s="365" t="str">
        <f>'MARK LIST'!AJ84</f>
        <v>A2</v>
      </c>
      <c r="AU16" s="365">
        <f>'MARK LIST'!AO84</f>
        <v>45</v>
      </c>
      <c r="AV16" s="365">
        <f t="shared" si="5"/>
        <v>90</v>
      </c>
      <c r="AW16" s="365" t="str">
        <f>'MARK LIST'!AP84</f>
        <v>A2</v>
      </c>
      <c r="AX16" s="365">
        <f>'MARK LIST'!BA84</f>
        <v>69</v>
      </c>
      <c r="AY16" s="365">
        <f>'MARK LIST'!BB84</f>
        <v>87</v>
      </c>
      <c r="AZ16" s="365" t="str">
        <f>'MARK LIST'!BC84</f>
        <v>A2</v>
      </c>
      <c r="BA16" s="365">
        <f>'MARK LIST'!BO84</f>
        <v>69</v>
      </c>
      <c r="BB16" s="365">
        <f>'MARK LIST'!BP84</f>
        <v>87</v>
      </c>
      <c r="BC16" s="365" t="str">
        <f>'MARK LIST'!BQ84</f>
        <v>A2</v>
      </c>
      <c r="BD16" s="365">
        <f>'MARK LIST'!BW84</f>
        <v>90</v>
      </c>
      <c r="BE16" s="365">
        <f>'MARK LIST'!BY84</f>
        <v>113</v>
      </c>
      <c r="BF16" s="365" t="str">
        <f>'MARK LIST'!BZ84</f>
        <v>A1</v>
      </c>
      <c r="BG16" s="365">
        <f>'MARK LIST'!CE84</f>
        <v>51</v>
      </c>
      <c r="BH16" s="365">
        <f t="shared" si="6"/>
        <v>102</v>
      </c>
      <c r="BI16" s="365" t="str">
        <f>'MARK LIST'!CF84</f>
        <v>A1</v>
      </c>
      <c r="BJ16" s="365">
        <f>'MARK LIST'!CS84</f>
        <v>87</v>
      </c>
      <c r="BK16" s="365">
        <f t="shared" si="7"/>
        <v>100</v>
      </c>
      <c r="BL16" s="365" t="str">
        <f>'MARK LIST'!DJ84</f>
        <v>A2</v>
      </c>
      <c r="BM16" s="365">
        <f>'MARK LIST'!CT84</f>
        <v>102</v>
      </c>
      <c r="BN16" s="365">
        <f t="shared" si="8"/>
        <v>102</v>
      </c>
      <c r="BO16" s="366" t="str">
        <f t="shared" si="9"/>
        <v>A1</v>
      </c>
      <c r="BP16" s="365">
        <f>'MARK LIST'!CU84</f>
        <v>96</v>
      </c>
      <c r="BQ16" s="365" t="str">
        <f>'MARK LIST'!CW84</f>
        <v>10</v>
      </c>
      <c r="BR16" s="365" t="str">
        <f>'MARK LIST'!CV84</f>
        <v>A1</v>
      </c>
      <c r="BS16" s="367">
        <f>'MARK LIST'!K148</f>
        <v>69</v>
      </c>
      <c r="BT16" s="367">
        <f>'MARK LIST'!L148</f>
        <v>87</v>
      </c>
      <c r="BU16" s="367" t="str">
        <f>'MARK LIST'!M148</f>
        <v>A2</v>
      </c>
      <c r="BV16" s="367">
        <f>'MARK LIST'!Y148</f>
        <v>69</v>
      </c>
      <c r="BW16" s="367">
        <f>'MARK LIST'!Z148</f>
        <v>87</v>
      </c>
      <c r="BX16" s="367" t="str">
        <f>'MARK LIST'!AA148</f>
        <v>A2</v>
      </c>
      <c r="BY16" s="367">
        <f>'MARK LIST'!AG148</f>
        <v>90</v>
      </c>
      <c r="BZ16" s="367">
        <f>'MARK LIST'!AI148</f>
        <v>90</v>
      </c>
      <c r="CA16" s="367" t="str">
        <f>'MARK LIST'!AJ148</f>
        <v>A2</v>
      </c>
      <c r="CB16" s="367">
        <f>'MARK LIST'!AO148</f>
        <v>45</v>
      </c>
      <c r="CC16" s="367">
        <f t="shared" si="10"/>
        <v>90</v>
      </c>
      <c r="CD16" s="367" t="str">
        <f>'MARK LIST'!AP148</f>
        <v>A2</v>
      </c>
      <c r="CE16" s="367">
        <f>'MARK LIST'!BA148</f>
        <v>69</v>
      </c>
      <c r="CF16" s="367">
        <f>'MARK LIST'!BB148</f>
        <v>87</v>
      </c>
      <c r="CG16" s="367" t="str">
        <f>'MARK LIST'!BC148</f>
        <v>A2</v>
      </c>
      <c r="CH16" s="367">
        <f>'MARK LIST'!BO148</f>
        <v>69</v>
      </c>
      <c r="CI16" s="367">
        <f>'MARK LIST'!BP148</f>
        <v>87</v>
      </c>
      <c r="CJ16" s="367" t="str">
        <f>'MARK LIST'!BQ148</f>
        <v>A2</v>
      </c>
      <c r="CK16" s="367">
        <f>'MARK LIST'!BW148</f>
        <v>90</v>
      </c>
      <c r="CL16" s="367">
        <f>'MARK LIST'!BY148</f>
        <v>100</v>
      </c>
      <c r="CM16" s="367" t="str">
        <f>'MARK LIST'!BZ148</f>
        <v>A1</v>
      </c>
      <c r="CN16" s="367">
        <f>'MARK LIST'!CE148</f>
        <v>47</v>
      </c>
      <c r="CO16" s="367">
        <f t="shared" si="11"/>
        <v>94</v>
      </c>
      <c r="CP16" s="367" t="str">
        <f>'MARK LIST'!CF148</f>
        <v>A1</v>
      </c>
      <c r="CQ16" s="367">
        <f>'MARK LIST'!CS148</f>
        <v>87</v>
      </c>
      <c r="CR16" s="367">
        <f t="shared" si="12"/>
        <v>87</v>
      </c>
      <c r="CS16" s="367" t="str">
        <f>'MARK LIST'!DJ148</f>
        <v>A2</v>
      </c>
      <c r="CT16" s="367">
        <f>'MARK LIST'!CT148</f>
        <v>95</v>
      </c>
      <c r="CU16" s="367">
        <f t="shared" si="13"/>
        <v>95</v>
      </c>
      <c r="CV16" s="368" t="str">
        <f t="shared" si="14"/>
        <v>A1</v>
      </c>
      <c r="CW16" s="367">
        <f>'MARK LIST'!CU148</f>
        <v>92</v>
      </c>
      <c r="CX16" s="367" t="str">
        <f>'MARK LIST'!CW148</f>
        <v>10</v>
      </c>
      <c r="CY16" s="367" t="str">
        <f>'MARK LIST'!CV148</f>
        <v>A1</v>
      </c>
      <c r="CZ16" s="369">
        <f>'MARK LIST'!K212</f>
        <v>69</v>
      </c>
      <c r="DA16" s="369">
        <f>'MARK LIST'!L212</f>
        <v>69</v>
      </c>
      <c r="DB16" s="369" t="str">
        <f>'MARK LIST'!M212</f>
        <v>B2</v>
      </c>
      <c r="DC16" s="369">
        <f>'MARK LIST'!Y212</f>
        <v>69</v>
      </c>
      <c r="DD16" s="369">
        <f>'MARK LIST'!Z212</f>
        <v>87</v>
      </c>
      <c r="DE16" s="369" t="str">
        <f>'MARK LIST'!AA212</f>
        <v>A2</v>
      </c>
      <c r="DF16" s="369">
        <f>'MARK LIST'!AG212</f>
        <v>90</v>
      </c>
      <c r="DG16" s="369">
        <f>'MARK LIST'!AI212</f>
        <v>90</v>
      </c>
      <c r="DH16" s="369" t="str">
        <f>'MARK LIST'!AJ212</f>
        <v>A2</v>
      </c>
      <c r="DI16" s="369">
        <f>'MARK LIST'!AO212</f>
        <v>43</v>
      </c>
      <c r="DJ16" s="369">
        <f t="shared" si="15"/>
        <v>86</v>
      </c>
      <c r="DK16" s="369" t="str">
        <f>'MARK LIST'!AP212</f>
        <v>A2</v>
      </c>
      <c r="DL16" s="369">
        <f>'MARK LIST'!BA212</f>
        <v>69</v>
      </c>
      <c r="DM16" s="369">
        <f>'MARK LIST'!BB212</f>
        <v>87</v>
      </c>
      <c r="DN16" s="369" t="str">
        <f>'MARK LIST'!BC212</f>
        <v>A2</v>
      </c>
      <c r="DO16" s="369">
        <f>'MARK LIST'!BO212</f>
        <v>69</v>
      </c>
      <c r="DP16" s="369">
        <f>'MARK LIST'!BP212</f>
        <v>87</v>
      </c>
      <c r="DQ16" s="369" t="str">
        <f>'MARK LIST'!BQ212</f>
        <v>A2</v>
      </c>
      <c r="DR16" s="369">
        <f>'MARK LIST'!BW212</f>
        <v>90</v>
      </c>
      <c r="DS16" s="369">
        <f>'MARK LIST'!BY212</f>
        <v>90</v>
      </c>
      <c r="DT16" s="369" t="str">
        <f>'MARK LIST'!BZ212</f>
        <v>A2</v>
      </c>
      <c r="DU16" s="369">
        <f>'MARK LIST'!CE212</f>
        <v>44</v>
      </c>
      <c r="DV16" s="369">
        <f t="shared" si="16"/>
        <v>88</v>
      </c>
      <c r="DW16" s="369" t="str">
        <f>'MARK LIST'!CF212</f>
        <v>A2</v>
      </c>
      <c r="DX16" s="369">
        <f>'MARK LIST'!CS212</f>
        <v>83</v>
      </c>
      <c r="DY16" s="369">
        <f t="shared" si="17"/>
        <v>83</v>
      </c>
      <c r="DZ16" s="369" t="str">
        <f>'MARK LIST'!DJ212</f>
        <v>A2</v>
      </c>
      <c r="EA16" s="369">
        <f>'MARK LIST'!CT212</f>
        <v>90</v>
      </c>
      <c r="EB16" s="369">
        <f t="shared" si="18"/>
        <v>90</v>
      </c>
      <c r="EC16" s="113" t="str">
        <f t="shared" si="19"/>
        <v>A2</v>
      </c>
      <c r="ED16" s="369">
        <f>'MARK LIST'!CU212</f>
        <v>87</v>
      </c>
      <c r="EE16" s="369" t="str">
        <f>'MARK LIST'!CW212</f>
        <v>9</v>
      </c>
      <c r="EF16" s="369" t="str">
        <f>'MARK LIST'!CV212</f>
        <v>A2</v>
      </c>
      <c r="EG16" s="367">
        <f>'MARK LIST'!K276</f>
        <v>69</v>
      </c>
      <c r="EH16" s="367">
        <f>'MARK LIST'!L276</f>
        <v>87</v>
      </c>
      <c r="EI16" s="367" t="str">
        <f>'MARK LIST'!M276</f>
        <v>A2</v>
      </c>
      <c r="EJ16" s="367">
        <f>'MARK LIST'!Y276</f>
        <v>69</v>
      </c>
      <c r="EK16" s="367">
        <f>'MARK LIST'!Z276</f>
        <v>87</v>
      </c>
      <c r="EL16" s="367" t="str">
        <f>'MARK LIST'!AA276</f>
        <v>A2</v>
      </c>
      <c r="EM16" s="367">
        <f>'MARK LIST'!AG276</f>
        <v>90</v>
      </c>
      <c r="EN16" s="367">
        <f>'MARK LIST'!AI276</f>
        <v>90</v>
      </c>
      <c r="EO16" s="367" t="str">
        <f>'MARK LIST'!AJ276</f>
        <v>A2</v>
      </c>
      <c r="EP16" s="367">
        <f>'MARK LIST'!AO276</f>
        <v>45</v>
      </c>
      <c r="EQ16" s="367">
        <f t="shared" si="20"/>
        <v>90</v>
      </c>
      <c r="ER16" s="367" t="str">
        <f>'MARK LIST'!AP276</f>
        <v>A2</v>
      </c>
      <c r="ES16" s="367">
        <f>'MARK LIST'!BA276</f>
        <v>69</v>
      </c>
      <c r="ET16" s="367">
        <f>'MARK LIST'!BB276</f>
        <v>87</v>
      </c>
      <c r="EU16" s="367" t="str">
        <f>'MARK LIST'!BC276</f>
        <v>A2</v>
      </c>
      <c r="EV16" s="367">
        <f>'MARK LIST'!BO276</f>
        <v>69</v>
      </c>
      <c r="EW16" s="367">
        <f>'MARK LIST'!BP276</f>
        <v>87</v>
      </c>
      <c r="EX16" s="367" t="str">
        <f>'MARK LIST'!BQ276</f>
        <v>A2</v>
      </c>
      <c r="EY16" s="367">
        <f>'MARK LIST'!BW276</f>
        <v>90</v>
      </c>
      <c r="EZ16" s="367">
        <f>'MARK LIST'!BY276</f>
        <v>113</v>
      </c>
      <c r="FA16" s="367" t="str">
        <f>'MARK LIST'!BZ276</f>
        <v>A1</v>
      </c>
      <c r="FB16" s="367">
        <f>'MARK LIST'!CE276</f>
        <v>51</v>
      </c>
      <c r="FC16" s="367">
        <f t="shared" si="21"/>
        <v>102</v>
      </c>
      <c r="FD16" s="367" t="str">
        <f>'MARK LIST'!CF276</f>
        <v>A1</v>
      </c>
      <c r="FE16" s="367">
        <f>'MARK LIST'!CS276</f>
        <v>87</v>
      </c>
      <c r="FF16" s="367">
        <f t="shared" si="22"/>
        <v>87</v>
      </c>
      <c r="FG16" s="367" t="str">
        <f>'MARK LIST'!DJ276</f>
        <v>A2</v>
      </c>
      <c r="FH16" s="367">
        <f>'MARK LIST'!CT276</f>
        <v>102</v>
      </c>
      <c r="FI16" s="367">
        <f t="shared" si="23"/>
        <v>102</v>
      </c>
      <c r="FJ16" s="368" t="str">
        <f t="shared" ca="1" si="24"/>
        <v>A1</v>
      </c>
      <c r="FK16" s="367">
        <f>'MARK LIST'!CU276</f>
        <v>96</v>
      </c>
      <c r="FL16" s="367" t="str">
        <f>'MARK LIST'!CW276</f>
        <v>10</v>
      </c>
      <c r="FM16" s="367" t="str">
        <f>'MARK LIST'!CV276</f>
        <v>A1</v>
      </c>
      <c r="FN16" s="370">
        <f>'MARK LIST'!K340</f>
        <v>69</v>
      </c>
      <c r="FO16" s="370">
        <f>'MARK LIST'!L340</f>
        <v>87</v>
      </c>
      <c r="FP16" s="370" t="str">
        <f>'MARK LIST'!M340</f>
        <v>A2</v>
      </c>
      <c r="FQ16" s="370">
        <f>'MARK LIST'!Y340</f>
        <v>69</v>
      </c>
      <c r="FR16" s="370">
        <f>'MARK LIST'!Z340</f>
        <v>87</v>
      </c>
      <c r="FS16" s="370" t="str">
        <f>'MARK LIST'!AA340</f>
        <v>A2</v>
      </c>
      <c r="FT16" s="370">
        <f>'MARK LIST'!AG340</f>
        <v>90</v>
      </c>
      <c r="FU16" s="370">
        <f>'MARK LIST'!AI340</f>
        <v>90</v>
      </c>
      <c r="FV16" s="370" t="str">
        <f>'MARK LIST'!AJ340</f>
        <v>A2</v>
      </c>
      <c r="FW16" s="370">
        <f>'MARK LIST'!AO340</f>
        <v>45</v>
      </c>
      <c r="FX16" s="370">
        <f t="shared" si="25"/>
        <v>90</v>
      </c>
      <c r="FY16" s="370" t="str">
        <f>'MARK LIST'!AP340</f>
        <v>A2</v>
      </c>
      <c r="FZ16" s="370">
        <f>'MARK LIST'!BA340</f>
        <v>69</v>
      </c>
      <c r="GA16" s="370">
        <f>'MARK LIST'!BB340</f>
        <v>87</v>
      </c>
      <c r="GB16" s="370" t="str">
        <f>'MARK LIST'!BC340</f>
        <v>A2</v>
      </c>
      <c r="GC16" s="370">
        <f>'MARK LIST'!BO340</f>
        <v>69</v>
      </c>
      <c r="GD16" s="370">
        <f>'MARK LIST'!BP340</f>
        <v>87</v>
      </c>
      <c r="GE16" s="370" t="str">
        <f>'MARK LIST'!BQ340</f>
        <v>A2</v>
      </c>
      <c r="GF16" s="370">
        <f>'MARK LIST'!BW340</f>
        <v>90</v>
      </c>
      <c r="GG16" s="370">
        <f>'MARK LIST'!BY340</f>
        <v>90</v>
      </c>
      <c r="GH16" s="370" t="str">
        <f>'MARK LIST'!BZ340</f>
        <v>A2</v>
      </c>
      <c r="GI16" s="370">
        <f>'MARK LIST'!CE340</f>
        <v>44</v>
      </c>
      <c r="GJ16" s="370">
        <f t="shared" si="26"/>
        <v>88</v>
      </c>
      <c r="GK16" s="370" t="str">
        <f>'MARK LIST'!CF340</f>
        <v>A2</v>
      </c>
      <c r="GL16" s="370">
        <f>'MARK LIST'!CS340</f>
        <v>87</v>
      </c>
      <c r="GM16" s="370">
        <f t="shared" si="27"/>
        <v>87</v>
      </c>
      <c r="GN16" s="370" t="str">
        <f>'MARK LIST'!DJ340</f>
        <v>A2</v>
      </c>
      <c r="GO16" s="370">
        <f>'MARK LIST'!CT340</f>
        <v>90</v>
      </c>
      <c r="GP16" s="370">
        <f t="shared" si="28"/>
        <v>90</v>
      </c>
      <c r="GQ16" s="371" t="str">
        <f t="shared" si="29"/>
        <v>A2</v>
      </c>
      <c r="GR16" s="370">
        <f>'MARK LIST'!CU340</f>
        <v>89</v>
      </c>
      <c r="GS16" s="370" t="str">
        <f>'MARK LIST'!CW340</f>
        <v>9</v>
      </c>
      <c r="GT16" s="370" t="str">
        <f>'MARK LIST'!CV340</f>
        <v>A2</v>
      </c>
      <c r="GU16" s="361">
        <f>'MARK LIST'!CQ403</f>
        <v>549</v>
      </c>
      <c r="GV16" s="361">
        <f>'MARK LIST'!CR403</f>
        <v>92</v>
      </c>
      <c r="GW16" s="361" t="str">
        <f>'MARK LIST'!CS403</f>
        <v>A1</v>
      </c>
      <c r="GX16" s="361">
        <f>'MARK LIST'!CT403</f>
        <v>9</v>
      </c>
      <c r="GY16" s="361">
        <f>'MARK LIST'!CU403</f>
        <v>5</v>
      </c>
    </row>
    <row r="17" spans="1:207" ht="13.35" customHeight="1">
      <c r="A17" s="359">
        <f>'STUDENT PROFILE'!A17</f>
        <v>11</v>
      </c>
      <c r="B17" s="359" t="str">
        <f>'STUDENT PROFILE'!B17</f>
        <v>A</v>
      </c>
      <c r="C17" s="360" t="str">
        <f>'STUDENT PROFILE'!C17</f>
        <v>Hitesh Kumar</v>
      </c>
      <c r="D17" s="359">
        <f>'STUDENT PROFILE'!D17</f>
        <v>2739</v>
      </c>
      <c r="E17" s="364">
        <f>'MARK LIST'!K21</f>
        <v>64</v>
      </c>
      <c r="F17" s="364">
        <f>'MARK LIST'!L21</f>
        <v>80</v>
      </c>
      <c r="G17" s="364" t="str">
        <f>'MARK LIST'!M21</f>
        <v>B1</v>
      </c>
      <c r="H17" s="361">
        <f>'MARK LIST'!Y21</f>
        <v>64</v>
      </c>
      <c r="I17" s="361">
        <f>'MARK LIST'!Z21</f>
        <v>80</v>
      </c>
      <c r="J17" s="361" t="str">
        <f>'MARK LIST'!AA21</f>
        <v>B1</v>
      </c>
      <c r="K17" s="361">
        <f>'MARK LIST'!AG21</f>
        <v>80</v>
      </c>
      <c r="L17" s="361">
        <f>'MARK LIST'!AI21</f>
        <v>80</v>
      </c>
      <c r="M17" s="361" t="str">
        <f>'MARK LIST'!AJ21</f>
        <v>B1</v>
      </c>
      <c r="N17" s="361">
        <f>'MARK LIST'!AO21</f>
        <v>40</v>
      </c>
      <c r="O17" s="361">
        <f t="shared" si="0"/>
        <v>80</v>
      </c>
      <c r="P17" s="361" t="str">
        <f>'MARK LIST'!AP21</f>
        <v>B1</v>
      </c>
      <c r="Q17" s="361">
        <f>'MARK LIST'!BA21</f>
        <v>64</v>
      </c>
      <c r="R17" s="361">
        <f>'MARK LIST'!BB21</f>
        <v>80</v>
      </c>
      <c r="S17" s="361" t="str">
        <f>'MARK LIST'!BC21</f>
        <v>B1</v>
      </c>
      <c r="T17" s="361">
        <f>'MARK LIST'!BO21</f>
        <v>64</v>
      </c>
      <c r="U17" s="361">
        <f>'MARK LIST'!BP21</f>
        <v>80</v>
      </c>
      <c r="V17" s="361" t="str">
        <f>'MARK LIST'!BQ21</f>
        <v>B1</v>
      </c>
      <c r="W17" s="361">
        <f>'MARK LIST'!BW21</f>
        <v>80</v>
      </c>
      <c r="X17" s="361">
        <f>'MARK LIST'!BY21</f>
        <v>80</v>
      </c>
      <c r="Y17" s="361" t="str">
        <f>'MARK LIST'!BZ21</f>
        <v>B1</v>
      </c>
      <c r="Z17" s="361">
        <f>'MARK LIST'!CE21</f>
        <v>40</v>
      </c>
      <c r="AA17" s="361">
        <f t="shared" si="1"/>
        <v>80</v>
      </c>
      <c r="AB17" s="361" t="str">
        <f>'MARK LIST'!CF21</f>
        <v>B1</v>
      </c>
      <c r="AC17" s="361">
        <f>'MARK LIST'!CS21</f>
        <v>80</v>
      </c>
      <c r="AD17" s="361">
        <f t="shared" si="2"/>
        <v>80</v>
      </c>
      <c r="AE17" s="361" t="str">
        <f>'MARK LIST'!DJ21</f>
        <v>B1</v>
      </c>
      <c r="AF17" s="361">
        <f>'MARK LIST'!CT21</f>
        <v>80</v>
      </c>
      <c r="AG17" s="361">
        <f t="shared" si="3"/>
        <v>80</v>
      </c>
      <c r="AH17" s="113" t="str">
        <f t="shared" si="4"/>
        <v>B1</v>
      </c>
      <c r="AI17" s="361">
        <f>'MARK LIST'!CU21</f>
        <v>80</v>
      </c>
      <c r="AJ17" s="361" t="str">
        <f>'MARK LIST'!CW21</f>
        <v>8</v>
      </c>
      <c r="AK17" s="361" t="str">
        <f>'MARK LIST'!CV21</f>
        <v>B1</v>
      </c>
      <c r="AL17" s="365">
        <f>'MARK LIST'!K85</f>
        <v>64</v>
      </c>
      <c r="AM17" s="365">
        <f>'MARK LIST'!L85</f>
        <v>80</v>
      </c>
      <c r="AN17" s="365" t="str">
        <f>'MARK LIST'!M85</f>
        <v>B1</v>
      </c>
      <c r="AO17" s="365">
        <f>'MARK LIST'!Y85</f>
        <v>64</v>
      </c>
      <c r="AP17" s="365">
        <f>'MARK LIST'!Z85</f>
        <v>80</v>
      </c>
      <c r="AQ17" s="365" t="str">
        <f>'MARK LIST'!AA85</f>
        <v>B1</v>
      </c>
      <c r="AR17" s="365">
        <f>'MARK LIST'!AG85</f>
        <v>80</v>
      </c>
      <c r="AS17" s="365">
        <f>'MARK LIST'!AI85</f>
        <v>80</v>
      </c>
      <c r="AT17" s="365" t="str">
        <f>'MARK LIST'!AJ85</f>
        <v>B1</v>
      </c>
      <c r="AU17" s="365">
        <f>'MARK LIST'!AO85</f>
        <v>40</v>
      </c>
      <c r="AV17" s="365">
        <f t="shared" si="5"/>
        <v>80</v>
      </c>
      <c r="AW17" s="365" t="str">
        <f>'MARK LIST'!AP85</f>
        <v>B1</v>
      </c>
      <c r="AX17" s="365">
        <f>'MARK LIST'!BA85</f>
        <v>64</v>
      </c>
      <c r="AY17" s="365">
        <f>'MARK LIST'!BB85</f>
        <v>80</v>
      </c>
      <c r="AZ17" s="365" t="str">
        <f>'MARK LIST'!BC85</f>
        <v>B1</v>
      </c>
      <c r="BA17" s="365">
        <f>'MARK LIST'!BO85</f>
        <v>64</v>
      </c>
      <c r="BB17" s="365">
        <f>'MARK LIST'!BP85</f>
        <v>80</v>
      </c>
      <c r="BC17" s="365" t="str">
        <f>'MARK LIST'!BQ85</f>
        <v>B1</v>
      </c>
      <c r="BD17" s="365">
        <f>'MARK LIST'!BW85</f>
        <v>80</v>
      </c>
      <c r="BE17" s="365">
        <f>'MARK LIST'!BY85</f>
        <v>100</v>
      </c>
      <c r="BF17" s="365" t="str">
        <f>'MARK LIST'!BZ85</f>
        <v>A1</v>
      </c>
      <c r="BG17" s="365">
        <f>'MARK LIST'!CE85</f>
        <v>46</v>
      </c>
      <c r="BH17" s="365">
        <f t="shared" si="6"/>
        <v>92</v>
      </c>
      <c r="BI17" s="365" t="str">
        <f>'MARK LIST'!CF85</f>
        <v>A1</v>
      </c>
      <c r="BJ17" s="365">
        <f>'MARK LIST'!CS85</f>
        <v>80</v>
      </c>
      <c r="BK17" s="365">
        <f t="shared" si="7"/>
        <v>91.954022988505741</v>
      </c>
      <c r="BL17" s="365" t="str">
        <f>'MARK LIST'!DJ85</f>
        <v>B1</v>
      </c>
      <c r="BM17" s="365">
        <f>'MARK LIST'!CT85</f>
        <v>90</v>
      </c>
      <c r="BN17" s="365">
        <f t="shared" si="8"/>
        <v>90</v>
      </c>
      <c r="BO17" s="366" t="str">
        <f t="shared" si="9"/>
        <v>A2</v>
      </c>
      <c r="BP17" s="365">
        <f>'MARK LIST'!CU85</f>
        <v>86</v>
      </c>
      <c r="BQ17" s="365" t="str">
        <f>'MARK LIST'!CW85</f>
        <v>9</v>
      </c>
      <c r="BR17" s="365" t="str">
        <f>'MARK LIST'!CV85</f>
        <v>A2</v>
      </c>
      <c r="BS17" s="367">
        <f>'MARK LIST'!K149</f>
        <v>64</v>
      </c>
      <c r="BT17" s="367">
        <f>'MARK LIST'!L149</f>
        <v>80</v>
      </c>
      <c r="BU17" s="367" t="str">
        <f>'MARK LIST'!M149</f>
        <v>B1</v>
      </c>
      <c r="BV17" s="367">
        <f>'MARK LIST'!Y149</f>
        <v>64</v>
      </c>
      <c r="BW17" s="367">
        <f>'MARK LIST'!Z149</f>
        <v>80</v>
      </c>
      <c r="BX17" s="367" t="str">
        <f>'MARK LIST'!AA149</f>
        <v>B1</v>
      </c>
      <c r="BY17" s="367">
        <f>'MARK LIST'!AG149</f>
        <v>80</v>
      </c>
      <c r="BZ17" s="367">
        <f>'MARK LIST'!AI149</f>
        <v>80</v>
      </c>
      <c r="CA17" s="367" t="str">
        <f>'MARK LIST'!AJ149</f>
        <v>B1</v>
      </c>
      <c r="CB17" s="367">
        <f>'MARK LIST'!AO149</f>
        <v>40</v>
      </c>
      <c r="CC17" s="367">
        <f t="shared" si="10"/>
        <v>80</v>
      </c>
      <c r="CD17" s="367" t="str">
        <f>'MARK LIST'!AP149</f>
        <v>B1</v>
      </c>
      <c r="CE17" s="367">
        <f>'MARK LIST'!BA149</f>
        <v>64</v>
      </c>
      <c r="CF17" s="367">
        <f>'MARK LIST'!BB149</f>
        <v>80</v>
      </c>
      <c r="CG17" s="367" t="str">
        <f>'MARK LIST'!BC149</f>
        <v>B1</v>
      </c>
      <c r="CH17" s="367">
        <f>'MARK LIST'!BO149</f>
        <v>64</v>
      </c>
      <c r="CI17" s="367">
        <f>'MARK LIST'!BP149</f>
        <v>80</v>
      </c>
      <c r="CJ17" s="367" t="str">
        <f>'MARK LIST'!BQ149</f>
        <v>B1</v>
      </c>
      <c r="CK17" s="367">
        <f>'MARK LIST'!BW149</f>
        <v>80</v>
      </c>
      <c r="CL17" s="367">
        <f>'MARK LIST'!BY149</f>
        <v>89</v>
      </c>
      <c r="CM17" s="367" t="str">
        <f>'MARK LIST'!BZ149</f>
        <v>A2</v>
      </c>
      <c r="CN17" s="367">
        <f>'MARK LIST'!CE149</f>
        <v>43</v>
      </c>
      <c r="CO17" s="367">
        <f t="shared" si="11"/>
        <v>86</v>
      </c>
      <c r="CP17" s="367" t="str">
        <f>'MARK LIST'!CF149</f>
        <v>A2</v>
      </c>
      <c r="CQ17" s="367">
        <f>'MARK LIST'!CS149</f>
        <v>80</v>
      </c>
      <c r="CR17" s="367">
        <f t="shared" si="12"/>
        <v>80</v>
      </c>
      <c r="CS17" s="367" t="str">
        <f>'MARK LIST'!DJ149</f>
        <v>B1</v>
      </c>
      <c r="CT17" s="367">
        <f>'MARK LIST'!CT149</f>
        <v>85</v>
      </c>
      <c r="CU17" s="367">
        <f t="shared" si="13"/>
        <v>85</v>
      </c>
      <c r="CV17" s="368" t="str">
        <f t="shared" si="14"/>
        <v>A2</v>
      </c>
      <c r="CW17" s="367">
        <f>'MARK LIST'!CU149</f>
        <v>83</v>
      </c>
      <c r="CX17" s="367" t="str">
        <f>'MARK LIST'!CW149</f>
        <v>9</v>
      </c>
      <c r="CY17" s="367" t="str">
        <f>'MARK LIST'!CV149</f>
        <v>A2</v>
      </c>
      <c r="CZ17" s="369">
        <f>'MARK LIST'!K213</f>
        <v>64</v>
      </c>
      <c r="DA17" s="369">
        <f>'MARK LIST'!L213</f>
        <v>64</v>
      </c>
      <c r="DB17" s="369" t="str">
        <f>'MARK LIST'!M213</f>
        <v>B2</v>
      </c>
      <c r="DC17" s="369">
        <f>'MARK LIST'!Y213</f>
        <v>64</v>
      </c>
      <c r="DD17" s="369">
        <f>'MARK LIST'!Z213</f>
        <v>80</v>
      </c>
      <c r="DE17" s="369" t="str">
        <f>'MARK LIST'!AA213</f>
        <v>B1</v>
      </c>
      <c r="DF17" s="369">
        <f>'MARK LIST'!AG213</f>
        <v>80</v>
      </c>
      <c r="DG17" s="369">
        <f>'MARK LIST'!AI213</f>
        <v>80</v>
      </c>
      <c r="DH17" s="369" t="str">
        <f>'MARK LIST'!AJ213</f>
        <v>B1</v>
      </c>
      <c r="DI17" s="369">
        <f>'MARK LIST'!AO213</f>
        <v>39</v>
      </c>
      <c r="DJ17" s="369">
        <f t="shared" si="15"/>
        <v>78</v>
      </c>
      <c r="DK17" s="369" t="str">
        <f>'MARK LIST'!AP213</f>
        <v>B1</v>
      </c>
      <c r="DL17" s="369">
        <f>'MARK LIST'!BA213</f>
        <v>64</v>
      </c>
      <c r="DM17" s="369">
        <f>'MARK LIST'!BB213</f>
        <v>80</v>
      </c>
      <c r="DN17" s="369" t="str">
        <f>'MARK LIST'!BC213</f>
        <v>B1</v>
      </c>
      <c r="DO17" s="369">
        <f>'MARK LIST'!BO213</f>
        <v>64</v>
      </c>
      <c r="DP17" s="369">
        <f>'MARK LIST'!BP213</f>
        <v>80</v>
      </c>
      <c r="DQ17" s="369" t="str">
        <f>'MARK LIST'!BQ213</f>
        <v>B1</v>
      </c>
      <c r="DR17" s="369">
        <f>'MARK LIST'!BW213</f>
        <v>80</v>
      </c>
      <c r="DS17" s="369">
        <f>'MARK LIST'!BY213</f>
        <v>80</v>
      </c>
      <c r="DT17" s="369" t="str">
        <f>'MARK LIST'!BZ213</f>
        <v>B1</v>
      </c>
      <c r="DU17" s="369">
        <f>'MARK LIST'!CE213</f>
        <v>40</v>
      </c>
      <c r="DV17" s="369">
        <f t="shared" si="16"/>
        <v>80</v>
      </c>
      <c r="DW17" s="369" t="str">
        <f>'MARK LIST'!CF213</f>
        <v>B1</v>
      </c>
      <c r="DX17" s="369">
        <f>'MARK LIST'!CS213</f>
        <v>76</v>
      </c>
      <c r="DY17" s="369">
        <f t="shared" si="17"/>
        <v>76</v>
      </c>
      <c r="DZ17" s="369" t="str">
        <f>'MARK LIST'!DJ213</f>
        <v>B1</v>
      </c>
      <c r="EA17" s="369">
        <f>'MARK LIST'!CT213</f>
        <v>80</v>
      </c>
      <c r="EB17" s="369">
        <f t="shared" si="18"/>
        <v>80</v>
      </c>
      <c r="EC17" s="113" t="str">
        <f t="shared" si="19"/>
        <v>B1</v>
      </c>
      <c r="ED17" s="369">
        <f>'MARK LIST'!CU213</f>
        <v>79</v>
      </c>
      <c r="EE17" s="369" t="str">
        <f>'MARK LIST'!CW213</f>
        <v>8</v>
      </c>
      <c r="EF17" s="369" t="str">
        <f>'MARK LIST'!CV213</f>
        <v>B1</v>
      </c>
      <c r="EG17" s="367">
        <f>'MARK LIST'!K277</f>
        <v>64</v>
      </c>
      <c r="EH17" s="367">
        <f>'MARK LIST'!L277</f>
        <v>80</v>
      </c>
      <c r="EI17" s="367" t="str">
        <f>'MARK LIST'!M277</f>
        <v>B1</v>
      </c>
      <c r="EJ17" s="367">
        <f>'MARK LIST'!Y277</f>
        <v>64</v>
      </c>
      <c r="EK17" s="367">
        <f>'MARK LIST'!Z277</f>
        <v>80</v>
      </c>
      <c r="EL17" s="367" t="str">
        <f>'MARK LIST'!AA277</f>
        <v>B1</v>
      </c>
      <c r="EM17" s="367">
        <f>'MARK LIST'!AG277</f>
        <v>80</v>
      </c>
      <c r="EN17" s="367">
        <f>'MARK LIST'!AI277</f>
        <v>80</v>
      </c>
      <c r="EO17" s="367" t="str">
        <f>'MARK LIST'!AJ277</f>
        <v>B1</v>
      </c>
      <c r="EP17" s="367">
        <f>'MARK LIST'!AO277</f>
        <v>40</v>
      </c>
      <c r="EQ17" s="367">
        <f t="shared" si="20"/>
        <v>80</v>
      </c>
      <c r="ER17" s="367" t="str">
        <f>'MARK LIST'!AP277</f>
        <v>B1</v>
      </c>
      <c r="ES17" s="367">
        <f>'MARK LIST'!BA277</f>
        <v>64</v>
      </c>
      <c r="ET17" s="367">
        <f>'MARK LIST'!BB277</f>
        <v>80</v>
      </c>
      <c r="EU17" s="367" t="str">
        <f>'MARK LIST'!BC277</f>
        <v>B1</v>
      </c>
      <c r="EV17" s="367">
        <f>'MARK LIST'!BO277</f>
        <v>64</v>
      </c>
      <c r="EW17" s="367">
        <f>'MARK LIST'!BP277</f>
        <v>80</v>
      </c>
      <c r="EX17" s="367" t="str">
        <f>'MARK LIST'!BQ277</f>
        <v>B1</v>
      </c>
      <c r="EY17" s="367">
        <f>'MARK LIST'!BW277</f>
        <v>80</v>
      </c>
      <c r="EZ17" s="367">
        <f>'MARK LIST'!BY277</f>
        <v>100</v>
      </c>
      <c r="FA17" s="367" t="str">
        <f>'MARK LIST'!BZ277</f>
        <v>A1</v>
      </c>
      <c r="FB17" s="367">
        <f>'MARK LIST'!CE277</f>
        <v>46</v>
      </c>
      <c r="FC17" s="367">
        <f t="shared" si="21"/>
        <v>92</v>
      </c>
      <c r="FD17" s="367" t="str">
        <f>'MARK LIST'!CF277</f>
        <v>A1</v>
      </c>
      <c r="FE17" s="367">
        <f>'MARK LIST'!CS277</f>
        <v>80</v>
      </c>
      <c r="FF17" s="367">
        <f t="shared" si="22"/>
        <v>80</v>
      </c>
      <c r="FG17" s="367" t="str">
        <f>'MARK LIST'!DJ277</f>
        <v>B1</v>
      </c>
      <c r="FH17" s="367">
        <f>'MARK LIST'!CT277</f>
        <v>90</v>
      </c>
      <c r="FI17" s="367">
        <f t="shared" si="23"/>
        <v>90</v>
      </c>
      <c r="FJ17" s="368" t="str">
        <f t="shared" ca="1" si="24"/>
        <v>A2</v>
      </c>
      <c r="FK17" s="367">
        <f>'MARK LIST'!CU277</f>
        <v>86</v>
      </c>
      <c r="FL17" s="367" t="str">
        <f>'MARK LIST'!CW277</f>
        <v>9</v>
      </c>
      <c r="FM17" s="367" t="str">
        <f>'MARK LIST'!CV277</f>
        <v>A2</v>
      </c>
      <c r="FN17" s="370">
        <f>'MARK LIST'!K341</f>
        <v>64</v>
      </c>
      <c r="FO17" s="370">
        <f>'MARK LIST'!L341</f>
        <v>80</v>
      </c>
      <c r="FP17" s="370" t="str">
        <f>'MARK LIST'!M341</f>
        <v>B1</v>
      </c>
      <c r="FQ17" s="370">
        <f>'MARK LIST'!Y341</f>
        <v>64</v>
      </c>
      <c r="FR17" s="370">
        <f>'MARK LIST'!Z341</f>
        <v>80</v>
      </c>
      <c r="FS17" s="370" t="str">
        <f>'MARK LIST'!AA341</f>
        <v>B1</v>
      </c>
      <c r="FT17" s="370">
        <f>'MARK LIST'!AG341</f>
        <v>80</v>
      </c>
      <c r="FU17" s="370">
        <f>'MARK LIST'!AI341</f>
        <v>80</v>
      </c>
      <c r="FV17" s="370" t="str">
        <f>'MARK LIST'!AJ341</f>
        <v>B1</v>
      </c>
      <c r="FW17" s="370">
        <f>'MARK LIST'!AO341</f>
        <v>40</v>
      </c>
      <c r="FX17" s="370">
        <f t="shared" si="25"/>
        <v>80</v>
      </c>
      <c r="FY17" s="370" t="str">
        <f>'MARK LIST'!AP341</f>
        <v>B1</v>
      </c>
      <c r="FZ17" s="370">
        <f>'MARK LIST'!BA341</f>
        <v>64</v>
      </c>
      <c r="GA17" s="370">
        <f>'MARK LIST'!BB341</f>
        <v>80</v>
      </c>
      <c r="GB17" s="370" t="str">
        <f>'MARK LIST'!BC341</f>
        <v>B1</v>
      </c>
      <c r="GC17" s="370">
        <f>'MARK LIST'!BO341</f>
        <v>64</v>
      </c>
      <c r="GD17" s="370">
        <f>'MARK LIST'!BP341</f>
        <v>80</v>
      </c>
      <c r="GE17" s="370" t="str">
        <f>'MARK LIST'!BQ341</f>
        <v>B1</v>
      </c>
      <c r="GF17" s="370">
        <f>'MARK LIST'!BW341</f>
        <v>80</v>
      </c>
      <c r="GG17" s="370">
        <f>'MARK LIST'!BY341</f>
        <v>80</v>
      </c>
      <c r="GH17" s="370" t="str">
        <f>'MARK LIST'!BZ341</f>
        <v>B1</v>
      </c>
      <c r="GI17" s="370">
        <f>'MARK LIST'!CE341</f>
        <v>40</v>
      </c>
      <c r="GJ17" s="370">
        <f t="shared" si="26"/>
        <v>80</v>
      </c>
      <c r="GK17" s="370" t="str">
        <f>'MARK LIST'!CF341</f>
        <v>B1</v>
      </c>
      <c r="GL17" s="370">
        <f>'MARK LIST'!CS341</f>
        <v>80</v>
      </c>
      <c r="GM17" s="370">
        <f t="shared" si="27"/>
        <v>80</v>
      </c>
      <c r="GN17" s="370" t="str">
        <f>'MARK LIST'!DJ341</f>
        <v>B1</v>
      </c>
      <c r="GO17" s="370">
        <f>'MARK LIST'!CT341</f>
        <v>80</v>
      </c>
      <c r="GP17" s="370">
        <f t="shared" si="28"/>
        <v>80</v>
      </c>
      <c r="GQ17" s="371" t="str">
        <f t="shared" si="29"/>
        <v>B1</v>
      </c>
      <c r="GR17" s="370">
        <f>'MARK LIST'!CU341</f>
        <v>80</v>
      </c>
      <c r="GS17" s="370" t="str">
        <f>'MARK LIST'!CW341</f>
        <v>8</v>
      </c>
      <c r="GT17" s="370" t="str">
        <f>'MARK LIST'!CV341</f>
        <v>B1</v>
      </c>
      <c r="GU17" s="361">
        <f>'MARK LIST'!CQ404</f>
        <v>494</v>
      </c>
      <c r="GV17" s="361">
        <f>'MARK LIST'!CR404</f>
        <v>83</v>
      </c>
      <c r="GW17" s="361" t="str">
        <f>'MARK LIST'!CS404</f>
        <v>A2</v>
      </c>
      <c r="GX17" s="361">
        <f>'MARK LIST'!CT404</f>
        <v>8</v>
      </c>
      <c r="GY17" s="361">
        <f>'MARK LIST'!CU404</f>
        <v>10</v>
      </c>
    </row>
    <row r="18" spans="1:207" ht="13.35" customHeight="1">
      <c r="A18" s="359">
        <f>'STUDENT PROFILE'!A18</f>
        <v>12</v>
      </c>
      <c r="B18" s="359" t="str">
        <f>'STUDENT PROFILE'!B18</f>
        <v>B</v>
      </c>
      <c r="C18" s="360" t="str">
        <f>'STUDENT PROFILE'!C18</f>
        <v>Ankit Yadav</v>
      </c>
      <c r="D18" s="359">
        <f>'STUDENT PROFILE'!D18</f>
        <v>2740</v>
      </c>
      <c r="E18" s="364">
        <f>'MARK LIST'!K22</f>
        <v>64</v>
      </c>
      <c r="F18" s="364">
        <f>'MARK LIST'!L22</f>
        <v>80</v>
      </c>
      <c r="G18" s="364" t="str">
        <f>'MARK LIST'!M22</f>
        <v>B1</v>
      </c>
      <c r="H18" s="361">
        <f>'MARK LIST'!Y22</f>
        <v>64</v>
      </c>
      <c r="I18" s="361">
        <f>'MARK LIST'!Z22</f>
        <v>80</v>
      </c>
      <c r="J18" s="361" t="str">
        <f>'MARK LIST'!AA22</f>
        <v>B1</v>
      </c>
      <c r="K18" s="361">
        <f>'MARK LIST'!AG22</f>
        <v>80</v>
      </c>
      <c r="L18" s="361">
        <f>'MARK LIST'!AI22</f>
        <v>80</v>
      </c>
      <c r="M18" s="361" t="str">
        <f>'MARK LIST'!AJ22</f>
        <v>B1</v>
      </c>
      <c r="N18" s="361">
        <f>'MARK LIST'!AO22</f>
        <v>40</v>
      </c>
      <c r="O18" s="361">
        <f t="shared" si="0"/>
        <v>80</v>
      </c>
      <c r="P18" s="361" t="str">
        <f>'MARK LIST'!AP22</f>
        <v>B1</v>
      </c>
      <c r="Q18" s="361">
        <f>'MARK LIST'!BA22</f>
        <v>64</v>
      </c>
      <c r="R18" s="361">
        <f>'MARK LIST'!BB22</f>
        <v>80</v>
      </c>
      <c r="S18" s="361" t="str">
        <f>'MARK LIST'!BC22</f>
        <v>B1</v>
      </c>
      <c r="T18" s="361">
        <f>'MARK LIST'!BO22</f>
        <v>64</v>
      </c>
      <c r="U18" s="361">
        <f>'MARK LIST'!BP22</f>
        <v>80</v>
      </c>
      <c r="V18" s="361" t="str">
        <f>'MARK LIST'!BQ22</f>
        <v>B1</v>
      </c>
      <c r="W18" s="361">
        <f>'MARK LIST'!BW22</f>
        <v>80</v>
      </c>
      <c r="X18" s="361">
        <f>'MARK LIST'!BY22</f>
        <v>80</v>
      </c>
      <c r="Y18" s="361" t="str">
        <f>'MARK LIST'!BZ22</f>
        <v>B1</v>
      </c>
      <c r="Z18" s="361">
        <f>'MARK LIST'!CE22</f>
        <v>40</v>
      </c>
      <c r="AA18" s="361">
        <f t="shared" si="1"/>
        <v>80</v>
      </c>
      <c r="AB18" s="361" t="str">
        <f>'MARK LIST'!CF22</f>
        <v>B1</v>
      </c>
      <c r="AC18" s="361">
        <f>'MARK LIST'!CS22</f>
        <v>80</v>
      </c>
      <c r="AD18" s="361">
        <f t="shared" si="2"/>
        <v>80</v>
      </c>
      <c r="AE18" s="361" t="str">
        <f>'MARK LIST'!DJ22</f>
        <v>B1</v>
      </c>
      <c r="AF18" s="361">
        <f>'MARK LIST'!CT22</f>
        <v>80</v>
      </c>
      <c r="AG18" s="361">
        <f t="shared" si="3"/>
        <v>80</v>
      </c>
      <c r="AH18" s="113" t="str">
        <f t="shared" si="4"/>
        <v>B1</v>
      </c>
      <c r="AI18" s="361">
        <f>'MARK LIST'!CU22</f>
        <v>80</v>
      </c>
      <c r="AJ18" s="361" t="str">
        <f>'MARK LIST'!CW22</f>
        <v>8</v>
      </c>
      <c r="AK18" s="361" t="str">
        <f>'MARK LIST'!CV22</f>
        <v>B1</v>
      </c>
      <c r="AL18" s="365">
        <f>'MARK LIST'!K86</f>
        <v>64</v>
      </c>
      <c r="AM18" s="365">
        <f>'MARK LIST'!L86</f>
        <v>80</v>
      </c>
      <c r="AN18" s="365" t="str">
        <f>'MARK LIST'!M86</f>
        <v>B1</v>
      </c>
      <c r="AO18" s="365">
        <f>'MARK LIST'!Y86</f>
        <v>64</v>
      </c>
      <c r="AP18" s="365">
        <f>'MARK LIST'!Z86</f>
        <v>80</v>
      </c>
      <c r="AQ18" s="365" t="str">
        <f>'MARK LIST'!AA86</f>
        <v>B1</v>
      </c>
      <c r="AR18" s="365">
        <f>'MARK LIST'!AG86</f>
        <v>80</v>
      </c>
      <c r="AS18" s="365">
        <f>'MARK LIST'!AI86</f>
        <v>80</v>
      </c>
      <c r="AT18" s="365" t="str">
        <f>'MARK LIST'!AJ86</f>
        <v>B1</v>
      </c>
      <c r="AU18" s="365">
        <f>'MARK LIST'!AO86</f>
        <v>40</v>
      </c>
      <c r="AV18" s="365">
        <f t="shared" si="5"/>
        <v>80</v>
      </c>
      <c r="AW18" s="365" t="str">
        <f>'MARK LIST'!AP86</f>
        <v>B1</v>
      </c>
      <c r="AX18" s="365">
        <f>'MARK LIST'!BA86</f>
        <v>64</v>
      </c>
      <c r="AY18" s="365">
        <f>'MARK LIST'!BB86</f>
        <v>80</v>
      </c>
      <c r="AZ18" s="365" t="str">
        <f>'MARK LIST'!BC86</f>
        <v>B1</v>
      </c>
      <c r="BA18" s="365">
        <f>'MARK LIST'!BO86</f>
        <v>64</v>
      </c>
      <c r="BB18" s="365">
        <f>'MARK LIST'!BP86</f>
        <v>80</v>
      </c>
      <c r="BC18" s="365" t="str">
        <f>'MARK LIST'!BQ86</f>
        <v>B1</v>
      </c>
      <c r="BD18" s="365">
        <f>'MARK LIST'!BW86</f>
        <v>80</v>
      </c>
      <c r="BE18" s="365">
        <f>'MARK LIST'!BY86</f>
        <v>100</v>
      </c>
      <c r="BF18" s="365" t="str">
        <f>'MARK LIST'!BZ86</f>
        <v>A1</v>
      </c>
      <c r="BG18" s="365">
        <f>'MARK LIST'!CE86</f>
        <v>46</v>
      </c>
      <c r="BH18" s="365">
        <f t="shared" si="6"/>
        <v>92</v>
      </c>
      <c r="BI18" s="365" t="str">
        <f>'MARK LIST'!CF86</f>
        <v>A1</v>
      </c>
      <c r="BJ18" s="365">
        <f>'MARK LIST'!CS86</f>
        <v>80</v>
      </c>
      <c r="BK18" s="365">
        <f t="shared" si="7"/>
        <v>100</v>
      </c>
      <c r="BL18" s="365" t="str">
        <f>'MARK LIST'!DJ86</f>
        <v>B1</v>
      </c>
      <c r="BM18" s="365">
        <f>'MARK LIST'!CT86</f>
        <v>90</v>
      </c>
      <c r="BN18" s="365">
        <f t="shared" si="8"/>
        <v>90</v>
      </c>
      <c r="BO18" s="366" t="str">
        <f t="shared" si="9"/>
        <v>A2</v>
      </c>
      <c r="BP18" s="365">
        <f>'MARK LIST'!CU86</f>
        <v>86</v>
      </c>
      <c r="BQ18" s="365" t="str">
        <f>'MARK LIST'!CW86</f>
        <v>9</v>
      </c>
      <c r="BR18" s="365" t="str">
        <f>'MARK LIST'!CV86</f>
        <v>A2</v>
      </c>
      <c r="BS18" s="367">
        <f>'MARK LIST'!K150</f>
        <v>64</v>
      </c>
      <c r="BT18" s="367">
        <f>'MARK LIST'!L150</f>
        <v>80</v>
      </c>
      <c r="BU18" s="367" t="str">
        <f>'MARK LIST'!M150</f>
        <v>B1</v>
      </c>
      <c r="BV18" s="367">
        <f>'MARK LIST'!Y150</f>
        <v>64</v>
      </c>
      <c r="BW18" s="367">
        <f>'MARK LIST'!Z150</f>
        <v>80</v>
      </c>
      <c r="BX18" s="367" t="str">
        <f>'MARK LIST'!AA150</f>
        <v>B1</v>
      </c>
      <c r="BY18" s="367">
        <f>'MARK LIST'!AG150</f>
        <v>80</v>
      </c>
      <c r="BZ18" s="367">
        <f>'MARK LIST'!AI150</f>
        <v>80</v>
      </c>
      <c r="CA18" s="367" t="str">
        <f>'MARK LIST'!AJ150</f>
        <v>B1</v>
      </c>
      <c r="CB18" s="367">
        <f>'MARK LIST'!AO150</f>
        <v>40</v>
      </c>
      <c r="CC18" s="367">
        <f t="shared" si="10"/>
        <v>80</v>
      </c>
      <c r="CD18" s="367" t="str">
        <f>'MARK LIST'!AP150</f>
        <v>B1</v>
      </c>
      <c r="CE18" s="367">
        <f>'MARK LIST'!BA150</f>
        <v>64</v>
      </c>
      <c r="CF18" s="367">
        <f>'MARK LIST'!BB150</f>
        <v>80</v>
      </c>
      <c r="CG18" s="367" t="str">
        <f>'MARK LIST'!BC150</f>
        <v>B1</v>
      </c>
      <c r="CH18" s="367">
        <f>'MARK LIST'!BO150</f>
        <v>64</v>
      </c>
      <c r="CI18" s="367">
        <f>'MARK LIST'!BP150</f>
        <v>80</v>
      </c>
      <c r="CJ18" s="367" t="str">
        <f>'MARK LIST'!BQ150</f>
        <v>B1</v>
      </c>
      <c r="CK18" s="367">
        <f>'MARK LIST'!BW150</f>
        <v>80</v>
      </c>
      <c r="CL18" s="367">
        <f>'MARK LIST'!BY150</f>
        <v>89</v>
      </c>
      <c r="CM18" s="367" t="str">
        <f>'MARK LIST'!BZ150</f>
        <v>A2</v>
      </c>
      <c r="CN18" s="367">
        <f>'MARK LIST'!CE150</f>
        <v>43</v>
      </c>
      <c r="CO18" s="367">
        <f t="shared" si="11"/>
        <v>86</v>
      </c>
      <c r="CP18" s="367" t="str">
        <f>'MARK LIST'!CF150</f>
        <v>A2</v>
      </c>
      <c r="CQ18" s="367">
        <f>'MARK LIST'!CS150</f>
        <v>80</v>
      </c>
      <c r="CR18" s="367">
        <f t="shared" si="12"/>
        <v>80</v>
      </c>
      <c r="CS18" s="367" t="str">
        <f>'MARK LIST'!DJ150</f>
        <v>B1</v>
      </c>
      <c r="CT18" s="367">
        <f>'MARK LIST'!CT150</f>
        <v>85</v>
      </c>
      <c r="CU18" s="367">
        <f t="shared" si="13"/>
        <v>85</v>
      </c>
      <c r="CV18" s="368" t="str">
        <f t="shared" si="14"/>
        <v>A2</v>
      </c>
      <c r="CW18" s="367">
        <f>'MARK LIST'!CU150</f>
        <v>83</v>
      </c>
      <c r="CX18" s="367" t="str">
        <f>'MARK LIST'!CW150</f>
        <v>9</v>
      </c>
      <c r="CY18" s="367" t="str">
        <f>'MARK LIST'!CV150</f>
        <v>A2</v>
      </c>
      <c r="CZ18" s="369">
        <f>'MARK LIST'!K214</f>
        <v>64</v>
      </c>
      <c r="DA18" s="369">
        <f>'MARK LIST'!L214</f>
        <v>64</v>
      </c>
      <c r="DB18" s="369" t="str">
        <f>'MARK LIST'!M214</f>
        <v>B2</v>
      </c>
      <c r="DC18" s="369">
        <f>'MARK LIST'!Y214</f>
        <v>64</v>
      </c>
      <c r="DD18" s="369">
        <f>'MARK LIST'!Z214</f>
        <v>80</v>
      </c>
      <c r="DE18" s="369" t="str">
        <f>'MARK LIST'!AA214</f>
        <v>B1</v>
      </c>
      <c r="DF18" s="369">
        <f>'MARK LIST'!AG214</f>
        <v>80</v>
      </c>
      <c r="DG18" s="369">
        <f>'MARK LIST'!AI214</f>
        <v>80</v>
      </c>
      <c r="DH18" s="369" t="str">
        <f>'MARK LIST'!AJ214</f>
        <v>B1</v>
      </c>
      <c r="DI18" s="369">
        <f>'MARK LIST'!AO214</f>
        <v>39</v>
      </c>
      <c r="DJ18" s="369">
        <f t="shared" si="15"/>
        <v>78</v>
      </c>
      <c r="DK18" s="369" t="str">
        <f>'MARK LIST'!AP214</f>
        <v>B1</v>
      </c>
      <c r="DL18" s="369">
        <f>'MARK LIST'!BA214</f>
        <v>64</v>
      </c>
      <c r="DM18" s="369">
        <f>'MARK LIST'!BB214</f>
        <v>80</v>
      </c>
      <c r="DN18" s="369" t="str">
        <f>'MARK LIST'!BC214</f>
        <v>B1</v>
      </c>
      <c r="DO18" s="369">
        <f>'MARK LIST'!BO214</f>
        <v>64</v>
      </c>
      <c r="DP18" s="369">
        <f>'MARK LIST'!BP214</f>
        <v>80</v>
      </c>
      <c r="DQ18" s="369" t="str">
        <f>'MARK LIST'!BQ214</f>
        <v>B1</v>
      </c>
      <c r="DR18" s="369">
        <f>'MARK LIST'!BW214</f>
        <v>80</v>
      </c>
      <c r="DS18" s="369">
        <f>'MARK LIST'!BY214</f>
        <v>80</v>
      </c>
      <c r="DT18" s="369" t="str">
        <f>'MARK LIST'!BZ214</f>
        <v>B1</v>
      </c>
      <c r="DU18" s="369">
        <f>'MARK LIST'!CE214</f>
        <v>40</v>
      </c>
      <c r="DV18" s="369">
        <f t="shared" si="16"/>
        <v>80</v>
      </c>
      <c r="DW18" s="369" t="str">
        <f>'MARK LIST'!CF214</f>
        <v>B1</v>
      </c>
      <c r="DX18" s="369">
        <f>'MARK LIST'!CS214</f>
        <v>76</v>
      </c>
      <c r="DY18" s="369">
        <f t="shared" si="17"/>
        <v>76</v>
      </c>
      <c r="DZ18" s="369" t="str">
        <f>'MARK LIST'!DJ214</f>
        <v>B1</v>
      </c>
      <c r="EA18" s="369">
        <f>'MARK LIST'!CT214</f>
        <v>80</v>
      </c>
      <c r="EB18" s="369">
        <f t="shared" si="18"/>
        <v>80</v>
      </c>
      <c r="EC18" s="113" t="str">
        <f t="shared" si="19"/>
        <v>B1</v>
      </c>
      <c r="ED18" s="369">
        <f>'MARK LIST'!CU214</f>
        <v>79</v>
      </c>
      <c r="EE18" s="369" t="str">
        <f>'MARK LIST'!CW214</f>
        <v>8</v>
      </c>
      <c r="EF18" s="369" t="str">
        <f>'MARK LIST'!CV214</f>
        <v>B1</v>
      </c>
      <c r="EG18" s="367">
        <f>'MARK LIST'!K278</f>
        <v>64</v>
      </c>
      <c r="EH18" s="367">
        <f>'MARK LIST'!L278</f>
        <v>80</v>
      </c>
      <c r="EI18" s="367" t="str">
        <f>'MARK LIST'!M278</f>
        <v>B1</v>
      </c>
      <c r="EJ18" s="367">
        <f>'MARK LIST'!Y278</f>
        <v>64</v>
      </c>
      <c r="EK18" s="367">
        <f>'MARK LIST'!Z278</f>
        <v>80</v>
      </c>
      <c r="EL18" s="367" t="str">
        <f>'MARK LIST'!AA278</f>
        <v>B1</v>
      </c>
      <c r="EM18" s="367">
        <f>'MARK LIST'!AG278</f>
        <v>80</v>
      </c>
      <c r="EN18" s="367">
        <f>'MARK LIST'!AI278</f>
        <v>80</v>
      </c>
      <c r="EO18" s="367" t="str">
        <f>'MARK LIST'!AJ278</f>
        <v>B1</v>
      </c>
      <c r="EP18" s="367">
        <f>'MARK LIST'!AO278</f>
        <v>40</v>
      </c>
      <c r="EQ18" s="367">
        <f t="shared" si="20"/>
        <v>80</v>
      </c>
      <c r="ER18" s="367" t="str">
        <f>'MARK LIST'!AP278</f>
        <v>B1</v>
      </c>
      <c r="ES18" s="367">
        <f>'MARK LIST'!BA278</f>
        <v>64</v>
      </c>
      <c r="ET18" s="367">
        <f>'MARK LIST'!BB278</f>
        <v>80</v>
      </c>
      <c r="EU18" s="367" t="str">
        <f>'MARK LIST'!BC278</f>
        <v>B1</v>
      </c>
      <c r="EV18" s="367">
        <f>'MARK LIST'!BO278</f>
        <v>64</v>
      </c>
      <c r="EW18" s="367">
        <f>'MARK LIST'!BP278</f>
        <v>80</v>
      </c>
      <c r="EX18" s="367" t="str">
        <f>'MARK LIST'!BQ278</f>
        <v>B1</v>
      </c>
      <c r="EY18" s="367">
        <f>'MARK LIST'!BW278</f>
        <v>80</v>
      </c>
      <c r="EZ18" s="367">
        <f>'MARK LIST'!BY278</f>
        <v>100</v>
      </c>
      <c r="FA18" s="367" t="str">
        <f>'MARK LIST'!BZ278</f>
        <v>A1</v>
      </c>
      <c r="FB18" s="367">
        <f>'MARK LIST'!CE278</f>
        <v>46</v>
      </c>
      <c r="FC18" s="367">
        <f t="shared" si="21"/>
        <v>92</v>
      </c>
      <c r="FD18" s="367" t="str">
        <f>'MARK LIST'!CF278</f>
        <v>A1</v>
      </c>
      <c r="FE18" s="367">
        <f>'MARK LIST'!CS278</f>
        <v>80</v>
      </c>
      <c r="FF18" s="367">
        <f t="shared" si="22"/>
        <v>80</v>
      </c>
      <c r="FG18" s="367" t="str">
        <f>'MARK LIST'!DJ278</f>
        <v>B1</v>
      </c>
      <c r="FH18" s="367">
        <f>'MARK LIST'!CT278</f>
        <v>90</v>
      </c>
      <c r="FI18" s="367">
        <f t="shared" si="23"/>
        <v>90</v>
      </c>
      <c r="FJ18" s="368" t="str">
        <f t="shared" ca="1" si="24"/>
        <v>A2</v>
      </c>
      <c r="FK18" s="367">
        <f>'MARK LIST'!CU278</f>
        <v>86</v>
      </c>
      <c r="FL18" s="367" t="str">
        <f>'MARK LIST'!CW278</f>
        <v>9</v>
      </c>
      <c r="FM18" s="367" t="str">
        <f>'MARK LIST'!CV278</f>
        <v>A2</v>
      </c>
      <c r="FN18" s="370">
        <f>'MARK LIST'!K342</f>
        <v>64</v>
      </c>
      <c r="FO18" s="370">
        <f>'MARK LIST'!L342</f>
        <v>80</v>
      </c>
      <c r="FP18" s="370" t="str">
        <f>'MARK LIST'!M342</f>
        <v>B1</v>
      </c>
      <c r="FQ18" s="370">
        <f>'MARK LIST'!Y342</f>
        <v>64</v>
      </c>
      <c r="FR18" s="370">
        <f>'MARK LIST'!Z342</f>
        <v>80</v>
      </c>
      <c r="FS18" s="370" t="str">
        <f>'MARK LIST'!AA342</f>
        <v>B1</v>
      </c>
      <c r="FT18" s="370">
        <f>'MARK LIST'!AG342</f>
        <v>80</v>
      </c>
      <c r="FU18" s="370">
        <f>'MARK LIST'!AI342</f>
        <v>80</v>
      </c>
      <c r="FV18" s="370" t="str">
        <f>'MARK LIST'!AJ342</f>
        <v>B1</v>
      </c>
      <c r="FW18" s="370">
        <f>'MARK LIST'!AO342</f>
        <v>40</v>
      </c>
      <c r="FX18" s="370">
        <f t="shared" si="25"/>
        <v>80</v>
      </c>
      <c r="FY18" s="370" t="str">
        <f>'MARK LIST'!AP342</f>
        <v>B1</v>
      </c>
      <c r="FZ18" s="370">
        <f>'MARK LIST'!BA342</f>
        <v>64</v>
      </c>
      <c r="GA18" s="370">
        <f>'MARK LIST'!BB342</f>
        <v>80</v>
      </c>
      <c r="GB18" s="370" t="str">
        <f>'MARK LIST'!BC342</f>
        <v>B1</v>
      </c>
      <c r="GC18" s="370">
        <f>'MARK LIST'!BO342</f>
        <v>64</v>
      </c>
      <c r="GD18" s="370">
        <f>'MARK LIST'!BP342</f>
        <v>80</v>
      </c>
      <c r="GE18" s="370" t="str">
        <f>'MARK LIST'!BQ342</f>
        <v>B1</v>
      </c>
      <c r="GF18" s="370">
        <f>'MARK LIST'!BW342</f>
        <v>80</v>
      </c>
      <c r="GG18" s="370">
        <f>'MARK LIST'!BY342</f>
        <v>80</v>
      </c>
      <c r="GH18" s="370" t="str">
        <f>'MARK LIST'!BZ342</f>
        <v>B1</v>
      </c>
      <c r="GI18" s="370">
        <f>'MARK LIST'!CE342</f>
        <v>40</v>
      </c>
      <c r="GJ18" s="370">
        <f t="shared" si="26"/>
        <v>80</v>
      </c>
      <c r="GK18" s="370" t="str">
        <f>'MARK LIST'!CF342</f>
        <v>B1</v>
      </c>
      <c r="GL18" s="370">
        <f>'MARK LIST'!CS342</f>
        <v>80</v>
      </c>
      <c r="GM18" s="370">
        <f t="shared" si="27"/>
        <v>80</v>
      </c>
      <c r="GN18" s="370" t="str">
        <f>'MARK LIST'!DJ342</f>
        <v>B1</v>
      </c>
      <c r="GO18" s="370">
        <f>'MARK LIST'!CT342</f>
        <v>80</v>
      </c>
      <c r="GP18" s="370">
        <f t="shared" si="28"/>
        <v>80</v>
      </c>
      <c r="GQ18" s="371" t="str">
        <f t="shared" si="29"/>
        <v>B1</v>
      </c>
      <c r="GR18" s="370">
        <f>'MARK LIST'!CU342</f>
        <v>80</v>
      </c>
      <c r="GS18" s="370" t="str">
        <f>'MARK LIST'!CW342</f>
        <v>8</v>
      </c>
      <c r="GT18" s="370" t="str">
        <f>'MARK LIST'!CV342</f>
        <v>B1</v>
      </c>
      <c r="GU18" s="361">
        <f>'MARK LIST'!CQ405</f>
        <v>494</v>
      </c>
      <c r="GV18" s="361">
        <f>'MARK LIST'!CR405</f>
        <v>83</v>
      </c>
      <c r="GW18" s="361" t="str">
        <f>'MARK LIST'!CS405</f>
        <v>A2</v>
      </c>
      <c r="GX18" s="361">
        <f>'MARK LIST'!CT405</f>
        <v>8</v>
      </c>
      <c r="GY18" s="361">
        <f>'MARK LIST'!CU405</f>
        <v>10</v>
      </c>
    </row>
    <row r="19" spans="1:207" ht="13.35" customHeight="1">
      <c r="A19" s="359">
        <f>'STUDENT PROFILE'!A19</f>
        <v>13</v>
      </c>
      <c r="B19" s="359" t="str">
        <f>'STUDENT PROFILE'!B19</f>
        <v>B</v>
      </c>
      <c r="C19" s="360" t="str">
        <f>'STUDENT PROFILE'!C19</f>
        <v>Kuldeep</v>
      </c>
      <c r="D19" s="359">
        <f>'STUDENT PROFILE'!D19</f>
        <v>2741</v>
      </c>
      <c r="E19" s="364">
        <f>'MARK LIST'!K23</f>
        <v>64</v>
      </c>
      <c r="F19" s="364">
        <f>'MARK LIST'!L23</f>
        <v>80</v>
      </c>
      <c r="G19" s="364" t="str">
        <f>'MARK LIST'!M23</f>
        <v>B1</v>
      </c>
      <c r="H19" s="361">
        <f>'MARK LIST'!Y23</f>
        <v>64</v>
      </c>
      <c r="I19" s="361">
        <f>'MARK LIST'!Z23</f>
        <v>80</v>
      </c>
      <c r="J19" s="361" t="str">
        <f>'MARK LIST'!AA23</f>
        <v>B1</v>
      </c>
      <c r="K19" s="361">
        <f>'MARK LIST'!AG23</f>
        <v>80</v>
      </c>
      <c r="L19" s="361">
        <f>'MARK LIST'!AI23</f>
        <v>80</v>
      </c>
      <c r="M19" s="361" t="str">
        <f>'MARK LIST'!AJ23</f>
        <v>B1</v>
      </c>
      <c r="N19" s="361">
        <f>'MARK LIST'!AO23</f>
        <v>40</v>
      </c>
      <c r="O19" s="361">
        <f t="shared" si="0"/>
        <v>80</v>
      </c>
      <c r="P19" s="361" t="str">
        <f>'MARK LIST'!AP23</f>
        <v>B1</v>
      </c>
      <c r="Q19" s="361">
        <f>'MARK LIST'!BA23</f>
        <v>64</v>
      </c>
      <c r="R19" s="361">
        <f>'MARK LIST'!BB23</f>
        <v>80</v>
      </c>
      <c r="S19" s="361" t="str">
        <f>'MARK LIST'!BC23</f>
        <v>B1</v>
      </c>
      <c r="T19" s="361">
        <f>'MARK LIST'!BO23</f>
        <v>64</v>
      </c>
      <c r="U19" s="361">
        <f>'MARK LIST'!BP23</f>
        <v>80</v>
      </c>
      <c r="V19" s="361" t="str">
        <f>'MARK LIST'!BQ23</f>
        <v>B1</v>
      </c>
      <c r="W19" s="361">
        <f>'MARK LIST'!BW23</f>
        <v>80</v>
      </c>
      <c r="X19" s="361">
        <f>'MARK LIST'!BY23</f>
        <v>80</v>
      </c>
      <c r="Y19" s="361" t="str">
        <f>'MARK LIST'!BZ23</f>
        <v>B1</v>
      </c>
      <c r="Z19" s="361">
        <f>'MARK LIST'!CE23</f>
        <v>40</v>
      </c>
      <c r="AA19" s="361">
        <f t="shared" si="1"/>
        <v>80</v>
      </c>
      <c r="AB19" s="361" t="str">
        <f>'MARK LIST'!CF23</f>
        <v>B1</v>
      </c>
      <c r="AC19" s="361">
        <f>'MARK LIST'!CS23</f>
        <v>80</v>
      </c>
      <c r="AD19" s="361">
        <f t="shared" si="2"/>
        <v>80</v>
      </c>
      <c r="AE19" s="361" t="str">
        <f>'MARK LIST'!DJ23</f>
        <v>B1</v>
      </c>
      <c r="AF19" s="361">
        <f>'MARK LIST'!CT23</f>
        <v>80</v>
      </c>
      <c r="AG19" s="361">
        <f t="shared" si="3"/>
        <v>80</v>
      </c>
      <c r="AH19" s="113" t="str">
        <f t="shared" si="4"/>
        <v>B1</v>
      </c>
      <c r="AI19" s="361">
        <f>'MARK LIST'!CU23</f>
        <v>80</v>
      </c>
      <c r="AJ19" s="361" t="str">
        <f>'MARK LIST'!CW23</f>
        <v>8</v>
      </c>
      <c r="AK19" s="361" t="str">
        <f>'MARK LIST'!CV23</f>
        <v>B1</v>
      </c>
      <c r="AL19" s="365">
        <f>'MARK LIST'!K87</f>
        <v>64</v>
      </c>
      <c r="AM19" s="365">
        <f>'MARK LIST'!L87</f>
        <v>80</v>
      </c>
      <c r="AN19" s="365" t="str">
        <f>'MARK LIST'!M87</f>
        <v>B1</v>
      </c>
      <c r="AO19" s="365">
        <f>'MARK LIST'!Y87</f>
        <v>64</v>
      </c>
      <c r="AP19" s="365">
        <f>'MARK LIST'!Z87</f>
        <v>80</v>
      </c>
      <c r="AQ19" s="365" t="str">
        <f>'MARK LIST'!AA87</f>
        <v>B1</v>
      </c>
      <c r="AR19" s="365">
        <f>'MARK LIST'!AG87</f>
        <v>80</v>
      </c>
      <c r="AS19" s="365">
        <f>'MARK LIST'!AI87</f>
        <v>80</v>
      </c>
      <c r="AT19" s="365" t="str">
        <f>'MARK LIST'!AJ87</f>
        <v>B1</v>
      </c>
      <c r="AU19" s="365">
        <f>'MARK LIST'!AO87</f>
        <v>40</v>
      </c>
      <c r="AV19" s="365">
        <f t="shared" si="5"/>
        <v>80</v>
      </c>
      <c r="AW19" s="365" t="str">
        <f>'MARK LIST'!AP87</f>
        <v>B1</v>
      </c>
      <c r="AX19" s="365">
        <f>'MARK LIST'!BA87</f>
        <v>64</v>
      </c>
      <c r="AY19" s="365">
        <f>'MARK LIST'!BB87</f>
        <v>80</v>
      </c>
      <c r="AZ19" s="365" t="str">
        <f>'MARK LIST'!BC87</f>
        <v>B1</v>
      </c>
      <c r="BA19" s="365">
        <f>'MARK LIST'!BO87</f>
        <v>64</v>
      </c>
      <c r="BB19" s="365">
        <f>'MARK LIST'!BP87</f>
        <v>80</v>
      </c>
      <c r="BC19" s="365" t="str">
        <f>'MARK LIST'!BQ87</f>
        <v>B1</v>
      </c>
      <c r="BD19" s="365">
        <f>'MARK LIST'!BW87</f>
        <v>80</v>
      </c>
      <c r="BE19" s="365">
        <f>'MARK LIST'!BY87</f>
        <v>100</v>
      </c>
      <c r="BF19" s="365" t="str">
        <f>'MARK LIST'!BZ87</f>
        <v>A1</v>
      </c>
      <c r="BG19" s="365">
        <f>'MARK LIST'!CE87</f>
        <v>46</v>
      </c>
      <c r="BH19" s="365">
        <f t="shared" si="6"/>
        <v>92</v>
      </c>
      <c r="BI19" s="365" t="str">
        <f>'MARK LIST'!CF87</f>
        <v>A1</v>
      </c>
      <c r="BJ19" s="365">
        <f>'MARK LIST'!CS87</f>
        <v>80</v>
      </c>
      <c r="BK19" s="365">
        <f t="shared" si="7"/>
        <v>100</v>
      </c>
      <c r="BL19" s="365" t="str">
        <f>'MARK LIST'!DJ87</f>
        <v>B1</v>
      </c>
      <c r="BM19" s="365">
        <f>'MARK LIST'!CT87</f>
        <v>90</v>
      </c>
      <c r="BN19" s="365">
        <f t="shared" si="8"/>
        <v>90</v>
      </c>
      <c r="BO19" s="366" t="str">
        <f t="shared" si="9"/>
        <v>A2</v>
      </c>
      <c r="BP19" s="365">
        <f>'MARK LIST'!CU87</f>
        <v>86</v>
      </c>
      <c r="BQ19" s="365" t="str">
        <f>'MARK LIST'!CW87</f>
        <v>9</v>
      </c>
      <c r="BR19" s="365" t="str">
        <f>'MARK LIST'!CV87</f>
        <v>A2</v>
      </c>
      <c r="BS19" s="367">
        <f>'MARK LIST'!K151</f>
        <v>64</v>
      </c>
      <c r="BT19" s="367">
        <f>'MARK LIST'!L151</f>
        <v>80</v>
      </c>
      <c r="BU19" s="367" t="str">
        <f>'MARK LIST'!M151</f>
        <v>B1</v>
      </c>
      <c r="BV19" s="367">
        <f>'MARK LIST'!Y151</f>
        <v>64</v>
      </c>
      <c r="BW19" s="367">
        <f>'MARK LIST'!Z151</f>
        <v>80</v>
      </c>
      <c r="BX19" s="367" t="str">
        <f>'MARK LIST'!AA151</f>
        <v>B1</v>
      </c>
      <c r="BY19" s="367">
        <f>'MARK LIST'!AG151</f>
        <v>80</v>
      </c>
      <c r="BZ19" s="367">
        <f>'MARK LIST'!AI151</f>
        <v>80</v>
      </c>
      <c r="CA19" s="367" t="str">
        <f>'MARK LIST'!AJ151</f>
        <v>B1</v>
      </c>
      <c r="CB19" s="367">
        <f>'MARK LIST'!AO151</f>
        <v>40</v>
      </c>
      <c r="CC19" s="367">
        <f t="shared" si="10"/>
        <v>80</v>
      </c>
      <c r="CD19" s="367" t="str">
        <f>'MARK LIST'!AP151</f>
        <v>B1</v>
      </c>
      <c r="CE19" s="367">
        <f>'MARK LIST'!BA151</f>
        <v>64</v>
      </c>
      <c r="CF19" s="367">
        <f>'MARK LIST'!BB151</f>
        <v>80</v>
      </c>
      <c r="CG19" s="367" t="str">
        <f>'MARK LIST'!BC151</f>
        <v>B1</v>
      </c>
      <c r="CH19" s="367">
        <f>'MARK LIST'!BO151</f>
        <v>64</v>
      </c>
      <c r="CI19" s="367">
        <f>'MARK LIST'!BP151</f>
        <v>80</v>
      </c>
      <c r="CJ19" s="367" t="str">
        <f>'MARK LIST'!BQ151</f>
        <v>B1</v>
      </c>
      <c r="CK19" s="367">
        <f>'MARK LIST'!BW151</f>
        <v>80</v>
      </c>
      <c r="CL19" s="367">
        <f>'MARK LIST'!BY151</f>
        <v>89</v>
      </c>
      <c r="CM19" s="367" t="str">
        <f>'MARK LIST'!BZ151</f>
        <v>A2</v>
      </c>
      <c r="CN19" s="367">
        <f>'MARK LIST'!CE151</f>
        <v>43</v>
      </c>
      <c r="CO19" s="367">
        <f t="shared" si="11"/>
        <v>86</v>
      </c>
      <c r="CP19" s="367" t="str">
        <f>'MARK LIST'!CF151</f>
        <v>A2</v>
      </c>
      <c r="CQ19" s="367">
        <f>'MARK LIST'!CS151</f>
        <v>80</v>
      </c>
      <c r="CR19" s="367">
        <f t="shared" si="12"/>
        <v>80</v>
      </c>
      <c r="CS19" s="367" t="str">
        <f>'MARK LIST'!DJ151</f>
        <v>B1</v>
      </c>
      <c r="CT19" s="367">
        <f>'MARK LIST'!CT151</f>
        <v>85</v>
      </c>
      <c r="CU19" s="367">
        <f t="shared" si="13"/>
        <v>85</v>
      </c>
      <c r="CV19" s="368" t="str">
        <f t="shared" si="14"/>
        <v>A2</v>
      </c>
      <c r="CW19" s="367">
        <f>'MARK LIST'!CU151</f>
        <v>83</v>
      </c>
      <c r="CX19" s="367" t="str">
        <f>'MARK LIST'!CW151</f>
        <v>9</v>
      </c>
      <c r="CY19" s="367" t="str">
        <f>'MARK LIST'!CV151</f>
        <v>A2</v>
      </c>
      <c r="CZ19" s="369">
        <f>'MARK LIST'!K215</f>
        <v>64</v>
      </c>
      <c r="DA19" s="369">
        <f>'MARK LIST'!L215</f>
        <v>64</v>
      </c>
      <c r="DB19" s="369" t="str">
        <f>'MARK LIST'!M215</f>
        <v>B2</v>
      </c>
      <c r="DC19" s="369">
        <f>'MARK LIST'!Y215</f>
        <v>64</v>
      </c>
      <c r="DD19" s="369">
        <f>'MARK LIST'!Z215</f>
        <v>80</v>
      </c>
      <c r="DE19" s="369" t="str">
        <f>'MARK LIST'!AA215</f>
        <v>B1</v>
      </c>
      <c r="DF19" s="369">
        <f>'MARK LIST'!AG215</f>
        <v>80</v>
      </c>
      <c r="DG19" s="369">
        <f>'MARK LIST'!AI215</f>
        <v>80</v>
      </c>
      <c r="DH19" s="369" t="str">
        <f>'MARK LIST'!AJ215</f>
        <v>B1</v>
      </c>
      <c r="DI19" s="369">
        <f>'MARK LIST'!AO215</f>
        <v>39</v>
      </c>
      <c r="DJ19" s="369">
        <f t="shared" si="15"/>
        <v>78</v>
      </c>
      <c r="DK19" s="369" t="str">
        <f>'MARK LIST'!AP215</f>
        <v>B1</v>
      </c>
      <c r="DL19" s="369">
        <f>'MARK LIST'!BA215</f>
        <v>64</v>
      </c>
      <c r="DM19" s="369">
        <f>'MARK LIST'!BB215</f>
        <v>80</v>
      </c>
      <c r="DN19" s="369" t="str">
        <f>'MARK LIST'!BC215</f>
        <v>B1</v>
      </c>
      <c r="DO19" s="369">
        <f>'MARK LIST'!BO215</f>
        <v>64</v>
      </c>
      <c r="DP19" s="369">
        <f>'MARK LIST'!BP215</f>
        <v>80</v>
      </c>
      <c r="DQ19" s="369" t="str">
        <f>'MARK LIST'!BQ215</f>
        <v>B1</v>
      </c>
      <c r="DR19" s="369">
        <f>'MARK LIST'!BW215</f>
        <v>80</v>
      </c>
      <c r="DS19" s="369">
        <f>'MARK LIST'!BY215</f>
        <v>80</v>
      </c>
      <c r="DT19" s="369" t="str">
        <f>'MARK LIST'!BZ215</f>
        <v>B1</v>
      </c>
      <c r="DU19" s="369">
        <f>'MARK LIST'!CE215</f>
        <v>40</v>
      </c>
      <c r="DV19" s="369">
        <f t="shared" si="16"/>
        <v>80</v>
      </c>
      <c r="DW19" s="369" t="str">
        <f>'MARK LIST'!CF215</f>
        <v>B1</v>
      </c>
      <c r="DX19" s="369">
        <f>'MARK LIST'!CS215</f>
        <v>76</v>
      </c>
      <c r="DY19" s="369">
        <f t="shared" si="17"/>
        <v>76</v>
      </c>
      <c r="DZ19" s="369" t="str">
        <f>'MARK LIST'!DJ215</f>
        <v>B1</v>
      </c>
      <c r="EA19" s="369">
        <f>'MARK LIST'!CT215</f>
        <v>80</v>
      </c>
      <c r="EB19" s="369">
        <f t="shared" si="18"/>
        <v>80</v>
      </c>
      <c r="EC19" s="113" t="str">
        <f t="shared" si="19"/>
        <v>B1</v>
      </c>
      <c r="ED19" s="369">
        <f>'MARK LIST'!CU215</f>
        <v>79</v>
      </c>
      <c r="EE19" s="369" t="str">
        <f>'MARK LIST'!CW215</f>
        <v>8</v>
      </c>
      <c r="EF19" s="369" t="str">
        <f>'MARK LIST'!CV215</f>
        <v>B1</v>
      </c>
      <c r="EG19" s="367">
        <f>'MARK LIST'!K279</f>
        <v>64</v>
      </c>
      <c r="EH19" s="367">
        <f>'MARK LIST'!L279</f>
        <v>80</v>
      </c>
      <c r="EI19" s="367" t="str">
        <f>'MARK LIST'!M279</f>
        <v>B1</v>
      </c>
      <c r="EJ19" s="367">
        <f>'MARK LIST'!Y279</f>
        <v>64</v>
      </c>
      <c r="EK19" s="367">
        <f>'MARK LIST'!Z279</f>
        <v>80</v>
      </c>
      <c r="EL19" s="367" t="str">
        <f>'MARK LIST'!AA279</f>
        <v>B1</v>
      </c>
      <c r="EM19" s="367">
        <f>'MARK LIST'!AG279</f>
        <v>80</v>
      </c>
      <c r="EN19" s="367">
        <f>'MARK LIST'!AI279</f>
        <v>80</v>
      </c>
      <c r="EO19" s="367" t="str">
        <f>'MARK LIST'!AJ279</f>
        <v>B1</v>
      </c>
      <c r="EP19" s="367">
        <f>'MARK LIST'!AO279</f>
        <v>40</v>
      </c>
      <c r="EQ19" s="367">
        <f t="shared" si="20"/>
        <v>80</v>
      </c>
      <c r="ER19" s="367" t="str">
        <f>'MARK LIST'!AP279</f>
        <v>B1</v>
      </c>
      <c r="ES19" s="367">
        <f>'MARK LIST'!BA279</f>
        <v>64</v>
      </c>
      <c r="ET19" s="367">
        <f>'MARK LIST'!BB279</f>
        <v>80</v>
      </c>
      <c r="EU19" s="367" t="str">
        <f>'MARK LIST'!BC279</f>
        <v>B1</v>
      </c>
      <c r="EV19" s="367">
        <f>'MARK LIST'!BO279</f>
        <v>64</v>
      </c>
      <c r="EW19" s="367">
        <f>'MARK LIST'!BP279</f>
        <v>80</v>
      </c>
      <c r="EX19" s="367" t="str">
        <f>'MARK LIST'!BQ279</f>
        <v>B1</v>
      </c>
      <c r="EY19" s="367">
        <f>'MARK LIST'!BW279</f>
        <v>80</v>
      </c>
      <c r="EZ19" s="367">
        <f>'MARK LIST'!BY279</f>
        <v>100</v>
      </c>
      <c r="FA19" s="367" t="str">
        <f>'MARK LIST'!BZ279</f>
        <v>A1</v>
      </c>
      <c r="FB19" s="367">
        <f>'MARK LIST'!CE279</f>
        <v>46</v>
      </c>
      <c r="FC19" s="367">
        <f t="shared" si="21"/>
        <v>92</v>
      </c>
      <c r="FD19" s="367" t="str">
        <f>'MARK LIST'!CF279</f>
        <v>A1</v>
      </c>
      <c r="FE19" s="367">
        <f>'MARK LIST'!CS279</f>
        <v>80</v>
      </c>
      <c r="FF19" s="367">
        <f t="shared" si="22"/>
        <v>80</v>
      </c>
      <c r="FG19" s="367" t="str">
        <f>'MARK LIST'!DJ279</f>
        <v>B1</v>
      </c>
      <c r="FH19" s="367">
        <f>'MARK LIST'!CT279</f>
        <v>90</v>
      </c>
      <c r="FI19" s="367">
        <f t="shared" si="23"/>
        <v>90</v>
      </c>
      <c r="FJ19" s="368" t="str">
        <f t="shared" ca="1" si="24"/>
        <v>A2</v>
      </c>
      <c r="FK19" s="367">
        <f>'MARK LIST'!CU279</f>
        <v>86</v>
      </c>
      <c r="FL19" s="367" t="str">
        <f>'MARK LIST'!CW279</f>
        <v>9</v>
      </c>
      <c r="FM19" s="367" t="str">
        <f>'MARK LIST'!CV279</f>
        <v>A2</v>
      </c>
      <c r="FN19" s="370">
        <f>'MARK LIST'!K343</f>
        <v>64</v>
      </c>
      <c r="FO19" s="370">
        <f>'MARK LIST'!L343</f>
        <v>80</v>
      </c>
      <c r="FP19" s="370" t="str">
        <f>'MARK LIST'!M343</f>
        <v>B1</v>
      </c>
      <c r="FQ19" s="370">
        <f>'MARK LIST'!Y343</f>
        <v>64</v>
      </c>
      <c r="FR19" s="370">
        <f>'MARK LIST'!Z343</f>
        <v>80</v>
      </c>
      <c r="FS19" s="370" t="str">
        <f>'MARK LIST'!AA343</f>
        <v>B1</v>
      </c>
      <c r="FT19" s="370">
        <f>'MARK LIST'!AG343</f>
        <v>80</v>
      </c>
      <c r="FU19" s="370">
        <f>'MARK LIST'!AI343</f>
        <v>80</v>
      </c>
      <c r="FV19" s="370" t="str">
        <f>'MARK LIST'!AJ343</f>
        <v>B1</v>
      </c>
      <c r="FW19" s="370">
        <f>'MARK LIST'!AO343</f>
        <v>40</v>
      </c>
      <c r="FX19" s="370">
        <f t="shared" si="25"/>
        <v>80</v>
      </c>
      <c r="FY19" s="370" t="str">
        <f>'MARK LIST'!AP343</f>
        <v>B1</v>
      </c>
      <c r="FZ19" s="370">
        <f>'MARK LIST'!BA343</f>
        <v>64</v>
      </c>
      <c r="GA19" s="370">
        <f>'MARK LIST'!BB343</f>
        <v>80</v>
      </c>
      <c r="GB19" s="370" t="str">
        <f>'MARK LIST'!BC343</f>
        <v>B1</v>
      </c>
      <c r="GC19" s="370">
        <f>'MARK LIST'!BO343</f>
        <v>64</v>
      </c>
      <c r="GD19" s="370">
        <f>'MARK LIST'!BP343</f>
        <v>80</v>
      </c>
      <c r="GE19" s="370" t="str">
        <f>'MARK LIST'!BQ343</f>
        <v>B1</v>
      </c>
      <c r="GF19" s="370">
        <f>'MARK LIST'!BW343</f>
        <v>80</v>
      </c>
      <c r="GG19" s="370">
        <f>'MARK LIST'!BY343</f>
        <v>80</v>
      </c>
      <c r="GH19" s="370" t="str">
        <f>'MARK LIST'!BZ343</f>
        <v>B1</v>
      </c>
      <c r="GI19" s="370">
        <f>'MARK LIST'!CE343</f>
        <v>40</v>
      </c>
      <c r="GJ19" s="370">
        <f t="shared" si="26"/>
        <v>80</v>
      </c>
      <c r="GK19" s="370" t="str">
        <f>'MARK LIST'!CF343</f>
        <v>B1</v>
      </c>
      <c r="GL19" s="370">
        <f>'MARK LIST'!CS343</f>
        <v>80</v>
      </c>
      <c r="GM19" s="370">
        <f t="shared" si="27"/>
        <v>80</v>
      </c>
      <c r="GN19" s="370" t="str">
        <f>'MARK LIST'!DJ343</f>
        <v>B1</v>
      </c>
      <c r="GO19" s="370">
        <f>'MARK LIST'!CT343</f>
        <v>80</v>
      </c>
      <c r="GP19" s="370">
        <f t="shared" si="28"/>
        <v>80</v>
      </c>
      <c r="GQ19" s="371" t="str">
        <f t="shared" si="29"/>
        <v>B1</v>
      </c>
      <c r="GR19" s="370">
        <f>'MARK LIST'!CU343</f>
        <v>80</v>
      </c>
      <c r="GS19" s="370" t="str">
        <f>'MARK LIST'!CW343</f>
        <v>8</v>
      </c>
      <c r="GT19" s="370" t="str">
        <f>'MARK LIST'!CV343</f>
        <v>B1</v>
      </c>
      <c r="GU19" s="361">
        <f>'MARK LIST'!CQ406</f>
        <v>494</v>
      </c>
      <c r="GV19" s="361">
        <f>'MARK LIST'!CR406</f>
        <v>83</v>
      </c>
      <c r="GW19" s="361" t="str">
        <f>'MARK LIST'!CS406</f>
        <v>A2</v>
      </c>
      <c r="GX19" s="361">
        <f>'MARK LIST'!CT406</f>
        <v>8</v>
      </c>
      <c r="GY19" s="361">
        <f>'MARK LIST'!CU406</f>
        <v>10</v>
      </c>
    </row>
    <row r="20" spans="1:207" ht="13.35" customHeight="1">
      <c r="A20" s="359">
        <f>'STUDENT PROFILE'!A20</f>
        <v>14</v>
      </c>
      <c r="B20" s="359" t="str">
        <f>'STUDENT PROFILE'!B20</f>
        <v>C</v>
      </c>
      <c r="C20" s="360" t="str">
        <f>'STUDENT PROFILE'!C20</f>
        <v>Tejveer</v>
      </c>
      <c r="D20" s="359">
        <f>'STUDENT PROFILE'!D20</f>
        <v>2743</v>
      </c>
      <c r="E20" s="364">
        <f>'MARK LIST'!K24</f>
        <v>64</v>
      </c>
      <c r="F20" s="364">
        <f>'MARK LIST'!L24</f>
        <v>80</v>
      </c>
      <c r="G20" s="364" t="str">
        <f>'MARK LIST'!M24</f>
        <v>B1</v>
      </c>
      <c r="H20" s="361">
        <f>'MARK LIST'!Y24</f>
        <v>64</v>
      </c>
      <c r="I20" s="361">
        <f>'MARK LIST'!Z24</f>
        <v>80</v>
      </c>
      <c r="J20" s="361" t="str">
        <f>'MARK LIST'!AA24</f>
        <v>B1</v>
      </c>
      <c r="K20" s="361">
        <f>'MARK LIST'!AG24</f>
        <v>80</v>
      </c>
      <c r="L20" s="361">
        <f>'MARK LIST'!AI24</f>
        <v>80</v>
      </c>
      <c r="M20" s="361" t="str">
        <f>'MARK LIST'!AJ24</f>
        <v>B1</v>
      </c>
      <c r="N20" s="361">
        <f>'MARK LIST'!AO24</f>
        <v>40</v>
      </c>
      <c r="O20" s="361">
        <f t="shared" si="0"/>
        <v>80</v>
      </c>
      <c r="P20" s="361" t="str">
        <f>'MARK LIST'!AP24</f>
        <v>B1</v>
      </c>
      <c r="Q20" s="361">
        <f>'MARK LIST'!BA24</f>
        <v>64</v>
      </c>
      <c r="R20" s="361">
        <f>'MARK LIST'!BB24</f>
        <v>80</v>
      </c>
      <c r="S20" s="361" t="str">
        <f>'MARK LIST'!BC24</f>
        <v>B1</v>
      </c>
      <c r="T20" s="361">
        <f>'MARK LIST'!BO24</f>
        <v>64</v>
      </c>
      <c r="U20" s="361">
        <f>'MARK LIST'!BP24</f>
        <v>80</v>
      </c>
      <c r="V20" s="361" t="str">
        <f>'MARK LIST'!BQ24</f>
        <v>B1</v>
      </c>
      <c r="W20" s="361">
        <f>'MARK LIST'!BW24</f>
        <v>80</v>
      </c>
      <c r="X20" s="361">
        <f>'MARK LIST'!BY24</f>
        <v>80</v>
      </c>
      <c r="Y20" s="361" t="str">
        <f>'MARK LIST'!BZ24</f>
        <v>B1</v>
      </c>
      <c r="Z20" s="361">
        <f>'MARK LIST'!CE24</f>
        <v>40</v>
      </c>
      <c r="AA20" s="361">
        <f t="shared" si="1"/>
        <v>80</v>
      </c>
      <c r="AB20" s="361" t="str">
        <f>'MARK LIST'!CF24</f>
        <v>B1</v>
      </c>
      <c r="AC20" s="361">
        <f>'MARK LIST'!CS24</f>
        <v>80</v>
      </c>
      <c r="AD20" s="361">
        <f t="shared" si="2"/>
        <v>80</v>
      </c>
      <c r="AE20" s="361" t="str">
        <f>'MARK LIST'!DJ24</f>
        <v>B1</v>
      </c>
      <c r="AF20" s="361">
        <f>'MARK LIST'!CT24</f>
        <v>80</v>
      </c>
      <c r="AG20" s="361">
        <f t="shared" si="3"/>
        <v>80</v>
      </c>
      <c r="AH20" s="113" t="str">
        <f t="shared" si="4"/>
        <v>B1</v>
      </c>
      <c r="AI20" s="361">
        <f>'MARK LIST'!CU24</f>
        <v>80</v>
      </c>
      <c r="AJ20" s="361" t="str">
        <f>'MARK LIST'!CW24</f>
        <v>8</v>
      </c>
      <c r="AK20" s="361" t="str">
        <f>'MARK LIST'!CV24</f>
        <v>B1</v>
      </c>
      <c r="AL20" s="365">
        <f>'MARK LIST'!K88</f>
        <v>64</v>
      </c>
      <c r="AM20" s="365">
        <f>'MARK LIST'!L88</f>
        <v>80</v>
      </c>
      <c r="AN20" s="365" t="str">
        <f>'MARK LIST'!M88</f>
        <v>B1</v>
      </c>
      <c r="AO20" s="365">
        <f>'MARK LIST'!Y88</f>
        <v>64</v>
      </c>
      <c r="AP20" s="365">
        <f>'MARK LIST'!Z88</f>
        <v>80</v>
      </c>
      <c r="AQ20" s="365" t="str">
        <f>'MARK LIST'!AA88</f>
        <v>B1</v>
      </c>
      <c r="AR20" s="365">
        <f>'MARK LIST'!AG88</f>
        <v>80</v>
      </c>
      <c r="AS20" s="365">
        <f>'MARK LIST'!AI88</f>
        <v>80</v>
      </c>
      <c r="AT20" s="365" t="str">
        <f>'MARK LIST'!AJ88</f>
        <v>B1</v>
      </c>
      <c r="AU20" s="365">
        <f>'MARK LIST'!AO88</f>
        <v>40</v>
      </c>
      <c r="AV20" s="365">
        <f t="shared" si="5"/>
        <v>80</v>
      </c>
      <c r="AW20" s="365" t="str">
        <f>'MARK LIST'!AP88</f>
        <v>B1</v>
      </c>
      <c r="AX20" s="365">
        <f>'MARK LIST'!BA88</f>
        <v>64</v>
      </c>
      <c r="AY20" s="365">
        <f>'MARK LIST'!BB88</f>
        <v>80</v>
      </c>
      <c r="AZ20" s="365" t="str">
        <f>'MARK LIST'!BC88</f>
        <v>B1</v>
      </c>
      <c r="BA20" s="365">
        <f>'MARK LIST'!BO88</f>
        <v>64</v>
      </c>
      <c r="BB20" s="365">
        <f>'MARK LIST'!BP88</f>
        <v>80</v>
      </c>
      <c r="BC20" s="365" t="str">
        <f>'MARK LIST'!BQ88</f>
        <v>B1</v>
      </c>
      <c r="BD20" s="365">
        <f>'MARK LIST'!BW88</f>
        <v>80</v>
      </c>
      <c r="BE20" s="365">
        <f>'MARK LIST'!BY88</f>
        <v>100</v>
      </c>
      <c r="BF20" s="365" t="str">
        <f>'MARK LIST'!BZ88</f>
        <v>A1</v>
      </c>
      <c r="BG20" s="365">
        <f>'MARK LIST'!CE88</f>
        <v>46</v>
      </c>
      <c r="BH20" s="365">
        <f t="shared" si="6"/>
        <v>92</v>
      </c>
      <c r="BI20" s="365" t="str">
        <f>'MARK LIST'!CF88</f>
        <v>A1</v>
      </c>
      <c r="BJ20" s="365">
        <f>'MARK LIST'!CS88</f>
        <v>80</v>
      </c>
      <c r="BK20" s="365">
        <f t="shared" si="7"/>
        <v>100</v>
      </c>
      <c r="BL20" s="365" t="str">
        <f>'MARK LIST'!DJ88</f>
        <v>B1</v>
      </c>
      <c r="BM20" s="365">
        <f>'MARK LIST'!CT88</f>
        <v>90</v>
      </c>
      <c r="BN20" s="365">
        <f t="shared" si="8"/>
        <v>90</v>
      </c>
      <c r="BO20" s="366" t="str">
        <f t="shared" si="9"/>
        <v>A2</v>
      </c>
      <c r="BP20" s="365">
        <f>'MARK LIST'!CU88</f>
        <v>86</v>
      </c>
      <c r="BQ20" s="365" t="str">
        <f>'MARK LIST'!CW88</f>
        <v>9</v>
      </c>
      <c r="BR20" s="365" t="str">
        <f>'MARK LIST'!CV88</f>
        <v>A2</v>
      </c>
      <c r="BS20" s="367">
        <f>'MARK LIST'!K152</f>
        <v>64</v>
      </c>
      <c r="BT20" s="367">
        <f>'MARK LIST'!L152</f>
        <v>80</v>
      </c>
      <c r="BU20" s="367" t="str">
        <f>'MARK LIST'!M152</f>
        <v>B1</v>
      </c>
      <c r="BV20" s="367">
        <f>'MARK LIST'!Y152</f>
        <v>64</v>
      </c>
      <c r="BW20" s="367">
        <f>'MARK LIST'!Z152</f>
        <v>80</v>
      </c>
      <c r="BX20" s="367" t="str">
        <f>'MARK LIST'!AA152</f>
        <v>B1</v>
      </c>
      <c r="BY20" s="367">
        <f>'MARK LIST'!AG152</f>
        <v>80</v>
      </c>
      <c r="BZ20" s="367">
        <f>'MARK LIST'!AI152</f>
        <v>80</v>
      </c>
      <c r="CA20" s="367" t="str">
        <f>'MARK LIST'!AJ152</f>
        <v>B1</v>
      </c>
      <c r="CB20" s="367">
        <f>'MARK LIST'!AO152</f>
        <v>40</v>
      </c>
      <c r="CC20" s="367">
        <f t="shared" si="10"/>
        <v>80</v>
      </c>
      <c r="CD20" s="367" t="str">
        <f>'MARK LIST'!AP152</f>
        <v>B1</v>
      </c>
      <c r="CE20" s="367">
        <f>'MARK LIST'!BA152</f>
        <v>64</v>
      </c>
      <c r="CF20" s="367">
        <f>'MARK LIST'!BB152</f>
        <v>80</v>
      </c>
      <c r="CG20" s="367" t="str">
        <f>'MARK LIST'!BC152</f>
        <v>B1</v>
      </c>
      <c r="CH20" s="367">
        <f>'MARK LIST'!BO152</f>
        <v>64</v>
      </c>
      <c r="CI20" s="367">
        <f>'MARK LIST'!BP152</f>
        <v>80</v>
      </c>
      <c r="CJ20" s="367" t="str">
        <f>'MARK LIST'!BQ152</f>
        <v>B1</v>
      </c>
      <c r="CK20" s="367">
        <f>'MARK LIST'!BW152</f>
        <v>80</v>
      </c>
      <c r="CL20" s="367">
        <f>'MARK LIST'!BY152</f>
        <v>89</v>
      </c>
      <c r="CM20" s="367" t="str">
        <f>'MARK LIST'!BZ152</f>
        <v>A2</v>
      </c>
      <c r="CN20" s="367">
        <f>'MARK LIST'!CE152</f>
        <v>43</v>
      </c>
      <c r="CO20" s="367">
        <f t="shared" si="11"/>
        <v>86</v>
      </c>
      <c r="CP20" s="367" t="str">
        <f>'MARK LIST'!CF152</f>
        <v>A2</v>
      </c>
      <c r="CQ20" s="367">
        <f>'MARK LIST'!CS152</f>
        <v>80</v>
      </c>
      <c r="CR20" s="367">
        <f t="shared" si="12"/>
        <v>80</v>
      </c>
      <c r="CS20" s="367" t="str">
        <f>'MARK LIST'!DJ152</f>
        <v>B1</v>
      </c>
      <c r="CT20" s="367">
        <f>'MARK LIST'!CT152</f>
        <v>85</v>
      </c>
      <c r="CU20" s="367">
        <f t="shared" si="13"/>
        <v>85</v>
      </c>
      <c r="CV20" s="368" t="str">
        <f t="shared" si="14"/>
        <v>A2</v>
      </c>
      <c r="CW20" s="367">
        <f>'MARK LIST'!CU152</f>
        <v>83</v>
      </c>
      <c r="CX20" s="367" t="str">
        <f>'MARK LIST'!CW152</f>
        <v>9</v>
      </c>
      <c r="CY20" s="367" t="str">
        <f>'MARK LIST'!CV152</f>
        <v>A2</v>
      </c>
      <c r="CZ20" s="369">
        <f>'MARK LIST'!K216</f>
        <v>64</v>
      </c>
      <c r="DA20" s="369">
        <f>'MARK LIST'!L216</f>
        <v>64</v>
      </c>
      <c r="DB20" s="369" t="str">
        <f>'MARK LIST'!M216</f>
        <v>B2</v>
      </c>
      <c r="DC20" s="369">
        <f>'MARK LIST'!Y216</f>
        <v>64</v>
      </c>
      <c r="DD20" s="369">
        <f>'MARK LIST'!Z216</f>
        <v>80</v>
      </c>
      <c r="DE20" s="369" t="str">
        <f>'MARK LIST'!AA216</f>
        <v>B1</v>
      </c>
      <c r="DF20" s="369">
        <f>'MARK LIST'!AG216</f>
        <v>80</v>
      </c>
      <c r="DG20" s="369">
        <f>'MARK LIST'!AI216</f>
        <v>80</v>
      </c>
      <c r="DH20" s="369" t="str">
        <f>'MARK LIST'!AJ216</f>
        <v>B1</v>
      </c>
      <c r="DI20" s="369">
        <f>'MARK LIST'!AO216</f>
        <v>39</v>
      </c>
      <c r="DJ20" s="369">
        <f t="shared" si="15"/>
        <v>78</v>
      </c>
      <c r="DK20" s="369" t="str">
        <f>'MARK LIST'!AP216</f>
        <v>B1</v>
      </c>
      <c r="DL20" s="369">
        <f>'MARK LIST'!BA216</f>
        <v>64</v>
      </c>
      <c r="DM20" s="369">
        <f>'MARK LIST'!BB216</f>
        <v>80</v>
      </c>
      <c r="DN20" s="369" t="str">
        <f>'MARK LIST'!BC216</f>
        <v>B1</v>
      </c>
      <c r="DO20" s="369">
        <f>'MARK LIST'!BO216</f>
        <v>64</v>
      </c>
      <c r="DP20" s="369">
        <f>'MARK LIST'!BP216</f>
        <v>80</v>
      </c>
      <c r="DQ20" s="369" t="str">
        <f>'MARK LIST'!BQ216</f>
        <v>B1</v>
      </c>
      <c r="DR20" s="369">
        <f>'MARK LIST'!BW216</f>
        <v>80</v>
      </c>
      <c r="DS20" s="369">
        <f>'MARK LIST'!BY216</f>
        <v>80</v>
      </c>
      <c r="DT20" s="369" t="str">
        <f>'MARK LIST'!BZ216</f>
        <v>B1</v>
      </c>
      <c r="DU20" s="369">
        <f>'MARK LIST'!CE216</f>
        <v>40</v>
      </c>
      <c r="DV20" s="369">
        <f t="shared" si="16"/>
        <v>80</v>
      </c>
      <c r="DW20" s="369" t="str">
        <f>'MARK LIST'!CF216</f>
        <v>B1</v>
      </c>
      <c r="DX20" s="369">
        <f>'MARK LIST'!CS216</f>
        <v>76</v>
      </c>
      <c r="DY20" s="369">
        <f t="shared" si="17"/>
        <v>76</v>
      </c>
      <c r="DZ20" s="369" t="str">
        <f>'MARK LIST'!DJ216</f>
        <v>B1</v>
      </c>
      <c r="EA20" s="369">
        <f>'MARK LIST'!CT216</f>
        <v>80</v>
      </c>
      <c r="EB20" s="369">
        <f t="shared" si="18"/>
        <v>80</v>
      </c>
      <c r="EC20" s="113" t="str">
        <f t="shared" si="19"/>
        <v>B1</v>
      </c>
      <c r="ED20" s="369">
        <f>'MARK LIST'!CU216</f>
        <v>79</v>
      </c>
      <c r="EE20" s="369" t="str">
        <f>'MARK LIST'!CW216</f>
        <v>8</v>
      </c>
      <c r="EF20" s="369" t="str">
        <f>'MARK LIST'!CV216</f>
        <v>B1</v>
      </c>
      <c r="EG20" s="367">
        <f>'MARK LIST'!K280</f>
        <v>64</v>
      </c>
      <c r="EH20" s="367">
        <f>'MARK LIST'!L280</f>
        <v>80</v>
      </c>
      <c r="EI20" s="367" t="str">
        <f>'MARK LIST'!M280</f>
        <v>B1</v>
      </c>
      <c r="EJ20" s="367">
        <f>'MARK LIST'!Y280</f>
        <v>64</v>
      </c>
      <c r="EK20" s="367">
        <f>'MARK LIST'!Z280</f>
        <v>80</v>
      </c>
      <c r="EL20" s="367" t="str">
        <f>'MARK LIST'!AA280</f>
        <v>B1</v>
      </c>
      <c r="EM20" s="367">
        <f>'MARK LIST'!AG280</f>
        <v>80</v>
      </c>
      <c r="EN20" s="367">
        <f>'MARK LIST'!AI280</f>
        <v>80</v>
      </c>
      <c r="EO20" s="367" t="str">
        <f>'MARK LIST'!AJ280</f>
        <v>B1</v>
      </c>
      <c r="EP20" s="367">
        <f>'MARK LIST'!AO280</f>
        <v>40</v>
      </c>
      <c r="EQ20" s="367">
        <f t="shared" si="20"/>
        <v>80</v>
      </c>
      <c r="ER20" s="367" t="str">
        <f>'MARK LIST'!AP280</f>
        <v>B1</v>
      </c>
      <c r="ES20" s="367">
        <f>'MARK LIST'!BA280</f>
        <v>64</v>
      </c>
      <c r="ET20" s="367">
        <f>'MARK LIST'!BB280</f>
        <v>80</v>
      </c>
      <c r="EU20" s="367" t="str">
        <f>'MARK LIST'!BC280</f>
        <v>B1</v>
      </c>
      <c r="EV20" s="367">
        <f>'MARK LIST'!BO280</f>
        <v>64</v>
      </c>
      <c r="EW20" s="367">
        <f>'MARK LIST'!BP280</f>
        <v>80</v>
      </c>
      <c r="EX20" s="367" t="str">
        <f>'MARK LIST'!BQ280</f>
        <v>B1</v>
      </c>
      <c r="EY20" s="367">
        <f>'MARK LIST'!BW280</f>
        <v>80</v>
      </c>
      <c r="EZ20" s="367">
        <f>'MARK LIST'!BY280</f>
        <v>100</v>
      </c>
      <c r="FA20" s="367" t="str">
        <f>'MARK LIST'!BZ280</f>
        <v>A1</v>
      </c>
      <c r="FB20" s="367">
        <f>'MARK LIST'!CE280</f>
        <v>46</v>
      </c>
      <c r="FC20" s="367">
        <f t="shared" si="21"/>
        <v>92</v>
      </c>
      <c r="FD20" s="367" t="str">
        <f>'MARK LIST'!CF280</f>
        <v>A1</v>
      </c>
      <c r="FE20" s="367">
        <f>'MARK LIST'!CS280</f>
        <v>80</v>
      </c>
      <c r="FF20" s="367">
        <f t="shared" si="22"/>
        <v>80</v>
      </c>
      <c r="FG20" s="367" t="str">
        <f>'MARK LIST'!DJ280</f>
        <v>B1</v>
      </c>
      <c r="FH20" s="367">
        <f>'MARK LIST'!CT280</f>
        <v>90</v>
      </c>
      <c r="FI20" s="367">
        <f t="shared" si="23"/>
        <v>90</v>
      </c>
      <c r="FJ20" s="368" t="str">
        <f t="shared" ca="1" si="24"/>
        <v>A2</v>
      </c>
      <c r="FK20" s="367">
        <f>'MARK LIST'!CU280</f>
        <v>86</v>
      </c>
      <c r="FL20" s="367" t="str">
        <f>'MARK LIST'!CW280</f>
        <v>9</v>
      </c>
      <c r="FM20" s="367" t="str">
        <f>'MARK LIST'!CV280</f>
        <v>A2</v>
      </c>
      <c r="FN20" s="370">
        <f>'MARK LIST'!K344</f>
        <v>64</v>
      </c>
      <c r="FO20" s="370">
        <f>'MARK LIST'!L344</f>
        <v>80</v>
      </c>
      <c r="FP20" s="370" t="str">
        <f>'MARK LIST'!M344</f>
        <v>B1</v>
      </c>
      <c r="FQ20" s="370">
        <f>'MARK LIST'!Y344</f>
        <v>64</v>
      </c>
      <c r="FR20" s="370">
        <f>'MARK LIST'!Z344</f>
        <v>80</v>
      </c>
      <c r="FS20" s="370" t="str">
        <f>'MARK LIST'!AA344</f>
        <v>B1</v>
      </c>
      <c r="FT20" s="370">
        <f>'MARK LIST'!AG344</f>
        <v>80</v>
      </c>
      <c r="FU20" s="370">
        <f>'MARK LIST'!AI344</f>
        <v>80</v>
      </c>
      <c r="FV20" s="370" t="str">
        <f>'MARK LIST'!AJ344</f>
        <v>B1</v>
      </c>
      <c r="FW20" s="370">
        <f>'MARK LIST'!AO344</f>
        <v>40</v>
      </c>
      <c r="FX20" s="370">
        <f t="shared" si="25"/>
        <v>80</v>
      </c>
      <c r="FY20" s="370" t="str">
        <f>'MARK LIST'!AP344</f>
        <v>B1</v>
      </c>
      <c r="FZ20" s="370">
        <f>'MARK LIST'!BA344</f>
        <v>64</v>
      </c>
      <c r="GA20" s="370">
        <f>'MARK LIST'!BB344</f>
        <v>80</v>
      </c>
      <c r="GB20" s="370" t="str">
        <f>'MARK LIST'!BC344</f>
        <v>B1</v>
      </c>
      <c r="GC20" s="370">
        <f>'MARK LIST'!BO344</f>
        <v>64</v>
      </c>
      <c r="GD20" s="370">
        <f>'MARK LIST'!BP344</f>
        <v>80</v>
      </c>
      <c r="GE20" s="370" t="str">
        <f>'MARK LIST'!BQ344</f>
        <v>B1</v>
      </c>
      <c r="GF20" s="370">
        <f>'MARK LIST'!BW344</f>
        <v>80</v>
      </c>
      <c r="GG20" s="370">
        <f>'MARK LIST'!BY344</f>
        <v>80</v>
      </c>
      <c r="GH20" s="370" t="str">
        <f>'MARK LIST'!BZ344</f>
        <v>B1</v>
      </c>
      <c r="GI20" s="370">
        <f>'MARK LIST'!CE344</f>
        <v>40</v>
      </c>
      <c r="GJ20" s="370">
        <f t="shared" si="26"/>
        <v>80</v>
      </c>
      <c r="GK20" s="370" t="str">
        <f>'MARK LIST'!CF344</f>
        <v>B1</v>
      </c>
      <c r="GL20" s="370">
        <f>'MARK LIST'!CS344</f>
        <v>80</v>
      </c>
      <c r="GM20" s="370">
        <f t="shared" si="27"/>
        <v>80</v>
      </c>
      <c r="GN20" s="370" t="str">
        <f>'MARK LIST'!DJ344</f>
        <v>B1</v>
      </c>
      <c r="GO20" s="370">
        <f>'MARK LIST'!CT344</f>
        <v>80</v>
      </c>
      <c r="GP20" s="370">
        <f t="shared" si="28"/>
        <v>80</v>
      </c>
      <c r="GQ20" s="371" t="str">
        <f t="shared" si="29"/>
        <v>B1</v>
      </c>
      <c r="GR20" s="370">
        <f>'MARK LIST'!CU344</f>
        <v>80</v>
      </c>
      <c r="GS20" s="370" t="str">
        <f>'MARK LIST'!CW344</f>
        <v>8</v>
      </c>
      <c r="GT20" s="370" t="str">
        <f>'MARK LIST'!CV344</f>
        <v>B1</v>
      </c>
      <c r="GU20" s="361">
        <f>'MARK LIST'!CQ407</f>
        <v>494</v>
      </c>
      <c r="GV20" s="361">
        <f>'MARK LIST'!CR407</f>
        <v>83</v>
      </c>
      <c r="GW20" s="361" t="str">
        <f>'MARK LIST'!CS407</f>
        <v>A2</v>
      </c>
      <c r="GX20" s="361">
        <f>'MARK LIST'!CT407</f>
        <v>8</v>
      </c>
      <c r="GY20" s="361">
        <f>'MARK LIST'!CU407</f>
        <v>10</v>
      </c>
    </row>
    <row r="21" spans="1:207" ht="13.35" customHeight="1">
      <c r="A21" s="359">
        <f>'STUDENT PROFILE'!A21</f>
        <v>15</v>
      </c>
      <c r="B21" s="359" t="str">
        <f>'STUDENT PROFILE'!B21</f>
        <v>C</v>
      </c>
      <c r="C21" s="360" t="str">
        <f>'STUDENT PROFILE'!C21</f>
        <v>Rahul</v>
      </c>
      <c r="D21" s="359">
        <f>'STUDENT PROFILE'!D21</f>
        <v>2744</v>
      </c>
      <c r="E21" s="364">
        <f>'MARK LIST'!K25</f>
        <v>64</v>
      </c>
      <c r="F21" s="364">
        <f>'MARK LIST'!L25</f>
        <v>80</v>
      </c>
      <c r="G21" s="364" t="str">
        <f>'MARK LIST'!M25</f>
        <v>B1</v>
      </c>
      <c r="H21" s="361">
        <f>'MARK LIST'!Y25</f>
        <v>64</v>
      </c>
      <c r="I21" s="361">
        <f>'MARK LIST'!Z25</f>
        <v>80</v>
      </c>
      <c r="J21" s="361" t="str">
        <f>'MARK LIST'!AA25</f>
        <v>B1</v>
      </c>
      <c r="K21" s="361">
        <f>'MARK LIST'!AG25</f>
        <v>80</v>
      </c>
      <c r="L21" s="361">
        <f>'MARK LIST'!AI25</f>
        <v>80</v>
      </c>
      <c r="M21" s="361" t="str">
        <f>'MARK LIST'!AJ25</f>
        <v>B1</v>
      </c>
      <c r="N21" s="361">
        <f>'MARK LIST'!AO25</f>
        <v>40</v>
      </c>
      <c r="O21" s="361">
        <f t="shared" si="0"/>
        <v>80</v>
      </c>
      <c r="P21" s="361" t="str">
        <f>'MARK LIST'!AP25</f>
        <v>B1</v>
      </c>
      <c r="Q21" s="361">
        <f>'MARK LIST'!BA25</f>
        <v>64</v>
      </c>
      <c r="R21" s="361">
        <f>'MARK LIST'!BB25</f>
        <v>80</v>
      </c>
      <c r="S21" s="361" t="str">
        <f>'MARK LIST'!BC25</f>
        <v>B1</v>
      </c>
      <c r="T21" s="361">
        <f>'MARK LIST'!BO25</f>
        <v>64</v>
      </c>
      <c r="U21" s="361">
        <f>'MARK LIST'!BP25</f>
        <v>80</v>
      </c>
      <c r="V21" s="361" t="str">
        <f>'MARK LIST'!BQ25</f>
        <v>B1</v>
      </c>
      <c r="W21" s="361">
        <f>'MARK LIST'!BW25</f>
        <v>80</v>
      </c>
      <c r="X21" s="361">
        <f>'MARK LIST'!BY25</f>
        <v>80</v>
      </c>
      <c r="Y21" s="361" t="str">
        <f>'MARK LIST'!BZ25</f>
        <v>B1</v>
      </c>
      <c r="Z21" s="361">
        <f>'MARK LIST'!CE25</f>
        <v>40</v>
      </c>
      <c r="AA21" s="361">
        <f t="shared" si="1"/>
        <v>80</v>
      </c>
      <c r="AB21" s="361" t="str">
        <f>'MARK LIST'!CF25</f>
        <v>B1</v>
      </c>
      <c r="AC21" s="361">
        <f>'MARK LIST'!CS25</f>
        <v>80</v>
      </c>
      <c r="AD21" s="361">
        <f t="shared" si="2"/>
        <v>80</v>
      </c>
      <c r="AE21" s="361" t="str">
        <f>'MARK LIST'!DJ25</f>
        <v>B1</v>
      </c>
      <c r="AF21" s="361">
        <f>'MARK LIST'!CT25</f>
        <v>80</v>
      </c>
      <c r="AG21" s="361">
        <f t="shared" si="3"/>
        <v>80</v>
      </c>
      <c r="AH21" s="113" t="str">
        <f t="shared" si="4"/>
        <v>B1</v>
      </c>
      <c r="AI21" s="361">
        <f>'MARK LIST'!CU25</f>
        <v>80</v>
      </c>
      <c r="AJ21" s="361" t="str">
        <f>'MARK LIST'!CW25</f>
        <v>8</v>
      </c>
      <c r="AK21" s="361" t="str">
        <f>'MARK LIST'!CV25</f>
        <v>B1</v>
      </c>
      <c r="AL21" s="365">
        <f>'MARK LIST'!K89</f>
        <v>64</v>
      </c>
      <c r="AM21" s="365">
        <f>'MARK LIST'!L89</f>
        <v>80</v>
      </c>
      <c r="AN21" s="365" t="str">
        <f>'MARK LIST'!M89</f>
        <v>B1</v>
      </c>
      <c r="AO21" s="365">
        <f>'MARK LIST'!Y89</f>
        <v>64</v>
      </c>
      <c r="AP21" s="365">
        <f>'MARK LIST'!Z89</f>
        <v>80</v>
      </c>
      <c r="AQ21" s="365" t="str">
        <f>'MARK LIST'!AA89</f>
        <v>B1</v>
      </c>
      <c r="AR21" s="365">
        <f>'MARK LIST'!AG89</f>
        <v>80</v>
      </c>
      <c r="AS21" s="365">
        <f>'MARK LIST'!AI89</f>
        <v>80</v>
      </c>
      <c r="AT21" s="365" t="str">
        <f>'MARK LIST'!AJ89</f>
        <v>B1</v>
      </c>
      <c r="AU21" s="365">
        <f>'MARK LIST'!AO89</f>
        <v>40</v>
      </c>
      <c r="AV21" s="365">
        <f t="shared" si="5"/>
        <v>80</v>
      </c>
      <c r="AW21" s="365" t="str">
        <f>'MARK LIST'!AP89</f>
        <v>B1</v>
      </c>
      <c r="AX21" s="365">
        <f>'MARK LIST'!BA89</f>
        <v>64</v>
      </c>
      <c r="AY21" s="365">
        <f>'MARK LIST'!BB89</f>
        <v>80</v>
      </c>
      <c r="AZ21" s="365" t="str">
        <f>'MARK LIST'!BC89</f>
        <v>B1</v>
      </c>
      <c r="BA21" s="365">
        <f>'MARK LIST'!BO89</f>
        <v>64</v>
      </c>
      <c r="BB21" s="365">
        <f>'MARK LIST'!BP89</f>
        <v>80</v>
      </c>
      <c r="BC21" s="365" t="str">
        <f>'MARK LIST'!BQ89</f>
        <v>B1</v>
      </c>
      <c r="BD21" s="365">
        <f>'MARK LIST'!BW89</f>
        <v>80</v>
      </c>
      <c r="BE21" s="365">
        <f>'MARK LIST'!BY89</f>
        <v>100</v>
      </c>
      <c r="BF21" s="365" t="str">
        <f>'MARK LIST'!BZ89</f>
        <v>A1</v>
      </c>
      <c r="BG21" s="365">
        <f>'MARK LIST'!CE89</f>
        <v>46</v>
      </c>
      <c r="BH21" s="365">
        <f t="shared" si="6"/>
        <v>92</v>
      </c>
      <c r="BI21" s="365" t="str">
        <f>'MARK LIST'!CF89</f>
        <v>A1</v>
      </c>
      <c r="BJ21" s="365">
        <f>'MARK LIST'!CS89</f>
        <v>80</v>
      </c>
      <c r="BK21" s="365">
        <f t="shared" si="7"/>
        <v>100</v>
      </c>
      <c r="BL21" s="365" t="str">
        <f>'MARK LIST'!DJ89</f>
        <v>B1</v>
      </c>
      <c r="BM21" s="365">
        <f>'MARK LIST'!CT89</f>
        <v>90</v>
      </c>
      <c r="BN21" s="365">
        <f t="shared" si="8"/>
        <v>90</v>
      </c>
      <c r="BO21" s="366" t="str">
        <f t="shared" si="9"/>
        <v>A2</v>
      </c>
      <c r="BP21" s="365">
        <f>'MARK LIST'!CU89</f>
        <v>86</v>
      </c>
      <c r="BQ21" s="365" t="str">
        <f>'MARK LIST'!CW89</f>
        <v>9</v>
      </c>
      <c r="BR21" s="365" t="str">
        <f>'MARK LIST'!CV89</f>
        <v>A2</v>
      </c>
      <c r="BS21" s="367">
        <f>'MARK LIST'!K153</f>
        <v>64</v>
      </c>
      <c r="BT21" s="367">
        <f>'MARK LIST'!L153</f>
        <v>80</v>
      </c>
      <c r="BU21" s="367" t="str">
        <f>'MARK LIST'!M153</f>
        <v>B1</v>
      </c>
      <c r="BV21" s="367">
        <f>'MARK LIST'!Y153</f>
        <v>64</v>
      </c>
      <c r="BW21" s="367">
        <f>'MARK LIST'!Z153</f>
        <v>80</v>
      </c>
      <c r="BX21" s="367" t="str">
        <f>'MARK LIST'!AA153</f>
        <v>B1</v>
      </c>
      <c r="BY21" s="367">
        <f>'MARK LIST'!AG153</f>
        <v>80</v>
      </c>
      <c r="BZ21" s="367">
        <f>'MARK LIST'!AI153</f>
        <v>80</v>
      </c>
      <c r="CA21" s="367" t="str">
        <f>'MARK LIST'!AJ153</f>
        <v>B1</v>
      </c>
      <c r="CB21" s="367">
        <f>'MARK LIST'!AO153</f>
        <v>40</v>
      </c>
      <c r="CC21" s="367">
        <f t="shared" si="10"/>
        <v>80</v>
      </c>
      <c r="CD21" s="367" t="str">
        <f>'MARK LIST'!AP153</f>
        <v>B1</v>
      </c>
      <c r="CE21" s="367">
        <f>'MARK LIST'!BA153</f>
        <v>64</v>
      </c>
      <c r="CF21" s="367">
        <f>'MARK LIST'!BB153</f>
        <v>80</v>
      </c>
      <c r="CG21" s="367" t="str">
        <f>'MARK LIST'!BC153</f>
        <v>B1</v>
      </c>
      <c r="CH21" s="367">
        <f>'MARK LIST'!BO153</f>
        <v>64</v>
      </c>
      <c r="CI21" s="367">
        <f>'MARK LIST'!BP153</f>
        <v>80</v>
      </c>
      <c r="CJ21" s="367" t="str">
        <f>'MARK LIST'!BQ153</f>
        <v>B1</v>
      </c>
      <c r="CK21" s="367">
        <f>'MARK LIST'!BW153</f>
        <v>80</v>
      </c>
      <c r="CL21" s="367">
        <f>'MARK LIST'!BY153</f>
        <v>89</v>
      </c>
      <c r="CM21" s="367" t="str">
        <f>'MARK LIST'!BZ153</f>
        <v>A2</v>
      </c>
      <c r="CN21" s="367">
        <f>'MARK LIST'!CE153</f>
        <v>43</v>
      </c>
      <c r="CO21" s="367">
        <f t="shared" si="11"/>
        <v>86</v>
      </c>
      <c r="CP21" s="367" t="str">
        <f>'MARK LIST'!CF153</f>
        <v>A2</v>
      </c>
      <c r="CQ21" s="367">
        <f>'MARK LIST'!CS153</f>
        <v>80</v>
      </c>
      <c r="CR21" s="367">
        <f t="shared" si="12"/>
        <v>80</v>
      </c>
      <c r="CS21" s="367" t="str">
        <f>'MARK LIST'!DJ153</f>
        <v>B1</v>
      </c>
      <c r="CT21" s="367">
        <f>'MARK LIST'!CT153</f>
        <v>85</v>
      </c>
      <c r="CU21" s="367">
        <f t="shared" si="13"/>
        <v>85</v>
      </c>
      <c r="CV21" s="368" t="str">
        <f t="shared" si="14"/>
        <v>A2</v>
      </c>
      <c r="CW21" s="367">
        <f>'MARK LIST'!CU153</f>
        <v>83</v>
      </c>
      <c r="CX21" s="367" t="str">
        <f>'MARK LIST'!CW153</f>
        <v>9</v>
      </c>
      <c r="CY21" s="367" t="str">
        <f>'MARK LIST'!CV153</f>
        <v>A2</v>
      </c>
      <c r="CZ21" s="369">
        <f>'MARK LIST'!K217</f>
        <v>64</v>
      </c>
      <c r="DA21" s="369">
        <f>'MARK LIST'!L217</f>
        <v>64</v>
      </c>
      <c r="DB21" s="369" t="str">
        <f>'MARK LIST'!M217</f>
        <v>B2</v>
      </c>
      <c r="DC21" s="369">
        <f>'MARK LIST'!Y217</f>
        <v>64</v>
      </c>
      <c r="DD21" s="369">
        <f>'MARK LIST'!Z217</f>
        <v>80</v>
      </c>
      <c r="DE21" s="369" t="str">
        <f>'MARK LIST'!AA217</f>
        <v>B1</v>
      </c>
      <c r="DF21" s="369">
        <f>'MARK LIST'!AG217</f>
        <v>80</v>
      </c>
      <c r="DG21" s="369">
        <f>'MARK LIST'!AI217</f>
        <v>80</v>
      </c>
      <c r="DH21" s="369" t="str">
        <f>'MARK LIST'!AJ217</f>
        <v>B1</v>
      </c>
      <c r="DI21" s="369">
        <f>'MARK LIST'!AO217</f>
        <v>39</v>
      </c>
      <c r="DJ21" s="369">
        <f t="shared" si="15"/>
        <v>78</v>
      </c>
      <c r="DK21" s="369" t="str">
        <f>'MARK LIST'!AP217</f>
        <v>B1</v>
      </c>
      <c r="DL21" s="369">
        <f>'MARK LIST'!BA217</f>
        <v>64</v>
      </c>
      <c r="DM21" s="369">
        <f>'MARK LIST'!BB217</f>
        <v>80</v>
      </c>
      <c r="DN21" s="369" t="str">
        <f>'MARK LIST'!BC217</f>
        <v>B1</v>
      </c>
      <c r="DO21" s="369">
        <f>'MARK LIST'!BO217</f>
        <v>64</v>
      </c>
      <c r="DP21" s="369">
        <f>'MARK LIST'!BP217</f>
        <v>80</v>
      </c>
      <c r="DQ21" s="369" t="str">
        <f>'MARK LIST'!BQ217</f>
        <v>B1</v>
      </c>
      <c r="DR21" s="369">
        <f>'MARK LIST'!BW217</f>
        <v>80</v>
      </c>
      <c r="DS21" s="369">
        <f>'MARK LIST'!BY217</f>
        <v>80</v>
      </c>
      <c r="DT21" s="369" t="str">
        <f>'MARK LIST'!BZ217</f>
        <v>B1</v>
      </c>
      <c r="DU21" s="369">
        <f>'MARK LIST'!CE217</f>
        <v>40</v>
      </c>
      <c r="DV21" s="369">
        <f t="shared" si="16"/>
        <v>80</v>
      </c>
      <c r="DW21" s="369" t="str">
        <f>'MARK LIST'!CF217</f>
        <v>B1</v>
      </c>
      <c r="DX21" s="369">
        <f>'MARK LIST'!CS217</f>
        <v>76</v>
      </c>
      <c r="DY21" s="369">
        <f t="shared" si="17"/>
        <v>76</v>
      </c>
      <c r="DZ21" s="369" t="str">
        <f>'MARK LIST'!DJ217</f>
        <v>B1</v>
      </c>
      <c r="EA21" s="369">
        <f>'MARK LIST'!CT217</f>
        <v>80</v>
      </c>
      <c r="EB21" s="369">
        <f t="shared" si="18"/>
        <v>80</v>
      </c>
      <c r="EC21" s="113" t="str">
        <f t="shared" si="19"/>
        <v>B1</v>
      </c>
      <c r="ED21" s="369">
        <f>'MARK LIST'!CU217</f>
        <v>79</v>
      </c>
      <c r="EE21" s="369" t="str">
        <f>'MARK LIST'!CW217</f>
        <v>8</v>
      </c>
      <c r="EF21" s="369" t="str">
        <f>'MARK LIST'!CV217</f>
        <v>B1</v>
      </c>
      <c r="EG21" s="367">
        <f>'MARK LIST'!K281</f>
        <v>64</v>
      </c>
      <c r="EH21" s="367">
        <f>'MARK LIST'!L281</f>
        <v>80</v>
      </c>
      <c r="EI21" s="367" t="str">
        <f>'MARK LIST'!M281</f>
        <v>B1</v>
      </c>
      <c r="EJ21" s="367">
        <f>'MARK LIST'!Y281</f>
        <v>64</v>
      </c>
      <c r="EK21" s="367">
        <f>'MARK LIST'!Z281</f>
        <v>80</v>
      </c>
      <c r="EL21" s="367" t="str">
        <f>'MARK LIST'!AA281</f>
        <v>B1</v>
      </c>
      <c r="EM21" s="367">
        <f>'MARK LIST'!AG281</f>
        <v>80</v>
      </c>
      <c r="EN21" s="367">
        <f>'MARK LIST'!AI281</f>
        <v>80</v>
      </c>
      <c r="EO21" s="367" t="str">
        <f>'MARK LIST'!AJ281</f>
        <v>B1</v>
      </c>
      <c r="EP21" s="367">
        <f>'MARK LIST'!AO281</f>
        <v>40</v>
      </c>
      <c r="EQ21" s="367">
        <f t="shared" si="20"/>
        <v>80</v>
      </c>
      <c r="ER21" s="367" t="str">
        <f>'MARK LIST'!AP281</f>
        <v>B1</v>
      </c>
      <c r="ES21" s="367">
        <f>'MARK LIST'!BA281</f>
        <v>64</v>
      </c>
      <c r="ET21" s="367">
        <f>'MARK LIST'!BB281</f>
        <v>80</v>
      </c>
      <c r="EU21" s="367" t="str">
        <f>'MARK LIST'!BC281</f>
        <v>B1</v>
      </c>
      <c r="EV21" s="367">
        <f>'MARK LIST'!BO281</f>
        <v>64</v>
      </c>
      <c r="EW21" s="367">
        <f>'MARK LIST'!BP281</f>
        <v>80</v>
      </c>
      <c r="EX21" s="367" t="str">
        <f>'MARK LIST'!BQ281</f>
        <v>B1</v>
      </c>
      <c r="EY21" s="367">
        <f>'MARK LIST'!BW281</f>
        <v>80</v>
      </c>
      <c r="EZ21" s="367">
        <f>'MARK LIST'!BY281</f>
        <v>100</v>
      </c>
      <c r="FA21" s="367" t="str">
        <f>'MARK LIST'!BZ281</f>
        <v>A1</v>
      </c>
      <c r="FB21" s="367">
        <f>'MARK LIST'!CE281</f>
        <v>46</v>
      </c>
      <c r="FC21" s="367">
        <f t="shared" si="21"/>
        <v>92</v>
      </c>
      <c r="FD21" s="367" t="str">
        <f>'MARK LIST'!CF281</f>
        <v>A1</v>
      </c>
      <c r="FE21" s="367">
        <f>'MARK LIST'!CS281</f>
        <v>80</v>
      </c>
      <c r="FF21" s="367">
        <f t="shared" si="22"/>
        <v>80</v>
      </c>
      <c r="FG21" s="367" t="str">
        <f>'MARK LIST'!DJ281</f>
        <v>B1</v>
      </c>
      <c r="FH21" s="367">
        <f>'MARK LIST'!CT281</f>
        <v>90</v>
      </c>
      <c r="FI21" s="367">
        <f t="shared" si="23"/>
        <v>90</v>
      </c>
      <c r="FJ21" s="368" t="str">
        <f t="shared" ca="1" si="24"/>
        <v>A2</v>
      </c>
      <c r="FK21" s="367">
        <f>'MARK LIST'!CU281</f>
        <v>86</v>
      </c>
      <c r="FL21" s="367" t="str">
        <f>'MARK LIST'!CW281</f>
        <v>9</v>
      </c>
      <c r="FM21" s="367" t="str">
        <f>'MARK LIST'!CV281</f>
        <v>A2</v>
      </c>
      <c r="FN21" s="370">
        <f>'MARK LIST'!K345</f>
        <v>64</v>
      </c>
      <c r="FO21" s="370">
        <f>'MARK LIST'!L345</f>
        <v>80</v>
      </c>
      <c r="FP21" s="370" t="str">
        <f>'MARK LIST'!M345</f>
        <v>B1</v>
      </c>
      <c r="FQ21" s="370">
        <f>'MARK LIST'!Y345</f>
        <v>64</v>
      </c>
      <c r="FR21" s="370">
        <f>'MARK LIST'!Z345</f>
        <v>80</v>
      </c>
      <c r="FS21" s="370" t="str">
        <f>'MARK LIST'!AA345</f>
        <v>B1</v>
      </c>
      <c r="FT21" s="370">
        <f>'MARK LIST'!AG345</f>
        <v>80</v>
      </c>
      <c r="FU21" s="370">
        <f>'MARK LIST'!AI345</f>
        <v>80</v>
      </c>
      <c r="FV21" s="370" t="str">
        <f>'MARK LIST'!AJ345</f>
        <v>B1</v>
      </c>
      <c r="FW21" s="370">
        <f>'MARK LIST'!AO345</f>
        <v>40</v>
      </c>
      <c r="FX21" s="370">
        <f t="shared" si="25"/>
        <v>80</v>
      </c>
      <c r="FY21" s="370" t="str">
        <f>'MARK LIST'!AP345</f>
        <v>B1</v>
      </c>
      <c r="FZ21" s="370">
        <f>'MARK LIST'!BA345</f>
        <v>64</v>
      </c>
      <c r="GA21" s="370">
        <f>'MARK LIST'!BB345</f>
        <v>80</v>
      </c>
      <c r="GB21" s="370" t="str">
        <f>'MARK LIST'!BC345</f>
        <v>B1</v>
      </c>
      <c r="GC21" s="370">
        <f>'MARK LIST'!BO345</f>
        <v>64</v>
      </c>
      <c r="GD21" s="370">
        <f>'MARK LIST'!BP345</f>
        <v>80</v>
      </c>
      <c r="GE21" s="370" t="str">
        <f>'MARK LIST'!BQ345</f>
        <v>B1</v>
      </c>
      <c r="GF21" s="370">
        <f>'MARK LIST'!BW345</f>
        <v>80</v>
      </c>
      <c r="GG21" s="370">
        <f>'MARK LIST'!BY345</f>
        <v>80</v>
      </c>
      <c r="GH21" s="370" t="str">
        <f>'MARK LIST'!BZ345</f>
        <v>B1</v>
      </c>
      <c r="GI21" s="370">
        <f>'MARK LIST'!CE345</f>
        <v>40</v>
      </c>
      <c r="GJ21" s="370">
        <f t="shared" si="26"/>
        <v>80</v>
      </c>
      <c r="GK21" s="370" t="str">
        <f>'MARK LIST'!CF345</f>
        <v>B1</v>
      </c>
      <c r="GL21" s="370">
        <f>'MARK LIST'!CS345</f>
        <v>80</v>
      </c>
      <c r="GM21" s="370">
        <f t="shared" si="27"/>
        <v>80</v>
      </c>
      <c r="GN21" s="370" t="str">
        <f>'MARK LIST'!DJ345</f>
        <v>B1</v>
      </c>
      <c r="GO21" s="370">
        <f>'MARK LIST'!CT345</f>
        <v>80</v>
      </c>
      <c r="GP21" s="370">
        <f t="shared" si="28"/>
        <v>80</v>
      </c>
      <c r="GQ21" s="371" t="str">
        <f t="shared" si="29"/>
        <v>B1</v>
      </c>
      <c r="GR21" s="370">
        <f>'MARK LIST'!CU345</f>
        <v>80</v>
      </c>
      <c r="GS21" s="370" t="str">
        <f>'MARK LIST'!CW345</f>
        <v>8</v>
      </c>
      <c r="GT21" s="370" t="str">
        <f>'MARK LIST'!CV345</f>
        <v>B1</v>
      </c>
      <c r="GU21" s="361">
        <f>'MARK LIST'!CQ408</f>
        <v>494</v>
      </c>
      <c r="GV21" s="361">
        <f>'MARK LIST'!CR408</f>
        <v>83</v>
      </c>
      <c r="GW21" s="361" t="str">
        <f>'MARK LIST'!CS408</f>
        <v>A2</v>
      </c>
      <c r="GX21" s="361">
        <f>'MARK LIST'!CT408</f>
        <v>8</v>
      </c>
      <c r="GY21" s="361">
        <f>'MARK LIST'!CU408</f>
        <v>10</v>
      </c>
    </row>
    <row r="22" spans="1:207" ht="13.35" customHeight="1">
      <c r="A22" s="359">
        <f>'STUDENT PROFILE'!A22</f>
        <v>16</v>
      </c>
      <c r="B22" s="359" t="str">
        <f>'STUDENT PROFILE'!B22</f>
        <v>F</v>
      </c>
      <c r="C22" s="360" t="str">
        <f>'STUDENT PROFILE'!C22</f>
        <v>Ritu</v>
      </c>
      <c r="D22" s="359">
        <f>'STUDENT PROFILE'!D22</f>
        <v>2745</v>
      </c>
      <c r="E22" s="364">
        <f>'MARK LIST'!K26</f>
        <v>53</v>
      </c>
      <c r="F22" s="364">
        <f>'MARK LIST'!L26</f>
        <v>67</v>
      </c>
      <c r="G22" s="364" t="str">
        <f>'MARK LIST'!M26</f>
        <v>B2</v>
      </c>
      <c r="H22" s="361">
        <f>'MARK LIST'!Y26</f>
        <v>53</v>
      </c>
      <c r="I22" s="361">
        <f>'MARK LIST'!Z26</f>
        <v>67</v>
      </c>
      <c r="J22" s="361" t="str">
        <f>'MARK LIST'!AA26</f>
        <v>B2</v>
      </c>
      <c r="K22" s="361">
        <f>'MARK LIST'!AG26</f>
        <v>70</v>
      </c>
      <c r="L22" s="361">
        <f>'MARK LIST'!AI26</f>
        <v>70</v>
      </c>
      <c r="M22" s="361" t="str">
        <f>'MARK LIST'!AJ26</f>
        <v>B2</v>
      </c>
      <c r="N22" s="361">
        <f>'MARK LIST'!AO26</f>
        <v>35</v>
      </c>
      <c r="O22" s="361">
        <f t="shared" si="0"/>
        <v>70</v>
      </c>
      <c r="P22" s="361" t="str">
        <f>'MARK LIST'!AP26</f>
        <v>B2</v>
      </c>
      <c r="Q22" s="361">
        <f>'MARK LIST'!BA26</f>
        <v>53</v>
      </c>
      <c r="R22" s="361">
        <f>'MARK LIST'!BB26</f>
        <v>67</v>
      </c>
      <c r="S22" s="361" t="str">
        <f>'MARK LIST'!BC26</f>
        <v>B2</v>
      </c>
      <c r="T22" s="361">
        <f>'MARK LIST'!BO26</f>
        <v>53</v>
      </c>
      <c r="U22" s="361">
        <f>'MARK LIST'!BP26</f>
        <v>67</v>
      </c>
      <c r="V22" s="361" t="str">
        <f>'MARK LIST'!BQ26</f>
        <v>B2</v>
      </c>
      <c r="W22" s="361">
        <f>'MARK LIST'!BW26</f>
        <v>70</v>
      </c>
      <c r="X22" s="361">
        <f>'MARK LIST'!BY26</f>
        <v>70</v>
      </c>
      <c r="Y22" s="361" t="str">
        <f>'MARK LIST'!BZ26</f>
        <v>B2</v>
      </c>
      <c r="Z22" s="361">
        <f>'MARK LIST'!CE26</f>
        <v>34</v>
      </c>
      <c r="AA22" s="361">
        <f t="shared" si="1"/>
        <v>68</v>
      </c>
      <c r="AB22" s="361" t="str">
        <f>'MARK LIST'!CF26</f>
        <v>B2</v>
      </c>
      <c r="AC22" s="361">
        <f>'MARK LIST'!CS26</f>
        <v>67</v>
      </c>
      <c r="AD22" s="361">
        <f t="shared" si="2"/>
        <v>67</v>
      </c>
      <c r="AE22" s="361" t="str">
        <f>'MARK LIST'!DJ26</f>
        <v>B2</v>
      </c>
      <c r="AF22" s="361">
        <f>'MARK LIST'!CT26</f>
        <v>70</v>
      </c>
      <c r="AG22" s="361">
        <f t="shared" si="3"/>
        <v>70</v>
      </c>
      <c r="AH22" s="113" t="str">
        <f t="shared" si="4"/>
        <v>B2</v>
      </c>
      <c r="AI22" s="361">
        <f>'MARK LIST'!CU26</f>
        <v>69</v>
      </c>
      <c r="AJ22" s="361" t="str">
        <f>'MARK LIST'!CW26</f>
        <v>7</v>
      </c>
      <c r="AK22" s="361" t="str">
        <f>'MARK LIST'!CV26</f>
        <v>B2</v>
      </c>
      <c r="AL22" s="365">
        <f>'MARK LIST'!K90</f>
        <v>53</v>
      </c>
      <c r="AM22" s="365">
        <f>'MARK LIST'!L90</f>
        <v>67</v>
      </c>
      <c r="AN22" s="365" t="str">
        <f>'MARK LIST'!M90</f>
        <v>B2</v>
      </c>
      <c r="AO22" s="365">
        <f>'MARK LIST'!Y90</f>
        <v>53</v>
      </c>
      <c r="AP22" s="365">
        <f>'MARK LIST'!Z90</f>
        <v>67</v>
      </c>
      <c r="AQ22" s="365" t="str">
        <f>'MARK LIST'!AA90</f>
        <v>B2</v>
      </c>
      <c r="AR22" s="365">
        <f>'MARK LIST'!AG90</f>
        <v>70</v>
      </c>
      <c r="AS22" s="365">
        <f>'MARK LIST'!AI90</f>
        <v>70</v>
      </c>
      <c r="AT22" s="365" t="str">
        <f>'MARK LIST'!AJ90</f>
        <v>B2</v>
      </c>
      <c r="AU22" s="365">
        <f>'MARK LIST'!AO90</f>
        <v>35</v>
      </c>
      <c r="AV22" s="365">
        <f t="shared" si="5"/>
        <v>70</v>
      </c>
      <c r="AW22" s="365" t="str">
        <f>'MARK LIST'!AP90</f>
        <v>B2</v>
      </c>
      <c r="AX22" s="365">
        <f>'MARK LIST'!BA90</f>
        <v>53</v>
      </c>
      <c r="AY22" s="365">
        <f>'MARK LIST'!BB90</f>
        <v>67</v>
      </c>
      <c r="AZ22" s="365" t="str">
        <f>'MARK LIST'!BC90</f>
        <v>B2</v>
      </c>
      <c r="BA22" s="365">
        <f>'MARK LIST'!BO90</f>
        <v>53</v>
      </c>
      <c r="BB22" s="365">
        <f>'MARK LIST'!BP90</f>
        <v>67</v>
      </c>
      <c r="BC22" s="365" t="str">
        <f>'MARK LIST'!BQ90</f>
        <v>B2</v>
      </c>
      <c r="BD22" s="365">
        <f>'MARK LIST'!BW90</f>
        <v>70</v>
      </c>
      <c r="BE22" s="365">
        <f>'MARK LIST'!BY90</f>
        <v>88</v>
      </c>
      <c r="BF22" s="365" t="str">
        <f>'MARK LIST'!BZ90</f>
        <v>A2</v>
      </c>
      <c r="BG22" s="365">
        <f>'MARK LIST'!CE90</f>
        <v>40</v>
      </c>
      <c r="BH22" s="365">
        <f t="shared" si="6"/>
        <v>80</v>
      </c>
      <c r="BI22" s="365" t="str">
        <f>'MARK LIST'!CF90</f>
        <v>B1</v>
      </c>
      <c r="BJ22" s="365">
        <f>'MARK LIST'!CS90</f>
        <v>67</v>
      </c>
      <c r="BK22" s="365">
        <f t="shared" si="7"/>
        <v>83.75</v>
      </c>
      <c r="BL22" s="365" t="str">
        <f>'MARK LIST'!DJ90</f>
        <v>B2</v>
      </c>
      <c r="BM22" s="365">
        <f>'MARK LIST'!CT90</f>
        <v>79</v>
      </c>
      <c r="BN22" s="365">
        <f t="shared" si="8"/>
        <v>79</v>
      </c>
      <c r="BO22" s="366" t="str">
        <f t="shared" si="9"/>
        <v>B1</v>
      </c>
      <c r="BP22" s="365">
        <f>'MARK LIST'!CU90</f>
        <v>75</v>
      </c>
      <c r="BQ22" s="365" t="str">
        <f>'MARK LIST'!CW90</f>
        <v>8</v>
      </c>
      <c r="BR22" s="365" t="str">
        <f>'MARK LIST'!CV90</f>
        <v>B1</v>
      </c>
      <c r="BS22" s="367">
        <f>'MARK LIST'!K154</f>
        <v>53</v>
      </c>
      <c r="BT22" s="367">
        <f>'MARK LIST'!L154</f>
        <v>67</v>
      </c>
      <c r="BU22" s="367" t="str">
        <f>'MARK LIST'!M154</f>
        <v>B2</v>
      </c>
      <c r="BV22" s="367">
        <f>'MARK LIST'!Y154</f>
        <v>53</v>
      </c>
      <c r="BW22" s="367">
        <f>'MARK LIST'!Z154</f>
        <v>67</v>
      </c>
      <c r="BX22" s="367" t="str">
        <f>'MARK LIST'!AA154</f>
        <v>B2</v>
      </c>
      <c r="BY22" s="367">
        <f>'MARK LIST'!AG154</f>
        <v>70</v>
      </c>
      <c r="BZ22" s="367">
        <f>'MARK LIST'!AI154</f>
        <v>70</v>
      </c>
      <c r="CA22" s="367" t="str">
        <f>'MARK LIST'!AJ154</f>
        <v>B2</v>
      </c>
      <c r="CB22" s="367">
        <f>'MARK LIST'!AO154</f>
        <v>35</v>
      </c>
      <c r="CC22" s="367">
        <f t="shared" si="10"/>
        <v>70</v>
      </c>
      <c r="CD22" s="367" t="str">
        <f>'MARK LIST'!AP154</f>
        <v>B2</v>
      </c>
      <c r="CE22" s="367">
        <f>'MARK LIST'!BA154</f>
        <v>53</v>
      </c>
      <c r="CF22" s="367">
        <f>'MARK LIST'!BB154</f>
        <v>67</v>
      </c>
      <c r="CG22" s="367" t="str">
        <f>'MARK LIST'!BC154</f>
        <v>B2</v>
      </c>
      <c r="CH22" s="367">
        <f>'MARK LIST'!BO154</f>
        <v>53</v>
      </c>
      <c r="CI22" s="367">
        <f>'MARK LIST'!BP154</f>
        <v>67</v>
      </c>
      <c r="CJ22" s="367" t="str">
        <f>'MARK LIST'!BQ154</f>
        <v>B2</v>
      </c>
      <c r="CK22" s="367">
        <f>'MARK LIST'!BW154</f>
        <v>70</v>
      </c>
      <c r="CL22" s="367">
        <f>'MARK LIST'!BY154</f>
        <v>78</v>
      </c>
      <c r="CM22" s="367" t="str">
        <f>'MARK LIST'!BZ154</f>
        <v>B1</v>
      </c>
      <c r="CN22" s="367">
        <f>'MARK LIST'!CE154</f>
        <v>37</v>
      </c>
      <c r="CO22" s="367">
        <f t="shared" si="11"/>
        <v>74</v>
      </c>
      <c r="CP22" s="367" t="str">
        <f>'MARK LIST'!CF154</f>
        <v>B1</v>
      </c>
      <c r="CQ22" s="367">
        <f>'MARK LIST'!CS154</f>
        <v>67</v>
      </c>
      <c r="CR22" s="367">
        <f t="shared" si="12"/>
        <v>67</v>
      </c>
      <c r="CS22" s="367" t="str">
        <f>'MARK LIST'!DJ154</f>
        <v>B2</v>
      </c>
      <c r="CT22" s="367">
        <f>'MARK LIST'!CT154</f>
        <v>74</v>
      </c>
      <c r="CU22" s="367">
        <f t="shared" si="13"/>
        <v>74</v>
      </c>
      <c r="CV22" s="368" t="str">
        <f t="shared" si="14"/>
        <v>B1</v>
      </c>
      <c r="CW22" s="367">
        <f>'MARK LIST'!CU154</f>
        <v>72</v>
      </c>
      <c r="CX22" s="367" t="str">
        <f>'MARK LIST'!CW154</f>
        <v>8</v>
      </c>
      <c r="CY22" s="367" t="str">
        <f>'MARK LIST'!CV154</f>
        <v>B1</v>
      </c>
      <c r="CZ22" s="369">
        <f>'MARK LIST'!K218</f>
        <v>53</v>
      </c>
      <c r="DA22" s="369">
        <f>'MARK LIST'!L218</f>
        <v>53</v>
      </c>
      <c r="DB22" s="369" t="str">
        <f>'MARK LIST'!M218</f>
        <v>C1</v>
      </c>
      <c r="DC22" s="369">
        <f>'MARK LIST'!Y218</f>
        <v>53</v>
      </c>
      <c r="DD22" s="369">
        <f>'MARK LIST'!Z218</f>
        <v>67</v>
      </c>
      <c r="DE22" s="369" t="str">
        <f>'MARK LIST'!AA218</f>
        <v>B2</v>
      </c>
      <c r="DF22" s="369">
        <f>'MARK LIST'!AG218</f>
        <v>70</v>
      </c>
      <c r="DG22" s="369">
        <f>'MARK LIST'!AI218</f>
        <v>70</v>
      </c>
      <c r="DH22" s="369" t="str">
        <f>'MARK LIST'!AJ218</f>
        <v>B2</v>
      </c>
      <c r="DI22" s="369">
        <f>'MARK LIST'!AO218</f>
        <v>33</v>
      </c>
      <c r="DJ22" s="369">
        <f t="shared" si="15"/>
        <v>66</v>
      </c>
      <c r="DK22" s="369" t="str">
        <f>'MARK LIST'!AP218</f>
        <v>B2</v>
      </c>
      <c r="DL22" s="369">
        <f>'MARK LIST'!BA218</f>
        <v>53</v>
      </c>
      <c r="DM22" s="369">
        <f>'MARK LIST'!BB218</f>
        <v>67</v>
      </c>
      <c r="DN22" s="369" t="str">
        <f>'MARK LIST'!BC218</f>
        <v>B2</v>
      </c>
      <c r="DO22" s="369">
        <f>'MARK LIST'!BO218</f>
        <v>53</v>
      </c>
      <c r="DP22" s="369">
        <f>'MARK LIST'!BP218</f>
        <v>67</v>
      </c>
      <c r="DQ22" s="369" t="str">
        <f>'MARK LIST'!BQ218</f>
        <v>B2</v>
      </c>
      <c r="DR22" s="369">
        <f>'MARK LIST'!BW218</f>
        <v>70</v>
      </c>
      <c r="DS22" s="369">
        <f>'MARK LIST'!BY218</f>
        <v>70</v>
      </c>
      <c r="DT22" s="369" t="str">
        <f>'MARK LIST'!BZ218</f>
        <v>B2</v>
      </c>
      <c r="DU22" s="369">
        <f>'MARK LIST'!CE218</f>
        <v>34</v>
      </c>
      <c r="DV22" s="369">
        <f t="shared" si="16"/>
        <v>68</v>
      </c>
      <c r="DW22" s="369" t="str">
        <f>'MARK LIST'!CF218</f>
        <v>B2</v>
      </c>
      <c r="DX22" s="369">
        <f>'MARK LIST'!CS218</f>
        <v>64</v>
      </c>
      <c r="DY22" s="369">
        <f t="shared" si="17"/>
        <v>64</v>
      </c>
      <c r="DZ22" s="369" t="str">
        <f>'MARK LIST'!DJ218</f>
        <v>B2</v>
      </c>
      <c r="EA22" s="369">
        <f>'MARK LIST'!CT218</f>
        <v>70</v>
      </c>
      <c r="EB22" s="369">
        <f t="shared" si="18"/>
        <v>70</v>
      </c>
      <c r="EC22" s="113" t="str">
        <f t="shared" si="19"/>
        <v>B2</v>
      </c>
      <c r="ED22" s="369">
        <f>'MARK LIST'!CU218</f>
        <v>67</v>
      </c>
      <c r="EE22" s="369" t="str">
        <f>'MARK LIST'!CW218</f>
        <v>7</v>
      </c>
      <c r="EF22" s="369" t="str">
        <f>'MARK LIST'!CV218</f>
        <v>B2</v>
      </c>
      <c r="EG22" s="367">
        <f>'MARK LIST'!K282</f>
        <v>53</v>
      </c>
      <c r="EH22" s="367">
        <f>'MARK LIST'!L282</f>
        <v>67</v>
      </c>
      <c r="EI22" s="367" t="str">
        <f>'MARK LIST'!M282</f>
        <v>B2</v>
      </c>
      <c r="EJ22" s="367">
        <f>'MARK LIST'!Y282</f>
        <v>53</v>
      </c>
      <c r="EK22" s="367">
        <f>'MARK LIST'!Z282</f>
        <v>67</v>
      </c>
      <c r="EL22" s="367" t="str">
        <f>'MARK LIST'!AA282</f>
        <v>B2</v>
      </c>
      <c r="EM22" s="367">
        <f>'MARK LIST'!AG282</f>
        <v>70</v>
      </c>
      <c r="EN22" s="367">
        <f>'MARK LIST'!AI282</f>
        <v>70</v>
      </c>
      <c r="EO22" s="367" t="str">
        <f>'MARK LIST'!AJ282</f>
        <v>B2</v>
      </c>
      <c r="EP22" s="367">
        <f>'MARK LIST'!AO282</f>
        <v>35</v>
      </c>
      <c r="EQ22" s="367">
        <f t="shared" si="20"/>
        <v>70</v>
      </c>
      <c r="ER22" s="367" t="str">
        <f>'MARK LIST'!AP282</f>
        <v>B2</v>
      </c>
      <c r="ES22" s="367">
        <f>'MARK LIST'!BA282</f>
        <v>53</v>
      </c>
      <c r="ET22" s="367">
        <f>'MARK LIST'!BB282</f>
        <v>67</v>
      </c>
      <c r="EU22" s="367" t="str">
        <f>'MARK LIST'!BC282</f>
        <v>B2</v>
      </c>
      <c r="EV22" s="367">
        <f>'MARK LIST'!BO282</f>
        <v>53</v>
      </c>
      <c r="EW22" s="367">
        <f>'MARK LIST'!BP282</f>
        <v>67</v>
      </c>
      <c r="EX22" s="367" t="str">
        <f>'MARK LIST'!BQ282</f>
        <v>B2</v>
      </c>
      <c r="EY22" s="367">
        <f>'MARK LIST'!BW282</f>
        <v>70</v>
      </c>
      <c r="EZ22" s="367">
        <f>'MARK LIST'!BY282</f>
        <v>88</v>
      </c>
      <c r="FA22" s="367" t="str">
        <f>'MARK LIST'!BZ282</f>
        <v>A2</v>
      </c>
      <c r="FB22" s="367">
        <f>'MARK LIST'!CE282</f>
        <v>40</v>
      </c>
      <c r="FC22" s="367">
        <f t="shared" si="21"/>
        <v>80</v>
      </c>
      <c r="FD22" s="367" t="str">
        <f>'MARK LIST'!CF282</f>
        <v>B1</v>
      </c>
      <c r="FE22" s="367">
        <f>'MARK LIST'!CS282</f>
        <v>67</v>
      </c>
      <c r="FF22" s="367">
        <f t="shared" si="22"/>
        <v>67</v>
      </c>
      <c r="FG22" s="367" t="str">
        <f>'MARK LIST'!DJ282</f>
        <v>B2</v>
      </c>
      <c r="FH22" s="367">
        <f>'MARK LIST'!CT282</f>
        <v>79</v>
      </c>
      <c r="FI22" s="367">
        <f t="shared" si="23"/>
        <v>79</v>
      </c>
      <c r="FJ22" s="368" t="str">
        <f t="shared" ca="1" si="24"/>
        <v>B1</v>
      </c>
      <c r="FK22" s="367">
        <f>'MARK LIST'!CU282</f>
        <v>75</v>
      </c>
      <c r="FL22" s="367" t="str">
        <f>'MARK LIST'!CW282</f>
        <v>8</v>
      </c>
      <c r="FM22" s="367" t="str">
        <f>'MARK LIST'!CV282</f>
        <v>B1</v>
      </c>
      <c r="FN22" s="370">
        <f>'MARK LIST'!K346</f>
        <v>53</v>
      </c>
      <c r="FO22" s="370">
        <f>'MARK LIST'!L346</f>
        <v>67</v>
      </c>
      <c r="FP22" s="370" t="str">
        <f>'MARK LIST'!M346</f>
        <v>B2</v>
      </c>
      <c r="FQ22" s="370">
        <f>'MARK LIST'!Y346</f>
        <v>53</v>
      </c>
      <c r="FR22" s="370">
        <f>'MARK LIST'!Z346</f>
        <v>67</v>
      </c>
      <c r="FS22" s="370" t="str">
        <f>'MARK LIST'!AA346</f>
        <v>B2</v>
      </c>
      <c r="FT22" s="370">
        <f>'MARK LIST'!AG346</f>
        <v>70</v>
      </c>
      <c r="FU22" s="370">
        <f>'MARK LIST'!AI346</f>
        <v>70</v>
      </c>
      <c r="FV22" s="370" t="str">
        <f>'MARK LIST'!AJ346</f>
        <v>B2</v>
      </c>
      <c r="FW22" s="370">
        <f>'MARK LIST'!AO346</f>
        <v>35</v>
      </c>
      <c r="FX22" s="370">
        <f t="shared" si="25"/>
        <v>70</v>
      </c>
      <c r="FY22" s="370" t="str">
        <f>'MARK LIST'!AP346</f>
        <v>B2</v>
      </c>
      <c r="FZ22" s="370">
        <f>'MARK LIST'!BA346</f>
        <v>53</v>
      </c>
      <c r="GA22" s="370">
        <f>'MARK LIST'!BB346</f>
        <v>67</v>
      </c>
      <c r="GB22" s="370" t="str">
        <f>'MARK LIST'!BC346</f>
        <v>B2</v>
      </c>
      <c r="GC22" s="370">
        <f>'MARK LIST'!BO346</f>
        <v>53</v>
      </c>
      <c r="GD22" s="370">
        <f>'MARK LIST'!BP346</f>
        <v>67</v>
      </c>
      <c r="GE22" s="370" t="str">
        <f>'MARK LIST'!BQ346</f>
        <v>B2</v>
      </c>
      <c r="GF22" s="370">
        <f>'MARK LIST'!BW346</f>
        <v>70</v>
      </c>
      <c r="GG22" s="370">
        <f>'MARK LIST'!BY346</f>
        <v>70</v>
      </c>
      <c r="GH22" s="370" t="str">
        <f>'MARK LIST'!BZ346</f>
        <v>B2</v>
      </c>
      <c r="GI22" s="370">
        <f>'MARK LIST'!CE346</f>
        <v>34</v>
      </c>
      <c r="GJ22" s="370">
        <f t="shared" si="26"/>
        <v>68</v>
      </c>
      <c r="GK22" s="370" t="str">
        <f>'MARK LIST'!CF346</f>
        <v>B2</v>
      </c>
      <c r="GL22" s="370">
        <f>'MARK LIST'!CS346</f>
        <v>67</v>
      </c>
      <c r="GM22" s="370">
        <f t="shared" si="27"/>
        <v>67</v>
      </c>
      <c r="GN22" s="370" t="str">
        <f>'MARK LIST'!DJ346</f>
        <v>B2</v>
      </c>
      <c r="GO22" s="370">
        <f>'MARK LIST'!CT346</f>
        <v>70</v>
      </c>
      <c r="GP22" s="370">
        <f t="shared" si="28"/>
        <v>70</v>
      </c>
      <c r="GQ22" s="371" t="str">
        <f t="shared" si="29"/>
        <v>B2</v>
      </c>
      <c r="GR22" s="370">
        <f>'MARK LIST'!CU346</f>
        <v>69</v>
      </c>
      <c r="GS22" s="370" t="str">
        <f>'MARK LIST'!CW346</f>
        <v>7</v>
      </c>
      <c r="GT22" s="370" t="str">
        <f>'MARK LIST'!CV346</f>
        <v>B2</v>
      </c>
      <c r="GU22" s="361">
        <f>'MARK LIST'!CQ409</f>
        <v>427</v>
      </c>
      <c r="GV22" s="361">
        <f>'MARK LIST'!CR409</f>
        <v>72</v>
      </c>
      <c r="GW22" s="361" t="str">
        <f>'MARK LIST'!CS409</f>
        <v>B1</v>
      </c>
      <c r="GX22" s="361">
        <f>'MARK LIST'!CT409</f>
        <v>7</v>
      </c>
      <c r="GY22" s="361">
        <f>'MARK LIST'!CU409</f>
        <v>15</v>
      </c>
    </row>
    <row r="23" spans="1:207" ht="13.35" customHeight="1">
      <c r="A23" s="359">
        <f>'STUDENT PROFILE'!A23</f>
        <v>17</v>
      </c>
      <c r="B23" s="359" t="str">
        <f>'STUDENT PROFILE'!B23</f>
        <v>F</v>
      </c>
      <c r="C23" s="360" t="str">
        <f>'STUDENT PROFILE'!C23</f>
        <v>Pooja Kumari</v>
      </c>
      <c r="D23" s="359">
        <f>'STUDENT PROFILE'!D23</f>
        <v>2746</v>
      </c>
      <c r="E23" s="364">
        <f>'MARK LIST'!K27</f>
        <v>53</v>
      </c>
      <c r="F23" s="364">
        <f>'MARK LIST'!L27</f>
        <v>67</v>
      </c>
      <c r="G23" s="364" t="str">
        <f>'MARK LIST'!M27</f>
        <v>B2</v>
      </c>
      <c r="H23" s="361">
        <f>'MARK LIST'!Y27</f>
        <v>53</v>
      </c>
      <c r="I23" s="361">
        <f>'MARK LIST'!Z27</f>
        <v>67</v>
      </c>
      <c r="J23" s="361" t="str">
        <f>'MARK LIST'!AA27</f>
        <v>B2</v>
      </c>
      <c r="K23" s="361">
        <f>'MARK LIST'!AG27</f>
        <v>70</v>
      </c>
      <c r="L23" s="361">
        <f>'MARK LIST'!AI27</f>
        <v>70</v>
      </c>
      <c r="M23" s="361" t="str">
        <f>'MARK LIST'!AJ27</f>
        <v>B2</v>
      </c>
      <c r="N23" s="361">
        <f>'MARK LIST'!AO27</f>
        <v>35</v>
      </c>
      <c r="O23" s="361">
        <f t="shared" si="0"/>
        <v>70</v>
      </c>
      <c r="P23" s="361" t="str">
        <f>'MARK LIST'!AP27</f>
        <v>B2</v>
      </c>
      <c r="Q23" s="361">
        <f>'MARK LIST'!BA27</f>
        <v>53</v>
      </c>
      <c r="R23" s="361">
        <f>'MARK LIST'!BB27</f>
        <v>67</v>
      </c>
      <c r="S23" s="361" t="str">
        <f>'MARK LIST'!BC27</f>
        <v>B2</v>
      </c>
      <c r="T23" s="361">
        <f>'MARK LIST'!BO27</f>
        <v>53</v>
      </c>
      <c r="U23" s="361">
        <f>'MARK LIST'!BP27</f>
        <v>67</v>
      </c>
      <c r="V23" s="361" t="str">
        <f>'MARK LIST'!BQ27</f>
        <v>B2</v>
      </c>
      <c r="W23" s="361">
        <f>'MARK LIST'!BW27</f>
        <v>70</v>
      </c>
      <c r="X23" s="361">
        <f>'MARK LIST'!BY27</f>
        <v>70</v>
      </c>
      <c r="Y23" s="361" t="str">
        <f>'MARK LIST'!BZ27</f>
        <v>B2</v>
      </c>
      <c r="Z23" s="361">
        <f>'MARK LIST'!CE27</f>
        <v>34</v>
      </c>
      <c r="AA23" s="361">
        <f t="shared" si="1"/>
        <v>68</v>
      </c>
      <c r="AB23" s="361" t="str">
        <f>'MARK LIST'!CF27</f>
        <v>B2</v>
      </c>
      <c r="AC23" s="361">
        <f>'MARK LIST'!CS27</f>
        <v>67</v>
      </c>
      <c r="AD23" s="361">
        <f t="shared" si="2"/>
        <v>67</v>
      </c>
      <c r="AE23" s="361" t="str">
        <f>'MARK LIST'!DJ27</f>
        <v>B2</v>
      </c>
      <c r="AF23" s="361">
        <f>'MARK LIST'!CT27</f>
        <v>70</v>
      </c>
      <c r="AG23" s="361">
        <f t="shared" si="3"/>
        <v>70</v>
      </c>
      <c r="AH23" s="113" t="str">
        <f t="shared" si="4"/>
        <v>B2</v>
      </c>
      <c r="AI23" s="361">
        <f>'MARK LIST'!CU27</f>
        <v>69</v>
      </c>
      <c r="AJ23" s="361" t="str">
        <f>'MARK LIST'!CW27</f>
        <v>7</v>
      </c>
      <c r="AK23" s="361" t="str">
        <f>'MARK LIST'!CV27</f>
        <v>B2</v>
      </c>
      <c r="AL23" s="365">
        <f>'MARK LIST'!K91</f>
        <v>53</v>
      </c>
      <c r="AM23" s="365">
        <f>'MARK LIST'!L91</f>
        <v>67</v>
      </c>
      <c r="AN23" s="365" t="str">
        <f>'MARK LIST'!M91</f>
        <v>B2</v>
      </c>
      <c r="AO23" s="365">
        <f>'MARK LIST'!Y91</f>
        <v>53</v>
      </c>
      <c r="AP23" s="365">
        <f>'MARK LIST'!Z91</f>
        <v>67</v>
      </c>
      <c r="AQ23" s="365" t="str">
        <f>'MARK LIST'!AA91</f>
        <v>B2</v>
      </c>
      <c r="AR23" s="365">
        <f>'MARK LIST'!AG91</f>
        <v>70</v>
      </c>
      <c r="AS23" s="365">
        <f>'MARK LIST'!AI91</f>
        <v>70</v>
      </c>
      <c r="AT23" s="365" t="str">
        <f>'MARK LIST'!AJ91</f>
        <v>B2</v>
      </c>
      <c r="AU23" s="365">
        <f>'MARK LIST'!AO91</f>
        <v>35</v>
      </c>
      <c r="AV23" s="365">
        <f t="shared" si="5"/>
        <v>70</v>
      </c>
      <c r="AW23" s="365" t="str">
        <f>'MARK LIST'!AP91</f>
        <v>B2</v>
      </c>
      <c r="AX23" s="365">
        <f>'MARK LIST'!BA91</f>
        <v>53</v>
      </c>
      <c r="AY23" s="365">
        <f>'MARK LIST'!BB91</f>
        <v>67</v>
      </c>
      <c r="AZ23" s="365" t="str">
        <f>'MARK LIST'!BC91</f>
        <v>B2</v>
      </c>
      <c r="BA23" s="365">
        <f>'MARK LIST'!BO91</f>
        <v>53</v>
      </c>
      <c r="BB23" s="365">
        <f>'MARK LIST'!BP91</f>
        <v>67</v>
      </c>
      <c r="BC23" s="365" t="str">
        <f>'MARK LIST'!BQ91</f>
        <v>B2</v>
      </c>
      <c r="BD23" s="365">
        <f>'MARK LIST'!BW91</f>
        <v>70</v>
      </c>
      <c r="BE23" s="365">
        <f>'MARK LIST'!BY91</f>
        <v>88</v>
      </c>
      <c r="BF23" s="365" t="str">
        <f>'MARK LIST'!BZ91</f>
        <v>A2</v>
      </c>
      <c r="BG23" s="365">
        <f>'MARK LIST'!CE91</f>
        <v>40</v>
      </c>
      <c r="BH23" s="365">
        <f t="shared" si="6"/>
        <v>80</v>
      </c>
      <c r="BI23" s="365" t="str">
        <f>'MARK LIST'!CF91</f>
        <v>B1</v>
      </c>
      <c r="BJ23" s="365">
        <f>'MARK LIST'!CS91</f>
        <v>67</v>
      </c>
      <c r="BK23" s="365">
        <f t="shared" si="7"/>
        <v>100</v>
      </c>
      <c r="BL23" s="365" t="str">
        <f>'MARK LIST'!DJ91</f>
        <v>B2</v>
      </c>
      <c r="BM23" s="365">
        <f>'MARK LIST'!CT91</f>
        <v>79</v>
      </c>
      <c r="BN23" s="365">
        <f t="shared" si="8"/>
        <v>79</v>
      </c>
      <c r="BO23" s="366" t="str">
        <f t="shared" si="9"/>
        <v>B1</v>
      </c>
      <c r="BP23" s="365">
        <f>'MARK LIST'!CU91</f>
        <v>75</v>
      </c>
      <c r="BQ23" s="365" t="str">
        <f>'MARK LIST'!CW91</f>
        <v>8</v>
      </c>
      <c r="BR23" s="365" t="str">
        <f>'MARK LIST'!CV91</f>
        <v>B1</v>
      </c>
      <c r="BS23" s="367">
        <f>'MARK LIST'!K155</f>
        <v>53</v>
      </c>
      <c r="BT23" s="367">
        <f>'MARK LIST'!L155</f>
        <v>67</v>
      </c>
      <c r="BU23" s="367" t="str">
        <f>'MARK LIST'!M155</f>
        <v>B2</v>
      </c>
      <c r="BV23" s="367">
        <f>'MARK LIST'!Y155</f>
        <v>53</v>
      </c>
      <c r="BW23" s="367">
        <f>'MARK LIST'!Z155</f>
        <v>67</v>
      </c>
      <c r="BX23" s="367" t="str">
        <f>'MARK LIST'!AA155</f>
        <v>B2</v>
      </c>
      <c r="BY23" s="367">
        <f>'MARK LIST'!AG155</f>
        <v>70</v>
      </c>
      <c r="BZ23" s="367">
        <f>'MARK LIST'!AI155</f>
        <v>70</v>
      </c>
      <c r="CA23" s="367" t="str">
        <f>'MARK LIST'!AJ155</f>
        <v>B2</v>
      </c>
      <c r="CB23" s="367">
        <f>'MARK LIST'!AO155</f>
        <v>35</v>
      </c>
      <c r="CC23" s="367">
        <f t="shared" si="10"/>
        <v>70</v>
      </c>
      <c r="CD23" s="367" t="str">
        <f>'MARK LIST'!AP155</f>
        <v>B2</v>
      </c>
      <c r="CE23" s="367">
        <f>'MARK LIST'!BA155</f>
        <v>53</v>
      </c>
      <c r="CF23" s="367">
        <f>'MARK LIST'!BB155</f>
        <v>67</v>
      </c>
      <c r="CG23" s="367" t="str">
        <f>'MARK LIST'!BC155</f>
        <v>B2</v>
      </c>
      <c r="CH23" s="367">
        <f>'MARK LIST'!BO155</f>
        <v>53</v>
      </c>
      <c r="CI23" s="367">
        <f>'MARK LIST'!BP155</f>
        <v>67</v>
      </c>
      <c r="CJ23" s="367" t="str">
        <f>'MARK LIST'!BQ155</f>
        <v>B2</v>
      </c>
      <c r="CK23" s="367">
        <f>'MARK LIST'!BW155</f>
        <v>70</v>
      </c>
      <c r="CL23" s="367">
        <f>'MARK LIST'!BY155</f>
        <v>78</v>
      </c>
      <c r="CM23" s="367" t="str">
        <f>'MARK LIST'!BZ155</f>
        <v>B1</v>
      </c>
      <c r="CN23" s="367">
        <f>'MARK LIST'!CE155</f>
        <v>37</v>
      </c>
      <c r="CO23" s="367">
        <f t="shared" si="11"/>
        <v>74</v>
      </c>
      <c r="CP23" s="367" t="str">
        <f>'MARK LIST'!CF155</f>
        <v>B1</v>
      </c>
      <c r="CQ23" s="367">
        <f>'MARK LIST'!CS155</f>
        <v>67</v>
      </c>
      <c r="CR23" s="367">
        <f t="shared" si="12"/>
        <v>67</v>
      </c>
      <c r="CS23" s="367" t="str">
        <f>'MARK LIST'!DJ155</f>
        <v>B2</v>
      </c>
      <c r="CT23" s="367">
        <f>'MARK LIST'!CT155</f>
        <v>74</v>
      </c>
      <c r="CU23" s="367">
        <f t="shared" si="13"/>
        <v>74</v>
      </c>
      <c r="CV23" s="368" t="str">
        <f t="shared" si="14"/>
        <v>B1</v>
      </c>
      <c r="CW23" s="367">
        <f>'MARK LIST'!CU155</f>
        <v>72</v>
      </c>
      <c r="CX23" s="367" t="str">
        <f>'MARK LIST'!CW155</f>
        <v>8</v>
      </c>
      <c r="CY23" s="367" t="str">
        <f>'MARK LIST'!CV155</f>
        <v>B1</v>
      </c>
      <c r="CZ23" s="369">
        <f>'MARK LIST'!K219</f>
        <v>53</v>
      </c>
      <c r="DA23" s="369">
        <f>'MARK LIST'!L219</f>
        <v>53</v>
      </c>
      <c r="DB23" s="369" t="str">
        <f>'MARK LIST'!M219</f>
        <v>C1</v>
      </c>
      <c r="DC23" s="369">
        <f>'MARK LIST'!Y219</f>
        <v>53</v>
      </c>
      <c r="DD23" s="369">
        <f>'MARK LIST'!Z219</f>
        <v>67</v>
      </c>
      <c r="DE23" s="369" t="str">
        <f>'MARK LIST'!AA219</f>
        <v>B2</v>
      </c>
      <c r="DF23" s="369">
        <f>'MARK LIST'!AG219</f>
        <v>70</v>
      </c>
      <c r="DG23" s="369">
        <f>'MARK LIST'!AI219</f>
        <v>70</v>
      </c>
      <c r="DH23" s="369" t="str">
        <f>'MARK LIST'!AJ219</f>
        <v>B2</v>
      </c>
      <c r="DI23" s="369">
        <f>'MARK LIST'!AO219</f>
        <v>33</v>
      </c>
      <c r="DJ23" s="369">
        <f t="shared" si="15"/>
        <v>66</v>
      </c>
      <c r="DK23" s="369" t="str">
        <f>'MARK LIST'!AP219</f>
        <v>B2</v>
      </c>
      <c r="DL23" s="369">
        <f>'MARK LIST'!BA219</f>
        <v>53</v>
      </c>
      <c r="DM23" s="369">
        <f>'MARK LIST'!BB219</f>
        <v>67</v>
      </c>
      <c r="DN23" s="369" t="str">
        <f>'MARK LIST'!BC219</f>
        <v>B2</v>
      </c>
      <c r="DO23" s="369">
        <f>'MARK LIST'!BO219</f>
        <v>53</v>
      </c>
      <c r="DP23" s="369">
        <f>'MARK LIST'!BP219</f>
        <v>67</v>
      </c>
      <c r="DQ23" s="369" t="str">
        <f>'MARK LIST'!BQ219</f>
        <v>B2</v>
      </c>
      <c r="DR23" s="369">
        <f>'MARK LIST'!BW219</f>
        <v>70</v>
      </c>
      <c r="DS23" s="369">
        <f>'MARK LIST'!BY219</f>
        <v>70</v>
      </c>
      <c r="DT23" s="369" t="str">
        <f>'MARK LIST'!BZ219</f>
        <v>B2</v>
      </c>
      <c r="DU23" s="369">
        <f>'MARK LIST'!CE219</f>
        <v>34</v>
      </c>
      <c r="DV23" s="369">
        <f t="shared" si="16"/>
        <v>68</v>
      </c>
      <c r="DW23" s="369" t="str">
        <f>'MARK LIST'!CF219</f>
        <v>B2</v>
      </c>
      <c r="DX23" s="369">
        <f>'MARK LIST'!CS219</f>
        <v>64</v>
      </c>
      <c r="DY23" s="369">
        <f t="shared" si="17"/>
        <v>64</v>
      </c>
      <c r="DZ23" s="369" t="str">
        <f>'MARK LIST'!DJ219</f>
        <v>B2</v>
      </c>
      <c r="EA23" s="369">
        <f>'MARK LIST'!CT219</f>
        <v>70</v>
      </c>
      <c r="EB23" s="369">
        <f t="shared" si="18"/>
        <v>70</v>
      </c>
      <c r="EC23" s="113" t="str">
        <f t="shared" si="19"/>
        <v>B2</v>
      </c>
      <c r="ED23" s="369">
        <f>'MARK LIST'!CU219</f>
        <v>67</v>
      </c>
      <c r="EE23" s="369" t="str">
        <f>'MARK LIST'!CW219</f>
        <v>7</v>
      </c>
      <c r="EF23" s="369" t="str">
        <f>'MARK LIST'!CV219</f>
        <v>B2</v>
      </c>
      <c r="EG23" s="367">
        <f>'MARK LIST'!K283</f>
        <v>53</v>
      </c>
      <c r="EH23" s="367">
        <f>'MARK LIST'!L283</f>
        <v>67</v>
      </c>
      <c r="EI23" s="367" t="str">
        <f>'MARK LIST'!M283</f>
        <v>B2</v>
      </c>
      <c r="EJ23" s="367">
        <f>'MARK LIST'!Y283</f>
        <v>53</v>
      </c>
      <c r="EK23" s="367">
        <f>'MARK LIST'!Z283</f>
        <v>67</v>
      </c>
      <c r="EL23" s="367" t="str">
        <f>'MARK LIST'!AA283</f>
        <v>B2</v>
      </c>
      <c r="EM23" s="367">
        <f>'MARK LIST'!AG283</f>
        <v>70</v>
      </c>
      <c r="EN23" s="367">
        <f>'MARK LIST'!AI283</f>
        <v>70</v>
      </c>
      <c r="EO23" s="367" t="str">
        <f>'MARK LIST'!AJ283</f>
        <v>B2</v>
      </c>
      <c r="EP23" s="367">
        <f>'MARK LIST'!AO283</f>
        <v>35</v>
      </c>
      <c r="EQ23" s="367">
        <f t="shared" si="20"/>
        <v>70</v>
      </c>
      <c r="ER23" s="367" t="str">
        <f>'MARK LIST'!AP283</f>
        <v>B2</v>
      </c>
      <c r="ES23" s="367">
        <f>'MARK LIST'!BA283</f>
        <v>53</v>
      </c>
      <c r="ET23" s="367">
        <f>'MARK LIST'!BB283</f>
        <v>67</v>
      </c>
      <c r="EU23" s="367" t="str">
        <f>'MARK LIST'!BC283</f>
        <v>B2</v>
      </c>
      <c r="EV23" s="367">
        <f>'MARK LIST'!BO283</f>
        <v>53</v>
      </c>
      <c r="EW23" s="367">
        <f>'MARK LIST'!BP283</f>
        <v>67</v>
      </c>
      <c r="EX23" s="367" t="str">
        <f>'MARK LIST'!BQ283</f>
        <v>B2</v>
      </c>
      <c r="EY23" s="367">
        <f>'MARK LIST'!BW283</f>
        <v>70</v>
      </c>
      <c r="EZ23" s="367">
        <f>'MARK LIST'!BY283</f>
        <v>88</v>
      </c>
      <c r="FA23" s="367" t="str">
        <f>'MARK LIST'!BZ283</f>
        <v>A2</v>
      </c>
      <c r="FB23" s="367">
        <f>'MARK LIST'!CE283</f>
        <v>40</v>
      </c>
      <c r="FC23" s="367">
        <f t="shared" si="21"/>
        <v>80</v>
      </c>
      <c r="FD23" s="367" t="str">
        <f>'MARK LIST'!CF283</f>
        <v>B1</v>
      </c>
      <c r="FE23" s="367">
        <f>'MARK LIST'!CS283</f>
        <v>67</v>
      </c>
      <c r="FF23" s="367">
        <f t="shared" si="22"/>
        <v>67</v>
      </c>
      <c r="FG23" s="367" t="str">
        <f>'MARK LIST'!DJ283</f>
        <v>B2</v>
      </c>
      <c r="FH23" s="367">
        <f>'MARK LIST'!CT283</f>
        <v>79</v>
      </c>
      <c r="FI23" s="367">
        <f t="shared" si="23"/>
        <v>79</v>
      </c>
      <c r="FJ23" s="368" t="str">
        <f t="shared" ca="1" si="24"/>
        <v>B1</v>
      </c>
      <c r="FK23" s="367">
        <f>'MARK LIST'!CU283</f>
        <v>75</v>
      </c>
      <c r="FL23" s="367" t="str">
        <f>'MARK LIST'!CW283</f>
        <v>8</v>
      </c>
      <c r="FM23" s="367" t="str">
        <f>'MARK LIST'!CV283</f>
        <v>B1</v>
      </c>
      <c r="FN23" s="370">
        <f>'MARK LIST'!K347</f>
        <v>53</v>
      </c>
      <c r="FO23" s="370">
        <f>'MARK LIST'!L347</f>
        <v>67</v>
      </c>
      <c r="FP23" s="370" t="str">
        <f>'MARK LIST'!M347</f>
        <v>B2</v>
      </c>
      <c r="FQ23" s="370">
        <f>'MARK LIST'!Y347</f>
        <v>53</v>
      </c>
      <c r="FR23" s="370">
        <f>'MARK LIST'!Z347</f>
        <v>67</v>
      </c>
      <c r="FS23" s="370" t="str">
        <f>'MARK LIST'!AA347</f>
        <v>B2</v>
      </c>
      <c r="FT23" s="370">
        <f>'MARK LIST'!AG347</f>
        <v>70</v>
      </c>
      <c r="FU23" s="370">
        <f>'MARK LIST'!AI347</f>
        <v>70</v>
      </c>
      <c r="FV23" s="370" t="str">
        <f>'MARK LIST'!AJ347</f>
        <v>B2</v>
      </c>
      <c r="FW23" s="370">
        <f>'MARK LIST'!AO347</f>
        <v>35</v>
      </c>
      <c r="FX23" s="370">
        <f t="shared" si="25"/>
        <v>70</v>
      </c>
      <c r="FY23" s="370" t="str">
        <f>'MARK LIST'!AP347</f>
        <v>B2</v>
      </c>
      <c r="FZ23" s="370">
        <f>'MARK LIST'!BA347</f>
        <v>53</v>
      </c>
      <c r="GA23" s="370">
        <f>'MARK LIST'!BB347</f>
        <v>67</v>
      </c>
      <c r="GB23" s="370" t="str">
        <f>'MARK LIST'!BC347</f>
        <v>B2</v>
      </c>
      <c r="GC23" s="370">
        <f>'MARK LIST'!BO347</f>
        <v>53</v>
      </c>
      <c r="GD23" s="370">
        <f>'MARK LIST'!BP347</f>
        <v>67</v>
      </c>
      <c r="GE23" s="370" t="str">
        <f>'MARK LIST'!BQ347</f>
        <v>B2</v>
      </c>
      <c r="GF23" s="370">
        <f>'MARK LIST'!BW347</f>
        <v>70</v>
      </c>
      <c r="GG23" s="370">
        <f>'MARK LIST'!BY347</f>
        <v>70</v>
      </c>
      <c r="GH23" s="370" t="str">
        <f>'MARK LIST'!BZ347</f>
        <v>B2</v>
      </c>
      <c r="GI23" s="370">
        <f>'MARK LIST'!CE347</f>
        <v>34</v>
      </c>
      <c r="GJ23" s="370">
        <f t="shared" si="26"/>
        <v>68</v>
      </c>
      <c r="GK23" s="370" t="str">
        <f>'MARK LIST'!CF347</f>
        <v>B2</v>
      </c>
      <c r="GL23" s="370">
        <f>'MARK LIST'!CS347</f>
        <v>67</v>
      </c>
      <c r="GM23" s="370">
        <f t="shared" si="27"/>
        <v>67</v>
      </c>
      <c r="GN23" s="370" t="str">
        <f>'MARK LIST'!DJ347</f>
        <v>B2</v>
      </c>
      <c r="GO23" s="370">
        <f>'MARK LIST'!CT347</f>
        <v>70</v>
      </c>
      <c r="GP23" s="370">
        <f t="shared" si="28"/>
        <v>70</v>
      </c>
      <c r="GQ23" s="371" t="str">
        <f t="shared" si="29"/>
        <v>B2</v>
      </c>
      <c r="GR23" s="370">
        <f>'MARK LIST'!CU347</f>
        <v>69</v>
      </c>
      <c r="GS23" s="370" t="str">
        <f>'MARK LIST'!CW347</f>
        <v>7</v>
      </c>
      <c r="GT23" s="370" t="str">
        <f>'MARK LIST'!CV347</f>
        <v>B2</v>
      </c>
      <c r="GU23" s="361">
        <f>'MARK LIST'!CQ410</f>
        <v>427</v>
      </c>
      <c r="GV23" s="361">
        <f>'MARK LIST'!CR410</f>
        <v>72</v>
      </c>
      <c r="GW23" s="361" t="str">
        <f>'MARK LIST'!CS410</f>
        <v>B1</v>
      </c>
      <c r="GX23" s="361">
        <f>'MARK LIST'!CT410</f>
        <v>7</v>
      </c>
      <c r="GY23" s="361">
        <f>'MARK LIST'!CU410</f>
        <v>15</v>
      </c>
    </row>
    <row r="24" spans="1:207" ht="13.35" customHeight="1">
      <c r="A24" s="359">
        <f>'STUDENT PROFILE'!A24</f>
        <v>18</v>
      </c>
      <c r="B24" s="359" t="str">
        <f>'STUDENT PROFILE'!B24</f>
        <v>I</v>
      </c>
      <c r="C24" s="360" t="str">
        <f>'STUDENT PROFILE'!C24</f>
        <v>Dheeraj Kumar</v>
      </c>
      <c r="D24" s="359">
        <f>'STUDENT PROFILE'!D24</f>
        <v>2747</v>
      </c>
      <c r="E24" s="364">
        <f>'MARK LIST'!K28</f>
        <v>53</v>
      </c>
      <c r="F24" s="364">
        <f>'MARK LIST'!L28</f>
        <v>67</v>
      </c>
      <c r="G24" s="364" t="str">
        <f>'MARK LIST'!M28</f>
        <v>B2</v>
      </c>
      <c r="H24" s="361">
        <f>'MARK LIST'!Y28</f>
        <v>53</v>
      </c>
      <c r="I24" s="361">
        <f>'MARK LIST'!Z28</f>
        <v>67</v>
      </c>
      <c r="J24" s="361" t="str">
        <f>'MARK LIST'!AA28</f>
        <v>B2</v>
      </c>
      <c r="K24" s="361">
        <f>'MARK LIST'!AG28</f>
        <v>70</v>
      </c>
      <c r="L24" s="361">
        <f>'MARK LIST'!AI28</f>
        <v>70</v>
      </c>
      <c r="M24" s="361" t="str">
        <f>'MARK LIST'!AJ28</f>
        <v>B2</v>
      </c>
      <c r="N24" s="361">
        <f>'MARK LIST'!AO28</f>
        <v>35</v>
      </c>
      <c r="O24" s="361">
        <f t="shared" si="0"/>
        <v>70</v>
      </c>
      <c r="P24" s="361" t="str">
        <f>'MARK LIST'!AP28</f>
        <v>B2</v>
      </c>
      <c r="Q24" s="361">
        <f>'MARK LIST'!BA28</f>
        <v>53</v>
      </c>
      <c r="R24" s="361">
        <f>'MARK LIST'!BB28</f>
        <v>67</v>
      </c>
      <c r="S24" s="361" t="str">
        <f>'MARK LIST'!BC28</f>
        <v>B2</v>
      </c>
      <c r="T24" s="361">
        <f>'MARK LIST'!BO28</f>
        <v>53</v>
      </c>
      <c r="U24" s="361">
        <f>'MARK LIST'!BP28</f>
        <v>67</v>
      </c>
      <c r="V24" s="361" t="str">
        <f>'MARK LIST'!BQ28</f>
        <v>B2</v>
      </c>
      <c r="W24" s="361">
        <f>'MARK LIST'!BW28</f>
        <v>70</v>
      </c>
      <c r="X24" s="361">
        <f>'MARK LIST'!BY28</f>
        <v>70</v>
      </c>
      <c r="Y24" s="361" t="str">
        <f>'MARK LIST'!BZ28</f>
        <v>B2</v>
      </c>
      <c r="Z24" s="361">
        <f>'MARK LIST'!CE28</f>
        <v>34</v>
      </c>
      <c r="AA24" s="361">
        <f t="shared" si="1"/>
        <v>68</v>
      </c>
      <c r="AB24" s="361" t="str">
        <f>'MARK LIST'!CF28</f>
        <v>B2</v>
      </c>
      <c r="AC24" s="361">
        <f>'MARK LIST'!CS28</f>
        <v>67</v>
      </c>
      <c r="AD24" s="361">
        <f t="shared" si="2"/>
        <v>67</v>
      </c>
      <c r="AE24" s="361" t="str">
        <f>'MARK LIST'!DJ28</f>
        <v>B2</v>
      </c>
      <c r="AF24" s="361">
        <f>'MARK LIST'!CT28</f>
        <v>70</v>
      </c>
      <c r="AG24" s="361">
        <f t="shared" si="3"/>
        <v>70</v>
      </c>
      <c r="AH24" s="113" t="str">
        <f t="shared" si="4"/>
        <v>B2</v>
      </c>
      <c r="AI24" s="361">
        <f>'MARK LIST'!CU28</f>
        <v>69</v>
      </c>
      <c r="AJ24" s="361" t="str">
        <f>'MARK LIST'!CW28</f>
        <v>7</v>
      </c>
      <c r="AK24" s="361" t="str">
        <f>'MARK LIST'!CV28</f>
        <v>B2</v>
      </c>
      <c r="AL24" s="365">
        <f>'MARK LIST'!K92</f>
        <v>53</v>
      </c>
      <c r="AM24" s="365">
        <f>'MARK LIST'!L92</f>
        <v>67</v>
      </c>
      <c r="AN24" s="365" t="str">
        <f>'MARK LIST'!M92</f>
        <v>B2</v>
      </c>
      <c r="AO24" s="365">
        <f>'MARK LIST'!Y92</f>
        <v>53</v>
      </c>
      <c r="AP24" s="365">
        <f>'MARK LIST'!Z92</f>
        <v>67</v>
      </c>
      <c r="AQ24" s="365" t="str">
        <f>'MARK LIST'!AA92</f>
        <v>B2</v>
      </c>
      <c r="AR24" s="365">
        <f>'MARK LIST'!AG92</f>
        <v>70</v>
      </c>
      <c r="AS24" s="365">
        <f>'MARK LIST'!AI92</f>
        <v>70</v>
      </c>
      <c r="AT24" s="365" t="str">
        <f>'MARK LIST'!AJ92</f>
        <v>B2</v>
      </c>
      <c r="AU24" s="365">
        <f>'MARK LIST'!AO92</f>
        <v>35</v>
      </c>
      <c r="AV24" s="365">
        <f t="shared" si="5"/>
        <v>70</v>
      </c>
      <c r="AW24" s="365" t="str">
        <f>'MARK LIST'!AP92</f>
        <v>B2</v>
      </c>
      <c r="AX24" s="365">
        <f>'MARK LIST'!BA92</f>
        <v>53</v>
      </c>
      <c r="AY24" s="365">
        <f>'MARK LIST'!BB92</f>
        <v>67</v>
      </c>
      <c r="AZ24" s="365" t="str">
        <f>'MARK LIST'!BC92</f>
        <v>B2</v>
      </c>
      <c r="BA24" s="365">
        <f>'MARK LIST'!BO92</f>
        <v>53</v>
      </c>
      <c r="BB24" s="365">
        <f>'MARK LIST'!BP92</f>
        <v>67</v>
      </c>
      <c r="BC24" s="365" t="str">
        <f>'MARK LIST'!BQ92</f>
        <v>B2</v>
      </c>
      <c r="BD24" s="365">
        <f>'MARK LIST'!BW92</f>
        <v>70</v>
      </c>
      <c r="BE24" s="365">
        <f>'MARK LIST'!BY92</f>
        <v>88</v>
      </c>
      <c r="BF24" s="365" t="str">
        <f>'MARK LIST'!BZ92</f>
        <v>A2</v>
      </c>
      <c r="BG24" s="365">
        <f>'MARK LIST'!CE92</f>
        <v>40</v>
      </c>
      <c r="BH24" s="365">
        <f t="shared" si="6"/>
        <v>80</v>
      </c>
      <c r="BI24" s="365" t="str">
        <f>'MARK LIST'!CF92</f>
        <v>B1</v>
      </c>
      <c r="BJ24" s="365">
        <f>'MARK LIST'!CS92</f>
        <v>67</v>
      </c>
      <c r="BK24" s="365">
        <f t="shared" si="7"/>
        <v>100</v>
      </c>
      <c r="BL24" s="365" t="str">
        <f>'MARK LIST'!DJ92</f>
        <v>B2</v>
      </c>
      <c r="BM24" s="365">
        <f>'MARK LIST'!CT92</f>
        <v>79</v>
      </c>
      <c r="BN24" s="365">
        <f t="shared" si="8"/>
        <v>79</v>
      </c>
      <c r="BO24" s="366" t="str">
        <f t="shared" si="9"/>
        <v>B1</v>
      </c>
      <c r="BP24" s="365">
        <f>'MARK LIST'!CU92</f>
        <v>75</v>
      </c>
      <c r="BQ24" s="365" t="str">
        <f>'MARK LIST'!CW92</f>
        <v>8</v>
      </c>
      <c r="BR24" s="365" t="str">
        <f>'MARK LIST'!CV92</f>
        <v>B1</v>
      </c>
      <c r="BS24" s="367">
        <f>'MARK LIST'!K156</f>
        <v>53</v>
      </c>
      <c r="BT24" s="367">
        <f>'MARK LIST'!L156</f>
        <v>67</v>
      </c>
      <c r="BU24" s="367" t="str">
        <f>'MARK LIST'!M156</f>
        <v>B2</v>
      </c>
      <c r="BV24" s="367">
        <f>'MARK LIST'!Y156</f>
        <v>53</v>
      </c>
      <c r="BW24" s="367">
        <f>'MARK LIST'!Z156</f>
        <v>67</v>
      </c>
      <c r="BX24" s="367" t="str">
        <f>'MARK LIST'!AA156</f>
        <v>B2</v>
      </c>
      <c r="BY24" s="367">
        <f>'MARK LIST'!AG156</f>
        <v>70</v>
      </c>
      <c r="BZ24" s="367">
        <f>'MARK LIST'!AI156</f>
        <v>70</v>
      </c>
      <c r="CA24" s="367" t="str">
        <f>'MARK LIST'!AJ156</f>
        <v>B2</v>
      </c>
      <c r="CB24" s="367">
        <f>'MARK LIST'!AO156</f>
        <v>35</v>
      </c>
      <c r="CC24" s="367">
        <f t="shared" si="10"/>
        <v>70</v>
      </c>
      <c r="CD24" s="367" t="str">
        <f>'MARK LIST'!AP156</f>
        <v>B2</v>
      </c>
      <c r="CE24" s="367">
        <f>'MARK LIST'!BA156</f>
        <v>53</v>
      </c>
      <c r="CF24" s="367">
        <f>'MARK LIST'!BB156</f>
        <v>67</v>
      </c>
      <c r="CG24" s="367" t="str">
        <f>'MARK LIST'!BC156</f>
        <v>B2</v>
      </c>
      <c r="CH24" s="367">
        <f>'MARK LIST'!BO156</f>
        <v>53</v>
      </c>
      <c r="CI24" s="367">
        <f>'MARK LIST'!BP156</f>
        <v>67</v>
      </c>
      <c r="CJ24" s="367" t="str">
        <f>'MARK LIST'!BQ156</f>
        <v>B2</v>
      </c>
      <c r="CK24" s="367">
        <f>'MARK LIST'!BW156</f>
        <v>70</v>
      </c>
      <c r="CL24" s="367">
        <f>'MARK LIST'!BY156</f>
        <v>78</v>
      </c>
      <c r="CM24" s="367" t="str">
        <f>'MARK LIST'!BZ156</f>
        <v>B1</v>
      </c>
      <c r="CN24" s="367">
        <f>'MARK LIST'!CE156</f>
        <v>37</v>
      </c>
      <c r="CO24" s="367">
        <f t="shared" si="11"/>
        <v>74</v>
      </c>
      <c r="CP24" s="367" t="str">
        <f>'MARK LIST'!CF156</f>
        <v>B1</v>
      </c>
      <c r="CQ24" s="367">
        <f>'MARK LIST'!CS156</f>
        <v>67</v>
      </c>
      <c r="CR24" s="367">
        <f t="shared" si="12"/>
        <v>67</v>
      </c>
      <c r="CS24" s="367" t="str">
        <f>'MARK LIST'!DJ156</f>
        <v>B2</v>
      </c>
      <c r="CT24" s="367">
        <f>'MARK LIST'!CT156</f>
        <v>74</v>
      </c>
      <c r="CU24" s="367">
        <f t="shared" si="13"/>
        <v>74</v>
      </c>
      <c r="CV24" s="368" t="str">
        <f t="shared" si="14"/>
        <v>B1</v>
      </c>
      <c r="CW24" s="367">
        <f>'MARK LIST'!CU156</f>
        <v>72</v>
      </c>
      <c r="CX24" s="367" t="str">
        <f>'MARK LIST'!CW156</f>
        <v>8</v>
      </c>
      <c r="CY24" s="367" t="str">
        <f>'MARK LIST'!CV156</f>
        <v>B1</v>
      </c>
      <c r="CZ24" s="369">
        <f>'MARK LIST'!K220</f>
        <v>53</v>
      </c>
      <c r="DA24" s="369">
        <f>'MARK LIST'!L220</f>
        <v>53</v>
      </c>
      <c r="DB24" s="369" t="str">
        <f>'MARK LIST'!M220</f>
        <v>C1</v>
      </c>
      <c r="DC24" s="369">
        <f>'MARK LIST'!Y220</f>
        <v>53</v>
      </c>
      <c r="DD24" s="369">
        <f>'MARK LIST'!Z220</f>
        <v>67</v>
      </c>
      <c r="DE24" s="369" t="str">
        <f>'MARK LIST'!AA220</f>
        <v>B2</v>
      </c>
      <c r="DF24" s="369">
        <f>'MARK LIST'!AG220</f>
        <v>70</v>
      </c>
      <c r="DG24" s="369">
        <f>'MARK LIST'!AI220</f>
        <v>70</v>
      </c>
      <c r="DH24" s="369" t="str">
        <f>'MARK LIST'!AJ220</f>
        <v>B2</v>
      </c>
      <c r="DI24" s="369">
        <f>'MARK LIST'!AO220</f>
        <v>33</v>
      </c>
      <c r="DJ24" s="369">
        <f t="shared" si="15"/>
        <v>66</v>
      </c>
      <c r="DK24" s="369" t="str">
        <f>'MARK LIST'!AP220</f>
        <v>B2</v>
      </c>
      <c r="DL24" s="369">
        <f>'MARK LIST'!BA220</f>
        <v>53</v>
      </c>
      <c r="DM24" s="369">
        <f>'MARK LIST'!BB220</f>
        <v>67</v>
      </c>
      <c r="DN24" s="369" t="str">
        <f>'MARK LIST'!BC220</f>
        <v>B2</v>
      </c>
      <c r="DO24" s="369">
        <f>'MARK LIST'!BO220</f>
        <v>53</v>
      </c>
      <c r="DP24" s="369">
        <f>'MARK LIST'!BP220</f>
        <v>67</v>
      </c>
      <c r="DQ24" s="369" t="str">
        <f>'MARK LIST'!BQ220</f>
        <v>B2</v>
      </c>
      <c r="DR24" s="369">
        <f>'MARK LIST'!BW220</f>
        <v>70</v>
      </c>
      <c r="DS24" s="369">
        <f>'MARK LIST'!BY220</f>
        <v>70</v>
      </c>
      <c r="DT24" s="369" t="str">
        <f>'MARK LIST'!BZ220</f>
        <v>B2</v>
      </c>
      <c r="DU24" s="369">
        <f>'MARK LIST'!CE220</f>
        <v>34</v>
      </c>
      <c r="DV24" s="369">
        <f t="shared" si="16"/>
        <v>68</v>
      </c>
      <c r="DW24" s="369" t="str">
        <f>'MARK LIST'!CF220</f>
        <v>B2</v>
      </c>
      <c r="DX24" s="369">
        <f>'MARK LIST'!CS220</f>
        <v>64</v>
      </c>
      <c r="DY24" s="369">
        <f t="shared" si="17"/>
        <v>64</v>
      </c>
      <c r="DZ24" s="369" t="str">
        <f>'MARK LIST'!DJ220</f>
        <v>B2</v>
      </c>
      <c r="EA24" s="369">
        <f>'MARK LIST'!CT220</f>
        <v>70</v>
      </c>
      <c r="EB24" s="369">
        <f t="shared" si="18"/>
        <v>70</v>
      </c>
      <c r="EC24" s="113" t="str">
        <f t="shared" si="19"/>
        <v>B2</v>
      </c>
      <c r="ED24" s="369">
        <f>'MARK LIST'!CU220</f>
        <v>67</v>
      </c>
      <c r="EE24" s="369" t="str">
        <f>'MARK LIST'!CW220</f>
        <v>7</v>
      </c>
      <c r="EF24" s="369" t="str">
        <f>'MARK LIST'!CV220</f>
        <v>B2</v>
      </c>
      <c r="EG24" s="367">
        <f>'MARK LIST'!K284</f>
        <v>53</v>
      </c>
      <c r="EH24" s="367">
        <f>'MARK LIST'!L284</f>
        <v>67</v>
      </c>
      <c r="EI24" s="367" t="str">
        <f>'MARK LIST'!M284</f>
        <v>B2</v>
      </c>
      <c r="EJ24" s="367">
        <f>'MARK LIST'!Y284</f>
        <v>53</v>
      </c>
      <c r="EK24" s="367">
        <f>'MARK LIST'!Z284</f>
        <v>67</v>
      </c>
      <c r="EL24" s="367" t="str">
        <f>'MARK LIST'!AA284</f>
        <v>B2</v>
      </c>
      <c r="EM24" s="367">
        <f>'MARK LIST'!AG284</f>
        <v>70</v>
      </c>
      <c r="EN24" s="367">
        <f>'MARK LIST'!AI284</f>
        <v>70</v>
      </c>
      <c r="EO24" s="367" t="str">
        <f>'MARK LIST'!AJ284</f>
        <v>B2</v>
      </c>
      <c r="EP24" s="367">
        <f>'MARK LIST'!AO284</f>
        <v>35</v>
      </c>
      <c r="EQ24" s="367">
        <f t="shared" si="20"/>
        <v>70</v>
      </c>
      <c r="ER24" s="367" t="str">
        <f>'MARK LIST'!AP284</f>
        <v>B2</v>
      </c>
      <c r="ES24" s="367">
        <f>'MARK LIST'!BA284</f>
        <v>53</v>
      </c>
      <c r="ET24" s="367">
        <f>'MARK LIST'!BB284</f>
        <v>67</v>
      </c>
      <c r="EU24" s="367" t="str">
        <f>'MARK LIST'!BC284</f>
        <v>B2</v>
      </c>
      <c r="EV24" s="367">
        <f>'MARK LIST'!BO284</f>
        <v>53</v>
      </c>
      <c r="EW24" s="367">
        <f>'MARK LIST'!BP284</f>
        <v>67</v>
      </c>
      <c r="EX24" s="367" t="str">
        <f>'MARK LIST'!BQ284</f>
        <v>B2</v>
      </c>
      <c r="EY24" s="367">
        <f>'MARK LIST'!BW284</f>
        <v>70</v>
      </c>
      <c r="EZ24" s="367">
        <f>'MARK LIST'!BY284</f>
        <v>88</v>
      </c>
      <c r="FA24" s="367" t="str">
        <f>'MARK LIST'!BZ284</f>
        <v>A2</v>
      </c>
      <c r="FB24" s="367">
        <f>'MARK LIST'!CE284</f>
        <v>40</v>
      </c>
      <c r="FC24" s="367">
        <f t="shared" si="21"/>
        <v>80</v>
      </c>
      <c r="FD24" s="367" t="str">
        <f>'MARK LIST'!CF284</f>
        <v>B1</v>
      </c>
      <c r="FE24" s="367">
        <f>'MARK LIST'!CS284</f>
        <v>67</v>
      </c>
      <c r="FF24" s="367">
        <f t="shared" si="22"/>
        <v>67</v>
      </c>
      <c r="FG24" s="367" t="str">
        <f>'MARK LIST'!DJ284</f>
        <v>B2</v>
      </c>
      <c r="FH24" s="367">
        <f>'MARK LIST'!CT284</f>
        <v>79</v>
      </c>
      <c r="FI24" s="367">
        <f t="shared" si="23"/>
        <v>79</v>
      </c>
      <c r="FJ24" s="368" t="str">
        <f t="shared" ca="1" si="24"/>
        <v>B1</v>
      </c>
      <c r="FK24" s="367">
        <f>'MARK LIST'!CU284</f>
        <v>75</v>
      </c>
      <c r="FL24" s="367" t="str">
        <f>'MARK LIST'!CW284</f>
        <v>8</v>
      </c>
      <c r="FM24" s="367" t="str">
        <f>'MARK LIST'!CV284</f>
        <v>B1</v>
      </c>
      <c r="FN24" s="370">
        <f>'MARK LIST'!K348</f>
        <v>53</v>
      </c>
      <c r="FO24" s="370">
        <f>'MARK LIST'!L348</f>
        <v>67</v>
      </c>
      <c r="FP24" s="370" t="str">
        <f>'MARK LIST'!M348</f>
        <v>B2</v>
      </c>
      <c r="FQ24" s="370">
        <f>'MARK LIST'!Y348</f>
        <v>53</v>
      </c>
      <c r="FR24" s="370">
        <f>'MARK LIST'!Z348</f>
        <v>67</v>
      </c>
      <c r="FS24" s="370" t="str">
        <f>'MARK LIST'!AA348</f>
        <v>B2</v>
      </c>
      <c r="FT24" s="370">
        <f>'MARK LIST'!AG348</f>
        <v>70</v>
      </c>
      <c r="FU24" s="370">
        <f>'MARK LIST'!AI348</f>
        <v>70</v>
      </c>
      <c r="FV24" s="370" t="str">
        <f>'MARK LIST'!AJ348</f>
        <v>B2</v>
      </c>
      <c r="FW24" s="370">
        <f>'MARK LIST'!AO348</f>
        <v>35</v>
      </c>
      <c r="FX24" s="370">
        <f t="shared" si="25"/>
        <v>70</v>
      </c>
      <c r="FY24" s="370" t="str">
        <f>'MARK LIST'!AP348</f>
        <v>B2</v>
      </c>
      <c r="FZ24" s="370">
        <f>'MARK LIST'!BA348</f>
        <v>53</v>
      </c>
      <c r="GA24" s="370">
        <f>'MARK LIST'!BB348</f>
        <v>67</v>
      </c>
      <c r="GB24" s="370" t="str">
        <f>'MARK LIST'!BC348</f>
        <v>B2</v>
      </c>
      <c r="GC24" s="370">
        <f>'MARK LIST'!BO348</f>
        <v>53</v>
      </c>
      <c r="GD24" s="370">
        <f>'MARK LIST'!BP348</f>
        <v>67</v>
      </c>
      <c r="GE24" s="370" t="str">
        <f>'MARK LIST'!BQ348</f>
        <v>B2</v>
      </c>
      <c r="GF24" s="370">
        <f>'MARK LIST'!BW348</f>
        <v>70</v>
      </c>
      <c r="GG24" s="370">
        <f>'MARK LIST'!BY348</f>
        <v>70</v>
      </c>
      <c r="GH24" s="370" t="str">
        <f>'MARK LIST'!BZ348</f>
        <v>B2</v>
      </c>
      <c r="GI24" s="370">
        <f>'MARK LIST'!CE348</f>
        <v>34</v>
      </c>
      <c r="GJ24" s="370">
        <f t="shared" si="26"/>
        <v>68</v>
      </c>
      <c r="GK24" s="370" t="str">
        <f>'MARK LIST'!CF348</f>
        <v>B2</v>
      </c>
      <c r="GL24" s="370">
        <f>'MARK LIST'!CS348</f>
        <v>67</v>
      </c>
      <c r="GM24" s="370">
        <f t="shared" si="27"/>
        <v>67</v>
      </c>
      <c r="GN24" s="370" t="str">
        <f>'MARK LIST'!DJ348</f>
        <v>B2</v>
      </c>
      <c r="GO24" s="370">
        <f>'MARK LIST'!CT348</f>
        <v>70</v>
      </c>
      <c r="GP24" s="370">
        <f t="shared" si="28"/>
        <v>70</v>
      </c>
      <c r="GQ24" s="371" t="str">
        <f t="shared" si="29"/>
        <v>B2</v>
      </c>
      <c r="GR24" s="370">
        <f>'MARK LIST'!CU348</f>
        <v>69</v>
      </c>
      <c r="GS24" s="370" t="str">
        <f>'MARK LIST'!CW348</f>
        <v>7</v>
      </c>
      <c r="GT24" s="370" t="str">
        <f>'MARK LIST'!CV348</f>
        <v>B2</v>
      </c>
      <c r="GU24" s="361">
        <f>'MARK LIST'!CQ411</f>
        <v>427</v>
      </c>
      <c r="GV24" s="361">
        <f>'MARK LIST'!CR411</f>
        <v>72</v>
      </c>
      <c r="GW24" s="361" t="str">
        <f>'MARK LIST'!CS411</f>
        <v>B1</v>
      </c>
      <c r="GX24" s="361">
        <f>'MARK LIST'!CT411</f>
        <v>7</v>
      </c>
      <c r="GY24" s="361">
        <f>'MARK LIST'!CU411</f>
        <v>15</v>
      </c>
    </row>
    <row r="25" spans="1:207" ht="13.35" customHeight="1">
      <c r="A25" s="359">
        <f>'STUDENT PROFILE'!A25</f>
        <v>19</v>
      </c>
      <c r="B25" s="359" t="str">
        <f>'STUDENT PROFILE'!B25</f>
        <v>J</v>
      </c>
      <c r="C25" s="360" t="str">
        <f>'STUDENT PROFILE'!C25</f>
        <v>Rohit</v>
      </c>
      <c r="D25" s="359">
        <f>'STUDENT PROFILE'!D25</f>
        <v>2748</v>
      </c>
      <c r="E25" s="364">
        <f>'MARK LIST'!K29</f>
        <v>53</v>
      </c>
      <c r="F25" s="364">
        <f>'MARK LIST'!L29</f>
        <v>67</v>
      </c>
      <c r="G25" s="364" t="str">
        <f>'MARK LIST'!M29</f>
        <v>B2</v>
      </c>
      <c r="H25" s="361">
        <f>'MARK LIST'!Y29</f>
        <v>53</v>
      </c>
      <c r="I25" s="361">
        <f>'MARK LIST'!Z29</f>
        <v>67</v>
      </c>
      <c r="J25" s="361" t="str">
        <f>'MARK LIST'!AA29</f>
        <v>B2</v>
      </c>
      <c r="K25" s="361">
        <f>'MARK LIST'!AG29</f>
        <v>70</v>
      </c>
      <c r="L25" s="361">
        <f>'MARK LIST'!AI29</f>
        <v>70</v>
      </c>
      <c r="M25" s="361" t="str">
        <f>'MARK LIST'!AJ29</f>
        <v>B2</v>
      </c>
      <c r="N25" s="361">
        <f>'MARK LIST'!AO29</f>
        <v>35</v>
      </c>
      <c r="O25" s="361">
        <f t="shared" si="0"/>
        <v>70</v>
      </c>
      <c r="P25" s="361" t="str">
        <f>'MARK LIST'!AP29</f>
        <v>B2</v>
      </c>
      <c r="Q25" s="361">
        <f>'MARK LIST'!BA29</f>
        <v>53</v>
      </c>
      <c r="R25" s="361">
        <f>'MARK LIST'!BB29</f>
        <v>67</v>
      </c>
      <c r="S25" s="361" t="str">
        <f>'MARK LIST'!BC29</f>
        <v>B2</v>
      </c>
      <c r="T25" s="361">
        <f>'MARK LIST'!BO29</f>
        <v>53</v>
      </c>
      <c r="U25" s="361">
        <f>'MARK LIST'!BP29</f>
        <v>67</v>
      </c>
      <c r="V25" s="361" t="str">
        <f>'MARK LIST'!BQ29</f>
        <v>B2</v>
      </c>
      <c r="W25" s="361">
        <f>'MARK LIST'!BW29</f>
        <v>70</v>
      </c>
      <c r="X25" s="361">
        <f>'MARK LIST'!BY29</f>
        <v>70</v>
      </c>
      <c r="Y25" s="361" t="str">
        <f>'MARK LIST'!BZ29</f>
        <v>B2</v>
      </c>
      <c r="Z25" s="361">
        <f>'MARK LIST'!CE29</f>
        <v>34</v>
      </c>
      <c r="AA25" s="361">
        <f t="shared" si="1"/>
        <v>68</v>
      </c>
      <c r="AB25" s="361" t="str">
        <f>'MARK LIST'!CF29</f>
        <v>B2</v>
      </c>
      <c r="AC25" s="361">
        <f>'MARK LIST'!CS29</f>
        <v>67</v>
      </c>
      <c r="AD25" s="361">
        <f t="shared" si="2"/>
        <v>67</v>
      </c>
      <c r="AE25" s="361" t="str">
        <f>'MARK LIST'!DJ29</f>
        <v>B2</v>
      </c>
      <c r="AF25" s="361">
        <f>'MARK LIST'!CT29</f>
        <v>70</v>
      </c>
      <c r="AG25" s="361">
        <f t="shared" si="3"/>
        <v>70</v>
      </c>
      <c r="AH25" s="113" t="str">
        <f t="shared" si="4"/>
        <v>B2</v>
      </c>
      <c r="AI25" s="361">
        <f>'MARK LIST'!CU29</f>
        <v>69</v>
      </c>
      <c r="AJ25" s="361" t="str">
        <f>'MARK LIST'!CW29</f>
        <v>7</v>
      </c>
      <c r="AK25" s="361" t="str">
        <f>'MARK LIST'!CV29</f>
        <v>B2</v>
      </c>
      <c r="AL25" s="365">
        <f>'MARK LIST'!K93</f>
        <v>53</v>
      </c>
      <c r="AM25" s="365">
        <f>'MARK LIST'!L93</f>
        <v>67</v>
      </c>
      <c r="AN25" s="365" t="str">
        <f>'MARK LIST'!M93</f>
        <v>B2</v>
      </c>
      <c r="AO25" s="365">
        <f>'MARK LIST'!Y93</f>
        <v>53</v>
      </c>
      <c r="AP25" s="365">
        <f>'MARK LIST'!Z93</f>
        <v>67</v>
      </c>
      <c r="AQ25" s="365" t="str">
        <f>'MARK LIST'!AA93</f>
        <v>B2</v>
      </c>
      <c r="AR25" s="365">
        <f>'MARK LIST'!AG93</f>
        <v>70</v>
      </c>
      <c r="AS25" s="365">
        <f>'MARK LIST'!AI93</f>
        <v>70</v>
      </c>
      <c r="AT25" s="365" t="str">
        <f>'MARK LIST'!AJ93</f>
        <v>B2</v>
      </c>
      <c r="AU25" s="365">
        <f>'MARK LIST'!AO93</f>
        <v>35</v>
      </c>
      <c r="AV25" s="365">
        <f t="shared" si="5"/>
        <v>70</v>
      </c>
      <c r="AW25" s="365" t="str">
        <f>'MARK LIST'!AP93</f>
        <v>B2</v>
      </c>
      <c r="AX25" s="365">
        <f>'MARK LIST'!BA93</f>
        <v>53</v>
      </c>
      <c r="AY25" s="365">
        <f>'MARK LIST'!BB93</f>
        <v>67</v>
      </c>
      <c r="AZ25" s="365" t="str">
        <f>'MARK LIST'!BC93</f>
        <v>B2</v>
      </c>
      <c r="BA25" s="365">
        <f>'MARK LIST'!BO93</f>
        <v>53</v>
      </c>
      <c r="BB25" s="365">
        <f>'MARK LIST'!BP93</f>
        <v>67</v>
      </c>
      <c r="BC25" s="365" t="str">
        <f>'MARK LIST'!BQ93</f>
        <v>B2</v>
      </c>
      <c r="BD25" s="365">
        <f>'MARK LIST'!BW93</f>
        <v>70</v>
      </c>
      <c r="BE25" s="365">
        <f>'MARK LIST'!BY93</f>
        <v>88</v>
      </c>
      <c r="BF25" s="365" t="str">
        <f>'MARK LIST'!BZ93</f>
        <v>A2</v>
      </c>
      <c r="BG25" s="365">
        <f>'MARK LIST'!CE93</f>
        <v>40</v>
      </c>
      <c r="BH25" s="365">
        <f t="shared" si="6"/>
        <v>80</v>
      </c>
      <c r="BI25" s="365" t="str">
        <f>'MARK LIST'!CF93</f>
        <v>B1</v>
      </c>
      <c r="BJ25" s="365">
        <f>'MARK LIST'!CS93</f>
        <v>67</v>
      </c>
      <c r="BK25" s="365">
        <f t="shared" si="7"/>
        <v>100</v>
      </c>
      <c r="BL25" s="365" t="str">
        <f>'MARK LIST'!DJ93</f>
        <v>B2</v>
      </c>
      <c r="BM25" s="365">
        <f>'MARK LIST'!CT93</f>
        <v>79</v>
      </c>
      <c r="BN25" s="365">
        <f t="shared" si="8"/>
        <v>79</v>
      </c>
      <c r="BO25" s="366" t="str">
        <f t="shared" si="9"/>
        <v>B1</v>
      </c>
      <c r="BP25" s="365">
        <f>'MARK LIST'!CU93</f>
        <v>75</v>
      </c>
      <c r="BQ25" s="365" t="str">
        <f>'MARK LIST'!CW93</f>
        <v>8</v>
      </c>
      <c r="BR25" s="365" t="str">
        <f>'MARK LIST'!CV93</f>
        <v>B1</v>
      </c>
      <c r="BS25" s="367">
        <f>'MARK LIST'!K157</f>
        <v>53</v>
      </c>
      <c r="BT25" s="367">
        <f>'MARK LIST'!L157</f>
        <v>67</v>
      </c>
      <c r="BU25" s="367" t="str">
        <f>'MARK LIST'!M157</f>
        <v>B2</v>
      </c>
      <c r="BV25" s="367">
        <f>'MARK LIST'!Y157</f>
        <v>53</v>
      </c>
      <c r="BW25" s="367">
        <f>'MARK LIST'!Z157</f>
        <v>67</v>
      </c>
      <c r="BX25" s="367" t="str">
        <f>'MARK LIST'!AA157</f>
        <v>B2</v>
      </c>
      <c r="BY25" s="367">
        <f>'MARK LIST'!AG157</f>
        <v>70</v>
      </c>
      <c r="BZ25" s="367">
        <f>'MARK LIST'!AI157</f>
        <v>70</v>
      </c>
      <c r="CA25" s="367" t="str">
        <f>'MARK LIST'!AJ157</f>
        <v>B2</v>
      </c>
      <c r="CB25" s="367">
        <f>'MARK LIST'!AO157</f>
        <v>35</v>
      </c>
      <c r="CC25" s="367">
        <f t="shared" si="10"/>
        <v>70</v>
      </c>
      <c r="CD25" s="367" t="str">
        <f>'MARK LIST'!AP157</f>
        <v>B2</v>
      </c>
      <c r="CE25" s="367">
        <f>'MARK LIST'!BA157</f>
        <v>53</v>
      </c>
      <c r="CF25" s="367">
        <f>'MARK LIST'!BB157</f>
        <v>67</v>
      </c>
      <c r="CG25" s="367" t="str">
        <f>'MARK LIST'!BC157</f>
        <v>B2</v>
      </c>
      <c r="CH25" s="367">
        <f>'MARK LIST'!BO157</f>
        <v>53</v>
      </c>
      <c r="CI25" s="367">
        <f>'MARK LIST'!BP157</f>
        <v>67</v>
      </c>
      <c r="CJ25" s="367" t="str">
        <f>'MARK LIST'!BQ157</f>
        <v>B2</v>
      </c>
      <c r="CK25" s="367">
        <f>'MARK LIST'!BW157</f>
        <v>70</v>
      </c>
      <c r="CL25" s="367">
        <f>'MARK LIST'!BY157</f>
        <v>78</v>
      </c>
      <c r="CM25" s="367" t="str">
        <f>'MARK LIST'!BZ157</f>
        <v>B1</v>
      </c>
      <c r="CN25" s="367">
        <f>'MARK LIST'!CE157</f>
        <v>37</v>
      </c>
      <c r="CO25" s="367">
        <f t="shared" si="11"/>
        <v>74</v>
      </c>
      <c r="CP25" s="367" t="str">
        <f>'MARK LIST'!CF157</f>
        <v>B1</v>
      </c>
      <c r="CQ25" s="367">
        <f>'MARK LIST'!CS157</f>
        <v>67</v>
      </c>
      <c r="CR25" s="367">
        <f t="shared" si="12"/>
        <v>67</v>
      </c>
      <c r="CS25" s="367" t="str">
        <f>'MARK LIST'!DJ157</f>
        <v>B2</v>
      </c>
      <c r="CT25" s="367">
        <f>'MARK LIST'!CT157</f>
        <v>74</v>
      </c>
      <c r="CU25" s="367">
        <f t="shared" si="13"/>
        <v>74</v>
      </c>
      <c r="CV25" s="368" t="str">
        <f t="shared" si="14"/>
        <v>B1</v>
      </c>
      <c r="CW25" s="367">
        <f>'MARK LIST'!CU157</f>
        <v>72</v>
      </c>
      <c r="CX25" s="367" t="str">
        <f>'MARK LIST'!CW157</f>
        <v>8</v>
      </c>
      <c r="CY25" s="367" t="str">
        <f>'MARK LIST'!CV157</f>
        <v>B1</v>
      </c>
      <c r="CZ25" s="369">
        <f>'MARK LIST'!K221</f>
        <v>53</v>
      </c>
      <c r="DA25" s="369">
        <f>'MARK LIST'!L221</f>
        <v>53</v>
      </c>
      <c r="DB25" s="369" t="str">
        <f>'MARK LIST'!M221</f>
        <v>C1</v>
      </c>
      <c r="DC25" s="369">
        <f>'MARK LIST'!Y221</f>
        <v>53</v>
      </c>
      <c r="DD25" s="369">
        <f>'MARK LIST'!Z221</f>
        <v>67</v>
      </c>
      <c r="DE25" s="369" t="str">
        <f>'MARK LIST'!AA221</f>
        <v>B2</v>
      </c>
      <c r="DF25" s="369">
        <f>'MARK LIST'!AG221</f>
        <v>70</v>
      </c>
      <c r="DG25" s="369">
        <f>'MARK LIST'!AI221</f>
        <v>70</v>
      </c>
      <c r="DH25" s="369" t="str">
        <f>'MARK LIST'!AJ221</f>
        <v>B2</v>
      </c>
      <c r="DI25" s="369">
        <f>'MARK LIST'!AO221</f>
        <v>33</v>
      </c>
      <c r="DJ25" s="369">
        <f t="shared" si="15"/>
        <v>66</v>
      </c>
      <c r="DK25" s="369" t="str">
        <f>'MARK LIST'!AP221</f>
        <v>B2</v>
      </c>
      <c r="DL25" s="369">
        <f>'MARK LIST'!BA221</f>
        <v>53</v>
      </c>
      <c r="DM25" s="369">
        <f>'MARK LIST'!BB221</f>
        <v>67</v>
      </c>
      <c r="DN25" s="369" t="str">
        <f>'MARK LIST'!BC221</f>
        <v>B2</v>
      </c>
      <c r="DO25" s="369">
        <f>'MARK LIST'!BO221</f>
        <v>53</v>
      </c>
      <c r="DP25" s="369">
        <f>'MARK LIST'!BP221</f>
        <v>67</v>
      </c>
      <c r="DQ25" s="369" t="str">
        <f>'MARK LIST'!BQ221</f>
        <v>B2</v>
      </c>
      <c r="DR25" s="369">
        <f>'MARK LIST'!BW221</f>
        <v>70</v>
      </c>
      <c r="DS25" s="369">
        <f>'MARK LIST'!BY221</f>
        <v>70</v>
      </c>
      <c r="DT25" s="369" t="str">
        <f>'MARK LIST'!BZ221</f>
        <v>B2</v>
      </c>
      <c r="DU25" s="369">
        <f>'MARK LIST'!CE221</f>
        <v>34</v>
      </c>
      <c r="DV25" s="369">
        <f t="shared" si="16"/>
        <v>68</v>
      </c>
      <c r="DW25" s="369" t="str">
        <f>'MARK LIST'!CF221</f>
        <v>B2</v>
      </c>
      <c r="DX25" s="369">
        <f>'MARK LIST'!CS221</f>
        <v>64</v>
      </c>
      <c r="DY25" s="369">
        <f t="shared" si="17"/>
        <v>64</v>
      </c>
      <c r="DZ25" s="369" t="str">
        <f>'MARK LIST'!DJ221</f>
        <v>B2</v>
      </c>
      <c r="EA25" s="369">
        <f>'MARK LIST'!CT221</f>
        <v>70</v>
      </c>
      <c r="EB25" s="369">
        <f t="shared" si="18"/>
        <v>70</v>
      </c>
      <c r="EC25" s="113" t="str">
        <f t="shared" si="19"/>
        <v>B2</v>
      </c>
      <c r="ED25" s="369">
        <f>'MARK LIST'!CU221</f>
        <v>67</v>
      </c>
      <c r="EE25" s="369" t="str">
        <f>'MARK LIST'!CW221</f>
        <v>7</v>
      </c>
      <c r="EF25" s="369" t="str">
        <f>'MARK LIST'!CV221</f>
        <v>B2</v>
      </c>
      <c r="EG25" s="367">
        <f>'MARK LIST'!K285</f>
        <v>53</v>
      </c>
      <c r="EH25" s="367">
        <f>'MARK LIST'!L285</f>
        <v>67</v>
      </c>
      <c r="EI25" s="367" t="str">
        <f>'MARK LIST'!M285</f>
        <v>B2</v>
      </c>
      <c r="EJ25" s="367">
        <f>'MARK LIST'!Y285</f>
        <v>53</v>
      </c>
      <c r="EK25" s="367">
        <f>'MARK LIST'!Z285</f>
        <v>67</v>
      </c>
      <c r="EL25" s="367" t="str">
        <f>'MARK LIST'!AA285</f>
        <v>B2</v>
      </c>
      <c r="EM25" s="367">
        <f>'MARK LIST'!AG285</f>
        <v>70</v>
      </c>
      <c r="EN25" s="367">
        <f>'MARK LIST'!AI285</f>
        <v>70</v>
      </c>
      <c r="EO25" s="367" t="str">
        <f>'MARK LIST'!AJ285</f>
        <v>B2</v>
      </c>
      <c r="EP25" s="367">
        <f>'MARK LIST'!AO285</f>
        <v>35</v>
      </c>
      <c r="EQ25" s="367">
        <f t="shared" si="20"/>
        <v>70</v>
      </c>
      <c r="ER25" s="367" t="str">
        <f>'MARK LIST'!AP285</f>
        <v>B2</v>
      </c>
      <c r="ES25" s="367">
        <f>'MARK LIST'!BA285</f>
        <v>53</v>
      </c>
      <c r="ET25" s="367">
        <f>'MARK LIST'!BB285</f>
        <v>67</v>
      </c>
      <c r="EU25" s="367" t="str">
        <f>'MARK LIST'!BC285</f>
        <v>B2</v>
      </c>
      <c r="EV25" s="367">
        <f>'MARK LIST'!BO285</f>
        <v>53</v>
      </c>
      <c r="EW25" s="367">
        <f>'MARK LIST'!BP285</f>
        <v>67</v>
      </c>
      <c r="EX25" s="367" t="str">
        <f>'MARK LIST'!BQ285</f>
        <v>B2</v>
      </c>
      <c r="EY25" s="367">
        <f>'MARK LIST'!BW285</f>
        <v>70</v>
      </c>
      <c r="EZ25" s="367">
        <f>'MARK LIST'!BY285</f>
        <v>88</v>
      </c>
      <c r="FA25" s="367" t="str">
        <f>'MARK LIST'!BZ285</f>
        <v>A2</v>
      </c>
      <c r="FB25" s="367">
        <f>'MARK LIST'!CE285</f>
        <v>40</v>
      </c>
      <c r="FC25" s="367">
        <f t="shared" si="21"/>
        <v>80</v>
      </c>
      <c r="FD25" s="367" t="str">
        <f>'MARK LIST'!CF285</f>
        <v>B1</v>
      </c>
      <c r="FE25" s="367">
        <f>'MARK LIST'!CS285</f>
        <v>67</v>
      </c>
      <c r="FF25" s="367">
        <f t="shared" si="22"/>
        <v>67</v>
      </c>
      <c r="FG25" s="367" t="str">
        <f>'MARK LIST'!DJ285</f>
        <v>B2</v>
      </c>
      <c r="FH25" s="367">
        <f>'MARK LIST'!CT285</f>
        <v>79</v>
      </c>
      <c r="FI25" s="367">
        <f t="shared" si="23"/>
        <v>79</v>
      </c>
      <c r="FJ25" s="368" t="str">
        <f t="shared" ca="1" si="24"/>
        <v>B1</v>
      </c>
      <c r="FK25" s="367">
        <f>'MARK LIST'!CU285</f>
        <v>75</v>
      </c>
      <c r="FL25" s="367" t="str">
        <f>'MARK LIST'!CW285</f>
        <v>8</v>
      </c>
      <c r="FM25" s="367" t="str">
        <f>'MARK LIST'!CV285</f>
        <v>B1</v>
      </c>
      <c r="FN25" s="370">
        <f>'MARK LIST'!K349</f>
        <v>53</v>
      </c>
      <c r="FO25" s="370">
        <f>'MARK LIST'!L349</f>
        <v>67</v>
      </c>
      <c r="FP25" s="370" t="str">
        <f>'MARK LIST'!M349</f>
        <v>B2</v>
      </c>
      <c r="FQ25" s="370">
        <f>'MARK LIST'!Y349</f>
        <v>53</v>
      </c>
      <c r="FR25" s="370">
        <f>'MARK LIST'!Z349</f>
        <v>67</v>
      </c>
      <c r="FS25" s="370" t="str">
        <f>'MARK LIST'!AA349</f>
        <v>B2</v>
      </c>
      <c r="FT25" s="370">
        <f>'MARK LIST'!AG349</f>
        <v>70</v>
      </c>
      <c r="FU25" s="370">
        <f>'MARK LIST'!AI349</f>
        <v>70</v>
      </c>
      <c r="FV25" s="370" t="str">
        <f>'MARK LIST'!AJ349</f>
        <v>B2</v>
      </c>
      <c r="FW25" s="370">
        <f>'MARK LIST'!AO349</f>
        <v>35</v>
      </c>
      <c r="FX25" s="370">
        <f t="shared" si="25"/>
        <v>70</v>
      </c>
      <c r="FY25" s="370" t="str">
        <f>'MARK LIST'!AP349</f>
        <v>B2</v>
      </c>
      <c r="FZ25" s="370">
        <f>'MARK LIST'!BA349</f>
        <v>53</v>
      </c>
      <c r="GA25" s="370">
        <f>'MARK LIST'!BB349</f>
        <v>67</v>
      </c>
      <c r="GB25" s="370" t="str">
        <f>'MARK LIST'!BC349</f>
        <v>B2</v>
      </c>
      <c r="GC25" s="370">
        <f>'MARK LIST'!BO349</f>
        <v>53</v>
      </c>
      <c r="GD25" s="370">
        <f>'MARK LIST'!BP349</f>
        <v>67</v>
      </c>
      <c r="GE25" s="370" t="str">
        <f>'MARK LIST'!BQ349</f>
        <v>B2</v>
      </c>
      <c r="GF25" s="370">
        <f>'MARK LIST'!BW349</f>
        <v>70</v>
      </c>
      <c r="GG25" s="370">
        <f>'MARK LIST'!BY349</f>
        <v>70</v>
      </c>
      <c r="GH25" s="370" t="str">
        <f>'MARK LIST'!BZ349</f>
        <v>B2</v>
      </c>
      <c r="GI25" s="370">
        <f>'MARK LIST'!CE349</f>
        <v>34</v>
      </c>
      <c r="GJ25" s="370">
        <f t="shared" si="26"/>
        <v>68</v>
      </c>
      <c r="GK25" s="370" t="str">
        <f>'MARK LIST'!CF349</f>
        <v>B2</v>
      </c>
      <c r="GL25" s="370">
        <f>'MARK LIST'!CS349</f>
        <v>67</v>
      </c>
      <c r="GM25" s="370">
        <f t="shared" si="27"/>
        <v>67</v>
      </c>
      <c r="GN25" s="370" t="str">
        <f>'MARK LIST'!DJ349</f>
        <v>B2</v>
      </c>
      <c r="GO25" s="370">
        <f>'MARK LIST'!CT349</f>
        <v>70</v>
      </c>
      <c r="GP25" s="370">
        <f t="shared" si="28"/>
        <v>70</v>
      </c>
      <c r="GQ25" s="371" t="str">
        <f t="shared" si="29"/>
        <v>B2</v>
      </c>
      <c r="GR25" s="370">
        <f>'MARK LIST'!CU349</f>
        <v>69</v>
      </c>
      <c r="GS25" s="370" t="str">
        <f>'MARK LIST'!CW349</f>
        <v>7</v>
      </c>
      <c r="GT25" s="370" t="str">
        <f>'MARK LIST'!CV349</f>
        <v>B2</v>
      </c>
      <c r="GU25" s="361">
        <f>'MARK LIST'!CQ412</f>
        <v>427</v>
      </c>
      <c r="GV25" s="361">
        <f>'MARK LIST'!CR412</f>
        <v>72</v>
      </c>
      <c r="GW25" s="361" t="str">
        <f>'MARK LIST'!CS412</f>
        <v>B1</v>
      </c>
      <c r="GX25" s="361">
        <f>'MARK LIST'!CT412</f>
        <v>7</v>
      </c>
      <c r="GY25" s="361">
        <f>'MARK LIST'!CU412</f>
        <v>15</v>
      </c>
    </row>
    <row r="26" spans="1:207" ht="13.35" customHeight="1">
      <c r="A26" s="359">
        <f>'STUDENT PROFILE'!A26</f>
        <v>20</v>
      </c>
      <c r="B26" s="359" t="str">
        <f>'STUDENT PROFILE'!B26</f>
        <v>J</v>
      </c>
      <c r="C26" s="360" t="str">
        <f>'STUDENT PROFILE'!C26</f>
        <v>Rahul</v>
      </c>
      <c r="D26" s="359">
        <f>'STUDENT PROFILE'!D26</f>
        <v>2749</v>
      </c>
      <c r="E26" s="364">
        <f>'MARK LIST'!K30</f>
        <v>53</v>
      </c>
      <c r="F26" s="364">
        <f>'MARK LIST'!L30</f>
        <v>67</v>
      </c>
      <c r="G26" s="364" t="str">
        <f>'MARK LIST'!M30</f>
        <v>B2</v>
      </c>
      <c r="H26" s="361">
        <f>'MARK LIST'!Y30</f>
        <v>53</v>
      </c>
      <c r="I26" s="361">
        <f>'MARK LIST'!Z30</f>
        <v>67</v>
      </c>
      <c r="J26" s="361" t="str">
        <f>'MARK LIST'!AA30</f>
        <v>B2</v>
      </c>
      <c r="K26" s="361">
        <f>'MARK LIST'!AG30</f>
        <v>70</v>
      </c>
      <c r="L26" s="361">
        <f>'MARK LIST'!AI30</f>
        <v>70</v>
      </c>
      <c r="M26" s="361" t="str">
        <f>'MARK LIST'!AJ30</f>
        <v>B2</v>
      </c>
      <c r="N26" s="361">
        <f>'MARK LIST'!AO30</f>
        <v>35</v>
      </c>
      <c r="O26" s="361">
        <f t="shared" si="0"/>
        <v>70</v>
      </c>
      <c r="P26" s="361" t="str">
        <f>'MARK LIST'!AP30</f>
        <v>B2</v>
      </c>
      <c r="Q26" s="361">
        <f>'MARK LIST'!BA30</f>
        <v>53</v>
      </c>
      <c r="R26" s="361">
        <f>'MARK LIST'!BB30</f>
        <v>67</v>
      </c>
      <c r="S26" s="361" t="str">
        <f>'MARK LIST'!BC30</f>
        <v>B2</v>
      </c>
      <c r="T26" s="361">
        <f>'MARK LIST'!BO30</f>
        <v>53</v>
      </c>
      <c r="U26" s="361">
        <f>'MARK LIST'!BP30</f>
        <v>67</v>
      </c>
      <c r="V26" s="361" t="str">
        <f>'MARK LIST'!BQ30</f>
        <v>B2</v>
      </c>
      <c r="W26" s="361">
        <f>'MARK LIST'!BW30</f>
        <v>70</v>
      </c>
      <c r="X26" s="361">
        <f>'MARK LIST'!BY30</f>
        <v>70</v>
      </c>
      <c r="Y26" s="361" t="str">
        <f>'MARK LIST'!BZ30</f>
        <v>B2</v>
      </c>
      <c r="Z26" s="361">
        <f>'MARK LIST'!CE30</f>
        <v>34</v>
      </c>
      <c r="AA26" s="361">
        <f t="shared" si="1"/>
        <v>68</v>
      </c>
      <c r="AB26" s="361" t="str">
        <f>'MARK LIST'!CF30</f>
        <v>B2</v>
      </c>
      <c r="AC26" s="361">
        <f>'MARK LIST'!CS30</f>
        <v>67</v>
      </c>
      <c r="AD26" s="361">
        <f t="shared" si="2"/>
        <v>67</v>
      </c>
      <c r="AE26" s="361" t="str">
        <f>'MARK LIST'!DJ30</f>
        <v>B2</v>
      </c>
      <c r="AF26" s="361">
        <f>'MARK LIST'!CT30</f>
        <v>70</v>
      </c>
      <c r="AG26" s="361">
        <f t="shared" si="3"/>
        <v>70</v>
      </c>
      <c r="AH26" s="113" t="str">
        <f t="shared" si="4"/>
        <v>B2</v>
      </c>
      <c r="AI26" s="361">
        <f>'MARK LIST'!CU30</f>
        <v>69</v>
      </c>
      <c r="AJ26" s="361" t="str">
        <f>'MARK LIST'!CW30</f>
        <v>7</v>
      </c>
      <c r="AK26" s="361" t="str">
        <f>'MARK LIST'!CV30</f>
        <v>B2</v>
      </c>
      <c r="AL26" s="365">
        <f>'MARK LIST'!K94</f>
        <v>53</v>
      </c>
      <c r="AM26" s="365">
        <f>'MARK LIST'!L94</f>
        <v>67</v>
      </c>
      <c r="AN26" s="365" t="str">
        <f>'MARK LIST'!M94</f>
        <v>B2</v>
      </c>
      <c r="AO26" s="365">
        <f>'MARK LIST'!Y94</f>
        <v>53</v>
      </c>
      <c r="AP26" s="365">
        <f>'MARK LIST'!Z94</f>
        <v>67</v>
      </c>
      <c r="AQ26" s="365" t="str">
        <f>'MARK LIST'!AA94</f>
        <v>B2</v>
      </c>
      <c r="AR26" s="365">
        <f>'MARK LIST'!AG94</f>
        <v>70</v>
      </c>
      <c r="AS26" s="365">
        <f>'MARK LIST'!AI94</f>
        <v>70</v>
      </c>
      <c r="AT26" s="365" t="str">
        <f>'MARK LIST'!AJ94</f>
        <v>B2</v>
      </c>
      <c r="AU26" s="365">
        <f>'MARK LIST'!AO94</f>
        <v>35</v>
      </c>
      <c r="AV26" s="365">
        <f t="shared" si="5"/>
        <v>70</v>
      </c>
      <c r="AW26" s="365" t="str">
        <f>'MARK LIST'!AP94</f>
        <v>B2</v>
      </c>
      <c r="AX26" s="365">
        <f>'MARK LIST'!BA94</f>
        <v>53</v>
      </c>
      <c r="AY26" s="365">
        <f>'MARK LIST'!BB94</f>
        <v>67</v>
      </c>
      <c r="AZ26" s="365" t="str">
        <f>'MARK LIST'!BC94</f>
        <v>B2</v>
      </c>
      <c r="BA26" s="365">
        <f>'MARK LIST'!BO94</f>
        <v>53</v>
      </c>
      <c r="BB26" s="365">
        <f>'MARK LIST'!BP94</f>
        <v>67</v>
      </c>
      <c r="BC26" s="365" t="str">
        <f>'MARK LIST'!BQ94</f>
        <v>B2</v>
      </c>
      <c r="BD26" s="365">
        <f>'MARK LIST'!BW94</f>
        <v>70</v>
      </c>
      <c r="BE26" s="365">
        <f>'MARK LIST'!BY94</f>
        <v>88</v>
      </c>
      <c r="BF26" s="365" t="str">
        <f>'MARK LIST'!BZ94</f>
        <v>A2</v>
      </c>
      <c r="BG26" s="365">
        <f>'MARK LIST'!CE94</f>
        <v>40</v>
      </c>
      <c r="BH26" s="365">
        <f t="shared" si="6"/>
        <v>80</v>
      </c>
      <c r="BI26" s="365" t="str">
        <f>'MARK LIST'!CF94</f>
        <v>B1</v>
      </c>
      <c r="BJ26" s="365">
        <f>'MARK LIST'!CS94</f>
        <v>67</v>
      </c>
      <c r="BK26" s="365">
        <f t="shared" si="7"/>
        <v>100</v>
      </c>
      <c r="BL26" s="365" t="str">
        <f>'MARK LIST'!DJ94</f>
        <v>B2</v>
      </c>
      <c r="BM26" s="365">
        <f>'MARK LIST'!CT94</f>
        <v>79</v>
      </c>
      <c r="BN26" s="365">
        <f t="shared" si="8"/>
        <v>79</v>
      </c>
      <c r="BO26" s="366" t="str">
        <f t="shared" si="9"/>
        <v>B1</v>
      </c>
      <c r="BP26" s="365">
        <f>'MARK LIST'!CU94</f>
        <v>75</v>
      </c>
      <c r="BQ26" s="365" t="str">
        <f>'MARK LIST'!CW94</f>
        <v>8</v>
      </c>
      <c r="BR26" s="365" t="str">
        <f>'MARK LIST'!CV94</f>
        <v>B1</v>
      </c>
      <c r="BS26" s="367">
        <f>'MARK LIST'!K158</f>
        <v>53</v>
      </c>
      <c r="BT26" s="367">
        <f>'MARK LIST'!L158</f>
        <v>67</v>
      </c>
      <c r="BU26" s="367" t="str">
        <f>'MARK LIST'!M158</f>
        <v>B2</v>
      </c>
      <c r="BV26" s="367">
        <f>'MARK LIST'!Y158</f>
        <v>53</v>
      </c>
      <c r="BW26" s="367">
        <f>'MARK LIST'!Z158</f>
        <v>67</v>
      </c>
      <c r="BX26" s="367" t="str">
        <f>'MARK LIST'!AA158</f>
        <v>B2</v>
      </c>
      <c r="BY26" s="367">
        <f>'MARK LIST'!AG158</f>
        <v>70</v>
      </c>
      <c r="BZ26" s="367">
        <f>'MARK LIST'!AI158</f>
        <v>70</v>
      </c>
      <c r="CA26" s="367" t="str">
        <f>'MARK LIST'!AJ158</f>
        <v>B2</v>
      </c>
      <c r="CB26" s="367">
        <f>'MARK LIST'!AO158</f>
        <v>35</v>
      </c>
      <c r="CC26" s="367">
        <f t="shared" si="10"/>
        <v>70</v>
      </c>
      <c r="CD26" s="367" t="str">
        <f>'MARK LIST'!AP158</f>
        <v>B2</v>
      </c>
      <c r="CE26" s="367">
        <f>'MARK LIST'!BA158</f>
        <v>53</v>
      </c>
      <c r="CF26" s="367">
        <f>'MARK LIST'!BB158</f>
        <v>67</v>
      </c>
      <c r="CG26" s="367" t="str">
        <f>'MARK LIST'!BC158</f>
        <v>B2</v>
      </c>
      <c r="CH26" s="367">
        <f>'MARK LIST'!BO158</f>
        <v>53</v>
      </c>
      <c r="CI26" s="367">
        <f>'MARK LIST'!BP158</f>
        <v>67</v>
      </c>
      <c r="CJ26" s="367" t="str">
        <f>'MARK LIST'!BQ158</f>
        <v>B2</v>
      </c>
      <c r="CK26" s="367">
        <f>'MARK LIST'!BW158</f>
        <v>70</v>
      </c>
      <c r="CL26" s="367">
        <f>'MARK LIST'!BY158</f>
        <v>78</v>
      </c>
      <c r="CM26" s="367" t="str">
        <f>'MARK LIST'!BZ158</f>
        <v>B1</v>
      </c>
      <c r="CN26" s="367">
        <f>'MARK LIST'!CE158</f>
        <v>37</v>
      </c>
      <c r="CO26" s="367">
        <f t="shared" si="11"/>
        <v>74</v>
      </c>
      <c r="CP26" s="367" t="str">
        <f>'MARK LIST'!CF158</f>
        <v>B1</v>
      </c>
      <c r="CQ26" s="367">
        <f>'MARK LIST'!CS158</f>
        <v>67</v>
      </c>
      <c r="CR26" s="367">
        <f t="shared" si="12"/>
        <v>67</v>
      </c>
      <c r="CS26" s="367" t="str">
        <f>'MARK LIST'!DJ158</f>
        <v>B2</v>
      </c>
      <c r="CT26" s="367">
        <f>'MARK LIST'!CT158</f>
        <v>74</v>
      </c>
      <c r="CU26" s="367">
        <f t="shared" si="13"/>
        <v>74</v>
      </c>
      <c r="CV26" s="368" t="str">
        <f t="shared" si="14"/>
        <v>B1</v>
      </c>
      <c r="CW26" s="367">
        <f>'MARK LIST'!CU158</f>
        <v>72</v>
      </c>
      <c r="CX26" s="367" t="str">
        <f>'MARK LIST'!CW158</f>
        <v>8</v>
      </c>
      <c r="CY26" s="367" t="str">
        <f>'MARK LIST'!CV158</f>
        <v>B1</v>
      </c>
      <c r="CZ26" s="369">
        <f>'MARK LIST'!K222</f>
        <v>53</v>
      </c>
      <c r="DA26" s="369">
        <f>'MARK LIST'!L222</f>
        <v>53</v>
      </c>
      <c r="DB26" s="369" t="str">
        <f>'MARK LIST'!M222</f>
        <v>C1</v>
      </c>
      <c r="DC26" s="369">
        <f>'MARK LIST'!Y222</f>
        <v>53</v>
      </c>
      <c r="DD26" s="369">
        <f>'MARK LIST'!Z222</f>
        <v>67</v>
      </c>
      <c r="DE26" s="369" t="str">
        <f>'MARK LIST'!AA222</f>
        <v>B2</v>
      </c>
      <c r="DF26" s="369">
        <f>'MARK LIST'!AG222</f>
        <v>70</v>
      </c>
      <c r="DG26" s="369">
        <f>'MARK LIST'!AI222</f>
        <v>70</v>
      </c>
      <c r="DH26" s="369" t="str">
        <f>'MARK LIST'!AJ222</f>
        <v>B2</v>
      </c>
      <c r="DI26" s="369">
        <f>'MARK LIST'!AO222</f>
        <v>33</v>
      </c>
      <c r="DJ26" s="369">
        <f t="shared" si="15"/>
        <v>66</v>
      </c>
      <c r="DK26" s="369" t="str">
        <f>'MARK LIST'!AP222</f>
        <v>B2</v>
      </c>
      <c r="DL26" s="369">
        <f>'MARK LIST'!BA222</f>
        <v>53</v>
      </c>
      <c r="DM26" s="369">
        <f>'MARK LIST'!BB222</f>
        <v>67</v>
      </c>
      <c r="DN26" s="369" t="str">
        <f>'MARK LIST'!BC222</f>
        <v>B2</v>
      </c>
      <c r="DO26" s="369">
        <f>'MARK LIST'!BO222</f>
        <v>53</v>
      </c>
      <c r="DP26" s="369">
        <f>'MARK LIST'!BP222</f>
        <v>67</v>
      </c>
      <c r="DQ26" s="369" t="str">
        <f>'MARK LIST'!BQ222</f>
        <v>B2</v>
      </c>
      <c r="DR26" s="369">
        <f>'MARK LIST'!BW222</f>
        <v>70</v>
      </c>
      <c r="DS26" s="369">
        <f>'MARK LIST'!BY222</f>
        <v>70</v>
      </c>
      <c r="DT26" s="369" t="str">
        <f>'MARK LIST'!BZ222</f>
        <v>B2</v>
      </c>
      <c r="DU26" s="369">
        <f>'MARK LIST'!CE222</f>
        <v>34</v>
      </c>
      <c r="DV26" s="369">
        <f t="shared" si="16"/>
        <v>68</v>
      </c>
      <c r="DW26" s="369" t="str">
        <f>'MARK LIST'!CF222</f>
        <v>B2</v>
      </c>
      <c r="DX26" s="369">
        <f>'MARK LIST'!CS222</f>
        <v>64</v>
      </c>
      <c r="DY26" s="369">
        <f t="shared" si="17"/>
        <v>64</v>
      </c>
      <c r="DZ26" s="369" t="str">
        <f>'MARK LIST'!DJ222</f>
        <v>B2</v>
      </c>
      <c r="EA26" s="369">
        <f>'MARK LIST'!CT222</f>
        <v>70</v>
      </c>
      <c r="EB26" s="369">
        <f t="shared" si="18"/>
        <v>70</v>
      </c>
      <c r="EC26" s="113" t="str">
        <f t="shared" si="19"/>
        <v>B2</v>
      </c>
      <c r="ED26" s="369">
        <f>'MARK LIST'!CU222</f>
        <v>67</v>
      </c>
      <c r="EE26" s="369" t="str">
        <f>'MARK LIST'!CW222</f>
        <v>7</v>
      </c>
      <c r="EF26" s="369" t="str">
        <f>'MARK LIST'!CV222</f>
        <v>B2</v>
      </c>
      <c r="EG26" s="367">
        <f>'MARK LIST'!K286</f>
        <v>53</v>
      </c>
      <c r="EH26" s="367">
        <f>'MARK LIST'!L286</f>
        <v>67</v>
      </c>
      <c r="EI26" s="367" t="str">
        <f>'MARK LIST'!M286</f>
        <v>B2</v>
      </c>
      <c r="EJ26" s="367">
        <f>'MARK LIST'!Y286</f>
        <v>53</v>
      </c>
      <c r="EK26" s="367">
        <f>'MARK LIST'!Z286</f>
        <v>67</v>
      </c>
      <c r="EL26" s="367" t="str">
        <f>'MARK LIST'!AA286</f>
        <v>B2</v>
      </c>
      <c r="EM26" s="367">
        <f>'MARK LIST'!AG286</f>
        <v>70</v>
      </c>
      <c r="EN26" s="367">
        <f>'MARK LIST'!AI286</f>
        <v>70</v>
      </c>
      <c r="EO26" s="367" t="str">
        <f>'MARK LIST'!AJ286</f>
        <v>B2</v>
      </c>
      <c r="EP26" s="367">
        <f>'MARK LIST'!AO286</f>
        <v>35</v>
      </c>
      <c r="EQ26" s="367">
        <f t="shared" si="20"/>
        <v>70</v>
      </c>
      <c r="ER26" s="367" t="str">
        <f>'MARK LIST'!AP286</f>
        <v>B2</v>
      </c>
      <c r="ES26" s="367">
        <f>'MARK LIST'!BA286</f>
        <v>53</v>
      </c>
      <c r="ET26" s="367">
        <f>'MARK LIST'!BB286</f>
        <v>67</v>
      </c>
      <c r="EU26" s="367" t="str">
        <f>'MARK LIST'!BC286</f>
        <v>B2</v>
      </c>
      <c r="EV26" s="367">
        <f>'MARK LIST'!BO286</f>
        <v>53</v>
      </c>
      <c r="EW26" s="367">
        <f>'MARK LIST'!BP286</f>
        <v>67</v>
      </c>
      <c r="EX26" s="367" t="str">
        <f>'MARK LIST'!BQ286</f>
        <v>B2</v>
      </c>
      <c r="EY26" s="367">
        <f>'MARK LIST'!BW286</f>
        <v>70</v>
      </c>
      <c r="EZ26" s="367">
        <f>'MARK LIST'!BY286</f>
        <v>88</v>
      </c>
      <c r="FA26" s="367" t="str">
        <f>'MARK LIST'!BZ286</f>
        <v>A2</v>
      </c>
      <c r="FB26" s="367">
        <f>'MARK LIST'!CE286</f>
        <v>40</v>
      </c>
      <c r="FC26" s="367">
        <f t="shared" si="21"/>
        <v>80</v>
      </c>
      <c r="FD26" s="367" t="str">
        <f>'MARK LIST'!CF286</f>
        <v>B1</v>
      </c>
      <c r="FE26" s="367">
        <f>'MARK LIST'!CS286</f>
        <v>67</v>
      </c>
      <c r="FF26" s="367">
        <f t="shared" si="22"/>
        <v>67</v>
      </c>
      <c r="FG26" s="367" t="str">
        <f>'MARK LIST'!DJ286</f>
        <v>B2</v>
      </c>
      <c r="FH26" s="367">
        <f>'MARK LIST'!CT286</f>
        <v>79</v>
      </c>
      <c r="FI26" s="367">
        <f t="shared" si="23"/>
        <v>79</v>
      </c>
      <c r="FJ26" s="368" t="str">
        <f t="shared" ca="1" si="24"/>
        <v>B1</v>
      </c>
      <c r="FK26" s="367">
        <f>'MARK LIST'!CU286</f>
        <v>75</v>
      </c>
      <c r="FL26" s="367" t="str">
        <f>'MARK LIST'!CW286</f>
        <v>8</v>
      </c>
      <c r="FM26" s="367" t="str">
        <f>'MARK LIST'!CV286</f>
        <v>B1</v>
      </c>
      <c r="FN26" s="370">
        <f>'MARK LIST'!K350</f>
        <v>53</v>
      </c>
      <c r="FO26" s="370">
        <f>'MARK LIST'!L350</f>
        <v>67</v>
      </c>
      <c r="FP26" s="370" t="str">
        <f>'MARK LIST'!M350</f>
        <v>B2</v>
      </c>
      <c r="FQ26" s="370">
        <f>'MARK LIST'!Y350</f>
        <v>53</v>
      </c>
      <c r="FR26" s="370">
        <f>'MARK LIST'!Z350</f>
        <v>67</v>
      </c>
      <c r="FS26" s="370" t="str">
        <f>'MARK LIST'!AA350</f>
        <v>B2</v>
      </c>
      <c r="FT26" s="370">
        <f>'MARK LIST'!AG350</f>
        <v>70</v>
      </c>
      <c r="FU26" s="370">
        <f>'MARK LIST'!AI350</f>
        <v>70</v>
      </c>
      <c r="FV26" s="370" t="str">
        <f>'MARK LIST'!AJ350</f>
        <v>B2</v>
      </c>
      <c r="FW26" s="370">
        <f>'MARK LIST'!AO350</f>
        <v>35</v>
      </c>
      <c r="FX26" s="370">
        <f t="shared" si="25"/>
        <v>70</v>
      </c>
      <c r="FY26" s="370" t="str">
        <f>'MARK LIST'!AP350</f>
        <v>B2</v>
      </c>
      <c r="FZ26" s="370">
        <f>'MARK LIST'!BA350</f>
        <v>53</v>
      </c>
      <c r="GA26" s="370">
        <f>'MARK LIST'!BB350</f>
        <v>67</v>
      </c>
      <c r="GB26" s="370" t="str">
        <f>'MARK LIST'!BC350</f>
        <v>B2</v>
      </c>
      <c r="GC26" s="370">
        <f>'MARK LIST'!BO350</f>
        <v>53</v>
      </c>
      <c r="GD26" s="370">
        <f>'MARK LIST'!BP350</f>
        <v>67</v>
      </c>
      <c r="GE26" s="370" t="str">
        <f>'MARK LIST'!BQ350</f>
        <v>B2</v>
      </c>
      <c r="GF26" s="370">
        <f>'MARK LIST'!BW350</f>
        <v>70</v>
      </c>
      <c r="GG26" s="370">
        <f>'MARK LIST'!BY350</f>
        <v>70</v>
      </c>
      <c r="GH26" s="370" t="str">
        <f>'MARK LIST'!BZ350</f>
        <v>B2</v>
      </c>
      <c r="GI26" s="370">
        <f>'MARK LIST'!CE350</f>
        <v>34</v>
      </c>
      <c r="GJ26" s="370">
        <f t="shared" si="26"/>
        <v>68</v>
      </c>
      <c r="GK26" s="370" t="str">
        <f>'MARK LIST'!CF350</f>
        <v>B2</v>
      </c>
      <c r="GL26" s="370">
        <f>'MARK LIST'!CS350</f>
        <v>67</v>
      </c>
      <c r="GM26" s="370">
        <f t="shared" si="27"/>
        <v>67</v>
      </c>
      <c r="GN26" s="370" t="str">
        <f>'MARK LIST'!DJ350</f>
        <v>B2</v>
      </c>
      <c r="GO26" s="370">
        <f>'MARK LIST'!CT350</f>
        <v>70</v>
      </c>
      <c r="GP26" s="370">
        <f t="shared" si="28"/>
        <v>70</v>
      </c>
      <c r="GQ26" s="371" t="str">
        <f t="shared" si="29"/>
        <v>B2</v>
      </c>
      <c r="GR26" s="370">
        <f>'MARK LIST'!CU350</f>
        <v>69</v>
      </c>
      <c r="GS26" s="370" t="str">
        <f>'MARK LIST'!CW350</f>
        <v>7</v>
      </c>
      <c r="GT26" s="370" t="str">
        <f>'MARK LIST'!CV350</f>
        <v>B2</v>
      </c>
      <c r="GU26" s="361">
        <f>'MARK LIST'!CQ413</f>
        <v>427</v>
      </c>
      <c r="GV26" s="361">
        <f>'MARK LIST'!CR413</f>
        <v>72</v>
      </c>
      <c r="GW26" s="361" t="str">
        <f>'MARK LIST'!CS413</f>
        <v>B1</v>
      </c>
      <c r="GX26" s="361">
        <f>'MARK LIST'!CT413</f>
        <v>7</v>
      </c>
      <c r="GY26" s="361">
        <f>'MARK LIST'!CU413</f>
        <v>15</v>
      </c>
    </row>
    <row r="27" spans="1:207" ht="13.35" customHeight="1">
      <c r="A27" s="359">
        <f>'STUDENT PROFILE'!A27</f>
        <v>21</v>
      </c>
      <c r="B27" s="359" t="str">
        <f>'STUDENT PROFILE'!B27</f>
        <v>J</v>
      </c>
      <c r="C27" s="360" t="str">
        <f>'STUDENT PROFILE'!C27</f>
        <v>Abhimanyu</v>
      </c>
      <c r="D27" s="359">
        <f>'STUDENT PROFILE'!D27</f>
        <v>2750</v>
      </c>
      <c r="E27" s="364">
        <f>'MARK LIST'!K31</f>
        <v>48</v>
      </c>
      <c r="F27" s="364">
        <f>'MARK LIST'!L31</f>
        <v>60</v>
      </c>
      <c r="G27" s="364" t="str">
        <f>'MARK LIST'!M31</f>
        <v>C1</v>
      </c>
      <c r="H27" s="361">
        <f>'MARK LIST'!Y31</f>
        <v>48</v>
      </c>
      <c r="I27" s="361">
        <f>'MARK LIST'!Z31</f>
        <v>60</v>
      </c>
      <c r="J27" s="361" t="str">
        <f>'MARK LIST'!AA31</f>
        <v>C1</v>
      </c>
      <c r="K27" s="361">
        <f>'MARK LIST'!AG31</f>
        <v>60</v>
      </c>
      <c r="L27" s="361">
        <f>'MARK LIST'!AI31</f>
        <v>60</v>
      </c>
      <c r="M27" s="361" t="str">
        <f>'MARK LIST'!AJ31</f>
        <v>C1</v>
      </c>
      <c r="N27" s="361">
        <f>'MARK LIST'!AO31</f>
        <v>30</v>
      </c>
      <c r="O27" s="361">
        <f t="shared" si="0"/>
        <v>60</v>
      </c>
      <c r="P27" s="361" t="str">
        <f>'MARK LIST'!AP31</f>
        <v>C1</v>
      </c>
      <c r="Q27" s="361">
        <f>'MARK LIST'!BA31</f>
        <v>48</v>
      </c>
      <c r="R27" s="361">
        <f>'MARK LIST'!BB31</f>
        <v>60</v>
      </c>
      <c r="S27" s="361" t="str">
        <f>'MARK LIST'!BC31</f>
        <v>C1</v>
      </c>
      <c r="T27" s="361">
        <f>'MARK LIST'!BO31</f>
        <v>48</v>
      </c>
      <c r="U27" s="361">
        <f>'MARK LIST'!BP31</f>
        <v>60</v>
      </c>
      <c r="V27" s="361" t="str">
        <f>'MARK LIST'!BQ31</f>
        <v>C1</v>
      </c>
      <c r="W27" s="361">
        <f>'MARK LIST'!BW31</f>
        <v>60</v>
      </c>
      <c r="X27" s="361">
        <f>'MARK LIST'!BY31</f>
        <v>60</v>
      </c>
      <c r="Y27" s="361" t="str">
        <f>'MARK LIST'!BZ31</f>
        <v>C1</v>
      </c>
      <c r="Z27" s="361">
        <f>'MARK LIST'!CE31</f>
        <v>30</v>
      </c>
      <c r="AA27" s="361">
        <f t="shared" si="1"/>
        <v>60</v>
      </c>
      <c r="AB27" s="361" t="str">
        <f>'MARK LIST'!CF31</f>
        <v>C1</v>
      </c>
      <c r="AC27" s="361">
        <f>'MARK LIST'!CS31</f>
        <v>60</v>
      </c>
      <c r="AD27" s="361">
        <f t="shared" si="2"/>
        <v>60</v>
      </c>
      <c r="AE27" s="361" t="str">
        <f>'MARK LIST'!DJ31</f>
        <v>C1</v>
      </c>
      <c r="AF27" s="361">
        <f>'MARK LIST'!CT31</f>
        <v>60</v>
      </c>
      <c r="AG27" s="361">
        <f t="shared" si="3"/>
        <v>60</v>
      </c>
      <c r="AH27" s="113" t="str">
        <f t="shared" si="4"/>
        <v>C1</v>
      </c>
      <c r="AI27" s="361">
        <f>'MARK LIST'!CU31</f>
        <v>60</v>
      </c>
      <c r="AJ27" s="361" t="str">
        <f>'MARK LIST'!CW31</f>
        <v>6</v>
      </c>
      <c r="AK27" s="361" t="str">
        <f>'MARK LIST'!CV31</f>
        <v>C1</v>
      </c>
      <c r="AL27" s="365">
        <f>'MARK LIST'!K95</f>
        <v>48</v>
      </c>
      <c r="AM27" s="365">
        <f>'MARK LIST'!L95</f>
        <v>60</v>
      </c>
      <c r="AN27" s="365" t="str">
        <f>'MARK LIST'!M95</f>
        <v>C1</v>
      </c>
      <c r="AO27" s="365">
        <f>'MARK LIST'!Y95</f>
        <v>48</v>
      </c>
      <c r="AP27" s="365">
        <f>'MARK LIST'!Z95</f>
        <v>60</v>
      </c>
      <c r="AQ27" s="365" t="str">
        <f>'MARK LIST'!AA95</f>
        <v>C1</v>
      </c>
      <c r="AR27" s="365">
        <f>'MARK LIST'!AG95</f>
        <v>60</v>
      </c>
      <c r="AS27" s="365">
        <f>'MARK LIST'!AI95</f>
        <v>60</v>
      </c>
      <c r="AT27" s="365" t="str">
        <f>'MARK LIST'!AJ95</f>
        <v>C1</v>
      </c>
      <c r="AU27" s="365">
        <f>'MARK LIST'!AO95</f>
        <v>30</v>
      </c>
      <c r="AV27" s="365">
        <f t="shared" si="5"/>
        <v>60</v>
      </c>
      <c r="AW27" s="365" t="str">
        <f>'MARK LIST'!AP95</f>
        <v>C1</v>
      </c>
      <c r="AX27" s="365">
        <f>'MARK LIST'!BA95</f>
        <v>48</v>
      </c>
      <c r="AY27" s="365">
        <f>'MARK LIST'!BB95</f>
        <v>60</v>
      </c>
      <c r="AZ27" s="365" t="str">
        <f>'MARK LIST'!BC95</f>
        <v>C1</v>
      </c>
      <c r="BA27" s="365">
        <f>'MARK LIST'!BO95</f>
        <v>48</v>
      </c>
      <c r="BB27" s="365">
        <f>'MARK LIST'!BP95</f>
        <v>60</v>
      </c>
      <c r="BC27" s="365" t="str">
        <f>'MARK LIST'!BQ95</f>
        <v>C1</v>
      </c>
      <c r="BD27" s="365">
        <f>'MARK LIST'!BW95</f>
        <v>60</v>
      </c>
      <c r="BE27" s="365">
        <f>'MARK LIST'!BY95</f>
        <v>75</v>
      </c>
      <c r="BF27" s="365" t="str">
        <f>'MARK LIST'!BZ95</f>
        <v>B1</v>
      </c>
      <c r="BG27" s="365">
        <f>'MARK LIST'!CE95</f>
        <v>35</v>
      </c>
      <c r="BH27" s="365">
        <f t="shared" si="6"/>
        <v>70</v>
      </c>
      <c r="BI27" s="365" t="str">
        <f>'MARK LIST'!CF95</f>
        <v>B2</v>
      </c>
      <c r="BJ27" s="365">
        <f>'MARK LIST'!CS95</f>
        <v>60</v>
      </c>
      <c r="BK27" s="365">
        <f t="shared" si="7"/>
        <v>89.552238805970148</v>
      </c>
      <c r="BL27" s="365" t="str">
        <f>'MARK LIST'!DJ95</f>
        <v>C1</v>
      </c>
      <c r="BM27" s="365">
        <f>'MARK LIST'!CT95</f>
        <v>68</v>
      </c>
      <c r="BN27" s="365">
        <f t="shared" si="8"/>
        <v>68</v>
      </c>
      <c r="BO27" s="366" t="str">
        <f t="shared" si="9"/>
        <v>B2</v>
      </c>
      <c r="BP27" s="365">
        <f>'MARK LIST'!CU95</f>
        <v>65</v>
      </c>
      <c r="BQ27" s="365" t="str">
        <f>'MARK LIST'!CW95</f>
        <v>7</v>
      </c>
      <c r="BR27" s="365" t="str">
        <f>'MARK LIST'!CV95</f>
        <v>B2</v>
      </c>
      <c r="BS27" s="367">
        <f>'MARK LIST'!K159</f>
        <v>48</v>
      </c>
      <c r="BT27" s="367">
        <f>'MARK LIST'!L159</f>
        <v>60</v>
      </c>
      <c r="BU27" s="367" t="str">
        <f>'MARK LIST'!M159</f>
        <v>C1</v>
      </c>
      <c r="BV27" s="367">
        <f>'MARK LIST'!Y159</f>
        <v>48</v>
      </c>
      <c r="BW27" s="367">
        <f>'MARK LIST'!Z159</f>
        <v>60</v>
      </c>
      <c r="BX27" s="367" t="str">
        <f>'MARK LIST'!AA159</f>
        <v>C1</v>
      </c>
      <c r="BY27" s="367">
        <f>'MARK LIST'!AG159</f>
        <v>60</v>
      </c>
      <c r="BZ27" s="367">
        <f>'MARK LIST'!AI159</f>
        <v>60</v>
      </c>
      <c r="CA27" s="367" t="str">
        <f>'MARK LIST'!AJ159</f>
        <v>C1</v>
      </c>
      <c r="CB27" s="367">
        <f>'MARK LIST'!AO159</f>
        <v>30</v>
      </c>
      <c r="CC27" s="367">
        <f t="shared" si="10"/>
        <v>60</v>
      </c>
      <c r="CD27" s="367" t="str">
        <f>'MARK LIST'!AP159</f>
        <v>C1</v>
      </c>
      <c r="CE27" s="367">
        <f>'MARK LIST'!BA159</f>
        <v>48</v>
      </c>
      <c r="CF27" s="367">
        <f>'MARK LIST'!BB159</f>
        <v>60</v>
      </c>
      <c r="CG27" s="367" t="str">
        <f>'MARK LIST'!BC159</f>
        <v>C1</v>
      </c>
      <c r="CH27" s="367">
        <f>'MARK LIST'!BO159</f>
        <v>48</v>
      </c>
      <c r="CI27" s="367">
        <f>'MARK LIST'!BP159</f>
        <v>60</v>
      </c>
      <c r="CJ27" s="367" t="str">
        <f>'MARK LIST'!BQ159</f>
        <v>C1</v>
      </c>
      <c r="CK27" s="367">
        <f>'MARK LIST'!BW159</f>
        <v>60</v>
      </c>
      <c r="CL27" s="367">
        <f>'MARK LIST'!BY159</f>
        <v>67</v>
      </c>
      <c r="CM27" s="367" t="str">
        <f>'MARK LIST'!BZ159</f>
        <v>B2</v>
      </c>
      <c r="CN27" s="367">
        <f>'MARK LIST'!CE159</f>
        <v>32</v>
      </c>
      <c r="CO27" s="367">
        <f t="shared" si="11"/>
        <v>64</v>
      </c>
      <c r="CP27" s="367" t="str">
        <f>'MARK LIST'!CF159</f>
        <v>B2</v>
      </c>
      <c r="CQ27" s="367">
        <f>'MARK LIST'!CS159</f>
        <v>60</v>
      </c>
      <c r="CR27" s="367">
        <f t="shared" si="12"/>
        <v>60</v>
      </c>
      <c r="CS27" s="367" t="str">
        <f>'MARK LIST'!DJ159</f>
        <v>C1</v>
      </c>
      <c r="CT27" s="367">
        <f>'MARK LIST'!CT159</f>
        <v>64</v>
      </c>
      <c r="CU27" s="367">
        <f t="shared" si="13"/>
        <v>64</v>
      </c>
      <c r="CV27" s="368" t="str">
        <f t="shared" si="14"/>
        <v>B2</v>
      </c>
      <c r="CW27" s="367">
        <f>'MARK LIST'!CU159</f>
        <v>62</v>
      </c>
      <c r="CX27" s="367" t="str">
        <f>'MARK LIST'!CW159</f>
        <v>7</v>
      </c>
      <c r="CY27" s="367" t="str">
        <f>'MARK LIST'!CV159</f>
        <v>B2</v>
      </c>
      <c r="CZ27" s="369">
        <f>'MARK LIST'!K223</f>
        <v>48</v>
      </c>
      <c r="DA27" s="369">
        <f>'MARK LIST'!L223</f>
        <v>48</v>
      </c>
      <c r="DB27" s="369" t="str">
        <f>'MARK LIST'!M223</f>
        <v>C2</v>
      </c>
      <c r="DC27" s="369">
        <f>'MARK LIST'!Y223</f>
        <v>48</v>
      </c>
      <c r="DD27" s="369">
        <f>'MARK LIST'!Z223</f>
        <v>60</v>
      </c>
      <c r="DE27" s="369" t="str">
        <f>'MARK LIST'!AA223</f>
        <v>C1</v>
      </c>
      <c r="DF27" s="369">
        <f>'MARK LIST'!AG223</f>
        <v>60</v>
      </c>
      <c r="DG27" s="369">
        <f>'MARK LIST'!AI223</f>
        <v>60</v>
      </c>
      <c r="DH27" s="369" t="str">
        <f>'MARK LIST'!AJ223</f>
        <v>C1</v>
      </c>
      <c r="DI27" s="369">
        <f>'MARK LIST'!AO223</f>
        <v>29</v>
      </c>
      <c r="DJ27" s="369">
        <f t="shared" si="15"/>
        <v>58</v>
      </c>
      <c r="DK27" s="369" t="str">
        <f>'MARK LIST'!AP223</f>
        <v>C1</v>
      </c>
      <c r="DL27" s="369">
        <f>'MARK LIST'!BA223</f>
        <v>48</v>
      </c>
      <c r="DM27" s="369">
        <f>'MARK LIST'!BB223</f>
        <v>60</v>
      </c>
      <c r="DN27" s="369" t="str">
        <f>'MARK LIST'!BC223</f>
        <v>C1</v>
      </c>
      <c r="DO27" s="369">
        <f>'MARK LIST'!BO223</f>
        <v>48</v>
      </c>
      <c r="DP27" s="369">
        <f>'MARK LIST'!BP223</f>
        <v>60</v>
      </c>
      <c r="DQ27" s="369" t="str">
        <f>'MARK LIST'!BQ223</f>
        <v>C1</v>
      </c>
      <c r="DR27" s="369">
        <f>'MARK LIST'!BW223</f>
        <v>60</v>
      </c>
      <c r="DS27" s="369">
        <f>'MARK LIST'!BY223</f>
        <v>60</v>
      </c>
      <c r="DT27" s="369" t="str">
        <f>'MARK LIST'!BZ223</f>
        <v>C1</v>
      </c>
      <c r="DU27" s="369">
        <f>'MARK LIST'!CE223</f>
        <v>30</v>
      </c>
      <c r="DV27" s="369">
        <f t="shared" si="16"/>
        <v>60</v>
      </c>
      <c r="DW27" s="369" t="str">
        <f>'MARK LIST'!CF223</f>
        <v>C1</v>
      </c>
      <c r="DX27" s="369">
        <f>'MARK LIST'!CS223</f>
        <v>57</v>
      </c>
      <c r="DY27" s="369">
        <f t="shared" si="17"/>
        <v>57</v>
      </c>
      <c r="DZ27" s="369" t="str">
        <f>'MARK LIST'!DJ223</f>
        <v>C1</v>
      </c>
      <c r="EA27" s="369">
        <f>'MARK LIST'!CT223</f>
        <v>60</v>
      </c>
      <c r="EB27" s="369">
        <f t="shared" si="18"/>
        <v>60</v>
      </c>
      <c r="EC27" s="113" t="str">
        <f t="shared" si="19"/>
        <v>C1</v>
      </c>
      <c r="ED27" s="369">
        <f>'MARK LIST'!CU223</f>
        <v>59</v>
      </c>
      <c r="EE27" s="369" t="str">
        <f>'MARK LIST'!CW223</f>
        <v>6</v>
      </c>
      <c r="EF27" s="369" t="str">
        <f>'MARK LIST'!CV223</f>
        <v>C1</v>
      </c>
      <c r="EG27" s="367">
        <f>'MARK LIST'!K287</f>
        <v>48</v>
      </c>
      <c r="EH27" s="367">
        <f>'MARK LIST'!L287</f>
        <v>60</v>
      </c>
      <c r="EI27" s="367" t="str">
        <f>'MARK LIST'!M287</f>
        <v>C1</v>
      </c>
      <c r="EJ27" s="367">
        <f>'MARK LIST'!Y287</f>
        <v>48</v>
      </c>
      <c r="EK27" s="367">
        <f>'MARK LIST'!Z287</f>
        <v>60</v>
      </c>
      <c r="EL27" s="367" t="str">
        <f>'MARK LIST'!AA287</f>
        <v>C1</v>
      </c>
      <c r="EM27" s="367">
        <f>'MARK LIST'!AG287</f>
        <v>60</v>
      </c>
      <c r="EN27" s="367">
        <f>'MARK LIST'!AI287</f>
        <v>60</v>
      </c>
      <c r="EO27" s="367" t="str">
        <f>'MARK LIST'!AJ287</f>
        <v>C1</v>
      </c>
      <c r="EP27" s="367">
        <f>'MARK LIST'!AO287</f>
        <v>30</v>
      </c>
      <c r="EQ27" s="367">
        <f t="shared" si="20"/>
        <v>60</v>
      </c>
      <c r="ER27" s="367" t="str">
        <f>'MARK LIST'!AP287</f>
        <v>C1</v>
      </c>
      <c r="ES27" s="367">
        <f>'MARK LIST'!BA287</f>
        <v>48</v>
      </c>
      <c r="ET27" s="367">
        <f>'MARK LIST'!BB287</f>
        <v>60</v>
      </c>
      <c r="EU27" s="367" t="str">
        <f>'MARK LIST'!BC287</f>
        <v>C1</v>
      </c>
      <c r="EV27" s="367">
        <f>'MARK LIST'!BO287</f>
        <v>48</v>
      </c>
      <c r="EW27" s="367">
        <f>'MARK LIST'!BP287</f>
        <v>60</v>
      </c>
      <c r="EX27" s="367" t="str">
        <f>'MARK LIST'!BQ287</f>
        <v>C1</v>
      </c>
      <c r="EY27" s="367">
        <f>'MARK LIST'!BW287</f>
        <v>60</v>
      </c>
      <c r="EZ27" s="367">
        <f>'MARK LIST'!BY287</f>
        <v>75</v>
      </c>
      <c r="FA27" s="367" t="str">
        <f>'MARK LIST'!BZ287</f>
        <v>B1</v>
      </c>
      <c r="FB27" s="367">
        <f>'MARK LIST'!CE287</f>
        <v>35</v>
      </c>
      <c r="FC27" s="367">
        <f t="shared" si="21"/>
        <v>70</v>
      </c>
      <c r="FD27" s="367" t="str">
        <f>'MARK LIST'!CF287</f>
        <v>B2</v>
      </c>
      <c r="FE27" s="367">
        <f>'MARK LIST'!CS287</f>
        <v>60</v>
      </c>
      <c r="FF27" s="367">
        <f t="shared" si="22"/>
        <v>60</v>
      </c>
      <c r="FG27" s="367" t="str">
        <f>'MARK LIST'!DJ287</f>
        <v>C1</v>
      </c>
      <c r="FH27" s="367">
        <f>'MARK LIST'!CT287</f>
        <v>68</v>
      </c>
      <c r="FI27" s="367">
        <f t="shared" si="23"/>
        <v>68</v>
      </c>
      <c r="FJ27" s="368" t="str">
        <f t="shared" ca="1" si="24"/>
        <v>B2</v>
      </c>
      <c r="FK27" s="367">
        <f>'MARK LIST'!CU287</f>
        <v>65</v>
      </c>
      <c r="FL27" s="367" t="str">
        <f>'MARK LIST'!CW287</f>
        <v>7</v>
      </c>
      <c r="FM27" s="367" t="str">
        <f>'MARK LIST'!CV287</f>
        <v>B2</v>
      </c>
      <c r="FN27" s="370">
        <f>'MARK LIST'!K351</f>
        <v>48</v>
      </c>
      <c r="FO27" s="370">
        <f>'MARK LIST'!L351</f>
        <v>60</v>
      </c>
      <c r="FP27" s="370" t="str">
        <f>'MARK LIST'!M351</f>
        <v>C1</v>
      </c>
      <c r="FQ27" s="370">
        <f>'MARK LIST'!Y351</f>
        <v>48</v>
      </c>
      <c r="FR27" s="370">
        <f>'MARK LIST'!Z351</f>
        <v>60</v>
      </c>
      <c r="FS27" s="370" t="str">
        <f>'MARK LIST'!AA351</f>
        <v>C1</v>
      </c>
      <c r="FT27" s="370">
        <f>'MARK LIST'!AG351</f>
        <v>60</v>
      </c>
      <c r="FU27" s="370">
        <f>'MARK LIST'!AI351</f>
        <v>60</v>
      </c>
      <c r="FV27" s="370" t="str">
        <f>'MARK LIST'!AJ351</f>
        <v>C1</v>
      </c>
      <c r="FW27" s="370">
        <f>'MARK LIST'!AO351</f>
        <v>30</v>
      </c>
      <c r="FX27" s="370">
        <f t="shared" si="25"/>
        <v>60</v>
      </c>
      <c r="FY27" s="370" t="str">
        <f>'MARK LIST'!AP351</f>
        <v>C1</v>
      </c>
      <c r="FZ27" s="370">
        <f>'MARK LIST'!BA351</f>
        <v>48</v>
      </c>
      <c r="GA27" s="370">
        <f>'MARK LIST'!BB351</f>
        <v>60</v>
      </c>
      <c r="GB27" s="370" t="str">
        <f>'MARK LIST'!BC351</f>
        <v>C1</v>
      </c>
      <c r="GC27" s="370">
        <f>'MARK LIST'!BO351</f>
        <v>48</v>
      </c>
      <c r="GD27" s="370">
        <f>'MARK LIST'!BP351</f>
        <v>60</v>
      </c>
      <c r="GE27" s="370" t="str">
        <f>'MARK LIST'!BQ351</f>
        <v>C1</v>
      </c>
      <c r="GF27" s="370">
        <f>'MARK LIST'!BW351</f>
        <v>60</v>
      </c>
      <c r="GG27" s="370">
        <f>'MARK LIST'!BY351</f>
        <v>60</v>
      </c>
      <c r="GH27" s="370" t="str">
        <f>'MARK LIST'!BZ351</f>
        <v>C1</v>
      </c>
      <c r="GI27" s="370">
        <f>'MARK LIST'!CE351</f>
        <v>30</v>
      </c>
      <c r="GJ27" s="370">
        <f t="shared" si="26"/>
        <v>60</v>
      </c>
      <c r="GK27" s="370" t="str">
        <f>'MARK LIST'!CF351</f>
        <v>C1</v>
      </c>
      <c r="GL27" s="370">
        <f>'MARK LIST'!CS351</f>
        <v>60</v>
      </c>
      <c r="GM27" s="370">
        <f t="shared" si="27"/>
        <v>60</v>
      </c>
      <c r="GN27" s="370" t="str">
        <f>'MARK LIST'!DJ351</f>
        <v>C1</v>
      </c>
      <c r="GO27" s="370">
        <f>'MARK LIST'!CT351</f>
        <v>60</v>
      </c>
      <c r="GP27" s="370">
        <f t="shared" si="28"/>
        <v>60</v>
      </c>
      <c r="GQ27" s="371" t="str">
        <f t="shared" si="29"/>
        <v>C1</v>
      </c>
      <c r="GR27" s="370">
        <f>'MARK LIST'!CU351</f>
        <v>60</v>
      </c>
      <c r="GS27" s="370" t="str">
        <f>'MARK LIST'!CW351</f>
        <v>6</v>
      </c>
      <c r="GT27" s="370" t="str">
        <f>'MARK LIST'!CV351</f>
        <v>C1</v>
      </c>
      <c r="GU27" s="361">
        <f>'MARK LIST'!CQ414</f>
        <v>371</v>
      </c>
      <c r="GV27" s="361">
        <f>'MARK LIST'!CR414</f>
        <v>62</v>
      </c>
      <c r="GW27" s="361" t="str">
        <f>'MARK LIST'!CS414</f>
        <v>B2</v>
      </c>
      <c r="GX27" s="361">
        <f>'MARK LIST'!CT414</f>
        <v>6</v>
      </c>
      <c r="GY27" s="361">
        <f>'MARK LIST'!CU414</f>
        <v>20</v>
      </c>
    </row>
    <row r="28" spans="1:207" ht="13.35" customHeight="1">
      <c r="A28" s="359">
        <f>'STUDENT PROFILE'!A28</f>
        <v>22</v>
      </c>
      <c r="B28" s="359" t="str">
        <f>'STUDENT PROFILE'!B28</f>
        <v>K</v>
      </c>
      <c r="C28" s="360" t="str">
        <f>'STUDENT PROFILE'!C28</f>
        <v>Bijender Kumar</v>
      </c>
      <c r="D28" s="359">
        <f>'STUDENT PROFILE'!D28</f>
        <v>2751</v>
      </c>
      <c r="E28" s="364">
        <f>'MARK LIST'!K32</f>
        <v>48</v>
      </c>
      <c r="F28" s="364">
        <f>'MARK LIST'!L32</f>
        <v>60</v>
      </c>
      <c r="G28" s="364" t="str">
        <f>'MARK LIST'!M32</f>
        <v>C1</v>
      </c>
      <c r="H28" s="361">
        <f>'MARK LIST'!Y32</f>
        <v>48</v>
      </c>
      <c r="I28" s="361">
        <f>'MARK LIST'!Z32</f>
        <v>60</v>
      </c>
      <c r="J28" s="361" t="str">
        <f>'MARK LIST'!AA32</f>
        <v>C1</v>
      </c>
      <c r="K28" s="361">
        <f>'MARK LIST'!AG32</f>
        <v>60</v>
      </c>
      <c r="L28" s="361">
        <f>'MARK LIST'!AI32</f>
        <v>60</v>
      </c>
      <c r="M28" s="361" t="str">
        <f>'MARK LIST'!AJ32</f>
        <v>C1</v>
      </c>
      <c r="N28" s="361">
        <f>'MARK LIST'!AO32</f>
        <v>30</v>
      </c>
      <c r="O28" s="361">
        <f t="shared" si="0"/>
        <v>60</v>
      </c>
      <c r="P28" s="361" t="str">
        <f>'MARK LIST'!AP32</f>
        <v>C1</v>
      </c>
      <c r="Q28" s="361">
        <f>'MARK LIST'!BA32</f>
        <v>48</v>
      </c>
      <c r="R28" s="361">
        <f>'MARK LIST'!BB32</f>
        <v>60</v>
      </c>
      <c r="S28" s="361" t="str">
        <f>'MARK LIST'!BC32</f>
        <v>C1</v>
      </c>
      <c r="T28" s="361">
        <f>'MARK LIST'!BO32</f>
        <v>48</v>
      </c>
      <c r="U28" s="361">
        <f>'MARK LIST'!BP32</f>
        <v>60</v>
      </c>
      <c r="V28" s="361" t="str">
        <f>'MARK LIST'!BQ32</f>
        <v>C1</v>
      </c>
      <c r="W28" s="361">
        <f>'MARK LIST'!BW32</f>
        <v>60</v>
      </c>
      <c r="X28" s="361">
        <f>'MARK LIST'!BY32</f>
        <v>60</v>
      </c>
      <c r="Y28" s="361" t="str">
        <f>'MARK LIST'!BZ32</f>
        <v>C1</v>
      </c>
      <c r="Z28" s="361">
        <f>'MARK LIST'!CE32</f>
        <v>30</v>
      </c>
      <c r="AA28" s="361">
        <f t="shared" si="1"/>
        <v>60</v>
      </c>
      <c r="AB28" s="361" t="str">
        <f>'MARK LIST'!CF32</f>
        <v>C1</v>
      </c>
      <c r="AC28" s="361">
        <f>'MARK LIST'!CS32</f>
        <v>60</v>
      </c>
      <c r="AD28" s="361">
        <f t="shared" si="2"/>
        <v>60</v>
      </c>
      <c r="AE28" s="361" t="str">
        <f>'MARK LIST'!DJ32</f>
        <v>C1</v>
      </c>
      <c r="AF28" s="361">
        <f>'MARK LIST'!CT32</f>
        <v>60</v>
      </c>
      <c r="AG28" s="361">
        <f t="shared" si="3"/>
        <v>60</v>
      </c>
      <c r="AH28" s="113" t="str">
        <f t="shared" si="4"/>
        <v>C1</v>
      </c>
      <c r="AI28" s="361">
        <f>'MARK LIST'!CU32</f>
        <v>60</v>
      </c>
      <c r="AJ28" s="361" t="str">
        <f>'MARK LIST'!CW32</f>
        <v>6</v>
      </c>
      <c r="AK28" s="361" t="str">
        <f>'MARK LIST'!CV32</f>
        <v>C1</v>
      </c>
      <c r="AL28" s="365">
        <f>'MARK LIST'!K96</f>
        <v>48</v>
      </c>
      <c r="AM28" s="365">
        <f>'MARK LIST'!L96</f>
        <v>60</v>
      </c>
      <c r="AN28" s="365" t="str">
        <f>'MARK LIST'!M96</f>
        <v>C1</v>
      </c>
      <c r="AO28" s="365">
        <f>'MARK LIST'!Y96</f>
        <v>48</v>
      </c>
      <c r="AP28" s="365">
        <f>'MARK LIST'!Z96</f>
        <v>60</v>
      </c>
      <c r="AQ28" s="365" t="str">
        <f>'MARK LIST'!AA96</f>
        <v>C1</v>
      </c>
      <c r="AR28" s="365">
        <f>'MARK LIST'!AG96</f>
        <v>60</v>
      </c>
      <c r="AS28" s="365">
        <f>'MARK LIST'!AI96</f>
        <v>60</v>
      </c>
      <c r="AT28" s="365" t="str">
        <f>'MARK LIST'!AJ96</f>
        <v>C1</v>
      </c>
      <c r="AU28" s="365">
        <f>'MARK LIST'!AO96</f>
        <v>30</v>
      </c>
      <c r="AV28" s="365">
        <f t="shared" si="5"/>
        <v>60</v>
      </c>
      <c r="AW28" s="365" t="str">
        <f>'MARK LIST'!AP96</f>
        <v>C1</v>
      </c>
      <c r="AX28" s="365">
        <f>'MARK LIST'!BA96</f>
        <v>48</v>
      </c>
      <c r="AY28" s="365">
        <f>'MARK LIST'!BB96</f>
        <v>60</v>
      </c>
      <c r="AZ28" s="365" t="str">
        <f>'MARK LIST'!BC96</f>
        <v>C1</v>
      </c>
      <c r="BA28" s="365">
        <f>'MARK LIST'!BO96</f>
        <v>48</v>
      </c>
      <c r="BB28" s="365">
        <f>'MARK LIST'!BP96</f>
        <v>60</v>
      </c>
      <c r="BC28" s="365" t="str">
        <f>'MARK LIST'!BQ96</f>
        <v>C1</v>
      </c>
      <c r="BD28" s="365">
        <f>'MARK LIST'!BW96</f>
        <v>60</v>
      </c>
      <c r="BE28" s="365">
        <f>'MARK LIST'!BY96</f>
        <v>75</v>
      </c>
      <c r="BF28" s="365" t="str">
        <f>'MARK LIST'!BZ96</f>
        <v>B1</v>
      </c>
      <c r="BG28" s="365">
        <f>'MARK LIST'!CE96</f>
        <v>35</v>
      </c>
      <c r="BH28" s="365">
        <f t="shared" si="6"/>
        <v>70</v>
      </c>
      <c r="BI28" s="365" t="str">
        <f>'MARK LIST'!CF96</f>
        <v>B2</v>
      </c>
      <c r="BJ28" s="365">
        <f>'MARK LIST'!CS96</f>
        <v>60</v>
      </c>
      <c r="BK28" s="365">
        <f t="shared" si="7"/>
        <v>100</v>
      </c>
      <c r="BL28" s="365" t="str">
        <f>'MARK LIST'!DJ96</f>
        <v>C1</v>
      </c>
      <c r="BM28" s="365">
        <f>'MARK LIST'!CT96</f>
        <v>68</v>
      </c>
      <c r="BN28" s="365">
        <f t="shared" si="8"/>
        <v>68</v>
      </c>
      <c r="BO28" s="366" t="str">
        <f t="shared" si="9"/>
        <v>B2</v>
      </c>
      <c r="BP28" s="365">
        <f>'MARK LIST'!CU96</f>
        <v>65</v>
      </c>
      <c r="BQ28" s="365" t="str">
        <f>'MARK LIST'!CW96</f>
        <v>7</v>
      </c>
      <c r="BR28" s="365" t="str">
        <f>'MARK LIST'!CV96</f>
        <v>B2</v>
      </c>
      <c r="BS28" s="367">
        <f>'MARK LIST'!K160</f>
        <v>48</v>
      </c>
      <c r="BT28" s="367">
        <f>'MARK LIST'!L160</f>
        <v>60</v>
      </c>
      <c r="BU28" s="367" t="str">
        <f>'MARK LIST'!M160</f>
        <v>C1</v>
      </c>
      <c r="BV28" s="367">
        <f>'MARK LIST'!Y160</f>
        <v>48</v>
      </c>
      <c r="BW28" s="367">
        <f>'MARK LIST'!Z160</f>
        <v>60</v>
      </c>
      <c r="BX28" s="367" t="str">
        <f>'MARK LIST'!AA160</f>
        <v>C1</v>
      </c>
      <c r="BY28" s="367">
        <f>'MARK LIST'!AG160</f>
        <v>60</v>
      </c>
      <c r="BZ28" s="367">
        <f>'MARK LIST'!AI160</f>
        <v>60</v>
      </c>
      <c r="CA28" s="367" t="str">
        <f>'MARK LIST'!AJ160</f>
        <v>C1</v>
      </c>
      <c r="CB28" s="367">
        <f>'MARK LIST'!AO160</f>
        <v>30</v>
      </c>
      <c r="CC28" s="367">
        <f t="shared" si="10"/>
        <v>60</v>
      </c>
      <c r="CD28" s="367" t="str">
        <f>'MARK LIST'!AP160</f>
        <v>C1</v>
      </c>
      <c r="CE28" s="367">
        <f>'MARK LIST'!BA160</f>
        <v>48</v>
      </c>
      <c r="CF28" s="367">
        <f>'MARK LIST'!BB160</f>
        <v>60</v>
      </c>
      <c r="CG28" s="367" t="str">
        <f>'MARK LIST'!BC160</f>
        <v>C1</v>
      </c>
      <c r="CH28" s="367">
        <f>'MARK LIST'!BO160</f>
        <v>48</v>
      </c>
      <c r="CI28" s="367">
        <f>'MARK LIST'!BP160</f>
        <v>60</v>
      </c>
      <c r="CJ28" s="367" t="str">
        <f>'MARK LIST'!BQ160</f>
        <v>C1</v>
      </c>
      <c r="CK28" s="367">
        <f>'MARK LIST'!BW160</f>
        <v>60</v>
      </c>
      <c r="CL28" s="367">
        <f>'MARK LIST'!BY160</f>
        <v>67</v>
      </c>
      <c r="CM28" s="367" t="str">
        <f>'MARK LIST'!BZ160</f>
        <v>B2</v>
      </c>
      <c r="CN28" s="367">
        <f>'MARK LIST'!CE160</f>
        <v>32</v>
      </c>
      <c r="CO28" s="367">
        <f t="shared" si="11"/>
        <v>64</v>
      </c>
      <c r="CP28" s="367" t="str">
        <f>'MARK LIST'!CF160</f>
        <v>B2</v>
      </c>
      <c r="CQ28" s="367">
        <f>'MARK LIST'!CS160</f>
        <v>60</v>
      </c>
      <c r="CR28" s="367">
        <f t="shared" si="12"/>
        <v>60</v>
      </c>
      <c r="CS28" s="367" t="str">
        <f>'MARK LIST'!DJ160</f>
        <v>C1</v>
      </c>
      <c r="CT28" s="367">
        <f>'MARK LIST'!CT160</f>
        <v>64</v>
      </c>
      <c r="CU28" s="367">
        <f t="shared" si="13"/>
        <v>64</v>
      </c>
      <c r="CV28" s="368" t="str">
        <f t="shared" si="14"/>
        <v>B2</v>
      </c>
      <c r="CW28" s="367">
        <f>'MARK LIST'!CU160</f>
        <v>62</v>
      </c>
      <c r="CX28" s="367" t="str">
        <f>'MARK LIST'!CW160</f>
        <v>7</v>
      </c>
      <c r="CY28" s="367" t="str">
        <f>'MARK LIST'!CV160</f>
        <v>B2</v>
      </c>
      <c r="CZ28" s="369">
        <f>'MARK LIST'!K224</f>
        <v>48</v>
      </c>
      <c r="DA28" s="369">
        <f>'MARK LIST'!L224</f>
        <v>48</v>
      </c>
      <c r="DB28" s="369" t="str">
        <f>'MARK LIST'!M224</f>
        <v>C2</v>
      </c>
      <c r="DC28" s="369">
        <f>'MARK LIST'!Y224</f>
        <v>48</v>
      </c>
      <c r="DD28" s="369">
        <f>'MARK LIST'!Z224</f>
        <v>60</v>
      </c>
      <c r="DE28" s="369" t="str">
        <f>'MARK LIST'!AA224</f>
        <v>C1</v>
      </c>
      <c r="DF28" s="369">
        <f>'MARK LIST'!AG224</f>
        <v>60</v>
      </c>
      <c r="DG28" s="369">
        <f>'MARK LIST'!AI224</f>
        <v>60</v>
      </c>
      <c r="DH28" s="369" t="str">
        <f>'MARK LIST'!AJ224</f>
        <v>C1</v>
      </c>
      <c r="DI28" s="369">
        <f>'MARK LIST'!AO224</f>
        <v>29</v>
      </c>
      <c r="DJ28" s="369">
        <f t="shared" si="15"/>
        <v>58</v>
      </c>
      <c r="DK28" s="369" t="str">
        <f>'MARK LIST'!AP224</f>
        <v>C1</v>
      </c>
      <c r="DL28" s="369">
        <f>'MARK LIST'!BA224</f>
        <v>48</v>
      </c>
      <c r="DM28" s="369">
        <f>'MARK LIST'!BB224</f>
        <v>60</v>
      </c>
      <c r="DN28" s="369" t="str">
        <f>'MARK LIST'!BC224</f>
        <v>C1</v>
      </c>
      <c r="DO28" s="369">
        <f>'MARK LIST'!BO224</f>
        <v>48</v>
      </c>
      <c r="DP28" s="369">
        <f>'MARK LIST'!BP224</f>
        <v>60</v>
      </c>
      <c r="DQ28" s="369" t="str">
        <f>'MARK LIST'!BQ224</f>
        <v>C1</v>
      </c>
      <c r="DR28" s="369">
        <f>'MARK LIST'!BW224</f>
        <v>60</v>
      </c>
      <c r="DS28" s="369">
        <f>'MARK LIST'!BY224</f>
        <v>60</v>
      </c>
      <c r="DT28" s="369" t="str">
        <f>'MARK LIST'!BZ224</f>
        <v>C1</v>
      </c>
      <c r="DU28" s="369">
        <f>'MARK LIST'!CE224</f>
        <v>30</v>
      </c>
      <c r="DV28" s="369">
        <f t="shared" si="16"/>
        <v>60</v>
      </c>
      <c r="DW28" s="369" t="str">
        <f>'MARK LIST'!CF224</f>
        <v>C1</v>
      </c>
      <c r="DX28" s="369">
        <f>'MARK LIST'!CS224</f>
        <v>57</v>
      </c>
      <c r="DY28" s="369">
        <f t="shared" si="17"/>
        <v>57</v>
      </c>
      <c r="DZ28" s="369" t="str">
        <f>'MARK LIST'!DJ224</f>
        <v>C1</v>
      </c>
      <c r="EA28" s="369">
        <f>'MARK LIST'!CT224</f>
        <v>60</v>
      </c>
      <c r="EB28" s="369">
        <f t="shared" si="18"/>
        <v>60</v>
      </c>
      <c r="EC28" s="113" t="str">
        <f t="shared" si="19"/>
        <v>C1</v>
      </c>
      <c r="ED28" s="369">
        <f>'MARK LIST'!CU224</f>
        <v>59</v>
      </c>
      <c r="EE28" s="369" t="str">
        <f>'MARK LIST'!CW224</f>
        <v>6</v>
      </c>
      <c r="EF28" s="369" t="str">
        <f>'MARK LIST'!CV224</f>
        <v>C1</v>
      </c>
      <c r="EG28" s="367">
        <f>'MARK LIST'!K288</f>
        <v>48</v>
      </c>
      <c r="EH28" s="367">
        <f>'MARK LIST'!L288</f>
        <v>60</v>
      </c>
      <c r="EI28" s="367" t="str">
        <f>'MARK LIST'!M288</f>
        <v>C1</v>
      </c>
      <c r="EJ28" s="367">
        <f>'MARK LIST'!Y288</f>
        <v>48</v>
      </c>
      <c r="EK28" s="367">
        <f>'MARK LIST'!Z288</f>
        <v>60</v>
      </c>
      <c r="EL28" s="367" t="str">
        <f>'MARK LIST'!AA288</f>
        <v>C1</v>
      </c>
      <c r="EM28" s="367">
        <f>'MARK LIST'!AG288</f>
        <v>60</v>
      </c>
      <c r="EN28" s="367">
        <f>'MARK LIST'!AI288</f>
        <v>60</v>
      </c>
      <c r="EO28" s="367" t="str">
        <f>'MARK LIST'!AJ288</f>
        <v>C1</v>
      </c>
      <c r="EP28" s="367">
        <f>'MARK LIST'!AO288</f>
        <v>30</v>
      </c>
      <c r="EQ28" s="367">
        <f t="shared" si="20"/>
        <v>60</v>
      </c>
      <c r="ER28" s="367" t="str">
        <f>'MARK LIST'!AP288</f>
        <v>C1</v>
      </c>
      <c r="ES28" s="367">
        <f>'MARK LIST'!BA288</f>
        <v>48</v>
      </c>
      <c r="ET28" s="367">
        <f>'MARK LIST'!BB288</f>
        <v>60</v>
      </c>
      <c r="EU28" s="367" t="str">
        <f>'MARK LIST'!BC288</f>
        <v>C1</v>
      </c>
      <c r="EV28" s="367">
        <f>'MARK LIST'!BO288</f>
        <v>48</v>
      </c>
      <c r="EW28" s="367">
        <f>'MARK LIST'!BP288</f>
        <v>60</v>
      </c>
      <c r="EX28" s="367" t="str">
        <f>'MARK LIST'!BQ288</f>
        <v>C1</v>
      </c>
      <c r="EY28" s="367">
        <f>'MARK LIST'!BW288</f>
        <v>60</v>
      </c>
      <c r="EZ28" s="367">
        <f>'MARK LIST'!BY288</f>
        <v>75</v>
      </c>
      <c r="FA28" s="367" t="str">
        <f>'MARK LIST'!BZ288</f>
        <v>B1</v>
      </c>
      <c r="FB28" s="367">
        <f>'MARK LIST'!CE288</f>
        <v>35</v>
      </c>
      <c r="FC28" s="367">
        <f t="shared" si="21"/>
        <v>70</v>
      </c>
      <c r="FD28" s="367" t="str">
        <f>'MARK LIST'!CF288</f>
        <v>B2</v>
      </c>
      <c r="FE28" s="367">
        <f>'MARK LIST'!CS288</f>
        <v>60</v>
      </c>
      <c r="FF28" s="367">
        <f t="shared" si="22"/>
        <v>60</v>
      </c>
      <c r="FG28" s="367" t="str">
        <f>'MARK LIST'!DJ288</f>
        <v>C1</v>
      </c>
      <c r="FH28" s="367">
        <f>'MARK LIST'!CT288</f>
        <v>68</v>
      </c>
      <c r="FI28" s="367">
        <f t="shared" si="23"/>
        <v>68</v>
      </c>
      <c r="FJ28" s="368" t="str">
        <f t="shared" ca="1" si="24"/>
        <v>B2</v>
      </c>
      <c r="FK28" s="367">
        <f>'MARK LIST'!CU288</f>
        <v>65</v>
      </c>
      <c r="FL28" s="367" t="str">
        <f>'MARK LIST'!CW288</f>
        <v>7</v>
      </c>
      <c r="FM28" s="367" t="str">
        <f>'MARK LIST'!CV288</f>
        <v>B2</v>
      </c>
      <c r="FN28" s="370">
        <f>'MARK LIST'!K352</f>
        <v>48</v>
      </c>
      <c r="FO28" s="370">
        <f>'MARK LIST'!L352</f>
        <v>60</v>
      </c>
      <c r="FP28" s="370" t="str">
        <f>'MARK LIST'!M352</f>
        <v>C1</v>
      </c>
      <c r="FQ28" s="370">
        <f>'MARK LIST'!Y352</f>
        <v>48</v>
      </c>
      <c r="FR28" s="370">
        <f>'MARK LIST'!Z352</f>
        <v>60</v>
      </c>
      <c r="FS28" s="370" t="str">
        <f>'MARK LIST'!AA352</f>
        <v>C1</v>
      </c>
      <c r="FT28" s="370">
        <f>'MARK LIST'!AG352</f>
        <v>60</v>
      </c>
      <c r="FU28" s="370">
        <f>'MARK LIST'!AI352</f>
        <v>60</v>
      </c>
      <c r="FV28" s="370" t="str">
        <f>'MARK LIST'!AJ352</f>
        <v>C1</v>
      </c>
      <c r="FW28" s="370">
        <f>'MARK LIST'!AO352</f>
        <v>30</v>
      </c>
      <c r="FX28" s="370">
        <f t="shared" si="25"/>
        <v>60</v>
      </c>
      <c r="FY28" s="370" t="str">
        <f>'MARK LIST'!AP352</f>
        <v>C1</v>
      </c>
      <c r="FZ28" s="370">
        <f>'MARK LIST'!BA352</f>
        <v>48</v>
      </c>
      <c r="GA28" s="370">
        <f>'MARK LIST'!BB352</f>
        <v>60</v>
      </c>
      <c r="GB28" s="370" t="str">
        <f>'MARK LIST'!BC352</f>
        <v>C1</v>
      </c>
      <c r="GC28" s="370">
        <f>'MARK LIST'!BO352</f>
        <v>48</v>
      </c>
      <c r="GD28" s="370">
        <f>'MARK LIST'!BP352</f>
        <v>60</v>
      </c>
      <c r="GE28" s="370" t="str">
        <f>'MARK LIST'!BQ352</f>
        <v>C1</v>
      </c>
      <c r="GF28" s="370">
        <f>'MARK LIST'!BW352</f>
        <v>60</v>
      </c>
      <c r="GG28" s="370">
        <f>'MARK LIST'!BY352</f>
        <v>60</v>
      </c>
      <c r="GH28" s="370" t="str">
        <f>'MARK LIST'!BZ352</f>
        <v>C1</v>
      </c>
      <c r="GI28" s="370">
        <f>'MARK LIST'!CE352</f>
        <v>30</v>
      </c>
      <c r="GJ28" s="370">
        <f t="shared" si="26"/>
        <v>60</v>
      </c>
      <c r="GK28" s="370" t="str">
        <f>'MARK LIST'!CF352</f>
        <v>C1</v>
      </c>
      <c r="GL28" s="370">
        <f>'MARK LIST'!CS352</f>
        <v>60</v>
      </c>
      <c r="GM28" s="370">
        <f t="shared" si="27"/>
        <v>60</v>
      </c>
      <c r="GN28" s="370" t="str">
        <f>'MARK LIST'!DJ352</f>
        <v>C1</v>
      </c>
      <c r="GO28" s="370">
        <f>'MARK LIST'!CT352</f>
        <v>60</v>
      </c>
      <c r="GP28" s="370">
        <f t="shared" si="28"/>
        <v>60</v>
      </c>
      <c r="GQ28" s="371" t="str">
        <f t="shared" si="29"/>
        <v>C1</v>
      </c>
      <c r="GR28" s="370">
        <f>'MARK LIST'!CU352</f>
        <v>60</v>
      </c>
      <c r="GS28" s="370" t="str">
        <f>'MARK LIST'!CW352</f>
        <v>6</v>
      </c>
      <c r="GT28" s="370" t="str">
        <f>'MARK LIST'!CV352</f>
        <v>C1</v>
      </c>
      <c r="GU28" s="361">
        <f>'MARK LIST'!CQ415</f>
        <v>371</v>
      </c>
      <c r="GV28" s="361">
        <f>'MARK LIST'!CR415</f>
        <v>62</v>
      </c>
      <c r="GW28" s="361" t="str">
        <f>'MARK LIST'!CS415</f>
        <v>B2</v>
      </c>
      <c r="GX28" s="361">
        <f>'MARK LIST'!CT415</f>
        <v>6</v>
      </c>
      <c r="GY28" s="361">
        <f>'MARK LIST'!CU415</f>
        <v>20</v>
      </c>
    </row>
    <row r="29" spans="1:207" ht="13.35" customHeight="1">
      <c r="A29" s="359">
        <f>'STUDENT PROFILE'!A29</f>
        <v>23</v>
      </c>
      <c r="B29" s="359" t="str">
        <f>'STUDENT PROFILE'!B29</f>
        <v>M</v>
      </c>
      <c r="C29" s="360" t="str">
        <f>'STUDENT PROFILE'!C29</f>
        <v>Asha</v>
      </c>
      <c r="D29" s="359">
        <f>'STUDENT PROFILE'!D29</f>
        <v>2752</v>
      </c>
      <c r="E29" s="364">
        <f>'MARK LIST'!K33</f>
        <v>48</v>
      </c>
      <c r="F29" s="364">
        <f>'MARK LIST'!L33</f>
        <v>60</v>
      </c>
      <c r="G29" s="364" t="str">
        <f>'MARK LIST'!M33</f>
        <v>C1</v>
      </c>
      <c r="H29" s="361">
        <f>'MARK LIST'!Y33</f>
        <v>48</v>
      </c>
      <c r="I29" s="361">
        <f>'MARK LIST'!Z33</f>
        <v>60</v>
      </c>
      <c r="J29" s="361" t="str">
        <f>'MARK LIST'!AA33</f>
        <v>C1</v>
      </c>
      <c r="K29" s="361">
        <f>'MARK LIST'!AG33</f>
        <v>60</v>
      </c>
      <c r="L29" s="361">
        <f>'MARK LIST'!AI33</f>
        <v>60</v>
      </c>
      <c r="M29" s="361" t="str">
        <f>'MARK LIST'!AJ33</f>
        <v>C1</v>
      </c>
      <c r="N29" s="361">
        <f>'MARK LIST'!AO33</f>
        <v>30</v>
      </c>
      <c r="O29" s="361">
        <f t="shared" si="0"/>
        <v>60</v>
      </c>
      <c r="P29" s="361" t="str">
        <f>'MARK LIST'!AP33</f>
        <v>C1</v>
      </c>
      <c r="Q29" s="361">
        <f>'MARK LIST'!BA33</f>
        <v>48</v>
      </c>
      <c r="R29" s="361">
        <f>'MARK LIST'!BB33</f>
        <v>60</v>
      </c>
      <c r="S29" s="361" t="str">
        <f>'MARK LIST'!BC33</f>
        <v>C1</v>
      </c>
      <c r="T29" s="361">
        <f>'MARK LIST'!BO33</f>
        <v>48</v>
      </c>
      <c r="U29" s="361">
        <f>'MARK LIST'!BP33</f>
        <v>60</v>
      </c>
      <c r="V29" s="361" t="str">
        <f>'MARK LIST'!BQ33</f>
        <v>C1</v>
      </c>
      <c r="W29" s="361">
        <f>'MARK LIST'!BW33</f>
        <v>60</v>
      </c>
      <c r="X29" s="361">
        <f>'MARK LIST'!BY33</f>
        <v>60</v>
      </c>
      <c r="Y29" s="361" t="str">
        <f>'MARK LIST'!BZ33</f>
        <v>C1</v>
      </c>
      <c r="Z29" s="361">
        <f>'MARK LIST'!CE33</f>
        <v>30</v>
      </c>
      <c r="AA29" s="361">
        <f t="shared" si="1"/>
        <v>60</v>
      </c>
      <c r="AB29" s="361" t="str">
        <f>'MARK LIST'!CF33</f>
        <v>C1</v>
      </c>
      <c r="AC29" s="361">
        <f>'MARK LIST'!CS33</f>
        <v>60</v>
      </c>
      <c r="AD29" s="361">
        <f t="shared" si="2"/>
        <v>60</v>
      </c>
      <c r="AE29" s="361" t="str">
        <f>'MARK LIST'!DJ33</f>
        <v>C1</v>
      </c>
      <c r="AF29" s="361">
        <f>'MARK LIST'!CT33</f>
        <v>60</v>
      </c>
      <c r="AG29" s="361">
        <f t="shared" si="3"/>
        <v>60</v>
      </c>
      <c r="AH29" s="113" t="str">
        <f t="shared" si="4"/>
        <v>C1</v>
      </c>
      <c r="AI29" s="361">
        <f>'MARK LIST'!CU33</f>
        <v>60</v>
      </c>
      <c r="AJ29" s="361" t="str">
        <f>'MARK LIST'!CW33</f>
        <v>6</v>
      </c>
      <c r="AK29" s="361" t="str">
        <f>'MARK LIST'!CV33</f>
        <v>C1</v>
      </c>
      <c r="AL29" s="365">
        <f>'MARK LIST'!K97</f>
        <v>48</v>
      </c>
      <c r="AM29" s="365">
        <f>'MARK LIST'!L97</f>
        <v>60</v>
      </c>
      <c r="AN29" s="365" t="str">
        <f>'MARK LIST'!M97</f>
        <v>C1</v>
      </c>
      <c r="AO29" s="365">
        <f>'MARK LIST'!Y97</f>
        <v>48</v>
      </c>
      <c r="AP29" s="365">
        <f>'MARK LIST'!Z97</f>
        <v>60</v>
      </c>
      <c r="AQ29" s="365" t="str">
        <f>'MARK LIST'!AA97</f>
        <v>C1</v>
      </c>
      <c r="AR29" s="365">
        <f>'MARK LIST'!AG97</f>
        <v>60</v>
      </c>
      <c r="AS29" s="365">
        <f>'MARK LIST'!AI97</f>
        <v>60</v>
      </c>
      <c r="AT29" s="365" t="str">
        <f>'MARK LIST'!AJ97</f>
        <v>C1</v>
      </c>
      <c r="AU29" s="365">
        <f>'MARK LIST'!AO97</f>
        <v>30</v>
      </c>
      <c r="AV29" s="365">
        <f t="shared" si="5"/>
        <v>60</v>
      </c>
      <c r="AW29" s="365" t="str">
        <f>'MARK LIST'!AP97</f>
        <v>C1</v>
      </c>
      <c r="AX29" s="365">
        <f>'MARK LIST'!BA97</f>
        <v>48</v>
      </c>
      <c r="AY29" s="365">
        <f>'MARK LIST'!BB97</f>
        <v>60</v>
      </c>
      <c r="AZ29" s="365" t="str">
        <f>'MARK LIST'!BC97</f>
        <v>C1</v>
      </c>
      <c r="BA29" s="365">
        <f>'MARK LIST'!BO97</f>
        <v>48</v>
      </c>
      <c r="BB29" s="365">
        <f>'MARK LIST'!BP97</f>
        <v>60</v>
      </c>
      <c r="BC29" s="365" t="str">
        <f>'MARK LIST'!BQ97</f>
        <v>C1</v>
      </c>
      <c r="BD29" s="365">
        <f>'MARK LIST'!BW97</f>
        <v>60</v>
      </c>
      <c r="BE29" s="365">
        <f>'MARK LIST'!BY97</f>
        <v>75</v>
      </c>
      <c r="BF29" s="365" t="str">
        <f>'MARK LIST'!BZ97</f>
        <v>B1</v>
      </c>
      <c r="BG29" s="365">
        <f>'MARK LIST'!CE97</f>
        <v>35</v>
      </c>
      <c r="BH29" s="365">
        <f t="shared" si="6"/>
        <v>70</v>
      </c>
      <c r="BI29" s="365" t="str">
        <f>'MARK LIST'!CF97</f>
        <v>B2</v>
      </c>
      <c r="BJ29" s="365">
        <f>'MARK LIST'!CS97</f>
        <v>60</v>
      </c>
      <c r="BK29" s="365">
        <f t="shared" si="7"/>
        <v>100</v>
      </c>
      <c r="BL29" s="365" t="str">
        <f>'MARK LIST'!DJ97</f>
        <v>C1</v>
      </c>
      <c r="BM29" s="365">
        <f>'MARK LIST'!CT97</f>
        <v>68</v>
      </c>
      <c r="BN29" s="365">
        <f t="shared" si="8"/>
        <v>68</v>
      </c>
      <c r="BO29" s="366" t="str">
        <f t="shared" si="9"/>
        <v>B2</v>
      </c>
      <c r="BP29" s="365">
        <f>'MARK LIST'!CU97</f>
        <v>65</v>
      </c>
      <c r="BQ29" s="365" t="str">
        <f>'MARK LIST'!CW97</f>
        <v>7</v>
      </c>
      <c r="BR29" s="365" t="str">
        <f>'MARK LIST'!CV97</f>
        <v>B2</v>
      </c>
      <c r="BS29" s="367">
        <f>'MARK LIST'!K161</f>
        <v>48</v>
      </c>
      <c r="BT29" s="367">
        <f>'MARK LIST'!L161</f>
        <v>60</v>
      </c>
      <c r="BU29" s="367" t="str">
        <f>'MARK LIST'!M161</f>
        <v>C1</v>
      </c>
      <c r="BV29" s="367">
        <f>'MARK LIST'!Y161</f>
        <v>48</v>
      </c>
      <c r="BW29" s="367">
        <f>'MARK LIST'!Z161</f>
        <v>60</v>
      </c>
      <c r="BX29" s="367" t="str">
        <f>'MARK LIST'!AA161</f>
        <v>C1</v>
      </c>
      <c r="BY29" s="367">
        <f>'MARK LIST'!AG161</f>
        <v>60</v>
      </c>
      <c r="BZ29" s="367">
        <f>'MARK LIST'!AI161</f>
        <v>60</v>
      </c>
      <c r="CA29" s="367" t="str">
        <f>'MARK LIST'!AJ161</f>
        <v>C1</v>
      </c>
      <c r="CB29" s="367">
        <f>'MARK LIST'!AO161</f>
        <v>30</v>
      </c>
      <c r="CC29" s="367">
        <f t="shared" si="10"/>
        <v>60</v>
      </c>
      <c r="CD29" s="367" t="str">
        <f>'MARK LIST'!AP161</f>
        <v>C1</v>
      </c>
      <c r="CE29" s="367">
        <f>'MARK LIST'!BA161</f>
        <v>48</v>
      </c>
      <c r="CF29" s="367">
        <f>'MARK LIST'!BB161</f>
        <v>60</v>
      </c>
      <c r="CG29" s="367" t="str">
        <f>'MARK LIST'!BC161</f>
        <v>C1</v>
      </c>
      <c r="CH29" s="367">
        <f>'MARK LIST'!BO161</f>
        <v>48</v>
      </c>
      <c r="CI29" s="367">
        <f>'MARK LIST'!BP161</f>
        <v>60</v>
      </c>
      <c r="CJ29" s="367" t="str">
        <f>'MARK LIST'!BQ161</f>
        <v>C1</v>
      </c>
      <c r="CK29" s="367">
        <f>'MARK LIST'!BW161</f>
        <v>60</v>
      </c>
      <c r="CL29" s="367">
        <f>'MARK LIST'!BY161</f>
        <v>67</v>
      </c>
      <c r="CM29" s="367" t="str">
        <f>'MARK LIST'!BZ161</f>
        <v>B2</v>
      </c>
      <c r="CN29" s="367">
        <f>'MARK LIST'!CE161</f>
        <v>32</v>
      </c>
      <c r="CO29" s="367">
        <f t="shared" si="11"/>
        <v>64</v>
      </c>
      <c r="CP29" s="367" t="str">
        <f>'MARK LIST'!CF161</f>
        <v>B2</v>
      </c>
      <c r="CQ29" s="367">
        <f>'MARK LIST'!CS161</f>
        <v>60</v>
      </c>
      <c r="CR29" s="367">
        <f t="shared" si="12"/>
        <v>60</v>
      </c>
      <c r="CS29" s="367" t="str">
        <f>'MARK LIST'!DJ161</f>
        <v>C1</v>
      </c>
      <c r="CT29" s="367">
        <f>'MARK LIST'!CT161</f>
        <v>64</v>
      </c>
      <c r="CU29" s="367">
        <f t="shared" si="13"/>
        <v>64</v>
      </c>
      <c r="CV29" s="368" t="str">
        <f t="shared" si="14"/>
        <v>B2</v>
      </c>
      <c r="CW29" s="367">
        <f>'MARK LIST'!CU161</f>
        <v>62</v>
      </c>
      <c r="CX29" s="367" t="str">
        <f>'MARK LIST'!CW161</f>
        <v>7</v>
      </c>
      <c r="CY29" s="367" t="str">
        <f>'MARK LIST'!CV161</f>
        <v>B2</v>
      </c>
      <c r="CZ29" s="369">
        <f>'MARK LIST'!K225</f>
        <v>48</v>
      </c>
      <c r="DA29" s="369">
        <f>'MARK LIST'!L225</f>
        <v>48</v>
      </c>
      <c r="DB29" s="369" t="str">
        <f>'MARK LIST'!M225</f>
        <v>C2</v>
      </c>
      <c r="DC29" s="369">
        <f>'MARK LIST'!Y225</f>
        <v>48</v>
      </c>
      <c r="DD29" s="369">
        <f>'MARK LIST'!Z225</f>
        <v>60</v>
      </c>
      <c r="DE29" s="369" t="str">
        <f>'MARK LIST'!AA225</f>
        <v>C1</v>
      </c>
      <c r="DF29" s="369">
        <f>'MARK LIST'!AG225</f>
        <v>60</v>
      </c>
      <c r="DG29" s="369">
        <f>'MARK LIST'!AI225</f>
        <v>60</v>
      </c>
      <c r="DH29" s="369" t="str">
        <f>'MARK LIST'!AJ225</f>
        <v>C1</v>
      </c>
      <c r="DI29" s="369">
        <f>'MARK LIST'!AO225</f>
        <v>29</v>
      </c>
      <c r="DJ29" s="369">
        <f t="shared" si="15"/>
        <v>58</v>
      </c>
      <c r="DK29" s="369" t="str">
        <f>'MARK LIST'!AP225</f>
        <v>C1</v>
      </c>
      <c r="DL29" s="369">
        <f>'MARK LIST'!BA225</f>
        <v>48</v>
      </c>
      <c r="DM29" s="369">
        <f>'MARK LIST'!BB225</f>
        <v>60</v>
      </c>
      <c r="DN29" s="369" t="str">
        <f>'MARK LIST'!BC225</f>
        <v>C1</v>
      </c>
      <c r="DO29" s="369">
        <f>'MARK LIST'!BO225</f>
        <v>48</v>
      </c>
      <c r="DP29" s="369">
        <f>'MARK LIST'!BP225</f>
        <v>60</v>
      </c>
      <c r="DQ29" s="369" t="str">
        <f>'MARK LIST'!BQ225</f>
        <v>C1</v>
      </c>
      <c r="DR29" s="369">
        <f>'MARK LIST'!BW225</f>
        <v>60</v>
      </c>
      <c r="DS29" s="369">
        <f>'MARK LIST'!BY225</f>
        <v>60</v>
      </c>
      <c r="DT29" s="369" t="str">
        <f>'MARK LIST'!BZ225</f>
        <v>C1</v>
      </c>
      <c r="DU29" s="369">
        <f>'MARK LIST'!CE225</f>
        <v>30</v>
      </c>
      <c r="DV29" s="369">
        <f t="shared" si="16"/>
        <v>60</v>
      </c>
      <c r="DW29" s="369" t="str">
        <f>'MARK LIST'!CF225</f>
        <v>C1</v>
      </c>
      <c r="DX29" s="369">
        <f>'MARK LIST'!CS225</f>
        <v>57</v>
      </c>
      <c r="DY29" s="369">
        <f t="shared" si="17"/>
        <v>57</v>
      </c>
      <c r="DZ29" s="369" t="str">
        <f>'MARK LIST'!DJ225</f>
        <v>C1</v>
      </c>
      <c r="EA29" s="369">
        <f>'MARK LIST'!CT225</f>
        <v>60</v>
      </c>
      <c r="EB29" s="369">
        <f t="shared" si="18"/>
        <v>60</v>
      </c>
      <c r="EC29" s="113" t="str">
        <f t="shared" si="19"/>
        <v>C1</v>
      </c>
      <c r="ED29" s="369">
        <f>'MARK LIST'!CU225</f>
        <v>59</v>
      </c>
      <c r="EE29" s="369" t="str">
        <f>'MARK LIST'!CW225</f>
        <v>6</v>
      </c>
      <c r="EF29" s="369" t="str">
        <f>'MARK LIST'!CV225</f>
        <v>C1</v>
      </c>
      <c r="EG29" s="367">
        <f>'MARK LIST'!K289</f>
        <v>48</v>
      </c>
      <c r="EH29" s="367">
        <f>'MARK LIST'!L289</f>
        <v>60</v>
      </c>
      <c r="EI29" s="367" t="str">
        <f>'MARK LIST'!M289</f>
        <v>C1</v>
      </c>
      <c r="EJ29" s="367">
        <f>'MARK LIST'!Y289</f>
        <v>48</v>
      </c>
      <c r="EK29" s="367">
        <f>'MARK LIST'!Z289</f>
        <v>60</v>
      </c>
      <c r="EL29" s="367" t="str">
        <f>'MARK LIST'!AA289</f>
        <v>C1</v>
      </c>
      <c r="EM29" s="367">
        <f>'MARK LIST'!AG289</f>
        <v>60</v>
      </c>
      <c r="EN29" s="367">
        <f>'MARK LIST'!AI289</f>
        <v>60</v>
      </c>
      <c r="EO29" s="367" t="str">
        <f>'MARK LIST'!AJ289</f>
        <v>C1</v>
      </c>
      <c r="EP29" s="367">
        <f>'MARK LIST'!AO289</f>
        <v>30</v>
      </c>
      <c r="EQ29" s="367">
        <f t="shared" si="20"/>
        <v>60</v>
      </c>
      <c r="ER29" s="367" t="str">
        <f>'MARK LIST'!AP289</f>
        <v>C1</v>
      </c>
      <c r="ES29" s="367">
        <f>'MARK LIST'!BA289</f>
        <v>48</v>
      </c>
      <c r="ET29" s="367">
        <f>'MARK LIST'!BB289</f>
        <v>60</v>
      </c>
      <c r="EU29" s="367" t="str">
        <f>'MARK LIST'!BC289</f>
        <v>C1</v>
      </c>
      <c r="EV29" s="367">
        <f>'MARK LIST'!BO289</f>
        <v>48</v>
      </c>
      <c r="EW29" s="367">
        <f>'MARK LIST'!BP289</f>
        <v>60</v>
      </c>
      <c r="EX29" s="367" t="str">
        <f>'MARK LIST'!BQ289</f>
        <v>C1</v>
      </c>
      <c r="EY29" s="367">
        <f>'MARK LIST'!BW289</f>
        <v>60</v>
      </c>
      <c r="EZ29" s="367">
        <f>'MARK LIST'!BY289</f>
        <v>75</v>
      </c>
      <c r="FA29" s="367" t="str">
        <f>'MARK LIST'!BZ289</f>
        <v>B1</v>
      </c>
      <c r="FB29" s="367">
        <f>'MARK LIST'!CE289</f>
        <v>35</v>
      </c>
      <c r="FC29" s="367">
        <f t="shared" si="21"/>
        <v>70</v>
      </c>
      <c r="FD29" s="367" t="str">
        <f>'MARK LIST'!CF289</f>
        <v>B2</v>
      </c>
      <c r="FE29" s="367">
        <f>'MARK LIST'!CS289</f>
        <v>60</v>
      </c>
      <c r="FF29" s="367">
        <f t="shared" si="22"/>
        <v>60</v>
      </c>
      <c r="FG29" s="367" t="str">
        <f>'MARK LIST'!DJ289</f>
        <v>C1</v>
      </c>
      <c r="FH29" s="367">
        <f>'MARK LIST'!CT289</f>
        <v>68</v>
      </c>
      <c r="FI29" s="367">
        <f t="shared" si="23"/>
        <v>68</v>
      </c>
      <c r="FJ29" s="368" t="str">
        <f t="shared" ca="1" si="24"/>
        <v>B2</v>
      </c>
      <c r="FK29" s="367">
        <f>'MARK LIST'!CU289</f>
        <v>65</v>
      </c>
      <c r="FL29" s="367" t="str">
        <f>'MARK LIST'!CW289</f>
        <v>7</v>
      </c>
      <c r="FM29" s="367" t="str">
        <f>'MARK LIST'!CV289</f>
        <v>B2</v>
      </c>
      <c r="FN29" s="370">
        <f>'MARK LIST'!K353</f>
        <v>48</v>
      </c>
      <c r="FO29" s="370">
        <f>'MARK LIST'!L353</f>
        <v>60</v>
      </c>
      <c r="FP29" s="370" t="str">
        <f>'MARK LIST'!M353</f>
        <v>C1</v>
      </c>
      <c r="FQ29" s="370">
        <f>'MARK LIST'!Y353</f>
        <v>48</v>
      </c>
      <c r="FR29" s="370">
        <f>'MARK LIST'!Z353</f>
        <v>60</v>
      </c>
      <c r="FS29" s="370" t="str">
        <f>'MARK LIST'!AA353</f>
        <v>C1</v>
      </c>
      <c r="FT29" s="370">
        <f>'MARK LIST'!AG353</f>
        <v>60</v>
      </c>
      <c r="FU29" s="370">
        <f>'MARK LIST'!AI353</f>
        <v>60</v>
      </c>
      <c r="FV29" s="370" t="str">
        <f>'MARK LIST'!AJ353</f>
        <v>C1</v>
      </c>
      <c r="FW29" s="370">
        <f>'MARK LIST'!AO353</f>
        <v>30</v>
      </c>
      <c r="FX29" s="370">
        <f t="shared" si="25"/>
        <v>60</v>
      </c>
      <c r="FY29" s="370" t="str">
        <f>'MARK LIST'!AP353</f>
        <v>C1</v>
      </c>
      <c r="FZ29" s="370">
        <f>'MARK LIST'!BA353</f>
        <v>48</v>
      </c>
      <c r="GA29" s="370">
        <f>'MARK LIST'!BB353</f>
        <v>60</v>
      </c>
      <c r="GB29" s="370" t="str">
        <f>'MARK LIST'!BC353</f>
        <v>C1</v>
      </c>
      <c r="GC29" s="370">
        <f>'MARK LIST'!BO353</f>
        <v>48</v>
      </c>
      <c r="GD29" s="370">
        <f>'MARK LIST'!BP353</f>
        <v>60</v>
      </c>
      <c r="GE29" s="370" t="str">
        <f>'MARK LIST'!BQ353</f>
        <v>C1</v>
      </c>
      <c r="GF29" s="370">
        <f>'MARK LIST'!BW353</f>
        <v>60</v>
      </c>
      <c r="GG29" s="370">
        <f>'MARK LIST'!BY353</f>
        <v>60</v>
      </c>
      <c r="GH29" s="370" t="str">
        <f>'MARK LIST'!BZ353</f>
        <v>C1</v>
      </c>
      <c r="GI29" s="370">
        <f>'MARK LIST'!CE353</f>
        <v>30</v>
      </c>
      <c r="GJ29" s="370">
        <f t="shared" si="26"/>
        <v>60</v>
      </c>
      <c r="GK29" s="370" t="str">
        <f>'MARK LIST'!CF353</f>
        <v>C1</v>
      </c>
      <c r="GL29" s="370">
        <f>'MARK LIST'!CS353</f>
        <v>60</v>
      </c>
      <c r="GM29" s="370">
        <f t="shared" si="27"/>
        <v>60</v>
      </c>
      <c r="GN29" s="370" t="str">
        <f>'MARK LIST'!DJ353</f>
        <v>C1</v>
      </c>
      <c r="GO29" s="370">
        <f>'MARK LIST'!CT353</f>
        <v>60</v>
      </c>
      <c r="GP29" s="370">
        <f t="shared" si="28"/>
        <v>60</v>
      </c>
      <c r="GQ29" s="371" t="str">
        <f t="shared" si="29"/>
        <v>C1</v>
      </c>
      <c r="GR29" s="370">
        <f>'MARK LIST'!CU353</f>
        <v>60</v>
      </c>
      <c r="GS29" s="370" t="str">
        <f>'MARK LIST'!CW353</f>
        <v>6</v>
      </c>
      <c r="GT29" s="370" t="str">
        <f>'MARK LIST'!CV353</f>
        <v>C1</v>
      </c>
      <c r="GU29" s="361">
        <f>'MARK LIST'!CQ416</f>
        <v>371</v>
      </c>
      <c r="GV29" s="361">
        <f>'MARK LIST'!CR416</f>
        <v>62</v>
      </c>
      <c r="GW29" s="361" t="str">
        <f>'MARK LIST'!CS416</f>
        <v>B2</v>
      </c>
      <c r="GX29" s="361">
        <f>'MARK LIST'!CT416</f>
        <v>6</v>
      </c>
      <c r="GY29" s="361">
        <f>'MARK LIST'!CU416</f>
        <v>20</v>
      </c>
    </row>
    <row r="30" spans="1:207" ht="13.35" customHeight="1">
      <c r="A30" s="359">
        <f>'STUDENT PROFILE'!A30</f>
        <v>24</v>
      </c>
      <c r="B30" s="359" t="str">
        <f>'STUDENT PROFILE'!B30</f>
        <v>N</v>
      </c>
      <c r="C30" s="360" t="str">
        <f>'STUDENT PROFILE'!C30</f>
        <v>Sarita Kumari</v>
      </c>
      <c r="D30" s="359">
        <f>'STUDENT PROFILE'!D30</f>
        <v>2754</v>
      </c>
      <c r="E30" s="364">
        <f>'MARK LIST'!K34</f>
        <v>48</v>
      </c>
      <c r="F30" s="364">
        <f>'MARK LIST'!L34</f>
        <v>60</v>
      </c>
      <c r="G30" s="364" t="str">
        <f>'MARK LIST'!M34</f>
        <v>C1</v>
      </c>
      <c r="H30" s="361">
        <f>'MARK LIST'!Y34</f>
        <v>48</v>
      </c>
      <c r="I30" s="361">
        <f>'MARK LIST'!Z34</f>
        <v>60</v>
      </c>
      <c r="J30" s="361" t="str">
        <f>'MARK LIST'!AA34</f>
        <v>C1</v>
      </c>
      <c r="K30" s="361">
        <f>'MARK LIST'!AG34</f>
        <v>60</v>
      </c>
      <c r="L30" s="361">
        <f>'MARK LIST'!AI34</f>
        <v>60</v>
      </c>
      <c r="M30" s="361" t="str">
        <f>'MARK LIST'!AJ34</f>
        <v>C1</v>
      </c>
      <c r="N30" s="361">
        <f>'MARK LIST'!AO34</f>
        <v>30</v>
      </c>
      <c r="O30" s="361">
        <f t="shared" si="0"/>
        <v>60</v>
      </c>
      <c r="P30" s="361" t="str">
        <f>'MARK LIST'!AP34</f>
        <v>C1</v>
      </c>
      <c r="Q30" s="361">
        <f>'MARK LIST'!BA34</f>
        <v>48</v>
      </c>
      <c r="R30" s="361">
        <f>'MARK LIST'!BB34</f>
        <v>60</v>
      </c>
      <c r="S30" s="361" t="str">
        <f>'MARK LIST'!BC34</f>
        <v>C1</v>
      </c>
      <c r="T30" s="361">
        <f>'MARK LIST'!BO34</f>
        <v>48</v>
      </c>
      <c r="U30" s="361">
        <f>'MARK LIST'!BP34</f>
        <v>60</v>
      </c>
      <c r="V30" s="361" t="str">
        <f>'MARK LIST'!BQ34</f>
        <v>C1</v>
      </c>
      <c r="W30" s="361">
        <f>'MARK LIST'!BW34</f>
        <v>60</v>
      </c>
      <c r="X30" s="361">
        <f>'MARK LIST'!BY34</f>
        <v>60</v>
      </c>
      <c r="Y30" s="361" t="str">
        <f>'MARK LIST'!BZ34</f>
        <v>C1</v>
      </c>
      <c r="Z30" s="361">
        <f>'MARK LIST'!CE34</f>
        <v>30</v>
      </c>
      <c r="AA30" s="361">
        <f t="shared" si="1"/>
        <v>60</v>
      </c>
      <c r="AB30" s="361" t="str">
        <f>'MARK LIST'!CF34</f>
        <v>C1</v>
      </c>
      <c r="AC30" s="361">
        <f>'MARK LIST'!CS34</f>
        <v>60</v>
      </c>
      <c r="AD30" s="361">
        <f t="shared" si="2"/>
        <v>60</v>
      </c>
      <c r="AE30" s="361" t="str">
        <f>'MARK LIST'!DJ34</f>
        <v>C1</v>
      </c>
      <c r="AF30" s="361">
        <f>'MARK LIST'!CT34</f>
        <v>60</v>
      </c>
      <c r="AG30" s="361">
        <f t="shared" si="3"/>
        <v>60</v>
      </c>
      <c r="AH30" s="113" t="str">
        <f t="shared" si="4"/>
        <v>C1</v>
      </c>
      <c r="AI30" s="361">
        <f>'MARK LIST'!CU34</f>
        <v>60</v>
      </c>
      <c r="AJ30" s="361" t="str">
        <f>'MARK LIST'!CW34</f>
        <v>6</v>
      </c>
      <c r="AK30" s="361" t="str">
        <f>'MARK LIST'!CV34</f>
        <v>C1</v>
      </c>
      <c r="AL30" s="365">
        <f>'MARK LIST'!K98</f>
        <v>48</v>
      </c>
      <c r="AM30" s="365">
        <f>'MARK LIST'!L98</f>
        <v>60</v>
      </c>
      <c r="AN30" s="365" t="str">
        <f>'MARK LIST'!M98</f>
        <v>C1</v>
      </c>
      <c r="AO30" s="365">
        <f>'MARK LIST'!Y98</f>
        <v>48</v>
      </c>
      <c r="AP30" s="365">
        <f>'MARK LIST'!Z98</f>
        <v>60</v>
      </c>
      <c r="AQ30" s="365" t="str">
        <f>'MARK LIST'!AA98</f>
        <v>C1</v>
      </c>
      <c r="AR30" s="365">
        <f>'MARK LIST'!AG98</f>
        <v>60</v>
      </c>
      <c r="AS30" s="365">
        <f>'MARK LIST'!AI98</f>
        <v>60</v>
      </c>
      <c r="AT30" s="365" t="str">
        <f>'MARK LIST'!AJ98</f>
        <v>C1</v>
      </c>
      <c r="AU30" s="365">
        <f>'MARK LIST'!AO98</f>
        <v>30</v>
      </c>
      <c r="AV30" s="365">
        <f t="shared" si="5"/>
        <v>60</v>
      </c>
      <c r="AW30" s="365" t="str">
        <f>'MARK LIST'!AP98</f>
        <v>C1</v>
      </c>
      <c r="AX30" s="365">
        <f>'MARK LIST'!BA98</f>
        <v>48</v>
      </c>
      <c r="AY30" s="365">
        <f>'MARK LIST'!BB98</f>
        <v>60</v>
      </c>
      <c r="AZ30" s="365" t="str">
        <f>'MARK LIST'!BC98</f>
        <v>C1</v>
      </c>
      <c r="BA30" s="365">
        <f>'MARK LIST'!BO98</f>
        <v>48</v>
      </c>
      <c r="BB30" s="365">
        <f>'MARK LIST'!BP98</f>
        <v>60</v>
      </c>
      <c r="BC30" s="365" t="str">
        <f>'MARK LIST'!BQ98</f>
        <v>C1</v>
      </c>
      <c r="BD30" s="365">
        <f>'MARK LIST'!BW98</f>
        <v>60</v>
      </c>
      <c r="BE30" s="365">
        <f>'MARK LIST'!BY98</f>
        <v>75</v>
      </c>
      <c r="BF30" s="365" t="str">
        <f>'MARK LIST'!BZ98</f>
        <v>B1</v>
      </c>
      <c r="BG30" s="365">
        <f>'MARK LIST'!CE98</f>
        <v>35</v>
      </c>
      <c r="BH30" s="365">
        <f t="shared" si="6"/>
        <v>70</v>
      </c>
      <c r="BI30" s="365" t="str">
        <f>'MARK LIST'!CF98</f>
        <v>B2</v>
      </c>
      <c r="BJ30" s="365">
        <f>'MARK LIST'!CS98</f>
        <v>60</v>
      </c>
      <c r="BK30" s="365">
        <f t="shared" si="7"/>
        <v>100</v>
      </c>
      <c r="BL30" s="365" t="str">
        <f>'MARK LIST'!DJ98</f>
        <v>C1</v>
      </c>
      <c r="BM30" s="365">
        <f>'MARK LIST'!CT98</f>
        <v>68</v>
      </c>
      <c r="BN30" s="365">
        <f t="shared" si="8"/>
        <v>68</v>
      </c>
      <c r="BO30" s="366" t="str">
        <f t="shared" si="9"/>
        <v>B2</v>
      </c>
      <c r="BP30" s="365">
        <f>'MARK LIST'!CU98</f>
        <v>65</v>
      </c>
      <c r="BQ30" s="365" t="str">
        <f>'MARK LIST'!CW98</f>
        <v>7</v>
      </c>
      <c r="BR30" s="365" t="str">
        <f>'MARK LIST'!CV98</f>
        <v>B2</v>
      </c>
      <c r="BS30" s="367">
        <f>'MARK LIST'!K162</f>
        <v>48</v>
      </c>
      <c r="BT30" s="367">
        <f>'MARK LIST'!L162</f>
        <v>60</v>
      </c>
      <c r="BU30" s="367" t="str">
        <f>'MARK LIST'!M162</f>
        <v>C1</v>
      </c>
      <c r="BV30" s="367">
        <f>'MARK LIST'!Y162</f>
        <v>48</v>
      </c>
      <c r="BW30" s="367">
        <f>'MARK LIST'!Z162</f>
        <v>60</v>
      </c>
      <c r="BX30" s="367" t="str">
        <f>'MARK LIST'!AA162</f>
        <v>C1</v>
      </c>
      <c r="BY30" s="367">
        <f>'MARK LIST'!AG162</f>
        <v>60</v>
      </c>
      <c r="BZ30" s="367">
        <f>'MARK LIST'!AI162</f>
        <v>60</v>
      </c>
      <c r="CA30" s="367" t="str">
        <f>'MARK LIST'!AJ162</f>
        <v>C1</v>
      </c>
      <c r="CB30" s="367">
        <f>'MARK LIST'!AO162</f>
        <v>30</v>
      </c>
      <c r="CC30" s="367">
        <f t="shared" si="10"/>
        <v>60</v>
      </c>
      <c r="CD30" s="367" t="str">
        <f>'MARK LIST'!AP162</f>
        <v>C1</v>
      </c>
      <c r="CE30" s="367">
        <f>'MARK LIST'!BA162</f>
        <v>48</v>
      </c>
      <c r="CF30" s="367">
        <f>'MARK LIST'!BB162</f>
        <v>60</v>
      </c>
      <c r="CG30" s="367" t="str">
        <f>'MARK LIST'!BC162</f>
        <v>C1</v>
      </c>
      <c r="CH30" s="367">
        <f>'MARK LIST'!BO162</f>
        <v>48</v>
      </c>
      <c r="CI30" s="367">
        <f>'MARK LIST'!BP162</f>
        <v>60</v>
      </c>
      <c r="CJ30" s="367" t="str">
        <f>'MARK LIST'!BQ162</f>
        <v>C1</v>
      </c>
      <c r="CK30" s="367">
        <f>'MARK LIST'!BW162</f>
        <v>60</v>
      </c>
      <c r="CL30" s="367">
        <f>'MARK LIST'!BY162</f>
        <v>67</v>
      </c>
      <c r="CM30" s="367" t="str">
        <f>'MARK LIST'!BZ162</f>
        <v>B2</v>
      </c>
      <c r="CN30" s="367">
        <f>'MARK LIST'!CE162</f>
        <v>32</v>
      </c>
      <c r="CO30" s="367">
        <f t="shared" si="11"/>
        <v>64</v>
      </c>
      <c r="CP30" s="367" t="str">
        <f>'MARK LIST'!CF162</f>
        <v>B2</v>
      </c>
      <c r="CQ30" s="367">
        <f>'MARK LIST'!CS162</f>
        <v>60</v>
      </c>
      <c r="CR30" s="367">
        <f t="shared" si="12"/>
        <v>60</v>
      </c>
      <c r="CS30" s="367" t="str">
        <f>'MARK LIST'!DJ162</f>
        <v>C1</v>
      </c>
      <c r="CT30" s="367">
        <f>'MARK LIST'!CT162</f>
        <v>64</v>
      </c>
      <c r="CU30" s="367">
        <f t="shared" si="13"/>
        <v>64</v>
      </c>
      <c r="CV30" s="368" t="str">
        <f t="shared" si="14"/>
        <v>B2</v>
      </c>
      <c r="CW30" s="367">
        <f>'MARK LIST'!CU162</f>
        <v>62</v>
      </c>
      <c r="CX30" s="367" t="str">
        <f>'MARK LIST'!CW162</f>
        <v>7</v>
      </c>
      <c r="CY30" s="367" t="str">
        <f>'MARK LIST'!CV162</f>
        <v>B2</v>
      </c>
      <c r="CZ30" s="369">
        <f>'MARK LIST'!K226</f>
        <v>48</v>
      </c>
      <c r="DA30" s="369">
        <f>'MARK LIST'!L226</f>
        <v>48</v>
      </c>
      <c r="DB30" s="369" t="str">
        <f>'MARK LIST'!M226</f>
        <v>C2</v>
      </c>
      <c r="DC30" s="369">
        <f>'MARK LIST'!Y226</f>
        <v>48</v>
      </c>
      <c r="DD30" s="369">
        <f>'MARK LIST'!Z226</f>
        <v>60</v>
      </c>
      <c r="DE30" s="369" t="str">
        <f>'MARK LIST'!AA226</f>
        <v>C1</v>
      </c>
      <c r="DF30" s="369">
        <f>'MARK LIST'!AG226</f>
        <v>60</v>
      </c>
      <c r="DG30" s="369">
        <f>'MARK LIST'!AI226</f>
        <v>60</v>
      </c>
      <c r="DH30" s="369" t="str">
        <f>'MARK LIST'!AJ226</f>
        <v>C1</v>
      </c>
      <c r="DI30" s="369">
        <f>'MARK LIST'!AO226</f>
        <v>29</v>
      </c>
      <c r="DJ30" s="369">
        <f t="shared" si="15"/>
        <v>58</v>
      </c>
      <c r="DK30" s="369" t="str">
        <f>'MARK LIST'!AP226</f>
        <v>C1</v>
      </c>
      <c r="DL30" s="369">
        <f>'MARK LIST'!BA226</f>
        <v>48</v>
      </c>
      <c r="DM30" s="369">
        <f>'MARK LIST'!BB226</f>
        <v>60</v>
      </c>
      <c r="DN30" s="369" t="str">
        <f>'MARK LIST'!BC226</f>
        <v>C1</v>
      </c>
      <c r="DO30" s="369">
        <f>'MARK LIST'!BO226</f>
        <v>48</v>
      </c>
      <c r="DP30" s="369">
        <f>'MARK LIST'!BP226</f>
        <v>60</v>
      </c>
      <c r="DQ30" s="369" t="str">
        <f>'MARK LIST'!BQ226</f>
        <v>C1</v>
      </c>
      <c r="DR30" s="369">
        <f>'MARK LIST'!BW226</f>
        <v>60</v>
      </c>
      <c r="DS30" s="369">
        <f>'MARK LIST'!BY226</f>
        <v>60</v>
      </c>
      <c r="DT30" s="369" t="str">
        <f>'MARK LIST'!BZ226</f>
        <v>C1</v>
      </c>
      <c r="DU30" s="369">
        <f>'MARK LIST'!CE226</f>
        <v>30</v>
      </c>
      <c r="DV30" s="369">
        <f t="shared" si="16"/>
        <v>60</v>
      </c>
      <c r="DW30" s="369" t="str">
        <f>'MARK LIST'!CF226</f>
        <v>C1</v>
      </c>
      <c r="DX30" s="369">
        <f>'MARK LIST'!CS226</f>
        <v>57</v>
      </c>
      <c r="DY30" s="369">
        <f t="shared" si="17"/>
        <v>57</v>
      </c>
      <c r="DZ30" s="369" t="str">
        <f>'MARK LIST'!DJ226</f>
        <v>C1</v>
      </c>
      <c r="EA30" s="369">
        <f>'MARK LIST'!CT226</f>
        <v>60</v>
      </c>
      <c r="EB30" s="369">
        <f t="shared" si="18"/>
        <v>60</v>
      </c>
      <c r="EC30" s="113" t="str">
        <f t="shared" si="19"/>
        <v>C1</v>
      </c>
      <c r="ED30" s="369">
        <f>'MARK LIST'!CU226</f>
        <v>59</v>
      </c>
      <c r="EE30" s="369" t="str">
        <f>'MARK LIST'!CW226</f>
        <v>6</v>
      </c>
      <c r="EF30" s="369" t="str">
        <f>'MARK LIST'!CV226</f>
        <v>C1</v>
      </c>
      <c r="EG30" s="367">
        <f>'MARK LIST'!K290</f>
        <v>48</v>
      </c>
      <c r="EH30" s="367">
        <f>'MARK LIST'!L290</f>
        <v>60</v>
      </c>
      <c r="EI30" s="367" t="str">
        <f>'MARK LIST'!M290</f>
        <v>C1</v>
      </c>
      <c r="EJ30" s="367">
        <f>'MARK LIST'!Y290</f>
        <v>48</v>
      </c>
      <c r="EK30" s="367">
        <f>'MARK LIST'!Z290</f>
        <v>60</v>
      </c>
      <c r="EL30" s="367" t="str">
        <f>'MARK LIST'!AA290</f>
        <v>C1</v>
      </c>
      <c r="EM30" s="367">
        <f>'MARK LIST'!AG290</f>
        <v>60</v>
      </c>
      <c r="EN30" s="367">
        <f>'MARK LIST'!AI290</f>
        <v>60</v>
      </c>
      <c r="EO30" s="367" t="str">
        <f>'MARK LIST'!AJ290</f>
        <v>C1</v>
      </c>
      <c r="EP30" s="367">
        <f>'MARK LIST'!AO290</f>
        <v>30</v>
      </c>
      <c r="EQ30" s="367">
        <f t="shared" si="20"/>
        <v>60</v>
      </c>
      <c r="ER30" s="367" t="str">
        <f>'MARK LIST'!AP290</f>
        <v>C1</v>
      </c>
      <c r="ES30" s="367">
        <f>'MARK LIST'!BA290</f>
        <v>48</v>
      </c>
      <c r="ET30" s="367">
        <f>'MARK LIST'!BB290</f>
        <v>60</v>
      </c>
      <c r="EU30" s="367" t="str">
        <f>'MARK LIST'!BC290</f>
        <v>C1</v>
      </c>
      <c r="EV30" s="367">
        <f>'MARK LIST'!BO290</f>
        <v>48</v>
      </c>
      <c r="EW30" s="367">
        <f>'MARK LIST'!BP290</f>
        <v>60</v>
      </c>
      <c r="EX30" s="367" t="str">
        <f>'MARK LIST'!BQ290</f>
        <v>C1</v>
      </c>
      <c r="EY30" s="367">
        <f>'MARK LIST'!BW290</f>
        <v>60</v>
      </c>
      <c r="EZ30" s="367">
        <f>'MARK LIST'!BY290</f>
        <v>75</v>
      </c>
      <c r="FA30" s="367" t="str">
        <f>'MARK LIST'!BZ290</f>
        <v>B1</v>
      </c>
      <c r="FB30" s="367">
        <f>'MARK LIST'!CE290</f>
        <v>35</v>
      </c>
      <c r="FC30" s="367">
        <f t="shared" si="21"/>
        <v>70</v>
      </c>
      <c r="FD30" s="367" t="str">
        <f>'MARK LIST'!CF290</f>
        <v>B2</v>
      </c>
      <c r="FE30" s="367">
        <f>'MARK LIST'!CS290</f>
        <v>60</v>
      </c>
      <c r="FF30" s="367">
        <f t="shared" si="22"/>
        <v>60</v>
      </c>
      <c r="FG30" s="367" t="str">
        <f>'MARK LIST'!DJ290</f>
        <v>C1</v>
      </c>
      <c r="FH30" s="367">
        <f>'MARK LIST'!CT290</f>
        <v>68</v>
      </c>
      <c r="FI30" s="367">
        <f t="shared" si="23"/>
        <v>68</v>
      </c>
      <c r="FJ30" s="368" t="str">
        <f t="shared" ca="1" si="24"/>
        <v>B2</v>
      </c>
      <c r="FK30" s="367">
        <f>'MARK LIST'!CU290</f>
        <v>65</v>
      </c>
      <c r="FL30" s="367" t="str">
        <f>'MARK LIST'!CW290</f>
        <v>7</v>
      </c>
      <c r="FM30" s="367" t="str">
        <f>'MARK LIST'!CV290</f>
        <v>B2</v>
      </c>
      <c r="FN30" s="370">
        <f>'MARK LIST'!K354</f>
        <v>48</v>
      </c>
      <c r="FO30" s="370">
        <f>'MARK LIST'!L354</f>
        <v>60</v>
      </c>
      <c r="FP30" s="370" t="str">
        <f>'MARK LIST'!M354</f>
        <v>C1</v>
      </c>
      <c r="FQ30" s="370">
        <f>'MARK LIST'!Y354</f>
        <v>48</v>
      </c>
      <c r="FR30" s="370">
        <f>'MARK LIST'!Z354</f>
        <v>60</v>
      </c>
      <c r="FS30" s="370" t="str">
        <f>'MARK LIST'!AA354</f>
        <v>C1</v>
      </c>
      <c r="FT30" s="370">
        <f>'MARK LIST'!AG354</f>
        <v>60</v>
      </c>
      <c r="FU30" s="370">
        <f>'MARK LIST'!AI354</f>
        <v>60</v>
      </c>
      <c r="FV30" s="370" t="str">
        <f>'MARK LIST'!AJ354</f>
        <v>C1</v>
      </c>
      <c r="FW30" s="370">
        <f>'MARK LIST'!AO354</f>
        <v>30</v>
      </c>
      <c r="FX30" s="370">
        <f t="shared" si="25"/>
        <v>60</v>
      </c>
      <c r="FY30" s="370" t="str">
        <f>'MARK LIST'!AP354</f>
        <v>C1</v>
      </c>
      <c r="FZ30" s="370">
        <f>'MARK LIST'!BA354</f>
        <v>48</v>
      </c>
      <c r="GA30" s="370">
        <f>'MARK LIST'!BB354</f>
        <v>60</v>
      </c>
      <c r="GB30" s="370" t="str">
        <f>'MARK LIST'!BC354</f>
        <v>C1</v>
      </c>
      <c r="GC30" s="370">
        <f>'MARK LIST'!BO354</f>
        <v>48</v>
      </c>
      <c r="GD30" s="370">
        <f>'MARK LIST'!BP354</f>
        <v>60</v>
      </c>
      <c r="GE30" s="370" t="str">
        <f>'MARK LIST'!BQ354</f>
        <v>C1</v>
      </c>
      <c r="GF30" s="370">
        <f>'MARK LIST'!BW354</f>
        <v>60</v>
      </c>
      <c r="GG30" s="370">
        <f>'MARK LIST'!BY354</f>
        <v>60</v>
      </c>
      <c r="GH30" s="370" t="str">
        <f>'MARK LIST'!BZ354</f>
        <v>C1</v>
      </c>
      <c r="GI30" s="370">
        <f>'MARK LIST'!CE354</f>
        <v>30</v>
      </c>
      <c r="GJ30" s="370">
        <f t="shared" si="26"/>
        <v>60</v>
      </c>
      <c r="GK30" s="370" t="str">
        <f>'MARK LIST'!CF354</f>
        <v>C1</v>
      </c>
      <c r="GL30" s="370">
        <f>'MARK LIST'!CS354</f>
        <v>60</v>
      </c>
      <c r="GM30" s="370">
        <f t="shared" si="27"/>
        <v>60</v>
      </c>
      <c r="GN30" s="370" t="str">
        <f>'MARK LIST'!DJ354</f>
        <v>C1</v>
      </c>
      <c r="GO30" s="370">
        <f>'MARK LIST'!CT354</f>
        <v>60</v>
      </c>
      <c r="GP30" s="370">
        <f t="shared" si="28"/>
        <v>60</v>
      </c>
      <c r="GQ30" s="371" t="str">
        <f t="shared" si="29"/>
        <v>C1</v>
      </c>
      <c r="GR30" s="370">
        <f>'MARK LIST'!CU354</f>
        <v>60</v>
      </c>
      <c r="GS30" s="370" t="str">
        <f>'MARK LIST'!CW354</f>
        <v>6</v>
      </c>
      <c r="GT30" s="370" t="str">
        <f>'MARK LIST'!CV354</f>
        <v>C1</v>
      </c>
      <c r="GU30" s="361">
        <f>'MARK LIST'!CQ417</f>
        <v>371</v>
      </c>
      <c r="GV30" s="361">
        <f>'MARK LIST'!CR417</f>
        <v>62</v>
      </c>
      <c r="GW30" s="361" t="str">
        <f>'MARK LIST'!CS417</f>
        <v>B2</v>
      </c>
      <c r="GX30" s="361">
        <f>'MARK LIST'!CT417</f>
        <v>6</v>
      </c>
      <c r="GY30" s="361">
        <f>'MARK LIST'!CU417</f>
        <v>20</v>
      </c>
    </row>
    <row r="31" spans="1:207" ht="13.35" customHeight="1">
      <c r="A31" s="359">
        <f>'STUDENT PROFILE'!A31</f>
        <v>25</v>
      </c>
      <c r="B31" s="359" t="str">
        <f>'STUDENT PROFILE'!B31</f>
        <v>J</v>
      </c>
      <c r="C31" s="360" t="str">
        <f>'STUDENT PROFILE'!C31</f>
        <v>Yogesh Kumar</v>
      </c>
      <c r="D31" s="359">
        <f>'STUDENT PROFILE'!D31</f>
        <v>2771</v>
      </c>
      <c r="E31" s="364">
        <f>'MARK LIST'!K35</f>
        <v>48</v>
      </c>
      <c r="F31" s="364">
        <f>'MARK LIST'!L35</f>
        <v>60</v>
      </c>
      <c r="G31" s="364" t="str">
        <f>'MARK LIST'!M35</f>
        <v>C1</v>
      </c>
      <c r="H31" s="361">
        <f>'MARK LIST'!Y35</f>
        <v>48</v>
      </c>
      <c r="I31" s="361">
        <f>'MARK LIST'!Z35</f>
        <v>60</v>
      </c>
      <c r="J31" s="361" t="str">
        <f>'MARK LIST'!AA35</f>
        <v>C1</v>
      </c>
      <c r="K31" s="361">
        <f>'MARK LIST'!AG35</f>
        <v>60</v>
      </c>
      <c r="L31" s="361">
        <f>'MARK LIST'!AI35</f>
        <v>60</v>
      </c>
      <c r="M31" s="361" t="str">
        <f>'MARK LIST'!AJ35</f>
        <v>C1</v>
      </c>
      <c r="N31" s="361">
        <f>'MARK LIST'!AO35</f>
        <v>30</v>
      </c>
      <c r="O31" s="361">
        <f t="shared" si="0"/>
        <v>60</v>
      </c>
      <c r="P31" s="361" t="str">
        <f>'MARK LIST'!AP35</f>
        <v>C1</v>
      </c>
      <c r="Q31" s="361">
        <f>'MARK LIST'!BA35</f>
        <v>48</v>
      </c>
      <c r="R31" s="361">
        <f>'MARK LIST'!BB35</f>
        <v>60</v>
      </c>
      <c r="S31" s="361" t="str">
        <f>'MARK LIST'!BC35</f>
        <v>C1</v>
      </c>
      <c r="T31" s="361">
        <f>'MARK LIST'!BO35</f>
        <v>48</v>
      </c>
      <c r="U31" s="361">
        <f>'MARK LIST'!BP35</f>
        <v>60</v>
      </c>
      <c r="V31" s="361" t="str">
        <f>'MARK LIST'!BQ35</f>
        <v>C1</v>
      </c>
      <c r="W31" s="361">
        <f>'MARK LIST'!BW35</f>
        <v>60</v>
      </c>
      <c r="X31" s="361">
        <f>'MARK LIST'!BY35</f>
        <v>60</v>
      </c>
      <c r="Y31" s="361" t="str">
        <f>'MARK LIST'!BZ35</f>
        <v>C1</v>
      </c>
      <c r="Z31" s="361">
        <f>'MARK LIST'!CE35</f>
        <v>30</v>
      </c>
      <c r="AA31" s="361">
        <f t="shared" si="1"/>
        <v>60</v>
      </c>
      <c r="AB31" s="361" t="str">
        <f>'MARK LIST'!CF35</f>
        <v>C1</v>
      </c>
      <c r="AC31" s="361">
        <f>'MARK LIST'!CS35</f>
        <v>60</v>
      </c>
      <c r="AD31" s="361">
        <f t="shared" si="2"/>
        <v>60</v>
      </c>
      <c r="AE31" s="361" t="str">
        <f>'MARK LIST'!DJ35</f>
        <v>C1</v>
      </c>
      <c r="AF31" s="361">
        <f>'MARK LIST'!CT35</f>
        <v>60</v>
      </c>
      <c r="AG31" s="361">
        <f t="shared" si="3"/>
        <v>60</v>
      </c>
      <c r="AH31" s="113" t="str">
        <f t="shared" si="4"/>
        <v>C1</v>
      </c>
      <c r="AI31" s="361">
        <f>'MARK LIST'!CU35</f>
        <v>60</v>
      </c>
      <c r="AJ31" s="361" t="str">
        <f>'MARK LIST'!CW35</f>
        <v>6</v>
      </c>
      <c r="AK31" s="361" t="str">
        <f>'MARK LIST'!CV35</f>
        <v>C1</v>
      </c>
      <c r="AL31" s="365">
        <f>'MARK LIST'!K99</f>
        <v>48</v>
      </c>
      <c r="AM31" s="365">
        <f>'MARK LIST'!L99</f>
        <v>60</v>
      </c>
      <c r="AN31" s="365" t="str">
        <f>'MARK LIST'!M99</f>
        <v>C1</v>
      </c>
      <c r="AO31" s="365">
        <f>'MARK LIST'!Y99</f>
        <v>48</v>
      </c>
      <c r="AP31" s="365">
        <f>'MARK LIST'!Z99</f>
        <v>60</v>
      </c>
      <c r="AQ31" s="365" t="str">
        <f>'MARK LIST'!AA99</f>
        <v>C1</v>
      </c>
      <c r="AR31" s="365">
        <f>'MARK LIST'!AG99</f>
        <v>60</v>
      </c>
      <c r="AS31" s="365">
        <f>'MARK LIST'!AI99</f>
        <v>60</v>
      </c>
      <c r="AT31" s="365" t="str">
        <f>'MARK LIST'!AJ99</f>
        <v>C1</v>
      </c>
      <c r="AU31" s="365">
        <f>'MARK LIST'!AO99</f>
        <v>30</v>
      </c>
      <c r="AV31" s="365">
        <f t="shared" si="5"/>
        <v>60</v>
      </c>
      <c r="AW31" s="365" t="str">
        <f>'MARK LIST'!AP99</f>
        <v>C1</v>
      </c>
      <c r="AX31" s="365">
        <f>'MARK LIST'!BA99</f>
        <v>48</v>
      </c>
      <c r="AY31" s="365">
        <f>'MARK LIST'!BB99</f>
        <v>60</v>
      </c>
      <c r="AZ31" s="365" t="str">
        <f>'MARK LIST'!BC99</f>
        <v>C1</v>
      </c>
      <c r="BA31" s="365">
        <f>'MARK LIST'!BO99</f>
        <v>48</v>
      </c>
      <c r="BB31" s="365">
        <f>'MARK LIST'!BP99</f>
        <v>60</v>
      </c>
      <c r="BC31" s="365" t="str">
        <f>'MARK LIST'!BQ99</f>
        <v>C1</v>
      </c>
      <c r="BD31" s="365">
        <f>'MARK LIST'!BW99</f>
        <v>60</v>
      </c>
      <c r="BE31" s="365">
        <f>'MARK LIST'!BY99</f>
        <v>75</v>
      </c>
      <c r="BF31" s="365" t="str">
        <f>'MARK LIST'!BZ99</f>
        <v>B1</v>
      </c>
      <c r="BG31" s="365">
        <f>'MARK LIST'!CE99</f>
        <v>35</v>
      </c>
      <c r="BH31" s="365">
        <f t="shared" si="6"/>
        <v>70</v>
      </c>
      <c r="BI31" s="365" t="str">
        <f>'MARK LIST'!CF99</f>
        <v>B2</v>
      </c>
      <c r="BJ31" s="365">
        <f>'MARK LIST'!CS99</f>
        <v>60</v>
      </c>
      <c r="BK31" s="365">
        <f t="shared" si="7"/>
        <v>100</v>
      </c>
      <c r="BL31" s="365" t="str">
        <f>'MARK LIST'!DJ99</f>
        <v>C1</v>
      </c>
      <c r="BM31" s="365">
        <f>'MARK LIST'!CT99</f>
        <v>68</v>
      </c>
      <c r="BN31" s="365">
        <f t="shared" si="8"/>
        <v>68</v>
      </c>
      <c r="BO31" s="366" t="str">
        <f t="shared" si="9"/>
        <v>B2</v>
      </c>
      <c r="BP31" s="365">
        <f>'MARK LIST'!CU99</f>
        <v>65</v>
      </c>
      <c r="BQ31" s="365" t="str">
        <f>'MARK LIST'!CW99</f>
        <v>7</v>
      </c>
      <c r="BR31" s="365" t="str">
        <f>'MARK LIST'!CV99</f>
        <v>B2</v>
      </c>
      <c r="BS31" s="367">
        <f>'MARK LIST'!K163</f>
        <v>48</v>
      </c>
      <c r="BT31" s="367">
        <f>'MARK LIST'!L163</f>
        <v>60</v>
      </c>
      <c r="BU31" s="367" t="str">
        <f>'MARK LIST'!M163</f>
        <v>C1</v>
      </c>
      <c r="BV31" s="367">
        <f>'MARK LIST'!Y163</f>
        <v>48</v>
      </c>
      <c r="BW31" s="367">
        <f>'MARK LIST'!Z163</f>
        <v>60</v>
      </c>
      <c r="BX31" s="367" t="str">
        <f>'MARK LIST'!AA163</f>
        <v>C1</v>
      </c>
      <c r="BY31" s="367">
        <f>'MARK LIST'!AG163</f>
        <v>60</v>
      </c>
      <c r="BZ31" s="367">
        <f>'MARK LIST'!AI163</f>
        <v>60</v>
      </c>
      <c r="CA31" s="367" t="str">
        <f>'MARK LIST'!AJ163</f>
        <v>C1</v>
      </c>
      <c r="CB31" s="367">
        <f>'MARK LIST'!AO163</f>
        <v>30</v>
      </c>
      <c r="CC31" s="367">
        <f t="shared" si="10"/>
        <v>60</v>
      </c>
      <c r="CD31" s="367" t="str">
        <f>'MARK LIST'!AP163</f>
        <v>C1</v>
      </c>
      <c r="CE31" s="367">
        <f>'MARK LIST'!BA163</f>
        <v>48</v>
      </c>
      <c r="CF31" s="367">
        <f>'MARK LIST'!BB163</f>
        <v>60</v>
      </c>
      <c r="CG31" s="367" t="str">
        <f>'MARK LIST'!BC163</f>
        <v>C1</v>
      </c>
      <c r="CH31" s="367">
        <f>'MARK LIST'!BO163</f>
        <v>48</v>
      </c>
      <c r="CI31" s="367">
        <f>'MARK LIST'!BP163</f>
        <v>60</v>
      </c>
      <c r="CJ31" s="367" t="str">
        <f>'MARK LIST'!BQ163</f>
        <v>C1</v>
      </c>
      <c r="CK31" s="367">
        <f>'MARK LIST'!BW163</f>
        <v>60</v>
      </c>
      <c r="CL31" s="367">
        <f>'MARK LIST'!BY163</f>
        <v>67</v>
      </c>
      <c r="CM31" s="367" t="str">
        <f>'MARK LIST'!BZ163</f>
        <v>B2</v>
      </c>
      <c r="CN31" s="367">
        <f>'MARK LIST'!CE163</f>
        <v>32</v>
      </c>
      <c r="CO31" s="367">
        <f t="shared" si="11"/>
        <v>64</v>
      </c>
      <c r="CP31" s="367" t="str">
        <f>'MARK LIST'!CF163</f>
        <v>B2</v>
      </c>
      <c r="CQ31" s="367">
        <f>'MARK LIST'!CS163</f>
        <v>60</v>
      </c>
      <c r="CR31" s="367">
        <f t="shared" si="12"/>
        <v>60</v>
      </c>
      <c r="CS31" s="367" t="str">
        <f>'MARK LIST'!DJ163</f>
        <v>C1</v>
      </c>
      <c r="CT31" s="367">
        <f>'MARK LIST'!CT163</f>
        <v>64</v>
      </c>
      <c r="CU31" s="367">
        <f t="shared" si="13"/>
        <v>64</v>
      </c>
      <c r="CV31" s="368" t="str">
        <f t="shared" si="14"/>
        <v>B2</v>
      </c>
      <c r="CW31" s="367">
        <f>'MARK LIST'!CU163</f>
        <v>62</v>
      </c>
      <c r="CX31" s="367" t="str">
        <f>'MARK LIST'!CW163</f>
        <v>7</v>
      </c>
      <c r="CY31" s="367" t="str">
        <f>'MARK LIST'!CV163</f>
        <v>B2</v>
      </c>
      <c r="CZ31" s="369">
        <f>'MARK LIST'!K227</f>
        <v>48</v>
      </c>
      <c r="DA31" s="369">
        <f>'MARK LIST'!L227</f>
        <v>48</v>
      </c>
      <c r="DB31" s="369" t="str">
        <f>'MARK LIST'!M227</f>
        <v>C2</v>
      </c>
      <c r="DC31" s="369">
        <f>'MARK LIST'!Y227</f>
        <v>48</v>
      </c>
      <c r="DD31" s="369">
        <f>'MARK LIST'!Z227</f>
        <v>60</v>
      </c>
      <c r="DE31" s="369" t="str">
        <f>'MARK LIST'!AA227</f>
        <v>C1</v>
      </c>
      <c r="DF31" s="369">
        <f>'MARK LIST'!AG227</f>
        <v>60</v>
      </c>
      <c r="DG31" s="369">
        <f>'MARK LIST'!AI227</f>
        <v>60</v>
      </c>
      <c r="DH31" s="369" t="str">
        <f>'MARK LIST'!AJ227</f>
        <v>C1</v>
      </c>
      <c r="DI31" s="369">
        <f>'MARK LIST'!AO227</f>
        <v>29</v>
      </c>
      <c r="DJ31" s="369">
        <f t="shared" si="15"/>
        <v>58</v>
      </c>
      <c r="DK31" s="369" t="str">
        <f>'MARK LIST'!AP227</f>
        <v>C1</v>
      </c>
      <c r="DL31" s="369">
        <f>'MARK LIST'!BA227</f>
        <v>48</v>
      </c>
      <c r="DM31" s="369">
        <f>'MARK LIST'!BB227</f>
        <v>60</v>
      </c>
      <c r="DN31" s="369" t="str">
        <f>'MARK LIST'!BC227</f>
        <v>C1</v>
      </c>
      <c r="DO31" s="369">
        <f>'MARK LIST'!BO227</f>
        <v>48</v>
      </c>
      <c r="DP31" s="369">
        <f>'MARK LIST'!BP227</f>
        <v>60</v>
      </c>
      <c r="DQ31" s="369" t="str">
        <f>'MARK LIST'!BQ227</f>
        <v>C1</v>
      </c>
      <c r="DR31" s="369">
        <f>'MARK LIST'!BW227</f>
        <v>60</v>
      </c>
      <c r="DS31" s="369">
        <f>'MARK LIST'!BY227</f>
        <v>60</v>
      </c>
      <c r="DT31" s="369" t="str">
        <f>'MARK LIST'!BZ227</f>
        <v>C1</v>
      </c>
      <c r="DU31" s="369">
        <f>'MARK LIST'!CE227</f>
        <v>30</v>
      </c>
      <c r="DV31" s="369">
        <f t="shared" si="16"/>
        <v>60</v>
      </c>
      <c r="DW31" s="369" t="str">
        <f>'MARK LIST'!CF227</f>
        <v>C1</v>
      </c>
      <c r="DX31" s="369">
        <f>'MARK LIST'!CS227</f>
        <v>57</v>
      </c>
      <c r="DY31" s="369">
        <f t="shared" si="17"/>
        <v>57</v>
      </c>
      <c r="DZ31" s="369" t="str">
        <f>'MARK LIST'!DJ227</f>
        <v>C1</v>
      </c>
      <c r="EA31" s="369">
        <f>'MARK LIST'!CT227</f>
        <v>60</v>
      </c>
      <c r="EB31" s="369">
        <f t="shared" si="18"/>
        <v>60</v>
      </c>
      <c r="EC31" s="113" t="str">
        <f t="shared" si="19"/>
        <v>C1</v>
      </c>
      <c r="ED31" s="369">
        <f>'MARK LIST'!CU227</f>
        <v>59</v>
      </c>
      <c r="EE31" s="369" t="str">
        <f>'MARK LIST'!CW227</f>
        <v>6</v>
      </c>
      <c r="EF31" s="369" t="str">
        <f>'MARK LIST'!CV227</f>
        <v>C1</v>
      </c>
      <c r="EG31" s="367">
        <f>'MARK LIST'!K291</f>
        <v>48</v>
      </c>
      <c r="EH31" s="367">
        <f>'MARK LIST'!L291</f>
        <v>60</v>
      </c>
      <c r="EI31" s="367" t="str">
        <f>'MARK LIST'!M291</f>
        <v>C1</v>
      </c>
      <c r="EJ31" s="367">
        <f>'MARK LIST'!Y291</f>
        <v>48</v>
      </c>
      <c r="EK31" s="367">
        <f>'MARK LIST'!Z291</f>
        <v>60</v>
      </c>
      <c r="EL31" s="367" t="str">
        <f>'MARK LIST'!AA291</f>
        <v>C1</v>
      </c>
      <c r="EM31" s="367">
        <f>'MARK LIST'!AG291</f>
        <v>60</v>
      </c>
      <c r="EN31" s="367">
        <f>'MARK LIST'!AI291</f>
        <v>60</v>
      </c>
      <c r="EO31" s="367" t="str">
        <f>'MARK LIST'!AJ291</f>
        <v>C1</v>
      </c>
      <c r="EP31" s="367">
        <f>'MARK LIST'!AO291</f>
        <v>30</v>
      </c>
      <c r="EQ31" s="367">
        <f t="shared" si="20"/>
        <v>60</v>
      </c>
      <c r="ER31" s="367" t="str">
        <f>'MARK LIST'!AP291</f>
        <v>C1</v>
      </c>
      <c r="ES31" s="367">
        <f>'MARK LIST'!BA291</f>
        <v>48</v>
      </c>
      <c r="ET31" s="367">
        <f>'MARK LIST'!BB291</f>
        <v>60</v>
      </c>
      <c r="EU31" s="367" t="str">
        <f>'MARK LIST'!BC291</f>
        <v>C1</v>
      </c>
      <c r="EV31" s="367">
        <f>'MARK LIST'!BO291</f>
        <v>48</v>
      </c>
      <c r="EW31" s="367">
        <f>'MARK LIST'!BP291</f>
        <v>60</v>
      </c>
      <c r="EX31" s="367" t="str">
        <f>'MARK LIST'!BQ291</f>
        <v>C1</v>
      </c>
      <c r="EY31" s="367">
        <f>'MARK LIST'!BW291</f>
        <v>60</v>
      </c>
      <c r="EZ31" s="367">
        <f>'MARK LIST'!BY291</f>
        <v>75</v>
      </c>
      <c r="FA31" s="367" t="str">
        <f>'MARK LIST'!BZ291</f>
        <v>B1</v>
      </c>
      <c r="FB31" s="367">
        <f>'MARK LIST'!CE291</f>
        <v>35</v>
      </c>
      <c r="FC31" s="367">
        <f t="shared" si="21"/>
        <v>70</v>
      </c>
      <c r="FD31" s="367" t="str">
        <f>'MARK LIST'!CF291</f>
        <v>B2</v>
      </c>
      <c r="FE31" s="367">
        <f>'MARK LIST'!CS291</f>
        <v>60</v>
      </c>
      <c r="FF31" s="367">
        <f t="shared" si="22"/>
        <v>60</v>
      </c>
      <c r="FG31" s="367" t="str">
        <f>'MARK LIST'!DJ291</f>
        <v>C1</v>
      </c>
      <c r="FH31" s="367">
        <f>'MARK LIST'!CT291</f>
        <v>68</v>
      </c>
      <c r="FI31" s="367">
        <f t="shared" si="23"/>
        <v>68</v>
      </c>
      <c r="FJ31" s="368" t="str">
        <f t="shared" ca="1" si="24"/>
        <v>B2</v>
      </c>
      <c r="FK31" s="367">
        <f>'MARK LIST'!CU291</f>
        <v>65</v>
      </c>
      <c r="FL31" s="367" t="str">
        <f>'MARK LIST'!CW291</f>
        <v>7</v>
      </c>
      <c r="FM31" s="367" t="str">
        <f>'MARK LIST'!CV291</f>
        <v>B2</v>
      </c>
      <c r="FN31" s="370">
        <f>'MARK LIST'!K355</f>
        <v>48</v>
      </c>
      <c r="FO31" s="370">
        <f>'MARK LIST'!L355</f>
        <v>60</v>
      </c>
      <c r="FP31" s="370" t="str">
        <f>'MARK LIST'!M355</f>
        <v>C1</v>
      </c>
      <c r="FQ31" s="370">
        <f>'MARK LIST'!Y355</f>
        <v>48</v>
      </c>
      <c r="FR31" s="370">
        <f>'MARK LIST'!Z355</f>
        <v>60</v>
      </c>
      <c r="FS31" s="370" t="str">
        <f>'MARK LIST'!AA355</f>
        <v>C1</v>
      </c>
      <c r="FT31" s="370">
        <f>'MARK LIST'!AG355</f>
        <v>60</v>
      </c>
      <c r="FU31" s="370">
        <f>'MARK LIST'!AI355</f>
        <v>60</v>
      </c>
      <c r="FV31" s="370" t="str">
        <f>'MARK LIST'!AJ355</f>
        <v>C1</v>
      </c>
      <c r="FW31" s="370">
        <f>'MARK LIST'!AO355</f>
        <v>30</v>
      </c>
      <c r="FX31" s="370">
        <f t="shared" si="25"/>
        <v>60</v>
      </c>
      <c r="FY31" s="370" t="str">
        <f>'MARK LIST'!AP355</f>
        <v>C1</v>
      </c>
      <c r="FZ31" s="370">
        <f>'MARK LIST'!BA355</f>
        <v>48</v>
      </c>
      <c r="GA31" s="370">
        <f>'MARK LIST'!BB355</f>
        <v>60</v>
      </c>
      <c r="GB31" s="370" t="str">
        <f>'MARK LIST'!BC355</f>
        <v>C1</v>
      </c>
      <c r="GC31" s="370">
        <f>'MARK LIST'!BO355</f>
        <v>48</v>
      </c>
      <c r="GD31" s="370">
        <f>'MARK LIST'!BP355</f>
        <v>60</v>
      </c>
      <c r="GE31" s="370" t="str">
        <f>'MARK LIST'!BQ355</f>
        <v>C1</v>
      </c>
      <c r="GF31" s="370">
        <f>'MARK LIST'!BW355</f>
        <v>60</v>
      </c>
      <c r="GG31" s="370">
        <f>'MARK LIST'!BY355</f>
        <v>60</v>
      </c>
      <c r="GH31" s="370" t="str">
        <f>'MARK LIST'!BZ355</f>
        <v>C1</v>
      </c>
      <c r="GI31" s="370">
        <f>'MARK LIST'!CE355</f>
        <v>30</v>
      </c>
      <c r="GJ31" s="370">
        <f t="shared" si="26"/>
        <v>60</v>
      </c>
      <c r="GK31" s="370" t="str">
        <f>'MARK LIST'!CF355</f>
        <v>C1</v>
      </c>
      <c r="GL31" s="370">
        <f>'MARK LIST'!CS355</f>
        <v>60</v>
      </c>
      <c r="GM31" s="370">
        <f t="shared" si="27"/>
        <v>60</v>
      </c>
      <c r="GN31" s="370" t="str">
        <f>'MARK LIST'!DJ355</f>
        <v>C1</v>
      </c>
      <c r="GO31" s="370">
        <f>'MARK LIST'!CT355</f>
        <v>60</v>
      </c>
      <c r="GP31" s="370">
        <f t="shared" si="28"/>
        <v>60</v>
      </c>
      <c r="GQ31" s="371" t="str">
        <f t="shared" si="29"/>
        <v>C1</v>
      </c>
      <c r="GR31" s="370">
        <f>'MARK LIST'!CU355</f>
        <v>60</v>
      </c>
      <c r="GS31" s="370" t="str">
        <f>'MARK LIST'!CW355</f>
        <v>6</v>
      </c>
      <c r="GT31" s="370" t="str">
        <f>'MARK LIST'!CV355</f>
        <v>C1</v>
      </c>
      <c r="GU31" s="361">
        <f>'MARK LIST'!CQ418</f>
        <v>371</v>
      </c>
      <c r="GV31" s="361">
        <f>'MARK LIST'!CR418</f>
        <v>62</v>
      </c>
      <c r="GW31" s="361" t="str">
        <f>'MARK LIST'!CS418</f>
        <v>B2</v>
      </c>
      <c r="GX31" s="361">
        <f>'MARK LIST'!CT418</f>
        <v>6</v>
      </c>
      <c r="GY31" s="361">
        <f>'MARK LIST'!CU418</f>
        <v>20</v>
      </c>
    </row>
    <row r="32" spans="1:207" ht="13.35" customHeight="1">
      <c r="A32" s="359">
        <f>'STUDENT PROFILE'!A32</f>
        <v>26</v>
      </c>
      <c r="B32" s="359" t="str">
        <f>'STUDENT PROFILE'!B32</f>
        <v>N</v>
      </c>
      <c r="C32" s="360" t="str">
        <f>'STUDENT PROFILE'!C32</f>
        <v>Nisha</v>
      </c>
      <c r="D32" s="359">
        <f>'STUDENT PROFILE'!D32</f>
        <v>2795</v>
      </c>
      <c r="E32" s="364">
        <f>'MARK LIST'!K36</f>
        <v>40</v>
      </c>
      <c r="F32" s="364">
        <f>'MARK LIST'!L36</f>
        <v>50</v>
      </c>
      <c r="G32" s="364" t="str">
        <f>'MARK LIST'!M36</f>
        <v>C2</v>
      </c>
      <c r="H32" s="361">
        <f>'MARK LIST'!Y36</f>
        <v>40</v>
      </c>
      <c r="I32" s="361">
        <f>'MARK LIST'!Z36</f>
        <v>50</v>
      </c>
      <c r="J32" s="361" t="str">
        <f>'MARK LIST'!AA36</f>
        <v>C2</v>
      </c>
      <c r="K32" s="361">
        <f>'MARK LIST'!AG36</f>
        <v>50</v>
      </c>
      <c r="L32" s="361">
        <f>'MARK LIST'!AI36</f>
        <v>50</v>
      </c>
      <c r="M32" s="361" t="str">
        <f>'MARK LIST'!AJ36</f>
        <v>C2</v>
      </c>
      <c r="N32" s="361">
        <f>'MARK LIST'!AO36</f>
        <v>25</v>
      </c>
      <c r="O32" s="361">
        <f t="shared" si="0"/>
        <v>50</v>
      </c>
      <c r="P32" s="361" t="str">
        <f>'MARK LIST'!AP36</f>
        <v>C2</v>
      </c>
      <c r="Q32" s="361">
        <f>'MARK LIST'!BA36</f>
        <v>40</v>
      </c>
      <c r="R32" s="361">
        <f>'MARK LIST'!BB36</f>
        <v>50</v>
      </c>
      <c r="S32" s="361" t="str">
        <f>'MARK LIST'!BC36</f>
        <v>C2</v>
      </c>
      <c r="T32" s="361">
        <f>'MARK LIST'!BO36</f>
        <v>40</v>
      </c>
      <c r="U32" s="361">
        <f>'MARK LIST'!BP36</f>
        <v>50</v>
      </c>
      <c r="V32" s="361" t="str">
        <f>'MARK LIST'!BQ36</f>
        <v>C2</v>
      </c>
      <c r="W32" s="361">
        <f>'MARK LIST'!BW36</f>
        <v>50</v>
      </c>
      <c r="X32" s="361">
        <f>'MARK LIST'!BY36</f>
        <v>50</v>
      </c>
      <c r="Y32" s="361" t="str">
        <f>'MARK LIST'!BZ36</f>
        <v>C2</v>
      </c>
      <c r="Z32" s="361">
        <f>'MARK LIST'!CE36</f>
        <v>25</v>
      </c>
      <c r="AA32" s="361">
        <f t="shared" si="1"/>
        <v>50</v>
      </c>
      <c r="AB32" s="361" t="str">
        <f>'MARK LIST'!CF36</f>
        <v>C2</v>
      </c>
      <c r="AC32" s="361">
        <f>'MARK LIST'!CS36</f>
        <v>50</v>
      </c>
      <c r="AD32" s="361">
        <f t="shared" si="2"/>
        <v>50</v>
      </c>
      <c r="AE32" s="361" t="str">
        <f>'MARK LIST'!DJ36</f>
        <v>C2</v>
      </c>
      <c r="AF32" s="361">
        <f>'MARK LIST'!CT36</f>
        <v>50</v>
      </c>
      <c r="AG32" s="361">
        <f t="shared" si="3"/>
        <v>50</v>
      </c>
      <c r="AH32" s="113" t="str">
        <f t="shared" si="4"/>
        <v>C2</v>
      </c>
      <c r="AI32" s="361">
        <f>'MARK LIST'!CU36</f>
        <v>50</v>
      </c>
      <c r="AJ32" s="361" t="str">
        <f>'MARK LIST'!CW36</f>
        <v>5</v>
      </c>
      <c r="AK32" s="361" t="str">
        <f>'MARK LIST'!CV36</f>
        <v>C2</v>
      </c>
      <c r="AL32" s="365">
        <f>'MARK LIST'!K100</f>
        <v>40</v>
      </c>
      <c r="AM32" s="365">
        <f>'MARK LIST'!L100</f>
        <v>50</v>
      </c>
      <c r="AN32" s="365" t="str">
        <f>'MARK LIST'!M100</f>
        <v>C2</v>
      </c>
      <c r="AO32" s="365">
        <f>'MARK LIST'!Y100</f>
        <v>40</v>
      </c>
      <c r="AP32" s="365">
        <f>'MARK LIST'!Z100</f>
        <v>50</v>
      </c>
      <c r="AQ32" s="365" t="str">
        <f>'MARK LIST'!AA100</f>
        <v>C2</v>
      </c>
      <c r="AR32" s="365">
        <f>'MARK LIST'!AG100</f>
        <v>50</v>
      </c>
      <c r="AS32" s="365">
        <f>'MARK LIST'!AI100</f>
        <v>50</v>
      </c>
      <c r="AT32" s="365" t="str">
        <f>'MARK LIST'!AJ100</f>
        <v>C2</v>
      </c>
      <c r="AU32" s="365">
        <f>'MARK LIST'!AO100</f>
        <v>25</v>
      </c>
      <c r="AV32" s="365">
        <f t="shared" si="5"/>
        <v>50</v>
      </c>
      <c r="AW32" s="365" t="str">
        <f>'MARK LIST'!AP100</f>
        <v>C2</v>
      </c>
      <c r="AX32" s="365">
        <f>'MARK LIST'!BA100</f>
        <v>40</v>
      </c>
      <c r="AY32" s="365">
        <f>'MARK LIST'!BB100</f>
        <v>50</v>
      </c>
      <c r="AZ32" s="365" t="str">
        <f>'MARK LIST'!BC100</f>
        <v>C2</v>
      </c>
      <c r="BA32" s="365">
        <f>'MARK LIST'!BO100</f>
        <v>40</v>
      </c>
      <c r="BB32" s="365">
        <f>'MARK LIST'!BP100</f>
        <v>50</v>
      </c>
      <c r="BC32" s="365" t="str">
        <f>'MARK LIST'!BQ100</f>
        <v>C2</v>
      </c>
      <c r="BD32" s="365">
        <f>'MARK LIST'!BW100</f>
        <v>50</v>
      </c>
      <c r="BE32" s="365">
        <f>'MARK LIST'!BY100</f>
        <v>63</v>
      </c>
      <c r="BF32" s="365" t="str">
        <f>'MARK LIST'!BZ100</f>
        <v>B2</v>
      </c>
      <c r="BG32" s="365">
        <f>'MARK LIST'!CE100</f>
        <v>29</v>
      </c>
      <c r="BH32" s="365">
        <f t="shared" si="6"/>
        <v>58</v>
      </c>
      <c r="BI32" s="365" t="str">
        <f>'MARK LIST'!CF100</f>
        <v>C1</v>
      </c>
      <c r="BJ32" s="365">
        <f>'MARK LIST'!CS100</f>
        <v>50</v>
      </c>
      <c r="BK32" s="365">
        <f t="shared" si="7"/>
        <v>83.333333333333343</v>
      </c>
      <c r="BL32" s="365" t="str">
        <f>'MARK LIST'!DJ100</f>
        <v>C2</v>
      </c>
      <c r="BM32" s="365">
        <f>'MARK LIST'!CT100</f>
        <v>57</v>
      </c>
      <c r="BN32" s="365">
        <f t="shared" si="8"/>
        <v>57</v>
      </c>
      <c r="BO32" s="366" t="str">
        <f t="shared" si="9"/>
        <v>C1</v>
      </c>
      <c r="BP32" s="365">
        <f>'MARK LIST'!CU100</f>
        <v>54</v>
      </c>
      <c r="BQ32" s="365" t="str">
        <f>'MARK LIST'!CW100</f>
        <v>6</v>
      </c>
      <c r="BR32" s="365" t="str">
        <f>'MARK LIST'!CV100</f>
        <v>C1</v>
      </c>
      <c r="BS32" s="367">
        <f>'MARK LIST'!K164</f>
        <v>40</v>
      </c>
      <c r="BT32" s="367">
        <f>'MARK LIST'!L164</f>
        <v>50</v>
      </c>
      <c r="BU32" s="367" t="str">
        <f>'MARK LIST'!M164</f>
        <v>C2</v>
      </c>
      <c r="BV32" s="367">
        <f>'MARK LIST'!Y164</f>
        <v>40</v>
      </c>
      <c r="BW32" s="367">
        <f>'MARK LIST'!Z164</f>
        <v>50</v>
      </c>
      <c r="BX32" s="367" t="str">
        <f>'MARK LIST'!AA164</f>
        <v>C2</v>
      </c>
      <c r="BY32" s="367">
        <f>'MARK LIST'!AG164</f>
        <v>50</v>
      </c>
      <c r="BZ32" s="367">
        <f>'MARK LIST'!AI164</f>
        <v>50</v>
      </c>
      <c r="CA32" s="367" t="str">
        <f>'MARK LIST'!AJ164</f>
        <v>C2</v>
      </c>
      <c r="CB32" s="367">
        <f>'MARK LIST'!AO164</f>
        <v>25</v>
      </c>
      <c r="CC32" s="367">
        <f t="shared" si="10"/>
        <v>50</v>
      </c>
      <c r="CD32" s="367" t="str">
        <f>'MARK LIST'!AP164</f>
        <v>C2</v>
      </c>
      <c r="CE32" s="367">
        <f>'MARK LIST'!BA164</f>
        <v>40</v>
      </c>
      <c r="CF32" s="367">
        <f>'MARK LIST'!BB164</f>
        <v>50</v>
      </c>
      <c r="CG32" s="367" t="str">
        <f>'MARK LIST'!BC164</f>
        <v>C2</v>
      </c>
      <c r="CH32" s="367">
        <f>'MARK LIST'!BO164</f>
        <v>40</v>
      </c>
      <c r="CI32" s="367">
        <f>'MARK LIST'!BP164</f>
        <v>50</v>
      </c>
      <c r="CJ32" s="367" t="str">
        <f>'MARK LIST'!BQ164</f>
        <v>C2</v>
      </c>
      <c r="CK32" s="367">
        <f>'MARK LIST'!BW164</f>
        <v>50</v>
      </c>
      <c r="CL32" s="367">
        <f>'MARK LIST'!BY164</f>
        <v>56</v>
      </c>
      <c r="CM32" s="367" t="str">
        <f>'MARK LIST'!BZ164</f>
        <v>C1</v>
      </c>
      <c r="CN32" s="367">
        <f>'MARK LIST'!CE164</f>
        <v>27</v>
      </c>
      <c r="CO32" s="367">
        <f t="shared" si="11"/>
        <v>54</v>
      </c>
      <c r="CP32" s="367" t="str">
        <f>'MARK LIST'!CF164</f>
        <v>C1</v>
      </c>
      <c r="CQ32" s="367">
        <f>'MARK LIST'!CS164</f>
        <v>50</v>
      </c>
      <c r="CR32" s="367">
        <f t="shared" si="12"/>
        <v>50</v>
      </c>
      <c r="CS32" s="367" t="str">
        <f>'MARK LIST'!DJ164</f>
        <v>C2</v>
      </c>
      <c r="CT32" s="367">
        <f>'MARK LIST'!CT164</f>
        <v>53</v>
      </c>
      <c r="CU32" s="367">
        <f t="shared" si="13"/>
        <v>53</v>
      </c>
      <c r="CV32" s="368" t="str">
        <f t="shared" si="14"/>
        <v>C1</v>
      </c>
      <c r="CW32" s="367">
        <f>'MARK LIST'!CU164</f>
        <v>52</v>
      </c>
      <c r="CX32" s="367" t="str">
        <f>'MARK LIST'!CW164</f>
        <v>6</v>
      </c>
      <c r="CY32" s="367" t="str">
        <f>'MARK LIST'!CV164</f>
        <v>C1</v>
      </c>
      <c r="CZ32" s="369">
        <f>'MARK LIST'!K228</f>
        <v>40</v>
      </c>
      <c r="DA32" s="369">
        <f>'MARK LIST'!L228</f>
        <v>40</v>
      </c>
      <c r="DB32" s="369" t="str">
        <f>'MARK LIST'!M228</f>
        <v>D</v>
      </c>
      <c r="DC32" s="369">
        <f>'MARK LIST'!Y228</f>
        <v>40</v>
      </c>
      <c r="DD32" s="369">
        <f>'MARK LIST'!Z228</f>
        <v>50</v>
      </c>
      <c r="DE32" s="369" t="str">
        <f>'MARK LIST'!AA228</f>
        <v>C2</v>
      </c>
      <c r="DF32" s="369">
        <f>'MARK LIST'!AG228</f>
        <v>50</v>
      </c>
      <c r="DG32" s="369">
        <f>'MARK LIST'!AI228</f>
        <v>50</v>
      </c>
      <c r="DH32" s="369" t="str">
        <f>'MARK LIST'!AJ228</f>
        <v>C2</v>
      </c>
      <c r="DI32" s="369">
        <f>'MARK LIST'!AO228</f>
        <v>24</v>
      </c>
      <c r="DJ32" s="369">
        <f t="shared" si="15"/>
        <v>48</v>
      </c>
      <c r="DK32" s="369" t="str">
        <f>'MARK LIST'!AP228</f>
        <v>C2</v>
      </c>
      <c r="DL32" s="369">
        <f>'MARK LIST'!BA228</f>
        <v>40</v>
      </c>
      <c r="DM32" s="369">
        <f>'MARK LIST'!BB228</f>
        <v>50</v>
      </c>
      <c r="DN32" s="369" t="str">
        <f>'MARK LIST'!BC228</f>
        <v>C2</v>
      </c>
      <c r="DO32" s="369">
        <f>'MARK LIST'!BO228</f>
        <v>40</v>
      </c>
      <c r="DP32" s="369">
        <f>'MARK LIST'!BP228</f>
        <v>50</v>
      </c>
      <c r="DQ32" s="369" t="str">
        <f>'MARK LIST'!BQ228</f>
        <v>C2</v>
      </c>
      <c r="DR32" s="369">
        <f>'MARK LIST'!BW228</f>
        <v>50</v>
      </c>
      <c r="DS32" s="369">
        <f>'MARK LIST'!BY228</f>
        <v>50</v>
      </c>
      <c r="DT32" s="369" t="str">
        <f>'MARK LIST'!BZ228</f>
        <v>C2</v>
      </c>
      <c r="DU32" s="369">
        <f>'MARK LIST'!CE228</f>
        <v>25</v>
      </c>
      <c r="DV32" s="369">
        <f t="shared" si="16"/>
        <v>50</v>
      </c>
      <c r="DW32" s="369" t="str">
        <f>'MARK LIST'!CF228</f>
        <v>C2</v>
      </c>
      <c r="DX32" s="369">
        <f>'MARK LIST'!CS228</f>
        <v>48</v>
      </c>
      <c r="DY32" s="369">
        <f t="shared" si="17"/>
        <v>48</v>
      </c>
      <c r="DZ32" s="369" t="str">
        <f>'MARK LIST'!DJ228</f>
        <v>C2</v>
      </c>
      <c r="EA32" s="369">
        <f>'MARK LIST'!CT228</f>
        <v>50</v>
      </c>
      <c r="EB32" s="369">
        <f t="shared" si="18"/>
        <v>50</v>
      </c>
      <c r="EC32" s="113" t="str">
        <f t="shared" si="19"/>
        <v>C2</v>
      </c>
      <c r="ED32" s="369">
        <f>'MARK LIST'!CU228</f>
        <v>49</v>
      </c>
      <c r="EE32" s="369" t="str">
        <f>'MARK LIST'!CW228</f>
        <v>5</v>
      </c>
      <c r="EF32" s="369" t="str">
        <f>'MARK LIST'!CV228</f>
        <v>C2</v>
      </c>
      <c r="EG32" s="367">
        <f>'MARK LIST'!K292</f>
        <v>40</v>
      </c>
      <c r="EH32" s="367">
        <f>'MARK LIST'!L292</f>
        <v>50</v>
      </c>
      <c r="EI32" s="367" t="str">
        <f>'MARK LIST'!M292</f>
        <v>C2</v>
      </c>
      <c r="EJ32" s="367">
        <f>'MARK LIST'!Y292</f>
        <v>40</v>
      </c>
      <c r="EK32" s="367">
        <f>'MARK LIST'!Z292</f>
        <v>50</v>
      </c>
      <c r="EL32" s="367" t="str">
        <f>'MARK LIST'!AA292</f>
        <v>C2</v>
      </c>
      <c r="EM32" s="367">
        <f>'MARK LIST'!AG292</f>
        <v>50</v>
      </c>
      <c r="EN32" s="367">
        <f>'MARK LIST'!AI292</f>
        <v>50</v>
      </c>
      <c r="EO32" s="367" t="str">
        <f>'MARK LIST'!AJ292</f>
        <v>C2</v>
      </c>
      <c r="EP32" s="367">
        <f>'MARK LIST'!AO292</f>
        <v>25</v>
      </c>
      <c r="EQ32" s="367">
        <f t="shared" si="20"/>
        <v>50</v>
      </c>
      <c r="ER32" s="367" t="str">
        <f>'MARK LIST'!AP292</f>
        <v>C2</v>
      </c>
      <c r="ES32" s="367">
        <f>'MARK LIST'!BA292</f>
        <v>40</v>
      </c>
      <c r="ET32" s="367">
        <f>'MARK LIST'!BB292</f>
        <v>50</v>
      </c>
      <c r="EU32" s="367" t="str">
        <f>'MARK LIST'!BC292</f>
        <v>C2</v>
      </c>
      <c r="EV32" s="367">
        <f>'MARK LIST'!BO292</f>
        <v>40</v>
      </c>
      <c r="EW32" s="367">
        <f>'MARK LIST'!BP292</f>
        <v>50</v>
      </c>
      <c r="EX32" s="367" t="str">
        <f>'MARK LIST'!BQ292</f>
        <v>C2</v>
      </c>
      <c r="EY32" s="367">
        <f>'MARK LIST'!BW292</f>
        <v>50</v>
      </c>
      <c r="EZ32" s="367">
        <f>'MARK LIST'!BY292</f>
        <v>63</v>
      </c>
      <c r="FA32" s="367" t="str">
        <f>'MARK LIST'!BZ292</f>
        <v>B2</v>
      </c>
      <c r="FB32" s="367">
        <f>'MARK LIST'!CE292</f>
        <v>29</v>
      </c>
      <c r="FC32" s="367">
        <f t="shared" si="21"/>
        <v>58</v>
      </c>
      <c r="FD32" s="367" t="str">
        <f>'MARK LIST'!CF292</f>
        <v>C1</v>
      </c>
      <c r="FE32" s="367">
        <f>'MARK LIST'!CS292</f>
        <v>50</v>
      </c>
      <c r="FF32" s="367">
        <f t="shared" si="22"/>
        <v>50</v>
      </c>
      <c r="FG32" s="367" t="str">
        <f>'MARK LIST'!DJ292</f>
        <v>C2</v>
      </c>
      <c r="FH32" s="367">
        <f>'MARK LIST'!CT292</f>
        <v>57</v>
      </c>
      <c r="FI32" s="367">
        <f t="shared" si="23"/>
        <v>57</v>
      </c>
      <c r="FJ32" s="368" t="str">
        <f t="shared" ca="1" si="24"/>
        <v>C1</v>
      </c>
      <c r="FK32" s="367">
        <f>'MARK LIST'!CU292</f>
        <v>54</v>
      </c>
      <c r="FL32" s="367" t="str">
        <f>'MARK LIST'!CW292</f>
        <v>6</v>
      </c>
      <c r="FM32" s="367" t="str">
        <f>'MARK LIST'!CV292</f>
        <v>C1</v>
      </c>
      <c r="FN32" s="370">
        <f>'MARK LIST'!K356</f>
        <v>40</v>
      </c>
      <c r="FO32" s="370">
        <f>'MARK LIST'!L356</f>
        <v>50</v>
      </c>
      <c r="FP32" s="370" t="str">
        <f>'MARK LIST'!M356</f>
        <v>C2</v>
      </c>
      <c r="FQ32" s="370">
        <f>'MARK LIST'!Y356</f>
        <v>40</v>
      </c>
      <c r="FR32" s="370">
        <f>'MARK LIST'!Z356</f>
        <v>50</v>
      </c>
      <c r="FS32" s="370" t="str">
        <f>'MARK LIST'!AA356</f>
        <v>C2</v>
      </c>
      <c r="FT32" s="370">
        <f>'MARK LIST'!AG356</f>
        <v>50</v>
      </c>
      <c r="FU32" s="370">
        <f>'MARK LIST'!AI356</f>
        <v>50</v>
      </c>
      <c r="FV32" s="370" t="str">
        <f>'MARK LIST'!AJ356</f>
        <v>C2</v>
      </c>
      <c r="FW32" s="370">
        <f>'MARK LIST'!AO356</f>
        <v>25</v>
      </c>
      <c r="FX32" s="370">
        <f t="shared" si="25"/>
        <v>50</v>
      </c>
      <c r="FY32" s="370" t="str">
        <f>'MARK LIST'!AP356</f>
        <v>C2</v>
      </c>
      <c r="FZ32" s="370">
        <f>'MARK LIST'!BA356</f>
        <v>40</v>
      </c>
      <c r="GA32" s="370">
        <f>'MARK LIST'!BB356</f>
        <v>50</v>
      </c>
      <c r="GB32" s="370" t="str">
        <f>'MARK LIST'!BC356</f>
        <v>C2</v>
      </c>
      <c r="GC32" s="370">
        <f>'MARK LIST'!BO356</f>
        <v>40</v>
      </c>
      <c r="GD32" s="370">
        <f>'MARK LIST'!BP356</f>
        <v>50</v>
      </c>
      <c r="GE32" s="370" t="str">
        <f>'MARK LIST'!BQ356</f>
        <v>C2</v>
      </c>
      <c r="GF32" s="370">
        <f>'MARK LIST'!BW356</f>
        <v>50</v>
      </c>
      <c r="GG32" s="370">
        <f>'MARK LIST'!BY356</f>
        <v>50</v>
      </c>
      <c r="GH32" s="370" t="str">
        <f>'MARK LIST'!BZ356</f>
        <v>C2</v>
      </c>
      <c r="GI32" s="370">
        <f>'MARK LIST'!CE356</f>
        <v>25</v>
      </c>
      <c r="GJ32" s="370">
        <f t="shared" si="26"/>
        <v>50</v>
      </c>
      <c r="GK32" s="370" t="str">
        <f>'MARK LIST'!CF356</f>
        <v>C2</v>
      </c>
      <c r="GL32" s="370">
        <f>'MARK LIST'!CS356</f>
        <v>50</v>
      </c>
      <c r="GM32" s="370">
        <f t="shared" si="27"/>
        <v>50</v>
      </c>
      <c r="GN32" s="370" t="str">
        <f>'MARK LIST'!DJ356</f>
        <v>C2</v>
      </c>
      <c r="GO32" s="370">
        <f>'MARK LIST'!CT356</f>
        <v>50</v>
      </c>
      <c r="GP32" s="370">
        <f t="shared" si="28"/>
        <v>50</v>
      </c>
      <c r="GQ32" s="371" t="str">
        <f t="shared" si="29"/>
        <v>C2</v>
      </c>
      <c r="GR32" s="370">
        <f>'MARK LIST'!CU356</f>
        <v>50</v>
      </c>
      <c r="GS32" s="370" t="str">
        <f>'MARK LIST'!CW356</f>
        <v>5</v>
      </c>
      <c r="GT32" s="370" t="str">
        <f>'MARK LIST'!CV356</f>
        <v>C2</v>
      </c>
      <c r="GU32" s="361">
        <f>'MARK LIST'!CQ419</f>
        <v>309</v>
      </c>
      <c r="GV32" s="361">
        <f>'MARK LIST'!CR419</f>
        <v>52</v>
      </c>
      <c r="GW32" s="361" t="str">
        <f>'MARK LIST'!CS419</f>
        <v>C1</v>
      </c>
      <c r="GX32" s="361">
        <f>'MARK LIST'!CT419</f>
        <v>5</v>
      </c>
      <c r="GY32" s="361">
        <f>'MARK LIST'!CU419</f>
        <v>25</v>
      </c>
    </row>
    <row r="33" spans="1:207" ht="13.35" customHeight="1">
      <c r="A33" s="359">
        <f>'STUDENT PROFILE'!A33</f>
        <v>27</v>
      </c>
      <c r="B33" s="359" t="str">
        <f>'STUDENT PROFILE'!B33</f>
        <v>J</v>
      </c>
      <c r="C33" s="360" t="str">
        <f>'STUDENT PROFILE'!C33</f>
        <v>Hitesh Kumar</v>
      </c>
      <c r="D33" s="359">
        <f>'STUDENT PROFILE'!D33</f>
        <v>2800</v>
      </c>
      <c r="E33" s="364">
        <f>'MARK LIST'!K37</f>
        <v>40</v>
      </c>
      <c r="F33" s="364">
        <f>'MARK LIST'!L37</f>
        <v>50</v>
      </c>
      <c r="G33" s="364" t="str">
        <f>'MARK LIST'!M37</f>
        <v>C2</v>
      </c>
      <c r="H33" s="361">
        <f>'MARK LIST'!Y37</f>
        <v>40</v>
      </c>
      <c r="I33" s="361">
        <f>'MARK LIST'!Z37</f>
        <v>50</v>
      </c>
      <c r="J33" s="361" t="str">
        <f>'MARK LIST'!AA37</f>
        <v>C2</v>
      </c>
      <c r="K33" s="361">
        <f>'MARK LIST'!AG37</f>
        <v>50</v>
      </c>
      <c r="L33" s="361">
        <f>'MARK LIST'!AI37</f>
        <v>50</v>
      </c>
      <c r="M33" s="361" t="str">
        <f>'MARK LIST'!AJ37</f>
        <v>C2</v>
      </c>
      <c r="N33" s="361">
        <f>'MARK LIST'!AO37</f>
        <v>25</v>
      </c>
      <c r="O33" s="361">
        <f t="shared" si="0"/>
        <v>50</v>
      </c>
      <c r="P33" s="361" t="str">
        <f>'MARK LIST'!AP37</f>
        <v>C2</v>
      </c>
      <c r="Q33" s="361">
        <f>'MARK LIST'!BA37</f>
        <v>40</v>
      </c>
      <c r="R33" s="361">
        <f>'MARK LIST'!BB37</f>
        <v>50</v>
      </c>
      <c r="S33" s="361" t="str">
        <f>'MARK LIST'!BC37</f>
        <v>C2</v>
      </c>
      <c r="T33" s="361">
        <f>'MARK LIST'!BO37</f>
        <v>40</v>
      </c>
      <c r="U33" s="361">
        <f>'MARK LIST'!BP37</f>
        <v>50</v>
      </c>
      <c r="V33" s="361" t="str">
        <f>'MARK LIST'!BQ37</f>
        <v>C2</v>
      </c>
      <c r="W33" s="361">
        <f>'MARK LIST'!BW37</f>
        <v>50</v>
      </c>
      <c r="X33" s="361">
        <f>'MARK LIST'!BY37</f>
        <v>50</v>
      </c>
      <c r="Y33" s="361" t="str">
        <f>'MARK LIST'!BZ37</f>
        <v>C2</v>
      </c>
      <c r="Z33" s="361">
        <f>'MARK LIST'!CE37</f>
        <v>25</v>
      </c>
      <c r="AA33" s="361">
        <f t="shared" si="1"/>
        <v>50</v>
      </c>
      <c r="AB33" s="361" t="str">
        <f>'MARK LIST'!CF37</f>
        <v>C2</v>
      </c>
      <c r="AC33" s="361">
        <f>'MARK LIST'!CS37</f>
        <v>50</v>
      </c>
      <c r="AD33" s="361">
        <f t="shared" si="2"/>
        <v>50</v>
      </c>
      <c r="AE33" s="361" t="str">
        <f>'MARK LIST'!DJ37</f>
        <v>C2</v>
      </c>
      <c r="AF33" s="361">
        <f>'MARK LIST'!CT37</f>
        <v>50</v>
      </c>
      <c r="AG33" s="361">
        <f t="shared" si="3"/>
        <v>50</v>
      </c>
      <c r="AH33" s="113" t="str">
        <f t="shared" si="4"/>
        <v>C2</v>
      </c>
      <c r="AI33" s="361">
        <f>'MARK LIST'!CU37</f>
        <v>50</v>
      </c>
      <c r="AJ33" s="361" t="str">
        <f>'MARK LIST'!CW37</f>
        <v>5</v>
      </c>
      <c r="AK33" s="361" t="str">
        <f>'MARK LIST'!CV37</f>
        <v>C2</v>
      </c>
      <c r="AL33" s="365">
        <f>'MARK LIST'!K101</f>
        <v>40</v>
      </c>
      <c r="AM33" s="365">
        <f>'MARK LIST'!L101</f>
        <v>50</v>
      </c>
      <c r="AN33" s="365" t="str">
        <f>'MARK LIST'!M101</f>
        <v>C2</v>
      </c>
      <c r="AO33" s="365">
        <f>'MARK LIST'!Y101</f>
        <v>40</v>
      </c>
      <c r="AP33" s="365">
        <f>'MARK LIST'!Z101</f>
        <v>50</v>
      </c>
      <c r="AQ33" s="365" t="str">
        <f>'MARK LIST'!AA101</f>
        <v>C2</v>
      </c>
      <c r="AR33" s="365">
        <f>'MARK LIST'!AG101</f>
        <v>50</v>
      </c>
      <c r="AS33" s="365">
        <f>'MARK LIST'!AI101</f>
        <v>50</v>
      </c>
      <c r="AT33" s="365" t="str">
        <f>'MARK LIST'!AJ101</f>
        <v>C2</v>
      </c>
      <c r="AU33" s="365">
        <f>'MARK LIST'!AO101</f>
        <v>25</v>
      </c>
      <c r="AV33" s="365">
        <f t="shared" si="5"/>
        <v>50</v>
      </c>
      <c r="AW33" s="365" t="str">
        <f>'MARK LIST'!AP101</f>
        <v>C2</v>
      </c>
      <c r="AX33" s="365">
        <f>'MARK LIST'!BA101</f>
        <v>40</v>
      </c>
      <c r="AY33" s="365">
        <f>'MARK LIST'!BB101</f>
        <v>50</v>
      </c>
      <c r="AZ33" s="365" t="str">
        <f>'MARK LIST'!BC101</f>
        <v>C2</v>
      </c>
      <c r="BA33" s="365">
        <f>'MARK LIST'!BO101</f>
        <v>40</v>
      </c>
      <c r="BB33" s="365">
        <f>'MARK LIST'!BP101</f>
        <v>50</v>
      </c>
      <c r="BC33" s="365" t="str">
        <f>'MARK LIST'!BQ101</f>
        <v>C2</v>
      </c>
      <c r="BD33" s="365">
        <f>'MARK LIST'!BW101</f>
        <v>50</v>
      </c>
      <c r="BE33" s="365">
        <f>'MARK LIST'!BY101</f>
        <v>63</v>
      </c>
      <c r="BF33" s="365" t="str">
        <f>'MARK LIST'!BZ101</f>
        <v>B2</v>
      </c>
      <c r="BG33" s="365">
        <f>'MARK LIST'!CE101</f>
        <v>29</v>
      </c>
      <c r="BH33" s="365">
        <f t="shared" si="6"/>
        <v>58</v>
      </c>
      <c r="BI33" s="365" t="str">
        <f>'MARK LIST'!CF101</f>
        <v>C1</v>
      </c>
      <c r="BJ33" s="365">
        <f>'MARK LIST'!CS101</f>
        <v>50</v>
      </c>
      <c r="BK33" s="365">
        <f t="shared" si="7"/>
        <v>100</v>
      </c>
      <c r="BL33" s="365" t="str">
        <f>'MARK LIST'!DJ101</f>
        <v>C2</v>
      </c>
      <c r="BM33" s="365">
        <f>'MARK LIST'!CT101</f>
        <v>57</v>
      </c>
      <c r="BN33" s="365">
        <f t="shared" si="8"/>
        <v>57</v>
      </c>
      <c r="BO33" s="366" t="str">
        <f t="shared" si="9"/>
        <v>C1</v>
      </c>
      <c r="BP33" s="365">
        <f>'MARK LIST'!CU101</f>
        <v>54</v>
      </c>
      <c r="BQ33" s="365" t="str">
        <f>'MARK LIST'!CW101</f>
        <v>6</v>
      </c>
      <c r="BR33" s="365" t="str">
        <f>'MARK LIST'!CV101</f>
        <v>C1</v>
      </c>
      <c r="BS33" s="367">
        <f>'MARK LIST'!K165</f>
        <v>40</v>
      </c>
      <c r="BT33" s="367">
        <f>'MARK LIST'!L165</f>
        <v>50</v>
      </c>
      <c r="BU33" s="367" t="str">
        <f>'MARK LIST'!M165</f>
        <v>C2</v>
      </c>
      <c r="BV33" s="367">
        <f>'MARK LIST'!Y165</f>
        <v>40</v>
      </c>
      <c r="BW33" s="367">
        <f>'MARK LIST'!Z165</f>
        <v>50</v>
      </c>
      <c r="BX33" s="367" t="str">
        <f>'MARK LIST'!AA165</f>
        <v>C2</v>
      </c>
      <c r="BY33" s="367">
        <f>'MARK LIST'!AG165</f>
        <v>50</v>
      </c>
      <c r="BZ33" s="367">
        <f>'MARK LIST'!AI165</f>
        <v>50</v>
      </c>
      <c r="CA33" s="367" t="str">
        <f>'MARK LIST'!AJ165</f>
        <v>C2</v>
      </c>
      <c r="CB33" s="367">
        <f>'MARK LIST'!AO165</f>
        <v>25</v>
      </c>
      <c r="CC33" s="367">
        <f t="shared" si="10"/>
        <v>50</v>
      </c>
      <c r="CD33" s="367" t="str">
        <f>'MARK LIST'!AP165</f>
        <v>C2</v>
      </c>
      <c r="CE33" s="367">
        <f>'MARK LIST'!BA165</f>
        <v>40</v>
      </c>
      <c r="CF33" s="367">
        <f>'MARK LIST'!BB165</f>
        <v>50</v>
      </c>
      <c r="CG33" s="367" t="str">
        <f>'MARK LIST'!BC165</f>
        <v>C2</v>
      </c>
      <c r="CH33" s="367">
        <f>'MARK LIST'!BO165</f>
        <v>40</v>
      </c>
      <c r="CI33" s="367">
        <f>'MARK LIST'!BP165</f>
        <v>50</v>
      </c>
      <c r="CJ33" s="367" t="str">
        <f>'MARK LIST'!BQ165</f>
        <v>C2</v>
      </c>
      <c r="CK33" s="367">
        <f>'MARK LIST'!BW165</f>
        <v>50</v>
      </c>
      <c r="CL33" s="367">
        <f>'MARK LIST'!BY165</f>
        <v>56</v>
      </c>
      <c r="CM33" s="367" t="str">
        <f>'MARK LIST'!BZ165</f>
        <v>C1</v>
      </c>
      <c r="CN33" s="367">
        <f>'MARK LIST'!CE165</f>
        <v>27</v>
      </c>
      <c r="CO33" s="367">
        <f t="shared" si="11"/>
        <v>54</v>
      </c>
      <c r="CP33" s="367" t="str">
        <f>'MARK LIST'!CF165</f>
        <v>C1</v>
      </c>
      <c r="CQ33" s="367">
        <f>'MARK LIST'!CS165</f>
        <v>50</v>
      </c>
      <c r="CR33" s="367">
        <f t="shared" si="12"/>
        <v>50</v>
      </c>
      <c r="CS33" s="367" t="str">
        <f>'MARK LIST'!DJ165</f>
        <v>C2</v>
      </c>
      <c r="CT33" s="367">
        <f>'MARK LIST'!CT165</f>
        <v>53</v>
      </c>
      <c r="CU33" s="367">
        <f t="shared" si="13"/>
        <v>53</v>
      </c>
      <c r="CV33" s="368" t="str">
        <f t="shared" si="14"/>
        <v>C1</v>
      </c>
      <c r="CW33" s="367">
        <f>'MARK LIST'!CU165</f>
        <v>52</v>
      </c>
      <c r="CX33" s="367" t="str">
        <f>'MARK LIST'!CW165</f>
        <v>6</v>
      </c>
      <c r="CY33" s="367" t="str">
        <f>'MARK LIST'!CV165</f>
        <v>C1</v>
      </c>
      <c r="CZ33" s="369">
        <f>'MARK LIST'!K229</f>
        <v>40</v>
      </c>
      <c r="DA33" s="369">
        <f>'MARK LIST'!L229</f>
        <v>40</v>
      </c>
      <c r="DB33" s="369" t="str">
        <f>'MARK LIST'!M229</f>
        <v>D</v>
      </c>
      <c r="DC33" s="369">
        <f>'MARK LIST'!Y229</f>
        <v>40</v>
      </c>
      <c r="DD33" s="369">
        <f>'MARK LIST'!Z229</f>
        <v>50</v>
      </c>
      <c r="DE33" s="369" t="str">
        <f>'MARK LIST'!AA229</f>
        <v>C2</v>
      </c>
      <c r="DF33" s="369">
        <f>'MARK LIST'!AG229</f>
        <v>50</v>
      </c>
      <c r="DG33" s="369">
        <f>'MARK LIST'!AI229</f>
        <v>50</v>
      </c>
      <c r="DH33" s="369" t="str">
        <f>'MARK LIST'!AJ229</f>
        <v>C2</v>
      </c>
      <c r="DI33" s="369">
        <f>'MARK LIST'!AO229</f>
        <v>24</v>
      </c>
      <c r="DJ33" s="369">
        <f t="shared" si="15"/>
        <v>48</v>
      </c>
      <c r="DK33" s="369" t="str">
        <f>'MARK LIST'!AP229</f>
        <v>C2</v>
      </c>
      <c r="DL33" s="369">
        <f>'MARK LIST'!BA229</f>
        <v>40</v>
      </c>
      <c r="DM33" s="369">
        <f>'MARK LIST'!BB229</f>
        <v>50</v>
      </c>
      <c r="DN33" s="369" t="str">
        <f>'MARK LIST'!BC229</f>
        <v>C2</v>
      </c>
      <c r="DO33" s="369">
        <f>'MARK LIST'!BO229</f>
        <v>40</v>
      </c>
      <c r="DP33" s="369">
        <f>'MARK LIST'!BP229</f>
        <v>50</v>
      </c>
      <c r="DQ33" s="369" t="str">
        <f>'MARK LIST'!BQ229</f>
        <v>C2</v>
      </c>
      <c r="DR33" s="369">
        <f>'MARK LIST'!BW229</f>
        <v>50</v>
      </c>
      <c r="DS33" s="369">
        <f>'MARK LIST'!BY229</f>
        <v>50</v>
      </c>
      <c r="DT33" s="369" t="str">
        <f>'MARK LIST'!BZ229</f>
        <v>C2</v>
      </c>
      <c r="DU33" s="369">
        <f>'MARK LIST'!CE229</f>
        <v>25</v>
      </c>
      <c r="DV33" s="369">
        <f t="shared" si="16"/>
        <v>50</v>
      </c>
      <c r="DW33" s="369" t="str">
        <f>'MARK LIST'!CF229</f>
        <v>C2</v>
      </c>
      <c r="DX33" s="369">
        <f>'MARK LIST'!CS229</f>
        <v>48</v>
      </c>
      <c r="DY33" s="369">
        <f t="shared" si="17"/>
        <v>48</v>
      </c>
      <c r="DZ33" s="369" t="str">
        <f>'MARK LIST'!DJ229</f>
        <v>C2</v>
      </c>
      <c r="EA33" s="369">
        <f>'MARK LIST'!CT229</f>
        <v>50</v>
      </c>
      <c r="EB33" s="369">
        <f t="shared" si="18"/>
        <v>50</v>
      </c>
      <c r="EC33" s="113" t="str">
        <f t="shared" si="19"/>
        <v>C2</v>
      </c>
      <c r="ED33" s="369">
        <f>'MARK LIST'!CU229</f>
        <v>49</v>
      </c>
      <c r="EE33" s="369" t="str">
        <f>'MARK LIST'!CW229</f>
        <v>5</v>
      </c>
      <c r="EF33" s="369" t="str">
        <f>'MARK LIST'!CV229</f>
        <v>C2</v>
      </c>
      <c r="EG33" s="367">
        <f>'MARK LIST'!K293</f>
        <v>40</v>
      </c>
      <c r="EH33" s="367">
        <f>'MARK LIST'!L293</f>
        <v>50</v>
      </c>
      <c r="EI33" s="367" t="str">
        <f>'MARK LIST'!M293</f>
        <v>C2</v>
      </c>
      <c r="EJ33" s="367">
        <f>'MARK LIST'!Y293</f>
        <v>40</v>
      </c>
      <c r="EK33" s="367">
        <f>'MARK LIST'!Z293</f>
        <v>50</v>
      </c>
      <c r="EL33" s="367" t="str">
        <f>'MARK LIST'!AA293</f>
        <v>C2</v>
      </c>
      <c r="EM33" s="367">
        <f>'MARK LIST'!AG293</f>
        <v>50</v>
      </c>
      <c r="EN33" s="367">
        <f>'MARK LIST'!AI293</f>
        <v>50</v>
      </c>
      <c r="EO33" s="367" t="str">
        <f>'MARK LIST'!AJ293</f>
        <v>C2</v>
      </c>
      <c r="EP33" s="367">
        <f>'MARK LIST'!AO293</f>
        <v>25</v>
      </c>
      <c r="EQ33" s="367">
        <f t="shared" si="20"/>
        <v>50</v>
      </c>
      <c r="ER33" s="367" t="str">
        <f>'MARK LIST'!AP293</f>
        <v>C2</v>
      </c>
      <c r="ES33" s="367">
        <f>'MARK LIST'!BA293</f>
        <v>40</v>
      </c>
      <c r="ET33" s="367">
        <f>'MARK LIST'!BB293</f>
        <v>50</v>
      </c>
      <c r="EU33" s="367" t="str">
        <f>'MARK LIST'!BC293</f>
        <v>C2</v>
      </c>
      <c r="EV33" s="367">
        <f>'MARK LIST'!BO293</f>
        <v>40</v>
      </c>
      <c r="EW33" s="367">
        <f>'MARK LIST'!BP293</f>
        <v>50</v>
      </c>
      <c r="EX33" s="367" t="str">
        <f>'MARK LIST'!BQ293</f>
        <v>C2</v>
      </c>
      <c r="EY33" s="367">
        <f>'MARK LIST'!BW293</f>
        <v>50</v>
      </c>
      <c r="EZ33" s="367">
        <f>'MARK LIST'!BY293</f>
        <v>63</v>
      </c>
      <c r="FA33" s="367" t="str">
        <f>'MARK LIST'!BZ293</f>
        <v>B2</v>
      </c>
      <c r="FB33" s="367">
        <f>'MARK LIST'!CE293</f>
        <v>29</v>
      </c>
      <c r="FC33" s="367">
        <f t="shared" si="21"/>
        <v>58</v>
      </c>
      <c r="FD33" s="367" t="str">
        <f>'MARK LIST'!CF293</f>
        <v>C1</v>
      </c>
      <c r="FE33" s="367">
        <f>'MARK LIST'!CS293</f>
        <v>50</v>
      </c>
      <c r="FF33" s="367">
        <f t="shared" si="22"/>
        <v>50</v>
      </c>
      <c r="FG33" s="367" t="str">
        <f>'MARK LIST'!DJ293</f>
        <v>C2</v>
      </c>
      <c r="FH33" s="367">
        <f>'MARK LIST'!CT293</f>
        <v>57</v>
      </c>
      <c r="FI33" s="367">
        <f t="shared" si="23"/>
        <v>57</v>
      </c>
      <c r="FJ33" s="368" t="str">
        <f t="shared" ca="1" si="24"/>
        <v>C1</v>
      </c>
      <c r="FK33" s="367">
        <f>'MARK LIST'!CU293</f>
        <v>54</v>
      </c>
      <c r="FL33" s="367" t="str">
        <f>'MARK LIST'!CW293</f>
        <v>6</v>
      </c>
      <c r="FM33" s="367" t="str">
        <f>'MARK LIST'!CV293</f>
        <v>C1</v>
      </c>
      <c r="FN33" s="370">
        <f>'MARK LIST'!K357</f>
        <v>40</v>
      </c>
      <c r="FO33" s="370">
        <f>'MARK LIST'!L357</f>
        <v>50</v>
      </c>
      <c r="FP33" s="370" t="str">
        <f>'MARK LIST'!M357</f>
        <v>C2</v>
      </c>
      <c r="FQ33" s="370">
        <f>'MARK LIST'!Y357</f>
        <v>40</v>
      </c>
      <c r="FR33" s="370">
        <f>'MARK LIST'!Z357</f>
        <v>50</v>
      </c>
      <c r="FS33" s="370" t="str">
        <f>'MARK LIST'!AA357</f>
        <v>C2</v>
      </c>
      <c r="FT33" s="370">
        <f>'MARK LIST'!AG357</f>
        <v>50</v>
      </c>
      <c r="FU33" s="370">
        <f>'MARK LIST'!AI357</f>
        <v>50</v>
      </c>
      <c r="FV33" s="370" t="str">
        <f>'MARK LIST'!AJ357</f>
        <v>C2</v>
      </c>
      <c r="FW33" s="370">
        <f>'MARK LIST'!AO357</f>
        <v>25</v>
      </c>
      <c r="FX33" s="370">
        <f t="shared" si="25"/>
        <v>50</v>
      </c>
      <c r="FY33" s="370" t="str">
        <f>'MARK LIST'!AP357</f>
        <v>C2</v>
      </c>
      <c r="FZ33" s="370">
        <f>'MARK LIST'!BA357</f>
        <v>40</v>
      </c>
      <c r="GA33" s="370">
        <f>'MARK LIST'!BB357</f>
        <v>50</v>
      </c>
      <c r="GB33" s="370" t="str">
        <f>'MARK LIST'!BC357</f>
        <v>C2</v>
      </c>
      <c r="GC33" s="370">
        <f>'MARK LIST'!BO357</f>
        <v>40</v>
      </c>
      <c r="GD33" s="370">
        <f>'MARK LIST'!BP357</f>
        <v>50</v>
      </c>
      <c r="GE33" s="370" t="str">
        <f>'MARK LIST'!BQ357</f>
        <v>C2</v>
      </c>
      <c r="GF33" s="370">
        <f>'MARK LIST'!BW357</f>
        <v>50</v>
      </c>
      <c r="GG33" s="370">
        <f>'MARK LIST'!BY357</f>
        <v>50</v>
      </c>
      <c r="GH33" s="370" t="str">
        <f>'MARK LIST'!BZ357</f>
        <v>C2</v>
      </c>
      <c r="GI33" s="370">
        <f>'MARK LIST'!CE357</f>
        <v>25</v>
      </c>
      <c r="GJ33" s="370">
        <f t="shared" si="26"/>
        <v>50</v>
      </c>
      <c r="GK33" s="370" t="str">
        <f>'MARK LIST'!CF357</f>
        <v>C2</v>
      </c>
      <c r="GL33" s="370">
        <f>'MARK LIST'!CS357</f>
        <v>50</v>
      </c>
      <c r="GM33" s="370">
        <f t="shared" si="27"/>
        <v>50</v>
      </c>
      <c r="GN33" s="370" t="str">
        <f>'MARK LIST'!DJ357</f>
        <v>C2</v>
      </c>
      <c r="GO33" s="370">
        <f>'MARK LIST'!CT357</f>
        <v>50</v>
      </c>
      <c r="GP33" s="370">
        <f t="shared" si="28"/>
        <v>50</v>
      </c>
      <c r="GQ33" s="371" t="str">
        <f t="shared" si="29"/>
        <v>C2</v>
      </c>
      <c r="GR33" s="370">
        <f>'MARK LIST'!CU357</f>
        <v>50</v>
      </c>
      <c r="GS33" s="370" t="str">
        <f>'MARK LIST'!CW357</f>
        <v>5</v>
      </c>
      <c r="GT33" s="370" t="str">
        <f>'MARK LIST'!CV357</f>
        <v>C2</v>
      </c>
      <c r="GU33" s="361">
        <f>'MARK LIST'!CQ420</f>
        <v>309</v>
      </c>
      <c r="GV33" s="361">
        <f>'MARK LIST'!CR420</f>
        <v>52</v>
      </c>
      <c r="GW33" s="361" t="str">
        <f>'MARK LIST'!CS420</f>
        <v>C1</v>
      </c>
      <c r="GX33" s="361">
        <f>'MARK LIST'!CT420</f>
        <v>5</v>
      </c>
      <c r="GY33" s="361">
        <f>'MARK LIST'!CU420</f>
        <v>25</v>
      </c>
    </row>
    <row r="34" spans="1:207" ht="13.35" customHeight="1">
      <c r="A34" s="359">
        <f>'STUDENT PROFILE'!A34</f>
        <v>28</v>
      </c>
      <c r="B34" s="359" t="str">
        <f>'STUDENT PROFILE'!B34</f>
        <v>A</v>
      </c>
      <c r="C34" s="360" t="str">
        <f>'STUDENT PROFILE'!C34</f>
        <v>Dushyant</v>
      </c>
      <c r="D34" s="359">
        <f>'STUDENT PROFILE'!D34</f>
        <v>2801</v>
      </c>
      <c r="E34" s="364">
        <f>'MARK LIST'!K38</f>
        <v>40</v>
      </c>
      <c r="F34" s="364">
        <f>'MARK LIST'!L38</f>
        <v>50</v>
      </c>
      <c r="G34" s="364" t="str">
        <f>'MARK LIST'!M38</f>
        <v>C2</v>
      </c>
      <c r="H34" s="361">
        <f>'MARK LIST'!Y38</f>
        <v>40</v>
      </c>
      <c r="I34" s="361">
        <f>'MARK LIST'!Z38</f>
        <v>50</v>
      </c>
      <c r="J34" s="361" t="str">
        <f>'MARK LIST'!AA38</f>
        <v>C2</v>
      </c>
      <c r="K34" s="361">
        <f>'MARK LIST'!AG38</f>
        <v>50</v>
      </c>
      <c r="L34" s="361">
        <f>'MARK LIST'!AI38</f>
        <v>50</v>
      </c>
      <c r="M34" s="361" t="str">
        <f>'MARK LIST'!AJ38</f>
        <v>C2</v>
      </c>
      <c r="N34" s="361">
        <f>'MARK LIST'!AO38</f>
        <v>25</v>
      </c>
      <c r="O34" s="361">
        <f t="shared" si="0"/>
        <v>50</v>
      </c>
      <c r="P34" s="361" t="str">
        <f>'MARK LIST'!AP38</f>
        <v>C2</v>
      </c>
      <c r="Q34" s="361">
        <f>'MARK LIST'!BA38</f>
        <v>40</v>
      </c>
      <c r="R34" s="361">
        <f>'MARK LIST'!BB38</f>
        <v>50</v>
      </c>
      <c r="S34" s="361" t="str">
        <f>'MARK LIST'!BC38</f>
        <v>C2</v>
      </c>
      <c r="T34" s="361">
        <f>'MARK LIST'!BO38</f>
        <v>40</v>
      </c>
      <c r="U34" s="361">
        <f>'MARK LIST'!BP38</f>
        <v>50</v>
      </c>
      <c r="V34" s="361" t="str">
        <f>'MARK LIST'!BQ38</f>
        <v>C2</v>
      </c>
      <c r="W34" s="361">
        <f>'MARK LIST'!BW38</f>
        <v>50</v>
      </c>
      <c r="X34" s="361">
        <f>'MARK LIST'!BY38</f>
        <v>50</v>
      </c>
      <c r="Y34" s="361" t="str">
        <f>'MARK LIST'!BZ38</f>
        <v>C2</v>
      </c>
      <c r="Z34" s="361">
        <f>'MARK LIST'!CE38</f>
        <v>25</v>
      </c>
      <c r="AA34" s="361">
        <f t="shared" si="1"/>
        <v>50</v>
      </c>
      <c r="AB34" s="361" t="str">
        <f>'MARK LIST'!CF38</f>
        <v>C2</v>
      </c>
      <c r="AC34" s="361">
        <f>'MARK LIST'!CS38</f>
        <v>50</v>
      </c>
      <c r="AD34" s="361">
        <f t="shared" si="2"/>
        <v>50</v>
      </c>
      <c r="AE34" s="361" t="str">
        <f>'MARK LIST'!DJ38</f>
        <v>C2</v>
      </c>
      <c r="AF34" s="361">
        <f>'MARK LIST'!CT38</f>
        <v>50</v>
      </c>
      <c r="AG34" s="361">
        <f t="shared" si="3"/>
        <v>50</v>
      </c>
      <c r="AH34" s="113" t="str">
        <f t="shared" si="4"/>
        <v>C2</v>
      </c>
      <c r="AI34" s="361">
        <f>'MARK LIST'!CU38</f>
        <v>50</v>
      </c>
      <c r="AJ34" s="361" t="str">
        <f>'MARK LIST'!CW38</f>
        <v>5</v>
      </c>
      <c r="AK34" s="361" t="str">
        <f>'MARK LIST'!CV38</f>
        <v>C2</v>
      </c>
      <c r="AL34" s="365">
        <f>'MARK LIST'!K102</f>
        <v>40</v>
      </c>
      <c r="AM34" s="365">
        <f>'MARK LIST'!L102</f>
        <v>50</v>
      </c>
      <c r="AN34" s="365" t="str">
        <f>'MARK LIST'!M102</f>
        <v>C2</v>
      </c>
      <c r="AO34" s="365">
        <f>'MARK LIST'!Y102</f>
        <v>40</v>
      </c>
      <c r="AP34" s="365">
        <f>'MARK LIST'!Z102</f>
        <v>50</v>
      </c>
      <c r="AQ34" s="365" t="str">
        <f>'MARK LIST'!AA102</f>
        <v>C2</v>
      </c>
      <c r="AR34" s="365">
        <f>'MARK LIST'!AG102</f>
        <v>50</v>
      </c>
      <c r="AS34" s="365">
        <f>'MARK LIST'!AI102</f>
        <v>50</v>
      </c>
      <c r="AT34" s="365" t="str">
        <f>'MARK LIST'!AJ102</f>
        <v>C2</v>
      </c>
      <c r="AU34" s="365">
        <f>'MARK LIST'!AO102</f>
        <v>25</v>
      </c>
      <c r="AV34" s="365">
        <f t="shared" si="5"/>
        <v>50</v>
      </c>
      <c r="AW34" s="365" t="str">
        <f>'MARK LIST'!AP102</f>
        <v>C2</v>
      </c>
      <c r="AX34" s="365">
        <f>'MARK LIST'!BA102</f>
        <v>40</v>
      </c>
      <c r="AY34" s="365">
        <f>'MARK LIST'!BB102</f>
        <v>50</v>
      </c>
      <c r="AZ34" s="365" t="str">
        <f>'MARK LIST'!BC102</f>
        <v>C2</v>
      </c>
      <c r="BA34" s="365">
        <f>'MARK LIST'!BO102</f>
        <v>40</v>
      </c>
      <c r="BB34" s="365">
        <f>'MARK LIST'!BP102</f>
        <v>50</v>
      </c>
      <c r="BC34" s="365" t="str">
        <f>'MARK LIST'!BQ102</f>
        <v>C2</v>
      </c>
      <c r="BD34" s="365">
        <f>'MARK LIST'!BW102</f>
        <v>50</v>
      </c>
      <c r="BE34" s="365">
        <f>'MARK LIST'!BY102</f>
        <v>63</v>
      </c>
      <c r="BF34" s="365" t="str">
        <f>'MARK LIST'!BZ102</f>
        <v>B2</v>
      </c>
      <c r="BG34" s="365">
        <f>'MARK LIST'!CE102</f>
        <v>29</v>
      </c>
      <c r="BH34" s="365">
        <f t="shared" si="6"/>
        <v>58</v>
      </c>
      <c r="BI34" s="365" t="str">
        <f>'MARK LIST'!CF102</f>
        <v>C1</v>
      </c>
      <c r="BJ34" s="365">
        <f>'MARK LIST'!CS102</f>
        <v>50</v>
      </c>
      <c r="BK34" s="365">
        <f t="shared" si="7"/>
        <v>100</v>
      </c>
      <c r="BL34" s="365" t="str">
        <f>'MARK LIST'!DJ102</f>
        <v>C2</v>
      </c>
      <c r="BM34" s="365">
        <f>'MARK LIST'!CT102</f>
        <v>57</v>
      </c>
      <c r="BN34" s="365">
        <f t="shared" si="8"/>
        <v>57</v>
      </c>
      <c r="BO34" s="366" t="str">
        <f t="shared" si="9"/>
        <v>C1</v>
      </c>
      <c r="BP34" s="365">
        <f>'MARK LIST'!CU102</f>
        <v>54</v>
      </c>
      <c r="BQ34" s="365" t="str">
        <f>'MARK LIST'!CW102</f>
        <v>6</v>
      </c>
      <c r="BR34" s="365" t="str">
        <f>'MARK LIST'!CV102</f>
        <v>C1</v>
      </c>
      <c r="BS34" s="367">
        <f>'MARK LIST'!K166</f>
        <v>40</v>
      </c>
      <c r="BT34" s="367">
        <f>'MARK LIST'!L166</f>
        <v>50</v>
      </c>
      <c r="BU34" s="367" t="str">
        <f>'MARK LIST'!M166</f>
        <v>C2</v>
      </c>
      <c r="BV34" s="367">
        <f>'MARK LIST'!Y166</f>
        <v>40</v>
      </c>
      <c r="BW34" s="367">
        <f>'MARK LIST'!Z166</f>
        <v>50</v>
      </c>
      <c r="BX34" s="367" t="str">
        <f>'MARK LIST'!AA166</f>
        <v>C2</v>
      </c>
      <c r="BY34" s="367">
        <f>'MARK LIST'!AG166</f>
        <v>50</v>
      </c>
      <c r="BZ34" s="367">
        <f>'MARK LIST'!AI166</f>
        <v>50</v>
      </c>
      <c r="CA34" s="367" t="str">
        <f>'MARK LIST'!AJ166</f>
        <v>C2</v>
      </c>
      <c r="CB34" s="367">
        <f>'MARK LIST'!AO166</f>
        <v>25</v>
      </c>
      <c r="CC34" s="367">
        <f t="shared" si="10"/>
        <v>50</v>
      </c>
      <c r="CD34" s="367" t="str">
        <f>'MARK LIST'!AP166</f>
        <v>C2</v>
      </c>
      <c r="CE34" s="367">
        <f>'MARK LIST'!BA166</f>
        <v>40</v>
      </c>
      <c r="CF34" s="367">
        <f>'MARK LIST'!BB166</f>
        <v>50</v>
      </c>
      <c r="CG34" s="367" t="str">
        <f>'MARK LIST'!BC166</f>
        <v>C2</v>
      </c>
      <c r="CH34" s="367">
        <f>'MARK LIST'!BO166</f>
        <v>40</v>
      </c>
      <c r="CI34" s="367">
        <f>'MARK LIST'!BP166</f>
        <v>50</v>
      </c>
      <c r="CJ34" s="367" t="str">
        <f>'MARK LIST'!BQ166</f>
        <v>C2</v>
      </c>
      <c r="CK34" s="367">
        <f>'MARK LIST'!BW166</f>
        <v>50</v>
      </c>
      <c r="CL34" s="367">
        <f>'MARK LIST'!BY166</f>
        <v>56</v>
      </c>
      <c r="CM34" s="367" t="str">
        <f>'MARK LIST'!BZ166</f>
        <v>C1</v>
      </c>
      <c r="CN34" s="367">
        <f>'MARK LIST'!CE166</f>
        <v>27</v>
      </c>
      <c r="CO34" s="367">
        <f t="shared" si="11"/>
        <v>54</v>
      </c>
      <c r="CP34" s="367" t="str">
        <f>'MARK LIST'!CF166</f>
        <v>C1</v>
      </c>
      <c r="CQ34" s="367">
        <f>'MARK LIST'!CS166</f>
        <v>50</v>
      </c>
      <c r="CR34" s="367">
        <f t="shared" si="12"/>
        <v>50</v>
      </c>
      <c r="CS34" s="367" t="str">
        <f>'MARK LIST'!DJ166</f>
        <v>C2</v>
      </c>
      <c r="CT34" s="367">
        <f>'MARK LIST'!CT166</f>
        <v>53</v>
      </c>
      <c r="CU34" s="367">
        <f t="shared" si="13"/>
        <v>53</v>
      </c>
      <c r="CV34" s="368" t="str">
        <f t="shared" si="14"/>
        <v>C1</v>
      </c>
      <c r="CW34" s="367">
        <f>'MARK LIST'!CU166</f>
        <v>52</v>
      </c>
      <c r="CX34" s="367" t="str">
        <f>'MARK LIST'!CW166</f>
        <v>6</v>
      </c>
      <c r="CY34" s="367" t="str">
        <f>'MARK LIST'!CV166</f>
        <v>C1</v>
      </c>
      <c r="CZ34" s="369">
        <f>'MARK LIST'!K230</f>
        <v>40</v>
      </c>
      <c r="DA34" s="369">
        <f>'MARK LIST'!L230</f>
        <v>40</v>
      </c>
      <c r="DB34" s="369" t="str">
        <f>'MARK LIST'!M230</f>
        <v>D</v>
      </c>
      <c r="DC34" s="369">
        <f>'MARK LIST'!Y230</f>
        <v>40</v>
      </c>
      <c r="DD34" s="369">
        <f>'MARK LIST'!Z230</f>
        <v>50</v>
      </c>
      <c r="DE34" s="369" t="str">
        <f>'MARK LIST'!AA230</f>
        <v>C2</v>
      </c>
      <c r="DF34" s="369">
        <f>'MARK LIST'!AG230</f>
        <v>50</v>
      </c>
      <c r="DG34" s="369">
        <f>'MARK LIST'!AI230</f>
        <v>50</v>
      </c>
      <c r="DH34" s="369" t="str">
        <f>'MARK LIST'!AJ230</f>
        <v>C2</v>
      </c>
      <c r="DI34" s="369">
        <f>'MARK LIST'!AO230</f>
        <v>24</v>
      </c>
      <c r="DJ34" s="369">
        <f t="shared" si="15"/>
        <v>48</v>
      </c>
      <c r="DK34" s="369" t="str">
        <f>'MARK LIST'!AP230</f>
        <v>C2</v>
      </c>
      <c r="DL34" s="369">
        <f>'MARK LIST'!BA230</f>
        <v>40</v>
      </c>
      <c r="DM34" s="369">
        <f>'MARK LIST'!BB230</f>
        <v>50</v>
      </c>
      <c r="DN34" s="369" t="str">
        <f>'MARK LIST'!BC230</f>
        <v>C2</v>
      </c>
      <c r="DO34" s="369">
        <f>'MARK LIST'!BO230</f>
        <v>40</v>
      </c>
      <c r="DP34" s="369">
        <f>'MARK LIST'!BP230</f>
        <v>50</v>
      </c>
      <c r="DQ34" s="369" t="str">
        <f>'MARK LIST'!BQ230</f>
        <v>C2</v>
      </c>
      <c r="DR34" s="369">
        <f>'MARK LIST'!BW230</f>
        <v>50</v>
      </c>
      <c r="DS34" s="369">
        <f>'MARK LIST'!BY230</f>
        <v>50</v>
      </c>
      <c r="DT34" s="369" t="str">
        <f>'MARK LIST'!BZ230</f>
        <v>C2</v>
      </c>
      <c r="DU34" s="369">
        <f>'MARK LIST'!CE230</f>
        <v>25</v>
      </c>
      <c r="DV34" s="369">
        <f t="shared" si="16"/>
        <v>50</v>
      </c>
      <c r="DW34" s="369" t="str">
        <f>'MARK LIST'!CF230</f>
        <v>C2</v>
      </c>
      <c r="DX34" s="369">
        <f>'MARK LIST'!CS230</f>
        <v>48</v>
      </c>
      <c r="DY34" s="369">
        <f t="shared" si="17"/>
        <v>48</v>
      </c>
      <c r="DZ34" s="369" t="str">
        <f>'MARK LIST'!DJ230</f>
        <v>C2</v>
      </c>
      <c r="EA34" s="369">
        <f>'MARK LIST'!CT230</f>
        <v>50</v>
      </c>
      <c r="EB34" s="369">
        <f t="shared" si="18"/>
        <v>50</v>
      </c>
      <c r="EC34" s="113" t="str">
        <f t="shared" si="19"/>
        <v>C2</v>
      </c>
      <c r="ED34" s="369">
        <f>'MARK LIST'!CU230</f>
        <v>49</v>
      </c>
      <c r="EE34" s="369" t="str">
        <f>'MARK LIST'!CW230</f>
        <v>5</v>
      </c>
      <c r="EF34" s="369" t="str">
        <f>'MARK LIST'!CV230</f>
        <v>C2</v>
      </c>
      <c r="EG34" s="367">
        <f>'MARK LIST'!K294</f>
        <v>40</v>
      </c>
      <c r="EH34" s="367">
        <f>'MARK LIST'!L294</f>
        <v>50</v>
      </c>
      <c r="EI34" s="367" t="str">
        <f>'MARK LIST'!M294</f>
        <v>C2</v>
      </c>
      <c r="EJ34" s="367">
        <f>'MARK LIST'!Y294</f>
        <v>40</v>
      </c>
      <c r="EK34" s="367">
        <f>'MARK LIST'!Z294</f>
        <v>50</v>
      </c>
      <c r="EL34" s="367" t="str">
        <f>'MARK LIST'!AA294</f>
        <v>C2</v>
      </c>
      <c r="EM34" s="367">
        <f>'MARK LIST'!AG294</f>
        <v>50</v>
      </c>
      <c r="EN34" s="367">
        <f>'MARK LIST'!AI294</f>
        <v>50</v>
      </c>
      <c r="EO34" s="367" t="str">
        <f>'MARK LIST'!AJ294</f>
        <v>C2</v>
      </c>
      <c r="EP34" s="367">
        <f>'MARK LIST'!AO294</f>
        <v>25</v>
      </c>
      <c r="EQ34" s="367">
        <f t="shared" si="20"/>
        <v>50</v>
      </c>
      <c r="ER34" s="367" t="str">
        <f>'MARK LIST'!AP294</f>
        <v>C2</v>
      </c>
      <c r="ES34" s="367">
        <f>'MARK LIST'!BA294</f>
        <v>40</v>
      </c>
      <c r="ET34" s="367">
        <f>'MARK LIST'!BB294</f>
        <v>50</v>
      </c>
      <c r="EU34" s="367" t="str">
        <f>'MARK LIST'!BC294</f>
        <v>C2</v>
      </c>
      <c r="EV34" s="367">
        <f>'MARK LIST'!BO294</f>
        <v>40</v>
      </c>
      <c r="EW34" s="367">
        <f>'MARK LIST'!BP294</f>
        <v>50</v>
      </c>
      <c r="EX34" s="367" t="str">
        <f>'MARK LIST'!BQ294</f>
        <v>C2</v>
      </c>
      <c r="EY34" s="367">
        <f>'MARK LIST'!BW294</f>
        <v>50</v>
      </c>
      <c r="EZ34" s="367">
        <f>'MARK LIST'!BY294</f>
        <v>63</v>
      </c>
      <c r="FA34" s="367" t="str">
        <f>'MARK LIST'!BZ294</f>
        <v>B2</v>
      </c>
      <c r="FB34" s="367">
        <f>'MARK LIST'!CE294</f>
        <v>29</v>
      </c>
      <c r="FC34" s="367">
        <f t="shared" si="21"/>
        <v>58</v>
      </c>
      <c r="FD34" s="367" t="str">
        <f>'MARK LIST'!CF294</f>
        <v>C1</v>
      </c>
      <c r="FE34" s="367">
        <f>'MARK LIST'!CS294</f>
        <v>50</v>
      </c>
      <c r="FF34" s="367">
        <f t="shared" si="22"/>
        <v>50</v>
      </c>
      <c r="FG34" s="367" t="str">
        <f>'MARK LIST'!DJ294</f>
        <v>C2</v>
      </c>
      <c r="FH34" s="367">
        <f>'MARK LIST'!CT294</f>
        <v>57</v>
      </c>
      <c r="FI34" s="367">
        <f t="shared" si="23"/>
        <v>57</v>
      </c>
      <c r="FJ34" s="368" t="str">
        <f t="shared" ca="1" si="24"/>
        <v>C1</v>
      </c>
      <c r="FK34" s="367">
        <f>'MARK LIST'!CU294</f>
        <v>54</v>
      </c>
      <c r="FL34" s="367" t="str">
        <f>'MARK LIST'!CW294</f>
        <v>6</v>
      </c>
      <c r="FM34" s="367" t="str">
        <f>'MARK LIST'!CV294</f>
        <v>C1</v>
      </c>
      <c r="FN34" s="370">
        <f>'MARK LIST'!K358</f>
        <v>40</v>
      </c>
      <c r="FO34" s="370">
        <f>'MARK LIST'!L358</f>
        <v>50</v>
      </c>
      <c r="FP34" s="370" t="str">
        <f>'MARK LIST'!M358</f>
        <v>C2</v>
      </c>
      <c r="FQ34" s="370">
        <f>'MARK LIST'!Y358</f>
        <v>40</v>
      </c>
      <c r="FR34" s="370">
        <f>'MARK LIST'!Z358</f>
        <v>50</v>
      </c>
      <c r="FS34" s="370" t="str">
        <f>'MARK LIST'!AA358</f>
        <v>C2</v>
      </c>
      <c r="FT34" s="370">
        <f>'MARK LIST'!AG358</f>
        <v>50</v>
      </c>
      <c r="FU34" s="370">
        <f>'MARK LIST'!AI358</f>
        <v>50</v>
      </c>
      <c r="FV34" s="370" t="str">
        <f>'MARK LIST'!AJ358</f>
        <v>C2</v>
      </c>
      <c r="FW34" s="370">
        <f>'MARK LIST'!AO358</f>
        <v>25</v>
      </c>
      <c r="FX34" s="370">
        <f t="shared" si="25"/>
        <v>50</v>
      </c>
      <c r="FY34" s="370" t="str">
        <f>'MARK LIST'!AP358</f>
        <v>C2</v>
      </c>
      <c r="FZ34" s="370">
        <f>'MARK LIST'!BA358</f>
        <v>40</v>
      </c>
      <c r="GA34" s="370">
        <f>'MARK LIST'!BB358</f>
        <v>50</v>
      </c>
      <c r="GB34" s="370" t="str">
        <f>'MARK LIST'!BC358</f>
        <v>C2</v>
      </c>
      <c r="GC34" s="370">
        <f>'MARK LIST'!BO358</f>
        <v>40</v>
      </c>
      <c r="GD34" s="370">
        <f>'MARK LIST'!BP358</f>
        <v>50</v>
      </c>
      <c r="GE34" s="370" t="str">
        <f>'MARK LIST'!BQ358</f>
        <v>C2</v>
      </c>
      <c r="GF34" s="370">
        <f>'MARK LIST'!BW358</f>
        <v>50</v>
      </c>
      <c r="GG34" s="370">
        <f>'MARK LIST'!BY358</f>
        <v>50</v>
      </c>
      <c r="GH34" s="370" t="str">
        <f>'MARK LIST'!BZ358</f>
        <v>C2</v>
      </c>
      <c r="GI34" s="370">
        <f>'MARK LIST'!CE358</f>
        <v>25</v>
      </c>
      <c r="GJ34" s="370">
        <f t="shared" si="26"/>
        <v>50</v>
      </c>
      <c r="GK34" s="370" t="str">
        <f>'MARK LIST'!CF358</f>
        <v>C2</v>
      </c>
      <c r="GL34" s="370">
        <f>'MARK LIST'!CS358</f>
        <v>50</v>
      </c>
      <c r="GM34" s="370">
        <f t="shared" si="27"/>
        <v>50</v>
      </c>
      <c r="GN34" s="370" t="str">
        <f>'MARK LIST'!DJ358</f>
        <v>C2</v>
      </c>
      <c r="GO34" s="370">
        <f>'MARK LIST'!CT358</f>
        <v>50</v>
      </c>
      <c r="GP34" s="370">
        <f t="shared" si="28"/>
        <v>50</v>
      </c>
      <c r="GQ34" s="371" t="str">
        <f t="shared" si="29"/>
        <v>C2</v>
      </c>
      <c r="GR34" s="370">
        <f>'MARK LIST'!CU358</f>
        <v>50</v>
      </c>
      <c r="GS34" s="370" t="str">
        <f>'MARK LIST'!CW358</f>
        <v>5</v>
      </c>
      <c r="GT34" s="370" t="str">
        <f>'MARK LIST'!CV358</f>
        <v>C2</v>
      </c>
      <c r="GU34" s="361">
        <f>'MARK LIST'!CQ421</f>
        <v>309</v>
      </c>
      <c r="GV34" s="361">
        <f>'MARK LIST'!CR421</f>
        <v>52</v>
      </c>
      <c r="GW34" s="361" t="str">
        <f>'MARK LIST'!CS421</f>
        <v>C1</v>
      </c>
      <c r="GX34" s="361">
        <f>'MARK LIST'!CT421</f>
        <v>5</v>
      </c>
      <c r="GY34" s="361">
        <f>'MARK LIST'!CU421</f>
        <v>25</v>
      </c>
    </row>
    <row r="35" spans="1:207" ht="13.35" customHeight="1">
      <c r="A35" s="359">
        <f>'STUDENT PROFILE'!A35</f>
        <v>29</v>
      </c>
      <c r="B35" s="359" t="str">
        <f>'STUDENT PROFILE'!B35</f>
        <v>O</v>
      </c>
      <c r="C35" s="360" t="str">
        <f>'STUDENT PROFILE'!C35</f>
        <v>Ruchi</v>
      </c>
      <c r="D35" s="359">
        <f>'STUDENT PROFILE'!D35</f>
        <v>2804</v>
      </c>
      <c r="E35" s="364">
        <f>'MARK LIST'!K39</f>
        <v>40</v>
      </c>
      <c r="F35" s="364">
        <f>'MARK LIST'!L39</f>
        <v>50</v>
      </c>
      <c r="G35" s="364" t="str">
        <f>'MARK LIST'!M39</f>
        <v>C2</v>
      </c>
      <c r="H35" s="361">
        <f>'MARK LIST'!Y39</f>
        <v>40</v>
      </c>
      <c r="I35" s="361">
        <f>'MARK LIST'!Z39</f>
        <v>50</v>
      </c>
      <c r="J35" s="361" t="str">
        <f>'MARK LIST'!AA39</f>
        <v>C2</v>
      </c>
      <c r="K35" s="361">
        <f>'MARK LIST'!AG39</f>
        <v>50</v>
      </c>
      <c r="L35" s="361">
        <f>'MARK LIST'!AI39</f>
        <v>50</v>
      </c>
      <c r="M35" s="361" t="str">
        <f>'MARK LIST'!AJ39</f>
        <v>C2</v>
      </c>
      <c r="N35" s="361">
        <f>'MARK LIST'!AO39</f>
        <v>25</v>
      </c>
      <c r="O35" s="361">
        <f t="shared" si="0"/>
        <v>50</v>
      </c>
      <c r="P35" s="361" t="str">
        <f>'MARK LIST'!AP39</f>
        <v>C2</v>
      </c>
      <c r="Q35" s="361">
        <f>'MARK LIST'!BA39</f>
        <v>40</v>
      </c>
      <c r="R35" s="361">
        <f>'MARK LIST'!BB39</f>
        <v>50</v>
      </c>
      <c r="S35" s="361" t="str">
        <f>'MARK LIST'!BC39</f>
        <v>C2</v>
      </c>
      <c r="T35" s="361">
        <f>'MARK LIST'!BO39</f>
        <v>40</v>
      </c>
      <c r="U35" s="361">
        <f>'MARK LIST'!BP39</f>
        <v>50</v>
      </c>
      <c r="V35" s="361" t="str">
        <f>'MARK LIST'!BQ39</f>
        <v>C2</v>
      </c>
      <c r="W35" s="361">
        <f>'MARK LIST'!BW39</f>
        <v>50</v>
      </c>
      <c r="X35" s="361">
        <f>'MARK LIST'!BY39</f>
        <v>50</v>
      </c>
      <c r="Y35" s="361" t="str">
        <f>'MARK LIST'!BZ39</f>
        <v>C2</v>
      </c>
      <c r="Z35" s="361">
        <f>'MARK LIST'!CE39</f>
        <v>25</v>
      </c>
      <c r="AA35" s="361">
        <f t="shared" si="1"/>
        <v>50</v>
      </c>
      <c r="AB35" s="361" t="str">
        <f>'MARK LIST'!CF39</f>
        <v>C2</v>
      </c>
      <c r="AC35" s="361">
        <f>'MARK LIST'!CS39</f>
        <v>50</v>
      </c>
      <c r="AD35" s="361">
        <f t="shared" si="2"/>
        <v>50</v>
      </c>
      <c r="AE35" s="361" t="str">
        <f>'MARK LIST'!DJ39</f>
        <v>C2</v>
      </c>
      <c r="AF35" s="361">
        <f>'MARK LIST'!CT39</f>
        <v>50</v>
      </c>
      <c r="AG35" s="361">
        <f t="shared" si="3"/>
        <v>50</v>
      </c>
      <c r="AH35" s="113" t="str">
        <f t="shared" si="4"/>
        <v>C2</v>
      </c>
      <c r="AI35" s="361">
        <f>'MARK LIST'!CU39</f>
        <v>50</v>
      </c>
      <c r="AJ35" s="361" t="str">
        <f>'MARK LIST'!CW39</f>
        <v>5</v>
      </c>
      <c r="AK35" s="361" t="str">
        <f>'MARK LIST'!CV39</f>
        <v>C2</v>
      </c>
      <c r="AL35" s="365">
        <f>'MARK LIST'!K103</f>
        <v>40</v>
      </c>
      <c r="AM35" s="365">
        <f>'MARK LIST'!L103</f>
        <v>50</v>
      </c>
      <c r="AN35" s="365" t="str">
        <f>'MARK LIST'!M103</f>
        <v>C2</v>
      </c>
      <c r="AO35" s="365">
        <f>'MARK LIST'!Y103</f>
        <v>40</v>
      </c>
      <c r="AP35" s="365">
        <f>'MARK LIST'!Z103</f>
        <v>50</v>
      </c>
      <c r="AQ35" s="365" t="str">
        <f>'MARK LIST'!AA103</f>
        <v>C2</v>
      </c>
      <c r="AR35" s="365">
        <f>'MARK LIST'!AG103</f>
        <v>50</v>
      </c>
      <c r="AS35" s="365">
        <f>'MARK LIST'!AI103</f>
        <v>50</v>
      </c>
      <c r="AT35" s="365" t="str">
        <f>'MARK LIST'!AJ103</f>
        <v>C2</v>
      </c>
      <c r="AU35" s="365">
        <f>'MARK LIST'!AO103</f>
        <v>25</v>
      </c>
      <c r="AV35" s="365">
        <f t="shared" si="5"/>
        <v>50</v>
      </c>
      <c r="AW35" s="365" t="str">
        <f>'MARK LIST'!AP103</f>
        <v>C2</v>
      </c>
      <c r="AX35" s="365">
        <f>'MARK LIST'!BA103</f>
        <v>40</v>
      </c>
      <c r="AY35" s="365">
        <f>'MARK LIST'!BB103</f>
        <v>50</v>
      </c>
      <c r="AZ35" s="365" t="str">
        <f>'MARK LIST'!BC103</f>
        <v>C2</v>
      </c>
      <c r="BA35" s="365">
        <f>'MARK LIST'!BO103</f>
        <v>40</v>
      </c>
      <c r="BB35" s="365">
        <f>'MARK LIST'!BP103</f>
        <v>50</v>
      </c>
      <c r="BC35" s="365" t="str">
        <f>'MARK LIST'!BQ103</f>
        <v>C2</v>
      </c>
      <c r="BD35" s="365">
        <f>'MARK LIST'!BW103</f>
        <v>50</v>
      </c>
      <c r="BE35" s="365">
        <f>'MARK LIST'!BY103</f>
        <v>63</v>
      </c>
      <c r="BF35" s="365" t="str">
        <f>'MARK LIST'!BZ103</f>
        <v>B2</v>
      </c>
      <c r="BG35" s="365">
        <f>'MARK LIST'!CE103</f>
        <v>29</v>
      </c>
      <c r="BH35" s="365">
        <f t="shared" si="6"/>
        <v>58</v>
      </c>
      <c r="BI35" s="365" t="str">
        <f>'MARK LIST'!CF103</f>
        <v>C1</v>
      </c>
      <c r="BJ35" s="365">
        <f>'MARK LIST'!CS103</f>
        <v>50</v>
      </c>
      <c r="BK35" s="365">
        <f t="shared" si="7"/>
        <v>100</v>
      </c>
      <c r="BL35" s="365" t="str">
        <f>'MARK LIST'!DJ103</f>
        <v>C2</v>
      </c>
      <c r="BM35" s="365">
        <f>'MARK LIST'!CT103</f>
        <v>57</v>
      </c>
      <c r="BN35" s="365">
        <f t="shared" si="8"/>
        <v>57</v>
      </c>
      <c r="BO35" s="366" t="str">
        <f t="shared" si="9"/>
        <v>C1</v>
      </c>
      <c r="BP35" s="365">
        <f>'MARK LIST'!CU103</f>
        <v>54</v>
      </c>
      <c r="BQ35" s="365" t="str">
        <f>'MARK LIST'!CW103</f>
        <v>6</v>
      </c>
      <c r="BR35" s="365" t="str">
        <f>'MARK LIST'!CV103</f>
        <v>C1</v>
      </c>
      <c r="BS35" s="367">
        <f>'MARK LIST'!K167</f>
        <v>40</v>
      </c>
      <c r="BT35" s="367">
        <f>'MARK LIST'!L167</f>
        <v>50</v>
      </c>
      <c r="BU35" s="367" t="str">
        <f>'MARK LIST'!M167</f>
        <v>C2</v>
      </c>
      <c r="BV35" s="367">
        <f>'MARK LIST'!Y167</f>
        <v>40</v>
      </c>
      <c r="BW35" s="367">
        <f>'MARK LIST'!Z167</f>
        <v>50</v>
      </c>
      <c r="BX35" s="367" t="str">
        <f>'MARK LIST'!AA167</f>
        <v>C2</v>
      </c>
      <c r="BY35" s="367">
        <f>'MARK LIST'!AG167</f>
        <v>50</v>
      </c>
      <c r="BZ35" s="367">
        <f>'MARK LIST'!AI167</f>
        <v>50</v>
      </c>
      <c r="CA35" s="367" t="str">
        <f>'MARK LIST'!AJ167</f>
        <v>C2</v>
      </c>
      <c r="CB35" s="367">
        <f>'MARK LIST'!AO167</f>
        <v>25</v>
      </c>
      <c r="CC35" s="367">
        <f t="shared" si="10"/>
        <v>50</v>
      </c>
      <c r="CD35" s="367" t="str">
        <f>'MARK LIST'!AP167</f>
        <v>C2</v>
      </c>
      <c r="CE35" s="367">
        <f>'MARK LIST'!BA167</f>
        <v>40</v>
      </c>
      <c r="CF35" s="367">
        <f>'MARK LIST'!BB167</f>
        <v>50</v>
      </c>
      <c r="CG35" s="367" t="str">
        <f>'MARK LIST'!BC167</f>
        <v>C2</v>
      </c>
      <c r="CH35" s="367">
        <f>'MARK LIST'!BO167</f>
        <v>40</v>
      </c>
      <c r="CI35" s="367">
        <f>'MARK LIST'!BP167</f>
        <v>50</v>
      </c>
      <c r="CJ35" s="367" t="str">
        <f>'MARK LIST'!BQ167</f>
        <v>C2</v>
      </c>
      <c r="CK35" s="367">
        <f>'MARK LIST'!BW167</f>
        <v>50</v>
      </c>
      <c r="CL35" s="367">
        <f>'MARK LIST'!BY167</f>
        <v>56</v>
      </c>
      <c r="CM35" s="367" t="str">
        <f>'MARK LIST'!BZ167</f>
        <v>C1</v>
      </c>
      <c r="CN35" s="367">
        <f>'MARK LIST'!CE167</f>
        <v>27</v>
      </c>
      <c r="CO35" s="367">
        <f t="shared" si="11"/>
        <v>54</v>
      </c>
      <c r="CP35" s="367" t="str">
        <f>'MARK LIST'!CF167</f>
        <v>C1</v>
      </c>
      <c r="CQ35" s="367">
        <f>'MARK LIST'!CS167</f>
        <v>50</v>
      </c>
      <c r="CR35" s="367">
        <f t="shared" si="12"/>
        <v>50</v>
      </c>
      <c r="CS35" s="367" t="str">
        <f>'MARK LIST'!DJ167</f>
        <v>C2</v>
      </c>
      <c r="CT35" s="367">
        <f>'MARK LIST'!CT167</f>
        <v>53</v>
      </c>
      <c r="CU35" s="367">
        <f t="shared" si="13"/>
        <v>53</v>
      </c>
      <c r="CV35" s="368" t="str">
        <f t="shared" si="14"/>
        <v>C1</v>
      </c>
      <c r="CW35" s="367">
        <f>'MARK LIST'!CU167</f>
        <v>52</v>
      </c>
      <c r="CX35" s="367" t="str">
        <f>'MARK LIST'!CW167</f>
        <v>6</v>
      </c>
      <c r="CY35" s="367" t="str">
        <f>'MARK LIST'!CV167</f>
        <v>C1</v>
      </c>
      <c r="CZ35" s="369">
        <f>'MARK LIST'!K231</f>
        <v>40</v>
      </c>
      <c r="DA35" s="369">
        <f>'MARK LIST'!L231</f>
        <v>40</v>
      </c>
      <c r="DB35" s="369" t="str">
        <f>'MARK LIST'!M231</f>
        <v>D</v>
      </c>
      <c r="DC35" s="369">
        <f>'MARK LIST'!Y231</f>
        <v>40</v>
      </c>
      <c r="DD35" s="369">
        <f>'MARK LIST'!Z231</f>
        <v>50</v>
      </c>
      <c r="DE35" s="369" t="str">
        <f>'MARK LIST'!AA231</f>
        <v>C2</v>
      </c>
      <c r="DF35" s="369">
        <f>'MARK LIST'!AG231</f>
        <v>50</v>
      </c>
      <c r="DG35" s="369">
        <f>'MARK LIST'!AI231</f>
        <v>50</v>
      </c>
      <c r="DH35" s="369" t="str">
        <f>'MARK LIST'!AJ231</f>
        <v>C2</v>
      </c>
      <c r="DI35" s="369">
        <f>'MARK LIST'!AO231</f>
        <v>24</v>
      </c>
      <c r="DJ35" s="369">
        <f t="shared" si="15"/>
        <v>48</v>
      </c>
      <c r="DK35" s="369" t="str">
        <f>'MARK LIST'!AP231</f>
        <v>C2</v>
      </c>
      <c r="DL35" s="369">
        <f>'MARK LIST'!BA231</f>
        <v>40</v>
      </c>
      <c r="DM35" s="369">
        <f>'MARK LIST'!BB231</f>
        <v>50</v>
      </c>
      <c r="DN35" s="369" t="str">
        <f>'MARK LIST'!BC231</f>
        <v>C2</v>
      </c>
      <c r="DO35" s="369">
        <f>'MARK LIST'!BO231</f>
        <v>40</v>
      </c>
      <c r="DP35" s="369">
        <f>'MARK LIST'!BP231</f>
        <v>50</v>
      </c>
      <c r="DQ35" s="369" t="str">
        <f>'MARK LIST'!BQ231</f>
        <v>C2</v>
      </c>
      <c r="DR35" s="369">
        <f>'MARK LIST'!BW231</f>
        <v>50</v>
      </c>
      <c r="DS35" s="369">
        <f>'MARK LIST'!BY231</f>
        <v>50</v>
      </c>
      <c r="DT35" s="369" t="str">
        <f>'MARK LIST'!BZ231</f>
        <v>C2</v>
      </c>
      <c r="DU35" s="369">
        <f>'MARK LIST'!CE231</f>
        <v>25</v>
      </c>
      <c r="DV35" s="369">
        <f t="shared" si="16"/>
        <v>50</v>
      </c>
      <c r="DW35" s="369" t="str">
        <f>'MARK LIST'!CF231</f>
        <v>C2</v>
      </c>
      <c r="DX35" s="369">
        <f>'MARK LIST'!CS231</f>
        <v>48</v>
      </c>
      <c r="DY35" s="369">
        <f t="shared" si="17"/>
        <v>48</v>
      </c>
      <c r="DZ35" s="369" t="str">
        <f>'MARK LIST'!DJ231</f>
        <v>C2</v>
      </c>
      <c r="EA35" s="369">
        <f>'MARK LIST'!CT231</f>
        <v>50</v>
      </c>
      <c r="EB35" s="369">
        <f t="shared" si="18"/>
        <v>50</v>
      </c>
      <c r="EC35" s="113" t="str">
        <f t="shared" si="19"/>
        <v>C2</v>
      </c>
      <c r="ED35" s="369">
        <f>'MARK LIST'!CU231</f>
        <v>49</v>
      </c>
      <c r="EE35" s="369" t="str">
        <f>'MARK LIST'!CW231</f>
        <v>5</v>
      </c>
      <c r="EF35" s="369" t="str">
        <f>'MARK LIST'!CV231</f>
        <v>C2</v>
      </c>
      <c r="EG35" s="367">
        <f>'MARK LIST'!K295</f>
        <v>40</v>
      </c>
      <c r="EH35" s="367">
        <f>'MARK LIST'!L295</f>
        <v>50</v>
      </c>
      <c r="EI35" s="367" t="str">
        <f>'MARK LIST'!M295</f>
        <v>C2</v>
      </c>
      <c r="EJ35" s="367">
        <f>'MARK LIST'!Y295</f>
        <v>40</v>
      </c>
      <c r="EK35" s="367">
        <f>'MARK LIST'!Z295</f>
        <v>50</v>
      </c>
      <c r="EL35" s="367" t="str">
        <f>'MARK LIST'!AA295</f>
        <v>C2</v>
      </c>
      <c r="EM35" s="367">
        <f>'MARK LIST'!AG295</f>
        <v>50</v>
      </c>
      <c r="EN35" s="367">
        <f>'MARK LIST'!AI295</f>
        <v>50</v>
      </c>
      <c r="EO35" s="367" t="str">
        <f>'MARK LIST'!AJ295</f>
        <v>C2</v>
      </c>
      <c r="EP35" s="367">
        <f>'MARK LIST'!AO295</f>
        <v>25</v>
      </c>
      <c r="EQ35" s="367">
        <f t="shared" si="20"/>
        <v>50</v>
      </c>
      <c r="ER35" s="367" t="str">
        <f>'MARK LIST'!AP295</f>
        <v>C2</v>
      </c>
      <c r="ES35" s="367">
        <f>'MARK LIST'!BA295</f>
        <v>40</v>
      </c>
      <c r="ET35" s="367">
        <f>'MARK LIST'!BB295</f>
        <v>50</v>
      </c>
      <c r="EU35" s="367" t="str">
        <f>'MARK LIST'!BC295</f>
        <v>C2</v>
      </c>
      <c r="EV35" s="367">
        <f>'MARK LIST'!BO295</f>
        <v>40</v>
      </c>
      <c r="EW35" s="367">
        <f>'MARK LIST'!BP295</f>
        <v>50</v>
      </c>
      <c r="EX35" s="367" t="str">
        <f>'MARK LIST'!BQ295</f>
        <v>C2</v>
      </c>
      <c r="EY35" s="367">
        <f>'MARK LIST'!BW295</f>
        <v>50</v>
      </c>
      <c r="EZ35" s="367">
        <f>'MARK LIST'!BY295</f>
        <v>63</v>
      </c>
      <c r="FA35" s="367" t="str">
        <f>'MARK LIST'!BZ295</f>
        <v>B2</v>
      </c>
      <c r="FB35" s="367">
        <f>'MARK LIST'!CE295</f>
        <v>29</v>
      </c>
      <c r="FC35" s="367">
        <f t="shared" si="21"/>
        <v>58</v>
      </c>
      <c r="FD35" s="367" t="str">
        <f>'MARK LIST'!CF295</f>
        <v>C1</v>
      </c>
      <c r="FE35" s="367">
        <f>'MARK LIST'!CS295</f>
        <v>50</v>
      </c>
      <c r="FF35" s="367">
        <f t="shared" si="22"/>
        <v>50</v>
      </c>
      <c r="FG35" s="367" t="str">
        <f>'MARK LIST'!DJ295</f>
        <v>C2</v>
      </c>
      <c r="FH35" s="367">
        <f>'MARK LIST'!CT295</f>
        <v>57</v>
      </c>
      <c r="FI35" s="367">
        <f t="shared" si="23"/>
        <v>57</v>
      </c>
      <c r="FJ35" s="368" t="str">
        <f t="shared" ca="1" si="24"/>
        <v>C1</v>
      </c>
      <c r="FK35" s="367">
        <f>'MARK LIST'!CU295</f>
        <v>54</v>
      </c>
      <c r="FL35" s="367" t="str">
        <f>'MARK LIST'!CW295</f>
        <v>6</v>
      </c>
      <c r="FM35" s="367" t="str">
        <f>'MARK LIST'!CV295</f>
        <v>C1</v>
      </c>
      <c r="FN35" s="370">
        <f>'MARK LIST'!K359</f>
        <v>40</v>
      </c>
      <c r="FO35" s="370">
        <f>'MARK LIST'!L359</f>
        <v>50</v>
      </c>
      <c r="FP35" s="370" t="str">
        <f>'MARK LIST'!M359</f>
        <v>C2</v>
      </c>
      <c r="FQ35" s="370">
        <f>'MARK LIST'!Y359</f>
        <v>40</v>
      </c>
      <c r="FR35" s="370">
        <f>'MARK LIST'!Z359</f>
        <v>50</v>
      </c>
      <c r="FS35" s="370" t="str">
        <f>'MARK LIST'!AA359</f>
        <v>C2</v>
      </c>
      <c r="FT35" s="370">
        <f>'MARK LIST'!AG359</f>
        <v>50</v>
      </c>
      <c r="FU35" s="370">
        <f>'MARK LIST'!AI359</f>
        <v>50</v>
      </c>
      <c r="FV35" s="370" t="str">
        <f>'MARK LIST'!AJ359</f>
        <v>C2</v>
      </c>
      <c r="FW35" s="370">
        <f>'MARK LIST'!AO359</f>
        <v>25</v>
      </c>
      <c r="FX35" s="370">
        <f t="shared" si="25"/>
        <v>50</v>
      </c>
      <c r="FY35" s="370" t="str">
        <f>'MARK LIST'!AP359</f>
        <v>C2</v>
      </c>
      <c r="FZ35" s="370">
        <f>'MARK LIST'!BA359</f>
        <v>40</v>
      </c>
      <c r="GA35" s="370">
        <f>'MARK LIST'!BB359</f>
        <v>50</v>
      </c>
      <c r="GB35" s="370" t="str">
        <f>'MARK LIST'!BC359</f>
        <v>C2</v>
      </c>
      <c r="GC35" s="370">
        <f>'MARK LIST'!BO359</f>
        <v>40</v>
      </c>
      <c r="GD35" s="370">
        <f>'MARK LIST'!BP359</f>
        <v>50</v>
      </c>
      <c r="GE35" s="370" t="str">
        <f>'MARK LIST'!BQ359</f>
        <v>C2</v>
      </c>
      <c r="GF35" s="370">
        <f>'MARK LIST'!BW359</f>
        <v>50</v>
      </c>
      <c r="GG35" s="370">
        <f>'MARK LIST'!BY359</f>
        <v>50</v>
      </c>
      <c r="GH35" s="370" t="str">
        <f>'MARK LIST'!BZ359</f>
        <v>C2</v>
      </c>
      <c r="GI35" s="370">
        <f>'MARK LIST'!CE359</f>
        <v>25</v>
      </c>
      <c r="GJ35" s="370">
        <f t="shared" si="26"/>
        <v>50</v>
      </c>
      <c r="GK35" s="370" t="str">
        <f>'MARK LIST'!CF359</f>
        <v>C2</v>
      </c>
      <c r="GL35" s="370">
        <f>'MARK LIST'!CS359</f>
        <v>50</v>
      </c>
      <c r="GM35" s="370">
        <f t="shared" si="27"/>
        <v>50</v>
      </c>
      <c r="GN35" s="370" t="str">
        <f>'MARK LIST'!DJ359</f>
        <v>C2</v>
      </c>
      <c r="GO35" s="370">
        <f>'MARK LIST'!CT359</f>
        <v>50</v>
      </c>
      <c r="GP35" s="370">
        <f t="shared" si="28"/>
        <v>50</v>
      </c>
      <c r="GQ35" s="371" t="str">
        <f t="shared" si="29"/>
        <v>C2</v>
      </c>
      <c r="GR35" s="370">
        <f>'MARK LIST'!CU359</f>
        <v>50</v>
      </c>
      <c r="GS35" s="370" t="str">
        <f>'MARK LIST'!CW359</f>
        <v>5</v>
      </c>
      <c r="GT35" s="370" t="str">
        <f>'MARK LIST'!CV359</f>
        <v>C2</v>
      </c>
      <c r="GU35" s="361">
        <f>'MARK LIST'!CQ422</f>
        <v>309</v>
      </c>
      <c r="GV35" s="361">
        <f>'MARK LIST'!CR422</f>
        <v>52</v>
      </c>
      <c r="GW35" s="361" t="str">
        <f>'MARK LIST'!CS422</f>
        <v>C1</v>
      </c>
      <c r="GX35" s="361">
        <f>'MARK LIST'!CT422</f>
        <v>5</v>
      </c>
      <c r="GY35" s="361">
        <f>'MARK LIST'!CU422</f>
        <v>25</v>
      </c>
    </row>
    <row r="36" spans="1:207" ht="13.35" customHeight="1">
      <c r="A36" s="359">
        <f>'STUDENT PROFILE'!A36</f>
        <v>30</v>
      </c>
      <c r="B36" s="359" t="str">
        <f>'STUDENT PROFILE'!B36</f>
        <v>G</v>
      </c>
      <c r="C36" s="360" t="str">
        <f>'STUDENT PROFILE'!C36</f>
        <v>Bhavi</v>
      </c>
      <c r="D36" s="359">
        <f>'STUDENT PROFILE'!D36</f>
        <v>3060</v>
      </c>
      <c r="E36" s="364">
        <f>'MARK LIST'!K40</f>
        <v>40</v>
      </c>
      <c r="F36" s="364">
        <f>'MARK LIST'!L40</f>
        <v>50</v>
      </c>
      <c r="G36" s="364" t="str">
        <f>'MARK LIST'!M40</f>
        <v>C2</v>
      </c>
      <c r="H36" s="361">
        <f>'MARK LIST'!Y40</f>
        <v>40</v>
      </c>
      <c r="I36" s="361">
        <f>'MARK LIST'!Z40</f>
        <v>50</v>
      </c>
      <c r="J36" s="361" t="str">
        <f>'MARK LIST'!AA40</f>
        <v>C2</v>
      </c>
      <c r="K36" s="361">
        <f>'MARK LIST'!AG40</f>
        <v>50</v>
      </c>
      <c r="L36" s="361">
        <f>'MARK LIST'!AI40</f>
        <v>50</v>
      </c>
      <c r="M36" s="361" t="str">
        <f>'MARK LIST'!AJ40</f>
        <v>C2</v>
      </c>
      <c r="N36" s="361">
        <f>'MARK LIST'!AO40</f>
        <v>25</v>
      </c>
      <c r="O36" s="361">
        <f t="shared" si="0"/>
        <v>50</v>
      </c>
      <c r="P36" s="361" t="str">
        <f>'MARK LIST'!AP40</f>
        <v>C2</v>
      </c>
      <c r="Q36" s="361">
        <f>'MARK LIST'!BA40</f>
        <v>40</v>
      </c>
      <c r="R36" s="361">
        <f>'MARK LIST'!BB40</f>
        <v>50</v>
      </c>
      <c r="S36" s="361" t="str">
        <f>'MARK LIST'!BC40</f>
        <v>C2</v>
      </c>
      <c r="T36" s="361">
        <f>'MARK LIST'!BO40</f>
        <v>40</v>
      </c>
      <c r="U36" s="361">
        <f>'MARK LIST'!BP40</f>
        <v>50</v>
      </c>
      <c r="V36" s="361" t="str">
        <f>'MARK LIST'!BQ40</f>
        <v>C2</v>
      </c>
      <c r="W36" s="361">
        <f>'MARK LIST'!BW40</f>
        <v>50</v>
      </c>
      <c r="X36" s="361">
        <f>'MARK LIST'!BY40</f>
        <v>50</v>
      </c>
      <c r="Y36" s="361" t="str">
        <f>'MARK LIST'!BZ40</f>
        <v>C2</v>
      </c>
      <c r="Z36" s="361">
        <f>'MARK LIST'!CE40</f>
        <v>25</v>
      </c>
      <c r="AA36" s="361">
        <f t="shared" si="1"/>
        <v>50</v>
      </c>
      <c r="AB36" s="361" t="str">
        <f>'MARK LIST'!CF40</f>
        <v>C2</v>
      </c>
      <c r="AC36" s="361">
        <f>'MARK LIST'!CS40</f>
        <v>50</v>
      </c>
      <c r="AD36" s="361">
        <f t="shared" si="2"/>
        <v>50</v>
      </c>
      <c r="AE36" s="361" t="str">
        <f>'MARK LIST'!DJ40</f>
        <v>C2</v>
      </c>
      <c r="AF36" s="361">
        <f>'MARK LIST'!CT40</f>
        <v>50</v>
      </c>
      <c r="AG36" s="361">
        <f t="shared" si="3"/>
        <v>50</v>
      </c>
      <c r="AH36" s="113" t="str">
        <f t="shared" si="4"/>
        <v>C2</v>
      </c>
      <c r="AI36" s="361">
        <f>'MARK LIST'!CU40</f>
        <v>50</v>
      </c>
      <c r="AJ36" s="361" t="str">
        <f>'MARK LIST'!CW40</f>
        <v>5</v>
      </c>
      <c r="AK36" s="361" t="str">
        <f>'MARK LIST'!CV40</f>
        <v>C2</v>
      </c>
      <c r="AL36" s="365">
        <f>'MARK LIST'!K104</f>
        <v>40</v>
      </c>
      <c r="AM36" s="365">
        <f>'MARK LIST'!L104</f>
        <v>50</v>
      </c>
      <c r="AN36" s="365" t="str">
        <f>'MARK LIST'!M104</f>
        <v>C2</v>
      </c>
      <c r="AO36" s="365">
        <f>'MARK LIST'!Y104</f>
        <v>40</v>
      </c>
      <c r="AP36" s="365">
        <f>'MARK LIST'!Z104</f>
        <v>50</v>
      </c>
      <c r="AQ36" s="365" t="str">
        <f>'MARK LIST'!AA104</f>
        <v>C2</v>
      </c>
      <c r="AR36" s="365">
        <f>'MARK LIST'!AG104</f>
        <v>50</v>
      </c>
      <c r="AS36" s="365">
        <f>'MARK LIST'!AI104</f>
        <v>50</v>
      </c>
      <c r="AT36" s="365" t="str">
        <f>'MARK LIST'!AJ104</f>
        <v>C2</v>
      </c>
      <c r="AU36" s="365">
        <f>'MARK LIST'!AO104</f>
        <v>25</v>
      </c>
      <c r="AV36" s="365">
        <f t="shared" si="5"/>
        <v>50</v>
      </c>
      <c r="AW36" s="365" t="str">
        <f>'MARK LIST'!AP104</f>
        <v>C2</v>
      </c>
      <c r="AX36" s="365">
        <f>'MARK LIST'!BA104</f>
        <v>40</v>
      </c>
      <c r="AY36" s="365">
        <f>'MARK LIST'!BB104</f>
        <v>50</v>
      </c>
      <c r="AZ36" s="365" t="str">
        <f>'MARK LIST'!BC104</f>
        <v>C2</v>
      </c>
      <c r="BA36" s="365">
        <f>'MARK LIST'!BO104</f>
        <v>40</v>
      </c>
      <c r="BB36" s="365">
        <f>'MARK LIST'!BP104</f>
        <v>50</v>
      </c>
      <c r="BC36" s="365" t="str">
        <f>'MARK LIST'!BQ104</f>
        <v>C2</v>
      </c>
      <c r="BD36" s="365">
        <f>'MARK LIST'!BW104</f>
        <v>50</v>
      </c>
      <c r="BE36" s="365">
        <f>'MARK LIST'!BY104</f>
        <v>63</v>
      </c>
      <c r="BF36" s="365" t="str">
        <f>'MARK LIST'!BZ104</f>
        <v>B2</v>
      </c>
      <c r="BG36" s="365">
        <f>'MARK LIST'!CE104</f>
        <v>29</v>
      </c>
      <c r="BH36" s="365">
        <f t="shared" si="6"/>
        <v>58</v>
      </c>
      <c r="BI36" s="365" t="str">
        <f>'MARK LIST'!CF104</f>
        <v>C1</v>
      </c>
      <c r="BJ36" s="365">
        <f>'MARK LIST'!CS104</f>
        <v>50</v>
      </c>
      <c r="BK36" s="365">
        <f t="shared" si="7"/>
        <v>100</v>
      </c>
      <c r="BL36" s="365" t="str">
        <f>'MARK LIST'!DJ104</f>
        <v>C2</v>
      </c>
      <c r="BM36" s="365">
        <f>'MARK LIST'!CT104</f>
        <v>57</v>
      </c>
      <c r="BN36" s="365">
        <f t="shared" si="8"/>
        <v>57</v>
      </c>
      <c r="BO36" s="366" t="str">
        <f t="shared" si="9"/>
        <v>C1</v>
      </c>
      <c r="BP36" s="365">
        <f>'MARK LIST'!CU104</f>
        <v>54</v>
      </c>
      <c r="BQ36" s="365" t="str">
        <f>'MARK LIST'!CW104</f>
        <v>6</v>
      </c>
      <c r="BR36" s="365" t="str">
        <f>'MARK LIST'!CV104</f>
        <v>C1</v>
      </c>
      <c r="BS36" s="367">
        <f>'MARK LIST'!K168</f>
        <v>40</v>
      </c>
      <c r="BT36" s="367">
        <f>'MARK LIST'!L168</f>
        <v>50</v>
      </c>
      <c r="BU36" s="367" t="str">
        <f>'MARK LIST'!M168</f>
        <v>C2</v>
      </c>
      <c r="BV36" s="367">
        <f>'MARK LIST'!Y168</f>
        <v>40</v>
      </c>
      <c r="BW36" s="367">
        <f>'MARK LIST'!Z168</f>
        <v>50</v>
      </c>
      <c r="BX36" s="367" t="str">
        <f>'MARK LIST'!AA168</f>
        <v>C2</v>
      </c>
      <c r="BY36" s="367">
        <f>'MARK LIST'!AG168</f>
        <v>50</v>
      </c>
      <c r="BZ36" s="367">
        <f>'MARK LIST'!AI168</f>
        <v>50</v>
      </c>
      <c r="CA36" s="367" t="str">
        <f>'MARK LIST'!AJ168</f>
        <v>C2</v>
      </c>
      <c r="CB36" s="367">
        <f>'MARK LIST'!AO168</f>
        <v>25</v>
      </c>
      <c r="CC36" s="367">
        <f t="shared" si="10"/>
        <v>50</v>
      </c>
      <c r="CD36" s="367" t="str">
        <f>'MARK LIST'!AP168</f>
        <v>C2</v>
      </c>
      <c r="CE36" s="367">
        <f>'MARK LIST'!BA168</f>
        <v>40</v>
      </c>
      <c r="CF36" s="367">
        <f>'MARK LIST'!BB168</f>
        <v>50</v>
      </c>
      <c r="CG36" s="367" t="str">
        <f>'MARK LIST'!BC168</f>
        <v>C2</v>
      </c>
      <c r="CH36" s="367">
        <f>'MARK LIST'!BO168</f>
        <v>40</v>
      </c>
      <c r="CI36" s="367">
        <f>'MARK LIST'!BP168</f>
        <v>50</v>
      </c>
      <c r="CJ36" s="367" t="str">
        <f>'MARK LIST'!BQ168</f>
        <v>C2</v>
      </c>
      <c r="CK36" s="367">
        <f>'MARK LIST'!BW168</f>
        <v>50</v>
      </c>
      <c r="CL36" s="367">
        <f>'MARK LIST'!BY168</f>
        <v>56</v>
      </c>
      <c r="CM36" s="367" t="str">
        <f>'MARK LIST'!BZ168</f>
        <v>C1</v>
      </c>
      <c r="CN36" s="367">
        <f>'MARK LIST'!CE168</f>
        <v>27</v>
      </c>
      <c r="CO36" s="367">
        <f t="shared" si="11"/>
        <v>54</v>
      </c>
      <c r="CP36" s="367" t="str">
        <f>'MARK LIST'!CF168</f>
        <v>C1</v>
      </c>
      <c r="CQ36" s="367">
        <f>'MARK LIST'!CS168</f>
        <v>50</v>
      </c>
      <c r="CR36" s="367">
        <f t="shared" si="12"/>
        <v>50</v>
      </c>
      <c r="CS36" s="367" t="str">
        <f>'MARK LIST'!DJ168</f>
        <v>C2</v>
      </c>
      <c r="CT36" s="367">
        <f>'MARK LIST'!CT168</f>
        <v>53</v>
      </c>
      <c r="CU36" s="367">
        <f t="shared" si="13"/>
        <v>53</v>
      </c>
      <c r="CV36" s="368" t="str">
        <f t="shared" si="14"/>
        <v>C1</v>
      </c>
      <c r="CW36" s="367">
        <f>'MARK LIST'!CU168</f>
        <v>52</v>
      </c>
      <c r="CX36" s="367" t="str">
        <f>'MARK LIST'!CW168</f>
        <v>6</v>
      </c>
      <c r="CY36" s="367" t="str">
        <f>'MARK LIST'!CV168</f>
        <v>C1</v>
      </c>
      <c r="CZ36" s="369">
        <f>'MARK LIST'!K232</f>
        <v>40</v>
      </c>
      <c r="DA36" s="369">
        <f>'MARK LIST'!L232</f>
        <v>40</v>
      </c>
      <c r="DB36" s="369" t="str">
        <f>'MARK LIST'!M232</f>
        <v>D</v>
      </c>
      <c r="DC36" s="369">
        <f>'MARK LIST'!Y232</f>
        <v>40</v>
      </c>
      <c r="DD36" s="369">
        <f>'MARK LIST'!Z232</f>
        <v>50</v>
      </c>
      <c r="DE36" s="369" t="str">
        <f>'MARK LIST'!AA232</f>
        <v>C2</v>
      </c>
      <c r="DF36" s="369">
        <f>'MARK LIST'!AG232</f>
        <v>50</v>
      </c>
      <c r="DG36" s="369">
        <f>'MARK LIST'!AI232</f>
        <v>50</v>
      </c>
      <c r="DH36" s="369" t="str">
        <f>'MARK LIST'!AJ232</f>
        <v>C2</v>
      </c>
      <c r="DI36" s="369">
        <f>'MARK LIST'!AO232</f>
        <v>24</v>
      </c>
      <c r="DJ36" s="369">
        <f t="shared" si="15"/>
        <v>48</v>
      </c>
      <c r="DK36" s="369" t="str">
        <f>'MARK LIST'!AP232</f>
        <v>C2</v>
      </c>
      <c r="DL36" s="369">
        <f>'MARK LIST'!BA232</f>
        <v>40</v>
      </c>
      <c r="DM36" s="369">
        <f>'MARK LIST'!BB232</f>
        <v>50</v>
      </c>
      <c r="DN36" s="369" t="str">
        <f>'MARK LIST'!BC232</f>
        <v>C2</v>
      </c>
      <c r="DO36" s="369">
        <f>'MARK LIST'!BO232</f>
        <v>40</v>
      </c>
      <c r="DP36" s="369">
        <f>'MARK LIST'!BP232</f>
        <v>50</v>
      </c>
      <c r="DQ36" s="369" t="str">
        <f>'MARK LIST'!BQ232</f>
        <v>C2</v>
      </c>
      <c r="DR36" s="369">
        <f>'MARK LIST'!BW232</f>
        <v>50</v>
      </c>
      <c r="DS36" s="369">
        <f>'MARK LIST'!BY232</f>
        <v>50</v>
      </c>
      <c r="DT36" s="369" t="str">
        <f>'MARK LIST'!BZ232</f>
        <v>C2</v>
      </c>
      <c r="DU36" s="369">
        <f>'MARK LIST'!CE232</f>
        <v>25</v>
      </c>
      <c r="DV36" s="369">
        <f t="shared" si="16"/>
        <v>50</v>
      </c>
      <c r="DW36" s="369" t="str">
        <f>'MARK LIST'!CF232</f>
        <v>C2</v>
      </c>
      <c r="DX36" s="369">
        <f>'MARK LIST'!CS232</f>
        <v>48</v>
      </c>
      <c r="DY36" s="369">
        <f t="shared" si="17"/>
        <v>48</v>
      </c>
      <c r="DZ36" s="369" t="str">
        <f>'MARK LIST'!DJ232</f>
        <v>C2</v>
      </c>
      <c r="EA36" s="369">
        <f>'MARK LIST'!CT232</f>
        <v>50</v>
      </c>
      <c r="EB36" s="369">
        <f t="shared" si="18"/>
        <v>50</v>
      </c>
      <c r="EC36" s="113" t="str">
        <f t="shared" si="19"/>
        <v>C2</v>
      </c>
      <c r="ED36" s="369">
        <f>'MARK LIST'!CU232</f>
        <v>49</v>
      </c>
      <c r="EE36" s="369" t="str">
        <f>'MARK LIST'!CW232</f>
        <v>5</v>
      </c>
      <c r="EF36" s="369" t="str">
        <f>'MARK LIST'!CV232</f>
        <v>C2</v>
      </c>
      <c r="EG36" s="367">
        <f>'MARK LIST'!K296</f>
        <v>40</v>
      </c>
      <c r="EH36" s="367">
        <f>'MARK LIST'!L296</f>
        <v>50</v>
      </c>
      <c r="EI36" s="367" t="str">
        <f>'MARK LIST'!M296</f>
        <v>C2</v>
      </c>
      <c r="EJ36" s="367">
        <f>'MARK LIST'!Y296</f>
        <v>40</v>
      </c>
      <c r="EK36" s="367">
        <f>'MARK LIST'!Z296</f>
        <v>50</v>
      </c>
      <c r="EL36" s="367" t="str">
        <f>'MARK LIST'!AA296</f>
        <v>C2</v>
      </c>
      <c r="EM36" s="367">
        <f>'MARK LIST'!AG296</f>
        <v>50</v>
      </c>
      <c r="EN36" s="367">
        <f>'MARK LIST'!AI296</f>
        <v>50</v>
      </c>
      <c r="EO36" s="367" t="str">
        <f>'MARK LIST'!AJ296</f>
        <v>C2</v>
      </c>
      <c r="EP36" s="367">
        <f>'MARK LIST'!AO296</f>
        <v>25</v>
      </c>
      <c r="EQ36" s="367">
        <f t="shared" si="20"/>
        <v>50</v>
      </c>
      <c r="ER36" s="367" t="str">
        <f>'MARK LIST'!AP296</f>
        <v>C2</v>
      </c>
      <c r="ES36" s="367">
        <f>'MARK LIST'!BA296</f>
        <v>40</v>
      </c>
      <c r="ET36" s="367">
        <f>'MARK LIST'!BB296</f>
        <v>50</v>
      </c>
      <c r="EU36" s="367" t="str">
        <f>'MARK LIST'!BC296</f>
        <v>C2</v>
      </c>
      <c r="EV36" s="367">
        <f>'MARK LIST'!BO296</f>
        <v>40</v>
      </c>
      <c r="EW36" s="367">
        <f>'MARK LIST'!BP296</f>
        <v>50</v>
      </c>
      <c r="EX36" s="367" t="str">
        <f>'MARK LIST'!BQ296</f>
        <v>C2</v>
      </c>
      <c r="EY36" s="367">
        <f>'MARK LIST'!BW296</f>
        <v>50</v>
      </c>
      <c r="EZ36" s="367">
        <f>'MARK LIST'!BY296</f>
        <v>63</v>
      </c>
      <c r="FA36" s="367" t="str">
        <f>'MARK LIST'!BZ296</f>
        <v>B2</v>
      </c>
      <c r="FB36" s="367">
        <f>'MARK LIST'!CE296</f>
        <v>29</v>
      </c>
      <c r="FC36" s="367">
        <f t="shared" si="21"/>
        <v>58</v>
      </c>
      <c r="FD36" s="367" t="str">
        <f>'MARK LIST'!CF296</f>
        <v>C1</v>
      </c>
      <c r="FE36" s="367">
        <f>'MARK LIST'!CS296</f>
        <v>50</v>
      </c>
      <c r="FF36" s="367">
        <f t="shared" si="22"/>
        <v>50</v>
      </c>
      <c r="FG36" s="367" t="str">
        <f>'MARK LIST'!DJ296</f>
        <v>C2</v>
      </c>
      <c r="FH36" s="367">
        <f>'MARK LIST'!CT296</f>
        <v>57</v>
      </c>
      <c r="FI36" s="367">
        <f t="shared" si="23"/>
        <v>57</v>
      </c>
      <c r="FJ36" s="368" t="str">
        <f t="shared" ca="1" si="24"/>
        <v>C1</v>
      </c>
      <c r="FK36" s="367">
        <f>'MARK LIST'!CU296</f>
        <v>54</v>
      </c>
      <c r="FL36" s="367" t="str">
        <f>'MARK LIST'!CW296</f>
        <v>6</v>
      </c>
      <c r="FM36" s="367" t="str">
        <f>'MARK LIST'!CV296</f>
        <v>C1</v>
      </c>
      <c r="FN36" s="370">
        <f>'MARK LIST'!K360</f>
        <v>40</v>
      </c>
      <c r="FO36" s="370">
        <f>'MARK LIST'!L360</f>
        <v>50</v>
      </c>
      <c r="FP36" s="370" t="str">
        <f>'MARK LIST'!M360</f>
        <v>C2</v>
      </c>
      <c r="FQ36" s="370">
        <f>'MARK LIST'!Y360</f>
        <v>40</v>
      </c>
      <c r="FR36" s="370">
        <f>'MARK LIST'!Z360</f>
        <v>50</v>
      </c>
      <c r="FS36" s="370" t="str">
        <f>'MARK LIST'!AA360</f>
        <v>C2</v>
      </c>
      <c r="FT36" s="370">
        <f>'MARK LIST'!AG360</f>
        <v>50</v>
      </c>
      <c r="FU36" s="370">
        <f>'MARK LIST'!AI360</f>
        <v>50</v>
      </c>
      <c r="FV36" s="370" t="str">
        <f>'MARK LIST'!AJ360</f>
        <v>C2</v>
      </c>
      <c r="FW36" s="370">
        <f>'MARK LIST'!AO360</f>
        <v>25</v>
      </c>
      <c r="FX36" s="370">
        <f t="shared" si="25"/>
        <v>50</v>
      </c>
      <c r="FY36" s="370" t="str">
        <f>'MARK LIST'!AP360</f>
        <v>C2</v>
      </c>
      <c r="FZ36" s="370">
        <f>'MARK LIST'!BA360</f>
        <v>40</v>
      </c>
      <c r="GA36" s="370">
        <f>'MARK LIST'!BB360</f>
        <v>50</v>
      </c>
      <c r="GB36" s="370" t="str">
        <f>'MARK LIST'!BC360</f>
        <v>C2</v>
      </c>
      <c r="GC36" s="370">
        <f>'MARK LIST'!BO360</f>
        <v>40</v>
      </c>
      <c r="GD36" s="370">
        <f>'MARK LIST'!BP360</f>
        <v>50</v>
      </c>
      <c r="GE36" s="370" t="str">
        <f>'MARK LIST'!BQ360</f>
        <v>C2</v>
      </c>
      <c r="GF36" s="370">
        <f>'MARK LIST'!BW360</f>
        <v>50</v>
      </c>
      <c r="GG36" s="370">
        <f>'MARK LIST'!BY360</f>
        <v>50</v>
      </c>
      <c r="GH36" s="370" t="str">
        <f>'MARK LIST'!BZ360</f>
        <v>C2</v>
      </c>
      <c r="GI36" s="370">
        <f>'MARK LIST'!CE360</f>
        <v>25</v>
      </c>
      <c r="GJ36" s="370">
        <f t="shared" si="26"/>
        <v>50</v>
      </c>
      <c r="GK36" s="370" t="str">
        <f>'MARK LIST'!CF360</f>
        <v>C2</v>
      </c>
      <c r="GL36" s="370">
        <f>'MARK LIST'!CS360</f>
        <v>50</v>
      </c>
      <c r="GM36" s="370">
        <f t="shared" si="27"/>
        <v>50</v>
      </c>
      <c r="GN36" s="370" t="str">
        <f>'MARK LIST'!DJ360</f>
        <v>C2</v>
      </c>
      <c r="GO36" s="370">
        <f>'MARK LIST'!CT360</f>
        <v>50</v>
      </c>
      <c r="GP36" s="370">
        <f t="shared" si="28"/>
        <v>50</v>
      </c>
      <c r="GQ36" s="371" t="str">
        <f t="shared" si="29"/>
        <v>C2</v>
      </c>
      <c r="GR36" s="370">
        <f>'MARK LIST'!CU360</f>
        <v>50</v>
      </c>
      <c r="GS36" s="370" t="str">
        <f>'MARK LIST'!CW360</f>
        <v>5</v>
      </c>
      <c r="GT36" s="370" t="str">
        <f>'MARK LIST'!CV360</f>
        <v>C2</v>
      </c>
      <c r="GU36" s="361">
        <f>'MARK LIST'!CQ423</f>
        <v>309</v>
      </c>
      <c r="GV36" s="361">
        <f>'MARK LIST'!CR423</f>
        <v>52</v>
      </c>
      <c r="GW36" s="361" t="str">
        <f>'MARK LIST'!CS423</f>
        <v>C1</v>
      </c>
      <c r="GX36" s="361">
        <f>'MARK LIST'!CT423</f>
        <v>5</v>
      </c>
      <c r="GY36" s="361">
        <f>'MARK LIST'!CU423</f>
        <v>25</v>
      </c>
    </row>
    <row r="37" spans="1:207" ht="13.35" customHeight="1">
      <c r="A37" s="359">
        <f>'STUDENT PROFILE'!A37</f>
        <v>31</v>
      </c>
      <c r="B37" s="359" t="str">
        <f>'STUDENT PROFILE'!B37</f>
        <v>J</v>
      </c>
      <c r="C37" s="360" t="str">
        <f>'STUDENT PROFILE'!C37</f>
        <v>Akshay Kumar</v>
      </c>
      <c r="D37" s="359">
        <f>'STUDENT PROFILE'!D37</f>
        <v>3061</v>
      </c>
      <c r="E37" s="364">
        <f>'MARK LIST'!K41</f>
        <v>30</v>
      </c>
      <c r="F37" s="364">
        <f>'MARK LIST'!L41</f>
        <v>38</v>
      </c>
      <c r="G37" s="364" t="str">
        <f>'MARK LIST'!M41</f>
        <v>D</v>
      </c>
      <c r="H37" s="361">
        <f>'MARK LIST'!Y41</f>
        <v>30</v>
      </c>
      <c r="I37" s="361">
        <f>'MARK LIST'!Z41</f>
        <v>38</v>
      </c>
      <c r="J37" s="361" t="str">
        <f>'MARK LIST'!AA41</f>
        <v>D</v>
      </c>
      <c r="K37" s="361">
        <f>'MARK LIST'!AG41</f>
        <v>40</v>
      </c>
      <c r="L37" s="361">
        <f>'MARK LIST'!AI41</f>
        <v>40</v>
      </c>
      <c r="M37" s="361" t="str">
        <f>'MARK LIST'!AJ41</f>
        <v>D</v>
      </c>
      <c r="N37" s="361">
        <f>'MARK LIST'!AO41</f>
        <v>20</v>
      </c>
      <c r="O37" s="361">
        <f t="shared" si="0"/>
        <v>40</v>
      </c>
      <c r="P37" s="361" t="str">
        <f>'MARK LIST'!AP41</f>
        <v>D</v>
      </c>
      <c r="Q37" s="361">
        <f>'MARK LIST'!BA41</f>
        <v>30</v>
      </c>
      <c r="R37" s="361">
        <f>'MARK LIST'!BB41</f>
        <v>38</v>
      </c>
      <c r="S37" s="361" t="str">
        <f>'MARK LIST'!BC41</f>
        <v>D</v>
      </c>
      <c r="T37" s="361">
        <f>'MARK LIST'!BO41</f>
        <v>30</v>
      </c>
      <c r="U37" s="361">
        <f>'MARK LIST'!BP41</f>
        <v>38</v>
      </c>
      <c r="V37" s="361" t="str">
        <f>'MARK LIST'!BQ41</f>
        <v>D</v>
      </c>
      <c r="W37" s="361">
        <f>'MARK LIST'!BW41</f>
        <v>40</v>
      </c>
      <c r="X37" s="361">
        <f>'MARK LIST'!BY41</f>
        <v>40</v>
      </c>
      <c r="Y37" s="361" t="str">
        <f>'MARK LIST'!BZ41</f>
        <v>D</v>
      </c>
      <c r="Z37" s="361">
        <f>'MARK LIST'!CE41</f>
        <v>20</v>
      </c>
      <c r="AA37" s="361">
        <f t="shared" si="1"/>
        <v>40</v>
      </c>
      <c r="AB37" s="361" t="str">
        <f>'MARK LIST'!CF41</f>
        <v>D</v>
      </c>
      <c r="AC37" s="361">
        <f>'MARK LIST'!CS41</f>
        <v>38</v>
      </c>
      <c r="AD37" s="361">
        <f t="shared" si="2"/>
        <v>38</v>
      </c>
      <c r="AE37" s="361" t="str">
        <f>'MARK LIST'!DJ41</f>
        <v>D</v>
      </c>
      <c r="AF37" s="361">
        <f>'MARK LIST'!CT41</f>
        <v>40</v>
      </c>
      <c r="AG37" s="361">
        <f t="shared" si="3"/>
        <v>40</v>
      </c>
      <c r="AH37" s="113" t="str">
        <f t="shared" si="4"/>
        <v>D</v>
      </c>
      <c r="AI37" s="361">
        <f>'MARK LIST'!CU41</f>
        <v>40</v>
      </c>
      <c r="AJ37" s="361" t="str">
        <f>'MARK LIST'!CW41</f>
        <v>4</v>
      </c>
      <c r="AK37" s="361" t="str">
        <f>'MARK LIST'!CV41</f>
        <v>D</v>
      </c>
      <c r="AL37" s="365">
        <f>'MARK LIST'!K105</f>
        <v>30</v>
      </c>
      <c r="AM37" s="365">
        <f>'MARK LIST'!L105</f>
        <v>38</v>
      </c>
      <c r="AN37" s="365" t="str">
        <f>'MARK LIST'!M105</f>
        <v>D</v>
      </c>
      <c r="AO37" s="365">
        <f>'MARK LIST'!Y105</f>
        <v>30</v>
      </c>
      <c r="AP37" s="365">
        <f>'MARK LIST'!Z105</f>
        <v>38</v>
      </c>
      <c r="AQ37" s="365" t="str">
        <f>'MARK LIST'!AA105</f>
        <v>D</v>
      </c>
      <c r="AR37" s="365">
        <f>'MARK LIST'!AG105</f>
        <v>40</v>
      </c>
      <c r="AS37" s="365">
        <f>'MARK LIST'!AI105</f>
        <v>40</v>
      </c>
      <c r="AT37" s="365" t="str">
        <f>'MARK LIST'!AJ105</f>
        <v>D</v>
      </c>
      <c r="AU37" s="365">
        <f>'MARK LIST'!AO105</f>
        <v>20</v>
      </c>
      <c r="AV37" s="365">
        <f t="shared" si="5"/>
        <v>40</v>
      </c>
      <c r="AW37" s="365" t="str">
        <f>'MARK LIST'!AP105</f>
        <v>D</v>
      </c>
      <c r="AX37" s="365">
        <f>'MARK LIST'!BA105</f>
        <v>30</v>
      </c>
      <c r="AY37" s="365">
        <f>'MARK LIST'!BB105</f>
        <v>38</v>
      </c>
      <c r="AZ37" s="365" t="str">
        <f>'MARK LIST'!BC105</f>
        <v>D</v>
      </c>
      <c r="BA37" s="365">
        <f>'MARK LIST'!BO105</f>
        <v>30</v>
      </c>
      <c r="BB37" s="365">
        <f>'MARK LIST'!BP105</f>
        <v>38</v>
      </c>
      <c r="BC37" s="365" t="str">
        <f>'MARK LIST'!BQ105</f>
        <v>D</v>
      </c>
      <c r="BD37" s="365">
        <f>'MARK LIST'!BW105</f>
        <v>40</v>
      </c>
      <c r="BE37" s="365">
        <f>'MARK LIST'!BY105</f>
        <v>50</v>
      </c>
      <c r="BF37" s="365" t="str">
        <f>'MARK LIST'!BZ105</f>
        <v>C2</v>
      </c>
      <c r="BG37" s="365">
        <f>'MARK LIST'!CE105</f>
        <v>23</v>
      </c>
      <c r="BH37" s="365">
        <f t="shared" si="6"/>
        <v>46</v>
      </c>
      <c r="BI37" s="365" t="str">
        <f>'MARK LIST'!CF105</f>
        <v>C2</v>
      </c>
      <c r="BJ37" s="365">
        <f>'MARK LIST'!CS105</f>
        <v>38</v>
      </c>
      <c r="BK37" s="365">
        <f t="shared" si="7"/>
        <v>76</v>
      </c>
      <c r="BL37" s="365" t="str">
        <f>'MARK LIST'!DJ105</f>
        <v>D</v>
      </c>
      <c r="BM37" s="365">
        <f>'MARK LIST'!CT105</f>
        <v>45</v>
      </c>
      <c r="BN37" s="365">
        <f t="shared" si="8"/>
        <v>45</v>
      </c>
      <c r="BO37" s="366" t="str">
        <f t="shared" si="9"/>
        <v>C2</v>
      </c>
      <c r="BP37" s="365">
        <f>'MARK LIST'!CU105</f>
        <v>43</v>
      </c>
      <c r="BQ37" s="365" t="str">
        <f>'MARK LIST'!CW105</f>
        <v>5</v>
      </c>
      <c r="BR37" s="365" t="str">
        <f>'MARK LIST'!CV105</f>
        <v>C2</v>
      </c>
      <c r="BS37" s="367">
        <f>'MARK LIST'!K169</f>
        <v>30</v>
      </c>
      <c r="BT37" s="367">
        <f>'MARK LIST'!L169</f>
        <v>38</v>
      </c>
      <c r="BU37" s="367" t="str">
        <f>'MARK LIST'!M169</f>
        <v>D</v>
      </c>
      <c r="BV37" s="367">
        <f>'MARK LIST'!Y169</f>
        <v>30</v>
      </c>
      <c r="BW37" s="367">
        <f>'MARK LIST'!Z169</f>
        <v>38</v>
      </c>
      <c r="BX37" s="367" t="str">
        <f>'MARK LIST'!AA169</f>
        <v>D</v>
      </c>
      <c r="BY37" s="367">
        <f>'MARK LIST'!AG169</f>
        <v>40</v>
      </c>
      <c r="BZ37" s="367">
        <f>'MARK LIST'!AI169</f>
        <v>40</v>
      </c>
      <c r="CA37" s="367" t="str">
        <f>'MARK LIST'!AJ169</f>
        <v>D</v>
      </c>
      <c r="CB37" s="367">
        <f>'MARK LIST'!AO169</f>
        <v>20</v>
      </c>
      <c r="CC37" s="367">
        <f t="shared" si="10"/>
        <v>40</v>
      </c>
      <c r="CD37" s="367" t="str">
        <f>'MARK LIST'!AP169</f>
        <v>D</v>
      </c>
      <c r="CE37" s="367">
        <f>'MARK LIST'!BA169</f>
        <v>30</v>
      </c>
      <c r="CF37" s="367">
        <f>'MARK LIST'!BB169</f>
        <v>38</v>
      </c>
      <c r="CG37" s="367" t="str">
        <f>'MARK LIST'!BC169</f>
        <v>D</v>
      </c>
      <c r="CH37" s="367">
        <f>'MARK LIST'!BO169</f>
        <v>30</v>
      </c>
      <c r="CI37" s="367">
        <f>'MARK LIST'!BP169</f>
        <v>38</v>
      </c>
      <c r="CJ37" s="367" t="str">
        <f>'MARK LIST'!BQ169</f>
        <v>D</v>
      </c>
      <c r="CK37" s="367">
        <f>'MARK LIST'!BW169</f>
        <v>40</v>
      </c>
      <c r="CL37" s="367">
        <f>'MARK LIST'!BY169</f>
        <v>44</v>
      </c>
      <c r="CM37" s="367" t="str">
        <f>'MARK LIST'!BZ169</f>
        <v>C2</v>
      </c>
      <c r="CN37" s="367">
        <f>'MARK LIST'!CE169</f>
        <v>21</v>
      </c>
      <c r="CO37" s="367">
        <f t="shared" si="11"/>
        <v>42</v>
      </c>
      <c r="CP37" s="367" t="str">
        <f>'MARK LIST'!CF169</f>
        <v>C2</v>
      </c>
      <c r="CQ37" s="367">
        <f>'MARK LIST'!CS169</f>
        <v>38</v>
      </c>
      <c r="CR37" s="367">
        <f t="shared" si="12"/>
        <v>38</v>
      </c>
      <c r="CS37" s="367" t="str">
        <f>'MARK LIST'!DJ169</f>
        <v>D</v>
      </c>
      <c r="CT37" s="367">
        <f>'MARK LIST'!CT169</f>
        <v>42</v>
      </c>
      <c r="CU37" s="367">
        <f t="shared" si="13"/>
        <v>42</v>
      </c>
      <c r="CV37" s="368" t="str">
        <f t="shared" si="14"/>
        <v>C2</v>
      </c>
      <c r="CW37" s="367">
        <f>'MARK LIST'!CU169</f>
        <v>41</v>
      </c>
      <c r="CX37" s="367" t="str">
        <f>'MARK LIST'!CW169</f>
        <v>5</v>
      </c>
      <c r="CY37" s="367" t="str">
        <f>'MARK LIST'!CV169</f>
        <v>C2</v>
      </c>
      <c r="CZ37" s="369">
        <f>'MARK LIST'!K233</f>
        <v>30</v>
      </c>
      <c r="DA37" s="369">
        <f>'MARK LIST'!L233</f>
        <v>30</v>
      </c>
      <c r="DB37" s="369" t="str">
        <f>'MARK LIST'!M233</f>
        <v>E1</v>
      </c>
      <c r="DC37" s="369">
        <f>'MARK LIST'!Y233</f>
        <v>30</v>
      </c>
      <c r="DD37" s="369">
        <f>'MARK LIST'!Z233</f>
        <v>38</v>
      </c>
      <c r="DE37" s="369" t="str">
        <f>'MARK LIST'!AA233</f>
        <v>D</v>
      </c>
      <c r="DF37" s="369">
        <f>'MARK LIST'!AG233</f>
        <v>40</v>
      </c>
      <c r="DG37" s="369">
        <f>'MARK LIST'!AI233</f>
        <v>40</v>
      </c>
      <c r="DH37" s="369" t="str">
        <f>'MARK LIST'!AJ233</f>
        <v>D</v>
      </c>
      <c r="DI37" s="369">
        <f>'MARK LIST'!AO233</f>
        <v>19</v>
      </c>
      <c r="DJ37" s="369">
        <f t="shared" si="15"/>
        <v>38</v>
      </c>
      <c r="DK37" s="369" t="str">
        <f>'MARK LIST'!AP233</f>
        <v>D</v>
      </c>
      <c r="DL37" s="369">
        <f>'MARK LIST'!BA233</f>
        <v>30</v>
      </c>
      <c r="DM37" s="369">
        <f>'MARK LIST'!BB233</f>
        <v>38</v>
      </c>
      <c r="DN37" s="369" t="str">
        <f>'MARK LIST'!BC233</f>
        <v>D</v>
      </c>
      <c r="DO37" s="369">
        <f>'MARK LIST'!BO233</f>
        <v>30</v>
      </c>
      <c r="DP37" s="369">
        <f>'MARK LIST'!BP233</f>
        <v>38</v>
      </c>
      <c r="DQ37" s="369" t="str">
        <f>'MARK LIST'!BQ233</f>
        <v>D</v>
      </c>
      <c r="DR37" s="369">
        <f>'MARK LIST'!BW233</f>
        <v>40</v>
      </c>
      <c r="DS37" s="369">
        <f>'MARK LIST'!BY233</f>
        <v>40</v>
      </c>
      <c r="DT37" s="369" t="str">
        <f>'MARK LIST'!BZ233</f>
        <v>D</v>
      </c>
      <c r="DU37" s="369">
        <f>'MARK LIST'!CE233</f>
        <v>20</v>
      </c>
      <c r="DV37" s="369">
        <f t="shared" si="16"/>
        <v>40</v>
      </c>
      <c r="DW37" s="369" t="str">
        <f>'MARK LIST'!CF233</f>
        <v>D</v>
      </c>
      <c r="DX37" s="369">
        <f>'MARK LIST'!CS233</f>
        <v>36</v>
      </c>
      <c r="DY37" s="369">
        <f t="shared" si="17"/>
        <v>36</v>
      </c>
      <c r="DZ37" s="369" t="str">
        <f>'MARK LIST'!DJ233</f>
        <v>D</v>
      </c>
      <c r="EA37" s="369">
        <f>'MARK LIST'!CT233</f>
        <v>40</v>
      </c>
      <c r="EB37" s="369">
        <f t="shared" si="18"/>
        <v>40</v>
      </c>
      <c r="EC37" s="113" t="str">
        <f t="shared" si="19"/>
        <v>D</v>
      </c>
      <c r="ED37" s="369">
        <f>'MARK LIST'!CU233</f>
        <v>39</v>
      </c>
      <c r="EE37" s="369" t="str">
        <f>'MARK LIST'!CW233</f>
        <v>4</v>
      </c>
      <c r="EF37" s="369" t="str">
        <f>'MARK LIST'!CV233</f>
        <v>D</v>
      </c>
      <c r="EG37" s="367">
        <f>'MARK LIST'!K297</f>
        <v>30</v>
      </c>
      <c r="EH37" s="367">
        <f>'MARK LIST'!L297</f>
        <v>38</v>
      </c>
      <c r="EI37" s="367" t="str">
        <f>'MARK LIST'!M297</f>
        <v>D</v>
      </c>
      <c r="EJ37" s="367">
        <f>'MARK LIST'!Y297</f>
        <v>30</v>
      </c>
      <c r="EK37" s="367">
        <f>'MARK LIST'!Z297</f>
        <v>38</v>
      </c>
      <c r="EL37" s="367" t="str">
        <f>'MARK LIST'!AA297</f>
        <v>D</v>
      </c>
      <c r="EM37" s="367">
        <f>'MARK LIST'!AG297</f>
        <v>40</v>
      </c>
      <c r="EN37" s="367">
        <f>'MARK LIST'!AI297</f>
        <v>40</v>
      </c>
      <c r="EO37" s="367" t="str">
        <f>'MARK LIST'!AJ297</f>
        <v>D</v>
      </c>
      <c r="EP37" s="367">
        <f>'MARK LIST'!AO297</f>
        <v>20</v>
      </c>
      <c r="EQ37" s="367">
        <f t="shared" si="20"/>
        <v>40</v>
      </c>
      <c r="ER37" s="367" t="str">
        <f>'MARK LIST'!AP297</f>
        <v>D</v>
      </c>
      <c r="ES37" s="367">
        <f>'MARK LIST'!BA297</f>
        <v>30</v>
      </c>
      <c r="ET37" s="367">
        <f>'MARK LIST'!BB297</f>
        <v>38</v>
      </c>
      <c r="EU37" s="367" t="str">
        <f>'MARK LIST'!BC297</f>
        <v>D</v>
      </c>
      <c r="EV37" s="367">
        <f>'MARK LIST'!BO297</f>
        <v>30</v>
      </c>
      <c r="EW37" s="367">
        <f>'MARK LIST'!BP297</f>
        <v>38</v>
      </c>
      <c r="EX37" s="367" t="str">
        <f>'MARK LIST'!BQ297</f>
        <v>D</v>
      </c>
      <c r="EY37" s="367">
        <f>'MARK LIST'!BW297</f>
        <v>40</v>
      </c>
      <c r="EZ37" s="367">
        <f>'MARK LIST'!BY297</f>
        <v>50</v>
      </c>
      <c r="FA37" s="367" t="str">
        <f>'MARK LIST'!BZ297</f>
        <v>C2</v>
      </c>
      <c r="FB37" s="367">
        <f>'MARK LIST'!CE297</f>
        <v>23</v>
      </c>
      <c r="FC37" s="367">
        <f t="shared" si="21"/>
        <v>46</v>
      </c>
      <c r="FD37" s="367" t="str">
        <f>'MARK LIST'!CF297</f>
        <v>C2</v>
      </c>
      <c r="FE37" s="367">
        <f>'MARK LIST'!CS297</f>
        <v>38</v>
      </c>
      <c r="FF37" s="367">
        <f t="shared" si="22"/>
        <v>38</v>
      </c>
      <c r="FG37" s="367" t="str">
        <f>'MARK LIST'!DJ297</f>
        <v>D</v>
      </c>
      <c r="FH37" s="367">
        <f>'MARK LIST'!CT297</f>
        <v>45</v>
      </c>
      <c r="FI37" s="367">
        <f t="shared" si="23"/>
        <v>45</v>
      </c>
      <c r="FJ37" s="368" t="str">
        <f t="shared" ca="1" si="24"/>
        <v>C2</v>
      </c>
      <c r="FK37" s="367">
        <f>'MARK LIST'!CU297</f>
        <v>43</v>
      </c>
      <c r="FL37" s="367" t="str">
        <f>'MARK LIST'!CW297</f>
        <v>5</v>
      </c>
      <c r="FM37" s="367" t="str">
        <f>'MARK LIST'!CV297</f>
        <v>C2</v>
      </c>
      <c r="FN37" s="370">
        <f>'MARK LIST'!K361</f>
        <v>30</v>
      </c>
      <c r="FO37" s="370">
        <f>'MARK LIST'!L361</f>
        <v>38</v>
      </c>
      <c r="FP37" s="370" t="str">
        <f>'MARK LIST'!M361</f>
        <v>D</v>
      </c>
      <c r="FQ37" s="370">
        <f>'MARK LIST'!Y361</f>
        <v>30</v>
      </c>
      <c r="FR37" s="370">
        <f>'MARK LIST'!Z361</f>
        <v>38</v>
      </c>
      <c r="FS37" s="370" t="str">
        <f>'MARK LIST'!AA361</f>
        <v>D</v>
      </c>
      <c r="FT37" s="370">
        <f>'MARK LIST'!AG361</f>
        <v>40</v>
      </c>
      <c r="FU37" s="370">
        <f>'MARK LIST'!AI361</f>
        <v>40</v>
      </c>
      <c r="FV37" s="370" t="str">
        <f>'MARK LIST'!AJ361</f>
        <v>D</v>
      </c>
      <c r="FW37" s="370">
        <f>'MARK LIST'!AO361</f>
        <v>20</v>
      </c>
      <c r="FX37" s="370">
        <f t="shared" si="25"/>
        <v>40</v>
      </c>
      <c r="FY37" s="370" t="str">
        <f>'MARK LIST'!AP361</f>
        <v>D</v>
      </c>
      <c r="FZ37" s="370">
        <f>'MARK LIST'!BA361</f>
        <v>30</v>
      </c>
      <c r="GA37" s="370">
        <f>'MARK LIST'!BB361</f>
        <v>38</v>
      </c>
      <c r="GB37" s="370" t="str">
        <f>'MARK LIST'!BC361</f>
        <v>D</v>
      </c>
      <c r="GC37" s="370">
        <f>'MARK LIST'!BO361</f>
        <v>30</v>
      </c>
      <c r="GD37" s="370">
        <f>'MARK LIST'!BP361</f>
        <v>38</v>
      </c>
      <c r="GE37" s="370" t="str">
        <f>'MARK LIST'!BQ361</f>
        <v>D</v>
      </c>
      <c r="GF37" s="370">
        <f>'MARK LIST'!BW361</f>
        <v>40</v>
      </c>
      <c r="GG37" s="370">
        <f>'MARK LIST'!BY361</f>
        <v>40</v>
      </c>
      <c r="GH37" s="370" t="str">
        <f>'MARK LIST'!BZ361</f>
        <v>D</v>
      </c>
      <c r="GI37" s="370">
        <f>'MARK LIST'!CE361</f>
        <v>20</v>
      </c>
      <c r="GJ37" s="370">
        <f t="shared" si="26"/>
        <v>40</v>
      </c>
      <c r="GK37" s="370" t="str">
        <f>'MARK LIST'!CF361</f>
        <v>D</v>
      </c>
      <c r="GL37" s="370">
        <f>'MARK LIST'!CS361</f>
        <v>38</v>
      </c>
      <c r="GM37" s="370">
        <f t="shared" si="27"/>
        <v>38</v>
      </c>
      <c r="GN37" s="370" t="str">
        <f>'MARK LIST'!DJ361</f>
        <v>D</v>
      </c>
      <c r="GO37" s="370">
        <f>'MARK LIST'!CT361</f>
        <v>40</v>
      </c>
      <c r="GP37" s="370">
        <f t="shared" si="28"/>
        <v>40</v>
      </c>
      <c r="GQ37" s="371" t="str">
        <f t="shared" si="29"/>
        <v>D</v>
      </c>
      <c r="GR37" s="370">
        <f>'MARK LIST'!CU361</f>
        <v>40</v>
      </c>
      <c r="GS37" s="370" t="str">
        <f>'MARK LIST'!CW361</f>
        <v>4</v>
      </c>
      <c r="GT37" s="370" t="str">
        <f>'MARK LIST'!CV361</f>
        <v>D</v>
      </c>
      <c r="GU37" s="361">
        <f>'MARK LIST'!CQ424</f>
        <v>246</v>
      </c>
      <c r="GV37" s="361">
        <f>'MARK LIST'!CR424</f>
        <v>41</v>
      </c>
      <c r="GW37" s="361" t="str">
        <f>'MARK LIST'!CS424</f>
        <v>C2</v>
      </c>
      <c r="GX37" s="361">
        <f>'MARK LIST'!CT424</f>
        <v>3</v>
      </c>
      <c r="GY37" s="361">
        <f>'MARK LIST'!CU424</f>
        <v>30</v>
      </c>
    </row>
    <row r="38" spans="1:207" ht="13.35" customHeight="1">
      <c r="A38" s="359">
        <f>'STUDENT PROFILE'!A38</f>
        <v>32</v>
      </c>
      <c r="B38" s="359" t="str">
        <f>'STUDENT PROFILE'!B38</f>
        <v>J</v>
      </c>
      <c r="C38" s="360" t="str">
        <f>'STUDENT PROFILE'!C38</f>
        <v>Satender Yadav</v>
      </c>
      <c r="D38" s="359">
        <f>'STUDENT PROFILE'!D38</f>
        <v>3062</v>
      </c>
      <c r="E38" s="364">
        <f>'MARK LIST'!K42</f>
        <v>30</v>
      </c>
      <c r="F38" s="364">
        <f>'MARK LIST'!L42</f>
        <v>38</v>
      </c>
      <c r="G38" s="364" t="str">
        <f>'MARK LIST'!M42</f>
        <v>D</v>
      </c>
      <c r="H38" s="361">
        <f>'MARK LIST'!Y42</f>
        <v>30</v>
      </c>
      <c r="I38" s="361">
        <f>'MARK LIST'!Z42</f>
        <v>38</v>
      </c>
      <c r="J38" s="361" t="str">
        <f>'MARK LIST'!AA42</f>
        <v>D</v>
      </c>
      <c r="K38" s="361">
        <f>'MARK LIST'!AG42</f>
        <v>40</v>
      </c>
      <c r="L38" s="361">
        <f>'MARK LIST'!AI42</f>
        <v>40</v>
      </c>
      <c r="M38" s="361" t="str">
        <f>'MARK LIST'!AJ42</f>
        <v>D</v>
      </c>
      <c r="N38" s="361">
        <f>'MARK LIST'!AO42</f>
        <v>20</v>
      </c>
      <c r="O38" s="361">
        <f t="shared" si="0"/>
        <v>40</v>
      </c>
      <c r="P38" s="361" t="str">
        <f>'MARK LIST'!AP42</f>
        <v>D</v>
      </c>
      <c r="Q38" s="361">
        <f>'MARK LIST'!BA42</f>
        <v>30</v>
      </c>
      <c r="R38" s="361">
        <f>'MARK LIST'!BB42</f>
        <v>38</v>
      </c>
      <c r="S38" s="361" t="str">
        <f>'MARK LIST'!BC42</f>
        <v>D</v>
      </c>
      <c r="T38" s="361">
        <f>'MARK LIST'!BO42</f>
        <v>30</v>
      </c>
      <c r="U38" s="361">
        <f>'MARK LIST'!BP42</f>
        <v>38</v>
      </c>
      <c r="V38" s="361" t="str">
        <f>'MARK LIST'!BQ42</f>
        <v>D</v>
      </c>
      <c r="W38" s="361">
        <f>'MARK LIST'!BW42</f>
        <v>40</v>
      </c>
      <c r="X38" s="361">
        <f>'MARK LIST'!BY42</f>
        <v>40</v>
      </c>
      <c r="Y38" s="361" t="str">
        <f>'MARK LIST'!BZ42</f>
        <v>D</v>
      </c>
      <c r="Z38" s="361">
        <f>'MARK LIST'!CE42</f>
        <v>20</v>
      </c>
      <c r="AA38" s="361">
        <f t="shared" si="1"/>
        <v>40</v>
      </c>
      <c r="AB38" s="361" t="str">
        <f>'MARK LIST'!CF42</f>
        <v>D</v>
      </c>
      <c r="AC38" s="361">
        <f>'MARK LIST'!CS42</f>
        <v>38</v>
      </c>
      <c r="AD38" s="361">
        <f t="shared" si="2"/>
        <v>38</v>
      </c>
      <c r="AE38" s="361" t="str">
        <f>'MARK LIST'!DJ42</f>
        <v>D</v>
      </c>
      <c r="AF38" s="361">
        <f>'MARK LIST'!CT42</f>
        <v>40</v>
      </c>
      <c r="AG38" s="361">
        <f t="shared" si="3"/>
        <v>40</v>
      </c>
      <c r="AH38" s="113" t="str">
        <f t="shared" si="4"/>
        <v>D</v>
      </c>
      <c r="AI38" s="361">
        <f>'MARK LIST'!CU42</f>
        <v>40</v>
      </c>
      <c r="AJ38" s="361" t="str">
        <f>'MARK LIST'!CW42</f>
        <v>4</v>
      </c>
      <c r="AK38" s="361" t="str">
        <f>'MARK LIST'!CV42</f>
        <v>D</v>
      </c>
      <c r="AL38" s="365">
        <f>'MARK LIST'!K106</f>
        <v>30</v>
      </c>
      <c r="AM38" s="365">
        <f>'MARK LIST'!L106</f>
        <v>38</v>
      </c>
      <c r="AN38" s="365" t="str">
        <f>'MARK LIST'!M106</f>
        <v>D</v>
      </c>
      <c r="AO38" s="365">
        <f>'MARK LIST'!Y106</f>
        <v>30</v>
      </c>
      <c r="AP38" s="365">
        <f>'MARK LIST'!Z106</f>
        <v>38</v>
      </c>
      <c r="AQ38" s="365" t="str">
        <f>'MARK LIST'!AA106</f>
        <v>D</v>
      </c>
      <c r="AR38" s="365">
        <f>'MARK LIST'!AG106</f>
        <v>40</v>
      </c>
      <c r="AS38" s="365">
        <f>'MARK LIST'!AI106</f>
        <v>40</v>
      </c>
      <c r="AT38" s="365" t="str">
        <f>'MARK LIST'!AJ106</f>
        <v>D</v>
      </c>
      <c r="AU38" s="365">
        <f>'MARK LIST'!AO106</f>
        <v>20</v>
      </c>
      <c r="AV38" s="365">
        <f t="shared" si="5"/>
        <v>40</v>
      </c>
      <c r="AW38" s="365" t="str">
        <f>'MARK LIST'!AP106</f>
        <v>D</v>
      </c>
      <c r="AX38" s="365">
        <f>'MARK LIST'!BA106</f>
        <v>30</v>
      </c>
      <c r="AY38" s="365">
        <f>'MARK LIST'!BB106</f>
        <v>38</v>
      </c>
      <c r="AZ38" s="365" t="str">
        <f>'MARK LIST'!BC106</f>
        <v>D</v>
      </c>
      <c r="BA38" s="365">
        <f>'MARK LIST'!BO106</f>
        <v>30</v>
      </c>
      <c r="BB38" s="365">
        <f>'MARK LIST'!BP106</f>
        <v>38</v>
      </c>
      <c r="BC38" s="365" t="str">
        <f>'MARK LIST'!BQ106</f>
        <v>D</v>
      </c>
      <c r="BD38" s="365">
        <f>'MARK LIST'!BW106</f>
        <v>40</v>
      </c>
      <c r="BE38" s="365">
        <f>'MARK LIST'!BY106</f>
        <v>50</v>
      </c>
      <c r="BF38" s="365" t="str">
        <f>'MARK LIST'!BZ106</f>
        <v>C2</v>
      </c>
      <c r="BG38" s="365">
        <f>'MARK LIST'!CE106</f>
        <v>23</v>
      </c>
      <c r="BH38" s="365">
        <f t="shared" si="6"/>
        <v>46</v>
      </c>
      <c r="BI38" s="365" t="str">
        <f>'MARK LIST'!CF106</f>
        <v>C2</v>
      </c>
      <c r="BJ38" s="365">
        <f>'MARK LIST'!CS106</f>
        <v>38</v>
      </c>
      <c r="BK38" s="365">
        <f t="shared" si="7"/>
        <v>100</v>
      </c>
      <c r="BL38" s="365" t="str">
        <f>'MARK LIST'!DJ106</f>
        <v>D</v>
      </c>
      <c r="BM38" s="365">
        <f>'MARK LIST'!CT106</f>
        <v>45</v>
      </c>
      <c r="BN38" s="365">
        <f t="shared" si="8"/>
        <v>45</v>
      </c>
      <c r="BO38" s="366" t="str">
        <f t="shared" si="9"/>
        <v>C2</v>
      </c>
      <c r="BP38" s="365">
        <f>'MARK LIST'!CU106</f>
        <v>43</v>
      </c>
      <c r="BQ38" s="365" t="str">
        <f>'MARK LIST'!CW106</f>
        <v>5</v>
      </c>
      <c r="BR38" s="365" t="str">
        <f>'MARK LIST'!CV106</f>
        <v>C2</v>
      </c>
      <c r="BS38" s="367">
        <f>'MARK LIST'!K170</f>
        <v>30</v>
      </c>
      <c r="BT38" s="367">
        <f>'MARK LIST'!L170</f>
        <v>38</v>
      </c>
      <c r="BU38" s="367" t="str">
        <f>'MARK LIST'!M170</f>
        <v>D</v>
      </c>
      <c r="BV38" s="367">
        <f>'MARK LIST'!Y170</f>
        <v>30</v>
      </c>
      <c r="BW38" s="367">
        <f>'MARK LIST'!Z170</f>
        <v>38</v>
      </c>
      <c r="BX38" s="367" t="str">
        <f>'MARK LIST'!AA170</f>
        <v>D</v>
      </c>
      <c r="BY38" s="367">
        <f>'MARK LIST'!AG170</f>
        <v>40</v>
      </c>
      <c r="BZ38" s="367">
        <f>'MARK LIST'!AI170</f>
        <v>40</v>
      </c>
      <c r="CA38" s="367" t="str">
        <f>'MARK LIST'!AJ170</f>
        <v>D</v>
      </c>
      <c r="CB38" s="367">
        <f>'MARK LIST'!AO170</f>
        <v>20</v>
      </c>
      <c r="CC38" s="367">
        <f t="shared" si="10"/>
        <v>40</v>
      </c>
      <c r="CD38" s="367" t="str">
        <f>'MARK LIST'!AP170</f>
        <v>D</v>
      </c>
      <c r="CE38" s="367">
        <f>'MARK LIST'!BA170</f>
        <v>30</v>
      </c>
      <c r="CF38" s="367">
        <f>'MARK LIST'!BB170</f>
        <v>38</v>
      </c>
      <c r="CG38" s="367" t="str">
        <f>'MARK LIST'!BC170</f>
        <v>D</v>
      </c>
      <c r="CH38" s="367">
        <f>'MARK LIST'!BO170</f>
        <v>30</v>
      </c>
      <c r="CI38" s="367">
        <f>'MARK LIST'!BP170</f>
        <v>38</v>
      </c>
      <c r="CJ38" s="367" t="str">
        <f>'MARK LIST'!BQ170</f>
        <v>D</v>
      </c>
      <c r="CK38" s="367">
        <f>'MARK LIST'!BW170</f>
        <v>40</v>
      </c>
      <c r="CL38" s="367">
        <f>'MARK LIST'!BY170</f>
        <v>44</v>
      </c>
      <c r="CM38" s="367" t="str">
        <f>'MARK LIST'!BZ170</f>
        <v>C2</v>
      </c>
      <c r="CN38" s="367">
        <f>'MARK LIST'!CE170</f>
        <v>21</v>
      </c>
      <c r="CO38" s="367">
        <f t="shared" si="11"/>
        <v>42</v>
      </c>
      <c r="CP38" s="367" t="str">
        <f>'MARK LIST'!CF170</f>
        <v>C2</v>
      </c>
      <c r="CQ38" s="367">
        <f>'MARK LIST'!CS170</f>
        <v>38</v>
      </c>
      <c r="CR38" s="367">
        <f t="shared" si="12"/>
        <v>38</v>
      </c>
      <c r="CS38" s="367" t="str">
        <f>'MARK LIST'!DJ170</f>
        <v>D</v>
      </c>
      <c r="CT38" s="367">
        <f>'MARK LIST'!CT170</f>
        <v>42</v>
      </c>
      <c r="CU38" s="367">
        <f t="shared" si="13"/>
        <v>42</v>
      </c>
      <c r="CV38" s="368" t="str">
        <f t="shared" si="14"/>
        <v>C2</v>
      </c>
      <c r="CW38" s="367">
        <f>'MARK LIST'!CU170</f>
        <v>41</v>
      </c>
      <c r="CX38" s="367" t="str">
        <f>'MARK LIST'!CW170</f>
        <v>5</v>
      </c>
      <c r="CY38" s="367" t="str">
        <f>'MARK LIST'!CV170</f>
        <v>C2</v>
      </c>
      <c r="CZ38" s="369">
        <f>'MARK LIST'!K234</f>
        <v>30</v>
      </c>
      <c r="DA38" s="369">
        <f>'MARK LIST'!L234</f>
        <v>30</v>
      </c>
      <c r="DB38" s="369" t="str">
        <f>'MARK LIST'!M234</f>
        <v>E1</v>
      </c>
      <c r="DC38" s="369">
        <f>'MARK LIST'!Y234</f>
        <v>30</v>
      </c>
      <c r="DD38" s="369">
        <f>'MARK LIST'!Z234</f>
        <v>38</v>
      </c>
      <c r="DE38" s="369" t="str">
        <f>'MARK LIST'!AA234</f>
        <v>D</v>
      </c>
      <c r="DF38" s="369">
        <f>'MARK LIST'!AG234</f>
        <v>40</v>
      </c>
      <c r="DG38" s="369">
        <f>'MARK LIST'!AI234</f>
        <v>40</v>
      </c>
      <c r="DH38" s="369" t="str">
        <f>'MARK LIST'!AJ234</f>
        <v>D</v>
      </c>
      <c r="DI38" s="369">
        <f>'MARK LIST'!AO234</f>
        <v>19</v>
      </c>
      <c r="DJ38" s="369">
        <f t="shared" si="15"/>
        <v>38</v>
      </c>
      <c r="DK38" s="369" t="str">
        <f>'MARK LIST'!AP234</f>
        <v>D</v>
      </c>
      <c r="DL38" s="369">
        <f>'MARK LIST'!BA234</f>
        <v>30</v>
      </c>
      <c r="DM38" s="369">
        <f>'MARK LIST'!BB234</f>
        <v>38</v>
      </c>
      <c r="DN38" s="369" t="str">
        <f>'MARK LIST'!BC234</f>
        <v>D</v>
      </c>
      <c r="DO38" s="369">
        <f>'MARK LIST'!BO234</f>
        <v>30</v>
      </c>
      <c r="DP38" s="369">
        <f>'MARK LIST'!BP234</f>
        <v>38</v>
      </c>
      <c r="DQ38" s="369" t="str">
        <f>'MARK LIST'!BQ234</f>
        <v>D</v>
      </c>
      <c r="DR38" s="369">
        <f>'MARK LIST'!BW234</f>
        <v>40</v>
      </c>
      <c r="DS38" s="369">
        <f>'MARK LIST'!BY234</f>
        <v>40</v>
      </c>
      <c r="DT38" s="369" t="str">
        <f>'MARK LIST'!BZ234</f>
        <v>D</v>
      </c>
      <c r="DU38" s="369">
        <f>'MARK LIST'!CE234</f>
        <v>20</v>
      </c>
      <c r="DV38" s="369">
        <f t="shared" si="16"/>
        <v>40</v>
      </c>
      <c r="DW38" s="369" t="str">
        <f>'MARK LIST'!CF234</f>
        <v>D</v>
      </c>
      <c r="DX38" s="369">
        <f>'MARK LIST'!CS234</f>
        <v>36</v>
      </c>
      <c r="DY38" s="369">
        <f t="shared" si="17"/>
        <v>36</v>
      </c>
      <c r="DZ38" s="369" t="str">
        <f>'MARK LIST'!DJ234</f>
        <v>D</v>
      </c>
      <c r="EA38" s="369">
        <f>'MARK LIST'!CT234</f>
        <v>40</v>
      </c>
      <c r="EB38" s="369">
        <f t="shared" si="18"/>
        <v>40</v>
      </c>
      <c r="EC38" s="113" t="str">
        <f t="shared" si="19"/>
        <v>D</v>
      </c>
      <c r="ED38" s="369">
        <f>'MARK LIST'!CU234</f>
        <v>39</v>
      </c>
      <c r="EE38" s="369" t="str">
        <f>'MARK LIST'!CW234</f>
        <v>4</v>
      </c>
      <c r="EF38" s="369" t="str">
        <f>'MARK LIST'!CV234</f>
        <v>D</v>
      </c>
      <c r="EG38" s="367">
        <f>'MARK LIST'!K298</f>
        <v>30</v>
      </c>
      <c r="EH38" s="367">
        <f>'MARK LIST'!L298</f>
        <v>38</v>
      </c>
      <c r="EI38" s="367" t="str">
        <f>'MARK LIST'!M298</f>
        <v>D</v>
      </c>
      <c r="EJ38" s="367">
        <f>'MARK LIST'!Y298</f>
        <v>30</v>
      </c>
      <c r="EK38" s="367">
        <f>'MARK LIST'!Z298</f>
        <v>38</v>
      </c>
      <c r="EL38" s="367" t="str">
        <f>'MARK LIST'!AA298</f>
        <v>D</v>
      </c>
      <c r="EM38" s="367">
        <f>'MARK LIST'!AG298</f>
        <v>40</v>
      </c>
      <c r="EN38" s="367">
        <f>'MARK LIST'!AI298</f>
        <v>40</v>
      </c>
      <c r="EO38" s="367" t="str">
        <f>'MARK LIST'!AJ298</f>
        <v>D</v>
      </c>
      <c r="EP38" s="367">
        <f>'MARK LIST'!AO298</f>
        <v>20</v>
      </c>
      <c r="EQ38" s="367">
        <f t="shared" si="20"/>
        <v>40</v>
      </c>
      <c r="ER38" s="367" t="str">
        <f>'MARK LIST'!AP298</f>
        <v>D</v>
      </c>
      <c r="ES38" s="367">
        <f>'MARK LIST'!BA298</f>
        <v>30</v>
      </c>
      <c r="ET38" s="367">
        <f>'MARK LIST'!BB298</f>
        <v>38</v>
      </c>
      <c r="EU38" s="367" t="str">
        <f>'MARK LIST'!BC298</f>
        <v>D</v>
      </c>
      <c r="EV38" s="367">
        <f>'MARK LIST'!BO298</f>
        <v>30</v>
      </c>
      <c r="EW38" s="367">
        <f>'MARK LIST'!BP298</f>
        <v>38</v>
      </c>
      <c r="EX38" s="367" t="str">
        <f>'MARK LIST'!BQ298</f>
        <v>D</v>
      </c>
      <c r="EY38" s="367">
        <f>'MARK LIST'!BW298</f>
        <v>40</v>
      </c>
      <c r="EZ38" s="367">
        <f>'MARK LIST'!BY298</f>
        <v>50</v>
      </c>
      <c r="FA38" s="367" t="str">
        <f>'MARK LIST'!BZ298</f>
        <v>C2</v>
      </c>
      <c r="FB38" s="367">
        <f>'MARK LIST'!CE298</f>
        <v>23</v>
      </c>
      <c r="FC38" s="367">
        <f t="shared" si="21"/>
        <v>46</v>
      </c>
      <c r="FD38" s="367" t="str">
        <f>'MARK LIST'!CF298</f>
        <v>C2</v>
      </c>
      <c r="FE38" s="367">
        <f>'MARK LIST'!CS298</f>
        <v>38</v>
      </c>
      <c r="FF38" s="367">
        <f t="shared" si="22"/>
        <v>38</v>
      </c>
      <c r="FG38" s="367" t="str">
        <f>'MARK LIST'!DJ298</f>
        <v>D</v>
      </c>
      <c r="FH38" s="367">
        <f>'MARK LIST'!CT298</f>
        <v>45</v>
      </c>
      <c r="FI38" s="367">
        <f t="shared" si="23"/>
        <v>45</v>
      </c>
      <c r="FJ38" s="368" t="str">
        <f t="shared" ca="1" si="24"/>
        <v>C2</v>
      </c>
      <c r="FK38" s="367">
        <f>'MARK LIST'!CU298</f>
        <v>43</v>
      </c>
      <c r="FL38" s="367" t="str">
        <f>'MARK LIST'!CW298</f>
        <v>5</v>
      </c>
      <c r="FM38" s="367" t="str">
        <f>'MARK LIST'!CV298</f>
        <v>C2</v>
      </c>
      <c r="FN38" s="370">
        <f>'MARK LIST'!K362</f>
        <v>30</v>
      </c>
      <c r="FO38" s="370">
        <f>'MARK LIST'!L362</f>
        <v>38</v>
      </c>
      <c r="FP38" s="370" t="str">
        <f>'MARK LIST'!M362</f>
        <v>D</v>
      </c>
      <c r="FQ38" s="370">
        <f>'MARK LIST'!Y362</f>
        <v>30</v>
      </c>
      <c r="FR38" s="370">
        <f>'MARK LIST'!Z362</f>
        <v>38</v>
      </c>
      <c r="FS38" s="370" t="str">
        <f>'MARK LIST'!AA362</f>
        <v>D</v>
      </c>
      <c r="FT38" s="370">
        <f>'MARK LIST'!AG362</f>
        <v>40</v>
      </c>
      <c r="FU38" s="370">
        <f>'MARK LIST'!AI362</f>
        <v>40</v>
      </c>
      <c r="FV38" s="370" t="str">
        <f>'MARK LIST'!AJ362</f>
        <v>D</v>
      </c>
      <c r="FW38" s="370">
        <f>'MARK LIST'!AO362</f>
        <v>20</v>
      </c>
      <c r="FX38" s="370">
        <f t="shared" si="25"/>
        <v>40</v>
      </c>
      <c r="FY38" s="370" t="str">
        <f>'MARK LIST'!AP362</f>
        <v>D</v>
      </c>
      <c r="FZ38" s="370">
        <f>'MARK LIST'!BA362</f>
        <v>30</v>
      </c>
      <c r="GA38" s="370">
        <f>'MARK LIST'!BB362</f>
        <v>38</v>
      </c>
      <c r="GB38" s="370" t="str">
        <f>'MARK LIST'!BC362</f>
        <v>D</v>
      </c>
      <c r="GC38" s="370">
        <f>'MARK LIST'!BO362</f>
        <v>30</v>
      </c>
      <c r="GD38" s="370">
        <f>'MARK LIST'!BP362</f>
        <v>38</v>
      </c>
      <c r="GE38" s="370" t="str">
        <f>'MARK LIST'!BQ362</f>
        <v>D</v>
      </c>
      <c r="GF38" s="370">
        <f>'MARK LIST'!BW362</f>
        <v>40</v>
      </c>
      <c r="GG38" s="370">
        <f>'MARK LIST'!BY362</f>
        <v>40</v>
      </c>
      <c r="GH38" s="370" t="str">
        <f>'MARK LIST'!BZ362</f>
        <v>D</v>
      </c>
      <c r="GI38" s="370">
        <f>'MARK LIST'!CE362</f>
        <v>20</v>
      </c>
      <c r="GJ38" s="370">
        <f t="shared" si="26"/>
        <v>40</v>
      </c>
      <c r="GK38" s="370" t="str">
        <f>'MARK LIST'!CF362</f>
        <v>D</v>
      </c>
      <c r="GL38" s="370">
        <f>'MARK LIST'!CS362</f>
        <v>38</v>
      </c>
      <c r="GM38" s="370">
        <f t="shared" si="27"/>
        <v>38</v>
      </c>
      <c r="GN38" s="370" t="str">
        <f>'MARK LIST'!DJ362</f>
        <v>D</v>
      </c>
      <c r="GO38" s="370">
        <f>'MARK LIST'!CT362</f>
        <v>40</v>
      </c>
      <c r="GP38" s="370">
        <f t="shared" si="28"/>
        <v>40</v>
      </c>
      <c r="GQ38" s="371" t="str">
        <f t="shared" si="29"/>
        <v>D</v>
      </c>
      <c r="GR38" s="370">
        <f>'MARK LIST'!CU362</f>
        <v>40</v>
      </c>
      <c r="GS38" s="370" t="str">
        <f>'MARK LIST'!CW362</f>
        <v>4</v>
      </c>
      <c r="GT38" s="370" t="str">
        <f>'MARK LIST'!CV362</f>
        <v>D</v>
      </c>
      <c r="GU38" s="361">
        <f>'MARK LIST'!CQ425</f>
        <v>246</v>
      </c>
      <c r="GV38" s="361">
        <f>'MARK LIST'!CR425</f>
        <v>41</v>
      </c>
      <c r="GW38" s="361" t="str">
        <f>'MARK LIST'!CS425</f>
        <v>C2</v>
      </c>
      <c r="GX38" s="361">
        <f>'MARK LIST'!CT425</f>
        <v>3</v>
      </c>
      <c r="GY38" s="361">
        <f>'MARK LIST'!CU425</f>
        <v>30</v>
      </c>
    </row>
    <row r="39" spans="1:207" ht="13.35" customHeight="1">
      <c r="A39" s="359">
        <f>'STUDENT PROFILE'!A39</f>
        <v>33</v>
      </c>
      <c r="B39" s="359" t="str">
        <f>'STUDENT PROFILE'!B39</f>
        <v>J</v>
      </c>
      <c r="C39" s="360" t="str">
        <f>'STUDENT PROFILE'!C39</f>
        <v>Vikash</v>
      </c>
      <c r="D39" s="359">
        <f>'STUDENT PROFILE'!D39</f>
        <v>3063</v>
      </c>
      <c r="E39" s="364">
        <f>'MARK LIST'!K43</f>
        <v>30</v>
      </c>
      <c r="F39" s="364">
        <f>'MARK LIST'!L43</f>
        <v>38</v>
      </c>
      <c r="G39" s="364" t="str">
        <f>'MARK LIST'!M43</f>
        <v>D</v>
      </c>
      <c r="H39" s="361">
        <f>'MARK LIST'!Y43</f>
        <v>30</v>
      </c>
      <c r="I39" s="361">
        <f>'MARK LIST'!Z43</f>
        <v>38</v>
      </c>
      <c r="J39" s="361" t="str">
        <f>'MARK LIST'!AA43</f>
        <v>D</v>
      </c>
      <c r="K39" s="361">
        <f>'MARK LIST'!AG43</f>
        <v>40</v>
      </c>
      <c r="L39" s="361">
        <f>'MARK LIST'!AI43</f>
        <v>40</v>
      </c>
      <c r="M39" s="361" t="str">
        <f>'MARK LIST'!AJ43</f>
        <v>D</v>
      </c>
      <c r="N39" s="361">
        <f>'MARK LIST'!AO43</f>
        <v>20</v>
      </c>
      <c r="O39" s="361">
        <f t="shared" si="0"/>
        <v>40</v>
      </c>
      <c r="P39" s="361" t="str">
        <f>'MARK LIST'!AP43</f>
        <v>D</v>
      </c>
      <c r="Q39" s="361">
        <f>'MARK LIST'!BA43</f>
        <v>30</v>
      </c>
      <c r="R39" s="361">
        <f>'MARK LIST'!BB43</f>
        <v>38</v>
      </c>
      <c r="S39" s="361" t="str">
        <f>'MARK LIST'!BC43</f>
        <v>D</v>
      </c>
      <c r="T39" s="361">
        <f>'MARK LIST'!BO43</f>
        <v>30</v>
      </c>
      <c r="U39" s="361">
        <f>'MARK LIST'!BP43</f>
        <v>38</v>
      </c>
      <c r="V39" s="361" t="str">
        <f>'MARK LIST'!BQ43</f>
        <v>D</v>
      </c>
      <c r="W39" s="361">
        <f>'MARK LIST'!BW43</f>
        <v>40</v>
      </c>
      <c r="X39" s="361">
        <f>'MARK LIST'!BY43</f>
        <v>40</v>
      </c>
      <c r="Y39" s="361" t="str">
        <f>'MARK LIST'!BZ43</f>
        <v>D</v>
      </c>
      <c r="Z39" s="361">
        <f>'MARK LIST'!CE43</f>
        <v>20</v>
      </c>
      <c r="AA39" s="361">
        <f t="shared" si="1"/>
        <v>40</v>
      </c>
      <c r="AB39" s="361" t="str">
        <f>'MARK LIST'!CF43</f>
        <v>D</v>
      </c>
      <c r="AC39" s="361">
        <f>'MARK LIST'!CS43</f>
        <v>38</v>
      </c>
      <c r="AD39" s="361">
        <f t="shared" si="2"/>
        <v>38</v>
      </c>
      <c r="AE39" s="361" t="str">
        <f>'MARK LIST'!DJ43</f>
        <v>D</v>
      </c>
      <c r="AF39" s="361">
        <f>'MARK LIST'!CT43</f>
        <v>40</v>
      </c>
      <c r="AG39" s="361">
        <f t="shared" si="3"/>
        <v>40</v>
      </c>
      <c r="AH39" s="113" t="str">
        <f t="shared" si="4"/>
        <v>D</v>
      </c>
      <c r="AI39" s="361">
        <f>'MARK LIST'!CU43</f>
        <v>40</v>
      </c>
      <c r="AJ39" s="361" t="str">
        <f>'MARK LIST'!CW43</f>
        <v>4</v>
      </c>
      <c r="AK39" s="361" t="str">
        <f>'MARK LIST'!CV43</f>
        <v>D</v>
      </c>
      <c r="AL39" s="365">
        <f>'MARK LIST'!K107</f>
        <v>30</v>
      </c>
      <c r="AM39" s="365">
        <f>'MARK LIST'!L107</f>
        <v>38</v>
      </c>
      <c r="AN39" s="365" t="str">
        <f>'MARK LIST'!M107</f>
        <v>D</v>
      </c>
      <c r="AO39" s="365">
        <f>'MARK LIST'!Y107</f>
        <v>30</v>
      </c>
      <c r="AP39" s="365">
        <f>'MARK LIST'!Z107</f>
        <v>38</v>
      </c>
      <c r="AQ39" s="365" t="str">
        <f>'MARK LIST'!AA107</f>
        <v>D</v>
      </c>
      <c r="AR39" s="365">
        <f>'MARK LIST'!AG107</f>
        <v>40</v>
      </c>
      <c r="AS39" s="365">
        <f>'MARK LIST'!AI107</f>
        <v>40</v>
      </c>
      <c r="AT39" s="365" t="str">
        <f>'MARK LIST'!AJ107</f>
        <v>D</v>
      </c>
      <c r="AU39" s="365">
        <f>'MARK LIST'!AO107</f>
        <v>20</v>
      </c>
      <c r="AV39" s="365">
        <f t="shared" si="5"/>
        <v>40</v>
      </c>
      <c r="AW39" s="365" t="str">
        <f>'MARK LIST'!AP107</f>
        <v>D</v>
      </c>
      <c r="AX39" s="365">
        <f>'MARK LIST'!BA107</f>
        <v>30</v>
      </c>
      <c r="AY39" s="365">
        <f>'MARK LIST'!BB107</f>
        <v>38</v>
      </c>
      <c r="AZ39" s="365" t="str">
        <f>'MARK LIST'!BC107</f>
        <v>D</v>
      </c>
      <c r="BA39" s="365">
        <f>'MARK LIST'!BO107</f>
        <v>30</v>
      </c>
      <c r="BB39" s="365">
        <f>'MARK LIST'!BP107</f>
        <v>38</v>
      </c>
      <c r="BC39" s="365" t="str">
        <f>'MARK LIST'!BQ107</f>
        <v>D</v>
      </c>
      <c r="BD39" s="365">
        <f>'MARK LIST'!BW107</f>
        <v>40</v>
      </c>
      <c r="BE39" s="365">
        <f>'MARK LIST'!BY107</f>
        <v>50</v>
      </c>
      <c r="BF39" s="365" t="str">
        <f>'MARK LIST'!BZ107</f>
        <v>C2</v>
      </c>
      <c r="BG39" s="365">
        <f>'MARK LIST'!CE107</f>
        <v>23</v>
      </c>
      <c r="BH39" s="365">
        <f t="shared" si="6"/>
        <v>46</v>
      </c>
      <c r="BI39" s="365" t="str">
        <f>'MARK LIST'!CF107</f>
        <v>C2</v>
      </c>
      <c r="BJ39" s="365">
        <f>'MARK LIST'!CS107</f>
        <v>38</v>
      </c>
      <c r="BK39" s="365">
        <f t="shared" si="7"/>
        <v>100</v>
      </c>
      <c r="BL39" s="365" t="str">
        <f>'MARK LIST'!DJ107</f>
        <v>D</v>
      </c>
      <c r="BM39" s="365">
        <f>'MARK LIST'!CT107</f>
        <v>45</v>
      </c>
      <c r="BN39" s="365">
        <f t="shared" si="8"/>
        <v>45</v>
      </c>
      <c r="BO39" s="366" t="str">
        <f t="shared" si="9"/>
        <v>C2</v>
      </c>
      <c r="BP39" s="365">
        <f>'MARK LIST'!CU107</f>
        <v>43</v>
      </c>
      <c r="BQ39" s="365" t="str">
        <f>'MARK LIST'!CW107</f>
        <v>5</v>
      </c>
      <c r="BR39" s="365" t="str">
        <f>'MARK LIST'!CV107</f>
        <v>C2</v>
      </c>
      <c r="BS39" s="367">
        <f>'MARK LIST'!K171</f>
        <v>30</v>
      </c>
      <c r="BT39" s="367">
        <f>'MARK LIST'!L171</f>
        <v>38</v>
      </c>
      <c r="BU39" s="367" t="str">
        <f>'MARK LIST'!M171</f>
        <v>D</v>
      </c>
      <c r="BV39" s="367">
        <f>'MARK LIST'!Y171</f>
        <v>30</v>
      </c>
      <c r="BW39" s="367">
        <f>'MARK LIST'!Z171</f>
        <v>38</v>
      </c>
      <c r="BX39" s="367" t="str">
        <f>'MARK LIST'!AA171</f>
        <v>D</v>
      </c>
      <c r="BY39" s="367">
        <f>'MARK LIST'!AG171</f>
        <v>40</v>
      </c>
      <c r="BZ39" s="367">
        <f>'MARK LIST'!AI171</f>
        <v>40</v>
      </c>
      <c r="CA39" s="367" t="str">
        <f>'MARK LIST'!AJ171</f>
        <v>D</v>
      </c>
      <c r="CB39" s="367">
        <f>'MARK LIST'!AO171</f>
        <v>20</v>
      </c>
      <c r="CC39" s="367">
        <f t="shared" si="10"/>
        <v>40</v>
      </c>
      <c r="CD39" s="367" t="str">
        <f>'MARK LIST'!AP171</f>
        <v>D</v>
      </c>
      <c r="CE39" s="367">
        <f>'MARK LIST'!BA171</f>
        <v>30</v>
      </c>
      <c r="CF39" s="367">
        <f>'MARK LIST'!BB171</f>
        <v>38</v>
      </c>
      <c r="CG39" s="367" t="str">
        <f>'MARK LIST'!BC171</f>
        <v>D</v>
      </c>
      <c r="CH39" s="367">
        <f>'MARK LIST'!BO171</f>
        <v>30</v>
      </c>
      <c r="CI39" s="367">
        <f>'MARK LIST'!BP171</f>
        <v>38</v>
      </c>
      <c r="CJ39" s="367" t="str">
        <f>'MARK LIST'!BQ171</f>
        <v>D</v>
      </c>
      <c r="CK39" s="367">
        <f>'MARK LIST'!BW171</f>
        <v>40</v>
      </c>
      <c r="CL39" s="367">
        <f>'MARK LIST'!BY171</f>
        <v>44</v>
      </c>
      <c r="CM39" s="367" t="str">
        <f>'MARK LIST'!BZ171</f>
        <v>C2</v>
      </c>
      <c r="CN39" s="367">
        <f>'MARK LIST'!CE171</f>
        <v>21</v>
      </c>
      <c r="CO39" s="367">
        <f t="shared" si="11"/>
        <v>42</v>
      </c>
      <c r="CP39" s="367" t="str">
        <f>'MARK LIST'!CF171</f>
        <v>C2</v>
      </c>
      <c r="CQ39" s="367">
        <f>'MARK LIST'!CS171</f>
        <v>38</v>
      </c>
      <c r="CR39" s="367">
        <f t="shared" si="12"/>
        <v>38</v>
      </c>
      <c r="CS39" s="367" t="str">
        <f>'MARK LIST'!DJ171</f>
        <v>D</v>
      </c>
      <c r="CT39" s="367">
        <f>'MARK LIST'!CT171</f>
        <v>42</v>
      </c>
      <c r="CU39" s="367">
        <f t="shared" si="13"/>
        <v>42</v>
      </c>
      <c r="CV39" s="368" t="str">
        <f t="shared" si="14"/>
        <v>C2</v>
      </c>
      <c r="CW39" s="367">
        <f>'MARK LIST'!CU171</f>
        <v>41</v>
      </c>
      <c r="CX39" s="367" t="str">
        <f>'MARK LIST'!CW171</f>
        <v>5</v>
      </c>
      <c r="CY39" s="367" t="str">
        <f>'MARK LIST'!CV171</f>
        <v>C2</v>
      </c>
      <c r="CZ39" s="369">
        <f>'MARK LIST'!K235</f>
        <v>30</v>
      </c>
      <c r="DA39" s="369">
        <f>'MARK LIST'!L235</f>
        <v>30</v>
      </c>
      <c r="DB39" s="369" t="str">
        <f>'MARK LIST'!M235</f>
        <v>E1</v>
      </c>
      <c r="DC39" s="369">
        <f>'MARK LIST'!Y235</f>
        <v>30</v>
      </c>
      <c r="DD39" s="369">
        <f>'MARK LIST'!Z235</f>
        <v>38</v>
      </c>
      <c r="DE39" s="369" t="str">
        <f>'MARK LIST'!AA235</f>
        <v>D</v>
      </c>
      <c r="DF39" s="369">
        <f>'MARK LIST'!AG235</f>
        <v>40</v>
      </c>
      <c r="DG39" s="369">
        <f>'MARK LIST'!AI235</f>
        <v>40</v>
      </c>
      <c r="DH39" s="369" t="str">
        <f>'MARK LIST'!AJ235</f>
        <v>D</v>
      </c>
      <c r="DI39" s="369">
        <f>'MARK LIST'!AO235</f>
        <v>19</v>
      </c>
      <c r="DJ39" s="369">
        <f t="shared" si="15"/>
        <v>38</v>
      </c>
      <c r="DK39" s="369" t="str">
        <f>'MARK LIST'!AP235</f>
        <v>D</v>
      </c>
      <c r="DL39" s="369">
        <f>'MARK LIST'!BA235</f>
        <v>30</v>
      </c>
      <c r="DM39" s="369">
        <f>'MARK LIST'!BB235</f>
        <v>38</v>
      </c>
      <c r="DN39" s="369" t="str">
        <f>'MARK LIST'!BC235</f>
        <v>D</v>
      </c>
      <c r="DO39" s="369">
        <f>'MARK LIST'!BO235</f>
        <v>30</v>
      </c>
      <c r="DP39" s="369">
        <f>'MARK LIST'!BP235</f>
        <v>38</v>
      </c>
      <c r="DQ39" s="369" t="str">
        <f>'MARK LIST'!BQ235</f>
        <v>D</v>
      </c>
      <c r="DR39" s="369">
        <f>'MARK LIST'!BW235</f>
        <v>40</v>
      </c>
      <c r="DS39" s="369">
        <f>'MARK LIST'!BY235</f>
        <v>40</v>
      </c>
      <c r="DT39" s="369" t="str">
        <f>'MARK LIST'!BZ235</f>
        <v>D</v>
      </c>
      <c r="DU39" s="369">
        <f>'MARK LIST'!CE235</f>
        <v>20</v>
      </c>
      <c r="DV39" s="369">
        <f t="shared" si="16"/>
        <v>40</v>
      </c>
      <c r="DW39" s="369" t="str">
        <f>'MARK LIST'!CF235</f>
        <v>D</v>
      </c>
      <c r="DX39" s="369">
        <f>'MARK LIST'!CS235</f>
        <v>36</v>
      </c>
      <c r="DY39" s="369">
        <f t="shared" si="17"/>
        <v>36</v>
      </c>
      <c r="DZ39" s="369" t="str">
        <f>'MARK LIST'!DJ235</f>
        <v>D</v>
      </c>
      <c r="EA39" s="369">
        <f>'MARK LIST'!CT235</f>
        <v>40</v>
      </c>
      <c r="EB39" s="369">
        <f t="shared" si="18"/>
        <v>40</v>
      </c>
      <c r="EC39" s="113" t="str">
        <f t="shared" si="19"/>
        <v>D</v>
      </c>
      <c r="ED39" s="369">
        <f>'MARK LIST'!CU235</f>
        <v>39</v>
      </c>
      <c r="EE39" s="369" t="str">
        <f>'MARK LIST'!CW235</f>
        <v>4</v>
      </c>
      <c r="EF39" s="369" t="str">
        <f>'MARK LIST'!CV235</f>
        <v>D</v>
      </c>
      <c r="EG39" s="367">
        <f>'MARK LIST'!K299</f>
        <v>30</v>
      </c>
      <c r="EH39" s="367">
        <f>'MARK LIST'!L299</f>
        <v>38</v>
      </c>
      <c r="EI39" s="367" t="str">
        <f>'MARK LIST'!M299</f>
        <v>D</v>
      </c>
      <c r="EJ39" s="367">
        <f>'MARK LIST'!Y299</f>
        <v>30</v>
      </c>
      <c r="EK39" s="367">
        <f>'MARK LIST'!Z299</f>
        <v>38</v>
      </c>
      <c r="EL39" s="367" t="str">
        <f>'MARK LIST'!AA299</f>
        <v>D</v>
      </c>
      <c r="EM39" s="367">
        <f>'MARK LIST'!AG299</f>
        <v>40</v>
      </c>
      <c r="EN39" s="367">
        <f>'MARK LIST'!AI299</f>
        <v>40</v>
      </c>
      <c r="EO39" s="367" t="str">
        <f>'MARK LIST'!AJ299</f>
        <v>D</v>
      </c>
      <c r="EP39" s="367">
        <f>'MARK LIST'!AO299</f>
        <v>20</v>
      </c>
      <c r="EQ39" s="367">
        <f t="shared" si="20"/>
        <v>40</v>
      </c>
      <c r="ER39" s="367" t="str">
        <f>'MARK LIST'!AP299</f>
        <v>D</v>
      </c>
      <c r="ES39" s="367">
        <f>'MARK LIST'!BA299</f>
        <v>30</v>
      </c>
      <c r="ET39" s="367">
        <f>'MARK LIST'!BB299</f>
        <v>38</v>
      </c>
      <c r="EU39" s="367" t="str">
        <f>'MARK LIST'!BC299</f>
        <v>D</v>
      </c>
      <c r="EV39" s="367">
        <f>'MARK LIST'!BO299</f>
        <v>30</v>
      </c>
      <c r="EW39" s="367">
        <f>'MARK LIST'!BP299</f>
        <v>38</v>
      </c>
      <c r="EX39" s="367" t="str">
        <f>'MARK LIST'!BQ299</f>
        <v>D</v>
      </c>
      <c r="EY39" s="367">
        <f>'MARK LIST'!BW299</f>
        <v>40</v>
      </c>
      <c r="EZ39" s="367">
        <f>'MARK LIST'!BY299</f>
        <v>50</v>
      </c>
      <c r="FA39" s="367" t="str">
        <f>'MARK LIST'!BZ299</f>
        <v>C2</v>
      </c>
      <c r="FB39" s="367">
        <f>'MARK LIST'!CE299</f>
        <v>23</v>
      </c>
      <c r="FC39" s="367">
        <f t="shared" si="21"/>
        <v>46</v>
      </c>
      <c r="FD39" s="367" t="str">
        <f>'MARK LIST'!CF299</f>
        <v>C2</v>
      </c>
      <c r="FE39" s="367">
        <f>'MARK LIST'!CS299</f>
        <v>38</v>
      </c>
      <c r="FF39" s="367">
        <f t="shared" si="22"/>
        <v>38</v>
      </c>
      <c r="FG39" s="367" t="str">
        <f>'MARK LIST'!DJ299</f>
        <v>D</v>
      </c>
      <c r="FH39" s="367">
        <f>'MARK LIST'!CT299</f>
        <v>45</v>
      </c>
      <c r="FI39" s="367">
        <f t="shared" si="23"/>
        <v>45</v>
      </c>
      <c r="FJ39" s="368" t="str">
        <f t="shared" ca="1" si="24"/>
        <v>C2</v>
      </c>
      <c r="FK39" s="367">
        <f>'MARK LIST'!CU299</f>
        <v>43</v>
      </c>
      <c r="FL39" s="367" t="str">
        <f>'MARK LIST'!CW299</f>
        <v>5</v>
      </c>
      <c r="FM39" s="367" t="str">
        <f>'MARK LIST'!CV299</f>
        <v>C2</v>
      </c>
      <c r="FN39" s="370">
        <f>'MARK LIST'!K363</f>
        <v>30</v>
      </c>
      <c r="FO39" s="370">
        <f>'MARK LIST'!L363</f>
        <v>38</v>
      </c>
      <c r="FP39" s="370" t="str">
        <f>'MARK LIST'!M363</f>
        <v>D</v>
      </c>
      <c r="FQ39" s="370">
        <f>'MARK LIST'!Y363</f>
        <v>30</v>
      </c>
      <c r="FR39" s="370">
        <f>'MARK LIST'!Z363</f>
        <v>38</v>
      </c>
      <c r="FS39" s="370" t="str">
        <f>'MARK LIST'!AA363</f>
        <v>D</v>
      </c>
      <c r="FT39" s="370">
        <f>'MARK LIST'!AG363</f>
        <v>40</v>
      </c>
      <c r="FU39" s="370">
        <f>'MARK LIST'!AI363</f>
        <v>40</v>
      </c>
      <c r="FV39" s="370" t="str">
        <f>'MARK LIST'!AJ363</f>
        <v>D</v>
      </c>
      <c r="FW39" s="370">
        <f>'MARK LIST'!AO363</f>
        <v>20</v>
      </c>
      <c r="FX39" s="370">
        <f t="shared" si="25"/>
        <v>40</v>
      </c>
      <c r="FY39" s="370" t="str">
        <f>'MARK LIST'!AP363</f>
        <v>D</v>
      </c>
      <c r="FZ39" s="370">
        <f>'MARK LIST'!BA363</f>
        <v>30</v>
      </c>
      <c r="GA39" s="370">
        <f>'MARK LIST'!BB363</f>
        <v>38</v>
      </c>
      <c r="GB39" s="370" t="str">
        <f>'MARK LIST'!BC363</f>
        <v>D</v>
      </c>
      <c r="GC39" s="370">
        <f>'MARK LIST'!BO363</f>
        <v>30</v>
      </c>
      <c r="GD39" s="370">
        <f>'MARK LIST'!BP363</f>
        <v>38</v>
      </c>
      <c r="GE39" s="370" t="str">
        <f>'MARK LIST'!BQ363</f>
        <v>D</v>
      </c>
      <c r="GF39" s="370">
        <f>'MARK LIST'!BW363</f>
        <v>40</v>
      </c>
      <c r="GG39" s="370">
        <f>'MARK LIST'!BY363</f>
        <v>40</v>
      </c>
      <c r="GH39" s="370" t="str">
        <f>'MARK LIST'!BZ363</f>
        <v>D</v>
      </c>
      <c r="GI39" s="370">
        <f>'MARK LIST'!CE363</f>
        <v>20</v>
      </c>
      <c r="GJ39" s="370">
        <f t="shared" si="26"/>
        <v>40</v>
      </c>
      <c r="GK39" s="370" t="str">
        <f>'MARK LIST'!CF363</f>
        <v>D</v>
      </c>
      <c r="GL39" s="370">
        <f>'MARK LIST'!CS363</f>
        <v>38</v>
      </c>
      <c r="GM39" s="370">
        <f t="shared" si="27"/>
        <v>38</v>
      </c>
      <c r="GN39" s="370" t="str">
        <f>'MARK LIST'!DJ363</f>
        <v>D</v>
      </c>
      <c r="GO39" s="370">
        <f>'MARK LIST'!CT363</f>
        <v>40</v>
      </c>
      <c r="GP39" s="370">
        <f t="shared" si="28"/>
        <v>40</v>
      </c>
      <c r="GQ39" s="371" t="str">
        <f t="shared" si="29"/>
        <v>D</v>
      </c>
      <c r="GR39" s="370">
        <f>'MARK LIST'!CU363</f>
        <v>40</v>
      </c>
      <c r="GS39" s="370" t="str">
        <f>'MARK LIST'!CW363</f>
        <v>4</v>
      </c>
      <c r="GT39" s="370" t="str">
        <f>'MARK LIST'!CV363</f>
        <v>D</v>
      </c>
      <c r="GU39" s="361">
        <f>'MARK LIST'!CQ426</f>
        <v>246</v>
      </c>
      <c r="GV39" s="361">
        <f>'MARK LIST'!CR426</f>
        <v>41</v>
      </c>
      <c r="GW39" s="361" t="str">
        <f>'MARK LIST'!CS426</f>
        <v>C2</v>
      </c>
      <c r="GX39" s="361">
        <f>'MARK LIST'!CT426</f>
        <v>3</v>
      </c>
      <c r="GY39" s="361">
        <f>'MARK LIST'!CU426</f>
        <v>30</v>
      </c>
    </row>
    <row r="40" spans="1:207" ht="13.35" customHeight="1">
      <c r="A40" s="359">
        <f>'STUDENT PROFILE'!A40</f>
        <v>34</v>
      </c>
      <c r="B40" s="359" t="str">
        <f>'STUDENT PROFILE'!B40</f>
        <v>G</v>
      </c>
      <c r="C40" s="360" t="str">
        <f>'STUDENT PROFILE'!C40</f>
        <v>Charu</v>
      </c>
      <c r="D40" s="359">
        <f>'STUDENT PROFILE'!D40</f>
        <v>3064</v>
      </c>
      <c r="E40" s="364">
        <f>'MARK LIST'!K44</f>
        <v>30</v>
      </c>
      <c r="F40" s="364">
        <f>'MARK LIST'!L44</f>
        <v>38</v>
      </c>
      <c r="G40" s="364" t="str">
        <f>'MARK LIST'!M44</f>
        <v>D</v>
      </c>
      <c r="H40" s="361">
        <f>'MARK LIST'!Y44</f>
        <v>30</v>
      </c>
      <c r="I40" s="361">
        <f>'MARK LIST'!Z44</f>
        <v>38</v>
      </c>
      <c r="J40" s="361" t="str">
        <f>'MARK LIST'!AA44</f>
        <v>D</v>
      </c>
      <c r="K40" s="361">
        <f>'MARK LIST'!AG44</f>
        <v>40</v>
      </c>
      <c r="L40" s="361">
        <f>'MARK LIST'!AI44</f>
        <v>40</v>
      </c>
      <c r="M40" s="361" t="str">
        <f>'MARK LIST'!AJ44</f>
        <v>D</v>
      </c>
      <c r="N40" s="361">
        <f>'MARK LIST'!AO44</f>
        <v>20</v>
      </c>
      <c r="O40" s="361">
        <f t="shared" si="0"/>
        <v>40</v>
      </c>
      <c r="P40" s="361" t="str">
        <f>'MARK LIST'!AP44</f>
        <v>D</v>
      </c>
      <c r="Q40" s="361">
        <f>'MARK LIST'!BA44</f>
        <v>30</v>
      </c>
      <c r="R40" s="361">
        <f>'MARK LIST'!BB44</f>
        <v>38</v>
      </c>
      <c r="S40" s="361" t="str">
        <f>'MARK LIST'!BC44</f>
        <v>D</v>
      </c>
      <c r="T40" s="361">
        <f>'MARK LIST'!BO44</f>
        <v>30</v>
      </c>
      <c r="U40" s="361">
        <f>'MARK LIST'!BP44</f>
        <v>38</v>
      </c>
      <c r="V40" s="361" t="str">
        <f>'MARK LIST'!BQ44</f>
        <v>D</v>
      </c>
      <c r="W40" s="361">
        <f>'MARK LIST'!BW44</f>
        <v>40</v>
      </c>
      <c r="X40" s="361">
        <f>'MARK LIST'!BY44</f>
        <v>40</v>
      </c>
      <c r="Y40" s="361" t="str">
        <f>'MARK LIST'!BZ44</f>
        <v>D</v>
      </c>
      <c r="Z40" s="361">
        <f>'MARK LIST'!CE44</f>
        <v>20</v>
      </c>
      <c r="AA40" s="361">
        <f t="shared" si="1"/>
        <v>40</v>
      </c>
      <c r="AB40" s="361" t="str">
        <f>'MARK LIST'!CF44</f>
        <v>D</v>
      </c>
      <c r="AC40" s="361">
        <f>'MARK LIST'!CS44</f>
        <v>38</v>
      </c>
      <c r="AD40" s="361">
        <f t="shared" si="2"/>
        <v>38</v>
      </c>
      <c r="AE40" s="361" t="str">
        <f>'MARK LIST'!DJ44</f>
        <v>D</v>
      </c>
      <c r="AF40" s="361">
        <f>'MARK LIST'!CT44</f>
        <v>40</v>
      </c>
      <c r="AG40" s="361">
        <f t="shared" si="3"/>
        <v>40</v>
      </c>
      <c r="AH40" s="113" t="str">
        <f t="shared" si="4"/>
        <v>D</v>
      </c>
      <c r="AI40" s="361">
        <f>'MARK LIST'!CU44</f>
        <v>40</v>
      </c>
      <c r="AJ40" s="361" t="str">
        <f>'MARK LIST'!CW44</f>
        <v>4</v>
      </c>
      <c r="AK40" s="361" t="str">
        <f>'MARK LIST'!CV44</f>
        <v>D</v>
      </c>
      <c r="AL40" s="365">
        <f>'MARK LIST'!K108</f>
        <v>30</v>
      </c>
      <c r="AM40" s="365">
        <f>'MARK LIST'!L108</f>
        <v>38</v>
      </c>
      <c r="AN40" s="365" t="str">
        <f>'MARK LIST'!M108</f>
        <v>D</v>
      </c>
      <c r="AO40" s="365">
        <f>'MARK LIST'!Y108</f>
        <v>30</v>
      </c>
      <c r="AP40" s="365">
        <f>'MARK LIST'!Z108</f>
        <v>38</v>
      </c>
      <c r="AQ40" s="365" t="str">
        <f>'MARK LIST'!AA108</f>
        <v>D</v>
      </c>
      <c r="AR40" s="365">
        <f>'MARK LIST'!AG108</f>
        <v>40</v>
      </c>
      <c r="AS40" s="365">
        <f>'MARK LIST'!AI108</f>
        <v>40</v>
      </c>
      <c r="AT40" s="365" t="str">
        <f>'MARK LIST'!AJ108</f>
        <v>D</v>
      </c>
      <c r="AU40" s="365">
        <f>'MARK LIST'!AO108</f>
        <v>20</v>
      </c>
      <c r="AV40" s="365">
        <f t="shared" si="5"/>
        <v>40</v>
      </c>
      <c r="AW40" s="365" t="str">
        <f>'MARK LIST'!AP108</f>
        <v>D</v>
      </c>
      <c r="AX40" s="365">
        <f>'MARK LIST'!BA108</f>
        <v>30</v>
      </c>
      <c r="AY40" s="365">
        <f>'MARK LIST'!BB108</f>
        <v>38</v>
      </c>
      <c r="AZ40" s="365" t="str">
        <f>'MARK LIST'!BC108</f>
        <v>D</v>
      </c>
      <c r="BA40" s="365">
        <f>'MARK LIST'!BO108</f>
        <v>30</v>
      </c>
      <c r="BB40" s="365">
        <f>'MARK LIST'!BP108</f>
        <v>38</v>
      </c>
      <c r="BC40" s="365" t="str">
        <f>'MARK LIST'!BQ108</f>
        <v>D</v>
      </c>
      <c r="BD40" s="365">
        <f>'MARK LIST'!BW108</f>
        <v>40</v>
      </c>
      <c r="BE40" s="365">
        <f>'MARK LIST'!BY108</f>
        <v>50</v>
      </c>
      <c r="BF40" s="365" t="str">
        <f>'MARK LIST'!BZ108</f>
        <v>C2</v>
      </c>
      <c r="BG40" s="365">
        <f>'MARK LIST'!CE108</f>
        <v>23</v>
      </c>
      <c r="BH40" s="365">
        <f t="shared" si="6"/>
        <v>46</v>
      </c>
      <c r="BI40" s="365" t="str">
        <f>'MARK LIST'!CF108</f>
        <v>C2</v>
      </c>
      <c r="BJ40" s="365">
        <f>'MARK LIST'!CS108</f>
        <v>38</v>
      </c>
      <c r="BK40" s="365">
        <f t="shared" si="7"/>
        <v>100</v>
      </c>
      <c r="BL40" s="365" t="str">
        <f>'MARK LIST'!DJ108</f>
        <v>D</v>
      </c>
      <c r="BM40" s="365">
        <f>'MARK LIST'!CT108</f>
        <v>45</v>
      </c>
      <c r="BN40" s="365">
        <f t="shared" si="8"/>
        <v>45</v>
      </c>
      <c r="BO40" s="366" t="str">
        <f t="shared" si="9"/>
        <v>C2</v>
      </c>
      <c r="BP40" s="365">
        <f>'MARK LIST'!CU108</f>
        <v>43</v>
      </c>
      <c r="BQ40" s="365" t="str">
        <f>'MARK LIST'!CW108</f>
        <v>5</v>
      </c>
      <c r="BR40" s="365" t="str">
        <f>'MARK LIST'!CV108</f>
        <v>C2</v>
      </c>
      <c r="BS40" s="367">
        <f>'MARK LIST'!K172</f>
        <v>30</v>
      </c>
      <c r="BT40" s="367">
        <f>'MARK LIST'!L172</f>
        <v>38</v>
      </c>
      <c r="BU40" s="367" t="str">
        <f>'MARK LIST'!M172</f>
        <v>D</v>
      </c>
      <c r="BV40" s="367">
        <f>'MARK LIST'!Y172</f>
        <v>30</v>
      </c>
      <c r="BW40" s="367">
        <f>'MARK LIST'!Z172</f>
        <v>38</v>
      </c>
      <c r="BX40" s="367" t="str">
        <f>'MARK LIST'!AA172</f>
        <v>D</v>
      </c>
      <c r="BY40" s="367">
        <f>'MARK LIST'!AG172</f>
        <v>40</v>
      </c>
      <c r="BZ40" s="367">
        <f>'MARK LIST'!AI172</f>
        <v>40</v>
      </c>
      <c r="CA40" s="367" t="str">
        <f>'MARK LIST'!AJ172</f>
        <v>D</v>
      </c>
      <c r="CB40" s="367">
        <f>'MARK LIST'!AO172</f>
        <v>20</v>
      </c>
      <c r="CC40" s="367">
        <f t="shared" si="10"/>
        <v>40</v>
      </c>
      <c r="CD40" s="367" t="str">
        <f>'MARK LIST'!AP172</f>
        <v>D</v>
      </c>
      <c r="CE40" s="367">
        <f>'MARK LIST'!BA172</f>
        <v>30</v>
      </c>
      <c r="CF40" s="367">
        <f>'MARK LIST'!BB172</f>
        <v>38</v>
      </c>
      <c r="CG40" s="367" t="str">
        <f>'MARK LIST'!BC172</f>
        <v>D</v>
      </c>
      <c r="CH40" s="367">
        <f>'MARK LIST'!BO172</f>
        <v>30</v>
      </c>
      <c r="CI40" s="367">
        <f>'MARK LIST'!BP172</f>
        <v>38</v>
      </c>
      <c r="CJ40" s="367" t="str">
        <f>'MARK LIST'!BQ172</f>
        <v>D</v>
      </c>
      <c r="CK40" s="367">
        <f>'MARK LIST'!BW172</f>
        <v>40</v>
      </c>
      <c r="CL40" s="367">
        <f>'MARK LIST'!BY172</f>
        <v>44</v>
      </c>
      <c r="CM40" s="367" t="str">
        <f>'MARK LIST'!BZ172</f>
        <v>C2</v>
      </c>
      <c r="CN40" s="367">
        <f>'MARK LIST'!CE172</f>
        <v>21</v>
      </c>
      <c r="CO40" s="367">
        <f t="shared" si="11"/>
        <v>42</v>
      </c>
      <c r="CP40" s="367" t="str">
        <f>'MARK LIST'!CF172</f>
        <v>C2</v>
      </c>
      <c r="CQ40" s="367">
        <f>'MARK LIST'!CS172</f>
        <v>38</v>
      </c>
      <c r="CR40" s="367">
        <f t="shared" si="12"/>
        <v>38</v>
      </c>
      <c r="CS40" s="367" t="str">
        <f>'MARK LIST'!DJ172</f>
        <v>D</v>
      </c>
      <c r="CT40" s="367">
        <f>'MARK LIST'!CT172</f>
        <v>42</v>
      </c>
      <c r="CU40" s="367">
        <f t="shared" si="13"/>
        <v>42</v>
      </c>
      <c r="CV40" s="368" t="str">
        <f t="shared" si="14"/>
        <v>C2</v>
      </c>
      <c r="CW40" s="367">
        <f>'MARK LIST'!CU172</f>
        <v>41</v>
      </c>
      <c r="CX40" s="367" t="str">
        <f>'MARK LIST'!CW172</f>
        <v>5</v>
      </c>
      <c r="CY40" s="367" t="str">
        <f>'MARK LIST'!CV172</f>
        <v>C2</v>
      </c>
      <c r="CZ40" s="369">
        <f>'MARK LIST'!K236</f>
        <v>30</v>
      </c>
      <c r="DA40" s="369">
        <f>'MARK LIST'!L236</f>
        <v>30</v>
      </c>
      <c r="DB40" s="369" t="str">
        <f>'MARK LIST'!M236</f>
        <v>E1</v>
      </c>
      <c r="DC40" s="369">
        <f>'MARK LIST'!Y236</f>
        <v>30</v>
      </c>
      <c r="DD40" s="369">
        <f>'MARK LIST'!Z236</f>
        <v>38</v>
      </c>
      <c r="DE40" s="369" t="str">
        <f>'MARK LIST'!AA236</f>
        <v>D</v>
      </c>
      <c r="DF40" s="369">
        <f>'MARK LIST'!AG236</f>
        <v>40</v>
      </c>
      <c r="DG40" s="369">
        <f>'MARK LIST'!AI236</f>
        <v>40</v>
      </c>
      <c r="DH40" s="369" t="str">
        <f>'MARK LIST'!AJ236</f>
        <v>D</v>
      </c>
      <c r="DI40" s="369">
        <f>'MARK LIST'!AO236</f>
        <v>19</v>
      </c>
      <c r="DJ40" s="369">
        <f t="shared" si="15"/>
        <v>38</v>
      </c>
      <c r="DK40" s="369" t="str">
        <f>'MARK LIST'!AP236</f>
        <v>D</v>
      </c>
      <c r="DL40" s="369">
        <f>'MARK LIST'!BA236</f>
        <v>30</v>
      </c>
      <c r="DM40" s="369">
        <f>'MARK LIST'!BB236</f>
        <v>38</v>
      </c>
      <c r="DN40" s="369" t="str">
        <f>'MARK LIST'!BC236</f>
        <v>D</v>
      </c>
      <c r="DO40" s="369">
        <f>'MARK LIST'!BO236</f>
        <v>30</v>
      </c>
      <c r="DP40" s="369">
        <f>'MARK LIST'!BP236</f>
        <v>38</v>
      </c>
      <c r="DQ40" s="369" t="str">
        <f>'MARK LIST'!BQ236</f>
        <v>D</v>
      </c>
      <c r="DR40" s="369">
        <f>'MARK LIST'!BW236</f>
        <v>40</v>
      </c>
      <c r="DS40" s="369">
        <f>'MARK LIST'!BY236</f>
        <v>40</v>
      </c>
      <c r="DT40" s="369" t="str">
        <f>'MARK LIST'!BZ236</f>
        <v>D</v>
      </c>
      <c r="DU40" s="369">
        <f>'MARK LIST'!CE236</f>
        <v>20</v>
      </c>
      <c r="DV40" s="369">
        <f t="shared" si="16"/>
        <v>40</v>
      </c>
      <c r="DW40" s="369" t="str">
        <f>'MARK LIST'!CF236</f>
        <v>D</v>
      </c>
      <c r="DX40" s="369">
        <f>'MARK LIST'!CS236</f>
        <v>36</v>
      </c>
      <c r="DY40" s="369">
        <f t="shared" si="17"/>
        <v>36</v>
      </c>
      <c r="DZ40" s="369" t="str">
        <f>'MARK LIST'!DJ236</f>
        <v>D</v>
      </c>
      <c r="EA40" s="369">
        <f>'MARK LIST'!CT236</f>
        <v>40</v>
      </c>
      <c r="EB40" s="369">
        <f t="shared" si="18"/>
        <v>40</v>
      </c>
      <c r="EC40" s="113" t="str">
        <f t="shared" si="19"/>
        <v>D</v>
      </c>
      <c r="ED40" s="369">
        <f>'MARK LIST'!CU236</f>
        <v>39</v>
      </c>
      <c r="EE40" s="369" t="str">
        <f>'MARK LIST'!CW236</f>
        <v>4</v>
      </c>
      <c r="EF40" s="369" t="str">
        <f>'MARK LIST'!CV236</f>
        <v>D</v>
      </c>
      <c r="EG40" s="367">
        <f>'MARK LIST'!K300</f>
        <v>30</v>
      </c>
      <c r="EH40" s="367">
        <f>'MARK LIST'!L300</f>
        <v>38</v>
      </c>
      <c r="EI40" s="367" t="str">
        <f>'MARK LIST'!M300</f>
        <v>D</v>
      </c>
      <c r="EJ40" s="367">
        <f>'MARK LIST'!Y300</f>
        <v>30</v>
      </c>
      <c r="EK40" s="367">
        <f>'MARK LIST'!Z300</f>
        <v>38</v>
      </c>
      <c r="EL40" s="367" t="str">
        <f>'MARK LIST'!AA300</f>
        <v>D</v>
      </c>
      <c r="EM40" s="367">
        <f>'MARK LIST'!AG300</f>
        <v>40</v>
      </c>
      <c r="EN40" s="367">
        <f>'MARK LIST'!AI300</f>
        <v>40</v>
      </c>
      <c r="EO40" s="367" t="str">
        <f>'MARK LIST'!AJ300</f>
        <v>D</v>
      </c>
      <c r="EP40" s="367">
        <f>'MARK LIST'!AO300</f>
        <v>20</v>
      </c>
      <c r="EQ40" s="367">
        <f t="shared" si="20"/>
        <v>40</v>
      </c>
      <c r="ER40" s="367" t="str">
        <f>'MARK LIST'!AP300</f>
        <v>D</v>
      </c>
      <c r="ES40" s="367">
        <f>'MARK LIST'!BA300</f>
        <v>30</v>
      </c>
      <c r="ET40" s="367">
        <f>'MARK LIST'!BB300</f>
        <v>38</v>
      </c>
      <c r="EU40" s="367" t="str">
        <f>'MARK LIST'!BC300</f>
        <v>D</v>
      </c>
      <c r="EV40" s="367">
        <f>'MARK LIST'!BO300</f>
        <v>30</v>
      </c>
      <c r="EW40" s="367">
        <f>'MARK LIST'!BP300</f>
        <v>38</v>
      </c>
      <c r="EX40" s="367" t="str">
        <f>'MARK LIST'!BQ300</f>
        <v>D</v>
      </c>
      <c r="EY40" s="367">
        <f>'MARK LIST'!BW300</f>
        <v>40</v>
      </c>
      <c r="EZ40" s="367">
        <f>'MARK LIST'!BY300</f>
        <v>50</v>
      </c>
      <c r="FA40" s="367" t="str">
        <f>'MARK LIST'!BZ300</f>
        <v>C2</v>
      </c>
      <c r="FB40" s="367">
        <f>'MARK LIST'!CE300</f>
        <v>23</v>
      </c>
      <c r="FC40" s="367">
        <f t="shared" si="21"/>
        <v>46</v>
      </c>
      <c r="FD40" s="367" t="str">
        <f>'MARK LIST'!CF300</f>
        <v>C2</v>
      </c>
      <c r="FE40" s="367">
        <f>'MARK LIST'!CS300</f>
        <v>38</v>
      </c>
      <c r="FF40" s="367">
        <f t="shared" si="22"/>
        <v>38</v>
      </c>
      <c r="FG40" s="367" t="str">
        <f>'MARK LIST'!DJ300</f>
        <v>D</v>
      </c>
      <c r="FH40" s="367">
        <f>'MARK LIST'!CT300</f>
        <v>45</v>
      </c>
      <c r="FI40" s="367">
        <f t="shared" si="23"/>
        <v>45</v>
      </c>
      <c r="FJ40" s="368" t="str">
        <f t="shared" ca="1" si="24"/>
        <v>C2</v>
      </c>
      <c r="FK40" s="367">
        <f>'MARK LIST'!CU300</f>
        <v>43</v>
      </c>
      <c r="FL40" s="367" t="str">
        <f>'MARK LIST'!CW300</f>
        <v>5</v>
      </c>
      <c r="FM40" s="367" t="str">
        <f>'MARK LIST'!CV300</f>
        <v>C2</v>
      </c>
      <c r="FN40" s="370">
        <f>'MARK LIST'!K364</f>
        <v>30</v>
      </c>
      <c r="FO40" s="370">
        <f>'MARK LIST'!L364</f>
        <v>38</v>
      </c>
      <c r="FP40" s="370" t="str">
        <f>'MARK LIST'!M364</f>
        <v>D</v>
      </c>
      <c r="FQ40" s="370">
        <f>'MARK LIST'!Y364</f>
        <v>30</v>
      </c>
      <c r="FR40" s="370">
        <f>'MARK LIST'!Z364</f>
        <v>38</v>
      </c>
      <c r="FS40" s="370" t="str">
        <f>'MARK LIST'!AA364</f>
        <v>D</v>
      </c>
      <c r="FT40" s="370">
        <f>'MARK LIST'!AG364</f>
        <v>40</v>
      </c>
      <c r="FU40" s="370">
        <f>'MARK LIST'!AI364</f>
        <v>40</v>
      </c>
      <c r="FV40" s="370" t="str">
        <f>'MARK LIST'!AJ364</f>
        <v>D</v>
      </c>
      <c r="FW40" s="370">
        <f>'MARK LIST'!AO364</f>
        <v>20</v>
      </c>
      <c r="FX40" s="370">
        <f t="shared" si="25"/>
        <v>40</v>
      </c>
      <c r="FY40" s="370" t="str">
        <f>'MARK LIST'!AP364</f>
        <v>D</v>
      </c>
      <c r="FZ40" s="370">
        <f>'MARK LIST'!BA364</f>
        <v>30</v>
      </c>
      <c r="GA40" s="370">
        <f>'MARK LIST'!BB364</f>
        <v>38</v>
      </c>
      <c r="GB40" s="370" t="str">
        <f>'MARK LIST'!BC364</f>
        <v>D</v>
      </c>
      <c r="GC40" s="370">
        <f>'MARK LIST'!BO364</f>
        <v>30</v>
      </c>
      <c r="GD40" s="370">
        <f>'MARK LIST'!BP364</f>
        <v>38</v>
      </c>
      <c r="GE40" s="370" t="str">
        <f>'MARK LIST'!BQ364</f>
        <v>D</v>
      </c>
      <c r="GF40" s="370">
        <f>'MARK LIST'!BW364</f>
        <v>40</v>
      </c>
      <c r="GG40" s="370">
        <f>'MARK LIST'!BY364</f>
        <v>40</v>
      </c>
      <c r="GH40" s="370" t="str">
        <f>'MARK LIST'!BZ364</f>
        <v>D</v>
      </c>
      <c r="GI40" s="370">
        <f>'MARK LIST'!CE364</f>
        <v>20</v>
      </c>
      <c r="GJ40" s="370">
        <f t="shared" si="26"/>
        <v>40</v>
      </c>
      <c r="GK40" s="370" t="str">
        <f>'MARK LIST'!CF364</f>
        <v>D</v>
      </c>
      <c r="GL40" s="370">
        <f>'MARK LIST'!CS364</f>
        <v>38</v>
      </c>
      <c r="GM40" s="370">
        <f t="shared" si="27"/>
        <v>38</v>
      </c>
      <c r="GN40" s="370" t="str">
        <f>'MARK LIST'!DJ364</f>
        <v>D</v>
      </c>
      <c r="GO40" s="370">
        <f>'MARK LIST'!CT364</f>
        <v>40</v>
      </c>
      <c r="GP40" s="370">
        <f t="shared" si="28"/>
        <v>40</v>
      </c>
      <c r="GQ40" s="371" t="str">
        <f t="shared" si="29"/>
        <v>D</v>
      </c>
      <c r="GR40" s="370">
        <f>'MARK LIST'!CU364</f>
        <v>40</v>
      </c>
      <c r="GS40" s="370" t="str">
        <f>'MARK LIST'!CW364</f>
        <v>4</v>
      </c>
      <c r="GT40" s="370" t="str">
        <f>'MARK LIST'!CV364</f>
        <v>D</v>
      </c>
      <c r="GU40" s="361">
        <f>'MARK LIST'!CQ427</f>
        <v>246</v>
      </c>
      <c r="GV40" s="361">
        <f>'MARK LIST'!CR427</f>
        <v>41</v>
      </c>
      <c r="GW40" s="361" t="str">
        <f>'MARK LIST'!CS427</f>
        <v>C2</v>
      </c>
      <c r="GX40" s="361">
        <f>'MARK LIST'!CT427</f>
        <v>3</v>
      </c>
      <c r="GY40" s="361">
        <f>'MARK LIST'!CU427</f>
        <v>30</v>
      </c>
    </row>
    <row r="41" spans="1:207" ht="13.35" customHeight="1">
      <c r="A41" s="359">
        <f>'STUDENT PROFILE'!A41</f>
        <v>35</v>
      </c>
      <c r="B41" s="359" t="str">
        <f>'STUDENT PROFILE'!B41</f>
        <v>J</v>
      </c>
      <c r="C41" s="360" t="str">
        <f>'STUDENT PROFILE'!C41</f>
        <v>Dinesh</v>
      </c>
      <c r="D41" s="359">
        <f>'STUDENT PROFILE'!D41</f>
        <v>3065</v>
      </c>
      <c r="E41" s="364">
        <f>'MARK LIST'!K45</f>
        <v>30</v>
      </c>
      <c r="F41" s="364">
        <f>'MARK LIST'!L45</f>
        <v>38</v>
      </c>
      <c r="G41" s="364" t="str">
        <f>'MARK LIST'!M45</f>
        <v>D</v>
      </c>
      <c r="H41" s="361">
        <f>'MARK LIST'!Y45</f>
        <v>30</v>
      </c>
      <c r="I41" s="361">
        <f>'MARK LIST'!Z45</f>
        <v>38</v>
      </c>
      <c r="J41" s="361" t="str">
        <f>'MARK LIST'!AA45</f>
        <v>D</v>
      </c>
      <c r="K41" s="361">
        <f>'MARK LIST'!AG45</f>
        <v>40</v>
      </c>
      <c r="L41" s="361">
        <f>'MARK LIST'!AI45</f>
        <v>40</v>
      </c>
      <c r="M41" s="361" t="str">
        <f>'MARK LIST'!AJ45</f>
        <v>D</v>
      </c>
      <c r="N41" s="361">
        <f>'MARK LIST'!AO45</f>
        <v>20</v>
      </c>
      <c r="O41" s="361">
        <f t="shared" si="0"/>
        <v>40</v>
      </c>
      <c r="P41" s="361" t="str">
        <f>'MARK LIST'!AP45</f>
        <v>D</v>
      </c>
      <c r="Q41" s="361">
        <f>'MARK LIST'!BA45</f>
        <v>30</v>
      </c>
      <c r="R41" s="361">
        <f>'MARK LIST'!BB45</f>
        <v>38</v>
      </c>
      <c r="S41" s="361" t="str">
        <f>'MARK LIST'!BC45</f>
        <v>D</v>
      </c>
      <c r="T41" s="361">
        <f>'MARK LIST'!BO45</f>
        <v>30</v>
      </c>
      <c r="U41" s="361">
        <f>'MARK LIST'!BP45</f>
        <v>38</v>
      </c>
      <c r="V41" s="361" t="str">
        <f>'MARK LIST'!BQ45</f>
        <v>D</v>
      </c>
      <c r="W41" s="361">
        <f>'MARK LIST'!BW45</f>
        <v>40</v>
      </c>
      <c r="X41" s="361">
        <f>'MARK LIST'!BY45</f>
        <v>40</v>
      </c>
      <c r="Y41" s="361" t="str">
        <f>'MARK LIST'!BZ45</f>
        <v>D</v>
      </c>
      <c r="Z41" s="361">
        <f>'MARK LIST'!CE45</f>
        <v>20</v>
      </c>
      <c r="AA41" s="361">
        <f t="shared" si="1"/>
        <v>40</v>
      </c>
      <c r="AB41" s="361" t="str">
        <f>'MARK LIST'!CF45</f>
        <v>D</v>
      </c>
      <c r="AC41" s="361">
        <f>'MARK LIST'!CS45</f>
        <v>38</v>
      </c>
      <c r="AD41" s="361">
        <f t="shared" si="2"/>
        <v>38</v>
      </c>
      <c r="AE41" s="361" t="str">
        <f>'MARK LIST'!DJ45</f>
        <v>D</v>
      </c>
      <c r="AF41" s="361">
        <f>'MARK LIST'!CT45</f>
        <v>40</v>
      </c>
      <c r="AG41" s="361">
        <f t="shared" si="3"/>
        <v>40</v>
      </c>
      <c r="AH41" s="113" t="str">
        <f t="shared" si="4"/>
        <v>D</v>
      </c>
      <c r="AI41" s="361">
        <f>'MARK LIST'!CU45</f>
        <v>40</v>
      </c>
      <c r="AJ41" s="361" t="str">
        <f>'MARK LIST'!CW45</f>
        <v>4</v>
      </c>
      <c r="AK41" s="361" t="str">
        <f>'MARK LIST'!CV45</f>
        <v>D</v>
      </c>
      <c r="AL41" s="365">
        <f>'MARK LIST'!K109</f>
        <v>30</v>
      </c>
      <c r="AM41" s="365">
        <f>'MARK LIST'!L109</f>
        <v>38</v>
      </c>
      <c r="AN41" s="365" t="str">
        <f>'MARK LIST'!M109</f>
        <v>D</v>
      </c>
      <c r="AO41" s="365">
        <f>'MARK LIST'!Y109</f>
        <v>30</v>
      </c>
      <c r="AP41" s="365">
        <f>'MARK LIST'!Z109</f>
        <v>38</v>
      </c>
      <c r="AQ41" s="365" t="str">
        <f>'MARK LIST'!AA109</f>
        <v>D</v>
      </c>
      <c r="AR41" s="365">
        <f>'MARK LIST'!AG109</f>
        <v>40</v>
      </c>
      <c r="AS41" s="365">
        <f>'MARK LIST'!AI109</f>
        <v>40</v>
      </c>
      <c r="AT41" s="365" t="str">
        <f>'MARK LIST'!AJ109</f>
        <v>D</v>
      </c>
      <c r="AU41" s="365">
        <f>'MARK LIST'!AO109</f>
        <v>20</v>
      </c>
      <c r="AV41" s="365">
        <f t="shared" si="5"/>
        <v>40</v>
      </c>
      <c r="AW41" s="365" t="str">
        <f>'MARK LIST'!AP109</f>
        <v>D</v>
      </c>
      <c r="AX41" s="365">
        <f>'MARK LIST'!BA109</f>
        <v>30</v>
      </c>
      <c r="AY41" s="365">
        <f>'MARK LIST'!BB109</f>
        <v>38</v>
      </c>
      <c r="AZ41" s="365" t="str">
        <f>'MARK LIST'!BC109</f>
        <v>D</v>
      </c>
      <c r="BA41" s="365">
        <f>'MARK LIST'!BO109</f>
        <v>30</v>
      </c>
      <c r="BB41" s="365">
        <f>'MARK LIST'!BP109</f>
        <v>38</v>
      </c>
      <c r="BC41" s="365" t="str">
        <f>'MARK LIST'!BQ109</f>
        <v>D</v>
      </c>
      <c r="BD41" s="365">
        <f>'MARK LIST'!BW109</f>
        <v>40</v>
      </c>
      <c r="BE41" s="365">
        <f>'MARK LIST'!BY109</f>
        <v>50</v>
      </c>
      <c r="BF41" s="365" t="str">
        <f>'MARK LIST'!BZ109</f>
        <v>C2</v>
      </c>
      <c r="BG41" s="365">
        <f>'MARK LIST'!CE109</f>
        <v>23</v>
      </c>
      <c r="BH41" s="365">
        <f t="shared" si="6"/>
        <v>46</v>
      </c>
      <c r="BI41" s="365" t="str">
        <f>'MARK LIST'!CF109</f>
        <v>C2</v>
      </c>
      <c r="BJ41" s="365">
        <f>'MARK LIST'!CS109</f>
        <v>38</v>
      </c>
      <c r="BK41" s="365">
        <f t="shared" si="7"/>
        <v>100</v>
      </c>
      <c r="BL41" s="365" t="str">
        <f>'MARK LIST'!DJ109</f>
        <v>D</v>
      </c>
      <c r="BM41" s="365">
        <f>'MARK LIST'!CT109</f>
        <v>45</v>
      </c>
      <c r="BN41" s="365">
        <f t="shared" si="8"/>
        <v>45</v>
      </c>
      <c r="BO41" s="366" t="str">
        <f t="shared" si="9"/>
        <v>C2</v>
      </c>
      <c r="BP41" s="365">
        <f>'MARK LIST'!CU109</f>
        <v>43</v>
      </c>
      <c r="BQ41" s="365" t="str">
        <f>'MARK LIST'!CW109</f>
        <v>5</v>
      </c>
      <c r="BR41" s="365" t="str">
        <f>'MARK LIST'!CV109</f>
        <v>C2</v>
      </c>
      <c r="BS41" s="367">
        <f>'MARK LIST'!K173</f>
        <v>30</v>
      </c>
      <c r="BT41" s="367">
        <f>'MARK LIST'!L173</f>
        <v>38</v>
      </c>
      <c r="BU41" s="367" t="str">
        <f>'MARK LIST'!M173</f>
        <v>D</v>
      </c>
      <c r="BV41" s="367">
        <f>'MARK LIST'!Y173</f>
        <v>30</v>
      </c>
      <c r="BW41" s="367">
        <f>'MARK LIST'!Z173</f>
        <v>38</v>
      </c>
      <c r="BX41" s="367" t="str">
        <f>'MARK LIST'!AA173</f>
        <v>D</v>
      </c>
      <c r="BY41" s="367">
        <f>'MARK LIST'!AG173</f>
        <v>40</v>
      </c>
      <c r="BZ41" s="367">
        <f>'MARK LIST'!AI173</f>
        <v>40</v>
      </c>
      <c r="CA41" s="367" t="str">
        <f>'MARK LIST'!AJ173</f>
        <v>D</v>
      </c>
      <c r="CB41" s="367">
        <f>'MARK LIST'!AO173</f>
        <v>20</v>
      </c>
      <c r="CC41" s="367">
        <f t="shared" si="10"/>
        <v>40</v>
      </c>
      <c r="CD41" s="367" t="str">
        <f>'MARK LIST'!AP173</f>
        <v>D</v>
      </c>
      <c r="CE41" s="367">
        <f>'MARK LIST'!BA173</f>
        <v>30</v>
      </c>
      <c r="CF41" s="367">
        <f>'MARK LIST'!BB173</f>
        <v>38</v>
      </c>
      <c r="CG41" s="367" t="str">
        <f>'MARK LIST'!BC173</f>
        <v>D</v>
      </c>
      <c r="CH41" s="367">
        <f>'MARK LIST'!BO173</f>
        <v>30</v>
      </c>
      <c r="CI41" s="367">
        <f>'MARK LIST'!BP173</f>
        <v>38</v>
      </c>
      <c r="CJ41" s="367" t="str">
        <f>'MARK LIST'!BQ173</f>
        <v>D</v>
      </c>
      <c r="CK41" s="367">
        <f>'MARK LIST'!BW173</f>
        <v>40</v>
      </c>
      <c r="CL41" s="367">
        <f>'MARK LIST'!BY173</f>
        <v>44</v>
      </c>
      <c r="CM41" s="367" t="str">
        <f>'MARK LIST'!BZ173</f>
        <v>C2</v>
      </c>
      <c r="CN41" s="367">
        <f>'MARK LIST'!CE173</f>
        <v>21</v>
      </c>
      <c r="CO41" s="367">
        <f t="shared" si="11"/>
        <v>42</v>
      </c>
      <c r="CP41" s="367" t="str">
        <f>'MARK LIST'!CF173</f>
        <v>C2</v>
      </c>
      <c r="CQ41" s="367">
        <f>'MARK LIST'!CS173</f>
        <v>38</v>
      </c>
      <c r="CR41" s="367">
        <f t="shared" si="12"/>
        <v>38</v>
      </c>
      <c r="CS41" s="367" t="str">
        <f>'MARK LIST'!DJ173</f>
        <v>D</v>
      </c>
      <c r="CT41" s="367">
        <f>'MARK LIST'!CT173</f>
        <v>42</v>
      </c>
      <c r="CU41" s="367">
        <f t="shared" si="13"/>
        <v>42</v>
      </c>
      <c r="CV41" s="368" t="str">
        <f t="shared" si="14"/>
        <v>C2</v>
      </c>
      <c r="CW41" s="367">
        <f>'MARK LIST'!CU173</f>
        <v>41</v>
      </c>
      <c r="CX41" s="367" t="str">
        <f>'MARK LIST'!CW173</f>
        <v>5</v>
      </c>
      <c r="CY41" s="367" t="str">
        <f>'MARK LIST'!CV173</f>
        <v>C2</v>
      </c>
      <c r="CZ41" s="369">
        <f>'MARK LIST'!K237</f>
        <v>30</v>
      </c>
      <c r="DA41" s="369">
        <f>'MARK LIST'!L237</f>
        <v>30</v>
      </c>
      <c r="DB41" s="369" t="str">
        <f>'MARK LIST'!M237</f>
        <v>E1</v>
      </c>
      <c r="DC41" s="369">
        <f>'MARK LIST'!Y237</f>
        <v>30</v>
      </c>
      <c r="DD41" s="369">
        <f>'MARK LIST'!Z237</f>
        <v>38</v>
      </c>
      <c r="DE41" s="369" t="str">
        <f>'MARK LIST'!AA237</f>
        <v>D</v>
      </c>
      <c r="DF41" s="369">
        <f>'MARK LIST'!AG237</f>
        <v>40</v>
      </c>
      <c r="DG41" s="369">
        <f>'MARK LIST'!AI237</f>
        <v>40</v>
      </c>
      <c r="DH41" s="369" t="str">
        <f>'MARK LIST'!AJ237</f>
        <v>D</v>
      </c>
      <c r="DI41" s="369">
        <f>'MARK LIST'!AO237</f>
        <v>19</v>
      </c>
      <c r="DJ41" s="369">
        <f t="shared" si="15"/>
        <v>38</v>
      </c>
      <c r="DK41" s="369" t="str">
        <f>'MARK LIST'!AP237</f>
        <v>D</v>
      </c>
      <c r="DL41" s="369">
        <f>'MARK LIST'!BA237</f>
        <v>30</v>
      </c>
      <c r="DM41" s="369">
        <f>'MARK LIST'!BB237</f>
        <v>38</v>
      </c>
      <c r="DN41" s="369" t="str">
        <f>'MARK LIST'!BC237</f>
        <v>D</v>
      </c>
      <c r="DO41" s="369">
        <f>'MARK LIST'!BO237</f>
        <v>30</v>
      </c>
      <c r="DP41" s="369">
        <f>'MARK LIST'!BP237</f>
        <v>38</v>
      </c>
      <c r="DQ41" s="369" t="str">
        <f>'MARK LIST'!BQ237</f>
        <v>D</v>
      </c>
      <c r="DR41" s="369">
        <f>'MARK LIST'!BW237</f>
        <v>40</v>
      </c>
      <c r="DS41" s="369">
        <f>'MARK LIST'!BY237</f>
        <v>40</v>
      </c>
      <c r="DT41" s="369" t="str">
        <f>'MARK LIST'!BZ237</f>
        <v>D</v>
      </c>
      <c r="DU41" s="369">
        <f>'MARK LIST'!CE237</f>
        <v>20</v>
      </c>
      <c r="DV41" s="369">
        <f t="shared" si="16"/>
        <v>40</v>
      </c>
      <c r="DW41" s="369" t="str">
        <f>'MARK LIST'!CF237</f>
        <v>D</v>
      </c>
      <c r="DX41" s="369">
        <f>'MARK LIST'!CS237</f>
        <v>36</v>
      </c>
      <c r="DY41" s="369">
        <f t="shared" si="17"/>
        <v>36</v>
      </c>
      <c r="DZ41" s="369" t="str">
        <f>'MARK LIST'!DJ237</f>
        <v>D</v>
      </c>
      <c r="EA41" s="369">
        <f>'MARK LIST'!CT237</f>
        <v>40</v>
      </c>
      <c r="EB41" s="369">
        <f t="shared" si="18"/>
        <v>40</v>
      </c>
      <c r="EC41" s="113" t="str">
        <f t="shared" si="19"/>
        <v>D</v>
      </c>
      <c r="ED41" s="369">
        <f>'MARK LIST'!CU237</f>
        <v>39</v>
      </c>
      <c r="EE41" s="369" t="str">
        <f>'MARK LIST'!CW237</f>
        <v>4</v>
      </c>
      <c r="EF41" s="369" t="str">
        <f>'MARK LIST'!CV237</f>
        <v>D</v>
      </c>
      <c r="EG41" s="367">
        <f>'MARK LIST'!K301</f>
        <v>30</v>
      </c>
      <c r="EH41" s="367">
        <f>'MARK LIST'!L301</f>
        <v>38</v>
      </c>
      <c r="EI41" s="367" t="str">
        <f>'MARK LIST'!M301</f>
        <v>D</v>
      </c>
      <c r="EJ41" s="367">
        <f>'MARK LIST'!Y301</f>
        <v>30</v>
      </c>
      <c r="EK41" s="367">
        <f>'MARK LIST'!Z301</f>
        <v>38</v>
      </c>
      <c r="EL41" s="367" t="str">
        <f>'MARK LIST'!AA301</f>
        <v>D</v>
      </c>
      <c r="EM41" s="367">
        <f>'MARK LIST'!AG301</f>
        <v>40</v>
      </c>
      <c r="EN41" s="367">
        <f>'MARK LIST'!AI301</f>
        <v>40</v>
      </c>
      <c r="EO41" s="367" t="str">
        <f>'MARK LIST'!AJ301</f>
        <v>D</v>
      </c>
      <c r="EP41" s="367">
        <f>'MARK LIST'!AO301</f>
        <v>20</v>
      </c>
      <c r="EQ41" s="367">
        <f t="shared" si="20"/>
        <v>40</v>
      </c>
      <c r="ER41" s="367" t="str">
        <f>'MARK LIST'!AP301</f>
        <v>D</v>
      </c>
      <c r="ES41" s="367">
        <f>'MARK LIST'!BA301</f>
        <v>30</v>
      </c>
      <c r="ET41" s="367">
        <f>'MARK LIST'!BB301</f>
        <v>38</v>
      </c>
      <c r="EU41" s="367" t="str">
        <f>'MARK LIST'!BC301</f>
        <v>D</v>
      </c>
      <c r="EV41" s="367">
        <f>'MARK LIST'!BO301</f>
        <v>30</v>
      </c>
      <c r="EW41" s="367">
        <f>'MARK LIST'!BP301</f>
        <v>38</v>
      </c>
      <c r="EX41" s="367" t="str">
        <f>'MARK LIST'!BQ301</f>
        <v>D</v>
      </c>
      <c r="EY41" s="367">
        <f>'MARK LIST'!BW301</f>
        <v>40</v>
      </c>
      <c r="EZ41" s="367">
        <f>'MARK LIST'!BY301</f>
        <v>50</v>
      </c>
      <c r="FA41" s="367" t="str">
        <f>'MARK LIST'!BZ301</f>
        <v>C2</v>
      </c>
      <c r="FB41" s="367">
        <f>'MARK LIST'!CE301</f>
        <v>23</v>
      </c>
      <c r="FC41" s="367">
        <f t="shared" si="21"/>
        <v>46</v>
      </c>
      <c r="FD41" s="367" t="str">
        <f>'MARK LIST'!CF301</f>
        <v>C2</v>
      </c>
      <c r="FE41" s="367">
        <f>'MARK LIST'!CS301</f>
        <v>38</v>
      </c>
      <c r="FF41" s="367">
        <f t="shared" si="22"/>
        <v>38</v>
      </c>
      <c r="FG41" s="367" t="str">
        <f>'MARK LIST'!DJ301</f>
        <v>D</v>
      </c>
      <c r="FH41" s="367">
        <f>'MARK LIST'!CT301</f>
        <v>45</v>
      </c>
      <c r="FI41" s="367">
        <f t="shared" si="23"/>
        <v>45</v>
      </c>
      <c r="FJ41" s="368" t="str">
        <f t="shared" ca="1" si="24"/>
        <v>C2</v>
      </c>
      <c r="FK41" s="367">
        <f>'MARK LIST'!CU301</f>
        <v>43</v>
      </c>
      <c r="FL41" s="367" t="str">
        <f>'MARK LIST'!CW301</f>
        <v>5</v>
      </c>
      <c r="FM41" s="367" t="str">
        <f>'MARK LIST'!CV301</f>
        <v>C2</v>
      </c>
      <c r="FN41" s="370">
        <f>'MARK LIST'!K365</f>
        <v>30</v>
      </c>
      <c r="FO41" s="370">
        <f>'MARK LIST'!L365</f>
        <v>38</v>
      </c>
      <c r="FP41" s="370" t="str">
        <f>'MARK LIST'!M365</f>
        <v>D</v>
      </c>
      <c r="FQ41" s="370">
        <f>'MARK LIST'!Y365</f>
        <v>30</v>
      </c>
      <c r="FR41" s="370">
        <f>'MARK LIST'!Z365</f>
        <v>38</v>
      </c>
      <c r="FS41" s="370" t="str">
        <f>'MARK LIST'!AA365</f>
        <v>D</v>
      </c>
      <c r="FT41" s="370">
        <f>'MARK LIST'!AG365</f>
        <v>40</v>
      </c>
      <c r="FU41" s="370">
        <f>'MARK LIST'!AI365</f>
        <v>40</v>
      </c>
      <c r="FV41" s="370" t="str">
        <f>'MARK LIST'!AJ365</f>
        <v>D</v>
      </c>
      <c r="FW41" s="370">
        <f>'MARK LIST'!AO365</f>
        <v>20</v>
      </c>
      <c r="FX41" s="370">
        <f t="shared" si="25"/>
        <v>40</v>
      </c>
      <c r="FY41" s="370" t="str">
        <f>'MARK LIST'!AP365</f>
        <v>D</v>
      </c>
      <c r="FZ41" s="370">
        <f>'MARK LIST'!BA365</f>
        <v>30</v>
      </c>
      <c r="GA41" s="370">
        <f>'MARK LIST'!BB365</f>
        <v>38</v>
      </c>
      <c r="GB41" s="370" t="str">
        <f>'MARK LIST'!BC365</f>
        <v>D</v>
      </c>
      <c r="GC41" s="370">
        <f>'MARK LIST'!BO365</f>
        <v>30</v>
      </c>
      <c r="GD41" s="370">
        <f>'MARK LIST'!BP365</f>
        <v>38</v>
      </c>
      <c r="GE41" s="370" t="str">
        <f>'MARK LIST'!BQ365</f>
        <v>D</v>
      </c>
      <c r="GF41" s="370">
        <f>'MARK LIST'!BW365</f>
        <v>40</v>
      </c>
      <c r="GG41" s="370">
        <f>'MARK LIST'!BY365</f>
        <v>40</v>
      </c>
      <c r="GH41" s="370" t="str">
        <f>'MARK LIST'!BZ365</f>
        <v>D</v>
      </c>
      <c r="GI41" s="370">
        <f>'MARK LIST'!CE365</f>
        <v>20</v>
      </c>
      <c r="GJ41" s="370">
        <f t="shared" si="26"/>
        <v>40</v>
      </c>
      <c r="GK41" s="370" t="str">
        <f>'MARK LIST'!CF365</f>
        <v>D</v>
      </c>
      <c r="GL41" s="370">
        <f>'MARK LIST'!CS365</f>
        <v>38</v>
      </c>
      <c r="GM41" s="370">
        <f t="shared" si="27"/>
        <v>38</v>
      </c>
      <c r="GN41" s="370" t="str">
        <f>'MARK LIST'!DJ365</f>
        <v>D</v>
      </c>
      <c r="GO41" s="370">
        <f>'MARK LIST'!CT365</f>
        <v>40</v>
      </c>
      <c r="GP41" s="370">
        <f t="shared" si="28"/>
        <v>40</v>
      </c>
      <c r="GQ41" s="371" t="str">
        <f t="shared" si="29"/>
        <v>D</v>
      </c>
      <c r="GR41" s="370">
        <f>'MARK LIST'!CU365</f>
        <v>40</v>
      </c>
      <c r="GS41" s="370" t="str">
        <f>'MARK LIST'!CW365</f>
        <v>4</v>
      </c>
      <c r="GT41" s="370" t="str">
        <f>'MARK LIST'!CV365</f>
        <v>D</v>
      </c>
      <c r="GU41" s="361">
        <f>'MARK LIST'!CQ428</f>
        <v>246</v>
      </c>
      <c r="GV41" s="361">
        <f>'MARK LIST'!CR428</f>
        <v>41</v>
      </c>
      <c r="GW41" s="361" t="str">
        <f>'MARK LIST'!CS428</f>
        <v>C2</v>
      </c>
      <c r="GX41" s="361">
        <f>'MARK LIST'!CT428</f>
        <v>3</v>
      </c>
      <c r="GY41" s="361">
        <f>'MARK LIST'!CU428</f>
        <v>30</v>
      </c>
    </row>
    <row r="42" spans="1:207" ht="13.35" customHeight="1">
      <c r="A42" s="359">
        <f>'STUDENT PROFILE'!A42</f>
        <v>36</v>
      </c>
      <c r="B42" s="359" t="str">
        <f>'STUDENT PROFILE'!B42</f>
        <v>C</v>
      </c>
      <c r="C42" s="360" t="str">
        <f>'STUDENT PROFILE'!C42</f>
        <v>Aanand</v>
      </c>
      <c r="D42" s="359">
        <f>'STUDENT PROFILE'!D42</f>
        <v>2725</v>
      </c>
      <c r="E42" s="364">
        <f>'MARK LIST'!K46</f>
        <v>24</v>
      </c>
      <c r="F42" s="364">
        <f>'MARK LIST'!L46</f>
        <v>30</v>
      </c>
      <c r="G42" s="364" t="str">
        <f>'MARK LIST'!M46</f>
        <v>E1</v>
      </c>
      <c r="H42" s="361">
        <f>'MARK LIST'!Y46</f>
        <v>24</v>
      </c>
      <c r="I42" s="361">
        <f>'MARK LIST'!Z46</f>
        <v>30</v>
      </c>
      <c r="J42" s="361" t="str">
        <f>'MARK LIST'!AA46</f>
        <v>E1</v>
      </c>
      <c r="K42" s="361">
        <f>'MARK LIST'!AG46</f>
        <v>32</v>
      </c>
      <c r="L42" s="361">
        <f>'MARK LIST'!AI46</f>
        <v>32</v>
      </c>
      <c r="M42" s="361" t="str">
        <f>'MARK LIST'!AJ46</f>
        <v>E1</v>
      </c>
      <c r="N42" s="361">
        <f>'MARK LIST'!AO46</f>
        <v>16</v>
      </c>
      <c r="O42" s="361">
        <f t="shared" si="0"/>
        <v>32</v>
      </c>
      <c r="P42" s="361" t="str">
        <f>'MARK LIST'!AP46</f>
        <v>E1</v>
      </c>
      <c r="Q42" s="361">
        <f>'MARK LIST'!BA46</f>
        <v>24</v>
      </c>
      <c r="R42" s="361">
        <f>'MARK LIST'!BB46</f>
        <v>30</v>
      </c>
      <c r="S42" s="361" t="str">
        <f>'MARK LIST'!BC46</f>
        <v>E1</v>
      </c>
      <c r="T42" s="361">
        <f>'MARK LIST'!BO46</f>
        <v>24</v>
      </c>
      <c r="U42" s="361">
        <f>'MARK LIST'!BP46</f>
        <v>30</v>
      </c>
      <c r="V42" s="361" t="str">
        <f>'MARK LIST'!BQ46</f>
        <v>E1</v>
      </c>
      <c r="W42" s="361">
        <f>'MARK LIST'!BW46</f>
        <v>32</v>
      </c>
      <c r="X42" s="361">
        <f>'MARK LIST'!BY46</f>
        <v>32</v>
      </c>
      <c r="Y42" s="361" t="str">
        <f>'MARK LIST'!BZ46</f>
        <v>E1</v>
      </c>
      <c r="Z42" s="361">
        <f>'MARK LIST'!CE46</f>
        <v>16</v>
      </c>
      <c r="AA42" s="361">
        <f t="shared" si="1"/>
        <v>32</v>
      </c>
      <c r="AB42" s="361" t="str">
        <f>'MARK LIST'!CF46</f>
        <v>E1</v>
      </c>
      <c r="AC42" s="361">
        <f>'MARK LIST'!CS46</f>
        <v>30</v>
      </c>
      <c r="AD42" s="361">
        <f t="shared" si="2"/>
        <v>30</v>
      </c>
      <c r="AE42" s="361" t="str">
        <f>'MARK LIST'!DJ46</f>
        <v>E1</v>
      </c>
      <c r="AF42" s="361">
        <f>'MARK LIST'!CT46</f>
        <v>32</v>
      </c>
      <c r="AG42" s="361">
        <f t="shared" si="3"/>
        <v>32</v>
      </c>
      <c r="AH42" s="113" t="str">
        <f t="shared" si="4"/>
        <v>E1</v>
      </c>
      <c r="AI42" s="361">
        <f>'MARK LIST'!CU46</f>
        <v>32</v>
      </c>
      <c r="AJ42" s="361" t="str">
        <f>'MARK LIST'!CW46</f>
        <v>2</v>
      </c>
      <c r="AK42" s="361" t="str">
        <f>'MARK LIST'!CV46</f>
        <v>E1</v>
      </c>
      <c r="AL42" s="365">
        <f>'MARK LIST'!K110</f>
        <v>24</v>
      </c>
      <c r="AM42" s="365">
        <f>'MARK LIST'!L110</f>
        <v>30</v>
      </c>
      <c r="AN42" s="365" t="str">
        <f>'MARK LIST'!M110</f>
        <v>E1</v>
      </c>
      <c r="AO42" s="365">
        <f>'MARK LIST'!Y110</f>
        <v>24</v>
      </c>
      <c r="AP42" s="365">
        <f>'MARK LIST'!Z110</f>
        <v>30</v>
      </c>
      <c r="AQ42" s="365" t="str">
        <f>'MARK LIST'!AA110</f>
        <v>E1</v>
      </c>
      <c r="AR42" s="365">
        <f>'MARK LIST'!AG110</f>
        <v>32</v>
      </c>
      <c r="AS42" s="365">
        <f>'MARK LIST'!AI110</f>
        <v>32</v>
      </c>
      <c r="AT42" s="365" t="str">
        <f>'MARK LIST'!AJ110</f>
        <v>E1</v>
      </c>
      <c r="AU42" s="365">
        <f>'MARK LIST'!AO110</f>
        <v>16</v>
      </c>
      <c r="AV42" s="365">
        <f t="shared" si="5"/>
        <v>32</v>
      </c>
      <c r="AW42" s="365" t="str">
        <f>'MARK LIST'!AP110</f>
        <v>E1</v>
      </c>
      <c r="AX42" s="365">
        <f>'MARK LIST'!BA110</f>
        <v>24</v>
      </c>
      <c r="AY42" s="365">
        <f>'MARK LIST'!BB110</f>
        <v>30</v>
      </c>
      <c r="AZ42" s="365" t="str">
        <f>'MARK LIST'!BC110</f>
        <v>E1</v>
      </c>
      <c r="BA42" s="365">
        <f>'MARK LIST'!BO110</f>
        <v>24</v>
      </c>
      <c r="BB42" s="365">
        <f>'MARK LIST'!BP110</f>
        <v>30</v>
      </c>
      <c r="BC42" s="365" t="str">
        <f>'MARK LIST'!BQ110</f>
        <v>E1</v>
      </c>
      <c r="BD42" s="365">
        <f>'MARK LIST'!BW110</f>
        <v>32</v>
      </c>
      <c r="BE42" s="365">
        <f>'MARK LIST'!BY110</f>
        <v>40</v>
      </c>
      <c r="BF42" s="365" t="str">
        <f>'MARK LIST'!BZ110</f>
        <v>D</v>
      </c>
      <c r="BG42" s="365">
        <f>'MARK LIST'!CE110</f>
        <v>18</v>
      </c>
      <c r="BH42" s="365">
        <f t="shared" si="6"/>
        <v>36</v>
      </c>
      <c r="BI42" s="365" t="str">
        <f>'MARK LIST'!CF110</f>
        <v>D</v>
      </c>
      <c r="BJ42" s="365">
        <f>'MARK LIST'!CS110</f>
        <v>30</v>
      </c>
      <c r="BK42" s="365">
        <f t="shared" si="7"/>
        <v>78.94736842105263</v>
      </c>
      <c r="BL42" s="365" t="str">
        <f>'MARK LIST'!DJ110</f>
        <v>E1</v>
      </c>
      <c r="BM42" s="365">
        <f>'MARK LIST'!CT110</f>
        <v>36</v>
      </c>
      <c r="BN42" s="365">
        <f t="shared" si="8"/>
        <v>36</v>
      </c>
      <c r="BO42" s="366" t="str">
        <f t="shared" si="9"/>
        <v>D</v>
      </c>
      <c r="BP42" s="365">
        <f>'MARK LIST'!CU110</f>
        <v>34</v>
      </c>
      <c r="BQ42" s="365" t="str">
        <f>'MARK LIST'!CW110</f>
        <v>4</v>
      </c>
      <c r="BR42" s="365" t="str">
        <f>'MARK LIST'!CV110</f>
        <v>D</v>
      </c>
      <c r="BS42" s="367">
        <f>'MARK LIST'!K174</f>
        <v>24</v>
      </c>
      <c r="BT42" s="367">
        <f>'MARK LIST'!L174</f>
        <v>30</v>
      </c>
      <c r="BU42" s="367" t="str">
        <f>'MARK LIST'!M174</f>
        <v>E1</v>
      </c>
      <c r="BV42" s="367">
        <f>'MARK LIST'!Y174</f>
        <v>24</v>
      </c>
      <c r="BW42" s="367">
        <f>'MARK LIST'!Z174</f>
        <v>30</v>
      </c>
      <c r="BX42" s="367" t="str">
        <f>'MARK LIST'!AA174</f>
        <v>E1</v>
      </c>
      <c r="BY42" s="367">
        <f>'MARK LIST'!AG174</f>
        <v>32</v>
      </c>
      <c r="BZ42" s="367">
        <f>'MARK LIST'!AI174</f>
        <v>32</v>
      </c>
      <c r="CA42" s="367" t="str">
        <f>'MARK LIST'!AJ174</f>
        <v>E1</v>
      </c>
      <c r="CB42" s="367">
        <f>'MARK LIST'!AO174</f>
        <v>16</v>
      </c>
      <c r="CC42" s="367">
        <f t="shared" si="10"/>
        <v>32</v>
      </c>
      <c r="CD42" s="367" t="str">
        <f>'MARK LIST'!AP174</f>
        <v>E1</v>
      </c>
      <c r="CE42" s="367">
        <f>'MARK LIST'!BA174</f>
        <v>24</v>
      </c>
      <c r="CF42" s="367">
        <f>'MARK LIST'!BB174</f>
        <v>30</v>
      </c>
      <c r="CG42" s="367" t="str">
        <f>'MARK LIST'!BC174</f>
        <v>E1</v>
      </c>
      <c r="CH42" s="367">
        <f>'MARK LIST'!BO174</f>
        <v>24</v>
      </c>
      <c r="CI42" s="367">
        <f>'MARK LIST'!BP174</f>
        <v>30</v>
      </c>
      <c r="CJ42" s="367" t="str">
        <f>'MARK LIST'!BQ174</f>
        <v>E1</v>
      </c>
      <c r="CK42" s="367">
        <f>'MARK LIST'!BW174</f>
        <v>32</v>
      </c>
      <c r="CL42" s="367">
        <f>'MARK LIST'!BY174</f>
        <v>36</v>
      </c>
      <c r="CM42" s="367" t="str">
        <f>'MARK LIST'!BZ174</f>
        <v>D</v>
      </c>
      <c r="CN42" s="367">
        <f>'MARK LIST'!CE174</f>
        <v>17</v>
      </c>
      <c r="CO42" s="367">
        <f t="shared" si="11"/>
        <v>34</v>
      </c>
      <c r="CP42" s="367" t="str">
        <f>'MARK LIST'!CF174</f>
        <v>D</v>
      </c>
      <c r="CQ42" s="367">
        <f>'MARK LIST'!CS174</f>
        <v>30</v>
      </c>
      <c r="CR42" s="367">
        <f t="shared" si="12"/>
        <v>30</v>
      </c>
      <c r="CS42" s="367" t="str">
        <f>'MARK LIST'!DJ174</f>
        <v>E1</v>
      </c>
      <c r="CT42" s="367">
        <f>'MARK LIST'!CT174</f>
        <v>34</v>
      </c>
      <c r="CU42" s="367">
        <f t="shared" si="13"/>
        <v>34</v>
      </c>
      <c r="CV42" s="368" t="str">
        <f t="shared" si="14"/>
        <v>D</v>
      </c>
      <c r="CW42" s="367">
        <f>'MARK LIST'!CU174</f>
        <v>33</v>
      </c>
      <c r="CX42" s="367" t="str">
        <f>'MARK LIST'!CW174</f>
        <v>4</v>
      </c>
      <c r="CY42" s="367" t="str">
        <f>'MARK LIST'!CV174</f>
        <v>D</v>
      </c>
      <c r="CZ42" s="369">
        <f>'MARK LIST'!K238</f>
        <v>24</v>
      </c>
      <c r="DA42" s="369">
        <f>'MARK LIST'!L238</f>
        <v>24</v>
      </c>
      <c r="DB42" s="369" t="str">
        <f>'MARK LIST'!M238</f>
        <v>E1</v>
      </c>
      <c r="DC42" s="369">
        <f>'MARK LIST'!Y238</f>
        <v>24</v>
      </c>
      <c r="DD42" s="369">
        <f>'MARK LIST'!Z238</f>
        <v>30</v>
      </c>
      <c r="DE42" s="369" t="str">
        <f>'MARK LIST'!AA238</f>
        <v>E1</v>
      </c>
      <c r="DF42" s="369">
        <f>'MARK LIST'!AG238</f>
        <v>32</v>
      </c>
      <c r="DG42" s="369">
        <f>'MARK LIST'!AI238</f>
        <v>32</v>
      </c>
      <c r="DH42" s="369" t="str">
        <f>'MARK LIST'!AJ238</f>
        <v>E1</v>
      </c>
      <c r="DI42" s="369">
        <f>'MARK LIST'!AO238</f>
        <v>15</v>
      </c>
      <c r="DJ42" s="369">
        <f t="shared" si="15"/>
        <v>30</v>
      </c>
      <c r="DK42" s="369" t="str">
        <f>'MARK LIST'!AP238</f>
        <v>E1</v>
      </c>
      <c r="DL42" s="369">
        <f>'MARK LIST'!BA238</f>
        <v>24</v>
      </c>
      <c r="DM42" s="369">
        <f>'MARK LIST'!BB238</f>
        <v>30</v>
      </c>
      <c r="DN42" s="369" t="str">
        <f>'MARK LIST'!BC238</f>
        <v>E1</v>
      </c>
      <c r="DO42" s="369">
        <f>'MARK LIST'!BO238</f>
        <v>24</v>
      </c>
      <c r="DP42" s="369">
        <f>'MARK LIST'!BP238</f>
        <v>30</v>
      </c>
      <c r="DQ42" s="369" t="str">
        <f>'MARK LIST'!BQ238</f>
        <v>E1</v>
      </c>
      <c r="DR42" s="369">
        <f>'MARK LIST'!BW238</f>
        <v>32</v>
      </c>
      <c r="DS42" s="369">
        <f>'MARK LIST'!BY238</f>
        <v>32</v>
      </c>
      <c r="DT42" s="369" t="str">
        <f>'MARK LIST'!BZ238</f>
        <v>E1</v>
      </c>
      <c r="DU42" s="369">
        <f>'MARK LIST'!CE238</f>
        <v>16</v>
      </c>
      <c r="DV42" s="369">
        <f t="shared" si="16"/>
        <v>32</v>
      </c>
      <c r="DW42" s="369" t="str">
        <f>'MARK LIST'!CF238</f>
        <v>E1</v>
      </c>
      <c r="DX42" s="369">
        <f>'MARK LIST'!CS238</f>
        <v>29</v>
      </c>
      <c r="DY42" s="369">
        <f t="shared" si="17"/>
        <v>29</v>
      </c>
      <c r="DZ42" s="369" t="str">
        <f>'MARK LIST'!DJ238</f>
        <v>E1</v>
      </c>
      <c r="EA42" s="369">
        <f>'MARK LIST'!CT238</f>
        <v>32</v>
      </c>
      <c r="EB42" s="369">
        <f t="shared" si="18"/>
        <v>32</v>
      </c>
      <c r="EC42" s="113" t="str">
        <f t="shared" si="19"/>
        <v>E1</v>
      </c>
      <c r="ED42" s="369">
        <f>'MARK LIST'!CU238</f>
        <v>31</v>
      </c>
      <c r="EE42" s="369" t="str">
        <f>'MARK LIST'!CW238</f>
        <v>2</v>
      </c>
      <c r="EF42" s="369" t="str">
        <f>'MARK LIST'!CV238</f>
        <v>E1</v>
      </c>
      <c r="EG42" s="367">
        <f>'MARK LIST'!K302</f>
        <v>24</v>
      </c>
      <c r="EH42" s="367">
        <f>'MARK LIST'!L302</f>
        <v>30</v>
      </c>
      <c r="EI42" s="367" t="str">
        <f>'MARK LIST'!M302</f>
        <v>E1</v>
      </c>
      <c r="EJ42" s="367">
        <f>'MARK LIST'!Y302</f>
        <v>24</v>
      </c>
      <c r="EK42" s="367">
        <f>'MARK LIST'!Z302</f>
        <v>30</v>
      </c>
      <c r="EL42" s="367" t="str">
        <f>'MARK LIST'!AA302</f>
        <v>E1</v>
      </c>
      <c r="EM42" s="367">
        <f>'MARK LIST'!AG302</f>
        <v>32</v>
      </c>
      <c r="EN42" s="367">
        <f>'MARK LIST'!AI302</f>
        <v>32</v>
      </c>
      <c r="EO42" s="367" t="str">
        <f>'MARK LIST'!AJ302</f>
        <v>E1</v>
      </c>
      <c r="EP42" s="367">
        <f>'MARK LIST'!AO302</f>
        <v>16</v>
      </c>
      <c r="EQ42" s="367">
        <f t="shared" si="20"/>
        <v>32</v>
      </c>
      <c r="ER42" s="367" t="str">
        <f>'MARK LIST'!AP302</f>
        <v>E1</v>
      </c>
      <c r="ES42" s="367">
        <f>'MARK LIST'!BA302</f>
        <v>24</v>
      </c>
      <c r="ET42" s="367">
        <f>'MARK LIST'!BB302</f>
        <v>30</v>
      </c>
      <c r="EU42" s="367" t="str">
        <f>'MARK LIST'!BC302</f>
        <v>E1</v>
      </c>
      <c r="EV42" s="367">
        <f>'MARK LIST'!BO302</f>
        <v>24</v>
      </c>
      <c r="EW42" s="367">
        <f>'MARK LIST'!BP302</f>
        <v>30</v>
      </c>
      <c r="EX42" s="367" t="str">
        <f>'MARK LIST'!BQ302</f>
        <v>E1</v>
      </c>
      <c r="EY42" s="367">
        <f>'MARK LIST'!BW302</f>
        <v>32</v>
      </c>
      <c r="EZ42" s="367">
        <f>'MARK LIST'!BY302</f>
        <v>40</v>
      </c>
      <c r="FA42" s="367" t="str">
        <f>'MARK LIST'!BZ302</f>
        <v>D</v>
      </c>
      <c r="FB42" s="367">
        <f>'MARK LIST'!CE302</f>
        <v>18</v>
      </c>
      <c r="FC42" s="367">
        <f t="shared" si="21"/>
        <v>36</v>
      </c>
      <c r="FD42" s="367" t="str">
        <f>'MARK LIST'!CF302</f>
        <v>D</v>
      </c>
      <c r="FE42" s="367">
        <f>'MARK LIST'!CS302</f>
        <v>30</v>
      </c>
      <c r="FF42" s="367">
        <f t="shared" si="22"/>
        <v>30</v>
      </c>
      <c r="FG42" s="367" t="str">
        <f>'MARK LIST'!DJ302</f>
        <v>E1</v>
      </c>
      <c r="FH42" s="367">
        <f>'MARK LIST'!CT302</f>
        <v>36</v>
      </c>
      <c r="FI42" s="367">
        <f t="shared" si="23"/>
        <v>36</v>
      </c>
      <c r="FJ42" s="368" t="str">
        <f t="shared" ca="1" si="24"/>
        <v>D</v>
      </c>
      <c r="FK42" s="367">
        <f>'MARK LIST'!CU302</f>
        <v>34</v>
      </c>
      <c r="FL42" s="367" t="str">
        <f>'MARK LIST'!CW302</f>
        <v>4</v>
      </c>
      <c r="FM42" s="367" t="str">
        <f>'MARK LIST'!CV302</f>
        <v>D</v>
      </c>
      <c r="FN42" s="370">
        <f>'MARK LIST'!K366</f>
        <v>24</v>
      </c>
      <c r="FO42" s="370">
        <f>'MARK LIST'!L366</f>
        <v>30</v>
      </c>
      <c r="FP42" s="370" t="str">
        <f>'MARK LIST'!M366</f>
        <v>E1</v>
      </c>
      <c r="FQ42" s="370">
        <f>'MARK LIST'!Y366</f>
        <v>24</v>
      </c>
      <c r="FR42" s="370">
        <f>'MARK LIST'!Z366</f>
        <v>30</v>
      </c>
      <c r="FS42" s="370" t="str">
        <f>'MARK LIST'!AA366</f>
        <v>E1</v>
      </c>
      <c r="FT42" s="370">
        <f>'MARK LIST'!AG366</f>
        <v>32</v>
      </c>
      <c r="FU42" s="370">
        <f>'MARK LIST'!AI366</f>
        <v>32</v>
      </c>
      <c r="FV42" s="370" t="str">
        <f>'MARK LIST'!AJ366</f>
        <v>E1</v>
      </c>
      <c r="FW42" s="370">
        <f>'MARK LIST'!AO366</f>
        <v>16</v>
      </c>
      <c r="FX42" s="370">
        <f t="shared" si="25"/>
        <v>32</v>
      </c>
      <c r="FY42" s="370" t="str">
        <f>'MARK LIST'!AP366</f>
        <v>E1</v>
      </c>
      <c r="FZ42" s="370">
        <f>'MARK LIST'!BA366</f>
        <v>24</v>
      </c>
      <c r="GA42" s="370">
        <f>'MARK LIST'!BB366</f>
        <v>30</v>
      </c>
      <c r="GB42" s="370" t="str">
        <f>'MARK LIST'!BC366</f>
        <v>E1</v>
      </c>
      <c r="GC42" s="370">
        <f>'MARK LIST'!BO366</f>
        <v>24</v>
      </c>
      <c r="GD42" s="370">
        <f>'MARK LIST'!BP366</f>
        <v>30</v>
      </c>
      <c r="GE42" s="370" t="str">
        <f>'MARK LIST'!BQ366</f>
        <v>E1</v>
      </c>
      <c r="GF42" s="370">
        <f>'MARK LIST'!BW366</f>
        <v>32</v>
      </c>
      <c r="GG42" s="370">
        <f>'MARK LIST'!BY366</f>
        <v>32</v>
      </c>
      <c r="GH42" s="370" t="str">
        <f>'MARK LIST'!BZ366</f>
        <v>E1</v>
      </c>
      <c r="GI42" s="370">
        <f>'MARK LIST'!CE366</f>
        <v>16</v>
      </c>
      <c r="GJ42" s="370">
        <f t="shared" si="26"/>
        <v>32</v>
      </c>
      <c r="GK42" s="370" t="str">
        <f>'MARK LIST'!CF366</f>
        <v>E1</v>
      </c>
      <c r="GL42" s="370">
        <f>'MARK LIST'!CS366</f>
        <v>30</v>
      </c>
      <c r="GM42" s="370">
        <f t="shared" si="27"/>
        <v>30</v>
      </c>
      <c r="GN42" s="370" t="str">
        <f>'MARK LIST'!DJ366</f>
        <v>E1</v>
      </c>
      <c r="GO42" s="370">
        <f>'MARK LIST'!CT366</f>
        <v>32</v>
      </c>
      <c r="GP42" s="370">
        <f t="shared" si="28"/>
        <v>32</v>
      </c>
      <c r="GQ42" s="371" t="str">
        <f t="shared" si="29"/>
        <v>E1</v>
      </c>
      <c r="GR42" s="370">
        <f>'MARK LIST'!CU366</f>
        <v>32</v>
      </c>
      <c r="GS42" s="370" t="str">
        <f>'MARK LIST'!CW366</f>
        <v>2</v>
      </c>
      <c r="GT42" s="370" t="str">
        <f>'MARK LIST'!CV366</f>
        <v>E1</v>
      </c>
      <c r="GU42" s="361" t="str">
        <f>'MARK LIST'!CQ429</f>
        <v>EIOP</v>
      </c>
      <c r="GV42" s="361" t="str">
        <f>'MARK LIST'!CR429</f>
        <v>EIOP</v>
      </c>
      <c r="GW42" s="361" t="str">
        <f>'MARK LIST'!CS429</f>
        <v>EIOP</v>
      </c>
      <c r="GX42" s="361">
        <f>'MARK LIST'!CT429</f>
        <v>0</v>
      </c>
      <c r="GY42" s="361" t="e">
        <f>'MARK LIST'!CU429</f>
        <v>#VALUE!</v>
      </c>
    </row>
    <row r="43" spans="1:207" ht="13.35" customHeight="1">
      <c r="A43" s="359">
        <f>'STUDENT PROFILE'!A43</f>
        <v>37</v>
      </c>
      <c r="B43" s="359" t="str">
        <f>'STUDENT PROFILE'!B43</f>
        <v>K</v>
      </c>
      <c r="C43" s="360" t="str">
        <f>'STUDENT PROFILE'!C43</f>
        <v>Rahul</v>
      </c>
      <c r="D43" s="359">
        <f>'STUDENT PROFILE'!D43</f>
        <v>2733</v>
      </c>
      <c r="E43" s="364">
        <f>'MARK LIST'!K47</f>
        <v>24</v>
      </c>
      <c r="F43" s="364">
        <f>'MARK LIST'!L47</f>
        <v>30</v>
      </c>
      <c r="G43" s="364" t="str">
        <f>'MARK LIST'!M47</f>
        <v>E1</v>
      </c>
      <c r="H43" s="361">
        <f>'MARK LIST'!Y47</f>
        <v>24</v>
      </c>
      <c r="I43" s="361">
        <f>'MARK LIST'!Z47</f>
        <v>30</v>
      </c>
      <c r="J43" s="361" t="str">
        <f>'MARK LIST'!AA47</f>
        <v>E1</v>
      </c>
      <c r="K43" s="361">
        <f>'MARK LIST'!AG47</f>
        <v>32</v>
      </c>
      <c r="L43" s="361">
        <f>'MARK LIST'!AI47</f>
        <v>32</v>
      </c>
      <c r="M43" s="361" t="str">
        <f>'MARK LIST'!AJ47</f>
        <v>E1</v>
      </c>
      <c r="N43" s="361">
        <f>'MARK LIST'!AO47</f>
        <v>16</v>
      </c>
      <c r="O43" s="361">
        <f t="shared" si="0"/>
        <v>32</v>
      </c>
      <c r="P43" s="361" t="str">
        <f>'MARK LIST'!AP47</f>
        <v>E1</v>
      </c>
      <c r="Q43" s="361">
        <f>'MARK LIST'!BA47</f>
        <v>24</v>
      </c>
      <c r="R43" s="361">
        <f>'MARK LIST'!BB47</f>
        <v>30</v>
      </c>
      <c r="S43" s="361" t="str">
        <f>'MARK LIST'!BC47</f>
        <v>E1</v>
      </c>
      <c r="T43" s="361">
        <f>'MARK LIST'!BO47</f>
        <v>24</v>
      </c>
      <c r="U43" s="361">
        <f>'MARK LIST'!BP47</f>
        <v>30</v>
      </c>
      <c r="V43" s="361" t="str">
        <f>'MARK LIST'!BQ47</f>
        <v>E1</v>
      </c>
      <c r="W43" s="361">
        <f>'MARK LIST'!BW47</f>
        <v>32</v>
      </c>
      <c r="X43" s="361">
        <f>'MARK LIST'!BY47</f>
        <v>32</v>
      </c>
      <c r="Y43" s="361" t="str">
        <f>'MARK LIST'!BZ47</f>
        <v>E1</v>
      </c>
      <c r="Z43" s="361">
        <f>'MARK LIST'!CE47</f>
        <v>16</v>
      </c>
      <c r="AA43" s="361">
        <f t="shared" si="1"/>
        <v>32</v>
      </c>
      <c r="AB43" s="361" t="str">
        <f>'MARK LIST'!CF47</f>
        <v>E1</v>
      </c>
      <c r="AC43" s="361">
        <f>'MARK LIST'!CS47</f>
        <v>30</v>
      </c>
      <c r="AD43" s="361">
        <f t="shared" si="2"/>
        <v>30</v>
      </c>
      <c r="AE43" s="361" t="str">
        <f>'MARK LIST'!DJ47</f>
        <v>E1</v>
      </c>
      <c r="AF43" s="361">
        <f>'MARK LIST'!CT47</f>
        <v>32</v>
      </c>
      <c r="AG43" s="361">
        <f t="shared" si="3"/>
        <v>32</v>
      </c>
      <c r="AH43" s="113" t="str">
        <f t="shared" si="4"/>
        <v>E1</v>
      </c>
      <c r="AI43" s="361">
        <f>'MARK LIST'!CU47</f>
        <v>32</v>
      </c>
      <c r="AJ43" s="361" t="str">
        <f>'MARK LIST'!CW47</f>
        <v>2</v>
      </c>
      <c r="AK43" s="361" t="str">
        <f>'MARK LIST'!CV47</f>
        <v>E1</v>
      </c>
      <c r="AL43" s="365">
        <f>'MARK LIST'!K111</f>
        <v>24</v>
      </c>
      <c r="AM43" s="365">
        <f>'MARK LIST'!L111</f>
        <v>30</v>
      </c>
      <c r="AN43" s="365" t="str">
        <f>'MARK LIST'!M111</f>
        <v>E1</v>
      </c>
      <c r="AO43" s="365">
        <f>'MARK LIST'!Y111</f>
        <v>24</v>
      </c>
      <c r="AP43" s="365">
        <f>'MARK LIST'!Z111</f>
        <v>30</v>
      </c>
      <c r="AQ43" s="365" t="str">
        <f>'MARK LIST'!AA111</f>
        <v>E1</v>
      </c>
      <c r="AR43" s="365">
        <f>'MARK LIST'!AG111</f>
        <v>32</v>
      </c>
      <c r="AS43" s="365">
        <f>'MARK LIST'!AI111</f>
        <v>32</v>
      </c>
      <c r="AT43" s="365" t="str">
        <f>'MARK LIST'!AJ111</f>
        <v>E1</v>
      </c>
      <c r="AU43" s="365">
        <f>'MARK LIST'!AO111</f>
        <v>16</v>
      </c>
      <c r="AV43" s="365">
        <f t="shared" si="5"/>
        <v>32</v>
      </c>
      <c r="AW43" s="365" t="str">
        <f>'MARK LIST'!AP111</f>
        <v>E1</v>
      </c>
      <c r="AX43" s="365">
        <f>'MARK LIST'!BA111</f>
        <v>24</v>
      </c>
      <c r="AY43" s="365">
        <f>'MARK LIST'!BB111</f>
        <v>30</v>
      </c>
      <c r="AZ43" s="365" t="str">
        <f>'MARK LIST'!BC111</f>
        <v>E1</v>
      </c>
      <c r="BA43" s="365">
        <f>'MARK LIST'!BO111</f>
        <v>24</v>
      </c>
      <c r="BB43" s="365">
        <f>'MARK LIST'!BP111</f>
        <v>30</v>
      </c>
      <c r="BC43" s="365" t="str">
        <f>'MARK LIST'!BQ111</f>
        <v>E1</v>
      </c>
      <c r="BD43" s="365">
        <f>'MARK LIST'!BW111</f>
        <v>32</v>
      </c>
      <c r="BE43" s="365">
        <f>'MARK LIST'!BY111</f>
        <v>40</v>
      </c>
      <c r="BF43" s="365" t="str">
        <f>'MARK LIST'!BZ111</f>
        <v>D</v>
      </c>
      <c r="BG43" s="365">
        <f>'MARK LIST'!CE111</f>
        <v>18</v>
      </c>
      <c r="BH43" s="365">
        <f t="shared" si="6"/>
        <v>36</v>
      </c>
      <c r="BI43" s="365" t="str">
        <f>'MARK LIST'!CF111</f>
        <v>D</v>
      </c>
      <c r="BJ43" s="365">
        <f>'MARK LIST'!CS111</f>
        <v>30</v>
      </c>
      <c r="BK43" s="365">
        <f t="shared" si="7"/>
        <v>100</v>
      </c>
      <c r="BL43" s="365" t="str">
        <f>'MARK LIST'!DJ111</f>
        <v>E1</v>
      </c>
      <c r="BM43" s="365">
        <f>'MARK LIST'!CT111</f>
        <v>36</v>
      </c>
      <c r="BN43" s="365">
        <f t="shared" si="8"/>
        <v>36</v>
      </c>
      <c r="BO43" s="366" t="str">
        <f t="shared" si="9"/>
        <v>D</v>
      </c>
      <c r="BP43" s="365">
        <f>'MARK LIST'!CU111</f>
        <v>34</v>
      </c>
      <c r="BQ43" s="365" t="str">
        <f>'MARK LIST'!CW111</f>
        <v>4</v>
      </c>
      <c r="BR43" s="365" t="str">
        <f>'MARK LIST'!CV111</f>
        <v>D</v>
      </c>
      <c r="BS43" s="367">
        <f>'MARK LIST'!K175</f>
        <v>24</v>
      </c>
      <c r="BT43" s="367">
        <f>'MARK LIST'!L175</f>
        <v>30</v>
      </c>
      <c r="BU43" s="367" t="str">
        <f>'MARK LIST'!M175</f>
        <v>E1</v>
      </c>
      <c r="BV43" s="367">
        <f>'MARK LIST'!Y175</f>
        <v>24</v>
      </c>
      <c r="BW43" s="367">
        <f>'MARK LIST'!Z175</f>
        <v>30</v>
      </c>
      <c r="BX43" s="367" t="str">
        <f>'MARK LIST'!AA175</f>
        <v>E1</v>
      </c>
      <c r="BY43" s="367">
        <f>'MARK LIST'!AG175</f>
        <v>32</v>
      </c>
      <c r="BZ43" s="367">
        <f>'MARK LIST'!AI175</f>
        <v>32</v>
      </c>
      <c r="CA43" s="367" t="str">
        <f>'MARK LIST'!AJ175</f>
        <v>E1</v>
      </c>
      <c r="CB43" s="367">
        <f>'MARK LIST'!AO175</f>
        <v>16</v>
      </c>
      <c r="CC43" s="367">
        <f t="shared" si="10"/>
        <v>32</v>
      </c>
      <c r="CD43" s="367" t="str">
        <f>'MARK LIST'!AP175</f>
        <v>E1</v>
      </c>
      <c r="CE43" s="367">
        <f>'MARK LIST'!BA175</f>
        <v>24</v>
      </c>
      <c r="CF43" s="367">
        <f>'MARK LIST'!BB175</f>
        <v>30</v>
      </c>
      <c r="CG43" s="367" t="str">
        <f>'MARK LIST'!BC175</f>
        <v>E1</v>
      </c>
      <c r="CH43" s="367">
        <f>'MARK LIST'!BO175</f>
        <v>24</v>
      </c>
      <c r="CI43" s="367">
        <f>'MARK LIST'!BP175</f>
        <v>30</v>
      </c>
      <c r="CJ43" s="367" t="str">
        <f>'MARK LIST'!BQ175</f>
        <v>E1</v>
      </c>
      <c r="CK43" s="367">
        <f>'MARK LIST'!BW175</f>
        <v>32</v>
      </c>
      <c r="CL43" s="367">
        <f>'MARK LIST'!BY175</f>
        <v>36</v>
      </c>
      <c r="CM43" s="367" t="str">
        <f>'MARK LIST'!BZ175</f>
        <v>D</v>
      </c>
      <c r="CN43" s="367">
        <f>'MARK LIST'!CE175</f>
        <v>17</v>
      </c>
      <c r="CO43" s="367">
        <f t="shared" si="11"/>
        <v>34</v>
      </c>
      <c r="CP43" s="367" t="str">
        <f>'MARK LIST'!CF175</f>
        <v>D</v>
      </c>
      <c r="CQ43" s="367">
        <f>'MARK LIST'!CS175</f>
        <v>30</v>
      </c>
      <c r="CR43" s="367">
        <f t="shared" si="12"/>
        <v>30</v>
      </c>
      <c r="CS43" s="367" t="str">
        <f>'MARK LIST'!DJ175</f>
        <v>E1</v>
      </c>
      <c r="CT43" s="367">
        <f>'MARK LIST'!CT175</f>
        <v>34</v>
      </c>
      <c r="CU43" s="367">
        <f t="shared" si="13"/>
        <v>34</v>
      </c>
      <c r="CV43" s="368" t="str">
        <f t="shared" si="14"/>
        <v>D</v>
      </c>
      <c r="CW43" s="367">
        <f>'MARK LIST'!CU175</f>
        <v>33</v>
      </c>
      <c r="CX43" s="367" t="str">
        <f>'MARK LIST'!CW175</f>
        <v>4</v>
      </c>
      <c r="CY43" s="367" t="str">
        <f>'MARK LIST'!CV175</f>
        <v>D</v>
      </c>
      <c r="CZ43" s="369">
        <f>'MARK LIST'!K239</f>
        <v>24</v>
      </c>
      <c r="DA43" s="369">
        <f>'MARK LIST'!L239</f>
        <v>24</v>
      </c>
      <c r="DB43" s="369" t="str">
        <f>'MARK LIST'!M239</f>
        <v>E1</v>
      </c>
      <c r="DC43" s="369">
        <f>'MARK LIST'!Y239</f>
        <v>24</v>
      </c>
      <c r="DD43" s="369">
        <f>'MARK LIST'!Z239</f>
        <v>30</v>
      </c>
      <c r="DE43" s="369" t="str">
        <f>'MARK LIST'!AA239</f>
        <v>E1</v>
      </c>
      <c r="DF43" s="369">
        <f>'MARK LIST'!AG239</f>
        <v>32</v>
      </c>
      <c r="DG43" s="369">
        <f>'MARK LIST'!AI239</f>
        <v>32</v>
      </c>
      <c r="DH43" s="369" t="str">
        <f>'MARK LIST'!AJ239</f>
        <v>E1</v>
      </c>
      <c r="DI43" s="369">
        <f>'MARK LIST'!AO239</f>
        <v>15</v>
      </c>
      <c r="DJ43" s="369">
        <f t="shared" si="15"/>
        <v>30</v>
      </c>
      <c r="DK43" s="369" t="str">
        <f>'MARK LIST'!AP239</f>
        <v>E1</v>
      </c>
      <c r="DL43" s="369">
        <f>'MARK LIST'!BA239</f>
        <v>24</v>
      </c>
      <c r="DM43" s="369">
        <f>'MARK LIST'!BB239</f>
        <v>30</v>
      </c>
      <c r="DN43" s="369" t="str">
        <f>'MARK LIST'!BC239</f>
        <v>E1</v>
      </c>
      <c r="DO43" s="369">
        <f>'MARK LIST'!BO239</f>
        <v>24</v>
      </c>
      <c r="DP43" s="369">
        <f>'MARK LIST'!BP239</f>
        <v>30</v>
      </c>
      <c r="DQ43" s="369" t="str">
        <f>'MARK LIST'!BQ239</f>
        <v>E1</v>
      </c>
      <c r="DR43" s="369">
        <f>'MARK LIST'!BW239</f>
        <v>32</v>
      </c>
      <c r="DS43" s="369">
        <f>'MARK LIST'!BY239</f>
        <v>32</v>
      </c>
      <c r="DT43" s="369" t="str">
        <f>'MARK LIST'!BZ239</f>
        <v>E1</v>
      </c>
      <c r="DU43" s="369">
        <f>'MARK LIST'!CE239</f>
        <v>16</v>
      </c>
      <c r="DV43" s="369">
        <f t="shared" si="16"/>
        <v>32</v>
      </c>
      <c r="DW43" s="369" t="str">
        <f>'MARK LIST'!CF239</f>
        <v>E1</v>
      </c>
      <c r="DX43" s="369">
        <f>'MARK LIST'!CS239</f>
        <v>29</v>
      </c>
      <c r="DY43" s="369">
        <f t="shared" si="17"/>
        <v>29</v>
      </c>
      <c r="DZ43" s="369" t="str">
        <f>'MARK LIST'!DJ239</f>
        <v>E1</v>
      </c>
      <c r="EA43" s="369">
        <f>'MARK LIST'!CT239</f>
        <v>32</v>
      </c>
      <c r="EB43" s="369">
        <f t="shared" si="18"/>
        <v>32</v>
      </c>
      <c r="EC43" s="113" t="str">
        <f t="shared" si="19"/>
        <v>E1</v>
      </c>
      <c r="ED43" s="369">
        <f>'MARK LIST'!CU239</f>
        <v>31</v>
      </c>
      <c r="EE43" s="369" t="str">
        <f>'MARK LIST'!CW239</f>
        <v>2</v>
      </c>
      <c r="EF43" s="369" t="str">
        <f>'MARK LIST'!CV239</f>
        <v>E1</v>
      </c>
      <c r="EG43" s="367">
        <f>'MARK LIST'!K303</f>
        <v>24</v>
      </c>
      <c r="EH43" s="367">
        <f>'MARK LIST'!L303</f>
        <v>30</v>
      </c>
      <c r="EI43" s="367" t="str">
        <f>'MARK LIST'!M303</f>
        <v>E1</v>
      </c>
      <c r="EJ43" s="367">
        <f>'MARK LIST'!Y303</f>
        <v>24</v>
      </c>
      <c r="EK43" s="367">
        <f>'MARK LIST'!Z303</f>
        <v>30</v>
      </c>
      <c r="EL43" s="367" t="str">
        <f>'MARK LIST'!AA303</f>
        <v>E1</v>
      </c>
      <c r="EM43" s="367">
        <f>'MARK LIST'!AG303</f>
        <v>32</v>
      </c>
      <c r="EN43" s="367">
        <f>'MARK LIST'!AI303</f>
        <v>32</v>
      </c>
      <c r="EO43" s="367" t="str">
        <f>'MARK LIST'!AJ303</f>
        <v>E1</v>
      </c>
      <c r="EP43" s="367">
        <f>'MARK LIST'!AO303</f>
        <v>16</v>
      </c>
      <c r="EQ43" s="367">
        <f t="shared" si="20"/>
        <v>32</v>
      </c>
      <c r="ER43" s="367" t="str">
        <f>'MARK LIST'!AP303</f>
        <v>E1</v>
      </c>
      <c r="ES43" s="367">
        <f>'MARK LIST'!BA303</f>
        <v>24</v>
      </c>
      <c r="ET43" s="367">
        <f>'MARK LIST'!BB303</f>
        <v>30</v>
      </c>
      <c r="EU43" s="367" t="str">
        <f>'MARK LIST'!BC303</f>
        <v>E1</v>
      </c>
      <c r="EV43" s="367">
        <f>'MARK LIST'!BO303</f>
        <v>24</v>
      </c>
      <c r="EW43" s="367">
        <f>'MARK LIST'!BP303</f>
        <v>30</v>
      </c>
      <c r="EX43" s="367" t="str">
        <f>'MARK LIST'!BQ303</f>
        <v>E1</v>
      </c>
      <c r="EY43" s="367">
        <f>'MARK LIST'!BW303</f>
        <v>32</v>
      </c>
      <c r="EZ43" s="367">
        <f>'MARK LIST'!BY303</f>
        <v>40</v>
      </c>
      <c r="FA43" s="367" t="str">
        <f>'MARK LIST'!BZ303</f>
        <v>D</v>
      </c>
      <c r="FB43" s="367">
        <f>'MARK LIST'!CE303</f>
        <v>18</v>
      </c>
      <c r="FC43" s="367">
        <f t="shared" si="21"/>
        <v>36</v>
      </c>
      <c r="FD43" s="367" t="str">
        <f>'MARK LIST'!CF303</f>
        <v>D</v>
      </c>
      <c r="FE43" s="367">
        <f>'MARK LIST'!CS303</f>
        <v>30</v>
      </c>
      <c r="FF43" s="367">
        <f t="shared" si="22"/>
        <v>30</v>
      </c>
      <c r="FG43" s="367" t="str">
        <f>'MARK LIST'!DJ303</f>
        <v>E1</v>
      </c>
      <c r="FH43" s="367">
        <f>'MARK LIST'!CT303</f>
        <v>36</v>
      </c>
      <c r="FI43" s="367">
        <f t="shared" si="23"/>
        <v>36</v>
      </c>
      <c r="FJ43" s="368" t="str">
        <f t="shared" ca="1" si="24"/>
        <v>D</v>
      </c>
      <c r="FK43" s="367">
        <f>'MARK LIST'!CU303</f>
        <v>34</v>
      </c>
      <c r="FL43" s="367" t="str">
        <f>'MARK LIST'!CW303</f>
        <v>4</v>
      </c>
      <c r="FM43" s="367" t="str">
        <f>'MARK LIST'!CV303</f>
        <v>D</v>
      </c>
      <c r="FN43" s="370">
        <f>'MARK LIST'!K367</f>
        <v>24</v>
      </c>
      <c r="FO43" s="370">
        <f>'MARK LIST'!L367</f>
        <v>30</v>
      </c>
      <c r="FP43" s="370" t="str">
        <f>'MARK LIST'!M367</f>
        <v>E1</v>
      </c>
      <c r="FQ43" s="370">
        <f>'MARK LIST'!Y367</f>
        <v>24</v>
      </c>
      <c r="FR43" s="370">
        <f>'MARK LIST'!Z367</f>
        <v>30</v>
      </c>
      <c r="FS43" s="370" t="str">
        <f>'MARK LIST'!AA367</f>
        <v>E1</v>
      </c>
      <c r="FT43" s="370">
        <f>'MARK LIST'!AG367</f>
        <v>32</v>
      </c>
      <c r="FU43" s="370">
        <f>'MARK LIST'!AI367</f>
        <v>32</v>
      </c>
      <c r="FV43" s="370" t="str">
        <f>'MARK LIST'!AJ367</f>
        <v>E1</v>
      </c>
      <c r="FW43" s="370">
        <f>'MARK LIST'!AO367</f>
        <v>16</v>
      </c>
      <c r="FX43" s="370">
        <f t="shared" si="25"/>
        <v>32</v>
      </c>
      <c r="FY43" s="370" t="str">
        <f>'MARK LIST'!AP367</f>
        <v>E1</v>
      </c>
      <c r="FZ43" s="370">
        <f>'MARK LIST'!BA367</f>
        <v>24</v>
      </c>
      <c r="GA43" s="370">
        <f>'MARK LIST'!BB367</f>
        <v>30</v>
      </c>
      <c r="GB43" s="370" t="str">
        <f>'MARK LIST'!BC367</f>
        <v>E1</v>
      </c>
      <c r="GC43" s="370">
        <f>'MARK LIST'!BO367</f>
        <v>24</v>
      </c>
      <c r="GD43" s="370">
        <f>'MARK LIST'!BP367</f>
        <v>30</v>
      </c>
      <c r="GE43" s="370" t="str">
        <f>'MARK LIST'!BQ367</f>
        <v>E1</v>
      </c>
      <c r="GF43" s="370">
        <f>'MARK LIST'!BW367</f>
        <v>32</v>
      </c>
      <c r="GG43" s="370">
        <f>'MARK LIST'!BY367</f>
        <v>32</v>
      </c>
      <c r="GH43" s="370" t="str">
        <f>'MARK LIST'!BZ367</f>
        <v>E1</v>
      </c>
      <c r="GI43" s="370">
        <f>'MARK LIST'!CE367</f>
        <v>16</v>
      </c>
      <c r="GJ43" s="370">
        <f t="shared" si="26"/>
        <v>32</v>
      </c>
      <c r="GK43" s="370" t="str">
        <f>'MARK LIST'!CF367</f>
        <v>E1</v>
      </c>
      <c r="GL43" s="370">
        <f>'MARK LIST'!CS367</f>
        <v>30</v>
      </c>
      <c r="GM43" s="370">
        <f t="shared" si="27"/>
        <v>30</v>
      </c>
      <c r="GN43" s="370" t="str">
        <f>'MARK LIST'!DJ367</f>
        <v>E1</v>
      </c>
      <c r="GO43" s="370">
        <f>'MARK LIST'!CT367</f>
        <v>32</v>
      </c>
      <c r="GP43" s="370">
        <f t="shared" si="28"/>
        <v>32</v>
      </c>
      <c r="GQ43" s="371" t="str">
        <f t="shared" si="29"/>
        <v>E1</v>
      </c>
      <c r="GR43" s="370">
        <f>'MARK LIST'!CU367</f>
        <v>32</v>
      </c>
      <c r="GS43" s="370" t="str">
        <f>'MARK LIST'!CW367</f>
        <v>2</v>
      </c>
      <c r="GT43" s="370" t="str">
        <f>'MARK LIST'!CV367</f>
        <v>E1</v>
      </c>
      <c r="GU43" s="361" t="str">
        <f>'MARK LIST'!CQ430</f>
        <v>EIOP</v>
      </c>
      <c r="GV43" s="361" t="str">
        <f>'MARK LIST'!CR430</f>
        <v>EIOP</v>
      </c>
      <c r="GW43" s="361" t="str">
        <f>'MARK LIST'!CS430</f>
        <v>EIOP</v>
      </c>
      <c r="GX43" s="361">
        <f>'MARK LIST'!CT430</f>
        <v>0</v>
      </c>
      <c r="GY43" s="361" t="e">
        <f>'MARK LIST'!CU430</f>
        <v>#VALUE!</v>
      </c>
    </row>
    <row r="44" spans="1:207" ht="13.35" customHeight="1">
      <c r="A44" s="359">
        <f>'STUDENT PROFILE'!A44</f>
        <v>38</v>
      </c>
      <c r="B44" s="359" t="str">
        <f>'STUDENT PROFILE'!B44</f>
        <v>N</v>
      </c>
      <c r="C44" s="360" t="str">
        <f>'STUDENT PROFILE'!C44</f>
        <v>Nidhi Yadav</v>
      </c>
      <c r="D44" s="359">
        <f>'STUDENT PROFILE'!D44</f>
        <v>2755</v>
      </c>
      <c r="E44" s="364">
        <f>'MARK LIST'!K48</f>
        <v>24</v>
      </c>
      <c r="F44" s="364">
        <f>'MARK LIST'!L48</f>
        <v>30</v>
      </c>
      <c r="G44" s="364" t="str">
        <f>'MARK LIST'!M48</f>
        <v>E1</v>
      </c>
      <c r="H44" s="361">
        <f>'MARK LIST'!Y48</f>
        <v>24</v>
      </c>
      <c r="I44" s="361">
        <f>'MARK LIST'!Z48</f>
        <v>30</v>
      </c>
      <c r="J44" s="361" t="str">
        <f>'MARK LIST'!AA48</f>
        <v>E1</v>
      </c>
      <c r="K44" s="361">
        <f>'MARK LIST'!AG48</f>
        <v>32</v>
      </c>
      <c r="L44" s="361">
        <f>'MARK LIST'!AI48</f>
        <v>32</v>
      </c>
      <c r="M44" s="361" t="str">
        <f>'MARK LIST'!AJ48</f>
        <v>E1</v>
      </c>
      <c r="N44" s="361">
        <f>'MARK LIST'!AO48</f>
        <v>16</v>
      </c>
      <c r="O44" s="361">
        <f t="shared" si="0"/>
        <v>32</v>
      </c>
      <c r="P44" s="361" t="str">
        <f>'MARK LIST'!AP48</f>
        <v>E1</v>
      </c>
      <c r="Q44" s="361">
        <f>'MARK LIST'!BA48</f>
        <v>24</v>
      </c>
      <c r="R44" s="361">
        <f>'MARK LIST'!BB48</f>
        <v>30</v>
      </c>
      <c r="S44" s="361" t="str">
        <f>'MARK LIST'!BC48</f>
        <v>E1</v>
      </c>
      <c r="T44" s="361">
        <f>'MARK LIST'!BO48</f>
        <v>24</v>
      </c>
      <c r="U44" s="361">
        <f>'MARK LIST'!BP48</f>
        <v>30</v>
      </c>
      <c r="V44" s="361" t="str">
        <f>'MARK LIST'!BQ48</f>
        <v>E1</v>
      </c>
      <c r="W44" s="361">
        <f>'MARK LIST'!BW48</f>
        <v>32</v>
      </c>
      <c r="X44" s="361">
        <f>'MARK LIST'!BY48</f>
        <v>32</v>
      </c>
      <c r="Y44" s="361" t="str">
        <f>'MARK LIST'!BZ48</f>
        <v>E1</v>
      </c>
      <c r="Z44" s="361">
        <f>'MARK LIST'!CE48</f>
        <v>16</v>
      </c>
      <c r="AA44" s="361">
        <f t="shared" si="1"/>
        <v>32</v>
      </c>
      <c r="AB44" s="361" t="str">
        <f>'MARK LIST'!CF48</f>
        <v>E1</v>
      </c>
      <c r="AC44" s="361">
        <f>'MARK LIST'!CS48</f>
        <v>30</v>
      </c>
      <c r="AD44" s="361">
        <f t="shared" si="2"/>
        <v>30</v>
      </c>
      <c r="AE44" s="361" t="str">
        <f>'MARK LIST'!DJ48</f>
        <v>E1</v>
      </c>
      <c r="AF44" s="361">
        <f>'MARK LIST'!CT48</f>
        <v>32</v>
      </c>
      <c r="AG44" s="361">
        <f t="shared" si="3"/>
        <v>32</v>
      </c>
      <c r="AH44" s="113" t="str">
        <f t="shared" si="4"/>
        <v>E1</v>
      </c>
      <c r="AI44" s="361">
        <f>'MARK LIST'!CU48</f>
        <v>32</v>
      </c>
      <c r="AJ44" s="361" t="str">
        <f>'MARK LIST'!CW48</f>
        <v>2</v>
      </c>
      <c r="AK44" s="361" t="str">
        <f>'MARK LIST'!CV48</f>
        <v>E1</v>
      </c>
      <c r="AL44" s="365">
        <f>'MARK LIST'!K112</f>
        <v>24</v>
      </c>
      <c r="AM44" s="365">
        <f>'MARK LIST'!L112</f>
        <v>30</v>
      </c>
      <c r="AN44" s="365" t="str">
        <f>'MARK LIST'!M112</f>
        <v>E1</v>
      </c>
      <c r="AO44" s="365">
        <f>'MARK LIST'!Y112</f>
        <v>24</v>
      </c>
      <c r="AP44" s="365">
        <f>'MARK LIST'!Z112</f>
        <v>30</v>
      </c>
      <c r="AQ44" s="365" t="str">
        <f>'MARK LIST'!AA112</f>
        <v>E1</v>
      </c>
      <c r="AR44" s="365">
        <f>'MARK LIST'!AG112</f>
        <v>32</v>
      </c>
      <c r="AS44" s="365">
        <f>'MARK LIST'!AI112</f>
        <v>32</v>
      </c>
      <c r="AT44" s="365" t="str">
        <f>'MARK LIST'!AJ112</f>
        <v>E1</v>
      </c>
      <c r="AU44" s="365">
        <f>'MARK LIST'!AO112</f>
        <v>16</v>
      </c>
      <c r="AV44" s="365">
        <f t="shared" si="5"/>
        <v>32</v>
      </c>
      <c r="AW44" s="365" t="str">
        <f>'MARK LIST'!AP112</f>
        <v>E1</v>
      </c>
      <c r="AX44" s="365">
        <f>'MARK LIST'!BA112</f>
        <v>24</v>
      </c>
      <c r="AY44" s="365">
        <f>'MARK LIST'!BB112</f>
        <v>30</v>
      </c>
      <c r="AZ44" s="365" t="str">
        <f>'MARK LIST'!BC112</f>
        <v>E1</v>
      </c>
      <c r="BA44" s="365">
        <f>'MARK LIST'!BO112</f>
        <v>24</v>
      </c>
      <c r="BB44" s="365">
        <f>'MARK LIST'!BP112</f>
        <v>30</v>
      </c>
      <c r="BC44" s="365" t="str">
        <f>'MARK LIST'!BQ112</f>
        <v>E1</v>
      </c>
      <c r="BD44" s="365">
        <f>'MARK LIST'!BW112</f>
        <v>32</v>
      </c>
      <c r="BE44" s="365">
        <f>'MARK LIST'!BY112</f>
        <v>40</v>
      </c>
      <c r="BF44" s="365" t="str">
        <f>'MARK LIST'!BZ112</f>
        <v>D</v>
      </c>
      <c r="BG44" s="365">
        <f>'MARK LIST'!CE112</f>
        <v>18</v>
      </c>
      <c r="BH44" s="365">
        <f t="shared" si="6"/>
        <v>36</v>
      </c>
      <c r="BI44" s="365" t="str">
        <f>'MARK LIST'!CF112</f>
        <v>D</v>
      </c>
      <c r="BJ44" s="365">
        <f>'MARK LIST'!CS112</f>
        <v>30</v>
      </c>
      <c r="BK44" s="365">
        <f t="shared" si="7"/>
        <v>100</v>
      </c>
      <c r="BL44" s="365" t="str">
        <f>'MARK LIST'!DJ112</f>
        <v>E1</v>
      </c>
      <c r="BM44" s="365">
        <f>'MARK LIST'!CT112</f>
        <v>36</v>
      </c>
      <c r="BN44" s="365">
        <f t="shared" si="8"/>
        <v>36</v>
      </c>
      <c r="BO44" s="366" t="str">
        <f t="shared" si="9"/>
        <v>D</v>
      </c>
      <c r="BP44" s="365">
        <f>'MARK LIST'!CU112</f>
        <v>34</v>
      </c>
      <c r="BQ44" s="365" t="str">
        <f>'MARK LIST'!CW112</f>
        <v>4</v>
      </c>
      <c r="BR44" s="365" t="str">
        <f>'MARK LIST'!CV112</f>
        <v>D</v>
      </c>
      <c r="BS44" s="367">
        <f>'MARK LIST'!K176</f>
        <v>24</v>
      </c>
      <c r="BT44" s="367">
        <f>'MARK LIST'!L176</f>
        <v>30</v>
      </c>
      <c r="BU44" s="367" t="str">
        <f>'MARK LIST'!M176</f>
        <v>E1</v>
      </c>
      <c r="BV44" s="367">
        <f>'MARK LIST'!Y176</f>
        <v>24</v>
      </c>
      <c r="BW44" s="367">
        <f>'MARK LIST'!Z176</f>
        <v>30</v>
      </c>
      <c r="BX44" s="367" t="str">
        <f>'MARK LIST'!AA176</f>
        <v>E1</v>
      </c>
      <c r="BY44" s="367">
        <f>'MARK LIST'!AG176</f>
        <v>32</v>
      </c>
      <c r="BZ44" s="367">
        <f>'MARK LIST'!AI176</f>
        <v>32</v>
      </c>
      <c r="CA44" s="367" t="str">
        <f>'MARK LIST'!AJ176</f>
        <v>E1</v>
      </c>
      <c r="CB44" s="367">
        <f>'MARK LIST'!AO176</f>
        <v>16</v>
      </c>
      <c r="CC44" s="367">
        <f t="shared" si="10"/>
        <v>32</v>
      </c>
      <c r="CD44" s="367" t="str">
        <f>'MARK LIST'!AP176</f>
        <v>E1</v>
      </c>
      <c r="CE44" s="367">
        <f>'MARK LIST'!BA176</f>
        <v>24</v>
      </c>
      <c r="CF44" s="367">
        <f>'MARK LIST'!BB176</f>
        <v>30</v>
      </c>
      <c r="CG44" s="367" t="str">
        <f>'MARK LIST'!BC176</f>
        <v>E1</v>
      </c>
      <c r="CH44" s="367">
        <f>'MARK LIST'!BO176</f>
        <v>24</v>
      </c>
      <c r="CI44" s="367">
        <f>'MARK LIST'!BP176</f>
        <v>30</v>
      </c>
      <c r="CJ44" s="367" t="str">
        <f>'MARK LIST'!BQ176</f>
        <v>E1</v>
      </c>
      <c r="CK44" s="367">
        <f>'MARK LIST'!BW176</f>
        <v>32</v>
      </c>
      <c r="CL44" s="367">
        <f>'MARK LIST'!BY176</f>
        <v>36</v>
      </c>
      <c r="CM44" s="367" t="str">
        <f>'MARK LIST'!BZ176</f>
        <v>D</v>
      </c>
      <c r="CN44" s="367">
        <f>'MARK LIST'!CE176</f>
        <v>17</v>
      </c>
      <c r="CO44" s="367">
        <f t="shared" si="11"/>
        <v>34</v>
      </c>
      <c r="CP44" s="367" t="str">
        <f>'MARK LIST'!CF176</f>
        <v>D</v>
      </c>
      <c r="CQ44" s="367">
        <f>'MARK LIST'!CS176</f>
        <v>30</v>
      </c>
      <c r="CR44" s="367">
        <f t="shared" si="12"/>
        <v>30</v>
      </c>
      <c r="CS44" s="367" t="str">
        <f>'MARK LIST'!DJ176</f>
        <v>E1</v>
      </c>
      <c r="CT44" s="367">
        <f>'MARK LIST'!CT176</f>
        <v>34</v>
      </c>
      <c r="CU44" s="367">
        <f t="shared" si="13"/>
        <v>34</v>
      </c>
      <c r="CV44" s="368" t="str">
        <f t="shared" si="14"/>
        <v>D</v>
      </c>
      <c r="CW44" s="367">
        <f>'MARK LIST'!CU176</f>
        <v>33</v>
      </c>
      <c r="CX44" s="367" t="str">
        <f>'MARK LIST'!CW176</f>
        <v>4</v>
      </c>
      <c r="CY44" s="367" t="str">
        <f>'MARK LIST'!CV176</f>
        <v>D</v>
      </c>
      <c r="CZ44" s="369">
        <f>'MARK LIST'!K240</f>
        <v>24</v>
      </c>
      <c r="DA44" s="369">
        <f>'MARK LIST'!L240</f>
        <v>24</v>
      </c>
      <c r="DB44" s="369" t="str">
        <f>'MARK LIST'!M240</f>
        <v>E1</v>
      </c>
      <c r="DC44" s="369">
        <f>'MARK LIST'!Y240</f>
        <v>24</v>
      </c>
      <c r="DD44" s="369">
        <f>'MARK LIST'!Z240</f>
        <v>30</v>
      </c>
      <c r="DE44" s="369" t="str">
        <f>'MARK LIST'!AA240</f>
        <v>E1</v>
      </c>
      <c r="DF44" s="369">
        <f>'MARK LIST'!AG240</f>
        <v>32</v>
      </c>
      <c r="DG44" s="369">
        <f>'MARK LIST'!AI240</f>
        <v>32</v>
      </c>
      <c r="DH44" s="369" t="str">
        <f>'MARK LIST'!AJ240</f>
        <v>E1</v>
      </c>
      <c r="DI44" s="369">
        <f>'MARK LIST'!AO240</f>
        <v>15</v>
      </c>
      <c r="DJ44" s="369">
        <f t="shared" si="15"/>
        <v>30</v>
      </c>
      <c r="DK44" s="369" t="str">
        <f>'MARK LIST'!AP240</f>
        <v>E1</v>
      </c>
      <c r="DL44" s="369">
        <f>'MARK LIST'!BA240</f>
        <v>24</v>
      </c>
      <c r="DM44" s="369">
        <f>'MARK LIST'!BB240</f>
        <v>30</v>
      </c>
      <c r="DN44" s="369" t="str">
        <f>'MARK LIST'!BC240</f>
        <v>E1</v>
      </c>
      <c r="DO44" s="369">
        <f>'MARK LIST'!BO240</f>
        <v>24</v>
      </c>
      <c r="DP44" s="369">
        <f>'MARK LIST'!BP240</f>
        <v>30</v>
      </c>
      <c r="DQ44" s="369" t="str">
        <f>'MARK LIST'!BQ240</f>
        <v>E1</v>
      </c>
      <c r="DR44" s="369">
        <f>'MARK LIST'!BW240</f>
        <v>32</v>
      </c>
      <c r="DS44" s="369">
        <f>'MARK LIST'!BY240</f>
        <v>32</v>
      </c>
      <c r="DT44" s="369" t="str">
        <f>'MARK LIST'!BZ240</f>
        <v>E1</v>
      </c>
      <c r="DU44" s="369">
        <f>'MARK LIST'!CE240</f>
        <v>16</v>
      </c>
      <c r="DV44" s="369">
        <f t="shared" si="16"/>
        <v>32</v>
      </c>
      <c r="DW44" s="369" t="str">
        <f>'MARK LIST'!CF240</f>
        <v>E1</v>
      </c>
      <c r="DX44" s="369">
        <f>'MARK LIST'!CS240</f>
        <v>29</v>
      </c>
      <c r="DY44" s="369">
        <f t="shared" si="17"/>
        <v>29</v>
      </c>
      <c r="DZ44" s="369" t="str">
        <f>'MARK LIST'!DJ240</f>
        <v>E1</v>
      </c>
      <c r="EA44" s="369">
        <f>'MARK LIST'!CT240</f>
        <v>32</v>
      </c>
      <c r="EB44" s="369">
        <f t="shared" si="18"/>
        <v>32</v>
      </c>
      <c r="EC44" s="113" t="str">
        <f t="shared" si="19"/>
        <v>E1</v>
      </c>
      <c r="ED44" s="369">
        <f>'MARK LIST'!CU240</f>
        <v>31</v>
      </c>
      <c r="EE44" s="369" t="str">
        <f>'MARK LIST'!CW240</f>
        <v>2</v>
      </c>
      <c r="EF44" s="369" t="str">
        <f>'MARK LIST'!CV240</f>
        <v>E1</v>
      </c>
      <c r="EG44" s="367">
        <f>'MARK LIST'!K304</f>
        <v>24</v>
      </c>
      <c r="EH44" s="367">
        <f>'MARK LIST'!L304</f>
        <v>30</v>
      </c>
      <c r="EI44" s="367" t="str">
        <f>'MARK LIST'!M304</f>
        <v>E1</v>
      </c>
      <c r="EJ44" s="367">
        <f>'MARK LIST'!Y304</f>
        <v>24</v>
      </c>
      <c r="EK44" s="367">
        <f>'MARK LIST'!Z304</f>
        <v>30</v>
      </c>
      <c r="EL44" s="367" t="str">
        <f>'MARK LIST'!AA304</f>
        <v>E1</v>
      </c>
      <c r="EM44" s="367">
        <f>'MARK LIST'!AG304</f>
        <v>32</v>
      </c>
      <c r="EN44" s="367">
        <f>'MARK LIST'!AI304</f>
        <v>32</v>
      </c>
      <c r="EO44" s="367" t="str">
        <f>'MARK LIST'!AJ304</f>
        <v>E1</v>
      </c>
      <c r="EP44" s="367">
        <f>'MARK LIST'!AO304</f>
        <v>16</v>
      </c>
      <c r="EQ44" s="367">
        <f t="shared" si="20"/>
        <v>32</v>
      </c>
      <c r="ER44" s="367" t="str">
        <f>'MARK LIST'!AP304</f>
        <v>E1</v>
      </c>
      <c r="ES44" s="367">
        <f>'MARK LIST'!BA304</f>
        <v>24</v>
      </c>
      <c r="ET44" s="367">
        <f>'MARK LIST'!BB304</f>
        <v>30</v>
      </c>
      <c r="EU44" s="367" t="str">
        <f>'MARK LIST'!BC304</f>
        <v>E1</v>
      </c>
      <c r="EV44" s="367">
        <f>'MARK LIST'!BO304</f>
        <v>24</v>
      </c>
      <c r="EW44" s="367">
        <f>'MARK LIST'!BP304</f>
        <v>30</v>
      </c>
      <c r="EX44" s="367" t="str">
        <f>'MARK LIST'!BQ304</f>
        <v>E1</v>
      </c>
      <c r="EY44" s="367">
        <f>'MARK LIST'!BW304</f>
        <v>32</v>
      </c>
      <c r="EZ44" s="367">
        <f>'MARK LIST'!BY304</f>
        <v>40</v>
      </c>
      <c r="FA44" s="367" t="str">
        <f>'MARK LIST'!BZ304</f>
        <v>D</v>
      </c>
      <c r="FB44" s="367">
        <f>'MARK LIST'!CE304</f>
        <v>18</v>
      </c>
      <c r="FC44" s="367">
        <f t="shared" si="21"/>
        <v>36</v>
      </c>
      <c r="FD44" s="367" t="str">
        <f>'MARK LIST'!CF304</f>
        <v>D</v>
      </c>
      <c r="FE44" s="367">
        <f>'MARK LIST'!CS304</f>
        <v>30</v>
      </c>
      <c r="FF44" s="367">
        <f t="shared" si="22"/>
        <v>30</v>
      </c>
      <c r="FG44" s="367" t="str">
        <f>'MARK LIST'!DJ304</f>
        <v>E1</v>
      </c>
      <c r="FH44" s="367">
        <f>'MARK LIST'!CT304</f>
        <v>36</v>
      </c>
      <c r="FI44" s="367">
        <f t="shared" si="23"/>
        <v>36</v>
      </c>
      <c r="FJ44" s="368" t="str">
        <f t="shared" ca="1" si="24"/>
        <v>D</v>
      </c>
      <c r="FK44" s="367">
        <f>'MARK LIST'!CU304</f>
        <v>34</v>
      </c>
      <c r="FL44" s="367" t="str">
        <f>'MARK LIST'!CW304</f>
        <v>4</v>
      </c>
      <c r="FM44" s="367" t="str">
        <f>'MARK LIST'!CV304</f>
        <v>D</v>
      </c>
      <c r="FN44" s="370">
        <f>'MARK LIST'!K368</f>
        <v>24</v>
      </c>
      <c r="FO44" s="370">
        <f>'MARK LIST'!L368</f>
        <v>30</v>
      </c>
      <c r="FP44" s="370" t="str">
        <f>'MARK LIST'!M368</f>
        <v>E1</v>
      </c>
      <c r="FQ44" s="370">
        <f>'MARK LIST'!Y368</f>
        <v>24</v>
      </c>
      <c r="FR44" s="370">
        <f>'MARK LIST'!Z368</f>
        <v>30</v>
      </c>
      <c r="FS44" s="370" t="str">
        <f>'MARK LIST'!AA368</f>
        <v>E1</v>
      </c>
      <c r="FT44" s="370">
        <f>'MARK LIST'!AG368</f>
        <v>32</v>
      </c>
      <c r="FU44" s="370">
        <f>'MARK LIST'!AI368</f>
        <v>32</v>
      </c>
      <c r="FV44" s="370" t="str">
        <f>'MARK LIST'!AJ368</f>
        <v>E1</v>
      </c>
      <c r="FW44" s="370">
        <f>'MARK LIST'!AO368</f>
        <v>16</v>
      </c>
      <c r="FX44" s="370">
        <f t="shared" si="25"/>
        <v>32</v>
      </c>
      <c r="FY44" s="370" t="str">
        <f>'MARK LIST'!AP368</f>
        <v>E1</v>
      </c>
      <c r="FZ44" s="370">
        <f>'MARK LIST'!BA368</f>
        <v>24</v>
      </c>
      <c r="GA44" s="370">
        <f>'MARK LIST'!BB368</f>
        <v>30</v>
      </c>
      <c r="GB44" s="370" t="str">
        <f>'MARK LIST'!BC368</f>
        <v>E1</v>
      </c>
      <c r="GC44" s="370">
        <f>'MARK LIST'!BO368</f>
        <v>24</v>
      </c>
      <c r="GD44" s="370">
        <f>'MARK LIST'!BP368</f>
        <v>30</v>
      </c>
      <c r="GE44" s="370" t="str">
        <f>'MARK LIST'!BQ368</f>
        <v>E1</v>
      </c>
      <c r="GF44" s="370">
        <f>'MARK LIST'!BW368</f>
        <v>32</v>
      </c>
      <c r="GG44" s="370">
        <f>'MARK LIST'!BY368</f>
        <v>32</v>
      </c>
      <c r="GH44" s="370" t="str">
        <f>'MARK LIST'!BZ368</f>
        <v>E1</v>
      </c>
      <c r="GI44" s="370">
        <f>'MARK LIST'!CE368</f>
        <v>16</v>
      </c>
      <c r="GJ44" s="370">
        <f t="shared" si="26"/>
        <v>32</v>
      </c>
      <c r="GK44" s="370" t="str">
        <f>'MARK LIST'!CF368</f>
        <v>E1</v>
      </c>
      <c r="GL44" s="370">
        <f>'MARK LIST'!CS368</f>
        <v>30</v>
      </c>
      <c r="GM44" s="370">
        <f t="shared" si="27"/>
        <v>30</v>
      </c>
      <c r="GN44" s="370" t="str">
        <f>'MARK LIST'!DJ368</f>
        <v>E1</v>
      </c>
      <c r="GO44" s="370">
        <f>'MARK LIST'!CT368</f>
        <v>32</v>
      </c>
      <c r="GP44" s="370">
        <f t="shared" si="28"/>
        <v>32</v>
      </c>
      <c r="GQ44" s="371" t="str">
        <f t="shared" si="29"/>
        <v>E1</v>
      </c>
      <c r="GR44" s="370">
        <f>'MARK LIST'!CU368</f>
        <v>32</v>
      </c>
      <c r="GS44" s="370" t="str">
        <f>'MARK LIST'!CW368</f>
        <v>2</v>
      </c>
      <c r="GT44" s="370" t="str">
        <f>'MARK LIST'!CV368</f>
        <v>E1</v>
      </c>
      <c r="GU44" s="361" t="str">
        <f>'MARK LIST'!CQ431</f>
        <v>EIOP</v>
      </c>
      <c r="GV44" s="361" t="str">
        <f>'MARK LIST'!CR431</f>
        <v>EIOP</v>
      </c>
      <c r="GW44" s="361" t="str">
        <f>'MARK LIST'!CS431</f>
        <v>EIOP</v>
      </c>
      <c r="GX44" s="361">
        <f>'MARK LIST'!CT431</f>
        <v>0</v>
      </c>
      <c r="GY44" s="361" t="e">
        <f>'MARK LIST'!CU431</f>
        <v>#VALUE!</v>
      </c>
    </row>
    <row r="45" spans="1:207" ht="13.35" customHeight="1">
      <c r="A45" s="359">
        <f>'STUDENT PROFILE'!A45</f>
        <v>39</v>
      </c>
      <c r="B45" s="359" t="str">
        <f>'STUDENT PROFILE'!B45</f>
        <v>O</v>
      </c>
      <c r="C45" s="360" t="str">
        <f>'STUDENT PROFILE'!C45</f>
        <v>Chanchal</v>
      </c>
      <c r="D45" s="359">
        <f>'STUDENT PROFILE'!D45</f>
        <v>2757</v>
      </c>
      <c r="E45" s="364">
        <f>'MARK LIST'!K49</f>
        <v>24</v>
      </c>
      <c r="F45" s="364">
        <f>'MARK LIST'!L49</f>
        <v>30</v>
      </c>
      <c r="G45" s="364" t="str">
        <f>'MARK LIST'!M49</f>
        <v>E1</v>
      </c>
      <c r="H45" s="361">
        <f>'MARK LIST'!Y49</f>
        <v>24</v>
      </c>
      <c r="I45" s="361">
        <f>'MARK LIST'!Z49</f>
        <v>30</v>
      </c>
      <c r="J45" s="361" t="str">
        <f>'MARK LIST'!AA49</f>
        <v>E1</v>
      </c>
      <c r="K45" s="361">
        <f>'MARK LIST'!AG49</f>
        <v>32</v>
      </c>
      <c r="L45" s="361">
        <f>'MARK LIST'!AI49</f>
        <v>32</v>
      </c>
      <c r="M45" s="361" t="str">
        <f>'MARK LIST'!AJ49</f>
        <v>E1</v>
      </c>
      <c r="N45" s="361">
        <f>'MARK LIST'!AO49</f>
        <v>16</v>
      </c>
      <c r="O45" s="361">
        <f t="shared" si="0"/>
        <v>32</v>
      </c>
      <c r="P45" s="361" t="str">
        <f>'MARK LIST'!AP49</f>
        <v>E1</v>
      </c>
      <c r="Q45" s="361">
        <f>'MARK LIST'!BA49</f>
        <v>24</v>
      </c>
      <c r="R45" s="361">
        <f>'MARK LIST'!BB49</f>
        <v>30</v>
      </c>
      <c r="S45" s="361" t="str">
        <f>'MARK LIST'!BC49</f>
        <v>E1</v>
      </c>
      <c r="T45" s="361">
        <f>'MARK LIST'!BO49</f>
        <v>24</v>
      </c>
      <c r="U45" s="361">
        <f>'MARK LIST'!BP49</f>
        <v>30</v>
      </c>
      <c r="V45" s="361" t="str">
        <f>'MARK LIST'!BQ49</f>
        <v>E1</v>
      </c>
      <c r="W45" s="361">
        <f>'MARK LIST'!BW49</f>
        <v>32</v>
      </c>
      <c r="X45" s="361">
        <f>'MARK LIST'!BY49</f>
        <v>32</v>
      </c>
      <c r="Y45" s="361" t="str">
        <f>'MARK LIST'!BZ49</f>
        <v>E1</v>
      </c>
      <c r="Z45" s="361">
        <f>'MARK LIST'!CE49</f>
        <v>16</v>
      </c>
      <c r="AA45" s="361">
        <f t="shared" si="1"/>
        <v>32</v>
      </c>
      <c r="AB45" s="361" t="str">
        <f>'MARK LIST'!CF49</f>
        <v>E1</v>
      </c>
      <c r="AC45" s="361">
        <f>'MARK LIST'!CS49</f>
        <v>30</v>
      </c>
      <c r="AD45" s="361">
        <f t="shared" si="2"/>
        <v>30</v>
      </c>
      <c r="AE45" s="361" t="str">
        <f>'MARK LIST'!DJ49</f>
        <v>E1</v>
      </c>
      <c r="AF45" s="361">
        <f>'MARK LIST'!CT49</f>
        <v>32</v>
      </c>
      <c r="AG45" s="361">
        <f t="shared" si="3"/>
        <v>32</v>
      </c>
      <c r="AH45" s="113" t="str">
        <f t="shared" si="4"/>
        <v>E1</v>
      </c>
      <c r="AI45" s="361">
        <f>'MARK LIST'!CU49</f>
        <v>32</v>
      </c>
      <c r="AJ45" s="361" t="str">
        <f>'MARK LIST'!CW49</f>
        <v>2</v>
      </c>
      <c r="AK45" s="361" t="str">
        <f>'MARK LIST'!CV49</f>
        <v>E1</v>
      </c>
      <c r="AL45" s="365">
        <f>'MARK LIST'!K113</f>
        <v>24</v>
      </c>
      <c r="AM45" s="365">
        <f>'MARK LIST'!L113</f>
        <v>30</v>
      </c>
      <c r="AN45" s="365" t="str">
        <f>'MARK LIST'!M113</f>
        <v>E1</v>
      </c>
      <c r="AO45" s="365">
        <f>'MARK LIST'!Y113</f>
        <v>24</v>
      </c>
      <c r="AP45" s="365">
        <f>'MARK LIST'!Z113</f>
        <v>30</v>
      </c>
      <c r="AQ45" s="365" t="str">
        <f>'MARK LIST'!AA113</f>
        <v>E1</v>
      </c>
      <c r="AR45" s="365">
        <f>'MARK LIST'!AG113</f>
        <v>32</v>
      </c>
      <c r="AS45" s="365">
        <f>'MARK LIST'!AI113</f>
        <v>32</v>
      </c>
      <c r="AT45" s="365" t="str">
        <f>'MARK LIST'!AJ113</f>
        <v>E1</v>
      </c>
      <c r="AU45" s="365">
        <f>'MARK LIST'!AO113</f>
        <v>16</v>
      </c>
      <c r="AV45" s="365">
        <f t="shared" si="5"/>
        <v>32</v>
      </c>
      <c r="AW45" s="365" t="str">
        <f>'MARK LIST'!AP113</f>
        <v>E1</v>
      </c>
      <c r="AX45" s="365">
        <f>'MARK LIST'!BA113</f>
        <v>24</v>
      </c>
      <c r="AY45" s="365">
        <f>'MARK LIST'!BB113</f>
        <v>30</v>
      </c>
      <c r="AZ45" s="365" t="str">
        <f>'MARK LIST'!BC113</f>
        <v>E1</v>
      </c>
      <c r="BA45" s="365">
        <f>'MARK LIST'!BO113</f>
        <v>24</v>
      </c>
      <c r="BB45" s="365">
        <f>'MARK LIST'!BP113</f>
        <v>30</v>
      </c>
      <c r="BC45" s="365" t="str">
        <f>'MARK LIST'!BQ113</f>
        <v>E1</v>
      </c>
      <c r="BD45" s="365">
        <f>'MARK LIST'!BW113</f>
        <v>32</v>
      </c>
      <c r="BE45" s="365">
        <f>'MARK LIST'!BY113</f>
        <v>40</v>
      </c>
      <c r="BF45" s="365" t="str">
        <f>'MARK LIST'!BZ113</f>
        <v>D</v>
      </c>
      <c r="BG45" s="365">
        <f>'MARK LIST'!CE113</f>
        <v>18</v>
      </c>
      <c r="BH45" s="365">
        <f t="shared" si="6"/>
        <v>36</v>
      </c>
      <c r="BI45" s="365" t="str">
        <f>'MARK LIST'!CF113</f>
        <v>D</v>
      </c>
      <c r="BJ45" s="365">
        <f>'MARK LIST'!CS113</f>
        <v>30</v>
      </c>
      <c r="BK45" s="365">
        <f t="shared" si="7"/>
        <v>100</v>
      </c>
      <c r="BL45" s="365" t="str">
        <f>'MARK LIST'!DJ113</f>
        <v>E1</v>
      </c>
      <c r="BM45" s="365">
        <f>'MARK LIST'!CT113</f>
        <v>36</v>
      </c>
      <c r="BN45" s="365">
        <f t="shared" si="8"/>
        <v>36</v>
      </c>
      <c r="BO45" s="366" t="str">
        <f t="shared" si="9"/>
        <v>D</v>
      </c>
      <c r="BP45" s="365">
        <f>'MARK LIST'!CU113</f>
        <v>34</v>
      </c>
      <c r="BQ45" s="365" t="str">
        <f>'MARK LIST'!CW113</f>
        <v>4</v>
      </c>
      <c r="BR45" s="365" t="str">
        <f>'MARK LIST'!CV113</f>
        <v>D</v>
      </c>
      <c r="BS45" s="367">
        <f>'MARK LIST'!K177</f>
        <v>24</v>
      </c>
      <c r="BT45" s="367">
        <f>'MARK LIST'!L177</f>
        <v>30</v>
      </c>
      <c r="BU45" s="367" t="str">
        <f>'MARK LIST'!M177</f>
        <v>E1</v>
      </c>
      <c r="BV45" s="367">
        <f>'MARK LIST'!Y177</f>
        <v>24</v>
      </c>
      <c r="BW45" s="367">
        <f>'MARK LIST'!Z177</f>
        <v>30</v>
      </c>
      <c r="BX45" s="367" t="str">
        <f>'MARK LIST'!AA177</f>
        <v>E1</v>
      </c>
      <c r="BY45" s="367">
        <f>'MARK LIST'!AG177</f>
        <v>32</v>
      </c>
      <c r="BZ45" s="367">
        <f>'MARK LIST'!AI177</f>
        <v>32</v>
      </c>
      <c r="CA45" s="367" t="str">
        <f>'MARK LIST'!AJ177</f>
        <v>E1</v>
      </c>
      <c r="CB45" s="367">
        <f>'MARK LIST'!AO177</f>
        <v>16</v>
      </c>
      <c r="CC45" s="367">
        <f t="shared" si="10"/>
        <v>32</v>
      </c>
      <c r="CD45" s="367" t="str">
        <f>'MARK LIST'!AP177</f>
        <v>E1</v>
      </c>
      <c r="CE45" s="367">
        <f>'MARK LIST'!BA177</f>
        <v>24</v>
      </c>
      <c r="CF45" s="367">
        <f>'MARK LIST'!BB177</f>
        <v>30</v>
      </c>
      <c r="CG45" s="367" t="str">
        <f>'MARK LIST'!BC177</f>
        <v>E1</v>
      </c>
      <c r="CH45" s="367">
        <f>'MARK LIST'!BO177</f>
        <v>24</v>
      </c>
      <c r="CI45" s="367">
        <f>'MARK LIST'!BP177</f>
        <v>30</v>
      </c>
      <c r="CJ45" s="367" t="str">
        <f>'MARK LIST'!BQ177</f>
        <v>E1</v>
      </c>
      <c r="CK45" s="367">
        <f>'MARK LIST'!BW177</f>
        <v>32</v>
      </c>
      <c r="CL45" s="367">
        <f>'MARK LIST'!BY177</f>
        <v>36</v>
      </c>
      <c r="CM45" s="367" t="str">
        <f>'MARK LIST'!BZ177</f>
        <v>D</v>
      </c>
      <c r="CN45" s="367">
        <f>'MARK LIST'!CE177</f>
        <v>17</v>
      </c>
      <c r="CO45" s="367">
        <f t="shared" si="11"/>
        <v>34</v>
      </c>
      <c r="CP45" s="367" t="str">
        <f>'MARK LIST'!CF177</f>
        <v>D</v>
      </c>
      <c r="CQ45" s="367">
        <f>'MARK LIST'!CS177</f>
        <v>30</v>
      </c>
      <c r="CR45" s="367">
        <f t="shared" si="12"/>
        <v>30</v>
      </c>
      <c r="CS45" s="367" t="str">
        <f>'MARK LIST'!DJ177</f>
        <v>E1</v>
      </c>
      <c r="CT45" s="367">
        <f>'MARK LIST'!CT177</f>
        <v>34</v>
      </c>
      <c r="CU45" s="367">
        <f t="shared" si="13"/>
        <v>34</v>
      </c>
      <c r="CV45" s="368" t="str">
        <f t="shared" si="14"/>
        <v>D</v>
      </c>
      <c r="CW45" s="367">
        <f>'MARK LIST'!CU177</f>
        <v>33</v>
      </c>
      <c r="CX45" s="367" t="str">
        <f>'MARK LIST'!CW177</f>
        <v>4</v>
      </c>
      <c r="CY45" s="367" t="str">
        <f>'MARK LIST'!CV177</f>
        <v>D</v>
      </c>
      <c r="CZ45" s="369">
        <f>'MARK LIST'!K241</f>
        <v>24</v>
      </c>
      <c r="DA45" s="369">
        <f>'MARK LIST'!L241</f>
        <v>24</v>
      </c>
      <c r="DB45" s="369" t="str">
        <f>'MARK LIST'!M241</f>
        <v>E1</v>
      </c>
      <c r="DC45" s="369">
        <f>'MARK LIST'!Y241</f>
        <v>24</v>
      </c>
      <c r="DD45" s="369">
        <f>'MARK LIST'!Z241</f>
        <v>30</v>
      </c>
      <c r="DE45" s="369" t="str">
        <f>'MARK LIST'!AA241</f>
        <v>E1</v>
      </c>
      <c r="DF45" s="369">
        <f>'MARK LIST'!AG241</f>
        <v>32</v>
      </c>
      <c r="DG45" s="369">
        <f>'MARK LIST'!AI241</f>
        <v>32</v>
      </c>
      <c r="DH45" s="369" t="str">
        <f>'MARK LIST'!AJ241</f>
        <v>E1</v>
      </c>
      <c r="DI45" s="369">
        <f>'MARK LIST'!AO241</f>
        <v>15</v>
      </c>
      <c r="DJ45" s="369">
        <f t="shared" si="15"/>
        <v>30</v>
      </c>
      <c r="DK45" s="369" t="str">
        <f>'MARK LIST'!AP241</f>
        <v>E1</v>
      </c>
      <c r="DL45" s="369">
        <f>'MARK LIST'!BA241</f>
        <v>24</v>
      </c>
      <c r="DM45" s="369">
        <f>'MARK LIST'!BB241</f>
        <v>30</v>
      </c>
      <c r="DN45" s="369" t="str">
        <f>'MARK LIST'!BC241</f>
        <v>E1</v>
      </c>
      <c r="DO45" s="369">
        <f>'MARK LIST'!BO241</f>
        <v>24</v>
      </c>
      <c r="DP45" s="369">
        <f>'MARK LIST'!BP241</f>
        <v>30</v>
      </c>
      <c r="DQ45" s="369" t="str">
        <f>'MARK LIST'!BQ241</f>
        <v>E1</v>
      </c>
      <c r="DR45" s="369">
        <f>'MARK LIST'!BW241</f>
        <v>32</v>
      </c>
      <c r="DS45" s="369">
        <f>'MARK LIST'!BY241</f>
        <v>32</v>
      </c>
      <c r="DT45" s="369" t="str">
        <f>'MARK LIST'!BZ241</f>
        <v>E1</v>
      </c>
      <c r="DU45" s="369">
        <f>'MARK LIST'!CE241</f>
        <v>16</v>
      </c>
      <c r="DV45" s="369">
        <f t="shared" si="16"/>
        <v>32</v>
      </c>
      <c r="DW45" s="369" t="str">
        <f>'MARK LIST'!CF241</f>
        <v>E1</v>
      </c>
      <c r="DX45" s="369">
        <f>'MARK LIST'!CS241</f>
        <v>29</v>
      </c>
      <c r="DY45" s="369">
        <f t="shared" si="17"/>
        <v>29</v>
      </c>
      <c r="DZ45" s="369" t="str">
        <f>'MARK LIST'!DJ241</f>
        <v>E1</v>
      </c>
      <c r="EA45" s="369">
        <f>'MARK LIST'!CT241</f>
        <v>32</v>
      </c>
      <c r="EB45" s="369">
        <f t="shared" si="18"/>
        <v>32</v>
      </c>
      <c r="EC45" s="113" t="str">
        <f t="shared" si="19"/>
        <v>E1</v>
      </c>
      <c r="ED45" s="369">
        <f>'MARK LIST'!CU241</f>
        <v>31</v>
      </c>
      <c r="EE45" s="369" t="str">
        <f>'MARK LIST'!CW241</f>
        <v>2</v>
      </c>
      <c r="EF45" s="369" t="str">
        <f>'MARK LIST'!CV241</f>
        <v>E1</v>
      </c>
      <c r="EG45" s="367">
        <f>'MARK LIST'!K305</f>
        <v>24</v>
      </c>
      <c r="EH45" s="367">
        <f>'MARK LIST'!L305</f>
        <v>30</v>
      </c>
      <c r="EI45" s="367" t="str">
        <f>'MARK LIST'!M305</f>
        <v>E1</v>
      </c>
      <c r="EJ45" s="367">
        <f>'MARK LIST'!Y305</f>
        <v>24</v>
      </c>
      <c r="EK45" s="367">
        <f>'MARK LIST'!Z305</f>
        <v>30</v>
      </c>
      <c r="EL45" s="367" t="str">
        <f>'MARK LIST'!AA305</f>
        <v>E1</v>
      </c>
      <c r="EM45" s="367">
        <f>'MARK LIST'!AG305</f>
        <v>32</v>
      </c>
      <c r="EN45" s="367">
        <f>'MARK LIST'!AI305</f>
        <v>32</v>
      </c>
      <c r="EO45" s="367" t="str">
        <f>'MARK LIST'!AJ305</f>
        <v>E1</v>
      </c>
      <c r="EP45" s="367">
        <f>'MARK LIST'!AO305</f>
        <v>16</v>
      </c>
      <c r="EQ45" s="367">
        <f t="shared" si="20"/>
        <v>32</v>
      </c>
      <c r="ER45" s="367" t="str">
        <f>'MARK LIST'!AP305</f>
        <v>E1</v>
      </c>
      <c r="ES45" s="367">
        <f>'MARK LIST'!BA305</f>
        <v>24</v>
      </c>
      <c r="ET45" s="367">
        <f>'MARK LIST'!BB305</f>
        <v>30</v>
      </c>
      <c r="EU45" s="367" t="str">
        <f>'MARK LIST'!BC305</f>
        <v>E1</v>
      </c>
      <c r="EV45" s="367">
        <f>'MARK LIST'!BO305</f>
        <v>24</v>
      </c>
      <c r="EW45" s="367">
        <f>'MARK LIST'!BP305</f>
        <v>30</v>
      </c>
      <c r="EX45" s="367" t="str">
        <f>'MARK LIST'!BQ305</f>
        <v>E1</v>
      </c>
      <c r="EY45" s="367">
        <f>'MARK LIST'!BW305</f>
        <v>32</v>
      </c>
      <c r="EZ45" s="367">
        <f>'MARK LIST'!BY305</f>
        <v>40</v>
      </c>
      <c r="FA45" s="367" t="str">
        <f>'MARK LIST'!BZ305</f>
        <v>D</v>
      </c>
      <c r="FB45" s="367">
        <f>'MARK LIST'!CE305</f>
        <v>18</v>
      </c>
      <c r="FC45" s="367">
        <f t="shared" si="21"/>
        <v>36</v>
      </c>
      <c r="FD45" s="367" t="str">
        <f>'MARK LIST'!CF305</f>
        <v>D</v>
      </c>
      <c r="FE45" s="367">
        <f>'MARK LIST'!CS305</f>
        <v>30</v>
      </c>
      <c r="FF45" s="367">
        <f t="shared" si="22"/>
        <v>30</v>
      </c>
      <c r="FG45" s="367" t="str">
        <f>'MARK LIST'!DJ305</f>
        <v>E1</v>
      </c>
      <c r="FH45" s="367">
        <f>'MARK LIST'!CT305</f>
        <v>36</v>
      </c>
      <c r="FI45" s="367">
        <f t="shared" si="23"/>
        <v>36</v>
      </c>
      <c r="FJ45" s="368" t="str">
        <f t="shared" ca="1" si="24"/>
        <v>D</v>
      </c>
      <c r="FK45" s="367">
        <f>'MARK LIST'!CU305</f>
        <v>34</v>
      </c>
      <c r="FL45" s="367" t="str">
        <f>'MARK LIST'!CW305</f>
        <v>4</v>
      </c>
      <c r="FM45" s="367" t="str">
        <f>'MARK LIST'!CV305</f>
        <v>D</v>
      </c>
      <c r="FN45" s="370">
        <f>'MARK LIST'!K369</f>
        <v>24</v>
      </c>
      <c r="FO45" s="370">
        <f>'MARK LIST'!L369</f>
        <v>30</v>
      </c>
      <c r="FP45" s="370" t="str">
        <f>'MARK LIST'!M369</f>
        <v>E1</v>
      </c>
      <c r="FQ45" s="370">
        <f>'MARK LIST'!Y369</f>
        <v>24</v>
      </c>
      <c r="FR45" s="370">
        <f>'MARK LIST'!Z369</f>
        <v>30</v>
      </c>
      <c r="FS45" s="370" t="str">
        <f>'MARK LIST'!AA369</f>
        <v>E1</v>
      </c>
      <c r="FT45" s="370">
        <f>'MARK LIST'!AG369</f>
        <v>32</v>
      </c>
      <c r="FU45" s="370">
        <f>'MARK LIST'!AI369</f>
        <v>32</v>
      </c>
      <c r="FV45" s="370" t="str">
        <f>'MARK LIST'!AJ369</f>
        <v>E1</v>
      </c>
      <c r="FW45" s="370">
        <f>'MARK LIST'!AO369</f>
        <v>16</v>
      </c>
      <c r="FX45" s="370">
        <f t="shared" si="25"/>
        <v>32</v>
      </c>
      <c r="FY45" s="370" t="str">
        <f>'MARK LIST'!AP369</f>
        <v>E1</v>
      </c>
      <c r="FZ45" s="370">
        <f>'MARK LIST'!BA369</f>
        <v>24</v>
      </c>
      <c r="GA45" s="370">
        <f>'MARK LIST'!BB369</f>
        <v>30</v>
      </c>
      <c r="GB45" s="370" t="str">
        <f>'MARK LIST'!BC369</f>
        <v>E1</v>
      </c>
      <c r="GC45" s="370">
        <f>'MARK LIST'!BO369</f>
        <v>24</v>
      </c>
      <c r="GD45" s="370">
        <f>'MARK LIST'!BP369</f>
        <v>30</v>
      </c>
      <c r="GE45" s="370" t="str">
        <f>'MARK LIST'!BQ369</f>
        <v>E1</v>
      </c>
      <c r="GF45" s="370">
        <f>'MARK LIST'!BW369</f>
        <v>32</v>
      </c>
      <c r="GG45" s="370">
        <f>'MARK LIST'!BY369</f>
        <v>32</v>
      </c>
      <c r="GH45" s="370" t="str">
        <f>'MARK LIST'!BZ369</f>
        <v>E1</v>
      </c>
      <c r="GI45" s="370">
        <f>'MARK LIST'!CE369</f>
        <v>16</v>
      </c>
      <c r="GJ45" s="370">
        <f t="shared" si="26"/>
        <v>32</v>
      </c>
      <c r="GK45" s="370" t="str">
        <f>'MARK LIST'!CF369</f>
        <v>E1</v>
      </c>
      <c r="GL45" s="370">
        <f>'MARK LIST'!CS369</f>
        <v>30</v>
      </c>
      <c r="GM45" s="370">
        <f t="shared" si="27"/>
        <v>30</v>
      </c>
      <c r="GN45" s="370" t="str">
        <f>'MARK LIST'!DJ369</f>
        <v>E1</v>
      </c>
      <c r="GO45" s="370">
        <f>'MARK LIST'!CT369</f>
        <v>32</v>
      </c>
      <c r="GP45" s="370">
        <f t="shared" si="28"/>
        <v>32</v>
      </c>
      <c r="GQ45" s="371" t="str">
        <f t="shared" si="29"/>
        <v>E1</v>
      </c>
      <c r="GR45" s="370">
        <f>'MARK LIST'!CU369</f>
        <v>32</v>
      </c>
      <c r="GS45" s="370" t="str">
        <f>'MARK LIST'!CW369</f>
        <v>2</v>
      </c>
      <c r="GT45" s="370" t="str">
        <f>'MARK LIST'!CV369</f>
        <v>E1</v>
      </c>
      <c r="GU45" s="361" t="str">
        <f>'MARK LIST'!CQ432</f>
        <v>EIOP</v>
      </c>
      <c r="GV45" s="361" t="str">
        <f>'MARK LIST'!CR432</f>
        <v>EIOP</v>
      </c>
      <c r="GW45" s="361" t="str">
        <f>'MARK LIST'!CS432</f>
        <v>EIOP</v>
      </c>
      <c r="GX45" s="361">
        <f>'MARK LIST'!CT432</f>
        <v>0</v>
      </c>
      <c r="GY45" s="361" t="e">
        <f>'MARK LIST'!CU432</f>
        <v>#VALUE!</v>
      </c>
    </row>
    <row r="46" spans="1:207" ht="13.35" customHeight="1">
      <c r="A46" s="359">
        <f>'STUDENT PROFILE'!A46</f>
        <v>40</v>
      </c>
      <c r="B46" s="359" t="str">
        <f>'STUDENT PROFILE'!B46</f>
        <v>I</v>
      </c>
      <c r="C46" s="360" t="str">
        <f>'STUDENT PROFILE'!C46</f>
        <v>Anil</v>
      </c>
      <c r="D46" s="359">
        <f>'STUDENT PROFILE'!D46</f>
        <v>2758</v>
      </c>
      <c r="E46" s="364">
        <f>'MARK LIST'!K50</f>
        <v>24</v>
      </c>
      <c r="F46" s="364">
        <f>'MARK LIST'!L50</f>
        <v>30</v>
      </c>
      <c r="G46" s="364" t="str">
        <f>'MARK LIST'!M50</f>
        <v>E1</v>
      </c>
      <c r="H46" s="361">
        <f>'MARK LIST'!Y50</f>
        <v>24</v>
      </c>
      <c r="I46" s="361">
        <f>'MARK LIST'!Z50</f>
        <v>30</v>
      </c>
      <c r="J46" s="361" t="str">
        <f>'MARK LIST'!AA50</f>
        <v>E1</v>
      </c>
      <c r="K46" s="361">
        <f>'MARK LIST'!AG50</f>
        <v>32</v>
      </c>
      <c r="L46" s="361">
        <f>'MARK LIST'!AI50</f>
        <v>32</v>
      </c>
      <c r="M46" s="361" t="str">
        <f>'MARK LIST'!AJ50</f>
        <v>E1</v>
      </c>
      <c r="N46" s="361">
        <f>'MARK LIST'!AO50</f>
        <v>16</v>
      </c>
      <c r="O46" s="361">
        <f t="shared" si="0"/>
        <v>32</v>
      </c>
      <c r="P46" s="361" t="str">
        <f>'MARK LIST'!AP50</f>
        <v>E1</v>
      </c>
      <c r="Q46" s="361">
        <f>'MARK LIST'!BA50</f>
        <v>24</v>
      </c>
      <c r="R46" s="361">
        <f>'MARK LIST'!BB50</f>
        <v>30</v>
      </c>
      <c r="S46" s="361" t="str">
        <f>'MARK LIST'!BC50</f>
        <v>E1</v>
      </c>
      <c r="T46" s="361">
        <f>'MARK LIST'!BO50</f>
        <v>24</v>
      </c>
      <c r="U46" s="361">
        <f>'MARK LIST'!BP50</f>
        <v>30</v>
      </c>
      <c r="V46" s="361" t="str">
        <f>'MARK LIST'!BQ50</f>
        <v>E1</v>
      </c>
      <c r="W46" s="361">
        <f>'MARK LIST'!BW50</f>
        <v>32</v>
      </c>
      <c r="X46" s="361">
        <f>'MARK LIST'!BY50</f>
        <v>32</v>
      </c>
      <c r="Y46" s="361" t="str">
        <f>'MARK LIST'!BZ50</f>
        <v>E1</v>
      </c>
      <c r="Z46" s="361">
        <f>'MARK LIST'!CE50</f>
        <v>16</v>
      </c>
      <c r="AA46" s="361">
        <f t="shared" si="1"/>
        <v>32</v>
      </c>
      <c r="AB46" s="361" t="str">
        <f>'MARK LIST'!CF50</f>
        <v>E1</v>
      </c>
      <c r="AC46" s="361">
        <f>'MARK LIST'!CS50</f>
        <v>30</v>
      </c>
      <c r="AD46" s="361">
        <f t="shared" si="2"/>
        <v>30</v>
      </c>
      <c r="AE46" s="361" t="str">
        <f>'MARK LIST'!DJ50</f>
        <v>E1</v>
      </c>
      <c r="AF46" s="361">
        <f>'MARK LIST'!CT50</f>
        <v>32</v>
      </c>
      <c r="AG46" s="361">
        <f t="shared" si="3"/>
        <v>32</v>
      </c>
      <c r="AH46" s="113" t="str">
        <f t="shared" si="4"/>
        <v>E1</v>
      </c>
      <c r="AI46" s="361">
        <f>'MARK LIST'!CU50</f>
        <v>32</v>
      </c>
      <c r="AJ46" s="361" t="str">
        <f>'MARK LIST'!CW50</f>
        <v>2</v>
      </c>
      <c r="AK46" s="361" t="str">
        <f>'MARK LIST'!CV50</f>
        <v>E1</v>
      </c>
      <c r="AL46" s="365">
        <f>'MARK LIST'!K114</f>
        <v>24</v>
      </c>
      <c r="AM46" s="365">
        <f>'MARK LIST'!L114</f>
        <v>30</v>
      </c>
      <c r="AN46" s="365" t="str">
        <f>'MARK LIST'!M114</f>
        <v>E1</v>
      </c>
      <c r="AO46" s="365">
        <f>'MARK LIST'!Y114</f>
        <v>24</v>
      </c>
      <c r="AP46" s="365">
        <f>'MARK LIST'!Z114</f>
        <v>30</v>
      </c>
      <c r="AQ46" s="365" t="str">
        <f>'MARK LIST'!AA114</f>
        <v>E1</v>
      </c>
      <c r="AR46" s="365">
        <f>'MARK LIST'!AG114</f>
        <v>32</v>
      </c>
      <c r="AS46" s="365">
        <f>'MARK LIST'!AI114</f>
        <v>32</v>
      </c>
      <c r="AT46" s="365" t="str">
        <f>'MARK LIST'!AJ114</f>
        <v>E1</v>
      </c>
      <c r="AU46" s="365">
        <f>'MARK LIST'!AO114</f>
        <v>16</v>
      </c>
      <c r="AV46" s="365">
        <f t="shared" si="5"/>
        <v>32</v>
      </c>
      <c r="AW46" s="365" t="str">
        <f>'MARK LIST'!AP114</f>
        <v>E1</v>
      </c>
      <c r="AX46" s="365">
        <f>'MARK LIST'!BA114</f>
        <v>24</v>
      </c>
      <c r="AY46" s="365">
        <f>'MARK LIST'!BB114</f>
        <v>30</v>
      </c>
      <c r="AZ46" s="365" t="str">
        <f>'MARK LIST'!BC114</f>
        <v>E1</v>
      </c>
      <c r="BA46" s="365">
        <f>'MARK LIST'!BO114</f>
        <v>24</v>
      </c>
      <c r="BB46" s="365">
        <f>'MARK LIST'!BP114</f>
        <v>30</v>
      </c>
      <c r="BC46" s="365" t="str">
        <f>'MARK LIST'!BQ114</f>
        <v>E1</v>
      </c>
      <c r="BD46" s="365">
        <f>'MARK LIST'!BW114</f>
        <v>32</v>
      </c>
      <c r="BE46" s="365">
        <f>'MARK LIST'!BY114</f>
        <v>40</v>
      </c>
      <c r="BF46" s="365" t="str">
        <f>'MARK LIST'!BZ114</f>
        <v>D</v>
      </c>
      <c r="BG46" s="365">
        <f>'MARK LIST'!CE114</f>
        <v>18</v>
      </c>
      <c r="BH46" s="365">
        <f t="shared" si="6"/>
        <v>36</v>
      </c>
      <c r="BI46" s="365" t="str">
        <f>'MARK LIST'!CF114</f>
        <v>D</v>
      </c>
      <c r="BJ46" s="365">
        <f>'MARK LIST'!CS114</f>
        <v>30</v>
      </c>
      <c r="BK46" s="365">
        <f t="shared" si="7"/>
        <v>100</v>
      </c>
      <c r="BL46" s="365" t="str">
        <f>'MARK LIST'!DJ114</f>
        <v>E1</v>
      </c>
      <c r="BM46" s="365">
        <f>'MARK LIST'!CT114</f>
        <v>36</v>
      </c>
      <c r="BN46" s="365">
        <f t="shared" si="8"/>
        <v>36</v>
      </c>
      <c r="BO46" s="366" t="str">
        <f t="shared" si="9"/>
        <v>D</v>
      </c>
      <c r="BP46" s="365">
        <f>'MARK LIST'!CU114</f>
        <v>34</v>
      </c>
      <c r="BQ46" s="365" t="str">
        <f>'MARK LIST'!CW114</f>
        <v>4</v>
      </c>
      <c r="BR46" s="365" t="str">
        <f>'MARK LIST'!CV114</f>
        <v>D</v>
      </c>
      <c r="BS46" s="367">
        <f>'MARK LIST'!K178</f>
        <v>24</v>
      </c>
      <c r="BT46" s="367">
        <f>'MARK LIST'!L178</f>
        <v>30</v>
      </c>
      <c r="BU46" s="367" t="str">
        <f>'MARK LIST'!M178</f>
        <v>E1</v>
      </c>
      <c r="BV46" s="367">
        <f>'MARK LIST'!Y178</f>
        <v>24</v>
      </c>
      <c r="BW46" s="367">
        <f>'MARK LIST'!Z178</f>
        <v>30</v>
      </c>
      <c r="BX46" s="367" t="str">
        <f>'MARK LIST'!AA178</f>
        <v>E1</v>
      </c>
      <c r="BY46" s="367">
        <f>'MARK LIST'!AG178</f>
        <v>32</v>
      </c>
      <c r="BZ46" s="367">
        <f>'MARK LIST'!AI178</f>
        <v>32</v>
      </c>
      <c r="CA46" s="367" t="str">
        <f>'MARK LIST'!AJ178</f>
        <v>E1</v>
      </c>
      <c r="CB46" s="367">
        <f>'MARK LIST'!AO178</f>
        <v>16</v>
      </c>
      <c r="CC46" s="367">
        <f t="shared" si="10"/>
        <v>32</v>
      </c>
      <c r="CD46" s="367" t="str">
        <f>'MARK LIST'!AP178</f>
        <v>E1</v>
      </c>
      <c r="CE46" s="367">
        <f>'MARK LIST'!BA178</f>
        <v>24</v>
      </c>
      <c r="CF46" s="367">
        <f>'MARK LIST'!BB178</f>
        <v>30</v>
      </c>
      <c r="CG46" s="367" t="str">
        <f>'MARK LIST'!BC178</f>
        <v>E1</v>
      </c>
      <c r="CH46" s="367">
        <f>'MARK LIST'!BO178</f>
        <v>24</v>
      </c>
      <c r="CI46" s="367">
        <f>'MARK LIST'!BP178</f>
        <v>30</v>
      </c>
      <c r="CJ46" s="367" t="str">
        <f>'MARK LIST'!BQ178</f>
        <v>E1</v>
      </c>
      <c r="CK46" s="367">
        <f>'MARK LIST'!BW178</f>
        <v>32</v>
      </c>
      <c r="CL46" s="367">
        <f>'MARK LIST'!BY178</f>
        <v>36</v>
      </c>
      <c r="CM46" s="367" t="str">
        <f>'MARK LIST'!BZ178</f>
        <v>D</v>
      </c>
      <c r="CN46" s="367">
        <f>'MARK LIST'!CE178</f>
        <v>17</v>
      </c>
      <c r="CO46" s="367">
        <f t="shared" si="11"/>
        <v>34</v>
      </c>
      <c r="CP46" s="367" t="str">
        <f>'MARK LIST'!CF178</f>
        <v>D</v>
      </c>
      <c r="CQ46" s="367">
        <f>'MARK LIST'!CS178</f>
        <v>30</v>
      </c>
      <c r="CR46" s="367">
        <f t="shared" si="12"/>
        <v>30</v>
      </c>
      <c r="CS46" s="367" t="str">
        <f>'MARK LIST'!DJ178</f>
        <v>E1</v>
      </c>
      <c r="CT46" s="367">
        <f>'MARK LIST'!CT178</f>
        <v>34</v>
      </c>
      <c r="CU46" s="367">
        <f t="shared" si="13"/>
        <v>34</v>
      </c>
      <c r="CV46" s="368" t="str">
        <f t="shared" si="14"/>
        <v>D</v>
      </c>
      <c r="CW46" s="367">
        <f>'MARK LIST'!CU178</f>
        <v>33</v>
      </c>
      <c r="CX46" s="367" t="str">
        <f>'MARK LIST'!CW178</f>
        <v>4</v>
      </c>
      <c r="CY46" s="367" t="str">
        <f>'MARK LIST'!CV178</f>
        <v>D</v>
      </c>
      <c r="CZ46" s="369">
        <f>'MARK LIST'!K242</f>
        <v>24</v>
      </c>
      <c r="DA46" s="369">
        <f>'MARK LIST'!L242</f>
        <v>24</v>
      </c>
      <c r="DB46" s="369" t="str">
        <f>'MARK LIST'!M242</f>
        <v>E1</v>
      </c>
      <c r="DC46" s="369">
        <f>'MARK LIST'!Y242</f>
        <v>24</v>
      </c>
      <c r="DD46" s="369">
        <f>'MARK LIST'!Z242</f>
        <v>30</v>
      </c>
      <c r="DE46" s="369" t="str">
        <f>'MARK LIST'!AA242</f>
        <v>E1</v>
      </c>
      <c r="DF46" s="369">
        <f>'MARK LIST'!AG242</f>
        <v>32</v>
      </c>
      <c r="DG46" s="369">
        <f>'MARK LIST'!AI242</f>
        <v>32</v>
      </c>
      <c r="DH46" s="369" t="str">
        <f>'MARK LIST'!AJ242</f>
        <v>E1</v>
      </c>
      <c r="DI46" s="369">
        <f>'MARK LIST'!AO242</f>
        <v>15</v>
      </c>
      <c r="DJ46" s="369">
        <f t="shared" si="15"/>
        <v>30</v>
      </c>
      <c r="DK46" s="369" t="str">
        <f>'MARK LIST'!AP242</f>
        <v>E1</v>
      </c>
      <c r="DL46" s="369">
        <f>'MARK LIST'!BA242</f>
        <v>24</v>
      </c>
      <c r="DM46" s="369">
        <f>'MARK LIST'!BB242</f>
        <v>30</v>
      </c>
      <c r="DN46" s="369" t="str">
        <f>'MARK LIST'!BC242</f>
        <v>E1</v>
      </c>
      <c r="DO46" s="369">
        <f>'MARK LIST'!BO242</f>
        <v>24</v>
      </c>
      <c r="DP46" s="369">
        <f>'MARK LIST'!BP242</f>
        <v>30</v>
      </c>
      <c r="DQ46" s="369" t="str">
        <f>'MARK LIST'!BQ242</f>
        <v>E1</v>
      </c>
      <c r="DR46" s="369">
        <f>'MARK LIST'!BW242</f>
        <v>32</v>
      </c>
      <c r="DS46" s="369">
        <f>'MARK LIST'!BY242</f>
        <v>32</v>
      </c>
      <c r="DT46" s="369" t="str">
        <f>'MARK LIST'!BZ242</f>
        <v>E1</v>
      </c>
      <c r="DU46" s="369">
        <f>'MARK LIST'!CE242</f>
        <v>16</v>
      </c>
      <c r="DV46" s="369">
        <f t="shared" si="16"/>
        <v>32</v>
      </c>
      <c r="DW46" s="369" t="str">
        <f>'MARK LIST'!CF242</f>
        <v>E1</v>
      </c>
      <c r="DX46" s="369">
        <f>'MARK LIST'!CS242</f>
        <v>29</v>
      </c>
      <c r="DY46" s="369">
        <f t="shared" si="17"/>
        <v>29</v>
      </c>
      <c r="DZ46" s="369" t="str">
        <f>'MARK LIST'!DJ242</f>
        <v>E1</v>
      </c>
      <c r="EA46" s="369">
        <f>'MARK LIST'!CT242</f>
        <v>32</v>
      </c>
      <c r="EB46" s="369">
        <f t="shared" si="18"/>
        <v>32</v>
      </c>
      <c r="EC46" s="113" t="str">
        <f t="shared" si="19"/>
        <v>E1</v>
      </c>
      <c r="ED46" s="369">
        <f>'MARK LIST'!CU242</f>
        <v>31</v>
      </c>
      <c r="EE46" s="369" t="str">
        <f>'MARK LIST'!CW242</f>
        <v>2</v>
      </c>
      <c r="EF46" s="369" t="str">
        <f>'MARK LIST'!CV242</f>
        <v>E1</v>
      </c>
      <c r="EG46" s="367">
        <f>'MARK LIST'!K306</f>
        <v>24</v>
      </c>
      <c r="EH46" s="367">
        <f>'MARK LIST'!L306</f>
        <v>30</v>
      </c>
      <c r="EI46" s="367" t="str">
        <f>'MARK LIST'!M306</f>
        <v>E1</v>
      </c>
      <c r="EJ46" s="367">
        <f>'MARK LIST'!Y306</f>
        <v>24</v>
      </c>
      <c r="EK46" s="367">
        <f>'MARK LIST'!Z306</f>
        <v>30</v>
      </c>
      <c r="EL46" s="367" t="str">
        <f>'MARK LIST'!AA306</f>
        <v>E1</v>
      </c>
      <c r="EM46" s="367">
        <f>'MARK LIST'!AG306</f>
        <v>32</v>
      </c>
      <c r="EN46" s="367">
        <f>'MARK LIST'!AI306</f>
        <v>32</v>
      </c>
      <c r="EO46" s="367" t="str">
        <f>'MARK LIST'!AJ306</f>
        <v>E1</v>
      </c>
      <c r="EP46" s="367">
        <f>'MARK LIST'!AO306</f>
        <v>16</v>
      </c>
      <c r="EQ46" s="367">
        <f t="shared" si="20"/>
        <v>32</v>
      </c>
      <c r="ER46" s="367" t="str">
        <f>'MARK LIST'!AP306</f>
        <v>E1</v>
      </c>
      <c r="ES46" s="367">
        <f>'MARK LIST'!BA306</f>
        <v>24</v>
      </c>
      <c r="ET46" s="367">
        <f>'MARK LIST'!BB306</f>
        <v>30</v>
      </c>
      <c r="EU46" s="367" t="str">
        <f>'MARK LIST'!BC306</f>
        <v>E1</v>
      </c>
      <c r="EV46" s="367">
        <f>'MARK LIST'!BO306</f>
        <v>24</v>
      </c>
      <c r="EW46" s="367">
        <f>'MARK LIST'!BP306</f>
        <v>30</v>
      </c>
      <c r="EX46" s="367" t="str">
        <f>'MARK LIST'!BQ306</f>
        <v>E1</v>
      </c>
      <c r="EY46" s="367">
        <f>'MARK LIST'!BW306</f>
        <v>32</v>
      </c>
      <c r="EZ46" s="367">
        <f>'MARK LIST'!BY306</f>
        <v>40</v>
      </c>
      <c r="FA46" s="367" t="str">
        <f>'MARK LIST'!BZ306</f>
        <v>D</v>
      </c>
      <c r="FB46" s="367">
        <f>'MARK LIST'!CE306</f>
        <v>18</v>
      </c>
      <c r="FC46" s="367">
        <f t="shared" si="21"/>
        <v>36</v>
      </c>
      <c r="FD46" s="367" t="str">
        <f>'MARK LIST'!CF306</f>
        <v>D</v>
      </c>
      <c r="FE46" s="367">
        <f>'MARK LIST'!CS306</f>
        <v>30</v>
      </c>
      <c r="FF46" s="367">
        <f t="shared" si="22"/>
        <v>30</v>
      </c>
      <c r="FG46" s="367" t="str">
        <f>'MARK LIST'!DJ306</f>
        <v>E1</v>
      </c>
      <c r="FH46" s="367">
        <f>'MARK LIST'!CT306</f>
        <v>36</v>
      </c>
      <c r="FI46" s="367">
        <f t="shared" si="23"/>
        <v>36</v>
      </c>
      <c r="FJ46" s="368" t="str">
        <f t="shared" ca="1" si="24"/>
        <v>D</v>
      </c>
      <c r="FK46" s="367">
        <f>'MARK LIST'!CU306</f>
        <v>34</v>
      </c>
      <c r="FL46" s="367" t="str">
        <f>'MARK LIST'!CW306</f>
        <v>4</v>
      </c>
      <c r="FM46" s="367" t="str">
        <f>'MARK LIST'!CV306</f>
        <v>D</v>
      </c>
      <c r="FN46" s="370">
        <f>'MARK LIST'!K370</f>
        <v>24</v>
      </c>
      <c r="FO46" s="370">
        <f>'MARK LIST'!L370</f>
        <v>30</v>
      </c>
      <c r="FP46" s="370" t="str">
        <f>'MARK LIST'!M370</f>
        <v>E1</v>
      </c>
      <c r="FQ46" s="370">
        <f>'MARK LIST'!Y370</f>
        <v>24</v>
      </c>
      <c r="FR46" s="370">
        <f>'MARK LIST'!Z370</f>
        <v>30</v>
      </c>
      <c r="FS46" s="370" t="str">
        <f>'MARK LIST'!AA370</f>
        <v>E1</v>
      </c>
      <c r="FT46" s="370">
        <f>'MARK LIST'!AG370</f>
        <v>32</v>
      </c>
      <c r="FU46" s="370">
        <f>'MARK LIST'!AI370</f>
        <v>32</v>
      </c>
      <c r="FV46" s="370" t="str">
        <f>'MARK LIST'!AJ370</f>
        <v>E1</v>
      </c>
      <c r="FW46" s="370">
        <f>'MARK LIST'!AO370</f>
        <v>16</v>
      </c>
      <c r="FX46" s="370">
        <f t="shared" si="25"/>
        <v>32</v>
      </c>
      <c r="FY46" s="370" t="str">
        <f>'MARK LIST'!AP370</f>
        <v>E1</v>
      </c>
      <c r="FZ46" s="370">
        <f>'MARK LIST'!BA370</f>
        <v>24</v>
      </c>
      <c r="GA46" s="370">
        <f>'MARK LIST'!BB370</f>
        <v>30</v>
      </c>
      <c r="GB46" s="370" t="str">
        <f>'MARK LIST'!BC370</f>
        <v>E1</v>
      </c>
      <c r="GC46" s="370">
        <f>'MARK LIST'!BO370</f>
        <v>24</v>
      </c>
      <c r="GD46" s="370">
        <f>'MARK LIST'!BP370</f>
        <v>30</v>
      </c>
      <c r="GE46" s="370" t="str">
        <f>'MARK LIST'!BQ370</f>
        <v>E1</v>
      </c>
      <c r="GF46" s="370">
        <f>'MARK LIST'!BW370</f>
        <v>32</v>
      </c>
      <c r="GG46" s="370">
        <f>'MARK LIST'!BY370</f>
        <v>32</v>
      </c>
      <c r="GH46" s="370" t="str">
        <f>'MARK LIST'!BZ370</f>
        <v>E1</v>
      </c>
      <c r="GI46" s="370">
        <f>'MARK LIST'!CE370</f>
        <v>16</v>
      </c>
      <c r="GJ46" s="370">
        <f t="shared" si="26"/>
        <v>32</v>
      </c>
      <c r="GK46" s="370" t="str">
        <f>'MARK LIST'!CF370</f>
        <v>E1</v>
      </c>
      <c r="GL46" s="370">
        <f>'MARK LIST'!CS370</f>
        <v>30</v>
      </c>
      <c r="GM46" s="370">
        <f t="shared" si="27"/>
        <v>30</v>
      </c>
      <c r="GN46" s="370" t="str">
        <f>'MARK LIST'!DJ370</f>
        <v>E1</v>
      </c>
      <c r="GO46" s="370">
        <f>'MARK LIST'!CT370</f>
        <v>32</v>
      </c>
      <c r="GP46" s="370">
        <f t="shared" si="28"/>
        <v>32</v>
      </c>
      <c r="GQ46" s="371" t="str">
        <f t="shared" si="29"/>
        <v>E1</v>
      </c>
      <c r="GR46" s="370">
        <f>'MARK LIST'!CU370</f>
        <v>32</v>
      </c>
      <c r="GS46" s="370" t="str">
        <f>'MARK LIST'!CW370</f>
        <v>2</v>
      </c>
      <c r="GT46" s="370" t="str">
        <f>'MARK LIST'!CV370</f>
        <v>E1</v>
      </c>
      <c r="GU46" s="361" t="str">
        <f>'MARK LIST'!CQ433</f>
        <v>EIOP</v>
      </c>
      <c r="GV46" s="361" t="str">
        <f>'MARK LIST'!CR433</f>
        <v>EIOP</v>
      </c>
      <c r="GW46" s="361" t="str">
        <f>'MARK LIST'!CS433</f>
        <v>EIOP</v>
      </c>
      <c r="GX46" s="361">
        <f>'MARK LIST'!CT433</f>
        <v>0</v>
      </c>
      <c r="GY46" s="361" t="e">
        <f>'MARK LIST'!CU433</f>
        <v>#VALUE!</v>
      </c>
    </row>
    <row r="47" spans="1:207" ht="13.35" customHeight="1">
      <c r="A47" s="359">
        <f>'STUDENT PROFILE'!A47</f>
        <v>41</v>
      </c>
      <c r="B47" s="359" t="str">
        <f>'STUDENT PROFILE'!B47</f>
        <v>K</v>
      </c>
      <c r="C47" s="360" t="str">
        <f>'STUDENT PROFILE'!C47</f>
        <v>Ravi Kumar</v>
      </c>
      <c r="D47" s="359">
        <f>'STUDENT PROFILE'!D47</f>
        <v>2760</v>
      </c>
      <c r="E47" s="364">
        <f>'MARK LIST'!K51</f>
        <v>16</v>
      </c>
      <c r="F47" s="364">
        <f>'MARK LIST'!L51</f>
        <v>20</v>
      </c>
      <c r="G47" s="364" t="str">
        <f>'MARK LIST'!M51</f>
        <v>E2</v>
      </c>
      <c r="H47" s="361">
        <f>'MARK LIST'!Y51</f>
        <v>16</v>
      </c>
      <c r="I47" s="361">
        <f>'MARK LIST'!Z51</f>
        <v>20</v>
      </c>
      <c r="J47" s="361" t="str">
        <f>'MARK LIST'!AA51</f>
        <v>E2</v>
      </c>
      <c r="K47" s="361">
        <f>'MARK LIST'!AG51</f>
        <v>20</v>
      </c>
      <c r="L47" s="361">
        <f>'MARK LIST'!AI51</f>
        <v>20</v>
      </c>
      <c r="M47" s="361" t="str">
        <f>'MARK LIST'!AJ51</f>
        <v>E2</v>
      </c>
      <c r="N47" s="361">
        <f>'MARK LIST'!AO51</f>
        <v>10</v>
      </c>
      <c r="O47" s="361">
        <f t="shared" si="0"/>
        <v>20</v>
      </c>
      <c r="P47" s="361" t="str">
        <f>'MARK LIST'!AP51</f>
        <v>E2</v>
      </c>
      <c r="Q47" s="361">
        <f>'MARK LIST'!BA51</f>
        <v>16</v>
      </c>
      <c r="R47" s="361">
        <f>'MARK LIST'!BB51</f>
        <v>20</v>
      </c>
      <c r="S47" s="361" t="str">
        <f>'MARK LIST'!BC51</f>
        <v>E2</v>
      </c>
      <c r="T47" s="361">
        <f>'MARK LIST'!BO51</f>
        <v>16</v>
      </c>
      <c r="U47" s="361">
        <f>'MARK LIST'!BP51</f>
        <v>20</v>
      </c>
      <c r="V47" s="361" t="str">
        <f>'MARK LIST'!BQ51</f>
        <v>E2</v>
      </c>
      <c r="W47" s="361">
        <f>'MARK LIST'!BW51</f>
        <v>20</v>
      </c>
      <c r="X47" s="361">
        <f>'MARK LIST'!BY51</f>
        <v>20</v>
      </c>
      <c r="Y47" s="361" t="str">
        <f>'MARK LIST'!BZ51</f>
        <v>E2</v>
      </c>
      <c r="Z47" s="361">
        <f>'MARK LIST'!CE51</f>
        <v>10</v>
      </c>
      <c r="AA47" s="361">
        <f t="shared" si="1"/>
        <v>20</v>
      </c>
      <c r="AB47" s="361" t="str">
        <f>'MARK LIST'!CF51</f>
        <v>E2</v>
      </c>
      <c r="AC47" s="361">
        <f>'MARK LIST'!CS51</f>
        <v>20</v>
      </c>
      <c r="AD47" s="361">
        <f t="shared" si="2"/>
        <v>20</v>
      </c>
      <c r="AE47" s="361" t="str">
        <f>'MARK LIST'!DJ51</f>
        <v>E2</v>
      </c>
      <c r="AF47" s="361">
        <f>'MARK LIST'!CT51</f>
        <v>20</v>
      </c>
      <c r="AG47" s="361">
        <f t="shared" si="3"/>
        <v>20</v>
      </c>
      <c r="AH47" s="113" t="str">
        <f t="shared" si="4"/>
        <v>E2</v>
      </c>
      <c r="AI47" s="361">
        <f>'MARK LIST'!CU51</f>
        <v>20</v>
      </c>
      <c r="AJ47" s="361" t="str">
        <f>'MARK LIST'!CW51</f>
        <v>3</v>
      </c>
      <c r="AK47" s="361" t="str">
        <f>'MARK LIST'!CV51</f>
        <v>E2</v>
      </c>
      <c r="AL47" s="365">
        <f>'MARK LIST'!K115</f>
        <v>16</v>
      </c>
      <c r="AM47" s="365">
        <f>'MARK LIST'!L115</f>
        <v>20</v>
      </c>
      <c r="AN47" s="365" t="str">
        <f>'MARK LIST'!M115</f>
        <v>E2</v>
      </c>
      <c r="AO47" s="365">
        <f>'MARK LIST'!Y115</f>
        <v>16</v>
      </c>
      <c r="AP47" s="365">
        <f>'MARK LIST'!Z115</f>
        <v>20</v>
      </c>
      <c r="AQ47" s="365" t="str">
        <f>'MARK LIST'!AA115</f>
        <v>E2</v>
      </c>
      <c r="AR47" s="365">
        <f>'MARK LIST'!AG115</f>
        <v>20</v>
      </c>
      <c r="AS47" s="365">
        <f>'MARK LIST'!AI115</f>
        <v>20</v>
      </c>
      <c r="AT47" s="365" t="str">
        <f>'MARK LIST'!AJ115</f>
        <v>E2</v>
      </c>
      <c r="AU47" s="365">
        <f>'MARK LIST'!AO115</f>
        <v>10</v>
      </c>
      <c r="AV47" s="365">
        <f t="shared" si="5"/>
        <v>20</v>
      </c>
      <c r="AW47" s="365" t="str">
        <f>'MARK LIST'!AP115</f>
        <v>E2</v>
      </c>
      <c r="AX47" s="365">
        <f>'MARK LIST'!BA115</f>
        <v>16</v>
      </c>
      <c r="AY47" s="365">
        <f>'MARK LIST'!BB115</f>
        <v>20</v>
      </c>
      <c r="AZ47" s="365" t="str">
        <f>'MARK LIST'!BC115</f>
        <v>E2</v>
      </c>
      <c r="BA47" s="365">
        <f>'MARK LIST'!BO115</f>
        <v>16</v>
      </c>
      <c r="BB47" s="365">
        <f>'MARK LIST'!BP115</f>
        <v>20</v>
      </c>
      <c r="BC47" s="365" t="str">
        <f>'MARK LIST'!BQ115</f>
        <v>E2</v>
      </c>
      <c r="BD47" s="365">
        <f>'MARK LIST'!BW115</f>
        <v>20</v>
      </c>
      <c r="BE47" s="365">
        <f>'MARK LIST'!BY115</f>
        <v>25</v>
      </c>
      <c r="BF47" s="365" t="str">
        <f>'MARK LIST'!BZ115</f>
        <v>E1</v>
      </c>
      <c r="BG47" s="365">
        <f>'MARK LIST'!CE115</f>
        <v>12</v>
      </c>
      <c r="BH47" s="365">
        <f t="shared" si="6"/>
        <v>24</v>
      </c>
      <c r="BI47" s="365" t="str">
        <f>'MARK LIST'!CF115</f>
        <v>E1</v>
      </c>
      <c r="BJ47" s="365">
        <f>'MARK LIST'!CS115</f>
        <v>20</v>
      </c>
      <c r="BK47" s="365">
        <f t="shared" si="7"/>
        <v>66.666666666666657</v>
      </c>
      <c r="BL47" s="365" t="str">
        <f>'MARK LIST'!DJ115</f>
        <v>E2</v>
      </c>
      <c r="BM47" s="365">
        <f>'MARK LIST'!CT115</f>
        <v>23</v>
      </c>
      <c r="BN47" s="365">
        <f t="shared" si="8"/>
        <v>23</v>
      </c>
      <c r="BO47" s="366" t="str">
        <f t="shared" si="9"/>
        <v>E1</v>
      </c>
      <c r="BP47" s="365">
        <f>'MARK LIST'!CU115</f>
        <v>22</v>
      </c>
      <c r="BQ47" s="365" t="str">
        <f>'MARK LIST'!CW115</f>
        <v>2</v>
      </c>
      <c r="BR47" s="365" t="str">
        <f>'MARK LIST'!CV115</f>
        <v>E1</v>
      </c>
      <c r="BS47" s="367">
        <f>'MARK LIST'!K179</f>
        <v>16</v>
      </c>
      <c r="BT47" s="367">
        <f>'MARK LIST'!L179</f>
        <v>20</v>
      </c>
      <c r="BU47" s="367" t="str">
        <f>'MARK LIST'!M179</f>
        <v>E2</v>
      </c>
      <c r="BV47" s="367">
        <f>'MARK LIST'!Y179</f>
        <v>16</v>
      </c>
      <c r="BW47" s="367">
        <f>'MARK LIST'!Z179</f>
        <v>20</v>
      </c>
      <c r="BX47" s="367" t="str">
        <f>'MARK LIST'!AA179</f>
        <v>E2</v>
      </c>
      <c r="BY47" s="367">
        <f>'MARK LIST'!AG179</f>
        <v>20</v>
      </c>
      <c r="BZ47" s="367">
        <f>'MARK LIST'!AI179</f>
        <v>20</v>
      </c>
      <c r="CA47" s="367" t="str">
        <f>'MARK LIST'!AJ179</f>
        <v>E2</v>
      </c>
      <c r="CB47" s="367">
        <f>'MARK LIST'!AO179</f>
        <v>10</v>
      </c>
      <c r="CC47" s="367">
        <f t="shared" si="10"/>
        <v>20</v>
      </c>
      <c r="CD47" s="367" t="str">
        <f>'MARK LIST'!AP179</f>
        <v>E2</v>
      </c>
      <c r="CE47" s="367">
        <f>'MARK LIST'!BA179</f>
        <v>16</v>
      </c>
      <c r="CF47" s="367">
        <f>'MARK LIST'!BB179</f>
        <v>20</v>
      </c>
      <c r="CG47" s="367" t="str">
        <f>'MARK LIST'!BC179</f>
        <v>E2</v>
      </c>
      <c r="CH47" s="367">
        <f>'MARK LIST'!BO179</f>
        <v>16</v>
      </c>
      <c r="CI47" s="367">
        <f>'MARK LIST'!BP179</f>
        <v>20</v>
      </c>
      <c r="CJ47" s="367" t="str">
        <f>'MARK LIST'!BQ179</f>
        <v>E2</v>
      </c>
      <c r="CK47" s="367">
        <f>'MARK LIST'!BW179</f>
        <v>20</v>
      </c>
      <c r="CL47" s="367">
        <f>'MARK LIST'!BY179</f>
        <v>22</v>
      </c>
      <c r="CM47" s="367" t="str">
        <f>'MARK LIST'!BZ179</f>
        <v>E1</v>
      </c>
      <c r="CN47" s="367">
        <f>'MARK LIST'!CE179</f>
        <v>11</v>
      </c>
      <c r="CO47" s="367">
        <f t="shared" si="11"/>
        <v>22</v>
      </c>
      <c r="CP47" s="367" t="str">
        <f>'MARK LIST'!CF179</f>
        <v>E1</v>
      </c>
      <c r="CQ47" s="367">
        <f>'MARK LIST'!CS179</f>
        <v>20</v>
      </c>
      <c r="CR47" s="367">
        <f t="shared" si="12"/>
        <v>20</v>
      </c>
      <c r="CS47" s="367" t="str">
        <f>'MARK LIST'!DJ179</f>
        <v>E2</v>
      </c>
      <c r="CT47" s="367">
        <f>'MARK LIST'!CT179</f>
        <v>21</v>
      </c>
      <c r="CU47" s="367">
        <f t="shared" si="13"/>
        <v>21</v>
      </c>
      <c r="CV47" s="368" t="str">
        <f t="shared" si="14"/>
        <v>E1</v>
      </c>
      <c r="CW47" s="367">
        <f>'MARK LIST'!CU179</f>
        <v>21</v>
      </c>
      <c r="CX47" s="367" t="str">
        <f>'MARK LIST'!CW179</f>
        <v>2</v>
      </c>
      <c r="CY47" s="367" t="str">
        <f>'MARK LIST'!CV179</f>
        <v>E1</v>
      </c>
      <c r="CZ47" s="369">
        <f>'MARK LIST'!K243</f>
        <v>16</v>
      </c>
      <c r="DA47" s="369">
        <f>'MARK LIST'!L243</f>
        <v>16</v>
      </c>
      <c r="DB47" s="369" t="str">
        <f>'MARK LIST'!M243</f>
        <v>E2</v>
      </c>
      <c r="DC47" s="369">
        <f>'MARK LIST'!Y243</f>
        <v>16</v>
      </c>
      <c r="DD47" s="369">
        <f>'MARK LIST'!Z243</f>
        <v>20</v>
      </c>
      <c r="DE47" s="369" t="str">
        <f>'MARK LIST'!AA243</f>
        <v>E2</v>
      </c>
      <c r="DF47" s="369">
        <f>'MARK LIST'!AG243</f>
        <v>20</v>
      </c>
      <c r="DG47" s="369">
        <f>'MARK LIST'!AI243</f>
        <v>20</v>
      </c>
      <c r="DH47" s="369" t="str">
        <f>'MARK LIST'!AJ243</f>
        <v>E2</v>
      </c>
      <c r="DI47" s="369">
        <f>'MARK LIST'!AO243</f>
        <v>10</v>
      </c>
      <c r="DJ47" s="369">
        <f t="shared" si="15"/>
        <v>20</v>
      </c>
      <c r="DK47" s="369" t="str">
        <f>'MARK LIST'!AP243</f>
        <v>E2</v>
      </c>
      <c r="DL47" s="369">
        <f>'MARK LIST'!BA243</f>
        <v>16</v>
      </c>
      <c r="DM47" s="369">
        <f>'MARK LIST'!BB243</f>
        <v>20</v>
      </c>
      <c r="DN47" s="369" t="str">
        <f>'MARK LIST'!BC243</f>
        <v>E2</v>
      </c>
      <c r="DO47" s="369">
        <f>'MARK LIST'!BO243</f>
        <v>16</v>
      </c>
      <c r="DP47" s="369">
        <f>'MARK LIST'!BP243</f>
        <v>20</v>
      </c>
      <c r="DQ47" s="369" t="str">
        <f>'MARK LIST'!BQ243</f>
        <v>E2</v>
      </c>
      <c r="DR47" s="369">
        <f>'MARK LIST'!BW243</f>
        <v>20</v>
      </c>
      <c r="DS47" s="369">
        <f>'MARK LIST'!BY243</f>
        <v>20</v>
      </c>
      <c r="DT47" s="369" t="str">
        <f>'MARK LIST'!BZ243</f>
        <v>E2</v>
      </c>
      <c r="DU47" s="369">
        <f>'MARK LIST'!CE243</f>
        <v>10</v>
      </c>
      <c r="DV47" s="369">
        <f t="shared" si="16"/>
        <v>20</v>
      </c>
      <c r="DW47" s="369" t="str">
        <f>'MARK LIST'!CF243</f>
        <v>E2</v>
      </c>
      <c r="DX47" s="369">
        <f>'MARK LIST'!CS243</f>
        <v>19</v>
      </c>
      <c r="DY47" s="369">
        <f t="shared" si="17"/>
        <v>19</v>
      </c>
      <c r="DZ47" s="369" t="str">
        <f>'MARK LIST'!DJ243</f>
        <v>E2</v>
      </c>
      <c r="EA47" s="369">
        <f>'MARK LIST'!CT243</f>
        <v>20</v>
      </c>
      <c r="EB47" s="369">
        <f t="shared" si="18"/>
        <v>20</v>
      </c>
      <c r="EC47" s="113" t="str">
        <f t="shared" si="19"/>
        <v>E2</v>
      </c>
      <c r="ED47" s="369">
        <f>'MARK LIST'!CU243</f>
        <v>20</v>
      </c>
      <c r="EE47" s="369" t="str">
        <f>'MARK LIST'!CW243</f>
        <v>3</v>
      </c>
      <c r="EF47" s="369" t="str">
        <f>'MARK LIST'!CV243</f>
        <v>E2</v>
      </c>
      <c r="EG47" s="367">
        <f>'MARK LIST'!K307</f>
        <v>16</v>
      </c>
      <c r="EH47" s="367">
        <f>'MARK LIST'!L307</f>
        <v>20</v>
      </c>
      <c r="EI47" s="367" t="str">
        <f>'MARK LIST'!M307</f>
        <v>E2</v>
      </c>
      <c r="EJ47" s="367">
        <f>'MARK LIST'!Y307</f>
        <v>16</v>
      </c>
      <c r="EK47" s="367">
        <f>'MARK LIST'!Z307</f>
        <v>20</v>
      </c>
      <c r="EL47" s="367" t="str">
        <f>'MARK LIST'!AA307</f>
        <v>E2</v>
      </c>
      <c r="EM47" s="367">
        <f>'MARK LIST'!AG307</f>
        <v>20</v>
      </c>
      <c r="EN47" s="367">
        <f>'MARK LIST'!AI307</f>
        <v>20</v>
      </c>
      <c r="EO47" s="367" t="str">
        <f>'MARK LIST'!AJ307</f>
        <v>E2</v>
      </c>
      <c r="EP47" s="367">
        <f>'MARK LIST'!AO307</f>
        <v>10</v>
      </c>
      <c r="EQ47" s="367">
        <f t="shared" si="20"/>
        <v>20</v>
      </c>
      <c r="ER47" s="367" t="str">
        <f>'MARK LIST'!AP307</f>
        <v>E2</v>
      </c>
      <c r="ES47" s="367">
        <f>'MARK LIST'!BA307</f>
        <v>16</v>
      </c>
      <c r="ET47" s="367">
        <f>'MARK LIST'!BB307</f>
        <v>20</v>
      </c>
      <c r="EU47" s="367" t="str">
        <f>'MARK LIST'!BC307</f>
        <v>E2</v>
      </c>
      <c r="EV47" s="367">
        <f>'MARK LIST'!BO307</f>
        <v>16</v>
      </c>
      <c r="EW47" s="367">
        <f>'MARK LIST'!BP307</f>
        <v>20</v>
      </c>
      <c r="EX47" s="367" t="str">
        <f>'MARK LIST'!BQ307</f>
        <v>E2</v>
      </c>
      <c r="EY47" s="367">
        <f>'MARK LIST'!BW307</f>
        <v>20</v>
      </c>
      <c r="EZ47" s="367">
        <f>'MARK LIST'!BY307</f>
        <v>25</v>
      </c>
      <c r="FA47" s="367" t="str">
        <f>'MARK LIST'!BZ307</f>
        <v>E1</v>
      </c>
      <c r="FB47" s="367">
        <f>'MARK LIST'!CE307</f>
        <v>12</v>
      </c>
      <c r="FC47" s="367">
        <f t="shared" si="21"/>
        <v>24</v>
      </c>
      <c r="FD47" s="367" t="str">
        <f>'MARK LIST'!CF307</f>
        <v>E1</v>
      </c>
      <c r="FE47" s="367">
        <f>'MARK LIST'!CS307</f>
        <v>20</v>
      </c>
      <c r="FF47" s="367">
        <f t="shared" si="22"/>
        <v>20</v>
      </c>
      <c r="FG47" s="367" t="str">
        <f>'MARK LIST'!DJ307</f>
        <v>E2</v>
      </c>
      <c r="FH47" s="367">
        <f>'MARK LIST'!CT307</f>
        <v>23</v>
      </c>
      <c r="FI47" s="367">
        <f t="shared" si="23"/>
        <v>23</v>
      </c>
      <c r="FJ47" s="368" t="str">
        <f t="shared" ca="1" si="24"/>
        <v>E1</v>
      </c>
      <c r="FK47" s="367">
        <f>'MARK LIST'!CU307</f>
        <v>22</v>
      </c>
      <c r="FL47" s="367" t="str">
        <f>'MARK LIST'!CW307</f>
        <v>2</v>
      </c>
      <c r="FM47" s="367" t="str">
        <f>'MARK LIST'!CV307</f>
        <v>E1</v>
      </c>
      <c r="FN47" s="370">
        <f>'MARK LIST'!K371</f>
        <v>16</v>
      </c>
      <c r="FO47" s="370">
        <f>'MARK LIST'!L371</f>
        <v>20</v>
      </c>
      <c r="FP47" s="370" t="str">
        <f>'MARK LIST'!M371</f>
        <v>E2</v>
      </c>
      <c r="FQ47" s="370">
        <f>'MARK LIST'!Y371</f>
        <v>16</v>
      </c>
      <c r="FR47" s="370">
        <f>'MARK LIST'!Z371</f>
        <v>20</v>
      </c>
      <c r="FS47" s="370" t="str">
        <f>'MARK LIST'!AA371</f>
        <v>E2</v>
      </c>
      <c r="FT47" s="370">
        <f>'MARK LIST'!AG371</f>
        <v>20</v>
      </c>
      <c r="FU47" s="370">
        <f>'MARK LIST'!AI371</f>
        <v>20</v>
      </c>
      <c r="FV47" s="370" t="str">
        <f>'MARK LIST'!AJ371</f>
        <v>E2</v>
      </c>
      <c r="FW47" s="370">
        <f>'MARK LIST'!AO371</f>
        <v>10</v>
      </c>
      <c r="FX47" s="370">
        <f t="shared" si="25"/>
        <v>20</v>
      </c>
      <c r="FY47" s="370" t="str">
        <f>'MARK LIST'!AP371</f>
        <v>E2</v>
      </c>
      <c r="FZ47" s="370">
        <f>'MARK LIST'!BA371</f>
        <v>16</v>
      </c>
      <c r="GA47" s="370">
        <f>'MARK LIST'!BB371</f>
        <v>20</v>
      </c>
      <c r="GB47" s="370" t="str">
        <f>'MARK LIST'!BC371</f>
        <v>E2</v>
      </c>
      <c r="GC47" s="370">
        <f>'MARK LIST'!BO371</f>
        <v>16</v>
      </c>
      <c r="GD47" s="370">
        <f>'MARK LIST'!BP371</f>
        <v>20</v>
      </c>
      <c r="GE47" s="370" t="str">
        <f>'MARK LIST'!BQ371</f>
        <v>E2</v>
      </c>
      <c r="GF47" s="370">
        <f>'MARK LIST'!BW371</f>
        <v>20</v>
      </c>
      <c r="GG47" s="370">
        <f>'MARK LIST'!BY371</f>
        <v>20</v>
      </c>
      <c r="GH47" s="370" t="str">
        <f>'MARK LIST'!BZ371</f>
        <v>E2</v>
      </c>
      <c r="GI47" s="370">
        <f>'MARK LIST'!CE371</f>
        <v>10</v>
      </c>
      <c r="GJ47" s="370">
        <f t="shared" si="26"/>
        <v>20</v>
      </c>
      <c r="GK47" s="370" t="str">
        <f>'MARK LIST'!CF371</f>
        <v>E2</v>
      </c>
      <c r="GL47" s="370">
        <f>'MARK LIST'!CS371</f>
        <v>20</v>
      </c>
      <c r="GM47" s="370">
        <f t="shared" si="27"/>
        <v>20</v>
      </c>
      <c r="GN47" s="370" t="str">
        <f>'MARK LIST'!DJ371</f>
        <v>E2</v>
      </c>
      <c r="GO47" s="370">
        <f>'MARK LIST'!CT371</f>
        <v>20</v>
      </c>
      <c r="GP47" s="370">
        <f t="shared" si="28"/>
        <v>20</v>
      </c>
      <c r="GQ47" s="371" t="str">
        <f t="shared" si="29"/>
        <v>E2</v>
      </c>
      <c r="GR47" s="370">
        <f>'MARK LIST'!CU371</f>
        <v>20</v>
      </c>
      <c r="GS47" s="370" t="str">
        <f>'MARK LIST'!CW371</f>
        <v>3</v>
      </c>
      <c r="GT47" s="370" t="str">
        <f>'MARK LIST'!CV371</f>
        <v>E2</v>
      </c>
      <c r="GU47" s="361" t="str">
        <f>'MARK LIST'!CQ434</f>
        <v>EIOP</v>
      </c>
      <c r="GV47" s="361" t="str">
        <f>'MARK LIST'!CR434</f>
        <v>EIOP</v>
      </c>
      <c r="GW47" s="361" t="str">
        <f>'MARK LIST'!CS434</f>
        <v>EIOP</v>
      </c>
      <c r="GX47" s="361">
        <f>'MARK LIST'!CT434</f>
        <v>0</v>
      </c>
      <c r="GY47" s="361" t="e">
        <f>'MARK LIST'!CU434</f>
        <v>#VALUE!</v>
      </c>
    </row>
    <row r="48" spans="1:207" ht="13.35" customHeight="1">
      <c r="A48" s="359">
        <f>'STUDENT PROFILE'!A48</f>
        <v>42</v>
      </c>
      <c r="B48" s="359" t="str">
        <f>'STUDENT PROFILE'!B48</f>
        <v>K</v>
      </c>
      <c r="C48" s="360" t="str">
        <f>'STUDENT PROFILE'!C48</f>
        <v>Manoj Kumar</v>
      </c>
      <c r="D48" s="359">
        <f>'STUDENT PROFILE'!D48</f>
        <v>2762</v>
      </c>
      <c r="E48" s="364">
        <f>'MARK LIST'!K52</f>
        <v>16</v>
      </c>
      <c r="F48" s="364">
        <f>'MARK LIST'!L52</f>
        <v>20</v>
      </c>
      <c r="G48" s="364" t="str">
        <f>'MARK LIST'!M52</f>
        <v>E2</v>
      </c>
      <c r="H48" s="361">
        <f>'MARK LIST'!Y52</f>
        <v>16</v>
      </c>
      <c r="I48" s="361">
        <f>'MARK LIST'!Z52</f>
        <v>20</v>
      </c>
      <c r="J48" s="361" t="str">
        <f>'MARK LIST'!AA52</f>
        <v>E2</v>
      </c>
      <c r="K48" s="361">
        <f>'MARK LIST'!AG52</f>
        <v>20</v>
      </c>
      <c r="L48" s="361">
        <f>'MARK LIST'!AI52</f>
        <v>20</v>
      </c>
      <c r="M48" s="361" t="str">
        <f>'MARK LIST'!AJ52</f>
        <v>E2</v>
      </c>
      <c r="N48" s="361">
        <f>'MARK LIST'!AO52</f>
        <v>10</v>
      </c>
      <c r="O48" s="361">
        <f t="shared" si="0"/>
        <v>20</v>
      </c>
      <c r="P48" s="361" t="str">
        <f>'MARK LIST'!AP52</f>
        <v>E2</v>
      </c>
      <c r="Q48" s="361">
        <f>'MARK LIST'!BA52</f>
        <v>16</v>
      </c>
      <c r="R48" s="361">
        <f>'MARK LIST'!BB52</f>
        <v>20</v>
      </c>
      <c r="S48" s="361" t="str">
        <f>'MARK LIST'!BC52</f>
        <v>E2</v>
      </c>
      <c r="T48" s="361">
        <f>'MARK LIST'!BO52</f>
        <v>16</v>
      </c>
      <c r="U48" s="361">
        <f>'MARK LIST'!BP52</f>
        <v>20</v>
      </c>
      <c r="V48" s="361" t="str">
        <f>'MARK LIST'!BQ52</f>
        <v>E2</v>
      </c>
      <c r="W48" s="361">
        <f>'MARK LIST'!BW52</f>
        <v>20</v>
      </c>
      <c r="X48" s="361">
        <f>'MARK LIST'!BY52</f>
        <v>20</v>
      </c>
      <c r="Y48" s="361" t="str">
        <f>'MARK LIST'!BZ52</f>
        <v>E2</v>
      </c>
      <c r="Z48" s="361">
        <f>'MARK LIST'!CE52</f>
        <v>10</v>
      </c>
      <c r="AA48" s="361">
        <f t="shared" si="1"/>
        <v>20</v>
      </c>
      <c r="AB48" s="361" t="str">
        <f>'MARK LIST'!CF52</f>
        <v>E2</v>
      </c>
      <c r="AC48" s="361">
        <f>'MARK LIST'!CS52</f>
        <v>20</v>
      </c>
      <c r="AD48" s="361">
        <f t="shared" si="2"/>
        <v>20</v>
      </c>
      <c r="AE48" s="361" t="str">
        <f>'MARK LIST'!DJ52</f>
        <v>E2</v>
      </c>
      <c r="AF48" s="361">
        <f>'MARK LIST'!CT52</f>
        <v>20</v>
      </c>
      <c r="AG48" s="361">
        <f t="shared" si="3"/>
        <v>20</v>
      </c>
      <c r="AH48" s="113" t="str">
        <f t="shared" si="4"/>
        <v>E2</v>
      </c>
      <c r="AI48" s="361">
        <f>'MARK LIST'!CU52</f>
        <v>20</v>
      </c>
      <c r="AJ48" s="361" t="str">
        <f>'MARK LIST'!CW52</f>
        <v>3</v>
      </c>
      <c r="AK48" s="361" t="str">
        <f>'MARK LIST'!CV52</f>
        <v>E2</v>
      </c>
      <c r="AL48" s="365">
        <f>'MARK LIST'!K116</f>
        <v>16</v>
      </c>
      <c r="AM48" s="365">
        <f>'MARK LIST'!L116</f>
        <v>20</v>
      </c>
      <c r="AN48" s="365" t="str">
        <f>'MARK LIST'!M116</f>
        <v>E2</v>
      </c>
      <c r="AO48" s="365">
        <f>'MARK LIST'!Y116</f>
        <v>16</v>
      </c>
      <c r="AP48" s="365">
        <f>'MARK LIST'!Z116</f>
        <v>20</v>
      </c>
      <c r="AQ48" s="365" t="str">
        <f>'MARK LIST'!AA116</f>
        <v>E2</v>
      </c>
      <c r="AR48" s="365">
        <f>'MARK LIST'!AG116</f>
        <v>20</v>
      </c>
      <c r="AS48" s="365">
        <f>'MARK LIST'!AI116</f>
        <v>20</v>
      </c>
      <c r="AT48" s="365" t="str">
        <f>'MARK LIST'!AJ116</f>
        <v>E2</v>
      </c>
      <c r="AU48" s="365">
        <f>'MARK LIST'!AO116</f>
        <v>10</v>
      </c>
      <c r="AV48" s="365">
        <f t="shared" si="5"/>
        <v>20</v>
      </c>
      <c r="AW48" s="365" t="str">
        <f>'MARK LIST'!AP116</f>
        <v>E2</v>
      </c>
      <c r="AX48" s="365">
        <f>'MARK LIST'!BA116</f>
        <v>16</v>
      </c>
      <c r="AY48" s="365">
        <f>'MARK LIST'!BB116</f>
        <v>20</v>
      </c>
      <c r="AZ48" s="365" t="str">
        <f>'MARK LIST'!BC116</f>
        <v>E2</v>
      </c>
      <c r="BA48" s="365">
        <f>'MARK LIST'!BO116</f>
        <v>16</v>
      </c>
      <c r="BB48" s="365">
        <f>'MARK LIST'!BP116</f>
        <v>20</v>
      </c>
      <c r="BC48" s="365" t="str">
        <f>'MARK LIST'!BQ116</f>
        <v>E2</v>
      </c>
      <c r="BD48" s="365">
        <f>'MARK LIST'!BW116</f>
        <v>20</v>
      </c>
      <c r="BE48" s="365">
        <f>'MARK LIST'!BY116</f>
        <v>25</v>
      </c>
      <c r="BF48" s="365" t="str">
        <f>'MARK LIST'!BZ116</f>
        <v>E1</v>
      </c>
      <c r="BG48" s="365">
        <f>'MARK LIST'!CE116</f>
        <v>12</v>
      </c>
      <c r="BH48" s="365">
        <f t="shared" si="6"/>
        <v>24</v>
      </c>
      <c r="BI48" s="365" t="str">
        <f>'MARK LIST'!CF116</f>
        <v>E1</v>
      </c>
      <c r="BJ48" s="365">
        <f>'MARK LIST'!CS116</f>
        <v>20</v>
      </c>
      <c r="BK48" s="365">
        <f t="shared" si="7"/>
        <v>100</v>
      </c>
      <c r="BL48" s="365" t="str">
        <f>'MARK LIST'!DJ116</f>
        <v>E2</v>
      </c>
      <c r="BM48" s="365">
        <f>'MARK LIST'!CT116</f>
        <v>23</v>
      </c>
      <c r="BN48" s="365">
        <f t="shared" si="8"/>
        <v>23</v>
      </c>
      <c r="BO48" s="366" t="str">
        <f t="shared" si="9"/>
        <v>E1</v>
      </c>
      <c r="BP48" s="365">
        <f>'MARK LIST'!CU116</f>
        <v>22</v>
      </c>
      <c r="BQ48" s="365" t="str">
        <f>'MARK LIST'!CW116</f>
        <v>2</v>
      </c>
      <c r="BR48" s="365" t="str">
        <f>'MARK LIST'!CV116</f>
        <v>E1</v>
      </c>
      <c r="BS48" s="367">
        <f>'MARK LIST'!K180</f>
        <v>16</v>
      </c>
      <c r="BT48" s="367">
        <f>'MARK LIST'!L180</f>
        <v>20</v>
      </c>
      <c r="BU48" s="367" t="str">
        <f>'MARK LIST'!M180</f>
        <v>E2</v>
      </c>
      <c r="BV48" s="367">
        <f>'MARK LIST'!Y180</f>
        <v>16</v>
      </c>
      <c r="BW48" s="367">
        <f>'MARK LIST'!Z180</f>
        <v>20</v>
      </c>
      <c r="BX48" s="367" t="str">
        <f>'MARK LIST'!AA180</f>
        <v>E2</v>
      </c>
      <c r="BY48" s="367">
        <f>'MARK LIST'!AG180</f>
        <v>20</v>
      </c>
      <c r="BZ48" s="367">
        <f>'MARK LIST'!AI180</f>
        <v>20</v>
      </c>
      <c r="CA48" s="367" t="str">
        <f>'MARK LIST'!AJ180</f>
        <v>E2</v>
      </c>
      <c r="CB48" s="367">
        <f>'MARK LIST'!AO180</f>
        <v>10</v>
      </c>
      <c r="CC48" s="367">
        <f t="shared" si="10"/>
        <v>20</v>
      </c>
      <c r="CD48" s="367" t="str">
        <f>'MARK LIST'!AP180</f>
        <v>E2</v>
      </c>
      <c r="CE48" s="367">
        <f>'MARK LIST'!BA180</f>
        <v>16</v>
      </c>
      <c r="CF48" s="367">
        <f>'MARK LIST'!BB180</f>
        <v>20</v>
      </c>
      <c r="CG48" s="367" t="str">
        <f>'MARK LIST'!BC180</f>
        <v>E2</v>
      </c>
      <c r="CH48" s="367">
        <f>'MARK LIST'!BO180</f>
        <v>16</v>
      </c>
      <c r="CI48" s="367">
        <f>'MARK LIST'!BP180</f>
        <v>20</v>
      </c>
      <c r="CJ48" s="367" t="str">
        <f>'MARK LIST'!BQ180</f>
        <v>E2</v>
      </c>
      <c r="CK48" s="367">
        <f>'MARK LIST'!BW180</f>
        <v>20</v>
      </c>
      <c r="CL48" s="367">
        <f>'MARK LIST'!BY180</f>
        <v>22</v>
      </c>
      <c r="CM48" s="367" t="str">
        <f>'MARK LIST'!BZ180</f>
        <v>E1</v>
      </c>
      <c r="CN48" s="367">
        <f>'MARK LIST'!CE180</f>
        <v>11</v>
      </c>
      <c r="CO48" s="367">
        <f t="shared" si="11"/>
        <v>22</v>
      </c>
      <c r="CP48" s="367" t="str">
        <f>'MARK LIST'!CF180</f>
        <v>E1</v>
      </c>
      <c r="CQ48" s="367">
        <f>'MARK LIST'!CS180</f>
        <v>20</v>
      </c>
      <c r="CR48" s="367">
        <f t="shared" si="12"/>
        <v>20</v>
      </c>
      <c r="CS48" s="367" t="str">
        <f>'MARK LIST'!DJ180</f>
        <v>E2</v>
      </c>
      <c r="CT48" s="367">
        <f>'MARK LIST'!CT180</f>
        <v>21</v>
      </c>
      <c r="CU48" s="367">
        <f t="shared" si="13"/>
        <v>21</v>
      </c>
      <c r="CV48" s="368" t="str">
        <f t="shared" si="14"/>
        <v>E1</v>
      </c>
      <c r="CW48" s="367">
        <f>'MARK LIST'!CU180</f>
        <v>21</v>
      </c>
      <c r="CX48" s="367" t="str">
        <f>'MARK LIST'!CW180</f>
        <v>2</v>
      </c>
      <c r="CY48" s="367" t="str">
        <f>'MARK LIST'!CV180</f>
        <v>E1</v>
      </c>
      <c r="CZ48" s="369">
        <f>'MARK LIST'!K244</f>
        <v>16</v>
      </c>
      <c r="DA48" s="369">
        <f>'MARK LIST'!L244</f>
        <v>16</v>
      </c>
      <c r="DB48" s="369" t="str">
        <f>'MARK LIST'!M244</f>
        <v>E2</v>
      </c>
      <c r="DC48" s="369">
        <f>'MARK LIST'!Y244</f>
        <v>16</v>
      </c>
      <c r="DD48" s="369">
        <f>'MARK LIST'!Z244</f>
        <v>20</v>
      </c>
      <c r="DE48" s="369" t="str">
        <f>'MARK LIST'!AA244</f>
        <v>E2</v>
      </c>
      <c r="DF48" s="369">
        <f>'MARK LIST'!AG244</f>
        <v>20</v>
      </c>
      <c r="DG48" s="369">
        <f>'MARK LIST'!AI244</f>
        <v>20</v>
      </c>
      <c r="DH48" s="369" t="str">
        <f>'MARK LIST'!AJ244</f>
        <v>E2</v>
      </c>
      <c r="DI48" s="369">
        <f>'MARK LIST'!AO244</f>
        <v>10</v>
      </c>
      <c r="DJ48" s="369">
        <f t="shared" si="15"/>
        <v>20</v>
      </c>
      <c r="DK48" s="369" t="str">
        <f>'MARK LIST'!AP244</f>
        <v>E2</v>
      </c>
      <c r="DL48" s="369">
        <f>'MARK LIST'!BA244</f>
        <v>16</v>
      </c>
      <c r="DM48" s="369">
        <f>'MARK LIST'!BB244</f>
        <v>20</v>
      </c>
      <c r="DN48" s="369" t="str">
        <f>'MARK LIST'!BC244</f>
        <v>E2</v>
      </c>
      <c r="DO48" s="369">
        <f>'MARK LIST'!BO244</f>
        <v>16</v>
      </c>
      <c r="DP48" s="369">
        <f>'MARK LIST'!BP244</f>
        <v>20</v>
      </c>
      <c r="DQ48" s="369" t="str">
        <f>'MARK LIST'!BQ244</f>
        <v>E2</v>
      </c>
      <c r="DR48" s="369">
        <f>'MARK LIST'!BW244</f>
        <v>20</v>
      </c>
      <c r="DS48" s="369">
        <f>'MARK LIST'!BY244</f>
        <v>20</v>
      </c>
      <c r="DT48" s="369" t="str">
        <f>'MARK LIST'!BZ244</f>
        <v>E2</v>
      </c>
      <c r="DU48" s="369">
        <f>'MARK LIST'!CE244</f>
        <v>10</v>
      </c>
      <c r="DV48" s="369">
        <f t="shared" si="16"/>
        <v>20</v>
      </c>
      <c r="DW48" s="369" t="str">
        <f>'MARK LIST'!CF244</f>
        <v>E2</v>
      </c>
      <c r="DX48" s="369">
        <f>'MARK LIST'!CS244</f>
        <v>19</v>
      </c>
      <c r="DY48" s="369">
        <f t="shared" si="17"/>
        <v>19</v>
      </c>
      <c r="DZ48" s="369" t="str">
        <f>'MARK LIST'!DJ244</f>
        <v>E2</v>
      </c>
      <c r="EA48" s="369">
        <f>'MARK LIST'!CT244</f>
        <v>20</v>
      </c>
      <c r="EB48" s="369">
        <f t="shared" si="18"/>
        <v>20</v>
      </c>
      <c r="EC48" s="113" t="str">
        <f t="shared" si="19"/>
        <v>E2</v>
      </c>
      <c r="ED48" s="369">
        <f>'MARK LIST'!CU244</f>
        <v>20</v>
      </c>
      <c r="EE48" s="369" t="str">
        <f>'MARK LIST'!CW244</f>
        <v>3</v>
      </c>
      <c r="EF48" s="369" t="str">
        <f>'MARK LIST'!CV244</f>
        <v>E2</v>
      </c>
      <c r="EG48" s="367">
        <f>'MARK LIST'!K308</f>
        <v>16</v>
      </c>
      <c r="EH48" s="367">
        <f>'MARK LIST'!L308</f>
        <v>20</v>
      </c>
      <c r="EI48" s="367" t="str">
        <f>'MARK LIST'!M308</f>
        <v>E2</v>
      </c>
      <c r="EJ48" s="367">
        <f>'MARK LIST'!Y308</f>
        <v>16</v>
      </c>
      <c r="EK48" s="367">
        <f>'MARK LIST'!Z308</f>
        <v>20</v>
      </c>
      <c r="EL48" s="367" t="str">
        <f>'MARK LIST'!AA308</f>
        <v>E2</v>
      </c>
      <c r="EM48" s="367">
        <f>'MARK LIST'!AG308</f>
        <v>20</v>
      </c>
      <c r="EN48" s="367">
        <f>'MARK LIST'!AI308</f>
        <v>20</v>
      </c>
      <c r="EO48" s="367" t="str">
        <f>'MARK LIST'!AJ308</f>
        <v>E2</v>
      </c>
      <c r="EP48" s="367">
        <f>'MARK LIST'!AO308</f>
        <v>10</v>
      </c>
      <c r="EQ48" s="367">
        <f t="shared" si="20"/>
        <v>20</v>
      </c>
      <c r="ER48" s="367" t="str">
        <f>'MARK LIST'!AP308</f>
        <v>E2</v>
      </c>
      <c r="ES48" s="367">
        <f>'MARK LIST'!BA308</f>
        <v>16</v>
      </c>
      <c r="ET48" s="367">
        <f>'MARK LIST'!BB308</f>
        <v>20</v>
      </c>
      <c r="EU48" s="367" t="str">
        <f>'MARK LIST'!BC308</f>
        <v>E2</v>
      </c>
      <c r="EV48" s="367">
        <f>'MARK LIST'!BO308</f>
        <v>16</v>
      </c>
      <c r="EW48" s="367">
        <f>'MARK LIST'!BP308</f>
        <v>20</v>
      </c>
      <c r="EX48" s="367" t="str">
        <f>'MARK LIST'!BQ308</f>
        <v>E2</v>
      </c>
      <c r="EY48" s="367">
        <f>'MARK LIST'!BW308</f>
        <v>20</v>
      </c>
      <c r="EZ48" s="367">
        <f>'MARK LIST'!BY308</f>
        <v>25</v>
      </c>
      <c r="FA48" s="367" t="str">
        <f>'MARK LIST'!BZ308</f>
        <v>E1</v>
      </c>
      <c r="FB48" s="367">
        <f>'MARK LIST'!CE308</f>
        <v>12</v>
      </c>
      <c r="FC48" s="367">
        <f t="shared" si="21"/>
        <v>24</v>
      </c>
      <c r="FD48" s="367" t="str">
        <f>'MARK LIST'!CF308</f>
        <v>E1</v>
      </c>
      <c r="FE48" s="367">
        <f>'MARK LIST'!CS308</f>
        <v>20</v>
      </c>
      <c r="FF48" s="367">
        <f t="shared" si="22"/>
        <v>20</v>
      </c>
      <c r="FG48" s="367" t="str">
        <f>'MARK LIST'!DJ308</f>
        <v>E2</v>
      </c>
      <c r="FH48" s="367">
        <f>'MARK LIST'!CT308</f>
        <v>23</v>
      </c>
      <c r="FI48" s="367">
        <f t="shared" si="23"/>
        <v>23</v>
      </c>
      <c r="FJ48" s="368" t="str">
        <f t="shared" ca="1" si="24"/>
        <v>E1</v>
      </c>
      <c r="FK48" s="367">
        <f>'MARK LIST'!CU308</f>
        <v>22</v>
      </c>
      <c r="FL48" s="367" t="str">
        <f>'MARK LIST'!CW308</f>
        <v>2</v>
      </c>
      <c r="FM48" s="367" t="str">
        <f>'MARK LIST'!CV308</f>
        <v>E1</v>
      </c>
      <c r="FN48" s="370">
        <f>'MARK LIST'!K372</f>
        <v>16</v>
      </c>
      <c r="FO48" s="370">
        <f>'MARK LIST'!L372</f>
        <v>20</v>
      </c>
      <c r="FP48" s="370" t="str">
        <f>'MARK LIST'!M372</f>
        <v>E2</v>
      </c>
      <c r="FQ48" s="370">
        <f>'MARK LIST'!Y372</f>
        <v>16</v>
      </c>
      <c r="FR48" s="370">
        <f>'MARK LIST'!Z372</f>
        <v>20</v>
      </c>
      <c r="FS48" s="370" t="str">
        <f>'MARK LIST'!AA372</f>
        <v>E2</v>
      </c>
      <c r="FT48" s="370">
        <f>'MARK LIST'!AG372</f>
        <v>20</v>
      </c>
      <c r="FU48" s="370">
        <f>'MARK LIST'!AI372</f>
        <v>20</v>
      </c>
      <c r="FV48" s="370" t="str">
        <f>'MARK LIST'!AJ372</f>
        <v>E2</v>
      </c>
      <c r="FW48" s="370">
        <f>'MARK LIST'!AO372</f>
        <v>10</v>
      </c>
      <c r="FX48" s="370">
        <f t="shared" si="25"/>
        <v>20</v>
      </c>
      <c r="FY48" s="370" t="str">
        <f>'MARK LIST'!AP372</f>
        <v>E2</v>
      </c>
      <c r="FZ48" s="370">
        <f>'MARK LIST'!BA372</f>
        <v>16</v>
      </c>
      <c r="GA48" s="370">
        <f>'MARK LIST'!BB372</f>
        <v>20</v>
      </c>
      <c r="GB48" s="370" t="str">
        <f>'MARK LIST'!BC372</f>
        <v>E2</v>
      </c>
      <c r="GC48" s="370">
        <f>'MARK LIST'!BO372</f>
        <v>16</v>
      </c>
      <c r="GD48" s="370">
        <f>'MARK LIST'!BP372</f>
        <v>20</v>
      </c>
      <c r="GE48" s="370" t="str">
        <f>'MARK LIST'!BQ372</f>
        <v>E2</v>
      </c>
      <c r="GF48" s="370">
        <f>'MARK LIST'!BW372</f>
        <v>20</v>
      </c>
      <c r="GG48" s="370">
        <f>'MARK LIST'!BY372</f>
        <v>20</v>
      </c>
      <c r="GH48" s="370" t="str">
        <f>'MARK LIST'!BZ372</f>
        <v>E2</v>
      </c>
      <c r="GI48" s="370">
        <f>'MARK LIST'!CE372</f>
        <v>10</v>
      </c>
      <c r="GJ48" s="370">
        <f t="shared" si="26"/>
        <v>20</v>
      </c>
      <c r="GK48" s="370" t="str">
        <f>'MARK LIST'!CF372</f>
        <v>E2</v>
      </c>
      <c r="GL48" s="370">
        <f>'MARK LIST'!CS372</f>
        <v>20</v>
      </c>
      <c r="GM48" s="370">
        <f t="shared" si="27"/>
        <v>20</v>
      </c>
      <c r="GN48" s="370" t="str">
        <f>'MARK LIST'!DJ372</f>
        <v>E2</v>
      </c>
      <c r="GO48" s="370">
        <f>'MARK LIST'!CT372</f>
        <v>20</v>
      </c>
      <c r="GP48" s="370">
        <f t="shared" si="28"/>
        <v>20</v>
      </c>
      <c r="GQ48" s="371" t="str">
        <f t="shared" si="29"/>
        <v>E2</v>
      </c>
      <c r="GR48" s="370">
        <f>'MARK LIST'!CU372</f>
        <v>20</v>
      </c>
      <c r="GS48" s="370" t="str">
        <f>'MARK LIST'!CW372</f>
        <v>3</v>
      </c>
      <c r="GT48" s="370" t="str">
        <f>'MARK LIST'!CV372</f>
        <v>E2</v>
      </c>
      <c r="GU48" s="361" t="str">
        <f>'MARK LIST'!CQ435</f>
        <v>EIOP</v>
      </c>
      <c r="GV48" s="361" t="str">
        <f>'MARK LIST'!CR435</f>
        <v>EIOP</v>
      </c>
      <c r="GW48" s="361" t="str">
        <f>'MARK LIST'!CS435</f>
        <v>EIOP</v>
      </c>
      <c r="GX48" s="361">
        <f>'MARK LIST'!CT435</f>
        <v>0</v>
      </c>
      <c r="GY48" s="361" t="e">
        <f>'MARK LIST'!CU435</f>
        <v>#VALUE!</v>
      </c>
    </row>
    <row r="49" spans="1:207" ht="13.35" customHeight="1">
      <c r="A49" s="359">
        <f>'STUDENT PROFILE'!A49</f>
        <v>43</v>
      </c>
      <c r="B49" s="359" t="str">
        <f>'STUDENT PROFILE'!B49</f>
        <v>K</v>
      </c>
      <c r="C49" s="360" t="str">
        <f>'STUDENT PROFILE'!C49</f>
        <v>Nikesh</v>
      </c>
      <c r="D49" s="359">
        <f>'STUDENT PROFILE'!D49</f>
        <v>2763</v>
      </c>
      <c r="E49" s="364">
        <f>'MARK LIST'!K53</f>
        <v>16</v>
      </c>
      <c r="F49" s="364">
        <f>'MARK LIST'!L53</f>
        <v>20</v>
      </c>
      <c r="G49" s="364" t="str">
        <f>'MARK LIST'!M53</f>
        <v>E2</v>
      </c>
      <c r="H49" s="361">
        <f>'MARK LIST'!Y53</f>
        <v>16</v>
      </c>
      <c r="I49" s="361">
        <f>'MARK LIST'!Z53</f>
        <v>20</v>
      </c>
      <c r="J49" s="361" t="str">
        <f>'MARK LIST'!AA53</f>
        <v>E2</v>
      </c>
      <c r="K49" s="361">
        <f>'MARK LIST'!AG53</f>
        <v>20</v>
      </c>
      <c r="L49" s="361">
        <f>'MARK LIST'!AI53</f>
        <v>20</v>
      </c>
      <c r="M49" s="361" t="str">
        <f>'MARK LIST'!AJ53</f>
        <v>E2</v>
      </c>
      <c r="N49" s="361">
        <f>'MARK LIST'!AO53</f>
        <v>10</v>
      </c>
      <c r="O49" s="361">
        <f t="shared" si="0"/>
        <v>20</v>
      </c>
      <c r="P49" s="361" t="str">
        <f>'MARK LIST'!AP53</f>
        <v>E2</v>
      </c>
      <c r="Q49" s="361">
        <f>'MARK LIST'!BA53</f>
        <v>16</v>
      </c>
      <c r="R49" s="361">
        <f>'MARK LIST'!BB53</f>
        <v>20</v>
      </c>
      <c r="S49" s="361" t="str">
        <f>'MARK LIST'!BC53</f>
        <v>E2</v>
      </c>
      <c r="T49" s="361">
        <f>'MARK LIST'!BO53</f>
        <v>16</v>
      </c>
      <c r="U49" s="361">
        <f>'MARK LIST'!BP53</f>
        <v>20</v>
      </c>
      <c r="V49" s="361" t="str">
        <f>'MARK LIST'!BQ53</f>
        <v>E2</v>
      </c>
      <c r="W49" s="361">
        <f>'MARK LIST'!BW53</f>
        <v>20</v>
      </c>
      <c r="X49" s="361">
        <f>'MARK LIST'!BY53</f>
        <v>20</v>
      </c>
      <c r="Y49" s="361" t="str">
        <f>'MARK LIST'!BZ53</f>
        <v>E2</v>
      </c>
      <c r="Z49" s="361">
        <f>'MARK LIST'!CE53</f>
        <v>10</v>
      </c>
      <c r="AA49" s="361">
        <f t="shared" si="1"/>
        <v>20</v>
      </c>
      <c r="AB49" s="361" t="str">
        <f>'MARK LIST'!CF53</f>
        <v>E2</v>
      </c>
      <c r="AC49" s="361">
        <f>'MARK LIST'!CS53</f>
        <v>20</v>
      </c>
      <c r="AD49" s="361">
        <f t="shared" si="2"/>
        <v>20</v>
      </c>
      <c r="AE49" s="361" t="str">
        <f>'MARK LIST'!DJ53</f>
        <v>E2</v>
      </c>
      <c r="AF49" s="361">
        <f>'MARK LIST'!CT53</f>
        <v>20</v>
      </c>
      <c r="AG49" s="361">
        <f t="shared" si="3"/>
        <v>20</v>
      </c>
      <c r="AH49" s="113" t="str">
        <f t="shared" si="4"/>
        <v>E2</v>
      </c>
      <c r="AI49" s="361">
        <f>'MARK LIST'!CU53</f>
        <v>20</v>
      </c>
      <c r="AJ49" s="361" t="str">
        <f>'MARK LIST'!CW53</f>
        <v>3</v>
      </c>
      <c r="AK49" s="361" t="str">
        <f>'MARK LIST'!CV53</f>
        <v>E2</v>
      </c>
      <c r="AL49" s="365">
        <f>'MARK LIST'!K117</f>
        <v>16</v>
      </c>
      <c r="AM49" s="365">
        <f>'MARK LIST'!L117</f>
        <v>20</v>
      </c>
      <c r="AN49" s="365" t="str">
        <f>'MARK LIST'!M117</f>
        <v>E2</v>
      </c>
      <c r="AO49" s="365">
        <f>'MARK LIST'!Y117</f>
        <v>16</v>
      </c>
      <c r="AP49" s="365">
        <f>'MARK LIST'!Z117</f>
        <v>20</v>
      </c>
      <c r="AQ49" s="365" t="str">
        <f>'MARK LIST'!AA117</f>
        <v>E2</v>
      </c>
      <c r="AR49" s="365">
        <f>'MARK LIST'!AG117</f>
        <v>20</v>
      </c>
      <c r="AS49" s="365">
        <f>'MARK LIST'!AI117</f>
        <v>20</v>
      </c>
      <c r="AT49" s="365" t="str">
        <f>'MARK LIST'!AJ117</f>
        <v>E2</v>
      </c>
      <c r="AU49" s="365">
        <f>'MARK LIST'!AO117</f>
        <v>10</v>
      </c>
      <c r="AV49" s="365">
        <f t="shared" si="5"/>
        <v>20</v>
      </c>
      <c r="AW49" s="365" t="str">
        <f>'MARK LIST'!AP117</f>
        <v>E2</v>
      </c>
      <c r="AX49" s="365">
        <f>'MARK LIST'!BA117</f>
        <v>16</v>
      </c>
      <c r="AY49" s="365">
        <f>'MARK LIST'!BB117</f>
        <v>20</v>
      </c>
      <c r="AZ49" s="365" t="str">
        <f>'MARK LIST'!BC117</f>
        <v>E2</v>
      </c>
      <c r="BA49" s="365">
        <f>'MARK LIST'!BO117</f>
        <v>16</v>
      </c>
      <c r="BB49" s="365">
        <f>'MARK LIST'!BP117</f>
        <v>20</v>
      </c>
      <c r="BC49" s="365" t="str">
        <f>'MARK LIST'!BQ117</f>
        <v>E2</v>
      </c>
      <c r="BD49" s="365">
        <f>'MARK LIST'!BW117</f>
        <v>20</v>
      </c>
      <c r="BE49" s="365">
        <f>'MARK LIST'!BY117</f>
        <v>25</v>
      </c>
      <c r="BF49" s="365" t="str">
        <f>'MARK LIST'!BZ117</f>
        <v>E1</v>
      </c>
      <c r="BG49" s="365">
        <f>'MARK LIST'!CE117</f>
        <v>12</v>
      </c>
      <c r="BH49" s="365">
        <f t="shared" si="6"/>
        <v>24</v>
      </c>
      <c r="BI49" s="365" t="str">
        <f>'MARK LIST'!CF117</f>
        <v>E1</v>
      </c>
      <c r="BJ49" s="365">
        <f>'MARK LIST'!CS117</f>
        <v>20</v>
      </c>
      <c r="BK49" s="365">
        <f t="shared" si="7"/>
        <v>100</v>
      </c>
      <c r="BL49" s="365" t="str">
        <f>'MARK LIST'!DJ117</f>
        <v>E2</v>
      </c>
      <c r="BM49" s="365">
        <f>'MARK LIST'!CT117</f>
        <v>23</v>
      </c>
      <c r="BN49" s="365">
        <f t="shared" si="8"/>
        <v>23</v>
      </c>
      <c r="BO49" s="366" t="str">
        <f t="shared" si="9"/>
        <v>E1</v>
      </c>
      <c r="BP49" s="365">
        <f>'MARK LIST'!CU117</f>
        <v>22</v>
      </c>
      <c r="BQ49" s="365" t="str">
        <f>'MARK LIST'!CW117</f>
        <v>2</v>
      </c>
      <c r="BR49" s="365" t="str">
        <f>'MARK LIST'!CV117</f>
        <v>E1</v>
      </c>
      <c r="BS49" s="367">
        <f>'MARK LIST'!K181</f>
        <v>16</v>
      </c>
      <c r="BT49" s="367">
        <f>'MARK LIST'!L181</f>
        <v>20</v>
      </c>
      <c r="BU49" s="367" t="str">
        <f>'MARK LIST'!M181</f>
        <v>E2</v>
      </c>
      <c r="BV49" s="367">
        <f>'MARK LIST'!Y181</f>
        <v>16</v>
      </c>
      <c r="BW49" s="367">
        <f>'MARK LIST'!Z181</f>
        <v>20</v>
      </c>
      <c r="BX49" s="367" t="str">
        <f>'MARK LIST'!AA181</f>
        <v>E2</v>
      </c>
      <c r="BY49" s="367">
        <f>'MARK LIST'!AG181</f>
        <v>20</v>
      </c>
      <c r="BZ49" s="367">
        <f>'MARK LIST'!AI181</f>
        <v>20</v>
      </c>
      <c r="CA49" s="367" t="str">
        <f>'MARK LIST'!AJ181</f>
        <v>E2</v>
      </c>
      <c r="CB49" s="367">
        <f>'MARK LIST'!AO181</f>
        <v>10</v>
      </c>
      <c r="CC49" s="367">
        <f t="shared" si="10"/>
        <v>20</v>
      </c>
      <c r="CD49" s="367" t="str">
        <f>'MARK LIST'!AP181</f>
        <v>E2</v>
      </c>
      <c r="CE49" s="367">
        <f>'MARK LIST'!BA181</f>
        <v>16</v>
      </c>
      <c r="CF49" s="367">
        <f>'MARK LIST'!BB181</f>
        <v>20</v>
      </c>
      <c r="CG49" s="367" t="str">
        <f>'MARK LIST'!BC181</f>
        <v>E2</v>
      </c>
      <c r="CH49" s="367">
        <f>'MARK LIST'!BO181</f>
        <v>16</v>
      </c>
      <c r="CI49" s="367">
        <f>'MARK LIST'!BP181</f>
        <v>20</v>
      </c>
      <c r="CJ49" s="367" t="str">
        <f>'MARK LIST'!BQ181</f>
        <v>E2</v>
      </c>
      <c r="CK49" s="367">
        <f>'MARK LIST'!BW181</f>
        <v>20</v>
      </c>
      <c r="CL49" s="367">
        <f>'MARK LIST'!BY181</f>
        <v>22</v>
      </c>
      <c r="CM49" s="367" t="str">
        <f>'MARK LIST'!BZ181</f>
        <v>E1</v>
      </c>
      <c r="CN49" s="367">
        <f>'MARK LIST'!CE181</f>
        <v>11</v>
      </c>
      <c r="CO49" s="367">
        <f t="shared" si="11"/>
        <v>22</v>
      </c>
      <c r="CP49" s="367" t="str">
        <f>'MARK LIST'!CF181</f>
        <v>E1</v>
      </c>
      <c r="CQ49" s="367">
        <f>'MARK LIST'!CS181</f>
        <v>20</v>
      </c>
      <c r="CR49" s="367">
        <f t="shared" si="12"/>
        <v>20</v>
      </c>
      <c r="CS49" s="367" t="str">
        <f>'MARK LIST'!DJ181</f>
        <v>E2</v>
      </c>
      <c r="CT49" s="367">
        <f>'MARK LIST'!CT181</f>
        <v>21</v>
      </c>
      <c r="CU49" s="367">
        <f t="shared" si="13"/>
        <v>21</v>
      </c>
      <c r="CV49" s="368" t="str">
        <f t="shared" si="14"/>
        <v>E1</v>
      </c>
      <c r="CW49" s="367">
        <f>'MARK LIST'!CU181</f>
        <v>21</v>
      </c>
      <c r="CX49" s="367" t="str">
        <f>'MARK LIST'!CW181</f>
        <v>2</v>
      </c>
      <c r="CY49" s="367" t="str">
        <f>'MARK LIST'!CV181</f>
        <v>E1</v>
      </c>
      <c r="CZ49" s="369">
        <f>'MARK LIST'!K245</f>
        <v>16</v>
      </c>
      <c r="DA49" s="369">
        <f>'MARK LIST'!L245</f>
        <v>16</v>
      </c>
      <c r="DB49" s="369" t="str">
        <f>'MARK LIST'!M245</f>
        <v>E2</v>
      </c>
      <c r="DC49" s="369">
        <f>'MARK LIST'!Y245</f>
        <v>16</v>
      </c>
      <c r="DD49" s="369">
        <f>'MARK LIST'!Z245</f>
        <v>20</v>
      </c>
      <c r="DE49" s="369" t="str">
        <f>'MARK LIST'!AA245</f>
        <v>E2</v>
      </c>
      <c r="DF49" s="369">
        <f>'MARK LIST'!AG245</f>
        <v>20</v>
      </c>
      <c r="DG49" s="369">
        <f>'MARK LIST'!AI245</f>
        <v>20</v>
      </c>
      <c r="DH49" s="369" t="str">
        <f>'MARK LIST'!AJ245</f>
        <v>E2</v>
      </c>
      <c r="DI49" s="369">
        <f>'MARK LIST'!AO245</f>
        <v>10</v>
      </c>
      <c r="DJ49" s="369">
        <f t="shared" si="15"/>
        <v>20</v>
      </c>
      <c r="DK49" s="369" t="str">
        <f>'MARK LIST'!AP245</f>
        <v>E2</v>
      </c>
      <c r="DL49" s="369">
        <f>'MARK LIST'!BA245</f>
        <v>16</v>
      </c>
      <c r="DM49" s="369">
        <f>'MARK LIST'!BB245</f>
        <v>20</v>
      </c>
      <c r="DN49" s="369" t="str">
        <f>'MARK LIST'!BC245</f>
        <v>E2</v>
      </c>
      <c r="DO49" s="369">
        <f>'MARK LIST'!BO245</f>
        <v>16</v>
      </c>
      <c r="DP49" s="369">
        <f>'MARK LIST'!BP245</f>
        <v>20</v>
      </c>
      <c r="DQ49" s="369" t="str">
        <f>'MARK LIST'!BQ245</f>
        <v>E2</v>
      </c>
      <c r="DR49" s="369">
        <f>'MARK LIST'!BW245</f>
        <v>20</v>
      </c>
      <c r="DS49" s="369">
        <f>'MARK LIST'!BY245</f>
        <v>20</v>
      </c>
      <c r="DT49" s="369" t="str">
        <f>'MARK LIST'!BZ245</f>
        <v>E2</v>
      </c>
      <c r="DU49" s="369">
        <f>'MARK LIST'!CE245</f>
        <v>10</v>
      </c>
      <c r="DV49" s="369">
        <f t="shared" si="16"/>
        <v>20</v>
      </c>
      <c r="DW49" s="369" t="str">
        <f>'MARK LIST'!CF245</f>
        <v>E2</v>
      </c>
      <c r="DX49" s="369">
        <f>'MARK LIST'!CS245</f>
        <v>19</v>
      </c>
      <c r="DY49" s="369">
        <f t="shared" si="17"/>
        <v>19</v>
      </c>
      <c r="DZ49" s="369" t="str">
        <f>'MARK LIST'!DJ245</f>
        <v>E2</v>
      </c>
      <c r="EA49" s="369">
        <f>'MARK LIST'!CT245</f>
        <v>20</v>
      </c>
      <c r="EB49" s="369">
        <f t="shared" si="18"/>
        <v>20</v>
      </c>
      <c r="EC49" s="113" t="str">
        <f t="shared" si="19"/>
        <v>E2</v>
      </c>
      <c r="ED49" s="369">
        <f>'MARK LIST'!CU245</f>
        <v>20</v>
      </c>
      <c r="EE49" s="369" t="str">
        <f>'MARK LIST'!CW245</f>
        <v>3</v>
      </c>
      <c r="EF49" s="369" t="str">
        <f>'MARK LIST'!CV245</f>
        <v>E2</v>
      </c>
      <c r="EG49" s="367">
        <f>'MARK LIST'!K309</f>
        <v>16</v>
      </c>
      <c r="EH49" s="367">
        <f>'MARK LIST'!L309</f>
        <v>20</v>
      </c>
      <c r="EI49" s="367" t="str">
        <f>'MARK LIST'!M309</f>
        <v>E2</v>
      </c>
      <c r="EJ49" s="367">
        <f>'MARK LIST'!Y309</f>
        <v>16</v>
      </c>
      <c r="EK49" s="367">
        <f>'MARK LIST'!Z309</f>
        <v>20</v>
      </c>
      <c r="EL49" s="367" t="str">
        <f>'MARK LIST'!AA309</f>
        <v>E2</v>
      </c>
      <c r="EM49" s="367">
        <f>'MARK LIST'!AG309</f>
        <v>20</v>
      </c>
      <c r="EN49" s="367">
        <f>'MARK LIST'!AI309</f>
        <v>20</v>
      </c>
      <c r="EO49" s="367" t="str">
        <f>'MARK LIST'!AJ309</f>
        <v>E2</v>
      </c>
      <c r="EP49" s="367">
        <f>'MARK LIST'!AO309</f>
        <v>10</v>
      </c>
      <c r="EQ49" s="367">
        <f t="shared" si="20"/>
        <v>20</v>
      </c>
      <c r="ER49" s="367" t="str">
        <f>'MARK LIST'!AP309</f>
        <v>E2</v>
      </c>
      <c r="ES49" s="367">
        <f>'MARK LIST'!BA309</f>
        <v>16</v>
      </c>
      <c r="ET49" s="367">
        <f>'MARK LIST'!BB309</f>
        <v>20</v>
      </c>
      <c r="EU49" s="367" t="str">
        <f>'MARK LIST'!BC309</f>
        <v>E2</v>
      </c>
      <c r="EV49" s="367">
        <f>'MARK LIST'!BO309</f>
        <v>16</v>
      </c>
      <c r="EW49" s="367">
        <f>'MARK LIST'!BP309</f>
        <v>20</v>
      </c>
      <c r="EX49" s="367" t="str">
        <f>'MARK LIST'!BQ309</f>
        <v>E2</v>
      </c>
      <c r="EY49" s="367">
        <f>'MARK LIST'!BW309</f>
        <v>20</v>
      </c>
      <c r="EZ49" s="367">
        <f>'MARK LIST'!BY309</f>
        <v>25</v>
      </c>
      <c r="FA49" s="367" t="str">
        <f>'MARK LIST'!BZ309</f>
        <v>E1</v>
      </c>
      <c r="FB49" s="367">
        <f>'MARK LIST'!CE309</f>
        <v>12</v>
      </c>
      <c r="FC49" s="367">
        <f t="shared" si="21"/>
        <v>24</v>
      </c>
      <c r="FD49" s="367" t="str">
        <f>'MARK LIST'!CF309</f>
        <v>E1</v>
      </c>
      <c r="FE49" s="367">
        <f>'MARK LIST'!CS309</f>
        <v>20</v>
      </c>
      <c r="FF49" s="367">
        <f t="shared" si="22"/>
        <v>20</v>
      </c>
      <c r="FG49" s="367" t="str">
        <f>'MARK LIST'!DJ309</f>
        <v>E2</v>
      </c>
      <c r="FH49" s="367">
        <f>'MARK LIST'!CT309</f>
        <v>23</v>
      </c>
      <c r="FI49" s="367">
        <f t="shared" si="23"/>
        <v>23</v>
      </c>
      <c r="FJ49" s="368" t="str">
        <f t="shared" ca="1" si="24"/>
        <v>E1</v>
      </c>
      <c r="FK49" s="367">
        <f>'MARK LIST'!CU309</f>
        <v>22</v>
      </c>
      <c r="FL49" s="367" t="str">
        <f>'MARK LIST'!CW309</f>
        <v>2</v>
      </c>
      <c r="FM49" s="367" t="str">
        <f>'MARK LIST'!CV309</f>
        <v>E1</v>
      </c>
      <c r="FN49" s="370">
        <f>'MARK LIST'!K373</f>
        <v>16</v>
      </c>
      <c r="FO49" s="370">
        <f>'MARK LIST'!L373</f>
        <v>20</v>
      </c>
      <c r="FP49" s="370" t="str">
        <f>'MARK LIST'!M373</f>
        <v>E2</v>
      </c>
      <c r="FQ49" s="370">
        <f>'MARK LIST'!Y373</f>
        <v>16</v>
      </c>
      <c r="FR49" s="370">
        <f>'MARK LIST'!Z373</f>
        <v>20</v>
      </c>
      <c r="FS49" s="370" t="str">
        <f>'MARK LIST'!AA373</f>
        <v>E2</v>
      </c>
      <c r="FT49" s="370">
        <f>'MARK LIST'!AG373</f>
        <v>20</v>
      </c>
      <c r="FU49" s="370">
        <f>'MARK LIST'!AI373</f>
        <v>20</v>
      </c>
      <c r="FV49" s="370" t="str">
        <f>'MARK LIST'!AJ373</f>
        <v>E2</v>
      </c>
      <c r="FW49" s="370">
        <f>'MARK LIST'!AO373</f>
        <v>10</v>
      </c>
      <c r="FX49" s="370">
        <f t="shared" si="25"/>
        <v>20</v>
      </c>
      <c r="FY49" s="370" t="str">
        <f>'MARK LIST'!AP373</f>
        <v>E2</v>
      </c>
      <c r="FZ49" s="370">
        <f>'MARK LIST'!BA373</f>
        <v>16</v>
      </c>
      <c r="GA49" s="370">
        <f>'MARK LIST'!BB373</f>
        <v>20</v>
      </c>
      <c r="GB49" s="370" t="str">
        <f>'MARK LIST'!BC373</f>
        <v>E2</v>
      </c>
      <c r="GC49" s="370">
        <f>'MARK LIST'!BO373</f>
        <v>16</v>
      </c>
      <c r="GD49" s="370">
        <f>'MARK LIST'!BP373</f>
        <v>20</v>
      </c>
      <c r="GE49" s="370" t="str">
        <f>'MARK LIST'!BQ373</f>
        <v>E2</v>
      </c>
      <c r="GF49" s="370">
        <f>'MARK LIST'!BW373</f>
        <v>20</v>
      </c>
      <c r="GG49" s="370">
        <f>'MARK LIST'!BY373</f>
        <v>20</v>
      </c>
      <c r="GH49" s="370" t="str">
        <f>'MARK LIST'!BZ373</f>
        <v>E2</v>
      </c>
      <c r="GI49" s="370">
        <f>'MARK LIST'!CE373</f>
        <v>10</v>
      </c>
      <c r="GJ49" s="370">
        <f t="shared" si="26"/>
        <v>20</v>
      </c>
      <c r="GK49" s="370" t="str">
        <f>'MARK LIST'!CF373</f>
        <v>E2</v>
      </c>
      <c r="GL49" s="370">
        <f>'MARK LIST'!CS373</f>
        <v>20</v>
      </c>
      <c r="GM49" s="370">
        <f t="shared" si="27"/>
        <v>20</v>
      </c>
      <c r="GN49" s="370" t="str">
        <f>'MARK LIST'!DJ373</f>
        <v>E2</v>
      </c>
      <c r="GO49" s="370">
        <f>'MARK LIST'!CT373</f>
        <v>20</v>
      </c>
      <c r="GP49" s="370">
        <f t="shared" si="28"/>
        <v>20</v>
      </c>
      <c r="GQ49" s="371" t="str">
        <f t="shared" si="29"/>
        <v>E2</v>
      </c>
      <c r="GR49" s="370">
        <f>'MARK LIST'!CU373</f>
        <v>20</v>
      </c>
      <c r="GS49" s="370" t="str">
        <f>'MARK LIST'!CW373</f>
        <v>3</v>
      </c>
      <c r="GT49" s="370" t="str">
        <f>'MARK LIST'!CV373</f>
        <v>E2</v>
      </c>
      <c r="GU49" s="361" t="str">
        <f>'MARK LIST'!CQ436</f>
        <v>EIOP</v>
      </c>
      <c r="GV49" s="361" t="str">
        <f>'MARK LIST'!CR436</f>
        <v>EIOP</v>
      </c>
      <c r="GW49" s="361" t="str">
        <f>'MARK LIST'!CS436</f>
        <v>EIOP</v>
      </c>
      <c r="GX49" s="361">
        <f>'MARK LIST'!CT436</f>
        <v>0</v>
      </c>
      <c r="GY49" s="361" t="e">
        <f>'MARK LIST'!CU436</f>
        <v>#VALUE!</v>
      </c>
    </row>
    <row r="50" spans="1:207" ht="13.35" customHeight="1">
      <c r="A50" s="359">
        <f>'STUDENT PROFILE'!A50</f>
        <v>44</v>
      </c>
      <c r="B50" s="359" t="str">
        <f>'STUDENT PROFILE'!B50</f>
        <v>M</v>
      </c>
      <c r="C50" s="360" t="str">
        <f>'STUDENT PROFILE'!C50</f>
        <v>Ankita</v>
      </c>
      <c r="D50" s="359">
        <f>'STUDENT PROFILE'!D50</f>
        <v>2765</v>
      </c>
      <c r="E50" s="364">
        <f>'MARK LIST'!K54</f>
        <v>16</v>
      </c>
      <c r="F50" s="364">
        <f>'MARK LIST'!L54</f>
        <v>20</v>
      </c>
      <c r="G50" s="364" t="str">
        <f>'MARK LIST'!M54</f>
        <v>E2</v>
      </c>
      <c r="H50" s="361">
        <f>'MARK LIST'!Y54</f>
        <v>16</v>
      </c>
      <c r="I50" s="361">
        <f>'MARK LIST'!Z54</f>
        <v>20</v>
      </c>
      <c r="J50" s="361" t="str">
        <f>'MARK LIST'!AA54</f>
        <v>E2</v>
      </c>
      <c r="K50" s="361">
        <f>'MARK LIST'!AG54</f>
        <v>20</v>
      </c>
      <c r="L50" s="361">
        <f>'MARK LIST'!AI54</f>
        <v>20</v>
      </c>
      <c r="M50" s="361" t="str">
        <f>'MARK LIST'!AJ54</f>
        <v>E2</v>
      </c>
      <c r="N50" s="361">
        <f>'MARK LIST'!AO54</f>
        <v>10</v>
      </c>
      <c r="O50" s="361">
        <f t="shared" si="0"/>
        <v>20</v>
      </c>
      <c r="P50" s="361" t="str">
        <f>'MARK LIST'!AP54</f>
        <v>E2</v>
      </c>
      <c r="Q50" s="361">
        <f>'MARK LIST'!BA54</f>
        <v>16</v>
      </c>
      <c r="R50" s="361">
        <f>'MARK LIST'!BB54</f>
        <v>20</v>
      </c>
      <c r="S50" s="361" t="str">
        <f>'MARK LIST'!BC54</f>
        <v>E2</v>
      </c>
      <c r="T50" s="361">
        <f>'MARK LIST'!BO54</f>
        <v>16</v>
      </c>
      <c r="U50" s="361">
        <f>'MARK LIST'!BP54</f>
        <v>20</v>
      </c>
      <c r="V50" s="361" t="str">
        <f>'MARK LIST'!BQ54</f>
        <v>E2</v>
      </c>
      <c r="W50" s="361">
        <f>'MARK LIST'!BW54</f>
        <v>20</v>
      </c>
      <c r="X50" s="361">
        <f>'MARK LIST'!BY54</f>
        <v>20</v>
      </c>
      <c r="Y50" s="361" t="str">
        <f>'MARK LIST'!BZ54</f>
        <v>E2</v>
      </c>
      <c r="Z50" s="361">
        <f>'MARK LIST'!CE54</f>
        <v>10</v>
      </c>
      <c r="AA50" s="361">
        <f t="shared" si="1"/>
        <v>20</v>
      </c>
      <c r="AB50" s="361" t="str">
        <f>'MARK LIST'!CF54</f>
        <v>E2</v>
      </c>
      <c r="AC50" s="361">
        <f>'MARK LIST'!CS54</f>
        <v>20</v>
      </c>
      <c r="AD50" s="361">
        <f t="shared" si="2"/>
        <v>20</v>
      </c>
      <c r="AE50" s="361" t="str">
        <f>'MARK LIST'!DJ54</f>
        <v>E2</v>
      </c>
      <c r="AF50" s="361">
        <f>'MARK LIST'!CT54</f>
        <v>20</v>
      </c>
      <c r="AG50" s="361">
        <f t="shared" si="3"/>
        <v>20</v>
      </c>
      <c r="AH50" s="113" t="str">
        <f t="shared" si="4"/>
        <v>E2</v>
      </c>
      <c r="AI50" s="361">
        <f>'MARK LIST'!CU54</f>
        <v>20</v>
      </c>
      <c r="AJ50" s="361" t="str">
        <f>'MARK LIST'!CW54</f>
        <v>3</v>
      </c>
      <c r="AK50" s="361" t="str">
        <f>'MARK LIST'!CV54</f>
        <v>E2</v>
      </c>
      <c r="AL50" s="365">
        <f>'MARK LIST'!K118</f>
        <v>16</v>
      </c>
      <c r="AM50" s="365">
        <f>'MARK LIST'!L118</f>
        <v>20</v>
      </c>
      <c r="AN50" s="365" t="str">
        <f>'MARK LIST'!M118</f>
        <v>E2</v>
      </c>
      <c r="AO50" s="365">
        <f>'MARK LIST'!Y118</f>
        <v>16</v>
      </c>
      <c r="AP50" s="365">
        <f>'MARK LIST'!Z118</f>
        <v>20</v>
      </c>
      <c r="AQ50" s="365" t="str">
        <f>'MARK LIST'!AA118</f>
        <v>E2</v>
      </c>
      <c r="AR50" s="365">
        <f>'MARK LIST'!AG118</f>
        <v>20</v>
      </c>
      <c r="AS50" s="365">
        <f>'MARK LIST'!AI118</f>
        <v>20</v>
      </c>
      <c r="AT50" s="365" t="str">
        <f>'MARK LIST'!AJ118</f>
        <v>E2</v>
      </c>
      <c r="AU50" s="365">
        <f>'MARK LIST'!AO118</f>
        <v>10</v>
      </c>
      <c r="AV50" s="365">
        <f t="shared" si="5"/>
        <v>20</v>
      </c>
      <c r="AW50" s="365" t="str">
        <f>'MARK LIST'!AP118</f>
        <v>E2</v>
      </c>
      <c r="AX50" s="365">
        <f>'MARK LIST'!BA118</f>
        <v>16</v>
      </c>
      <c r="AY50" s="365">
        <f>'MARK LIST'!BB118</f>
        <v>20</v>
      </c>
      <c r="AZ50" s="365" t="str">
        <f>'MARK LIST'!BC118</f>
        <v>E2</v>
      </c>
      <c r="BA50" s="365">
        <f>'MARK LIST'!BO118</f>
        <v>16</v>
      </c>
      <c r="BB50" s="365">
        <f>'MARK LIST'!BP118</f>
        <v>20</v>
      </c>
      <c r="BC50" s="365" t="str">
        <f>'MARK LIST'!BQ118</f>
        <v>E2</v>
      </c>
      <c r="BD50" s="365">
        <f>'MARK LIST'!BW118</f>
        <v>20</v>
      </c>
      <c r="BE50" s="365">
        <f>'MARK LIST'!BY118</f>
        <v>25</v>
      </c>
      <c r="BF50" s="365" t="str">
        <f>'MARK LIST'!BZ118</f>
        <v>E1</v>
      </c>
      <c r="BG50" s="365">
        <f>'MARK LIST'!CE118</f>
        <v>12</v>
      </c>
      <c r="BH50" s="365">
        <f t="shared" si="6"/>
        <v>24</v>
      </c>
      <c r="BI50" s="365" t="str">
        <f>'MARK LIST'!CF118</f>
        <v>E1</v>
      </c>
      <c r="BJ50" s="365">
        <f>'MARK LIST'!CS118</f>
        <v>20</v>
      </c>
      <c r="BK50" s="365">
        <f t="shared" si="7"/>
        <v>100</v>
      </c>
      <c r="BL50" s="365" t="str">
        <f>'MARK LIST'!DJ118</f>
        <v>E2</v>
      </c>
      <c r="BM50" s="365">
        <f>'MARK LIST'!CT118</f>
        <v>23</v>
      </c>
      <c r="BN50" s="365">
        <f t="shared" si="8"/>
        <v>23</v>
      </c>
      <c r="BO50" s="366" t="str">
        <f t="shared" si="9"/>
        <v>E1</v>
      </c>
      <c r="BP50" s="365">
        <f>'MARK LIST'!CU118</f>
        <v>22</v>
      </c>
      <c r="BQ50" s="365" t="str">
        <f>'MARK LIST'!CW118</f>
        <v>2</v>
      </c>
      <c r="BR50" s="365" t="str">
        <f>'MARK LIST'!CV118</f>
        <v>E1</v>
      </c>
      <c r="BS50" s="367">
        <f>'MARK LIST'!K182</f>
        <v>16</v>
      </c>
      <c r="BT50" s="367">
        <f>'MARK LIST'!L182</f>
        <v>20</v>
      </c>
      <c r="BU50" s="367" t="str">
        <f>'MARK LIST'!M182</f>
        <v>E2</v>
      </c>
      <c r="BV50" s="367">
        <f>'MARK LIST'!Y182</f>
        <v>16</v>
      </c>
      <c r="BW50" s="367">
        <f>'MARK LIST'!Z182</f>
        <v>20</v>
      </c>
      <c r="BX50" s="367" t="str">
        <f>'MARK LIST'!AA182</f>
        <v>E2</v>
      </c>
      <c r="BY50" s="367">
        <f>'MARK LIST'!AG182</f>
        <v>20</v>
      </c>
      <c r="BZ50" s="367">
        <f>'MARK LIST'!AI182</f>
        <v>20</v>
      </c>
      <c r="CA50" s="367" t="str">
        <f>'MARK LIST'!AJ182</f>
        <v>E2</v>
      </c>
      <c r="CB50" s="367">
        <f>'MARK LIST'!AO182</f>
        <v>10</v>
      </c>
      <c r="CC50" s="367">
        <f t="shared" si="10"/>
        <v>20</v>
      </c>
      <c r="CD50" s="367" t="str">
        <f>'MARK LIST'!AP182</f>
        <v>E2</v>
      </c>
      <c r="CE50" s="367">
        <f>'MARK LIST'!BA182</f>
        <v>16</v>
      </c>
      <c r="CF50" s="367">
        <f>'MARK LIST'!BB182</f>
        <v>20</v>
      </c>
      <c r="CG50" s="367" t="str">
        <f>'MARK LIST'!BC182</f>
        <v>E2</v>
      </c>
      <c r="CH50" s="367">
        <f>'MARK LIST'!BO182</f>
        <v>16</v>
      </c>
      <c r="CI50" s="367">
        <f>'MARK LIST'!BP182</f>
        <v>20</v>
      </c>
      <c r="CJ50" s="367" t="str">
        <f>'MARK LIST'!BQ182</f>
        <v>E2</v>
      </c>
      <c r="CK50" s="367">
        <f>'MARK LIST'!BW182</f>
        <v>20</v>
      </c>
      <c r="CL50" s="367">
        <f>'MARK LIST'!BY182</f>
        <v>22</v>
      </c>
      <c r="CM50" s="367" t="str">
        <f>'MARK LIST'!BZ182</f>
        <v>E1</v>
      </c>
      <c r="CN50" s="367">
        <f>'MARK LIST'!CE182</f>
        <v>11</v>
      </c>
      <c r="CO50" s="367">
        <f t="shared" si="11"/>
        <v>22</v>
      </c>
      <c r="CP50" s="367" t="str">
        <f>'MARK LIST'!CF182</f>
        <v>E1</v>
      </c>
      <c r="CQ50" s="367">
        <f>'MARK LIST'!CS182</f>
        <v>20</v>
      </c>
      <c r="CR50" s="367">
        <f t="shared" si="12"/>
        <v>20</v>
      </c>
      <c r="CS50" s="367" t="str">
        <f>'MARK LIST'!DJ182</f>
        <v>E2</v>
      </c>
      <c r="CT50" s="367">
        <f>'MARK LIST'!CT182</f>
        <v>21</v>
      </c>
      <c r="CU50" s="367">
        <f t="shared" si="13"/>
        <v>21</v>
      </c>
      <c r="CV50" s="368" t="str">
        <f t="shared" si="14"/>
        <v>E1</v>
      </c>
      <c r="CW50" s="367">
        <f>'MARK LIST'!CU182</f>
        <v>21</v>
      </c>
      <c r="CX50" s="367" t="str">
        <f>'MARK LIST'!CW182</f>
        <v>2</v>
      </c>
      <c r="CY50" s="367" t="str">
        <f>'MARK LIST'!CV182</f>
        <v>E1</v>
      </c>
      <c r="CZ50" s="369">
        <f>'MARK LIST'!K246</f>
        <v>16</v>
      </c>
      <c r="DA50" s="369">
        <f>'MARK LIST'!L246</f>
        <v>16</v>
      </c>
      <c r="DB50" s="369" t="str">
        <f>'MARK LIST'!M246</f>
        <v>E2</v>
      </c>
      <c r="DC50" s="369">
        <f>'MARK LIST'!Y246</f>
        <v>16</v>
      </c>
      <c r="DD50" s="369">
        <f>'MARK LIST'!Z246</f>
        <v>20</v>
      </c>
      <c r="DE50" s="369" t="str">
        <f>'MARK LIST'!AA246</f>
        <v>E2</v>
      </c>
      <c r="DF50" s="369">
        <f>'MARK LIST'!AG246</f>
        <v>20</v>
      </c>
      <c r="DG50" s="369">
        <f>'MARK LIST'!AI246</f>
        <v>20</v>
      </c>
      <c r="DH50" s="369" t="str">
        <f>'MARK LIST'!AJ246</f>
        <v>E2</v>
      </c>
      <c r="DI50" s="369">
        <f>'MARK LIST'!AO246</f>
        <v>10</v>
      </c>
      <c r="DJ50" s="369">
        <f t="shared" si="15"/>
        <v>20</v>
      </c>
      <c r="DK50" s="369" t="str">
        <f>'MARK LIST'!AP246</f>
        <v>E2</v>
      </c>
      <c r="DL50" s="369">
        <f>'MARK LIST'!BA246</f>
        <v>16</v>
      </c>
      <c r="DM50" s="369">
        <f>'MARK LIST'!BB246</f>
        <v>20</v>
      </c>
      <c r="DN50" s="369" t="str">
        <f>'MARK LIST'!BC246</f>
        <v>E2</v>
      </c>
      <c r="DO50" s="369">
        <f>'MARK LIST'!BO246</f>
        <v>16</v>
      </c>
      <c r="DP50" s="369">
        <f>'MARK LIST'!BP246</f>
        <v>20</v>
      </c>
      <c r="DQ50" s="369" t="str">
        <f>'MARK LIST'!BQ246</f>
        <v>E2</v>
      </c>
      <c r="DR50" s="369">
        <f>'MARK LIST'!BW246</f>
        <v>20</v>
      </c>
      <c r="DS50" s="369">
        <f>'MARK LIST'!BY246</f>
        <v>20</v>
      </c>
      <c r="DT50" s="369" t="str">
        <f>'MARK LIST'!BZ246</f>
        <v>E2</v>
      </c>
      <c r="DU50" s="369">
        <f>'MARK LIST'!CE246</f>
        <v>10</v>
      </c>
      <c r="DV50" s="369">
        <f t="shared" si="16"/>
        <v>20</v>
      </c>
      <c r="DW50" s="369" t="str">
        <f>'MARK LIST'!CF246</f>
        <v>E2</v>
      </c>
      <c r="DX50" s="369">
        <f>'MARK LIST'!CS246</f>
        <v>19</v>
      </c>
      <c r="DY50" s="369">
        <f t="shared" si="17"/>
        <v>19</v>
      </c>
      <c r="DZ50" s="369" t="str">
        <f>'MARK LIST'!DJ246</f>
        <v>E2</v>
      </c>
      <c r="EA50" s="369">
        <f>'MARK LIST'!CT246</f>
        <v>20</v>
      </c>
      <c r="EB50" s="369">
        <f t="shared" si="18"/>
        <v>20</v>
      </c>
      <c r="EC50" s="113" t="str">
        <f t="shared" si="19"/>
        <v>E2</v>
      </c>
      <c r="ED50" s="369">
        <f>'MARK LIST'!CU246</f>
        <v>20</v>
      </c>
      <c r="EE50" s="369" t="str">
        <f>'MARK LIST'!CW246</f>
        <v>3</v>
      </c>
      <c r="EF50" s="369" t="str">
        <f>'MARK LIST'!CV246</f>
        <v>E2</v>
      </c>
      <c r="EG50" s="367">
        <f>'MARK LIST'!K310</f>
        <v>16</v>
      </c>
      <c r="EH50" s="367">
        <f>'MARK LIST'!L310</f>
        <v>20</v>
      </c>
      <c r="EI50" s="367" t="str">
        <f>'MARK LIST'!M310</f>
        <v>E2</v>
      </c>
      <c r="EJ50" s="367">
        <f>'MARK LIST'!Y310</f>
        <v>16</v>
      </c>
      <c r="EK50" s="367">
        <f>'MARK LIST'!Z310</f>
        <v>20</v>
      </c>
      <c r="EL50" s="367" t="str">
        <f>'MARK LIST'!AA310</f>
        <v>E2</v>
      </c>
      <c r="EM50" s="367">
        <f>'MARK LIST'!AG310</f>
        <v>20</v>
      </c>
      <c r="EN50" s="367">
        <f>'MARK LIST'!AI310</f>
        <v>20</v>
      </c>
      <c r="EO50" s="367" t="str">
        <f>'MARK LIST'!AJ310</f>
        <v>E2</v>
      </c>
      <c r="EP50" s="367">
        <f>'MARK LIST'!AO310</f>
        <v>10</v>
      </c>
      <c r="EQ50" s="367">
        <f t="shared" si="20"/>
        <v>20</v>
      </c>
      <c r="ER50" s="367" t="str">
        <f>'MARK LIST'!AP310</f>
        <v>E2</v>
      </c>
      <c r="ES50" s="367">
        <f>'MARK LIST'!BA310</f>
        <v>16</v>
      </c>
      <c r="ET50" s="367">
        <f>'MARK LIST'!BB310</f>
        <v>20</v>
      </c>
      <c r="EU50" s="367" t="str">
        <f>'MARK LIST'!BC310</f>
        <v>E2</v>
      </c>
      <c r="EV50" s="367">
        <f>'MARK LIST'!BO310</f>
        <v>16</v>
      </c>
      <c r="EW50" s="367">
        <f>'MARK LIST'!BP310</f>
        <v>20</v>
      </c>
      <c r="EX50" s="367" t="str">
        <f>'MARK LIST'!BQ310</f>
        <v>E2</v>
      </c>
      <c r="EY50" s="367">
        <f>'MARK LIST'!BW310</f>
        <v>20</v>
      </c>
      <c r="EZ50" s="367">
        <f>'MARK LIST'!BY310</f>
        <v>25</v>
      </c>
      <c r="FA50" s="367" t="str">
        <f>'MARK LIST'!BZ310</f>
        <v>E1</v>
      </c>
      <c r="FB50" s="367">
        <f>'MARK LIST'!CE310</f>
        <v>12</v>
      </c>
      <c r="FC50" s="367">
        <f t="shared" si="21"/>
        <v>24</v>
      </c>
      <c r="FD50" s="367" t="str">
        <f>'MARK LIST'!CF310</f>
        <v>E1</v>
      </c>
      <c r="FE50" s="367">
        <f>'MARK LIST'!CS310</f>
        <v>20</v>
      </c>
      <c r="FF50" s="367">
        <f t="shared" si="22"/>
        <v>20</v>
      </c>
      <c r="FG50" s="367" t="str">
        <f>'MARK LIST'!DJ310</f>
        <v>E2</v>
      </c>
      <c r="FH50" s="367">
        <f>'MARK LIST'!CT310</f>
        <v>23</v>
      </c>
      <c r="FI50" s="367">
        <f t="shared" si="23"/>
        <v>23</v>
      </c>
      <c r="FJ50" s="368" t="str">
        <f t="shared" ca="1" si="24"/>
        <v>E1</v>
      </c>
      <c r="FK50" s="367">
        <f>'MARK LIST'!CU310</f>
        <v>22</v>
      </c>
      <c r="FL50" s="367" t="str">
        <f>'MARK LIST'!CW310</f>
        <v>2</v>
      </c>
      <c r="FM50" s="367" t="str">
        <f>'MARK LIST'!CV310</f>
        <v>E1</v>
      </c>
      <c r="FN50" s="370">
        <f>'MARK LIST'!K374</f>
        <v>16</v>
      </c>
      <c r="FO50" s="370">
        <f>'MARK LIST'!L374</f>
        <v>20</v>
      </c>
      <c r="FP50" s="370" t="str">
        <f>'MARK LIST'!M374</f>
        <v>E2</v>
      </c>
      <c r="FQ50" s="370">
        <f>'MARK LIST'!Y374</f>
        <v>16</v>
      </c>
      <c r="FR50" s="370">
        <f>'MARK LIST'!Z374</f>
        <v>20</v>
      </c>
      <c r="FS50" s="370" t="str">
        <f>'MARK LIST'!AA374</f>
        <v>E2</v>
      </c>
      <c r="FT50" s="370">
        <f>'MARK LIST'!AG374</f>
        <v>20</v>
      </c>
      <c r="FU50" s="370">
        <f>'MARK LIST'!AI374</f>
        <v>20</v>
      </c>
      <c r="FV50" s="370" t="str">
        <f>'MARK LIST'!AJ374</f>
        <v>E2</v>
      </c>
      <c r="FW50" s="370">
        <f>'MARK LIST'!AO374</f>
        <v>10</v>
      </c>
      <c r="FX50" s="370">
        <f t="shared" si="25"/>
        <v>20</v>
      </c>
      <c r="FY50" s="370" t="str">
        <f>'MARK LIST'!AP374</f>
        <v>E2</v>
      </c>
      <c r="FZ50" s="370">
        <f>'MARK LIST'!BA374</f>
        <v>16</v>
      </c>
      <c r="GA50" s="370">
        <f>'MARK LIST'!BB374</f>
        <v>20</v>
      </c>
      <c r="GB50" s="370" t="str">
        <f>'MARK LIST'!BC374</f>
        <v>E2</v>
      </c>
      <c r="GC50" s="370">
        <f>'MARK LIST'!BO374</f>
        <v>16</v>
      </c>
      <c r="GD50" s="370">
        <f>'MARK LIST'!BP374</f>
        <v>20</v>
      </c>
      <c r="GE50" s="370" t="str">
        <f>'MARK LIST'!BQ374</f>
        <v>E2</v>
      </c>
      <c r="GF50" s="370">
        <f>'MARK LIST'!BW374</f>
        <v>20</v>
      </c>
      <c r="GG50" s="370">
        <f>'MARK LIST'!BY374</f>
        <v>20</v>
      </c>
      <c r="GH50" s="370" t="str">
        <f>'MARK LIST'!BZ374</f>
        <v>E2</v>
      </c>
      <c r="GI50" s="370">
        <f>'MARK LIST'!CE374</f>
        <v>10</v>
      </c>
      <c r="GJ50" s="370">
        <f t="shared" si="26"/>
        <v>20</v>
      </c>
      <c r="GK50" s="370" t="str">
        <f>'MARK LIST'!CF374</f>
        <v>E2</v>
      </c>
      <c r="GL50" s="370">
        <f>'MARK LIST'!CS374</f>
        <v>20</v>
      </c>
      <c r="GM50" s="370">
        <f t="shared" si="27"/>
        <v>20</v>
      </c>
      <c r="GN50" s="370" t="str">
        <f>'MARK LIST'!DJ374</f>
        <v>E2</v>
      </c>
      <c r="GO50" s="370">
        <f>'MARK LIST'!CT374</f>
        <v>20</v>
      </c>
      <c r="GP50" s="370">
        <f t="shared" si="28"/>
        <v>20</v>
      </c>
      <c r="GQ50" s="371" t="str">
        <f t="shared" si="29"/>
        <v>E2</v>
      </c>
      <c r="GR50" s="370">
        <f>'MARK LIST'!CU374</f>
        <v>20</v>
      </c>
      <c r="GS50" s="370" t="str">
        <f>'MARK LIST'!CW374</f>
        <v>3</v>
      </c>
      <c r="GT50" s="370" t="str">
        <f>'MARK LIST'!CV374</f>
        <v>E2</v>
      </c>
      <c r="GU50" s="361" t="str">
        <f>'MARK LIST'!CQ437</f>
        <v>EIOP</v>
      </c>
      <c r="GV50" s="361" t="str">
        <f>'MARK LIST'!CR437</f>
        <v>EIOP</v>
      </c>
      <c r="GW50" s="361" t="str">
        <f>'MARK LIST'!CS437</f>
        <v>EIOP</v>
      </c>
      <c r="GX50" s="361">
        <f>'MARK LIST'!CT437</f>
        <v>0</v>
      </c>
      <c r="GY50" s="361" t="e">
        <f>'MARK LIST'!CU437</f>
        <v>#VALUE!</v>
      </c>
    </row>
    <row r="51" spans="1:207" ht="13.35" customHeight="1">
      <c r="A51" s="359">
        <f>'STUDENT PROFILE'!A51</f>
        <v>45</v>
      </c>
      <c r="B51" s="359" t="str">
        <f>'STUDENT PROFILE'!B51</f>
        <v>M</v>
      </c>
      <c r="C51" s="360" t="str">
        <f>'STUDENT PROFILE'!C51</f>
        <v xml:space="preserve">Sonam </v>
      </c>
      <c r="D51" s="359">
        <f>'STUDENT PROFILE'!D51</f>
        <v>2767</v>
      </c>
      <c r="E51" s="364">
        <f>'MARK LIST'!K55</f>
        <v>11</v>
      </c>
      <c r="F51" s="364">
        <f>'MARK LIST'!L55</f>
        <v>14</v>
      </c>
      <c r="G51" s="364" t="str">
        <f>'MARK LIST'!M55</f>
        <v>E2</v>
      </c>
      <c r="H51" s="361">
        <f>'MARK LIST'!Y55</f>
        <v>11</v>
      </c>
      <c r="I51" s="361">
        <f>'MARK LIST'!Z55</f>
        <v>14</v>
      </c>
      <c r="J51" s="361" t="str">
        <f>'MARK LIST'!AA55</f>
        <v>E2</v>
      </c>
      <c r="K51" s="361">
        <f>'MARK LIST'!AG55</f>
        <v>20</v>
      </c>
      <c r="L51" s="361">
        <f>'MARK LIST'!AI55</f>
        <v>20</v>
      </c>
      <c r="M51" s="361" t="str">
        <f>'MARK LIST'!AJ55</f>
        <v>E2</v>
      </c>
      <c r="N51" s="361">
        <f>'MARK LIST'!AO55</f>
        <v>9</v>
      </c>
      <c r="O51" s="361">
        <f t="shared" si="0"/>
        <v>18</v>
      </c>
      <c r="P51" s="361" t="str">
        <f>'MARK LIST'!AP55</f>
        <v>E2</v>
      </c>
      <c r="Q51" s="361">
        <f>'MARK LIST'!BA55</f>
        <v>11</v>
      </c>
      <c r="R51" s="361">
        <f>'MARK LIST'!BB55</f>
        <v>14</v>
      </c>
      <c r="S51" s="361" t="str">
        <f>'MARK LIST'!BC55</f>
        <v>E2</v>
      </c>
      <c r="T51" s="361">
        <f>'MARK LIST'!BO55</f>
        <v>11</v>
      </c>
      <c r="U51" s="361">
        <f>'MARK LIST'!BP55</f>
        <v>14</v>
      </c>
      <c r="V51" s="361" t="str">
        <f>'MARK LIST'!BQ55</f>
        <v>E2</v>
      </c>
      <c r="W51" s="361">
        <f>'MARK LIST'!BW55</f>
        <v>20</v>
      </c>
      <c r="X51" s="361">
        <f>'MARK LIST'!BY55</f>
        <v>20</v>
      </c>
      <c r="Y51" s="361" t="str">
        <f>'MARK LIST'!BZ55</f>
        <v>E2</v>
      </c>
      <c r="Z51" s="361">
        <f>'MARK LIST'!CE55</f>
        <v>9</v>
      </c>
      <c r="AA51" s="361">
        <f t="shared" si="1"/>
        <v>18</v>
      </c>
      <c r="AB51" s="361" t="str">
        <f>'MARK LIST'!CF55</f>
        <v>E2</v>
      </c>
      <c r="AC51" s="361">
        <f>'MARK LIST'!CS55</f>
        <v>14</v>
      </c>
      <c r="AD51" s="361">
        <f t="shared" si="2"/>
        <v>14.000000000000002</v>
      </c>
      <c r="AE51" s="361" t="str">
        <f>'MARK LIST'!DJ55</f>
        <v>E2</v>
      </c>
      <c r="AF51" s="361">
        <f>'MARK LIST'!CT55</f>
        <v>20</v>
      </c>
      <c r="AG51" s="361">
        <f t="shared" si="3"/>
        <v>20</v>
      </c>
      <c r="AH51" s="113" t="str">
        <f t="shared" si="4"/>
        <v>E2</v>
      </c>
      <c r="AI51" s="361">
        <f>'MARK LIST'!CU55</f>
        <v>18</v>
      </c>
      <c r="AJ51" s="361" t="str">
        <f>'MARK LIST'!CW55</f>
        <v>3</v>
      </c>
      <c r="AK51" s="361" t="str">
        <f>'MARK LIST'!CV55</f>
        <v>E2</v>
      </c>
      <c r="AL51" s="365">
        <f>'MARK LIST'!K119</f>
        <v>11</v>
      </c>
      <c r="AM51" s="365">
        <f>'MARK LIST'!L119</f>
        <v>14</v>
      </c>
      <c r="AN51" s="365" t="str">
        <f>'MARK LIST'!M119</f>
        <v>E2</v>
      </c>
      <c r="AO51" s="365">
        <f>'MARK LIST'!Y119</f>
        <v>11</v>
      </c>
      <c r="AP51" s="365">
        <f>'MARK LIST'!Z119</f>
        <v>14</v>
      </c>
      <c r="AQ51" s="365" t="str">
        <f>'MARK LIST'!AA119</f>
        <v>E2</v>
      </c>
      <c r="AR51" s="365">
        <f>'MARK LIST'!AG119</f>
        <v>20</v>
      </c>
      <c r="AS51" s="365">
        <f>'MARK LIST'!AI119</f>
        <v>20</v>
      </c>
      <c r="AT51" s="365" t="str">
        <f>'MARK LIST'!AJ119</f>
        <v>E2</v>
      </c>
      <c r="AU51" s="365">
        <f>'MARK LIST'!AO119</f>
        <v>9</v>
      </c>
      <c r="AV51" s="365">
        <f t="shared" si="5"/>
        <v>18</v>
      </c>
      <c r="AW51" s="365" t="str">
        <f>'MARK LIST'!AP119</f>
        <v>E2</v>
      </c>
      <c r="AX51" s="365">
        <f>'MARK LIST'!BA119</f>
        <v>11</v>
      </c>
      <c r="AY51" s="365">
        <f>'MARK LIST'!BB119</f>
        <v>14</v>
      </c>
      <c r="AZ51" s="365" t="str">
        <f>'MARK LIST'!BC119</f>
        <v>E2</v>
      </c>
      <c r="BA51" s="365">
        <f>'MARK LIST'!BO119</f>
        <v>11</v>
      </c>
      <c r="BB51" s="365">
        <f>'MARK LIST'!BP119</f>
        <v>14</v>
      </c>
      <c r="BC51" s="365" t="str">
        <f>'MARK LIST'!BQ119</f>
        <v>E2</v>
      </c>
      <c r="BD51" s="365">
        <f>'MARK LIST'!BW119</f>
        <v>20</v>
      </c>
      <c r="BE51" s="365">
        <f>'MARK LIST'!BY119</f>
        <v>25</v>
      </c>
      <c r="BF51" s="365" t="str">
        <f>'MARK LIST'!BZ119</f>
        <v>E1</v>
      </c>
      <c r="BG51" s="365">
        <f>'MARK LIST'!CE119</f>
        <v>10</v>
      </c>
      <c r="BH51" s="365">
        <f t="shared" si="6"/>
        <v>20</v>
      </c>
      <c r="BI51" s="365" t="str">
        <f>'MARK LIST'!CF119</f>
        <v>E2</v>
      </c>
      <c r="BJ51" s="365">
        <f>'MARK LIST'!CS119</f>
        <v>14</v>
      </c>
      <c r="BK51" s="365">
        <f t="shared" si="7"/>
        <v>70</v>
      </c>
      <c r="BL51" s="365" t="str">
        <f>'MARK LIST'!DJ119</f>
        <v>E2</v>
      </c>
      <c r="BM51" s="365">
        <f>'MARK LIST'!CT119</f>
        <v>23</v>
      </c>
      <c r="BN51" s="365">
        <f t="shared" si="8"/>
        <v>23</v>
      </c>
      <c r="BO51" s="366" t="str">
        <f t="shared" si="9"/>
        <v>E1</v>
      </c>
      <c r="BP51" s="365">
        <f>'MARK LIST'!CU119</f>
        <v>19</v>
      </c>
      <c r="BQ51" s="365" t="str">
        <f>'MARK LIST'!CW119</f>
        <v>3</v>
      </c>
      <c r="BR51" s="365" t="str">
        <f>'MARK LIST'!CV119</f>
        <v>E2</v>
      </c>
      <c r="BS51" s="367">
        <f>'MARK LIST'!K183</f>
        <v>11</v>
      </c>
      <c r="BT51" s="367">
        <f>'MARK LIST'!L183</f>
        <v>14</v>
      </c>
      <c r="BU51" s="367" t="str">
        <f>'MARK LIST'!M183</f>
        <v>E2</v>
      </c>
      <c r="BV51" s="367">
        <f>'MARK LIST'!Y183</f>
        <v>11</v>
      </c>
      <c r="BW51" s="367">
        <f>'MARK LIST'!Z183</f>
        <v>14</v>
      </c>
      <c r="BX51" s="367" t="str">
        <f>'MARK LIST'!AA183</f>
        <v>E2</v>
      </c>
      <c r="BY51" s="367">
        <f>'MARK LIST'!AG183</f>
        <v>20</v>
      </c>
      <c r="BZ51" s="367">
        <f>'MARK LIST'!AI183</f>
        <v>20</v>
      </c>
      <c r="CA51" s="367" t="str">
        <f>'MARK LIST'!AJ183</f>
        <v>E2</v>
      </c>
      <c r="CB51" s="367">
        <f>'MARK LIST'!AO183</f>
        <v>9</v>
      </c>
      <c r="CC51" s="367">
        <f t="shared" si="10"/>
        <v>18</v>
      </c>
      <c r="CD51" s="367" t="str">
        <f>'MARK LIST'!AP183</f>
        <v>E2</v>
      </c>
      <c r="CE51" s="367">
        <f>'MARK LIST'!BA183</f>
        <v>11</v>
      </c>
      <c r="CF51" s="367">
        <f>'MARK LIST'!BB183</f>
        <v>14</v>
      </c>
      <c r="CG51" s="367" t="str">
        <f>'MARK LIST'!BC183</f>
        <v>E2</v>
      </c>
      <c r="CH51" s="367">
        <f>'MARK LIST'!BO183</f>
        <v>11</v>
      </c>
      <c r="CI51" s="367">
        <f>'MARK LIST'!BP183</f>
        <v>14</v>
      </c>
      <c r="CJ51" s="367" t="str">
        <f>'MARK LIST'!BQ183</f>
        <v>E2</v>
      </c>
      <c r="CK51" s="367">
        <f>'MARK LIST'!BW183</f>
        <v>20</v>
      </c>
      <c r="CL51" s="367">
        <f>'MARK LIST'!BY183</f>
        <v>22</v>
      </c>
      <c r="CM51" s="367" t="str">
        <f>'MARK LIST'!BZ183</f>
        <v>E1</v>
      </c>
      <c r="CN51" s="367">
        <f>'MARK LIST'!CE183</f>
        <v>9</v>
      </c>
      <c r="CO51" s="367">
        <f t="shared" si="11"/>
        <v>18</v>
      </c>
      <c r="CP51" s="367" t="str">
        <f>'MARK LIST'!CF183</f>
        <v>E2</v>
      </c>
      <c r="CQ51" s="367">
        <f>'MARK LIST'!CS183</f>
        <v>14</v>
      </c>
      <c r="CR51" s="367">
        <f t="shared" si="12"/>
        <v>14</v>
      </c>
      <c r="CS51" s="367" t="str">
        <f>'MARK LIST'!DJ183</f>
        <v>E2</v>
      </c>
      <c r="CT51" s="367">
        <f>'MARK LIST'!CT183</f>
        <v>21</v>
      </c>
      <c r="CU51" s="367">
        <f t="shared" si="13"/>
        <v>21</v>
      </c>
      <c r="CV51" s="368" t="str">
        <f t="shared" si="14"/>
        <v>E1</v>
      </c>
      <c r="CW51" s="367">
        <f>'MARK LIST'!CU183</f>
        <v>18</v>
      </c>
      <c r="CX51" s="367" t="str">
        <f>'MARK LIST'!CW183</f>
        <v>3</v>
      </c>
      <c r="CY51" s="367" t="str">
        <f>'MARK LIST'!CV183</f>
        <v>E2</v>
      </c>
      <c r="CZ51" s="369">
        <f>'MARK LIST'!K247</f>
        <v>11</v>
      </c>
      <c r="DA51" s="369">
        <f>'MARK LIST'!L247</f>
        <v>11</v>
      </c>
      <c r="DB51" s="369" t="str">
        <f>'MARK LIST'!M247</f>
        <v>E2</v>
      </c>
      <c r="DC51" s="369">
        <f>'MARK LIST'!Y247</f>
        <v>11</v>
      </c>
      <c r="DD51" s="369">
        <f>'MARK LIST'!Z247</f>
        <v>14</v>
      </c>
      <c r="DE51" s="369" t="str">
        <f>'MARK LIST'!AA247</f>
        <v>E2</v>
      </c>
      <c r="DF51" s="369">
        <f>'MARK LIST'!AG247</f>
        <v>20</v>
      </c>
      <c r="DG51" s="369">
        <f>'MARK LIST'!AI247</f>
        <v>20</v>
      </c>
      <c r="DH51" s="369" t="str">
        <f>'MARK LIST'!AJ247</f>
        <v>E2</v>
      </c>
      <c r="DI51" s="369">
        <f>'MARK LIST'!AO247</f>
        <v>9</v>
      </c>
      <c r="DJ51" s="369">
        <f t="shared" si="15"/>
        <v>18</v>
      </c>
      <c r="DK51" s="369" t="str">
        <f>'MARK LIST'!AP247</f>
        <v>E2</v>
      </c>
      <c r="DL51" s="369">
        <f>'MARK LIST'!BA247</f>
        <v>11</v>
      </c>
      <c r="DM51" s="369">
        <f>'MARK LIST'!BB247</f>
        <v>14</v>
      </c>
      <c r="DN51" s="369" t="str">
        <f>'MARK LIST'!BC247</f>
        <v>E2</v>
      </c>
      <c r="DO51" s="369">
        <f>'MARK LIST'!BO247</f>
        <v>11</v>
      </c>
      <c r="DP51" s="369">
        <f>'MARK LIST'!BP247</f>
        <v>14</v>
      </c>
      <c r="DQ51" s="369" t="str">
        <f>'MARK LIST'!BQ247</f>
        <v>E2</v>
      </c>
      <c r="DR51" s="369">
        <f>'MARK LIST'!BW247</f>
        <v>20</v>
      </c>
      <c r="DS51" s="369">
        <f>'MARK LIST'!BY247</f>
        <v>20</v>
      </c>
      <c r="DT51" s="369" t="str">
        <f>'MARK LIST'!BZ247</f>
        <v>E2</v>
      </c>
      <c r="DU51" s="369">
        <f>'MARK LIST'!CE247</f>
        <v>9</v>
      </c>
      <c r="DV51" s="369">
        <f t="shared" si="16"/>
        <v>18</v>
      </c>
      <c r="DW51" s="369" t="str">
        <f>'MARK LIST'!CF247</f>
        <v>E2</v>
      </c>
      <c r="DX51" s="369">
        <f>'MARK LIST'!CS247</f>
        <v>14</v>
      </c>
      <c r="DY51" s="369">
        <f t="shared" si="17"/>
        <v>14</v>
      </c>
      <c r="DZ51" s="369" t="str">
        <f>'MARK LIST'!DJ247</f>
        <v>E2</v>
      </c>
      <c r="EA51" s="369">
        <f>'MARK LIST'!CT247</f>
        <v>20</v>
      </c>
      <c r="EB51" s="369">
        <f t="shared" si="18"/>
        <v>20</v>
      </c>
      <c r="EC51" s="113" t="str">
        <f t="shared" si="19"/>
        <v>E2</v>
      </c>
      <c r="ED51" s="369">
        <f>'MARK LIST'!CU247</f>
        <v>18</v>
      </c>
      <c r="EE51" s="369" t="str">
        <f>'MARK LIST'!CW247</f>
        <v>3</v>
      </c>
      <c r="EF51" s="369" t="str">
        <f>'MARK LIST'!CV247</f>
        <v>E2</v>
      </c>
      <c r="EG51" s="367">
        <f>'MARK LIST'!K311</f>
        <v>11</v>
      </c>
      <c r="EH51" s="367">
        <f>'MARK LIST'!L311</f>
        <v>14</v>
      </c>
      <c r="EI51" s="367" t="str">
        <f>'MARK LIST'!M311</f>
        <v>E2</v>
      </c>
      <c r="EJ51" s="367">
        <f>'MARK LIST'!Y311</f>
        <v>11</v>
      </c>
      <c r="EK51" s="367">
        <f>'MARK LIST'!Z311</f>
        <v>14</v>
      </c>
      <c r="EL51" s="367" t="str">
        <f>'MARK LIST'!AA311</f>
        <v>E2</v>
      </c>
      <c r="EM51" s="367">
        <f>'MARK LIST'!AG311</f>
        <v>20</v>
      </c>
      <c r="EN51" s="367">
        <f>'MARK LIST'!AI311</f>
        <v>20</v>
      </c>
      <c r="EO51" s="367" t="str">
        <f>'MARK LIST'!AJ311</f>
        <v>E2</v>
      </c>
      <c r="EP51" s="367">
        <f>'MARK LIST'!AO311</f>
        <v>9</v>
      </c>
      <c r="EQ51" s="367">
        <f t="shared" si="20"/>
        <v>18</v>
      </c>
      <c r="ER51" s="367" t="str">
        <f>'MARK LIST'!AP311</f>
        <v>E2</v>
      </c>
      <c r="ES51" s="367">
        <f>'MARK LIST'!BA311</f>
        <v>11</v>
      </c>
      <c r="ET51" s="367">
        <f>'MARK LIST'!BB311</f>
        <v>14</v>
      </c>
      <c r="EU51" s="367" t="str">
        <f>'MARK LIST'!BC311</f>
        <v>E2</v>
      </c>
      <c r="EV51" s="367">
        <f>'MARK LIST'!BO311</f>
        <v>11</v>
      </c>
      <c r="EW51" s="367">
        <f>'MARK LIST'!BP311</f>
        <v>14</v>
      </c>
      <c r="EX51" s="367" t="str">
        <f>'MARK LIST'!BQ311</f>
        <v>E2</v>
      </c>
      <c r="EY51" s="367">
        <f>'MARK LIST'!BW311</f>
        <v>20</v>
      </c>
      <c r="EZ51" s="367">
        <f>'MARK LIST'!BY311</f>
        <v>25</v>
      </c>
      <c r="FA51" s="367" t="str">
        <f>'MARK LIST'!BZ311</f>
        <v>E1</v>
      </c>
      <c r="FB51" s="367">
        <f>'MARK LIST'!CE311</f>
        <v>10</v>
      </c>
      <c r="FC51" s="367">
        <f t="shared" si="21"/>
        <v>20</v>
      </c>
      <c r="FD51" s="367" t="str">
        <f>'MARK LIST'!CF311</f>
        <v>E2</v>
      </c>
      <c r="FE51" s="367">
        <f>'MARK LIST'!CS311</f>
        <v>14</v>
      </c>
      <c r="FF51" s="367">
        <f t="shared" si="22"/>
        <v>14</v>
      </c>
      <c r="FG51" s="367" t="str">
        <f>'MARK LIST'!DJ311</f>
        <v>E2</v>
      </c>
      <c r="FH51" s="367">
        <f>'MARK LIST'!CT311</f>
        <v>23</v>
      </c>
      <c r="FI51" s="367">
        <f t="shared" si="23"/>
        <v>23</v>
      </c>
      <c r="FJ51" s="368" t="str">
        <f t="shared" ca="1" si="24"/>
        <v>E1</v>
      </c>
      <c r="FK51" s="367">
        <f>'MARK LIST'!CU311</f>
        <v>19</v>
      </c>
      <c r="FL51" s="367" t="str">
        <f>'MARK LIST'!CW311</f>
        <v>3</v>
      </c>
      <c r="FM51" s="367" t="str">
        <f>'MARK LIST'!CV311</f>
        <v>E2</v>
      </c>
      <c r="FN51" s="370">
        <f>'MARK LIST'!K375</f>
        <v>11</v>
      </c>
      <c r="FO51" s="370">
        <f>'MARK LIST'!L375</f>
        <v>14</v>
      </c>
      <c r="FP51" s="370" t="str">
        <f>'MARK LIST'!M375</f>
        <v>E2</v>
      </c>
      <c r="FQ51" s="370">
        <f>'MARK LIST'!Y375</f>
        <v>11</v>
      </c>
      <c r="FR51" s="370">
        <f>'MARK LIST'!Z375</f>
        <v>14</v>
      </c>
      <c r="FS51" s="370" t="str">
        <f>'MARK LIST'!AA375</f>
        <v>E2</v>
      </c>
      <c r="FT51" s="370">
        <f>'MARK LIST'!AG375</f>
        <v>20</v>
      </c>
      <c r="FU51" s="370">
        <f>'MARK LIST'!AI375</f>
        <v>20</v>
      </c>
      <c r="FV51" s="370" t="str">
        <f>'MARK LIST'!AJ375</f>
        <v>E2</v>
      </c>
      <c r="FW51" s="370">
        <f>'MARK LIST'!AO375</f>
        <v>9</v>
      </c>
      <c r="FX51" s="370">
        <f t="shared" si="25"/>
        <v>18</v>
      </c>
      <c r="FY51" s="370" t="str">
        <f>'MARK LIST'!AP375</f>
        <v>E2</v>
      </c>
      <c r="FZ51" s="370">
        <f>'MARK LIST'!BA375</f>
        <v>11</v>
      </c>
      <c r="GA51" s="370">
        <f>'MARK LIST'!BB375</f>
        <v>14</v>
      </c>
      <c r="GB51" s="370" t="str">
        <f>'MARK LIST'!BC375</f>
        <v>E2</v>
      </c>
      <c r="GC51" s="370">
        <f>'MARK LIST'!BO375</f>
        <v>11</v>
      </c>
      <c r="GD51" s="370">
        <f>'MARK LIST'!BP375</f>
        <v>14</v>
      </c>
      <c r="GE51" s="370" t="str">
        <f>'MARK LIST'!BQ375</f>
        <v>E2</v>
      </c>
      <c r="GF51" s="370">
        <f>'MARK LIST'!BW375</f>
        <v>20</v>
      </c>
      <c r="GG51" s="370">
        <f>'MARK LIST'!BY375</f>
        <v>20</v>
      </c>
      <c r="GH51" s="370" t="str">
        <f>'MARK LIST'!BZ375</f>
        <v>E2</v>
      </c>
      <c r="GI51" s="370">
        <f>'MARK LIST'!CE375</f>
        <v>9</v>
      </c>
      <c r="GJ51" s="370">
        <f t="shared" si="26"/>
        <v>18</v>
      </c>
      <c r="GK51" s="370" t="str">
        <f>'MARK LIST'!CF375</f>
        <v>E2</v>
      </c>
      <c r="GL51" s="370">
        <f>'MARK LIST'!CS375</f>
        <v>14</v>
      </c>
      <c r="GM51" s="370">
        <f t="shared" si="27"/>
        <v>14</v>
      </c>
      <c r="GN51" s="370" t="str">
        <f>'MARK LIST'!DJ375</f>
        <v>E2</v>
      </c>
      <c r="GO51" s="370">
        <f>'MARK LIST'!CT375</f>
        <v>20</v>
      </c>
      <c r="GP51" s="370">
        <f t="shared" si="28"/>
        <v>20</v>
      </c>
      <c r="GQ51" s="371" t="str">
        <f t="shared" si="29"/>
        <v>E2</v>
      </c>
      <c r="GR51" s="370">
        <f>'MARK LIST'!CU375</f>
        <v>18</v>
      </c>
      <c r="GS51" s="370" t="str">
        <f>'MARK LIST'!CW375</f>
        <v>3</v>
      </c>
      <c r="GT51" s="370" t="str">
        <f>'MARK LIST'!CV375</f>
        <v>E2</v>
      </c>
      <c r="GU51" s="361" t="str">
        <f>'MARK LIST'!CQ438</f>
        <v>EIOP</v>
      </c>
      <c r="GV51" s="361" t="str">
        <f>'MARK LIST'!CR438</f>
        <v>EIOP</v>
      </c>
      <c r="GW51" s="361" t="str">
        <f>'MARK LIST'!CS438</f>
        <v>EIOP</v>
      </c>
      <c r="GX51" s="361">
        <f>'MARK LIST'!CT438</f>
        <v>0</v>
      </c>
      <c r="GY51" s="361" t="e">
        <f>'MARK LIST'!CU438</f>
        <v>#VALUE!</v>
      </c>
    </row>
    <row r="52" spans="1:207" ht="13.35" customHeight="1">
      <c r="A52" s="359">
        <f>'STUDENT PROFILE'!A52</f>
        <v>46</v>
      </c>
      <c r="B52" s="359" t="str">
        <f>'STUDENT PROFILE'!B52</f>
        <v>F</v>
      </c>
      <c r="C52" s="360" t="str">
        <f>'STUDENT PROFILE'!C52</f>
        <v>Deepika</v>
      </c>
      <c r="D52" s="359">
        <f>'STUDENT PROFILE'!D52</f>
        <v>2768</v>
      </c>
      <c r="E52" s="364" t="str">
        <f>'MARK LIST'!K56</f>
        <v>ab</v>
      </c>
      <c r="F52" s="364" t="str">
        <f>'MARK LIST'!L56</f>
        <v>ab</v>
      </c>
      <c r="G52" s="364" t="str">
        <f>'MARK LIST'!M56</f>
        <v>ab</v>
      </c>
      <c r="H52" s="361">
        <f>'MARK LIST'!Y56</f>
        <v>11</v>
      </c>
      <c r="I52" s="361">
        <f>'MARK LIST'!Z56</f>
        <v>14</v>
      </c>
      <c r="J52" s="361" t="str">
        <f>'MARK LIST'!AA56</f>
        <v>E2</v>
      </c>
      <c r="K52" s="361">
        <f>'MARK LIST'!AG56</f>
        <v>20</v>
      </c>
      <c r="L52" s="361">
        <f>'MARK LIST'!AI56</f>
        <v>20</v>
      </c>
      <c r="M52" s="361" t="str">
        <f>'MARK LIST'!AJ56</f>
        <v>E2</v>
      </c>
      <c r="N52" s="361">
        <f>'MARK LIST'!AO56</f>
        <v>8</v>
      </c>
      <c r="O52" s="361">
        <f t="shared" si="0"/>
        <v>16</v>
      </c>
      <c r="P52" s="361" t="str">
        <f>'MARK LIST'!AP56</f>
        <v>E2</v>
      </c>
      <c r="Q52" s="361">
        <f>'MARK LIST'!BA56</f>
        <v>11</v>
      </c>
      <c r="R52" s="361">
        <f>'MARK LIST'!BB56</f>
        <v>14</v>
      </c>
      <c r="S52" s="361" t="str">
        <f>'MARK LIST'!BC56</f>
        <v>E2</v>
      </c>
      <c r="T52" s="361">
        <f>'MARK LIST'!BO56</f>
        <v>11</v>
      </c>
      <c r="U52" s="361">
        <f>'MARK LIST'!BP56</f>
        <v>14</v>
      </c>
      <c r="V52" s="361" t="str">
        <f>'MARK LIST'!BQ56</f>
        <v>E2</v>
      </c>
      <c r="W52" s="361">
        <f>'MARK LIST'!BW56</f>
        <v>20</v>
      </c>
      <c r="X52" s="361">
        <f>'MARK LIST'!BY56</f>
        <v>20</v>
      </c>
      <c r="Y52" s="361" t="str">
        <f>'MARK LIST'!BZ56</f>
        <v>E2</v>
      </c>
      <c r="Z52" s="361">
        <f>'MARK LIST'!CE56</f>
        <v>9</v>
      </c>
      <c r="AA52" s="361">
        <f t="shared" si="1"/>
        <v>18</v>
      </c>
      <c r="AB52" s="361" t="str">
        <f>'MARK LIST'!CF56</f>
        <v>E2</v>
      </c>
      <c r="AC52" s="361">
        <f>'MARK LIST'!CS56</f>
        <v>11</v>
      </c>
      <c r="AD52" s="361">
        <f t="shared" si="2"/>
        <v>11</v>
      </c>
      <c r="AE52" s="361" t="str">
        <f>'MARK LIST'!DJ56</f>
        <v>E2</v>
      </c>
      <c r="AF52" s="361">
        <f>'MARK LIST'!CT56</f>
        <v>20</v>
      </c>
      <c r="AG52" s="361">
        <f t="shared" si="3"/>
        <v>20</v>
      </c>
      <c r="AH52" s="113" t="str">
        <f t="shared" si="4"/>
        <v>E2</v>
      </c>
      <c r="AI52" s="361">
        <f>'MARK LIST'!CU56</f>
        <v>17</v>
      </c>
      <c r="AJ52" s="361" t="str">
        <f>'MARK LIST'!CW56</f>
        <v>3</v>
      </c>
      <c r="AK52" s="361" t="str">
        <f>'MARK LIST'!CV56</f>
        <v>E2</v>
      </c>
      <c r="AL52" s="365" t="str">
        <f>'MARK LIST'!K120</f>
        <v>ab</v>
      </c>
      <c r="AM52" s="365" t="str">
        <f>'MARK LIST'!L120</f>
        <v>ab</v>
      </c>
      <c r="AN52" s="365" t="str">
        <f>'MARK LIST'!M120</f>
        <v>ab</v>
      </c>
      <c r="AO52" s="365" t="str">
        <f>'MARK LIST'!Y120</f>
        <v>ab</v>
      </c>
      <c r="AP52" s="365" t="str">
        <f>'MARK LIST'!Z120</f>
        <v>ab</v>
      </c>
      <c r="AQ52" s="365" t="str">
        <f>'MARK LIST'!AA120</f>
        <v>ab</v>
      </c>
      <c r="AR52" s="365">
        <f>'MARK LIST'!AG120</f>
        <v>20</v>
      </c>
      <c r="AS52" s="365">
        <f>'MARK LIST'!AI120</f>
        <v>20</v>
      </c>
      <c r="AT52" s="365" t="str">
        <f>'MARK LIST'!AJ120</f>
        <v>E2</v>
      </c>
      <c r="AU52" s="365">
        <f>'MARK LIST'!AO120</f>
        <v>6</v>
      </c>
      <c r="AV52" s="365">
        <f t="shared" si="5"/>
        <v>12</v>
      </c>
      <c r="AW52" s="365" t="str">
        <f>'MARK LIST'!AP120</f>
        <v>E2</v>
      </c>
      <c r="AX52" s="365">
        <f>'MARK LIST'!BA120</f>
        <v>11</v>
      </c>
      <c r="AY52" s="365">
        <f>'MARK LIST'!BB120</f>
        <v>14</v>
      </c>
      <c r="AZ52" s="365" t="str">
        <f>'MARK LIST'!BC120</f>
        <v>E2</v>
      </c>
      <c r="BA52" s="365">
        <f>'MARK LIST'!BO120</f>
        <v>11</v>
      </c>
      <c r="BB52" s="365">
        <f>'MARK LIST'!BP120</f>
        <v>14</v>
      </c>
      <c r="BC52" s="365" t="str">
        <f>'MARK LIST'!BQ120</f>
        <v>E2</v>
      </c>
      <c r="BD52" s="365">
        <f>'MARK LIST'!BW120</f>
        <v>20</v>
      </c>
      <c r="BE52" s="365">
        <f>'MARK LIST'!BY120</f>
        <v>25</v>
      </c>
      <c r="BF52" s="365" t="str">
        <f>'MARK LIST'!BZ120</f>
        <v>E1</v>
      </c>
      <c r="BG52" s="365">
        <f>'MARK LIST'!CE120</f>
        <v>10</v>
      </c>
      <c r="BH52" s="365">
        <f t="shared" si="6"/>
        <v>20</v>
      </c>
      <c r="BI52" s="365" t="str">
        <f>'MARK LIST'!CF120</f>
        <v>E2</v>
      </c>
      <c r="BJ52" s="365">
        <f>'MARK LIST'!CS120</f>
        <v>7</v>
      </c>
      <c r="BK52" s="365">
        <f t="shared" si="7"/>
        <v>50</v>
      </c>
      <c r="BL52" s="365" t="str">
        <f>'MARK LIST'!DJ120</f>
        <v>E2</v>
      </c>
      <c r="BM52" s="365">
        <f>'MARK LIST'!CT120</f>
        <v>23</v>
      </c>
      <c r="BN52" s="365">
        <f t="shared" si="8"/>
        <v>23</v>
      </c>
      <c r="BO52" s="366" t="str">
        <f t="shared" si="9"/>
        <v>E1</v>
      </c>
      <c r="BP52" s="365">
        <f>'MARK LIST'!CU120</f>
        <v>16</v>
      </c>
      <c r="BQ52" s="365" t="str">
        <f>'MARK LIST'!CW120</f>
        <v>3</v>
      </c>
      <c r="BR52" s="365" t="str">
        <f>'MARK LIST'!CV120</f>
        <v>E2</v>
      </c>
      <c r="BS52" s="367" t="str">
        <f>'MARK LIST'!K184</f>
        <v>ab</v>
      </c>
      <c r="BT52" s="367" t="str">
        <f>'MARK LIST'!L184</f>
        <v>ab</v>
      </c>
      <c r="BU52" s="367" t="str">
        <f>'MARK LIST'!M184</f>
        <v>ab</v>
      </c>
      <c r="BV52" s="367" t="str">
        <f>'MARK LIST'!Y184</f>
        <v>ab</v>
      </c>
      <c r="BW52" s="367" t="str">
        <f>'MARK LIST'!Z184</f>
        <v>ab</v>
      </c>
      <c r="BX52" s="367" t="str">
        <f>'MARK LIST'!AA184</f>
        <v>ab</v>
      </c>
      <c r="BY52" s="367">
        <f>'MARK LIST'!AG184</f>
        <v>20</v>
      </c>
      <c r="BZ52" s="367">
        <f>'MARK LIST'!AI184</f>
        <v>20</v>
      </c>
      <c r="CA52" s="367" t="str">
        <f>'MARK LIST'!AJ184</f>
        <v>E2</v>
      </c>
      <c r="CB52" s="367">
        <f>'MARK LIST'!AO184</f>
        <v>6</v>
      </c>
      <c r="CC52" s="367">
        <f t="shared" si="10"/>
        <v>12</v>
      </c>
      <c r="CD52" s="367" t="str">
        <f>'MARK LIST'!AP184</f>
        <v>E2</v>
      </c>
      <c r="CE52" s="367">
        <f>'MARK LIST'!BA184</f>
        <v>11</v>
      </c>
      <c r="CF52" s="367">
        <f>'MARK LIST'!BB184</f>
        <v>14</v>
      </c>
      <c r="CG52" s="367" t="str">
        <f>'MARK LIST'!BC184</f>
        <v>E2</v>
      </c>
      <c r="CH52" s="367">
        <f>'MARK LIST'!BO184</f>
        <v>11</v>
      </c>
      <c r="CI52" s="367">
        <f>'MARK LIST'!BP184</f>
        <v>14</v>
      </c>
      <c r="CJ52" s="367" t="str">
        <f>'MARK LIST'!BQ184</f>
        <v>E2</v>
      </c>
      <c r="CK52" s="367">
        <f>'MARK LIST'!BW184</f>
        <v>20</v>
      </c>
      <c r="CL52" s="367">
        <f>'MARK LIST'!BY184</f>
        <v>22</v>
      </c>
      <c r="CM52" s="367" t="str">
        <f>'MARK LIST'!BZ184</f>
        <v>E1</v>
      </c>
      <c r="CN52" s="367">
        <f>'MARK LIST'!CE184</f>
        <v>9</v>
      </c>
      <c r="CO52" s="367">
        <f t="shared" si="11"/>
        <v>18</v>
      </c>
      <c r="CP52" s="367" t="str">
        <f>'MARK LIST'!CF184</f>
        <v>E2</v>
      </c>
      <c r="CQ52" s="367">
        <f>'MARK LIST'!CS184</f>
        <v>7</v>
      </c>
      <c r="CR52" s="367">
        <f t="shared" si="12"/>
        <v>7</v>
      </c>
      <c r="CS52" s="367" t="str">
        <f>'MARK LIST'!DJ184</f>
        <v>E2</v>
      </c>
      <c r="CT52" s="367">
        <f>'MARK LIST'!CT184</f>
        <v>21</v>
      </c>
      <c r="CU52" s="367">
        <f t="shared" si="13"/>
        <v>21</v>
      </c>
      <c r="CV52" s="368" t="str">
        <f t="shared" si="14"/>
        <v>E1</v>
      </c>
      <c r="CW52" s="367">
        <f>'MARK LIST'!CU184</f>
        <v>15</v>
      </c>
      <c r="CX52" s="367" t="str">
        <f>'MARK LIST'!CW184</f>
        <v>3</v>
      </c>
      <c r="CY52" s="367" t="str">
        <f>'MARK LIST'!CV184</f>
        <v>E2</v>
      </c>
      <c r="CZ52" s="369" t="str">
        <f>'MARK LIST'!K248</f>
        <v>ab</v>
      </c>
      <c r="DA52" s="369" t="str">
        <f>'MARK LIST'!L248</f>
        <v>ab</v>
      </c>
      <c r="DB52" s="369" t="str">
        <f>'MARK LIST'!M248</f>
        <v>ab</v>
      </c>
      <c r="DC52" s="369" t="str">
        <f>'MARK LIST'!Y248</f>
        <v>ab</v>
      </c>
      <c r="DD52" s="369" t="str">
        <f>'MARK LIST'!Z248</f>
        <v>ab</v>
      </c>
      <c r="DE52" s="369" t="str">
        <f>'MARK LIST'!AA248</f>
        <v>ab</v>
      </c>
      <c r="DF52" s="369">
        <f>'MARK LIST'!AG248</f>
        <v>20</v>
      </c>
      <c r="DG52" s="369">
        <f>'MARK LIST'!AI248</f>
        <v>20</v>
      </c>
      <c r="DH52" s="369" t="str">
        <f>'MARK LIST'!AJ248</f>
        <v>E2</v>
      </c>
      <c r="DI52" s="369">
        <f>'MARK LIST'!AO248</f>
        <v>6</v>
      </c>
      <c r="DJ52" s="369">
        <f t="shared" si="15"/>
        <v>12</v>
      </c>
      <c r="DK52" s="369" t="str">
        <f>'MARK LIST'!AP248</f>
        <v>E2</v>
      </c>
      <c r="DL52" s="369">
        <f>'MARK LIST'!BA248</f>
        <v>11</v>
      </c>
      <c r="DM52" s="369">
        <f>'MARK LIST'!BB248</f>
        <v>14</v>
      </c>
      <c r="DN52" s="369" t="str">
        <f>'MARK LIST'!BC248</f>
        <v>E2</v>
      </c>
      <c r="DO52" s="369">
        <f>'MARK LIST'!BO248</f>
        <v>11</v>
      </c>
      <c r="DP52" s="369">
        <f>'MARK LIST'!BP248</f>
        <v>14</v>
      </c>
      <c r="DQ52" s="369" t="str">
        <f>'MARK LIST'!BQ248</f>
        <v>E2</v>
      </c>
      <c r="DR52" s="369">
        <f>'MARK LIST'!BW248</f>
        <v>20</v>
      </c>
      <c r="DS52" s="369">
        <f>'MARK LIST'!BY248</f>
        <v>20</v>
      </c>
      <c r="DT52" s="369" t="str">
        <f>'MARK LIST'!BZ248</f>
        <v>E2</v>
      </c>
      <c r="DU52" s="369">
        <f>'MARK LIST'!CE248</f>
        <v>9</v>
      </c>
      <c r="DV52" s="369">
        <f t="shared" si="16"/>
        <v>18</v>
      </c>
      <c r="DW52" s="369" t="str">
        <f>'MARK LIST'!CF248</f>
        <v>E2</v>
      </c>
      <c r="DX52" s="369">
        <f>'MARK LIST'!CS248</f>
        <v>7</v>
      </c>
      <c r="DY52" s="369">
        <f t="shared" si="17"/>
        <v>7</v>
      </c>
      <c r="DZ52" s="369" t="str">
        <f>'MARK LIST'!DJ248</f>
        <v>E2</v>
      </c>
      <c r="EA52" s="369">
        <f>'MARK LIST'!CT248</f>
        <v>20</v>
      </c>
      <c r="EB52" s="369">
        <f t="shared" si="18"/>
        <v>20</v>
      </c>
      <c r="EC52" s="113" t="str">
        <f t="shared" si="19"/>
        <v>E2</v>
      </c>
      <c r="ED52" s="369">
        <f>'MARK LIST'!CU248</f>
        <v>15</v>
      </c>
      <c r="EE52" s="369" t="str">
        <f>'MARK LIST'!CW248</f>
        <v>3</v>
      </c>
      <c r="EF52" s="369" t="str">
        <f>'MARK LIST'!CV248</f>
        <v>E2</v>
      </c>
      <c r="EG52" s="367" t="str">
        <f>'MARK LIST'!K312</f>
        <v>ab</v>
      </c>
      <c r="EH52" s="367" t="str">
        <f>'MARK LIST'!L312</f>
        <v>ab</v>
      </c>
      <c r="EI52" s="367" t="str">
        <f>'MARK LIST'!M312</f>
        <v>ab</v>
      </c>
      <c r="EJ52" s="367" t="str">
        <f>'MARK LIST'!Y312</f>
        <v>ab</v>
      </c>
      <c r="EK52" s="367" t="str">
        <f>'MARK LIST'!Z312</f>
        <v>ab</v>
      </c>
      <c r="EL52" s="367" t="str">
        <f>'MARK LIST'!AA312</f>
        <v>ab</v>
      </c>
      <c r="EM52" s="367">
        <f>'MARK LIST'!AG312</f>
        <v>20</v>
      </c>
      <c r="EN52" s="367">
        <f>'MARK LIST'!AI312</f>
        <v>20</v>
      </c>
      <c r="EO52" s="367" t="str">
        <f>'MARK LIST'!AJ312</f>
        <v>E2</v>
      </c>
      <c r="EP52" s="367">
        <f>'MARK LIST'!AO312</f>
        <v>6</v>
      </c>
      <c r="EQ52" s="367">
        <f t="shared" si="20"/>
        <v>12</v>
      </c>
      <c r="ER52" s="367" t="str">
        <f>'MARK LIST'!AP312</f>
        <v>E2</v>
      </c>
      <c r="ES52" s="367">
        <f>'MARK LIST'!BA312</f>
        <v>11</v>
      </c>
      <c r="ET52" s="367">
        <f>'MARK LIST'!BB312</f>
        <v>14</v>
      </c>
      <c r="EU52" s="367" t="str">
        <f>'MARK LIST'!BC312</f>
        <v>E2</v>
      </c>
      <c r="EV52" s="367">
        <f>'MARK LIST'!BO312</f>
        <v>11</v>
      </c>
      <c r="EW52" s="367">
        <f>'MARK LIST'!BP312</f>
        <v>14</v>
      </c>
      <c r="EX52" s="367" t="str">
        <f>'MARK LIST'!BQ312</f>
        <v>E2</v>
      </c>
      <c r="EY52" s="367">
        <f>'MARK LIST'!BW312</f>
        <v>20</v>
      </c>
      <c r="EZ52" s="367">
        <f>'MARK LIST'!BY312</f>
        <v>25</v>
      </c>
      <c r="FA52" s="367" t="str">
        <f>'MARK LIST'!BZ312</f>
        <v>E1</v>
      </c>
      <c r="FB52" s="367">
        <f>'MARK LIST'!CE312</f>
        <v>10</v>
      </c>
      <c r="FC52" s="367">
        <f t="shared" si="21"/>
        <v>20</v>
      </c>
      <c r="FD52" s="367" t="str">
        <f>'MARK LIST'!CF312</f>
        <v>E2</v>
      </c>
      <c r="FE52" s="367">
        <f>'MARK LIST'!CS312</f>
        <v>7</v>
      </c>
      <c r="FF52" s="367">
        <f t="shared" si="22"/>
        <v>7</v>
      </c>
      <c r="FG52" s="367" t="str">
        <f>'MARK LIST'!DJ312</f>
        <v>E2</v>
      </c>
      <c r="FH52" s="367">
        <f>'MARK LIST'!CT312</f>
        <v>23</v>
      </c>
      <c r="FI52" s="367">
        <f t="shared" si="23"/>
        <v>23</v>
      </c>
      <c r="FJ52" s="368" t="str">
        <f t="shared" ca="1" si="24"/>
        <v>E1</v>
      </c>
      <c r="FK52" s="367">
        <f>'MARK LIST'!CU312</f>
        <v>16</v>
      </c>
      <c r="FL52" s="367" t="str">
        <f>'MARK LIST'!CW312</f>
        <v>3</v>
      </c>
      <c r="FM52" s="367" t="str">
        <f>'MARK LIST'!CV312</f>
        <v>E2</v>
      </c>
      <c r="FN52" s="370" t="str">
        <f>'MARK LIST'!K376</f>
        <v>ab</v>
      </c>
      <c r="FO52" s="370" t="str">
        <f>'MARK LIST'!L376</f>
        <v>ab</v>
      </c>
      <c r="FP52" s="370" t="str">
        <f>'MARK LIST'!M376</f>
        <v>ab</v>
      </c>
      <c r="FQ52" s="370" t="str">
        <f>'MARK LIST'!Y376</f>
        <v>ab</v>
      </c>
      <c r="FR52" s="370" t="str">
        <f>'MARK LIST'!Z376</f>
        <v>ab</v>
      </c>
      <c r="FS52" s="370" t="str">
        <f>'MARK LIST'!AA376</f>
        <v>ab</v>
      </c>
      <c r="FT52" s="370">
        <f>'MARK LIST'!AG376</f>
        <v>20</v>
      </c>
      <c r="FU52" s="370">
        <f>'MARK LIST'!AI376</f>
        <v>20</v>
      </c>
      <c r="FV52" s="370" t="str">
        <f>'MARK LIST'!AJ376</f>
        <v>E2</v>
      </c>
      <c r="FW52" s="370">
        <f>'MARK LIST'!AO376</f>
        <v>6</v>
      </c>
      <c r="FX52" s="370">
        <f t="shared" si="25"/>
        <v>12</v>
      </c>
      <c r="FY52" s="370" t="str">
        <f>'MARK LIST'!AP376</f>
        <v>E2</v>
      </c>
      <c r="FZ52" s="370">
        <f>'MARK LIST'!BA376</f>
        <v>11</v>
      </c>
      <c r="GA52" s="370">
        <f>'MARK LIST'!BB376</f>
        <v>14</v>
      </c>
      <c r="GB52" s="370" t="str">
        <f>'MARK LIST'!BC376</f>
        <v>E2</v>
      </c>
      <c r="GC52" s="370">
        <f>'MARK LIST'!BO376</f>
        <v>11</v>
      </c>
      <c r="GD52" s="370">
        <f>'MARK LIST'!BP376</f>
        <v>14</v>
      </c>
      <c r="GE52" s="370" t="str">
        <f>'MARK LIST'!BQ376</f>
        <v>E2</v>
      </c>
      <c r="GF52" s="370">
        <f>'MARK LIST'!BW376</f>
        <v>20</v>
      </c>
      <c r="GG52" s="370">
        <f>'MARK LIST'!BY376</f>
        <v>20</v>
      </c>
      <c r="GH52" s="370" t="str">
        <f>'MARK LIST'!BZ376</f>
        <v>E2</v>
      </c>
      <c r="GI52" s="370">
        <f>'MARK LIST'!CE376</f>
        <v>9</v>
      </c>
      <c r="GJ52" s="370">
        <f t="shared" si="26"/>
        <v>18</v>
      </c>
      <c r="GK52" s="370" t="str">
        <f>'MARK LIST'!CF376</f>
        <v>E2</v>
      </c>
      <c r="GL52" s="370">
        <f>'MARK LIST'!CS376</f>
        <v>7</v>
      </c>
      <c r="GM52" s="370">
        <f t="shared" si="27"/>
        <v>7</v>
      </c>
      <c r="GN52" s="370" t="str">
        <f>'MARK LIST'!DJ376</f>
        <v>E2</v>
      </c>
      <c r="GO52" s="370">
        <f>'MARK LIST'!CT376</f>
        <v>20</v>
      </c>
      <c r="GP52" s="370">
        <f t="shared" si="28"/>
        <v>20</v>
      </c>
      <c r="GQ52" s="371" t="str">
        <f t="shared" si="29"/>
        <v>E2</v>
      </c>
      <c r="GR52" s="370">
        <f>'MARK LIST'!CU376</f>
        <v>15</v>
      </c>
      <c r="GS52" s="370" t="str">
        <f>'MARK LIST'!CW376</f>
        <v>3</v>
      </c>
      <c r="GT52" s="370" t="str">
        <f>'MARK LIST'!CV376</f>
        <v>E2</v>
      </c>
      <c r="GU52" s="361" t="str">
        <f>'MARK LIST'!CQ439</f>
        <v>EIOP</v>
      </c>
      <c r="GV52" s="361" t="str">
        <f>'MARK LIST'!CR439</f>
        <v>EIOP</v>
      </c>
      <c r="GW52" s="361" t="str">
        <f>'MARK LIST'!CS439</f>
        <v>EIOP</v>
      </c>
      <c r="GX52" s="361" t="e">
        <f>'MARK LIST'!CT439</f>
        <v>#VALUE!</v>
      </c>
      <c r="GY52" s="361" t="e">
        <f>'MARK LIST'!CU439</f>
        <v>#VALUE!</v>
      </c>
    </row>
    <row r="53" spans="1:207" ht="13.35" customHeight="1">
      <c r="A53" s="359">
        <f>'STUDENT PROFILE'!A53</f>
        <v>47</v>
      </c>
      <c r="B53" s="359" t="str">
        <f>'STUDENT PROFILE'!B53</f>
        <v>I</v>
      </c>
      <c r="C53" s="360" t="str">
        <f>'STUDENT PROFILE'!C53</f>
        <v>Manish Kumar</v>
      </c>
      <c r="D53" s="359">
        <f>'STUDENT PROFILE'!D53</f>
        <v>2769</v>
      </c>
      <c r="E53" s="364" t="str">
        <f>'MARK LIST'!K57</f>
        <v>ab</v>
      </c>
      <c r="F53" s="364" t="str">
        <f>'MARK LIST'!L57</f>
        <v>ab</v>
      </c>
      <c r="G53" s="364" t="str">
        <f>'MARK LIST'!M57</f>
        <v>ab</v>
      </c>
      <c r="H53" s="361">
        <f>'MARK LIST'!Y57</f>
        <v>11</v>
      </c>
      <c r="I53" s="361">
        <f>'MARK LIST'!Z57</f>
        <v>14</v>
      </c>
      <c r="J53" s="361" t="str">
        <f>'MARK LIST'!AA57</f>
        <v>E2</v>
      </c>
      <c r="K53" s="361">
        <f>'MARK LIST'!AG57</f>
        <v>20</v>
      </c>
      <c r="L53" s="361">
        <f>'MARK LIST'!AI57</f>
        <v>20</v>
      </c>
      <c r="M53" s="361" t="str">
        <f>'MARK LIST'!AJ57</f>
        <v>E2</v>
      </c>
      <c r="N53" s="361">
        <f>'MARK LIST'!AO57</f>
        <v>8</v>
      </c>
      <c r="O53" s="361">
        <f t="shared" si="0"/>
        <v>16</v>
      </c>
      <c r="P53" s="361" t="str">
        <f>'MARK LIST'!AP57</f>
        <v>E2</v>
      </c>
      <c r="Q53" s="361">
        <f>'MARK LIST'!BA57</f>
        <v>11</v>
      </c>
      <c r="R53" s="361">
        <f>'MARK LIST'!BB57</f>
        <v>14</v>
      </c>
      <c r="S53" s="361" t="str">
        <f>'MARK LIST'!BC57</f>
        <v>E2</v>
      </c>
      <c r="T53" s="361">
        <f>'MARK LIST'!BO57</f>
        <v>11</v>
      </c>
      <c r="U53" s="361">
        <f>'MARK LIST'!BP57</f>
        <v>14</v>
      </c>
      <c r="V53" s="361" t="str">
        <f>'MARK LIST'!BQ57</f>
        <v>E2</v>
      </c>
      <c r="W53" s="361">
        <f>'MARK LIST'!BW57</f>
        <v>20</v>
      </c>
      <c r="X53" s="361">
        <f>'MARK LIST'!BY57</f>
        <v>20</v>
      </c>
      <c r="Y53" s="361" t="str">
        <f>'MARK LIST'!BZ57</f>
        <v>E2</v>
      </c>
      <c r="Z53" s="361">
        <f>'MARK LIST'!CE57</f>
        <v>9</v>
      </c>
      <c r="AA53" s="361">
        <f t="shared" si="1"/>
        <v>18</v>
      </c>
      <c r="AB53" s="361" t="str">
        <f>'MARK LIST'!CF57</f>
        <v>E2</v>
      </c>
      <c r="AC53" s="361">
        <f>'MARK LIST'!CS57</f>
        <v>11</v>
      </c>
      <c r="AD53" s="361">
        <f t="shared" si="2"/>
        <v>11</v>
      </c>
      <c r="AE53" s="361" t="str">
        <f>'MARK LIST'!DJ57</f>
        <v>E2</v>
      </c>
      <c r="AF53" s="361">
        <f>'MARK LIST'!CT57</f>
        <v>20</v>
      </c>
      <c r="AG53" s="361">
        <f t="shared" si="3"/>
        <v>20</v>
      </c>
      <c r="AH53" s="113" t="str">
        <f t="shared" si="4"/>
        <v>E2</v>
      </c>
      <c r="AI53" s="361">
        <f>'MARK LIST'!CU57</f>
        <v>17</v>
      </c>
      <c r="AJ53" s="361" t="str">
        <f>'MARK LIST'!CW57</f>
        <v>3</v>
      </c>
      <c r="AK53" s="361" t="str">
        <f>'MARK LIST'!CV57</f>
        <v>E2</v>
      </c>
      <c r="AL53" s="365" t="str">
        <f>'MARK LIST'!K121</f>
        <v>ab</v>
      </c>
      <c r="AM53" s="365" t="str">
        <f>'MARK LIST'!L121</f>
        <v>ab</v>
      </c>
      <c r="AN53" s="365" t="str">
        <f>'MARK LIST'!M121</f>
        <v>ab</v>
      </c>
      <c r="AO53" s="365" t="str">
        <f>'MARK LIST'!Y121</f>
        <v>ab</v>
      </c>
      <c r="AP53" s="365" t="str">
        <f>'MARK LIST'!Z121</f>
        <v>ab</v>
      </c>
      <c r="AQ53" s="365" t="str">
        <f>'MARK LIST'!AA121</f>
        <v>ab</v>
      </c>
      <c r="AR53" s="365">
        <f>'MARK LIST'!AG121</f>
        <v>20</v>
      </c>
      <c r="AS53" s="365">
        <f>'MARK LIST'!AI121</f>
        <v>20</v>
      </c>
      <c r="AT53" s="365" t="str">
        <f>'MARK LIST'!AJ121</f>
        <v>E2</v>
      </c>
      <c r="AU53" s="365">
        <f>'MARK LIST'!AO121</f>
        <v>6</v>
      </c>
      <c r="AV53" s="365">
        <f t="shared" si="5"/>
        <v>12</v>
      </c>
      <c r="AW53" s="365" t="str">
        <f>'MARK LIST'!AP121</f>
        <v>E2</v>
      </c>
      <c r="AX53" s="365">
        <f>'MARK LIST'!BA121</f>
        <v>11</v>
      </c>
      <c r="AY53" s="365">
        <f>'MARK LIST'!BB121</f>
        <v>14</v>
      </c>
      <c r="AZ53" s="365" t="str">
        <f>'MARK LIST'!BC121</f>
        <v>E2</v>
      </c>
      <c r="BA53" s="365">
        <f>'MARK LIST'!BO121</f>
        <v>11</v>
      </c>
      <c r="BB53" s="365">
        <f>'MARK LIST'!BP121</f>
        <v>14</v>
      </c>
      <c r="BC53" s="365" t="str">
        <f>'MARK LIST'!BQ121</f>
        <v>E2</v>
      </c>
      <c r="BD53" s="365">
        <f>'MARK LIST'!BW121</f>
        <v>20</v>
      </c>
      <c r="BE53" s="365">
        <f>'MARK LIST'!BY121</f>
        <v>25</v>
      </c>
      <c r="BF53" s="365" t="str">
        <f>'MARK LIST'!BZ121</f>
        <v>E1</v>
      </c>
      <c r="BG53" s="365">
        <f>'MARK LIST'!CE121</f>
        <v>10</v>
      </c>
      <c r="BH53" s="365">
        <f t="shared" si="6"/>
        <v>20</v>
      </c>
      <c r="BI53" s="365" t="str">
        <f>'MARK LIST'!CF121</f>
        <v>E2</v>
      </c>
      <c r="BJ53" s="365">
        <f>'MARK LIST'!CS121</f>
        <v>7</v>
      </c>
      <c r="BK53" s="365">
        <f t="shared" si="7"/>
        <v>100</v>
      </c>
      <c r="BL53" s="365" t="str">
        <f>'MARK LIST'!DJ121</f>
        <v>E2</v>
      </c>
      <c r="BM53" s="365">
        <f>'MARK LIST'!CT121</f>
        <v>23</v>
      </c>
      <c r="BN53" s="365">
        <f t="shared" si="8"/>
        <v>23</v>
      </c>
      <c r="BO53" s="366" t="str">
        <f t="shared" si="9"/>
        <v>E1</v>
      </c>
      <c r="BP53" s="365">
        <f>'MARK LIST'!CU121</f>
        <v>16</v>
      </c>
      <c r="BQ53" s="365" t="str">
        <f>'MARK LIST'!CW121</f>
        <v>3</v>
      </c>
      <c r="BR53" s="365" t="str">
        <f>'MARK LIST'!CV121</f>
        <v>E2</v>
      </c>
      <c r="BS53" s="367" t="str">
        <f>'MARK LIST'!K185</f>
        <v>ab</v>
      </c>
      <c r="BT53" s="367" t="str">
        <f>'MARK LIST'!L185</f>
        <v>ab</v>
      </c>
      <c r="BU53" s="367" t="str">
        <f>'MARK LIST'!M185</f>
        <v>ab</v>
      </c>
      <c r="BV53" s="367" t="str">
        <f>'MARK LIST'!Y185</f>
        <v>ab</v>
      </c>
      <c r="BW53" s="367" t="str">
        <f>'MARK LIST'!Z185</f>
        <v>ab</v>
      </c>
      <c r="BX53" s="367" t="str">
        <f>'MARK LIST'!AA185</f>
        <v>ab</v>
      </c>
      <c r="BY53" s="367">
        <f>'MARK LIST'!AG185</f>
        <v>20</v>
      </c>
      <c r="BZ53" s="367">
        <f>'MARK LIST'!AI185</f>
        <v>20</v>
      </c>
      <c r="CA53" s="367" t="str">
        <f>'MARK LIST'!AJ185</f>
        <v>E2</v>
      </c>
      <c r="CB53" s="367">
        <f>'MARK LIST'!AO185</f>
        <v>6</v>
      </c>
      <c r="CC53" s="367">
        <f t="shared" si="10"/>
        <v>12</v>
      </c>
      <c r="CD53" s="367" t="str">
        <f>'MARK LIST'!AP185</f>
        <v>E2</v>
      </c>
      <c r="CE53" s="367">
        <f>'MARK LIST'!BA185</f>
        <v>11</v>
      </c>
      <c r="CF53" s="367">
        <f>'MARK LIST'!BB185</f>
        <v>14</v>
      </c>
      <c r="CG53" s="367" t="str">
        <f>'MARK LIST'!BC185</f>
        <v>E2</v>
      </c>
      <c r="CH53" s="367">
        <f>'MARK LIST'!BO185</f>
        <v>11</v>
      </c>
      <c r="CI53" s="367">
        <f>'MARK LIST'!BP185</f>
        <v>14</v>
      </c>
      <c r="CJ53" s="367" t="str">
        <f>'MARK LIST'!BQ185</f>
        <v>E2</v>
      </c>
      <c r="CK53" s="367">
        <f>'MARK LIST'!BW185</f>
        <v>20</v>
      </c>
      <c r="CL53" s="367">
        <f>'MARK LIST'!BY185</f>
        <v>22</v>
      </c>
      <c r="CM53" s="367" t="str">
        <f>'MARK LIST'!BZ185</f>
        <v>E1</v>
      </c>
      <c r="CN53" s="367">
        <f>'MARK LIST'!CE185</f>
        <v>9</v>
      </c>
      <c r="CO53" s="367">
        <f t="shared" si="11"/>
        <v>18</v>
      </c>
      <c r="CP53" s="367" t="str">
        <f>'MARK LIST'!CF185</f>
        <v>E2</v>
      </c>
      <c r="CQ53" s="367">
        <f>'MARK LIST'!CS185</f>
        <v>7</v>
      </c>
      <c r="CR53" s="367">
        <f t="shared" si="12"/>
        <v>7</v>
      </c>
      <c r="CS53" s="367" t="str">
        <f>'MARK LIST'!DJ185</f>
        <v>E2</v>
      </c>
      <c r="CT53" s="367">
        <f>'MARK LIST'!CT185</f>
        <v>21</v>
      </c>
      <c r="CU53" s="367">
        <f t="shared" si="13"/>
        <v>21</v>
      </c>
      <c r="CV53" s="368" t="str">
        <f t="shared" si="14"/>
        <v>E1</v>
      </c>
      <c r="CW53" s="367">
        <f>'MARK LIST'!CU185</f>
        <v>15</v>
      </c>
      <c r="CX53" s="367" t="str">
        <f>'MARK LIST'!CW185</f>
        <v>3</v>
      </c>
      <c r="CY53" s="367" t="str">
        <f>'MARK LIST'!CV185</f>
        <v>E2</v>
      </c>
      <c r="CZ53" s="369" t="str">
        <f>'MARK LIST'!K249</f>
        <v>ab</v>
      </c>
      <c r="DA53" s="369" t="str">
        <f>'MARK LIST'!L249</f>
        <v>ab</v>
      </c>
      <c r="DB53" s="369" t="str">
        <f>'MARK LIST'!M249</f>
        <v>ab</v>
      </c>
      <c r="DC53" s="369" t="str">
        <f>'MARK LIST'!Y249</f>
        <v>ab</v>
      </c>
      <c r="DD53" s="369" t="str">
        <f>'MARK LIST'!Z249</f>
        <v>ab</v>
      </c>
      <c r="DE53" s="369" t="str">
        <f>'MARK LIST'!AA249</f>
        <v>ab</v>
      </c>
      <c r="DF53" s="369">
        <f>'MARK LIST'!AG249</f>
        <v>20</v>
      </c>
      <c r="DG53" s="369">
        <f>'MARK LIST'!AI249</f>
        <v>20</v>
      </c>
      <c r="DH53" s="369" t="str">
        <f>'MARK LIST'!AJ249</f>
        <v>E2</v>
      </c>
      <c r="DI53" s="369">
        <f>'MARK LIST'!AO249</f>
        <v>6</v>
      </c>
      <c r="DJ53" s="369">
        <f t="shared" si="15"/>
        <v>12</v>
      </c>
      <c r="DK53" s="369" t="str">
        <f>'MARK LIST'!AP249</f>
        <v>E2</v>
      </c>
      <c r="DL53" s="369">
        <f>'MARK LIST'!BA249</f>
        <v>11</v>
      </c>
      <c r="DM53" s="369">
        <f>'MARK LIST'!BB249</f>
        <v>14</v>
      </c>
      <c r="DN53" s="369" t="str">
        <f>'MARK LIST'!BC249</f>
        <v>E2</v>
      </c>
      <c r="DO53" s="369">
        <f>'MARK LIST'!BO249</f>
        <v>11</v>
      </c>
      <c r="DP53" s="369">
        <f>'MARK LIST'!BP249</f>
        <v>14</v>
      </c>
      <c r="DQ53" s="369" t="str">
        <f>'MARK LIST'!BQ249</f>
        <v>E2</v>
      </c>
      <c r="DR53" s="369">
        <f>'MARK LIST'!BW249</f>
        <v>20</v>
      </c>
      <c r="DS53" s="369">
        <f>'MARK LIST'!BY249</f>
        <v>20</v>
      </c>
      <c r="DT53" s="369" t="str">
        <f>'MARK LIST'!BZ249</f>
        <v>E2</v>
      </c>
      <c r="DU53" s="369">
        <f>'MARK LIST'!CE249</f>
        <v>9</v>
      </c>
      <c r="DV53" s="369">
        <f t="shared" si="16"/>
        <v>18</v>
      </c>
      <c r="DW53" s="369" t="str">
        <f>'MARK LIST'!CF249</f>
        <v>E2</v>
      </c>
      <c r="DX53" s="369">
        <f>'MARK LIST'!CS249</f>
        <v>7</v>
      </c>
      <c r="DY53" s="369">
        <f t="shared" si="17"/>
        <v>7</v>
      </c>
      <c r="DZ53" s="369" t="str">
        <f>'MARK LIST'!DJ249</f>
        <v>E2</v>
      </c>
      <c r="EA53" s="369">
        <f>'MARK LIST'!CT249</f>
        <v>20</v>
      </c>
      <c r="EB53" s="369">
        <f t="shared" si="18"/>
        <v>20</v>
      </c>
      <c r="EC53" s="113" t="str">
        <f t="shared" si="19"/>
        <v>E2</v>
      </c>
      <c r="ED53" s="369">
        <f>'MARK LIST'!CU249</f>
        <v>15</v>
      </c>
      <c r="EE53" s="369" t="str">
        <f>'MARK LIST'!CW249</f>
        <v>3</v>
      </c>
      <c r="EF53" s="369" t="str">
        <f>'MARK LIST'!CV249</f>
        <v>E2</v>
      </c>
      <c r="EG53" s="367" t="str">
        <f>'MARK LIST'!K313</f>
        <v>ab</v>
      </c>
      <c r="EH53" s="367" t="str">
        <f>'MARK LIST'!L313</f>
        <v>ab</v>
      </c>
      <c r="EI53" s="367" t="str">
        <f>'MARK LIST'!M313</f>
        <v>ab</v>
      </c>
      <c r="EJ53" s="367" t="str">
        <f>'MARK LIST'!Y313</f>
        <v>ab</v>
      </c>
      <c r="EK53" s="367" t="str">
        <f>'MARK LIST'!Z313</f>
        <v>ab</v>
      </c>
      <c r="EL53" s="367" t="str">
        <f>'MARK LIST'!AA313</f>
        <v>ab</v>
      </c>
      <c r="EM53" s="367">
        <f>'MARK LIST'!AG313</f>
        <v>20</v>
      </c>
      <c r="EN53" s="367">
        <f>'MARK LIST'!AI313</f>
        <v>20</v>
      </c>
      <c r="EO53" s="367" t="str">
        <f>'MARK LIST'!AJ313</f>
        <v>E2</v>
      </c>
      <c r="EP53" s="367">
        <f>'MARK LIST'!AO313</f>
        <v>6</v>
      </c>
      <c r="EQ53" s="367">
        <f t="shared" si="20"/>
        <v>12</v>
      </c>
      <c r="ER53" s="367" t="str">
        <f>'MARK LIST'!AP313</f>
        <v>E2</v>
      </c>
      <c r="ES53" s="367">
        <f>'MARK LIST'!BA313</f>
        <v>11</v>
      </c>
      <c r="ET53" s="367">
        <f>'MARK LIST'!BB313</f>
        <v>14</v>
      </c>
      <c r="EU53" s="367" t="str">
        <f>'MARK LIST'!BC313</f>
        <v>E2</v>
      </c>
      <c r="EV53" s="367">
        <f>'MARK LIST'!BO313</f>
        <v>11</v>
      </c>
      <c r="EW53" s="367">
        <f>'MARK LIST'!BP313</f>
        <v>14</v>
      </c>
      <c r="EX53" s="367" t="str">
        <f>'MARK LIST'!BQ313</f>
        <v>E2</v>
      </c>
      <c r="EY53" s="367">
        <f>'MARK LIST'!BW313</f>
        <v>20</v>
      </c>
      <c r="EZ53" s="367">
        <f>'MARK LIST'!BY313</f>
        <v>25</v>
      </c>
      <c r="FA53" s="367" t="str">
        <f>'MARK LIST'!BZ313</f>
        <v>E1</v>
      </c>
      <c r="FB53" s="367">
        <f>'MARK LIST'!CE313</f>
        <v>10</v>
      </c>
      <c r="FC53" s="367">
        <f t="shared" si="21"/>
        <v>20</v>
      </c>
      <c r="FD53" s="367" t="str">
        <f>'MARK LIST'!CF313</f>
        <v>E2</v>
      </c>
      <c r="FE53" s="367">
        <f>'MARK LIST'!CS313</f>
        <v>7</v>
      </c>
      <c r="FF53" s="367">
        <f t="shared" si="22"/>
        <v>7</v>
      </c>
      <c r="FG53" s="367" t="str">
        <f>'MARK LIST'!DJ313</f>
        <v>E2</v>
      </c>
      <c r="FH53" s="367">
        <f>'MARK LIST'!CT313</f>
        <v>23</v>
      </c>
      <c r="FI53" s="367">
        <f t="shared" si="23"/>
        <v>23</v>
      </c>
      <c r="FJ53" s="368" t="str">
        <f t="shared" ca="1" si="24"/>
        <v>E1</v>
      </c>
      <c r="FK53" s="367">
        <f>'MARK LIST'!CU313</f>
        <v>16</v>
      </c>
      <c r="FL53" s="367" t="str">
        <f>'MARK LIST'!CW313</f>
        <v>3</v>
      </c>
      <c r="FM53" s="367" t="str">
        <f>'MARK LIST'!CV313</f>
        <v>E2</v>
      </c>
      <c r="FN53" s="370">
        <f>'MARK LIST'!K377</f>
        <v>18</v>
      </c>
      <c r="FO53" s="370">
        <f>'MARK LIST'!L377</f>
        <v>23</v>
      </c>
      <c r="FP53" s="370" t="str">
        <f>'MARK LIST'!M377</f>
        <v>E1</v>
      </c>
      <c r="FQ53" s="370" t="str">
        <f>'MARK LIST'!Y377</f>
        <v>ab</v>
      </c>
      <c r="FR53" s="370" t="str">
        <f>'MARK LIST'!Z377</f>
        <v>ab</v>
      </c>
      <c r="FS53" s="370" t="str">
        <f>'MARK LIST'!AA377</f>
        <v>ab</v>
      </c>
      <c r="FT53" s="370">
        <f>'MARK LIST'!AG377</f>
        <v>20</v>
      </c>
      <c r="FU53" s="370">
        <f>'MARK LIST'!AI377</f>
        <v>20</v>
      </c>
      <c r="FV53" s="370" t="str">
        <f>'MARK LIST'!AJ377</f>
        <v>E2</v>
      </c>
      <c r="FW53" s="370">
        <f>'MARK LIST'!AO377</f>
        <v>9</v>
      </c>
      <c r="FX53" s="370">
        <f t="shared" si="25"/>
        <v>18</v>
      </c>
      <c r="FY53" s="370" t="str">
        <f>'MARK LIST'!AP377</f>
        <v>E2</v>
      </c>
      <c r="FZ53" s="370">
        <f>'MARK LIST'!BA377</f>
        <v>11</v>
      </c>
      <c r="GA53" s="370">
        <f>'MARK LIST'!BB377</f>
        <v>14</v>
      </c>
      <c r="GB53" s="370" t="str">
        <f>'MARK LIST'!BC377</f>
        <v>E2</v>
      </c>
      <c r="GC53" s="370">
        <f>'MARK LIST'!BO377</f>
        <v>11</v>
      </c>
      <c r="GD53" s="370">
        <f>'MARK LIST'!BP377</f>
        <v>14</v>
      </c>
      <c r="GE53" s="370" t="str">
        <f>'MARK LIST'!BQ377</f>
        <v>E2</v>
      </c>
      <c r="GF53" s="370">
        <f>'MARK LIST'!BW377</f>
        <v>20</v>
      </c>
      <c r="GG53" s="370">
        <f>'MARK LIST'!BY377</f>
        <v>20</v>
      </c>
      <c r="GH53" s="370" t="str">
        <f>'MARK LIST'!BZ377</f>
        <v>E2</v>
      </c>
      <c r="GI53" s="370">
        <f>'MARK LIST'!CE377</f>
        <v>9</v>
      </c>
      <c r="GJ53" s="370">
        <f t="shared" si="26"/>
        <v>18</v>
      </c>
      <c r="GK53" s="370" t="str">
        <f>'MARK LIST'!CF377</f>
        <v>E2</v>
      </c>
      <c r="GL53" s="370">
        <f>'MARK LIST'!CS377</f>
        <v>13</v>
      </c>
      <c r="GM53" s="370">
        <f t="shared" si="27"/>
        <v>13</v>
      </c>
      <c r="GN53" s="370" t="str">
        <f>'MARK LIST'!DJ377</f>
        <v>E2</v>
      </c>
      <c r="GO53" s="370">
        <f>'MARK LIST'!CT377</f>
        <v>20</v>
      </c>
      <c r="GP53" s="370">
        <f t="shared" si="28"/>
        <v>20</v>
      </c>
      <c r="GQ53" s="371" t="str">
        <f t="shared" si="29"/>
        <v>E2</v>
      </c>
      <c r="GR53" s="370">
        <f>'MARK LIST'!CU377</f>
        <v>18</v>
      </c>
      <c r="GS53" s="370" t="str">
        <f>'MARK LIST'!CW377</f>
        <v>3</v>
      </c>
      <c r="GT53" s="370" t="str">
        <f>'MARK LIST'!CV377</f>
        <v>E2</v>
      </c>
      <c r="GU53" s="361" t="str">
        <f>'MARK LIST'!CQ440</f>
        <v>EIOP</v>
      </c>
      <c r="GV53" s="361" t="str">
        <f>'MARK LIST'!CR440</f>
        <v>EIOP</v>
      </c>
      <c r="GW53" s="361" t="str">
        <f>'MARK LIST'!CS440</f>
        <v>EIOP</v>
      </c>
      <c r="GX53" s="361">
        <f>'MARK LIST'!CT440</f>
        <v>0</v>
      </c>
      <c r="GY53" s="361" t="e">
        <f>'MARK LIST'!CU440</f>
        <v>#VALUE!</v>
      </c>
    </row>
    <row r="54" spans="1:207" ht="13.35" customHeight="1">
      <c r="A54" s="359">
        <f>'STUDENT PROFILE'!A54</f>
        <v>48</v>
      </c>
      <c r="B54" s="359" t="str">
        <f>'STUDENT PROFILE'!B54</f>
        <v>J</v>
      </c>
      <c r="C54" s="360" t="str">
        <f>'STUDENT PROFILE'!C54</f>
        <v>Shubham</v>
      </c>
      <c r="D54" s="359">
        <f>'STUDENT PROFILE'!D54</f>
        <v>2770</v>
      </c>
      <c r="E54" s="364" t="str">
        <f>'MARK LIST'!K58</f>
        <v>ab</v>
      </c>
      <c r="F54" s="364" t="str">
        <f>'MARK LIST'!L58</f>
        <v>ab</v>
      </c>
      <c r="G54" s="364" t="str">
        <f>'MARK LIST'!M58</f>
        <v>ab</v>
      </c>
      <c r="H54" s="361">
        <f>'MARK LIST'!Y58</f>
        <v>11</v>
      </c>
      <c r="I54" s="361">
        <f>'MARK LIST'!Z58</f>
        <v>14</v>
      </c>
      <c r="J54" s="361" t="str">
        <f>'MARK LIST'!AA58</f>
        <v>E2</v>
      </c>
      <c r="K54" s="361">
        <f>'MARK LIST'!AG58</f>
        <v>20</v>
      </c>
      <c r="L54" s="361">
        <f>'MARK LIST'!AI58</f>
        <v>20</v>
      </c>
      <c r="M54" s="361" t="str">
        <f>'MARK LIST'!AJ58</f>
        <v>E2</v>
      </c>
      <c r="N54" s="361">
        <f>'MARK LIST'!AO58</f>
        <v>8</v>
      </c>
      <c r="O54" s="361">
        <f t="shared" si="0"/>
        <v>16</v>
      </c>
      <c r="P54" s="361" t="str">
        <f>'MARK LIST'!AP58</f>
        <v>E2</v>
      </c>
      <c r="Q54" s="361">
        <f>'MARK LIST'!BA58</f>
        <v>11</v>
      </c>
      <c r="R54" s="361">
        <f>'MARK LIST'!BB58</f>
        <v>14</v>
      </c>
      <c r="S54" s="361" t="str">
        <f>'MARK LIST'!BC58</f>
        <v>E2</v>
      </c>
      <c r="T54" s="361">
        <f>'MARK LIST'!BO58</f>
        <v>11</v>
      </c>
      <c r="U54" s="361">
        <f>'MARK LIST'!BP58</f>
        <v>14</v>
      </c>
      <c r="V54" s="361" t="str">
        <f>'MARK LIST'!BQ58</f>
        <v>E2</v>
      </c>
      <c r="W54" s="361">
        <f>'MARK LIST'!BW58</f>
        <v>20</v>
      </c>
      <c r="X54" s="361">
        <f>'MARK LIST'!BY58</f>
        <v>20</v>
      </c>
      <c r="Y54" s="361" t="str">
        <f>'MARK LIST'!BZ58</f>
        <v>E2</v>
      </c>
      <c r="Z54" s="361">
        <f>'MARK LIST'!CE58</f>
        <v>9</v>
      </c>
      <c r="AA54" s="361">
        <f t="shared" si="1"/>
        <v>18</v>
      </c>
      <c r="AB54" s="361" t="str">
        <f>'MARK LIST'!CF58</f>
        <v>E2</v>
      </c>
      <c r="AC54" s="361">
        <f>'MARK LIST'!CS58</f>
        <v>11</v>
      </c>
      <c r="AD54" s="361">
        <f t="shared" si="2"/>
        <v>11</v>
      </c>
      <c r="AE54" s="361" t="str">
        <f>'MARK LIST'!DJ58</f>
        <v>E2</v>
      </c>
      <c r="AF54" s="361">
        <f>'MARK LIST'!CT58</f>
        <v>20</v>
      </c>
      <c r="AG54" s="361">
        <f t="shared" si="3"/>
        <v>20</v>
      </c>
      <c r="AH54" s="113" t="str">
        <f t="shared" si="4"/>
        <v>E2</v>
      </c>
      <c r="AI54" s="361">
        <f>'MARK LIST'!CU58</f>
        <v>17</v>
      </c>
      <c r="AJ54" s="361" t="str">
        <f>'MARK LIST'!CW58</f>
        <v>3</v>
      </c>
      <c r="AK54" s="361" t="str">
        <f>'MARK LIST'!CV58</f>
        <v>E2</v>
      </c>
      <c r="AL54" s="365" t="str">
        <f>'MARK LIST'!K122</f>
        <v>ab</v>
      </c>
      <c r="AM54" s="365" t="str">
        <f>'MARK LIST'!L122</f>
        <v>ab</v>
      </c>
      <c r="AN54" s="365" t="str">
        <f>'MARK LIST'!M122</f>
        <v>ab</v>
      </c>
      <c r="AO54" s="365" t="str">
        <f>'MARK LIST'!Y122</f>
        <v>ab</v>
      </c>
      <c r="AP54" s="365" t="str">
        <f>'MARK LIST'!Z122</f>
        <v>ab</v>
      </c>
      <c r="AQ54" s="365" t="str">
        <f>'MARK LIST'!AA122</f>
        <v>ab</v>
      </c>
      <c r="AR54" s="365">
        <f>'MARK LIST'!AG122</f>
        <v>20</v>
      </c>
      <c r="AS54" s="365">
        <f>'MARK LIST'!AI122</f>
        <v>20</v>
      </c>
      <c r="AT54" s="365" t="str">
        <f>'MARK LIST'!AJ122</f>
        <v>E2</v>
      </c>
      <c r="AU54" s="365">
        <f>'MARK LIST'!AO122</f>
        <v>6</v>
      </c>
      <c r="AV54" s="365">
        <f t="shared" si="5"/>
        <v>12</v>
      </c>
      <c r="AW54" s="365" t="str">
        <f>'MARK LIST'!AP122</f>
        <v>E2</v>
      </c>
      <c r="AX54" s="365">
        <f>'MARK LIST'!BA122</f>
        <v>11</v>
      </c>
      <c r="AY54" s="365">
        <f>'MARK LIST'!BB122</f>
        <v>14</v>
      </c>
      <c r="AZ54" s="365" t="str">
        <f>'MARK LIST'!BC122</f>
        <v>E2</v>
      </c>
      <c r="BA54" s="365">
        <f>'MARK LIST'!BO122</f>
        <v>11</v>
      </c>
      <c r="BB54" s="365">
        <f>'MARK LIST'!BP122</f>
        <v>14</v>
      </c>
      <c r="BC54" s="365" t="str">
        <f>'MARK LIST'!BQ122</f>
        <v>E2</v>
      </c>
      <c r="BD54" s="365">
        <f>'MARK LIST'!BW122</f>
        <v>20</v>
      </c>
      <c r="BE54" s="365">
        <f>'MARK LIST'!BY122</f>
        <v>25</v>
      </c>
      <c r="BF54" s="365" t="str">
        <f>'MARK LIST'!BZ122</f>
        <v>E1</v>
      </c>
      <c r="BG54" s="365">
        <f>'MARK LIST'!CE122</f>
        <v>10</v>
      </c>
      <c r="BH54" s="365">
        <f t="shared" si="6"/>
        <v>20</v>
      </c>
      <c r="BI54" s="365" t="str">
        <f>'MARK LIST'!CF122</f>
        <v>E2</v>
      </c>
      <c r="BJ54" s="365">
        <f>'MARK LIST'!CS122</f>
        <v>7</v>
      </c>
      <c r="BK54" s="365">
        <f t="shared" si="7"/>
        <v>100</v>
      </c>
      <c r="BL54" s="365" t="str">
        <f>'MARK LIST'!DJ122</f>
        <v>E2</v>
      </c>
      <c r="BM54" s="365">
        <f>'MARK LIST'!CT122</f>
        <v>23</v>
      </c>
      <c r="BN54" s="365">
        <f t="shared" si="8"/>
        <v>23</v>
      </c>
      <c r="BO54" s="366" t="str">
        <f t="shared" si="9"/>
        <v>E1</v>
      </c>
      <c r="BP54" s="365">
        <f>'MARK LIST'!CU122</f>
        <v>16</v>
      </c>
      <c r="BQ54" s="365" t="str">
        <f>'MARK LIST'!CW122</f>
        <v>3</v>
      </c>
      <c r="BR54" s="365" t="str">
        <f>'MARK LIST'!CV122</f>
        <v>E2</v>
      </c>
      <c r="BS54" s="367" t="str">
        <f>'MARK LIST'!K186</f>
        <v>ab</v>
      </c>
      <c r="BT54" s="367" t="str">
        <f>'MARK LIST'!L186</f>
        <v>ab</v>
      </c>
      <c r="BU54" s="367" t="str">
        <f>'MARK LIST'!M186</f>
        <v>ab</v>
      </c>
      <c r="BV54" s="367" t="str">
        <f>'MARK LIST'!Y186</f>
        <v>ab</v>
      </c>
      <c r="BW54" s="367" t="str">
        <f>'MARK LIST'!Z186</f>
        <v>ab</v>
      </c>
      <c r="BX54" s="367" t="str">
        <f>'MARK LIST'!AA186</f>
        <v>ab</v>
      </c>
      <c r="BY54" s="367">
        <f>'MARK LIST'!AG186</f>
        <v>20</v>
      </c>
      <c r="BZ54" s="367">
        <f>'MARK LIST'!AI186</f>
        <v>20</v>
      </c>
      <c r="CA54" s="367" t="str">
        <f>'MARK LIST'!AJ186</f>
        <v>E2</v>
      </c>
      <c r="CB54" s="367">
        <f>'MARK LIST'!AO186</f>
        <v>6</v>
      </c>
      <c r="CC54" s="367">
        <f t="shared" si="10"/>
        <v>12</v>
      </c>
      <c r="CD54" s="367" t="str">
        <f>'MARK LIST'!AP186</f>
        <v>E2</v>
      </c>
      <c r="CE54" s="367">
        <f>'MARK LIST'!BA186</f>
        <v>11</v>
      </c>
      <c r="CF54" s="367">
        <f>'MARK LIST'!BB186</f>
        <v>14</v>
      </c>
      <c r="CG54" s="367" t="str">
        <f>'MARK LIST'!BC186</f>
        <v>E2</v>
      </c>
      <c r="CH54" s="367">
        <f>'MARK LIST'!BO186</f>
        <v>11</v>
      </c>
      <c r="CI54" s="367">
        <f>'MARK LIST'!BP186</f>
        <v>14</v>
      </c>
      <c r="CJ54" s="367" t="str">
        <f>'MARK LIST'!BQ186</f>
        <v>E2</v>
      </c>
      <c r="CK54" s="367">
        <f>'MARK LIST'!BW186</f>
        <v>20</v>
      </c>
      <c r="CL54" s="367">
        <f>'MARK LIST'!BY186</f>
        <v>22</v>
      </c>
      <c r="CM54" s="367" t="str">
        <f>'MARK LIST'!BZ186</f>
        <v>E1</v>
      </c>
      <c r="CN54" s="367">
        <f>'MARK LIST'!CE186</f>
        <v>9</v>
      </c>
      <c r="CO54" s="367">
        <f t="shared" si="11"/>
        <v>18</v>
      </c>
      <c r="CP54" s="367" t="str">
        <f>'MARK LIST'!CF186</f>
        <v>E2</v>
      </c>
      <c r="CQ54" s="367">
        <f>'MARK LIST'!CS186</f>
        <v>7</v>
      </c>
      <c r="CR54" s="367">
        <f t="shared" si="12"/>
        <v>7</v>
      </c>
      <c r="CS54" s="367" t="str">
        <f>'MARK LIST'!DJ186</f>
        <v>E2</v>
      </c>
      <c r="CT54" s="367">
        <f>'MARK LIST'!CT186</f>
        <v>21</v>
      </c>
      <c r="CU54" s="367">
        <f t="shared" si="13"/>
        <v>21</v>
      </c>
      <c r="CV54" s="368" t="str">
        <f t="shared" si="14"/>
        <v>E1</v>
      </c>
      <c r="CW54" s="367">
        <f>'MARK LIST'!CU186</f>
        <v>15</v>
      </c>
      <c r="CX54" s="367" t="str">
        <f>'MARK LIST'!CW186</f>
        <v>3</v>
      </c>
      <c r="CY54" s="367" t="str">
        <f>'MARK LIST'!CV186</f>
        <v>E2</v>
      </c>
      <c r="CZ54" s="369" t="str">
        <f>'MARK LIST'!K250</f>
        <v>ab</v>
      </c>
      <c r="DA54" s="369" t="str">
        <f>'MARK LIST'!L250</f>
        <v>ab</v>
      </c>
      <c r="DB54" s="369" t="str">
        <f>'MARK LIST'!M250</f>
        <v>ab</v>
      </c>
      <c r="DC54" s="369" t="str">
        <f>'MARK LIST'!Y250</f>
        <v>ab</v>
      </c>
      <c r="DD54" s="369" t="str">
        <f>'MARK LIST'!Z250</f>
        <v>ab</v>
      </c>
      <c r="DE54" s="369" t="str">
        <f>'MARK LIST'!AA250</f>
        <v>ab</v>
      </c>
      <c r="DF54" s="369">
        <f>'MARK LIST'!AG250</f>
        <v>20</v>
      </c>
      <c r="DG54" s="369">
        <f>'MARK LIST'!AI250</f>
        <v>20</v>
      </c>
      <c r="DH54" s="369" t="str">
        <f>'MARK LIST'!AJ250</f>
        <v>E2</v>
      </c>
      <c r="DI54" s="369">
        <f>'MARK LIST'!AO250</f>
        <v>6</v>
      </c>
      <c r="DJ54" s="369">
        <f t="shared" si="15"/>
        <v>12</v>
      </c>
      <c r="DK54" s="369" t="str">
        <f>'MARK LIST'!AP250</f>
        <v>E2</v>
      </c>
      <c r="DL54" s="369">
        <f>'MARK LIST'!BA250</f>
        <v>11</v>
      </c>
      <c r="DM54" s="369">
        <f>'MARK LIST'!BB250</f>
        <v>14</v>
      </c>
      <c r="DN54" s="369" t="str">
        <f>'MARK LIST'!BC250</f>
        <v>E2</v>
      </c>
      <c r="DO54" s="369">
        <f>'MARK LIST'!BO250</f>
        <v>11</v>
      </c>
      <c r="DP54" s="369">
        <f>'MARK LIST'!BP250</f>
        <v>14</v>
      </c>
      <c r="DQ54" s="369" t="str">
        <f>'MARK LIST'!BQ250</f>
        <v>E2</v>
      </c>
      <c r="DR54" s="369">
        <f>'MARK LIST'!BW250</f>
        <v>20</v>
      </c>
      <c r="DS54" s="369">
        <f>'MARK LIST'!BY250</f>
        <v>20</v>
      </c>
      <c r="DT54" s="369" t="str">
        <f>'MARK LIST'!BZ250</f>
        <v>E2</v>
      </c>
      <c r="DU54" s="369">
        <f>'MARK LIST'!CE250</f>
        <v>9</v>
      </c>
      <c r="DV54" s="369">
        <f t="shared" si="16"/>
        <v>18</v>
      </c>
      <c r="DW54" s="369" t="str">
        <f>'MARK LIST'!CF250</f>
        <v>E2</v>
      </c>
      <c r="DX54" s="369">
        <f>'MARK LIST'!CS250</f>
        <v>7</v>
      </c>
      <c r="DY54" s="369">
        <f t="shared" si="17"/>
        <v>7</v>
      </c>
      <c r="DZ54" s="369" t="str">
        <f>'MARK LIST'!DJ250</f>
        <v>E2</v>
      </c>
      <c r="EA54" s="369">
        <f>'MARK LIST'!CT250</f>
        <v>20</v>
      </c>
      <c r="EB54" s="369">
        <f t="shared" si="18"/>
        <v>20</v>
      </c>
      <c r="EC54" s="113" t="str">
        <f t="shared" si="19"/>
        <v>E2</v>
      </c>
      <c r="ED54" s="369">
        <f>'MARK LIST'!CU250</f>
        <v>15</v>
      </c>
      <c r="EE54" s="369" t="str">
        <f>'MARK LIST'!CW250</f>
        <v>3</v>
      </c>
      <c r="EF54" s="369" t="str">
        <f>'MARK LIST'!CV250</f>
        <v>E2</v>
      </c>
      <c r="EG54" s="367" t="str">
        <f>'MARK LIST'!K314</f>
        <v>ab</v>
      </c>
      <c r="EH54" s="367" t="str">
        <f>'MARK LIST'!L314</f>
        <v>ab</v>
      </c>
      <c r="EI54" s="367" t="str">
        <f>'MARK LIST'!M314</f>
        <v>ab</v>
      </c>
      <c r="EJ54" s="367" t="str">
        <f>'MARK LIST'!Y314</f>
        <v>ab</v>
      </c>
      <c r="EK54" s="367" t="str">
        <f>'MARK LIST'!Z314</f>
        <v>ab</v>
      </c>
      <c r="EL54" s="367" t="str">
        <f>'MARK LIST'!AA314</f>
        <v>ab</v>
      </c>
      <c r="EM54" s="367">
        <f>'MARK LIST'!AG314</f>
        <v>20</v>
      </c>
      <c r="EN54" s="367">
        <f>'MARK LIST'!AI314</f>
        <v>20</v>
      </c>
      <c r="EO54" s="367" t="str">
        <f>'MARK LIST'!AJ314</f>
        <v>E2</v>
      </c>
      <c r="EP54" s="367">
        <f>'MARK LIST'!AO314</f>
        <v>6</v>
      </c>
      <c r="EQ54" s="367">
        <f t="shared" si="20"/>
        <v>12</v>
      </c>
      <c r="ER54" s="367" t="str">
        <f>'MARK LIST'!AP314</f>
        <v>E2</v>
      </c>
      <c r="ES54" s="367">
        <f>'MARK LIST'!BA314</f>
        <v>11</v>
      </c>
      <c r="ET54" s="367">
        <f>'MARK LIST'!BB314</f>
        <v>14</v>
      </c>
      <c r="EU54" s="367" t="str">
        <f>'MARK LIST'!BC314</f>
        <v>E2</v>
      </c>
      <c r="EV54" s="367">
        <f>'MARK LIST'!BO314</f>
        <v>11</v>
      </c>
      <c r="EW54" s="367">
        <f>'MARK LIST'!BP314</f>
        <v>14</v>
      </c>
      <c r="EX54" s="367" t="str">
        <f>'MARK LIST'!BQ314</f>
        <v>E2</v>
      </c>
      <c r="EY54" s="367">
        <f>'MARK LIST'!BW314</f>
        <v>20</v>
      </c>
      <c r="EZ54" s="367">
        <f>'MARK LIST'!BY314</f>
        <v>25</v>
      </c>
      <c r="FA54" s="367" t="str">
        <f>'MARK LIST'!BZ314</f>
        <v>E1</v>
      </c>
      <c r="FB54" s="367">
        <f>'MARK LIST'!CE314</f>
        <v>10</v>
      </c>
      <c r="FC54" s="367">
        <f t="shared" si="21"/>
        <v>20</v>
      </c>
      <c r="FD54" s="367" t="str">
        <f>'MARK LIST'!CF314</f>
        <v>E2</v>
      </c>
      <c r="FE54" s="367">
        <f>'MARK LIST'!CS314</f>
        <v>7</v>
      </c>
      <c r="FF54" s="367">
        <f t="shared" si="22"/>
        <v>7</v>
      </c>
      <c r="FG54" s="367" t="str">
        <f>'MARK LIST'!DJ314</f>
        <v>E2</v>
      </c>
      <c r="FH54" s="367">
        <f>'MARK LIST'!CT314</f>
        <v>23</v>
      </c>
      <c r="FI54" s="367">
        <f t="shared" si="23"/>
        <v>23</v>
      </c>
      <c r="FJ54" s="368" t="str">
        <f t="shared" ca="1" si="24"/>
        <v>E1</v>
      </c>
      <c r="FK54" s="367">
        <f>'MARK LIST'!CU314</f>
        <v>16</v>
      </c>
      <c r="FL54" s="367" t="str">
        <f>'MARK LIST'!CW314</f>
        <v>3</v>
      </c>
      <c r="FM54" s="367" t="str">
        <f>'MARK LIST'!CV314</f>
        <v>E2</v>
      </c>
      <c r="FN54" s="370" t="str">
        <f>'MARK LIST'!K378</f>
        <v>ab</v>
      </c>
      <c r="FO54" s="370" t="str">
        <f>'MARK LIST'!L378</f>
        <v>ab</v>
      </c>
      <c r="FP54" s="370" t="str">
        <f>'MARK LIST'!M378</f>
        <v>ab</v>
      </c>
      <c r="FQ54" s="370" t="str">
        <f>'MARK LIST'!Y378</f>
        <v>ab</v>
      </c>
      <c r="FR54" s="370" t="str">
        <f>'MARK LIST'!Z378</f>
        <v>ab</v>
      </c>
      <c r="FS54" s="370" t="str">
        <f>'MARK LIST'!AA378</f>
        <v>ab</v>
      </c>
      <c r="FT54" s="370">
        <f>'MARK LIST'!AG378</f>
        <v>20</v>
      </c>
      <c r="FU54" s="370">
        <f>'MARK LIST'!AI378</f>
        <v>20</v>
      </c>
      <c r="FV54" s="370" t="str">
        <f>'MARK LIST'!AJ378</f>
        <v>E2</v>
      </c>
      <c r="FW54" s="370">
        <f>'MARK LIST'!AO378</f>
        <v>6</v>
      </c>
      <c r="FX54" s="370">
        <f t="shared" si="25"/>
        <v>12</v>
      </c>
      <c r="FY54" s="370" t="str">
        <f>'MARK LIST'!AP378</f>
        <v>E2</v>
      </c>
      <c r="FZ54" s="370">
        <f>'MARK LIST'!BA378</f>
        <v>11</v>
      </c>
      <c r="GA54" s="370">
        <f>'MARK LIST'!BB378</f>
        <v>14</v>
      </c>
      <c r="GB54" s="370" t="str">
        <f>'MARK LIST'!BC378</f>
        <v>E2</v>
      </c>
      <c r="GC54" s="370">
        <f>'MARK LIST'!BO378</f>
        <v>11</v>
      </c>
      <c r="GD54" s="370">
        <f>'MARK LIST'!BP378</f>
        <v>14</v>
      </c>
      <c r="GE54" s="370" t="str">
        <f>'MARK LIST'!BQ378</f>
        <v>E2</v>
      </c>
      <c r="GF54" s="370">
        <f>'MARK LIST'!BW378</f>
        <v>20</v>
      </c>
      <c r="GG54" s="370">
        <f>'MARK LIST'!BY378</f>
        <v>20</v>
      </c>
      <c r="GH54" s="370" t="str">
        <f>'MARK LIST'!BZ378</f>
        <v>E2</v>
      </c>
      <c r="GI54" s="370">
        <f>'MARK LIST'!CE378</f>
        <v>9</v>
      </c>
      <c r="GJ54" s="370">
        <f t="shared" si="26"/>
        <v>18</v>
      </c>
      <c r="GK54" s="370" t="str">
        <f>'MARK LIST'!CF378</f>
        <v>E2</v>
      </c>
      <c r="GL54" s="370">
        <f>'MARK LIST'!CS378</f>
        <v>7</v>
      </c>
      <c r="GM54" s="370">
        <f t="shared" si="27"/>
        <v>7</v>
      </c>
      <c r="GN54" s="370" t="str">
        <f>'MARK LIST'!DJ378</f>
        <v>E2</v>
      </c>
      <c r="GO54" s="370">
        <f>'MARK LIST'!CT378</f>
        <v>20</v>
      </c>
      <c r="GP54" s="370">
        <f t="shared" si="28"/>
        <v>20</v>
      </c>
      <c r="GQ54" s="371" t="str">
        <f t="shared" si="29"/>
        <v>E2</v>
      </c>
      <c r="GR54" s="370">
        <f>'MARK LIST'!CU378</f>
        <v>15</v>
      </c>
      <c r="GS54" s="370" t="str">
        <f>'MARK LIST'!CW378</f>
        <v>3</v>
      </c>
      <c r="GT54" s="370" t="str">
        <f>'MARK LIST'!CV378</f>
        <v>E2</v>
      </c>
      <c r="GU54" s="361" t="str">
        <f>'MARK LIST'!CQ441</f>
        <v>EIOP</v>
      </c>
      <c r="GV54" s="361" t="str">
        <f>'MARK LIST'!CR441</f>
        <v>EIOP</v>
      </c>
      <c r="GW54" s="361" t="str">
        <f>'MARK LIST'!CS441</f>
        <v>EIOP</v>
      </c>
      <c r="GX54" s="361" t="e">
        <f>'MARK LIST'!CT441</f>
        <v>#VALUE!</v>
      </c>
      <c r="GY54" s="361" t="e">
        <f>'MARK LIST'!CU441</f>
        <v>#VALUE!</v>
      </c>
    </row>
    <row r="55" spans="1:207" ht="13.35" customHeight="1">
      <c r="A55" s="359">
        <f>'STUDENT PROFILE'!A55</f>
        <v>49</v>
      </c>
      <c r="B55" s="359" t="str">
        <f>'STUDENT PROFILE'!B55</f>
        <v>I</v>
      </c>
      <c r="C55" s="360" t="str">
        <f>'STUDENT PROFILE'!C55</f>
        <v>Rahul</v>
      </c>
      <c r="D55" s="359">
        <f>'STUDENT PROFILE'!D55</f>
        <v>2772</v>
      </c>
      <c r="E55" s="364" t="str">
        <f>'MARK LIST'!K59</f>
        <v>ab</v>
      </c>
      <c r="F55" s="364" t="str">
        <f>'MARK LIST'!L59</f>
        <v>ab</v>
      </c>
      <c r="G55" s="364" t="str">
        <f>'MARK LIST'!M59</f>
        <v>ab</v>
      </c>
      <c r="H55" s="361">
        <f>'MARK LIST'!Y59</f>
        <v>11</v>
      </c>
      <c r="I55" s="361">
        <f>'MARK LIST'!Z59</f>
        <v>14</v>
      </c>
      <c r="J55" s="361" t="str">
        <f>'MARK LIST'!AA59</f>
        <v>E2</v>
      </c>
      <c r="K55" s="361">
        <f>'MARK LIST'!AG59</f>
        <v>20</v>
      </c>
      <c r="L55" s="361">
        <f>'MARK LIST'!AI59</f>
        <v>20</v>
      </c>
      <c r="M55" s="361" t="str">
        <f>'MARK LIST'!AJ59</f>
        <v>E2</v>
      </c>
      <c r="N55" s="361">
        <f>'MARK LIST'!AO59</f>
        <v>8</v>
      </c>
      <c r="O55" s="361">
        <f t="shared" si="0"/>
        <v>16</v>
      </c>
      <c r="P55" s="361" t="str">
        <f>'MARK LIST'!AP59</f>
        <v>E2</v>
      </c>
      <c r="Q55" s="361">
        <f>'MARK LIST'!BA59</f>
        <v>11</v>
      </c>
      <c r="R55" s="361">
        <f>'MARK LIST'!BB59</f>
        <v>14</v>
      </c>
      <c r="S55" s="361" t="str">
        <f>'MARK LIST'!BC59</f>
        <v>E2</v>
      </c>
      <c r="T55" s="361">
        <f>'MARK LIST'!BO59</f>
        <v>11</v>
      </c>
      <c r="U55" s="361">
        <f>'MARK LIST'!BP59</f>
        <v>14</v>
      </c>
      <c r="V55" s="361" t="str">
        <f>'MARK LIST'!BQ59</f>
        <v>E2</v>
      </c>
      <c r="W55" s="361">
        <f>'MARK LIST'!BW59</f>
        <v>20</v>
      </c>
      <c r="X55" s="361">
        <f>'MARK LIST'!BY59</f>
        <v>20</v>
      </c>
      <c r="Y55" s="361" t="str">
        <f>'MARK LIST'!BZ59</f>
        <v>E2</v>
      </c>
      <c r="Z55" s="361">
        <f>'MARK LIST'!CE59</f>
        <v>9</v>
      </c>
      <c r="AA55" s="361">
        <f t="shared" si="1"/>
        <v>18</v>
      </c>
      <c r="AB55" s="361" t="str">
        <f>'MARK LIST'!CF59</f>
        <v>E2</v>
      </c>
      <c r="AC55" s="361">
        <f>'MARK LIST'!CS59</f>
        <v>11</v>
      </c>
      <c r="AD55" s="361">
        <f t="shared" si="2"/>
        <v>11</v>
      </c>
      <c r="AE55" s="361" t="str">
        <f>'MARK LIST'!DJ59</f>
        <v>E2</v>
      </c>
      <c r="AF55" s="361">
        <f>'MARK LIST'!CT59</f>
        <v>20</v>
      </c>
      <c r="AG55" s="361">
        <f t="shared" si="3"/>
        <v>20</v>
      </c>
      <c r="AH55" s="113" t="str">
        <f t="shared" si="4"/>
        <v>E2</v>
      </c>
      <c r="AI55" s="361">
        <f>'MARK LIST'!CU59</f>
        <v>17</v>
      </c>
      <c r="AJ55" s="361" t="str">
        <f>'MARK LIST'!CW59</f>
        <v>3</v>
      </c>
      <c r="AK55" s="361" t="str">
        <f>'MARK LIST'!CV59</f>
        <v>E2</v>
      </c>
      <c r="AL55" s="365" t="str">
        <f>'MARK LIST'!K123</f>
        <v>ab</v>
      </c>
      <c r="AM55" s="365" t="str">
        <f>'MARK LIST'!L123</f>
        <v>ab</v>
      </c>
      <c r="AN55" s="365" t="str">
        <f>'MARK LIST'!M123</f>
        <v>ab</v>
      </c>
      <c r="AO55" s="365" t="str">
        <f>'MARK LIST'!Y123</f>
        <v>ab</v>
      </c>
      <c r="AP55" s="365" t="str">
        <f>'MARK LIST'!Z123</f>
        <v>ab</v>
      </c>
      <c r="AQ55" s="365" t="str">
        <f>'MARK LIST'!AA123</f>
        <v>ab</v>
      </c>
      <c r="AR55" s="365">
        <f>'MARK LIST'!AG123</f>
        <v>20</v>
      </c>
      <c r="AS55" s="365">
        <f>'MARK LIST'!AI123</f>
        <v>20</v>
      </c>
      <c r="AT55" s="365" t="str">
        <f>'MARK LIST'!AJ123</f>
        <v>E2</v>
      </c>
      <c r="AU55" s="365">
        <f>'MARK LIST'!AO123</f>
        <v>6</v>
      </c>
      <c r="AV55" s="365">
        <f t="shared" si="5"/>
        <v>12</v>
      </c>
      <c r="AW55" s="365" t="str">
        <f>'MARK LIST'!AP123</f>
        <v>E2</v>
      </c>
      <c r="AX55" s="365">
        <f>'MARK LIST'!BA123</f>
        <v>11</v>
      </c>
      <c r="AY55" s="365">
        <f>'MARK LIST'!BB123</f>
        <v>14</v>
      </c>
      <c r="AZ55" s="365" t="str">
        <f>'MARK LIST'!BC123</f>
        <v>E2</v>
      </c>
      <c r="BA55" s="365">
        <f>'MARK LIST'!BO123</f>
        <v>11</v>
      </c>
      <c r="BB55" s="365">
        <f>'MARK LIST'!BP123</f>
        <v>14</v>
      </c>
      <c r="BC55" s="365" t="str">
        <f>'MARK LIST'!BQ123</f>
        <v>E2</v>
      </c>
      <c r="BD55" s="365">
        <f>'MARK LIST'!BW123</f>
        <v>20</v>
      </c>
      <c r="BE55" s="365">
        <f>'MARK LIST'!BY123</f>
        <v>25</v>
      </c>
      <c r="BF55" s="365" t="str">
        <f>'MARK LIST'!BZ123</f>
        <v>E1</v>
      </c>
      <c r="BG55" s="365">
        <f>'MARK LIST'!CE123</f>
        <v>10</v>
      </c>
      <c r="BH55" s="365">
        <f t="shared" si="6"/>
        <v>20</v>
      </c>
      <c r="BI55" s="365" t="str">
        <f>'MARK LIST'!CF123</f>
        <v>E2</v>
      </c>
      <c r="BJ55" s="365">
        <f>'MARK LIST'!CS123</f>
        <v>7</v>
      </c>
      <c r="BK55" s="365">
        <f t="shared" si="7"/>
        <v>100</v>
      </c>
      <c r="BL55" s="365" t="str">
        <f>'MARK LIST'!DJ123</f>
        <v>E2</v>
      </c>
      <c r="BM55" s="365">
        <f>'MARK LIST'!CT123</f>
        <v>23</v>
      </c>
      <c r="BN55" s="365">
        <f t="shared" si="8"/>
        <v>23</v>
      </c>
      <c r="BO55" s="366" t="str">
        <f t="shared" si="9"/>
        <v>E1</v>
      </c>
      <c r="BP55" s="365">
        <f>'MARK LIST'!CU123</f>
        <v>16</v>
      </c>
      <c r="BQ55" s="365" t="str">
        <f>'MARK LIST'!CW123</f>
        <v>3</v>
      </c>
      <c r="BR55" s="365" t="str">
        <f>'MARK LIST'!CV123</f>
        <v>E2</v>
      </c>
      <c r="BS55" s="367" t="str">
        <f>'MARK LIST'!K187</f>
        <v>ab</v>
      </c>
      <c r="BT55" s="367" t="str">
        <f>'MARK LIST'!L187</f>
        <v>ab</v>
      </c>
      <c r="BU55" s="367" t="str">
        <f>'MARK LIST'!M187</f>
        <v>ab</v>
      </c>
      <c r="BV55" s="367" t="str">
        <f>'MARK LIST'!Y187</f>
        <v>ab</v>
      </c>
      <c r="BW55" s="367" t="str">
        <f>'MARK LIST'!Z187</f>
        <v>ab</v>
      </c>
      <c r="BX55" s="367" t="str">
        <f>'MARK LIST'!AA187</f>
        <v>ab</v>
      </c>
      <c r="BY55" s="367">
        <f>'MARK LIST'!AG187</f>
        <v>20</v>
      </c>
      <c r="BZ55" s="367">
        <f>'MARK LIST'!AI187</f>
        <v>20</v>
      </c>
      <c r="CA55" s="367" t="str">
        <f>'MARK LIST'!AJ187</f>
        <v>E2</v>
      </c>
      <c r="CB55" s="367">
        <f>'MARK LIST'!AO187</f>
        <v>6</v>
      </c>
      <c r="CC55" s="367">
        <f t="shared" si="10"/>
        <v>12</v>
      </c>
      <c r="CD55" s="367" t="str">
        <f>'MARK LIST'!AP187</f>
        <v>E2</v>
      </c>
      <c r="CE55" s="367">
        <f>'MARK LIST'!BA187</f>
        <v>11</v>
      </c>
      <c r="CF55" s="367">
        <f>'MARK LIST'!BB187</f>
        <v>14</v>
      </c>
      <c r="CG55" s="367" t="str">
        <f>'MARK LIST'!BC187</f>
        <v>E2</v>
      </c>
      <c r="CH55" s="367">
        <f>'MARK LIST'!BO187</f>
        <v>11</v>
      </c>
      <c r="CI55" s="367">
        <f>'MARK LIST'!BP187</f>
        <v>14</v>
      </c>
      <c r="CJ55" s="367" t="str">
        <f>'MARK LIST'!BQ187</f>
        <v>E2</v>
      </c>
      <c r="CK55" s="367">
        <f>'MARK LIST'!BW187</f>
        <v>20</v>
      </c>
      <c r="CL55" s="367">
        <f>'MARK LIST'!BY187</f>
        <v>22</v>
      </c>
      <c r="CM55" s="367" t="str">
        <f>'MARK LIST'!BZ187</f>
        <v>E1</v>
      </c>
      <c r="CN55" s="367">
        <f>'MARK LIST'!CE187</f>
        <v>9</v>
      </c>
      <c r="CO55" s="367">
        <f t="shared" si="11"/>
        <v>18</v>
      </c>
      <c r="CP55" s="367" t="str">
        <f>'MARK LIST'!CF187</f>
        <v>E2</v>
      </c>
      <c r="CQ55" s="367">
        <f>'MARK LIST'!CS187</f>
        <v>7</v>
      </c>
      <c r="CR55" s="367">
        <f t="shared" si="12"/>
        <v>7</v>
      </c>
      <c r="CS55" s="367" t="str">
        <f>'MARK LIST'!DJ187</f>
        <v>E2</v>
      </c>
      <c r="CT55" s="367">
        <f>'MARK LIST'!CT187</f>
        <v>21</v>
      </c>
      <c r="CU55" s="367">
        <f t="shared" si="13"/>
        <v>21</v>
      </c>
      <c r="CV55" s="368" t="str">
        <f t="shared" si="14"/>
        <v>E1</v>
      </c>
      <c r="CW55" s="367">
        <f>'MARK LIST'!CU187</f>
        <v>15</v>
      </c>
      <c r="CX55" s="367" t="str">
        <f>'MARK LIST'!CW187</f>
        <v>3</v>
      </c>
      <c r="CY55" s="367" t="str">
        <f>'MARK LIST'!CV187</f>
        <v>E2</v>
      </c>
      <c r="CZ55" s="369" t="str">
        <f>'MARK LIST'!K251</f>
        <v>ab</v>
      </c>
      <c r="DA55" s="369" t="str">
        <f>'MARK LIST'!L251</f>
        <v>ab</v>
      </c>
      <c r="DB55" s="369" t="str">
        <f>'MARK LIST'!M251</f>
        <v>ab</v>
      </c>
      <c r="DC55" s="369" t="str">
        <f>'MARK LIST'!Y251</f>
        <v>ab</v>
      </c>
      <c r="DD55" s="369" t="str">
        <f>'MARK LIST'!Z251</f>
        <v>ab</v>
      </c>
      <c r="DE55" s="369" t="str">
        <f>'MARK LIST'!AA251</f>
        <v>ab</v>
      </c>
      <c r="DF55" s="369">
        <f>'MARK LIST'!AG251</f>
        <v>20</v>
      </c>
      <c r="DG55" s="369">
        <f>'MARK LIST'!AI251</f>
        <v>20</v>
      </c>
      <c r="DH55" s="369" t="str">
        <f>'MARK LIST'!AJ251</f>
        <v>E2</v>
      </c>
      <c r="DI55" s="369">
        <f>'MARK LIST'!AO251</f>
        <v>6</v>
      </c>
      <c r="DJ55" s="369">
        <f t="shared" si="15"/>
        <v>12</v>
      </c>
      <c r="DK55" s="369" t="str">
        <f>'MARK LIST'!AP251</f>
        <v>E2</v>
      </c>
      <c r="DL55" s="369">
        <f>'MARK LIST'!BA251</f>
        <v>11</v>
      </c>
      <c r="DM55" s="369">
        <f>'MARK LIST'!BB251</f>
        <v>14</v>
      </c>
      <c r="DN55" s="369" t="str">
        <f>'MARK LIST'!BC251</f>
        <v>E2</v>
      </c>
      <c r="DO55" s="369">
        <f>'MARK LIST'!BO251</f>
        <v>11</v>
      </c>
      <c r="DP55" s="369">
        <f>'MARK LIST'!BP251</f>
        <v>14</v>
      </c>
      <c r="DQ55" s="369" t="str">
        <f>'MARK LIST'!BQ251</f>
        <v>E2</v>
      </c>
      <c r="DR55" s="369">
        <f>'MARK LIST'!BW251</f>
        <v>20</v>
      </c>
      <c r="DS55" s="369">
        <f>'MARK LIST'!BY251</f>
        <v>20</v>
      </c>
      <c r="DT55" s="369" t="str">
        <f>'MARK LIST'!BZ251</f>
        <v>E2</v>
      </c>
      <c r="DU55" s="369">
        <f>'MARK LIST'!CE251</f>
        <v>9</v>
      </c>
      <c r="DV55" s="369">
        <f t="shared" si="16"/>
        <v>18</v>
      </c>
      <c r="DW55" s="369" t="str">
        <f>'MARK LIST'!CF251</f>
        <v>E2</v>
      </c>
      <c r="DX55" s="369">
        <f>'MARK LIST'!CS251</f>
        <v>7</v>
      </c>
      <c r="DY55" s="369">
        <f t="shared" si="17"/>
        <v>7</v>
      </c>
      <c r="DZ55" s="369" t="str">
        <f>'MARK LIST'!DJ251</f>
        <v>E2</v>
      </c>
      <c r="EA55" s="369">
        <f>'MARK LIST'!CT251</f>
        <v>20</v>
      </c>
      <c r="EB55" s="369">
        <f t="shared" si="18"/>
        <v>20</v>
      </c>
      <c r="EC55" s="113" t="str">
        <f t="shared" si="19"/>
        <v>E2</v>
      </c>
      <c r="ED55" s="369">
        <f>'MARK LIST'!CU251</f>
        <v>15</v>
      </c>
      <c r="EE55" s="369" t="str">
        <f>'MARK LIST'!CW251</f>
        <v>3</v>
      </c>
      <c r="EF55" s="369" t="str">
        <f>'MARK LIST'!CV251</f>
        <v>E2</v>
      </c>
      <c r="EG55" s="367" t="str">
        <f>'MARK LIST'!K315</f>
        <v>ab</v>
      </c>
      <c r="EH55" s="367" t="str">
        <f>'MARK LIST'!L315</f>
        <v>ab</v>
      </c>
      <c r="EI55" s="367" t="str">
        <f>'MARK LIST'!M315</f>
        <v>ab</v>
      </c>
      <c r="EJ55" s="367" t="str">
        <f>'MARK LIST'!Y315</f>
        <v>ab</v>
      </c>
      <c r="EK55" s="367" t="str">
        <f>'MARK LIST'!Z315</f>
        <v>ab</v>
      </c>
      <c r="EL55" s="367" t="str">
        <f>'MARK LIST'!AA315</f>
        <v>ab</v>
      </c>
      <c r="EM55" s="367">
        <f>'MARK LIST'!AG315</f>
        <v>20</v>
      </c>
      <c r="EN55" s="367">
        <f>'MARK LIST'!AI315</f>
        <v>20</v>
      </c>
      <c r="EO55" s="367" t="str">
        <f>'MARK LIST'!AJ315</f>
        <v>E2</v>
      </c>
      <c r="EP55" s="367">
        <f>'MARK LIST'!AO315</f>
        <v>6</v>
      </c>
      <c r="EQ55" s="367">
        <f t="shared" si="20"/>
        <v>12</v>
      </c>
      <c r="ER55" s="367" t="str">
        <f>'MARK LIST'!AP315</f>
        <v>E2</v>
      </c>
      <c r="ES55" s="367">
        <f>'MARK LIST'!BA315</f>
        <v>11</v>
      </c>
      <c r="ET55" s="367">
        <f>'MARK LIST'!BB315</f>
        <v>14</v>
      </c>
      <c r="EU55" s="367" t="str">
        <f>'MARK LIST'!BC315</f>
        <v>E2</v>
      </c>
      <c r="EV55" s="367">
        <f>'MARK LIST'!BO315</f>
        <v>11</v>
      </c>
      <c r="EW55" s="367">
        <f>'MARK LIST'!BP315</f>
        <v>14</v>
      </c>
      <c r="EX55" s="367" t="str">
        <f>'MARK LIST'!BQ315</f>
        <v>E2</v>
      </c>
      <c r="EY55" s="367">
        <f>'MARK LIST'!BW315</f>
        <v>20</v>
      </c>
      <c r="EZ55" s="367">
        <f>'MARK LIST'!BY315</f>
        <v>25</v>
      </c>
      <c r="FA55" s="367" t="str">
        <f>'MARK LIST'!BZ315</f>
        <v>E1</v>
      </c>
      <c r="FB55" s="367">
        <f>'MARK LIST'!CE315</f>
        <v>10</v>
      </c>
      <c r="FC55" s="367">
        <f t="shared" si="21"/>
        <v>20</v>
      </c>
      <c r="FD55" s="367" t="str">
        <f>'MARK LIST'!CF315</f>
        <v>E2</v>
      </c>
      <c r="FE55" s="367">
        <f>'MARK LIST'!CS315</f>
        <v>7</v>
      </c>
      <c r="FF55" s="367">
        <f t="shared" si="22"/>
        <v>7</v>
      </c>
      <c r="FG55" s="367" t="str">
        <f>'MARK LIST'!DJ315</f>
        <v>E2</v>
      </c>
      <c r="FH55" s="367">
        <f>'MARK LIST'!CT315</f>
        <v>23</v>
      </c>
      <c r="FI55" s="367">
        <f t="shared" si="23"/>
        <v>23</v>
      </c>
      <c r="FJ55" s="368" t="str">
        <f t="shared" ca="1" si="24"/>
        <v>E1</v>
      </c>
      <c r="FK55" s="367">
        <f>'MARK LIST'!CU315</f>
        <v>16</v>
      </c>
      <c r="FL55" s="367" t="str">
        <f>'MARK LIST'!CW315</f>
        <v>3</v>
      </c>
      <c r="FM55" s="367" t="str">
        <f>'MARK LIST'!CV315</f>
        <v>E2</v>
      </c>
      <c r="FN55" s="370" t="str">
        <f>'MARK LIST'!K379</f>
        <v>ab</v>
      </c>
      <c r="FO55" s="370" t="str">
        <f>'MARK LIST'!L379</f>
        <v>ab</v>
      </c>
      <c r="FP55" s="370" t="str">
        <f>'MARK LIST'!M379</f>
        <v>ab</v>
      </c>
      <c r="FQ55" s="370" t="str">
        <f>'MARK LIST'!Y379</f>
        <v>ab</v>
      </c>
      <c r="FR55" s="370" t="str">
        <f>'MARK LIST'!Z379</f>
        <v>ab</v>
      </c>
      <c r="FS55" s="370" t="str">
        <f>'MARK LIST'!AA379</f>
        <v>ab</v>
      </c>
      <c r="FT55" s="370">
        <f>'MARK LIST'!AG379</f>
        <v>20</v>
      </c>
      <c r="FU55" s="370">
        <f>'MARK LIST'!AI379</f>
        <v>20</v>
      </c>
      <c r="FV55" s="370" t="str">
        <f>'MARK LIST'!AJ379</f>
        <v>E2</v>
      </c>
      <c r="FW55" s="370">
        <f>'MARK LIST'!AO379</f>
        <v>6</v>
      </c>
      <c r="FX55" s="370">
        <f t="shared" si="25"/>
        <v>12</v>
      </c>
      <c r="FY55" s="370" t="str">
        <f>'MARK LIST'!AP379</f>
        <v>E2</v>
      </c>
      <c r="FZ55" s="370">
        <f>'MARK LIST'!BA379</f>
        <v>11</v>
      </c>
      <c r="GA55" s="370">
        <f>'MARK LIST'!BB379</f>
        <v>14</v>
      </c>
      <c r="GB55" s="370" t="str">
        <f>'MARK LIST'!BC379</f>
        <v>E2</v>
      </c>
      <c r="GC55" s="370">
        <f>'MARK LIST'!BO379</f>
        <v>11</v>
      </c>
      <c r="GD55" s="370">
        <f>'MARK LIST'!BP379</f>
        <v>14</v>
      </c>
      <c r="GE55" s="370" t="str">
        <f>'MARK LIST'!BQ379</f>
        <v>E2</v>
      </c>
      <c r="GF55" s="370">
        <f>'MARK LIST'!BW379</f>
        <v>20</v>
      </c>
      <c r="GG55" s="370">
        <f>'MARK LIST'!BY379</f>
        <v>20</v>
      </c>
      <c r="GH55" s="370" t="str">
        <f>'MARK LIST'!BZ379</f>
        <v>E2</v>
      </c>
      <c r="GI55" s="370">
        <f>'MARK LIST'!CE379</f>
        <v>9</v>
      </c>
      <c r="GJ55" s="370">
        <f t="shared" si="26"/>
        <v>18</v>
      </c>
      <c r="GK55" s="370" t="str">
        <f>'MARK LIST'!CF379</f>
        <v>E2</v>
      </c>
      <c r="GL55" s="370">
        <f>'MARK LIST'!CS379</f>
        <v>7</v>
      </c>
      <c r="GM55" s="370">
        <f t="shared" si="27"/>
        <v>7</v>
      </c>
      <c r="GN55" s="370" t="str">
        <f>'MARK LIST'!DJ379</f>
        <v>E2</v>
      </c>
      <c r="GO55" s="370">
        <f>'MARK LIST'!CT379</f>
        <v>20</v>
      </c>
      <c r="GP55" s="370">
        <f t="shared" si="28"/>
        <v>20</v>
      </c>
      <c r="GQ55" s="371" t="str">
        <f t="shared" si="29"/>
        <v>E2</v>
      </c>
      <c r="GR55" s="370">
        <f>'MARK LIST'!CU379</f>
        <v>15</v>
      </c>
      <c r="GS55" s="370" t="str">
        <f>'MARK LIST'!CW379</f>
        <v>3</v>
      </c>
      <c r="GT55" s="370" t="str">
        <f>'MARK LIST'!CV379</f>
        <v>E2</v>
      </c>
      <c r="GU55" s="361" t="str">
        <f>'MARK LIST'!CQ442</f>
        <v>EIOP</v>
      </c>
      <c r="GV55" s="361" t="str">
        <f>'MARK LIST'!CR442</f>
        <v>EIOP</v>
      </c>
      <c r="GW55" s="361" t="str">
        <f>'MARK LIST'!CS442</f>
        <v>EIOP</v>
      </c>
      <c r="GX55" s="361" t="e">
        <f>'MARK LIST'!CT442</f>
        <v>#VALUE!</v>
      </c>
      <c r="GY55" s="361" t="e">
        <f>'MARK LIST'!CU442</f>
        <v>#VALUE!</v>
      </c>
    </row>
    <row r="56" spans="1:207" ht="13.35" customHeight="1">
      <c r="A56" s="359">
        <f>'STUDENT PROFILE'!A56</f>
        <v>50</v>
      </c>
      <c r="B56" s="359" t="str">
        <f>'STUDENT PROFILE'!B56</f>
        <v>J</v>
      </c>
      <c r="C56" s="360" t="str">
        <f>'STUDENT PROFILE'!C56</f>
        <v>Nitin</v>
      </c>
      <c r="D56" s="359">
        <f>'STUDENT PROFILE'!D56</f>
        <v>2773</v>
      </c>
      <c r="E56" s="364" t="str">
        <f>'MARK LIST'!K60</f>
        <v>ab</v>
      </c>
      <c r="F56" s="364" t="str">
        <f>'MARK LIST'!L60</f>
        <v>ab</v>
      </c>
      <c r="G56" s="364" t="str">
        <f>'MARK LIST'!M60</f>
        <v>ab</v>
      </c>
      <c r="H56" s="361">
        <f>'MARK LIST'!Y60</f>
        <v>11</v>
      </c>
      <c r="I56" s="361">
        <f>'MARK LIST'!Z60</f>
        <v>14</v>
      </c>
      <c r="J56" s="361" t="str">
        <f>'MARK LIST'!AA60</f>
        <v>E2</v>
      </c>
      <c r="K56" s="361">
        <f>'MARK LIST'!AG60</f>
        <v>20</v>
      </c>
      <c r="L56" s="361">
        <f>'MARK LIST'!AI60</f>
        <v>20</v>
      </c>
      <c r="M56" s="361" t="str">
        <f>'MARK LIST'!AJ60</f>
        <v>E2</v>
      </c>
      <c r="N56" s="361">
        <f>'MARK LIST'!AO60</f>
        <v>8</v>
      </c>
      <c r="O56" s="361">
        <f t="shared" si="0"/>
        <v>16</v>
      </c>
      <c r="P56" s="361" t="str">
        <f>'MARK LIST'!AP60</f>
        <v>E2</v>
      </c>
      <c r="Q56" s="361">
        <f>'MARK LIST'!BA60</f>
        <v>11</v>
      </c>
      <c r="R56" s="361">
        <f>'MARK LIST'!BB60</f>
        <v>14</v>
      </c>
      <c r="S56" s="361" t="str">
        <f>'MARK LIST'!BC60</f>
        <v>E2</v>
      </c>
      <c r="T56" s="361">
        <f>'MARK LIST'!BO60</f>
        <v>11</v>
      </c>
      <c r="U56" s="361">
        <f>'MARK LIST'!BP60</f>
        <v>14</v>
      </c>
      <c r="V56" s="361" t="str">
        <f>'MARK LIST'!BQ60</f>
        <v>E2</v>
      </c>
      <c r="W56" s="361">
        <f>'MARK LIST'!BW60</f>
        <v>20</v>
      </c>
      <c r="X56" s="361">
        <f>'MARK LIST'!BY60</f>
        <v>20</v>
      </c>
      <c r="Y56" s="361" t="str">
        <f>'MARK LIST'!BZ60</f>
        <v>E2</v>
      </c>
      <c r="Z56" s="361">
        <f>'MARK LIST'!CE60</f>
        <v>9</v>
      </c>
      <c r="AA56" s="361">
        <f t="shared" si="1"/>
        <v>18</v>
      </c>
      <c r="AB56" s="361" t="str">
        <f>'MARK LIST'!CF60</f>
        <v>E2</v>
      </c>
      <c r="AC56" s="361">
        <f>'MARK LIST'!CS60</f>
        <v>11</v>
      </c>
      <c r="AD56" s="361">
        <f t="shared" si="2"/>
        <v>11</v>
      </c>
      <c r="AE56" s="361" t="str">
        <f>'MARK LIST'!DJ60</f>
        <v>E2</v>
      </c>
      <c r="AF56" s="361">
        <f>'MARK LIST'!CT60</f>
        <v>20</v>
      </c>
      <c r="AG56" s="361">
        <f t="shared" si="3"/>
        <v>20</v>
      </c>
      <c r="AH56" s="113" t="str">
        <f t="shared" si="4"/>
        <v>E2</v>
      </c>
      <c r="AI56" s="361">
        <f>'MARK LIST'!CU60</f>
        <v>17</v>
      </c>
      <c r="AJ56" s="361" t="str">
        <f>'MARK LIST'!CW60</f>
        <v>3</v>
      </c>
      <c r="AK56" s="361" t="str">
        <f>'MARK LIST'!CV60</f>
        <v>E2</v>
      </c>
      <c r="AL56" s="365" t="str">
        <f>'MARK LIST'!K124</f>
        <v>ab</v>
      </c>
      <c r="AM56" s="365" t="str">
        <f>'MARK LIST'!L124</f>
        <v>ab</v>
      </c>
      <c r="AN56" s="365" t="str">
        <f>'MARK LIST'!M124</f>
        <v>ab</v>
      </c>
      <c r="AO56" s="365" t="str">
        <f>'MARK LIST'!Y124</f>
        <v>ab</v>
      </c>
      <c r="AP56" s="365" t="str">
        <f>'MARK LIST'!Z124</f>
        <v>ab</v>
      </c>
      <c r="AQ56" s="365" t="str">
        <f>'MARK LIST'!AA124</f>
        <v>ab</v>
      </c>
      <c r="AR56" s="365">
        <f>'MARK LIST'!AG124</f>
        <v>20</v>
      </c>
      <c r="AS56" s="365">
        <f>'MARK LIST'!AI124</f>
        <v>20</v>
      </c>
      <c r="AT56" s="365" t="str">
        <f>'MARK LIST'!AJ124</f>
        <v>E2</v>
      </c>
      <c r="AU56" s="365">
        <f>'MARK LIST'!AO124</f>
        <v>6</v>
      </c>
      <c r="AV56" s="365">
        <f t="shared" si="5"/>
        <v>12</v>
      </c>
      <c r="AW56" s="365" t="str">
        <f>'MARK LIST'!AP124</f>
        <v>E2</v>
      </c>
      <c r="AX56" s="365">
        <f>'MARK LIST'!BA124</f>
        <v>11</v>
      </c>
      <c r="AY56" s="365">
        <f>'MARK LIST'!BB124</f>
        <v>14</v>
      </c>
      <c r="AZ56" s="365" t="str">
        <f>'MARK LIST'!BC124</f>
        <v>E2</v>
      </c>
      <c r="BA56" s="365">
        <f>'MARK LIST'!BO124</f>
        <v>11</v>
      </c>
      <c r="BB56" s="365">
        <f>'MARK LIST'!BP124</f>
        <v>14</v>
      </c>
      <c r="BC56" s="365" t="str">
        <f>'MARK LIST'!BQ124</f>
        <v>E2</v>
      </c>
      <c r="BD56" s="365">
        <f>'MARK LIST'!BW124</f>
        <v>20</v>
      </c>
      <c r="BE56" s="365">
        <f>'MARK LIST'!BY124</f>
        <v>25</v>
      </c>
      <c r="BF56" s="365" t="str">
        <f>'MARK LIST'!BZ124</f>
        <v>E1</v>
      </c>
      <c r="BG56" s="365">
        <f>'MARK LIST'!CE124</f>
        <v>10</v>
      </c>
      <c r="BH56" s="365">
        <f t="shared" si="6"/>
        <v>20</v>
      </c>
      <c r="BI56" s="365" t="str">
        <f>'MARK LIST'!CF124</f>
        <v>E2</v>
      </c>
      <c r="BJ56" s="365">
        <f>'MARK LIST'!CS124</f>
        <v>7</v>
      </c>
      <c r="BK56" s="365">
        <f t="shared" si="7"/>
        <v>100</v>
      </c>
      <c r="BL56" s="365" t="str">
        <f>'MARK LIST'!DJ124</f>
        <v>E2</v>
      </c>
      <c r="BM56" s="365">
        <f>'MARK LIST'!CT124</f>
        <v>23</v>
      </c>
      <c r="BN56" s="365">
        <f t="shared" si="8"/>
        <v>23</v>
      </c>
      <c r="BO56" s="366" t="str">
        <f t="shared" si="9"/>
        <v>E1</v>
      </c>
      <c r="BP56" s="365">
        <f>'MARK LIST'!CU124</f>
        <v>16</v>
      </c>
      <c r="BQ56" s="365" t="str">
        <f>'MARK LIST'!CW124</f>
        <v>3</v>
      </c>
      <c r="BR56" s="365" t="str">
        <f>'MARK LIST'!CV124</f>
        <v>E2</v>
      </c>
      <c r="BS56" s="367" t="str">
        <f>'MARK LIST'!K188</f>
        <v>ab</v>
      </c>
      <c r="BT56" s="367" t="str">
        <f>'MARK LIST'!L188</f>
        <v>ab</v>
      </c>
      <c r="BU56" s="367" t="str">
        <f>'MARK LIST'!M188</f>
        <v>ab</v>
      </c>
      <c r="BV56" s="367" t="str">
        <f>'MARK LIST'!Y188</f>
        <v>ab</v>
      </c>
      <c r="BW56" s="367" t="str">
        <f>'MARK LIST'!Z188</f>
        <v>ab</v>
      </c>
      <c r="BX56" s="367" t="str">
        <f>'MARK LIST'!AA188</f>
        <v>ab</v>
      </c>
      <c r="BY56" s="367">
        <f>'MARK LIST'!AG188</f>
        <v>20</v>
      </c>
      <c r="BZ56" s="367">
        <f>'MARK LIST'!AI188</f>
        <v>20</v>
      </c>
      <c r="CA56" s="367" t="str">
        <f>'MARK LIST'!AJ188</f>
        <v>E2</v>
      </c>
      <c r="CB56" s="367">
        <f>'MARK LIST'!AO188</f>
        <v>6</v>
      </c>
      <c r="CC56" s="367">
        <f t="shared" si="10"/>
        <v>12</v>
      </c>
      <c r="CD56" s="367" t="str">
        <f>'MARK LIST'!AP188</f>
        <v>E2</v>
      </c>
      <c r="CE56" s="367">
        <f>'MARK LIST'!BA188</f>
        <v>11</v>
      </c>
      <c r="CF56" s="367">
        <f>'MARK LIST'!BB188</f>
        <v>14</v>
      </c>
      <c r="CG56" s="367" t="str">
        <f>'MARK LIST'!BC188</f>
        <v>E2</v>
      </c>
      <c r="CH56" s="367">
        <f>'MARK LIST'!BO188</f>
        <v>11</v>
      </c>
      <c r="CI56" s="367">
        <f>'MARK LIST'!BP188</f>
        <v>14</v>
      </c>
      <c r="CJ56" s="367" t="str">
        <f>'MARK LIST'!BQ188</f>
        <v>E2</v>
      </c>
      <c r="CK56" s="367">
        <f>'MARK LIST'!BW188</f>
        <v>20</v>
      </c>
      <c r="CL56" s="367">
        <f>'MARK LIST'!BY188</f>
        <v>22</v>
      </c>
      <c r="CM56" s="367" t="str">
        <f>'MARK LIST'!BZ188</f>
        <v>E1</v>
      </c>
      <c r="CN56" s="367">
        <f>'MARK LIST'!CE188</f>
        <v>9</v>
      </c>
      <c r="CO56" s="367">
        <f t="shared" si="11"/>
        <v>18</v>
      </c>
      <c r="CP56" s="367" t="str">
        <f>'MARK LIST'!CF188</f>
        <v>E2</v>
      </c>
      <c r="CQ56" s="367">
        <f>'MARK LIST'!CS188</f>
        <v>7</v>
      </c>
      <c r="CR56" s="367">
        <f t="shared" si="12"/>
        <v>7</v>
      </c>
      <c r="CS56" s="367" t="str">
        <f>'MARK LIST'!DJ188</f>
        <v>E2</v>
      </c>
      <c r="CT56" s="367">
        <f>'MARK LIST'!CT188</f>
        <v>21</v>
      </c>
      <c r="CU56" s="367">
        <f t="shared" si="13"/>
        <v>21</v>
      </c>
      <c r="CV56" s="368" t="str">
        <f t="shared" si="14"/>
        <v>E1</v>
      </c>
      <c r="CW56" s="367">
        <f>'MARK LIST'!CU188</f>
        <v>15</v>
      </c>
      <c r="CX56" s="367" t="str">
        <f>'MARK LIST'!CW188</f>
        <v>3</v>
      </c>
      <c r="CY56" s="367" t="str">
        <f>'MARK LIST'!CV188</f>
        <v>E2</v>
      </c>
      <c r="CZ56" s="369" t="str">
        <f>'MARK LIST'!K252</f>
        <v>ab</v>
      </c>
      <c r="DA56" s="369" t="str">
        <f>'MARK LIST'!L252</f>
        <v>ab</v>
      </c>
      <c r="DB56" s="369" t="str">
        <f>'MARK LIST'!M252</f>
        <v>ab</v>
      </c>
      <c r="DC56" s="369" t="str">
        <f>'MARK LIST'!Y252</f>
        <v>ab</v>
      </c>
      <c r="DD56" s="369" t="str">
        <f>'MARK LIST'!Z252</f>
        <v>ab</v>
      </c>
      <c r="DE56" s="369" t="str">
        <f>'MARK LIST'!AA252</f>
        <v>ab</v>
      </c>
      <c r="DF56" s="369">
        <f>'MARK LIST'!AG252</f>
        <v>20</v>
      </c>
      <c r="DG56" s="369">
        <f>'MARK LIST'!AI252</f>
        <v>20</v>
      </c>
      <c r="DH56" s="369" t="str">
        <f>'MARK LIST'!AJ252</f>
        <v>E2</v>
      </c>
      <c r="DI56" s="369">
        <f>'MARK LIST'!AO252</f>
        <v>6</v>
      </c>
      <c r="DJ56" s="369">
        <f t="shared" si="15"/>
        <v>12</v>
      </c>
      <c r="DK56" s="369" t="str">
        <f>'MARK LIST'!AP252</f>
        <v>E2</v>
      </c>
      <c r="DL56" s="369">
        <f>'MARK LIST'!BA252</f>
        <v>11</v>
      </c>
      <c r="DM56" s="369">
        <f>'MARK LIST'!BB252</f>
        <v>14</v>
      </c>
      <c r="DN56" s="369" t="str">
        <f>'MARK LIST'!BC252</f>
        <v>E2</v>
      </c>
      <c r="DO56" s="369">
        <f>'MARK LIST'!BO252</f>
        <v>11</v>
      </c>
      <c r="DP56" s="369">
        <f>'MARK LIST'!BP252</f>
        <v>14</v>
      </c>
      <c r="DQ56" s="369" t="str">
        <f>'MARK LIST'!BQ252</f>
        <v>E2</v>
      </c>
      <c r="DR56" s="369">
        <f>'MARK LIST'!BW252</f>
        <v>20</v>
      </c>
      <c r="DS56" s="369">
        <f>'MARK LIST'!BY252</f>
        <v>20</v>
      </c>
      <c r="DT56" s="369" t="str">
        <f>'MARK LIST'!BZ252</f>
        <v>E2</v>
      </c>
      <c r="DU56" s="369">
        <f>'MARK LIST'!CE252</f>
        <v>9</v>
      </c>
      <c r="DV56" s="369">
        <f t="shared" si="16"/>
        <v>18</v>
      </c>
      <c r="DW56" s="369" t="str">
        <f>'MARK LIST'!CF252</f>
        <v>E2</v>
      </c>
      <c r="DX56" s="369">
        <f>'MARK LIST'!CS252</f>
        <v>7</v>
      </c>
      <c r="DY56" s="369">
        <f t="shared" si="17"/>
        <v>7</v>
      </c>
      <c r="DZ56" s="369" t="str">
        <f>'MARK LIST'!DJ252</f>
        <v>E2</v>
      </c>
      <c r="EA56" s="369">
        <f>'MARK LIST'!CT252</f>
        <v>20</v>
      </c>
      <c r="EB56" s="369">
        <f t="shared" si="18"/>
        <v>20</v>
      </c>
      <c r="EC56" s="113" t="str">
        <f t="shared" si="19"/>
        <v>E2</v>
      </c>
      <c r="ED56" s="369">
        <f>'MARK LIST'!CU252</f>
        <v>15</v>
      </c>
      <c r="EE56" s="369" t="str">
        <f>'MARK LIST'!CW252</f>
        <v>3</v>
      </c>
      <c r="EF56" s="369" t="str">
        <f>'MARK LIST'!CV252</f>
        <v>E2</v>
      </c>
      <c r="EG56" s="367" t="str">
        <f>'MARK LIST'!K316</f>
        <v>ab</v>
      </c>
      <c r="EH56" s="367" t="str">
        <f>'MARK LIST'!L316</f>
        <v>ab</v>
      </c>
      <c r="EI56" s="367" t="str">
        <f>'MARK LIST'!M316</f>
        <v>ab</v>
      </c>
      <c r="EJ56" s="367" t="str">
        <f>'MARK LIST'!Y316</f>
        <v>ab</v>
      </c>
      <c r="EK56" s="367" t="str">
        <f>'MARK LIST'!Z316</f>
        <v>ab</v>
      </c>
      <c r="EL56" s="367" t="str">
        <f>'MARK LIST'!AA316</f>
        <v>ab</v>
      </c>
      <c r="EM56" s="367">
        <f>'MARK LIST'!AG316</f>
        <v>20</v>
      </c>
      <c r="EN56" s="367">
        <f>'MARK LIST'!AI316</f>
        <v>20</v>
      </c>
      <c r="EO56" s="367" t="str">
        <f>'MARK LIST'!AJ316</f>
        <v>E2</v>
      </c>
      <c r="EP56" s="367">
        <f>'MARK LIST'!AO316</f>
        <v>6</v>
      </c>
      <c r="EQ56" s="367">
        <f t="shared" si="20"/>
        <v>12</v>
      </c>
      <c r="ER56" s="367" t="str">
        <f>'MARK LIST'!AP316</f>
        <v>E2</v>
      </c>
      <c r="ES56" s="367">
        <f>'MARK LIST'!BA316</f>
        <v>11</v>
      </c>
      <c r="ET56" s="367">
        <f>'MARK LIST'!BB316</f>
        <v>14</v>
      </c>
      <c r="EU56" s="367" t="str">
        <f>'MARK LIST'!BC316</f>
        <v>E2</v>
      </c>
      <c r="EV56" s="367">
        <f>'MARK LIST'!BO316</f>
        <v>11</v>
      </c>
      <c r="EW56" s="367">
        <f>'MARK LIST'!BP316</f>
        <v>14</v>
      </c>
      <c r="EX56" s="367" t="str">
        <f>'MARK LIST'!BQ316</f>
        <v>E2</v>
      </c>
      <c r="EY56" s="367">
        <f>'MARK LIST'!BW316</f>
        <v>20</v>
      </c>
      <c r="EZ56" s="367">
        <f>'MARK LIST'!BY316</f>
        <v>25</v>
      </c>
      <c r="FA56" s="367" t="str">
        <f>'MARK LIST'!BZ316</f>
        <v>E1</v>
      </c>
      <c r="FB56" s="367">
        <f>'MARK LIST'!CE316</f>
        <v>10</v>
      </c>
      <c r="FC56" s="367">
        <f t="shared" si="21"/>
        <v>20</v>
      </c>
      <c r="FD56" s="367" t="str">
        <f>'MARK LIST'!CF316</f>
        <v>E2</v>
      </c>
      <c r="FE56" s="367">
        <f>'MARK LIST'!CS316</f>
        <v>7</v>
      </c>
      <c r="FF56" s="367">
        <f t="shared" si="22"/>
        <v>7</v>
      </c>
      <c r="FG56" s="367" t="str">
        <f>'MARK LIST'!DJ316</f>
        <v>E2</v>
      </c>
      <c r="FH56" s="367">
        <f>'MARK LIST'!CT316</f>
        <v>23</v>
      </c>
      <c r="FI56" s="367">
        <f t="shared" si="23"/>
        <v>23</v>
      </c>
      <c r="FJ56" s="368" t="str">
        <f t="shared" ca="1" si="24"/>
        <v>E1</v>
      </c>
      <c r="FK56" s="367">
        <f>'MARK LIST'!CU316</f>
        <v>16</v>
      </c>
      <c r="FL56" s="367" t="str">
        <f>'MARK LIST'!CW316</f>
        <v>3</v>
      </c>
      <c r="FM56" s="367" t="str">
        <f>'MARK LIST'!CV316</f>
        <v>E2</v>
      </c>
      <c r="FN56" s="370" t="str">
        <f>'MARK LIST'!K380</f>
        <v>ab</v>
      </c>
      <c r="FO56" s="370" t="str">
        <f>'MARK LIST'!L380</f>
        <v>ab</v>
      </c>
      <c r="FP56" s="370" t="str">
        <f>'MARK LIST'!M380</f>
        <v>ab</v>
      </c>
      <c r="FQ56" s="370" t="str">
        <f>'MARK LIST'!Y380</f>
        <v>ab</v>
      </c>
      <c r="FR56" s="370" t="str">
        <f>'MARK LIST'!Z380</f>
        <v>ab</v>
      </c>
      <c r="FS56" s="370" t="str">
        <f>'MARK LIST'!AA380</f>
        <v>ab</v>
      </c>
      <c r="FT56" s="370">
        <f>'MARK LIST'!AG380</f>
        <v>20</v>
      </c>
      <c r="FU56" s="370">
        <f>'MARK LIST'!AI380</f>
        <v>20</v>
      </c>
      <c r="FV56" s="370" t="str">
        <f>'MARK LIST'!AJ380</f>
        <v>E2</v>
      </c>
      <c r="FW56" s="370">
        <f>'MARK LIST'!AO380</f>
        <v>6</v>
      </c>
      <c r="FX56" s="370">
        <f t="shared" si="25"/>
        <v>12</v>
      </c>
      <c r="FY56" s="370" t="str">
        <f>'MARK LIST'!AP380</f>
        <v>E2</v>
      </c>
      <c r="FZ56" s="370">
        <f>'MARK LIST'!BA380</f>
        <v>11</v>
      </c>
      <c r="GA56" s="370">
        <f>'MARK LIST'!BB380</f>
        <v>14</v>
      </c>
      <c r="GB56" s="370" t="str">
        <f>'MARK LIST'!BC380</f>
        <v>E2</v>
      </c>
      <c r="GC56" s="370">
        <f>'MARK LIST'!BO380</f>
        <v>11</v>
      </c>
      <c r="GD56" s="370">
        <f>'MARK LIST'!BP380</f>
        <v>14</v>
      </c>
      <c r="GE56" s="370" t="str">
        <f>'MARK LIST'!BQ380</f>
        <v>E2</v>
      </c>
      <c r="GF56" s="370">
        <f>'MARK LIST'!BW380</f>
        <v>20</v>
      </c>
      <c r="GG56" s="370">
        <f>'MARK LIST'!BY380</f>
        <v>20</v>
      </c>
      <c r="GH56" s="370" t="str">
        <f>'MARK LIST'!BZ380</f>
        <v>E2</v>
      </c>
      <c r="GI56" s="370">
        <f>'MARK LIST'!CE380</f>
        <v>9</v>
      </c>
      <c r="GJ56" s="370">
        <f t="shared" si="26"/>
        <v>18</v>
      </c>
      <c r="GK56" s="370" t="str">
        <f>'MARK LIST'!CF380</f>
        <v>E2</v>
      </c>
      <c r="GL56" s="370">
        <f>'MARK LIST'!CS380</f>
        <v>7</v>
      </c>
      <c r="GM56" s="370">
        <f t="shared" si="27"/>
        <v>7</v>
      </c>
      <c r="GN56" s="370" t="str">
        <f>'MARK LIST'!DJ380</f>
        <v>E2</v>
      </c>
      <c r="GO56" s="370">
        <f>'MARK LIST'!CT380</f>
        <v>20</v>
      </c>
      <c r="GP56" s="370">
        <f t="shared" si="28"/>
        <v>20</v>
      </c>
      <c r="GQ56" s="371" t="str">
        <f t="shared" si="29"/>
        <v>E2</v>
      </c>
      <c r="GR56" s="370">
        <f>'MARK LIST'!CU380</f>
        <v>15</v>
      </c>
      <c r="GS56" s="370" t="str">
        <f>'MARK LIST'!CW380</f>
        <v>3</v>
      </c>
      <c r="GT56" s="370" t="str">
        <f>'MARK LIST'!CV380</f>
        <v>E2</v>
      </c>
      <c r="GU56" s="361" t="str">
        <f>'MARK LIST'!CQ443</f>
        <v>EIOP</v>
      </c>
      <c r="GV56" s="361" t="str">
        <f>'MARK LIST'!CR443</f>
        <v>EIOP</v>
      </c>
      <c r="GW56" s="361" t="str">
        <f>'MARK LIST'!CS443</f>
        <v>EIOP</v>
      </c>
      <c r="GX56" s="361" t="e">
        <f>'MARK LIST'!CT443</f>
        <v>#VALUE!</v>
      </c>
      <c r="GY56" s="361" t="e">
        <f>'MARK LIST'!CU443</f>
        <v>#VALUE!</v>
      </c>
    </row>
  </sheetData>
  <sheetProtection algorithmName="SHA-512" hashValue="OD69uW8yfo0ruNPctr+t57C18ZYnntlLYjP9tSthrirGO40wZQgvz29eKuGfU4xzqKP5JWFW8it4tXewPtdv0Q==" saltValue="UIwGTe2sJ6ZTPqgVT0+7/Q==" spinCount="100000" sheet="1" objects="1" scenarios="1"/>
  <protectedRanges>
    <protectedRange sqref="A1:B1" name="Range1_1_1_1_2"/>
  </protectedRanges>
  <mergeCells count="123">
    <mergeCell ref="EB1:EF1"/>
    <mergeCell ref="EG1:FA1"/>
    <mergeCell ref="FB1:FF1"/>
    <mergeCell ref="FG1:FH1"/>
    <mergeCell ref="FI1:FM1"/>
    <mergeCell ref="FN1:GH1"/>
    <mergeCell ref="GI1:GM1"/>
    <mergeCell ref="GN1:GO1"/>
    <mergeCell ref="GP1:GT1"/>
    <mergeCell ref="BL1:BM1"/>
    <mergeCell ref="BN1:BR1"/>
    <mergeCell ref="BS1:CM1"/>
    <mergeCell ref="CN1:CR1"/>
    <mergeCell ref="CS1:CT1"/>
    <mergeCell ref="CU1:CY1"/>
    <mergeCell ref="CZ1:DT1"/>
    <mergeCell ref="DU1:DY1"/>
    <mergeCell ref="DZ1:EA1"/>
    <mergeCell ref="EP4:ER4"/>
    <mergeCell ref="ES4:EU4"/>
    <mergeCell ref="EV4:EX4"/>
    <mergeCell ref="EY4:FA4"/>
    <mergeCell ref="GI4:GK4"/>
    <mergeCell ref="GL4:GN4"/>
    <mergeCell ref="GO4:GQ4"/>
    <mergeCell ref="A1:D1"/>
    <mergeCell ref="Z1:AD1"/>
    <mergeCell ref="AE1:AF1"/>
    <mergeCell ref="AG1:AK1"/>
    <mergeCell ref="B2:B5"/>
    <mergeCell ref="E1:Y1"/>
    <mergeCell ref="AL1:BF1"/>
    <mergeCell ref="BG1:BK1"/>
    <mergeCell ref="EG2:FM2"/>
    <mergeCell ref="EG3:ER3"/>
    <mergeCell ref="ES3:FD3"/>
    <mergeCell ref="FE3:FM3"/>
    <mergeCell ref="EG4:EI4"/>
    <mergeCell ref="EJ4:EL4"/>
    <mergeCell ref="EM4:EO4"/>
    <mergeCell ref="GC4:GE4"/>
    <mergeCell ref="GF4:GH4"/>
    <mergeCell ref="FN2:GT2"/>
    <mergeCell ref="FN3:FY3"/>
    <mergeCell ref="FZ3:GK3"/>
    <mergeCell ref="GL3:GT3"/>
    <mergeCell ref="FN4:FP4"/>
    <mergeCell ref="FQ4:FS4"/>
    <mergeCell ref="FB4:FD4"/>
    <mergeCell ref="FE4:FG4"/>
    <mergeCell ref="FH4:FJ4"/>
    <mergeCell ref="FK4:FM4"/>
    <mergeCell ref="FT4:FV4"/>
    <mergeCell ref="FW4:FY4"/>
    <mergeCell ref="GR4:GT4"/>
    <mergeCell ref="FZ4:GB4"/>
    <mergeCell ref="CZ2:EF2"/>
    <mergeCell ref="CZ3:DK3"/>
    <mergeCell ref="DL3:DW3"/>
    <mergeCell ref="DX3:EF3"/>
    <mergeCell ref="CZ4:DB4"/>
    <mergeCell ref="DC4:DE4"/>
    <mergeCell ref="DF4:DH4"/>
    <mergeCell ref="DI4:DK4"/>
    <mergeCell ref="DL4:DN4"/>
    <mergeCell ref="DO4:DQ4"/>
    <mergeCell ref="DR4:DT4"/>
    <mergeCell ref="DU4:DW4"/>
    <mergeCell ref="DX4:DZ4"/>
    <mergeCell ref="EA4:EC4"/>
    <mergeCell ref="ED4:EF4"/>
    <mergeCell ref="BS2:CY2"/>
    <mergeCell ref="BS3:CD3"/>
    <mergeCell ref="CE3:CP3"/>
    <mergeCell ref="CQ3:CY3"/>
    <mergeCell ref="BS4:BU4"/>
    <mergeCell ref="BV4:BX4"/>
    <mergeCell ref="BY4:CA4"/>
    <mergeCell ref="CB4:CD4"/>
    <mergeCell ref="CE4:CG4"/>
    <mergeCell ref="CH4:CJ4"/>
    <mergeCell ref="CK4:CM4"/>
    <mergeCell ref="CN4:CP4"/>
    <mergeCell ref="CQ4:CS4"/>
    <mergeCell ref="CT4:CV4"/>
    <mergeCell ref="CW4:CY4"/>
    <mergeCell ref="BJ4:BL4"/>
    <mergeCell ref="BM4:BO4"/>
    <mergeCell ref="AL2:BR2"/>
    <mergeCell ref="AL3:AW3"/>
    <mergeCell ref="AX3:BI3"/>
    <mergeCell ref="BJ3:BR3"/>
    <mergeCell ref="BP4:BR4"/>
    <mergeCell ref="AL4:AN4"/>
    <mergeCell ref="AX4:AZ4"/>
    <mergeCell ref="BA4:BC4"/>
    <mergeCell ref="AO4:AQ4"/>
    <mergeCell ref="AR4:AT4"/>
    <mergeCell ref="AU4:AW4"/>
    <mergeCell ref="GU3:GY3"/>
    <mergeCell ref="GU4:GY4"/>
    <mergeCell ref="GU1:GY1"/>
    <mergeCell ref="GU2:GY2"/>
    <mergeCell ref="A2:A5"/>
    <mergeCell ref="E4:G4"/>
    <mergeCell ref="H4:J4"/>
    <mergeCell ref="K4:M4"/>
    <mergeCell ref="D2:D5"/>
    <mergeCell ref="C2:C5"/>
    <mergeCell ref="AI4:AK4"/>
    <mergeCell ref="E3:P3"/>
    <mergeCell ref="Q3:AB3"/>
    <mergeCell ref="AC3:AK3"/>
    <mergeCell ref="AC4:AE4"/>
    <mergeCell ref="E2:AK2"/>
    <mergeCell ref="W4:Y4"/>
    <mergeCell ref="AF4:AH4"/>
    <mergeCell ref="N4:P4"/>
    <mergeCell ref="Q4:S4"/>
    <mergeCell ref="T4:V4"/>
    <mergeCell ref="Z4:AB4"/>
    <mergeCell ref="BD4:BF4"/>
    <mergeCell ref="BG4:BI4"/>
  </mergeCells>
  <conditionalFormatting sqref="AI7:AK56 E7:AG56 GU7:GY56">
    <cfRule type="cellIs" dxfId="13" priority="14" stopIfTrue="1" operator="equal">
      <formula>0</formula>
    </cfRule>
  </conditionalFormatting>
  <conditionalFormatting sqref="GV7:GV56">
    <cfRule type="cellIs" dxfId="12" priority="13" stopIfTrue="1" operator="equal">
      <formula>0</formula>
    </cfRule>
  </conditionalFormatting>
  <conditionalFormatting sqref="AH7:AH56">
    <cfRule type="cellIs" dxfId="11" priority="11" operator="equal">
      <formula>0</formula>
    </cfRule>
  </conditionalFormatting>
  <conditionalFormatting sqref="AL7:BN56 BP7:BR56">
    <cfRule type="cellIs" dxfId="10" priority="10" stopIfTrue="1" operator="equal">
      <formula>0</formula>
    </cfRule>
  </conditionalFormatting>
  <conditionalFormatting sqref="BO7:BO56">
    <cfRule type="cellIs" dxfId="9" priority="9" operator="equal">
      <formula>0</formula>
    </cfRule>
  </conditionalFormatting>
  <conditionalFormatting sqref="BS7:CU56 CW7:CY56">
    <cfRule type="cellIs" dxfId="8" priority="8" stopIfTrue="1" operator="equal">
      <formula>0</formula>
    </cfRule>
  </conditionalFormatting>
  <conditionalFormatting sqref="CV7:CV56">
    <cfRule type="cellIs" dxfId="7" priority="7" operator="equal">
      <formula>0</formula>
    </cfRule>
  </conditionalFormatting>
  <conditionalFormatting sqref="CZ7:EB56 ED7:EF56">
    <cfRule type="cellIs" dxfId="6" priority="6" stopIfTrue="1" operator="equal">
      <formula>0</formula>
    </cfRule>
  </conditionalFormatting>
  <conditionalFormatting sqref="EC7:EC56">
    <cfRule type="cellIs" dxfId="5" priority="5" operator="equal">
      <formula>0</formula>
    </cfRule>
  </conditionalFormatting>
  <conditionalFormatting sqref="EG7:FI56 FK7:FM56">
    <cfRule type="cellIs" dxfId="4" priority="4" stopIfTrue="1" operator="equal">
      <formula>0</formula>
    </cfRule>
  </conditionalFormatting>
  <conditionalFormatting sqref="FJ7:FJ56">
    <cfRule type="cellIs" dxfId="3" priority="3" operator="equal">
      <formula>0</formula>
    </cfRule>
  </conditionalFormatting>
  <conditionalFormatting sqref="FN7:GP56 GR7:GT56">
    <cfRule type="cellIs" dxfId="2" priority="2" stopIfTrue="1" operator="equal">
      <formula>0</formula>
    </cfRule>
  </conditionalFormatting>
  <conditionalFormatting sqref="GQ7:GQ56">
    <cfRule type="cellIs" dxfId="1" priority="1" operator="equal">
      <formula>0</formula>
    </cfRule>
  </conditionalFormatting>
  <pageMargins left="0.74803149606299213" right="0.33" top="0.31496062992125984" bottom="0.35433070866141736" header="0" footer="0"/>
  <pageSetup paperSize="5" scale="68" orientation="landscape" horizontalDpi="300" verticalDpi="300" r:id="rId1"/>
  <colBreaks count="5" manualBreakCount="5">
    <brk id="37" max="1048575" man="1"/>
    <brk id="70" max="1048575" man="1"/>
    <brk id="103" max="1048575" man="1"/>
    <brk id="136" max="1048575" man="1"/>
    <brk id="169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theme="3" tint="-0.249977111117893"/>
  </sheetPr>
  <dimension ref="A1:BR56"/>
  <sheetViews>
    <sheetView workbookViewId="0">
      <pane xSplit="4" ySplit="6" topLeftCell="G7" activePane="bottomRight" state="frozen"/>
      <selection pane="topRight" activeCell="D1" sqref="D1"/>
      <selection pane="bottomLeft" activeCell="A7" sqref="A7"/>
      <selection pane="bottomRight" activeCell="G11" sqref="G11"/>
    </sheetView>
  </sheetViews>
  <sheetFormatPr defaultRowHeight="12.75"/>
  <cols>
    <col min="1" max="1" width="7.42578125" style="40" customWidth="1"/>
    <col min="2" max="2" width="7.42578125" style="38" customWidth="1"/>
    <col min="3" max="3" width="31.28515625" style="44" bestFit="1" customWidth="1"/>
    <col min="4" max="4" width="7.7109375" style="38" bestFit="1" customWidth="1"/>
    <col min="5" max="12" width="5.28515625" style="1" customWidth="1"/>
    <col min="13" max="13" width="6.140625" style="1" customWidth="1"/>
    <col min="14" max="23" width="5.28515625" style="1" customWidth="1"/>
    <col min="24" max="24" width="5.5703125" style="1" customWidth="1"/>
    <col min="25" max="25" width="5.7109375" style="1" customWidth="1"/>
    <col min="26" max="26" width="5.85546875" style="1" customWidth="1"/>
    <col min="27" max="34" width="5.28515625" style="1" customWidth="1"/>
    <col min="35" max="35" width="6" style="1" customWidth="1"/>
    <col min="36" max="36" width="5.7109375" style="1" customWidth="1"/>
    <col min="37" max="37" width="6" style="1" customWidth="1"/>
    <col min="38" max="45" width="5.28515625" style="1" customWidth="1"/>
    <col min="46" max="48" width="6.140625" style="1" bestFit="1" customWidth="1"/>
    <col min="49" max="57" width="5.28515625" style="1" customWidth="1"/>
    <col min="58" max="58" width="6.140625" style="1" customWidth="1"/>
    <col min="59" max="59" width="6" style="1" customWidth="1"/>
    <col min="60" max="67" width="5.28515625" style="1" customWidth="1"/>
    <col min="68" max="70" width="6.140625" style="1" bestFit="1" customWidth="1"/>
    <col min="71" max="16384" width="9.140625" style="1"/>
  </cols>
  <sheetData>
    <row r="1" spans="1:70" ht="17.25" customHeight="1">
      <c r="A1" s="39" t="s">
        <v>56</v>
      </c>
      <c r="B1" s="20"/>
      <c r="C1" s="1118" t="str">
        <f>'STUDENT PROFILE'!$D$1</f>
        <v>JAWHAR NAVODAYA VIDYALAYA</v>
      </c>
      <c r="D1" s="1118"/>
      <c r="E1" s="1118"/>
      <c r="F1" s="1118"/>
      <c r="G1" s="1118"/>
      <c r="H1" s="1118"/>
      <c r="I1" s="1118"/>
      <c r="J1" s="1118"/>
      <c r="K1" s="1118"/>
      <c r="L1" s="1118"/>
      <c r="M1" s="1118"/>
      <c r="N1" s="1118"/>
      <c r="O1" s="1118"/>
      <c r="P1" s="1118"/>
      <c r="Q1" s="1118"/>
      <c r="R1" s="1118"/>
      <c r="S1" s="1118"/>
      <c r="T1" s="1118"/>
      <c r="U1" s="1118"/>
      <c r="V1" s="1118"/>
      <c r="W1" s="1118"/>
      <c r="X1" s="1118"/>
      <c r="Y1" s="1118"/>
      <c r="Z1" s="1118"/>
      <c r="AA1" s="1118"/>
      <c r="AB1" s="1118"/>
      <c r="AC1" s="1118"/>
      <c r="AD1" s="1118"/>
      <c r="AE1" s="1118"/>
      <c r="AF1" s="1118"/>
      <c r="AG1" s="1118"/>
      <c r="AH1" s="1118"/>
      <c r="AI1" s="1118"/>
      <c r="AJ1" s="1118"/>
      <c r="AK1" s="1118"/>
      <c r="AL1" s="21"/>
      <c r="AM1" s="1118" t="str">
        <f>'STUDENT PROFILE'!$D$1</f>
        <v>JAWHAR NAVODAYA VIDYALAYA</v>
      </c>
      <c r="AN1" s="1118"/>
      <c r="AO1" s="1118"/>
      <c r="AP1" s="1118"/>
      <c r="AQ1" s="1118"/>
      <c r="AR1" s="1118"/>
      <c r="AS1" s="1118"/>
      <c r="AT1" s="1118"/>
      <c r="AU1" s="1118"/>
      <c r="AV1" s="1118"/>
      <c r="AW1" s="1118"/>
      <c r="AX1" s="1118"/>
      <c r="AY1" s="1118"/>
      <c r="AZ1" s="1118"/>
      <c r="BA1" s="1118"/>
      <c r="BB1" s="1118"/>
      <c r="BC1" s="1118"/>
      <c r="BD1" s="1118"/>
      <c r="BE1" s="1118"/>
      <c r="BF1" s="1118"/>
      <c r="BG1" s="1118"/>
      <c r="BH1" s="1118"/>
      <c r="BI1" s="1118"/>
      <c r="BJ1" s="1118"/>
      <c r="BK1" s="1118"/>
      <c r="BL1" s="1118"/>
      <c r="BM1" s="1118"/>
      <c r="BN1" s="1118"/>
      <c r="BO1" s="1118"/>
      <c r="BP1" s="1118"/>
      <c r="BQ1" s="1118"/>
      <c r="BR1" s="1118"/>
    </row>
    <row r="2" spans="1:70" s="3" customFormat="1" ht="15.75">
      <c r="A2" s="1107" t="s">
        <v>832</v>
      </c>
      <c r="B2" s="1109" t="s">
        <v>123</v>
      </c>
      <c r="C2" s="1108" t="str">
        <f>'STUDENT PROFILE'!C5</f>
        <v>NAME OF THE STUDENT</v>
      </c>
      <c r="D2" s="1109" t="str">
        <f>'STUDENT PROFILE'!D5</f>
        <v>Adm. No</v>
      </c>
      <c r="E2" s="1115" t="str">
        <f>'MARK LIST'!D3</f>
        <v>ENGLISH</v>
      </c>
      <c r="F2" s="1116"/>
      <c r="G2" s="1116"/>
      <c r="H2" s="1116"/>
      <c r="I2" s="1116"/>
      <c r="J2" s="1116"/>
      <c r="K2" s="1116"/>
      <c r="L2" s="1116"/>
      <c r="M2" s="1116"/>
      <c r="N2" s="1116"/>
      <c r="O2" s="1117"/>
      <c r="P2" s="1115" t="str">
        <f>'MARK LIST'!$D$67</f>
        <v>HINDI</v>
      </c>
      <c r="Q2" s="1116"/>
      <c r="R2" s="1116"/>
      <c r="S2" s="1116"/>
      <c r="T2" s="1116"/>
      <c r="U2" s="1116"/>
      <c r="V2" s="1116"/>
      <c r="W2" s="1116"/>
      <c r="X2" s="1116"/>
      <c r="Y2" s="1116"/>
      <c r="Z2" s="1117"/>
      <c r="AA2" s="1115" t="str">
        <f>'MARK LIST'!$D$131</f>
        <v>TELUGU</v>
      </c>
      <c r="AB2" s="1116"/>
      <c r="AC2" s="1116"/>
      <c r="AD2" s="1116"/>
      <c r="AE2" s="1116"/>
      <c r="AF2" s="1116"/>
      <c r="AG2" s="1116"/>
      <c r="AH2" s="1116"/>
      <c r="AI2" s="1116"/>
      <c r="AJ2" s="1116"/>
      <c r="AK2" s="1117"/>
      <c r="AL2" s="1115" t="str">
        <f>'MARK LIST'!$D$195</f>
        <v>MATHS</v>
      </c>
      <c r="AM2" s="1116"/>
      <c r="AN2" s="1116"/>
      <c r="AO2" s="1116"/>
      <c r="AP2" s="1116"/>
      <c r="AQ2" s="1116"/>
      <c r="AR2" s="1116"/>
      <c r="AS2" s="1116"/>
      <c r="AT2" s="1116"/>
      <c r="AU2" s="1116"/>
      <c r="AV2" s="1117"/>
      <c r="AW2" s="1115" t="str">
        <f>'MARK LIST'!$D$259</f>
        <v>SCIENCE</v>
      </c>
      <c r="AX2" s="1116"/>
      <c r="AY2" s="1116"/>
      <c r="AZ2" s="1116"/>
      <c r="BA2" s="1116"/>
      <c r="BB2" s="1116"/>
      <c r="BC2" s="1116"/>
      <c r="BD2" s="1116"/>
      <c r="BE2" s="1116"/>
      <c r="BF2" s="1116"/>
      <c r="BG2" s="1117"/>
      <c r="BH2" s="1115" t="str">
        <f>'MARK LIST'!$D$323</f>
        <v>SOCIAL STUDIES</v>
      </c>
      <c r="BI2" s="1116"/>
      <c r="BJ2" s="1116"/>
      <c r="BK2" s="1116"/>
      <c r="BL2" s="1116"/>
      <c r="BM2" s="1116"/>
      <c r="BN2" s="1116"/>
      <c r="BO2" s="1116"/>
      <c r="BP2" s="1116"/>
      <c r="BQ2" s="1116"/>
      <c r="BR2" s="1117"/>
    </row>
    <row r="3" spans="1:70" s="3" customFormat="1" ht="15">
      <c r="A3" s="1107"/>
      <c r="B3" s="1110"/>
      <c r="C3" s="1108"/>
      <c r="D3" s="1110"/>
      <c r="E3" s="1112" t="s">
        <v>78</v>
      </c>
      <c r="F3" s="1113"/>
      <c r="G3" s="1113"/>
      <c r="H3" s="1114"/>
      <c r="I3" s="1112" t="s">
        <v>80</v>
      </c>
      <c r="J3" s="1113"/>
      <c r="K3" s="1113"/>
      <c r="L3" s="1114"/>
      <c r="M3" s="22" t="s">
        <v>94</v>
      </c>
      <c r="N3" s="23"/>
      <c r="O3" s="24"/>
      <c r="P3" s="1112" t="s">
        <v>78</v>
      </c>
      <c r="Q3" s="1113"/>
      <c r="R3" s="1113"/>
      <c r="S3" s="1114"/>
      <c r="T3" s="1112" t="s">
        <v>80</v>
      </c>
      <c r="U3" s="1113"/>
      <c r="V3" s="1113"/>
      <c r="W3" s="1114"/>
      <c r="X3" s="22" t="s">
        <v>94</v>
      </c>
      <c r="Y3" s="23"/>
      <c r="Z3" s="24"/>
      <c r="AA3" s="1112" t="s">
        <v>78</v>
      </c>
      <c r="AB3" s="1113"/>
      <c r="AC3" s="1113"/>
      <c r="AD3" s="1114"/>
      <c r="AE3" s="1112" t="s">
        <v>80</v>
      </c>
      <c r="AF3" s="1113"/>
      <c r="AG3" s="1113"/>
      <c r="AH3" s="1114"/>
      <c r="AI3" s="1112" t="s">
        <v>94</v>
      </c>
      <c r="AJ3" s="1113"/>
      <c r="AK3" s="1114"/>
      <c r="AL3" s="1112" t="s">
        <v>78</v>
      </c>
      <c r="AM3" s="1113"/>
      <c r="AN3" s="1113"/>
      <c r="AO3" s="1114"/>
      <c r="AP3" s="1112" t="s">
        <v>80</v>
      </c>
      <c r="AQ3" s="1113"/>
      <c r="AR3" s="1113"/>
      <c r="AS3" s="1114"/>
      <c r="AT3" s="1112" t="s">
        <v>94</v>
      </c>
      <c r="AU3" s="1113"/>
      <c r="AV3" s="1114"/>
      <c r="AW3" s="1112" t="s">
        <v>78</v>
      </c>
      <c r="AX3" s="1113"/>
      <c r="AY3" s="1113"/>
      <c r="AZ3" s="1114"/>
      <c r="BA3" s="1112" t="s">
        <v>80</v>
      </c>
      <c r="BB3" s="1113"/>
      <c r="BC3" s="1113"/>
      <c r="BD3" s="1114"/>
      <c r="BE3" s="1112" t="s">
        <v>94</v>
      </c>
      <c r="BF3" s="1113"/>
      <c r="BG3" s="1114"/>
      <c r="BH3" s="1112" t="s">
        <v>78</v>
      </c>
      <c r="BI3" s="1113"/>
      <c r="BJ3" s="1113"/>
      <c r="BK3" s="1114"/>
      <c r="BL3" s="1112" t="s">
        <v>80</v>
      </c>
      <c r="BM3" s="1113"/>
      <c r="BN3" s="1113"/>
      <c r="BO3" s="1114"/>
      <c r="BP3" s="1112" t="s">
        <v>94</v>
      </c>
      <c r="BQ3" s="1113"/>
      <c r="BR3" s="1114"/>
    </row>
    <row r="4" spans="1:70" s="3" customFormat="1" ht="15" customHeight="1">
      <c r="A4" s="1107"/>
      <c r="B4" s="1110"/>
      <c r="C4" s="1108"/>
      <c r="D4" s="1110"/>
      <c r="E4" s="25" t="s">
        <v>20</v>
      </c>
      <c r="F4" s="25" t="s">
        <v>36</v>
      </c>
      <c r="G4" s="25" t="s">
        <v>15</v>
      </c>
      <c r="H4" s="25" t="s">
        <v>97</v>
      </c>
      <c r="I4" s="25" t="s">
        <v>37</v>
      </c>
      <c r="J4" s="25" t="s">
        <v>38</v>
      </c>
      <c r="K4" s="25" t="s">
        <v>19</v>
      </c>
      <c r="L4" s="25" t="s">
        <v>97</v>
      </c>
      <c r="M4" s="26" t="s">
        <v>98</v>
      </c>
      <c r="N4" s="25" t="s">
        <v>99</v>
      </c>
      <c r="O4" s="25" t="s">
        <v>82</v>
      </c>
      <c r="P4" s="25" t="s">
        <v>20</v>
      </c>
      <c r="Q4" s="25" t="s">
        <v>36</v>
      </c>
      <c r="R4" s="25" t="s">
        <v>15</v>
      </c>
      <c r="S4" s="25" t="s">
        <v>97</v>
      </c>
      <c r="T4" s="25" t="s">
        <v>37</v>
      </c>
      <c r="U4" s="25" t="s">
        <v>38</v>
      </c>
      <c r="V4" s="25" t="s">
        <v>19</v>
      </c>
      <c r="W4" s="25" t="s">
        <v>97</v>
      </c>
      <c r="X4" s="26" t="s">
        <v>98</v>
      </c>
      <c r="Y4" s="25" t="s">
        <v>99</v>
      </c>
      <c r="Z4" s="25" t="s">
        <v>82</v>
      </c>
      <c r="AA4" s="25" t="s">
        <v>20</v>
      </c>
      <c r="AB4" s="25" t="s">
        <v>36</v>
      </c>
      <c r="AC4" s="25" t="s">
        <v>15</v>
      </c>
      <c r="AD4" s="25" t="s">
        <v>97</v>
      </c>
      <c r="AE4" s="25" t="s">
        <v>37</v>
      </c>
      <c r="AF4" s="25" t="s">
        <v>38</v>
      </c>
      <c r="AG4" s="25" t="s">
        <v>19</v>
      </c>
      <c r="AH4" s="25" t="s">
        <v>97</v>
      </c>
      <c r="AI4" s="26" t="s">
        <v>98</v>
      </c>
      <c r="AJ4" s="25" t="s">
        <v>99</v>
      </c>
      <c r="AK4" s="25" t="s">
        <v>82</v>
      </c>
      <c r="AL4" s="25" t="s">
        <v>20</v>
      </c>
      <c r="AM4" s="25" t="s">
        <v>36</v>
      </c>
      <c r="AN4" s="25" t="s">
        <v>15</v>
      </c>
      <c r="AO4" s="25" t="s">
        <v>97</v>
      </c>
      <c r="AP4" s="25" t="s">
        <v>37</v>
      </c>
      <c r="AQ4" s="25" t="s">
        <v>38</v>
      </c>
      <c r="AR4" s="25" t="s">
        <v>19</v>
      </c>
      <c r="AS4" s="25" t="s">
        <v>97</v>
      </c>
      <c r="AT4" s="26" t="s">
        <v>98</v>
      </c>
      <c r="AU4" s="25" t="s">
        <v>99</v>
      </c>
      <c r="AV4" s="25" t="s">
        <v>82</v>
      </c>
      <c r="AW4" s="25" t="s">
        <v>20</v>
      </c>
      <c r="AX4" s="25" t="s">
        <v>36</v>
      </c>
      <c r="AY4" s="25" t="s">
        <v>15</v>
      </c>
      <c r="AZ4" s="25" t="s">
        <v>97</v>
      </c>
      <c r="BA4" s="25" t="s">
        <v>37</v>
      </c>
      <c r="BB4" s="25" t="s">
        <v>38</v>
      </c>
      <c r="BC4" s="25" t="s">
        <v>19</v>
      </c>
      <c r="BD4" s="25" t="s">
        <v>97</v>
      </c>
      <c r="BE4" s="26" t="s">
        <v>98</v>
      </c>
      <c r="BF4" s="25" t="s">
        <v>99</v>
      </c>
      <c r="BG4" s="25" t="s">
        <v>82</v>
      </c>
      <c r="BH4" s="25" t="s">
        <v>20</v>
      </c>
      <c r="BI4" s="25" t="s">
        <v>36</v>
      </c>
      <c r="BJ4" s="25" t="s">
        <v>15</v>
      </c>
      <c r="BK4" s="25" t="s">
        <v>97</v>
      </c>
      <c r="BL4" s="25" t="s">
        <v>37</v>
      </c>
      <c r="BM4" s="25" t="s">
        <v>38</v>
      </c>
      <c r="BN4" s="25" t="s">
        <v>19</v>
      </c>
      <c r="BO4" s="25" t="s">
        <v>97</v>
      </c>
      <c r="BP4" s="26" t="s">
        <v>98</v>
      </c>
      <c r="BQ4" s="25" t="s">
        <v>99</v>
      </c>
      <c r="BR4" s="25" t="s">
        <v>82</v>
      </c>
    </row>
    <row r="5" spans="1:70" s="3" customFormat="1" ht="14.25" customHeight="1">
      <c r="A5" s="1107"/>
      <c r="B5" s="1111"/>
      <c r="C5" s="1108"/>
      <c r="D5" s="1111"/>
      <c r="E5" s="27" t="s">
        <v>92</v>
      </c>
      <c r="F5" s="27" t="s">
        <v>92</v>
      </c>
      <c r="G5" s="27" t="s">
        <v>92</v>
      </c>
      <c r="H5" s="27" t="s">
        <v>92</v>
      </c>
      <c r="I5" s="27" t="s">
        <v>92</v>
      </c>
      <c r="J5" s="27" t="s">
        <v>92</v>
      </c>
      <c r="K5" s="27" t="s">
        <v>92</v>
      </c>
      <c r="L5" s="27" t="s">
        <v>92</v>
      </c>
      <c r="M5" s="27" t="s">
        <v>92</v>
      </c>
      <c r="N5" s="27" t="s">
        <v>92</v>
      </c>
      <c r="O5" s="27" t="s">
        <v>92</v>
      </c>
      <c r="P5" s="27" t="s">
        <v>92</v>
      </c>
      <c r="Q5" s="27" t="s">
        <v>92</v>
      </c>
      <c r="R5" s="27" t="s">
        <v>92</v>
      </c>
      <c r="S5" s="27" t="s">
        <v>92</v>
      </c>
      <c r="T5" s="27" t="s">
        <v>92</v>
      </c>
      <c r="U5" s="27" t="s">
        <v>92</v>
      </c>
      <c r="V5" s="27" t="s">
        <v>92</v>
      </c>
      <c r="W5" s="27" t="s">
        <v>92</v>
      </c>
      <c r="X5" s="27" t="s">
        <v>92</v>
      </c>
      <c r="Y5" s="27" t="s">
        <v>92</v>
      </c>
      <c r="Z5" s="27" t="s">
        <v>92</v>
      </c>
      <c r="AA5" s="27" t="s">
        <v>92</v>
      </c>
      <c r="AB5" s="27" t="s">
        <v>92</v>
      </c>
      <c r="AC5" s="27" t="s">
        <v>92</v>
      </c>
      <c r="AD5" s="27" t="s">
        <v>92</v>
      </c>
      <c r="AE5" s="27" t="s">
        <v>92</v>
      </c>
      <c r="AF5" s="27" t="s">
        <v>92</v>
      </c>
      <c r="AG5" s="27" t="s">
        <v>92</v>
      </c>
      <c r="AH5" s="27" t="s">
        <v>92</v>
      </c>
      <c r="AI5" s="27" t="s">
        <v>92</v>
      </c>
      <c r="AJ5" s="27" t="s">
        <v>92</v>
      </c>
      <c r="AK5" s="27" t="s">
        <v>92</v>
      </c>
      <c r="AL5" s="27" t="s">
        <v>92</v>
      </c>
      <c r="AM5" s="27" t="s">
        <v>92</v>
      </c>
      <c r="AN5" s="27" t="s">
        <v>92</v>
      </c>
      <c r="AO5" s="27" t="s">
        <v>92</v>
      </c>
      <c r="AP5" s="27" t="s">
        <v>92</v>
      </c>
      <c r="AQ5" s="27" t="s">
        <v>92</v>
      </c>
      <c r="AR5" s="27" t="s">
        <v>92</v>
      </c>
      <c r="AS5" s="27" t="s">
        <v>92</v>
      </c>
      <c r="AT5" s="27" t="s">
        <v>92</v>
      </c>
      <c r="AU5" s="27" t="s">
        <v>92</v>
      </c>
      <c r="AV5" s="27" t="s">
        <v>92</v>
      </c>
      <c r="AW5" s="27" t="s">
        <v>92</v>
      </c>
      <c r="AX5" s="27" t="s">
        <v>92</v>
      </c>
      <c r="AY5" s="27" t="s">
        <v>92</v>
      </c>
      <c r="AZ5" s="27" t="s">
        <v>92</v>
      </c>
      <c r="BA5" s="27" t="s">
        <v>92</v>
      </c>
      <c r="BB5" s="27" t="s">
        <v>92</v>
      </c>
      <c r="BC5" s="27" t="s">
        <v>92</v>
      </c>
      <c r="BD5" s="27" t="s">
        <v>92</v>
      </c>
      <c r="BE5" s="27" t="s">
        <v>92</v>
      </c>
      <c r="BF5" s="27" t="s">
        <v>92</v>
      </c>
      <c r="BG5" s="27" t="s">
        <v>92</v>
      </c>
      <c r="BH5" s="27" t="s">
        <v>92</v>
      </c>
      <c r="BI5" s="27" t="s">
        <v>92</v>
      </c>
      <c r="BJ5" s="27" t="s">
        <v>92</v>
      </c>
      <c r="BK5" s="27" t="s">
        <v>92</v>
      </c>
      <c r="BL5" s="27" t="s">
        <v>92</v>
      </c>
      <c r="BM5" s="27" t="s">
        <v>92</v>
      </c>
      <c r="BN5" s="27" t="s">
        <v>92</v>
      </c>
      <c r="BO5" s="27" t="s">
        <v>92</v>
      </c>
      <c r="BP5" s="27" t="s">
        <v>92</v>
      </c>
      <c r="BQ5" s="27" t="s">
        <v>92</v>
      </c>
      <c r="BR5" s="27" t="s">
        <v>92</v>
      </c>
    </row>
    <row r="6" spans="1:70" s="18" customFormat="1" ht="15">
      <c r="A6" s="28"/>
      <c r="B6" s="28"/>
      <c r="C6" s="42"/>
      <c r="D6" s="29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</row>
    <row r="7" spans="1:70" ht="13.35" customHeight="1">
      <c r="A7" s="41">
        <f>'STUDENT PROFILE'!$A$7</f>
        <v>1</v>
      </c>
      <c r="B7" s="31" t="str">
        <f>'STUDENT PROFILE'!B7</f>
        <v>A</v>
      </c>
      <c r="C7" s="43" t="str">
        <f>'STUDENT PROFILE'!C7</f>
        <v>Manish</v>
      </c>
      <c r="D7" s="45">
        <f>'STUDENT PROFILE'!D7</f>
        <v>2723</v>
      </c>
      <c r="E7" s="13" t="str">
        <f>'MARK LIST'!M11</f>
        <v>A1</v>
      </c>
      <c r="F7" s="13" t="str">
        <f>'MARK LIST'!AA11</f>
        <v>A1</v>
      </c>
      <c r="G7" s="13" t="str">
        <f>'MARK LIST'!AJ11</f>
        <v>A1</v>
      </c>
      <c r="H7" s="13" t="str">
        <f>'MARK LIST'!AP11</f>
        <v>A1</v>
      </c>
      <c r="I7" s="19" t="str">
        <f>'MARK LIST'!BC11</f>
        <v>A1</v>
      </c>
      <c r="J7" s="19" t="str">
        <f>'MARK LIST'!BQ11</f>
        <v>A1</v>
      </c>
      <c r="K7" s="19" t="str">
        <f>'MARK LIST'!BZ11</f>
        <v>A1</v>
      </c>
      <c r="L7" s="13" t="str">
        <f>'MARK LIST'!CF11</f>
        <v>A1</v>
      </c>
      <c r="M7" s="13" t="str">
        <f>'MARK LIST'!DJ11</f>
        <v>A1</v>
      </c>
      <c r="N7" s="13" t="str">
        <f>'MARK LIST'!DK11</f>
        <v>A1</v>
      </c>
      <c r="O7" s="13" t="str">
        <f>'MARK LIST'!DL11</f>
        <v>A1</v>
      </c>
      <c r="P7" s="19" t="str">
        <f>'MARK LIST'!M75</f>
        <v>A1</v>
      </c>
      <c r="Q7" s="19" t="str">
        <f>'MARK LIST'!AA75</f>
        <v>A1</v>
      </c>
      <c r="R7" s="19" t="str">
        <f>'MARK LIST'!AJ75</f>
        <v>A1</v>
      </c>
      <c r="S7" s="13" t="str">
        <f>'MARK LIST'!AP75</f>
        <v>A1</v>
      </c>
      <c r="T7" s="19" t="str">
        <f>'MARK LIST'!BC75</f>
        <v>A1</v>
      </c>
      <c r="U7" s="19" t="str">
        <f>'MARK LIST'!BQ75</f>
        <v>A1</v>
      </c>
      <c r="V7" s="19" t="str">
        <f>'MARK LIST'!BZ75</f>
        <v>A1</v>
      </c>
      <c r="W7" s="13" t="str">
        <f>'MARK LIST'!CF75</f>
        <v>A1</v>
      </c>
      <c r="X7" s="13" t="str">
        <f>'MARK LIST'!DJ75</f>
        <v>A1</v>
      </c>
      <c r="Y7" s="13" t="str">
        <f>'MARK LIST'!DK75</f>
        <v>A1</v>
      </c>
      <c r="Z7" s="13" t="str">
        <f>'MARK LIST'!DL75</f>
        <v>A1</v>
      </c>
      <c r="AA7" s="19" t="str">
        <f>'MARK LIST'!M139</f>
        <v>A1</v>
      </c>
      <c r="AB7" s="19" t="str">
        <f>'MARK LIST'!AA139</f>
        <v>A1</v>
      </c>
      <c r="AC7" s="19" t="str">
        <f>'MARK LIST'!AJ139</f>
        <v>A1</v>
      </c>
      <c r="AD7" s="13" t="str">
        <f>'MARK LIST'!AP139</f>
        <v>A1</v>
      </c>
      <c r="AE7" s="19" t="str">
        <f>'MARK LIST'!BC139</f>
        <v>A1</v>
      </c>
      <c r="AF7" s="19" t="str">
        <f>'MARK LIST'!BQ139</f>
        <v>A1</v>
      </c>
      <c r="AG7" s="19" t="str">
        <f>'MARK LIST'!BZ139</f>
        <v>A1</v>
      </c>
      <c r="AH7" s="13" t="str">
        <f>'MARK LIST'!CF139</f>
        <v>A1</v>
      </c>
      <c r="AI7" s="13" t="str">
        <f>'MARK LIST'!DJ139</f>
        <v>A1</v>
      </c>
      <c r="AJ7" s="13" t="str">
        <f>'MARK LIST'!DK139</f>
        <v>A1</v>
      </c>
      <c r="AK7" s="13" t="str">
        <f>'MARK LIST'!DL139</f>
        <v>A1</v>
      </c>
      <c r="AL7" s="19" t="str">
        <f>'MARK LIST'!M203</f>
        <v>B1</v>
      </c>
      <c r="AM7" s="19" t="str">
        <f>'MARK LIST'!AA203</f>
        <v>A1</v>
      </c>
      <c r="AN7" s="19" t="str">
        <f>'MARK LIST'!AJ203</f>
        <v>A1</v>
      </c>
      <c r="AO7" s="13" t="str">
        <f>'MARK LIST'!AP203</f>
        <v>A1</v>
      </c>
      <c r="AP7" s="19" t="str">
        <f>'MARK LIST'!BC203</f>
        <v>A1</v>
      </c>
      <c r="AQ7" s="19" t="str">
        <f>'MARK LIST'!BQ203</f>
        <v>A1</v>
      </c>
      <c r="AR7" s="19" t="str">
        <f>'MARK LIST'!BZ203</f>
        <v>A1</v>
      </c>
      <c r="AS7" s="13" t="str">
        <f>'MARK LIST'!CF203</f>
        <v>A1</v>
      </c>
      <c r="AT7" s="13" t="str">
        <f>'MARK LIST'!DJ203</f>
        <v>A1</v>
      </c>
      <c r="AU7" s="13" t="str">
        <f>'MARK LIST'!DK203</f>
        <v>A1</v>
      </c>
      <c r="AV7" s="13" t="str">
        <f>'MARK LIST'!DL203</f>
        <v>A1</v>
      </c>
      <c r="AW7" s="19" t="str">
        <f>'MARK LIST'!M267</f>
        <v>A1</v>
      </c>
      <c r="AX7" s="19" t="str">
        <f>'MARK LIST'!AA267</f>
        <v>A1</v>
      </c>
      <c r="AY7" s="19" t="str">
        <f>'MARK LIST'!AJ267</f>
        <v>A1</v>
      </c>
      <c r="AZ7" s="13" t="str">
        <f>'MARK LIST'!AP267</f>
        <v>A1</v>
      </c>
      <c r="BA7" s="19" t="str">
        <f>'MARK LIST'!BC267</f>
        <v>A1</v>
      </c>
      <c r="BB7" s="19" t="str">
        <f>'MARK LIST'!BQ267</f>
        <v>A1</v>
      </c>
      <c r="BC7" s="19" t="str">
        <f>'MARK LIST'!BZ267</f>
        <v>A1</v>
      </c>
      <c r="BD7" s="13" t="str">
        <f>'MARK LIST'!CF267</f>
        <v>A1</v>
      </c>
      <c r="BE7" s="13" t="str">
        <f>'MARK LIST'!DJ267</f>
        <v>A1</v>
      </c>
      <c r="BF7" s="13" t="str">
        <f>'MARK LIST'!DK267</f>
        <v>A1</v>
      </c>
      <c r="BG7" s="13" t="str">
        <f>'MARK LIST'!DL267</f>
        <v>A1</v>
      </c>
      <c r="BH7" s="19" t="str">
        <f>'MARK LIST'!M331</f>
        <v>A1</v>
      </c>
      <c r="BI7" s="19" t="str">
        <f>'MARK LIST'!AA331</f>
        <v>A1</v>
      </c>
      <c r="BJ7" s="19" t="str">
        <f>'MARK LIST'!AJ331</f>
        <v>A1</v>
      </c>
      <c r="BK7" s="13" t="str">
        <f>'MARK LIST'!AP331</f>
        <v>A1</v>
      </c>
      <c r="BL7" s="19" t="str">
        <f>'MARK LIST'!BC331</f>
        <v>A1</v>
      </c>
      <c r="BM7" s="19" t="str">
        <f>'MARK LIST'!BQ331</f>
        <v>ab</v>
      </c>
      <c r="BN7" s="19" t="str">
        <f>'MARK LIST'!BZ331</f>
        <v>A1</v>
      </c>
      <c r="BO7" s="13" t="str">
        <f>'MARK LIST'!CF331</f>
        <v>B1</v>
      </c>
      <c r="BP7" s="13" t="str">
        <f>'MARK LIST'!DJ331</f>
        <v>B1</v>
      </c>
      <c r="BQ7" s="13" t="str">
        <f>'MARK LIST'!DK331</f>
        <v>A1</v>
      </c>
      <c r="BR7" s="13" t="str">
        <f>'MARK LIST'!DL331</f>
        <v>A2</v>
      </c>
    </row>
    <row r="8" spans="1:70" ht="13.35" customHeight="1">
      <c r="A8" s="41">
        <f>IF(C8&gt;0,A7+1,"")</f>
        <v>2</v>
      </c>
      <c r="B8" s="31" t="str">
        <f>'STUDENT PROFILE'!B8</f>
        <v>C</v>
      </c>
      <c r="C8" s="43" t="str">
        <f>'STUDENT PROFILE'!C8</f>
        <v>Sunny Kumar</v>
      </c>
      <c r="D8" s="45">
        <f>'STUDENT PROFILE'!D8</f>
        <v>2726</v>
      </c>
      <c r="E8" s="13" t="str">
        <f>'MARK LIST'!M12</f>
        <v>A1</v>
      </c>
      <c r="F8" s="13" t="str">
        <f>'MARK LIST'!AA12</f>
        <v>A1</v>
      </c>
      <c r="G8" s="13" t="str">
        <f>'MARK LIST'!AJ12</f>
        <v>A1</v>
      </c>
      <c r="H8" s="13" t="str">
        <f>'MARK LIST'!AP12</f>
        <v>A1</v>
      </c>
      <c r="I8" s="19" t="str">
        <f>'MARK LIST'!BC12</f>
        <v>A1</v>
      </c>
      <c r="J8" s="19" t="str">
        <f>'MARK LIST'!BQ12</f>
        <v>A1</v>
      </c>
      <c r="K8" s="19" t="str">
        <f>'MARK LIST'!BZ12</f>
        <v>A1</v>
      </c>
      <c r="L8" s="13" t="str">
        <f>'MARK LIST'!CF12</f>
        <v>A1</v>
      </c>
      <c r="M8" s="13" t="str">
        <f>'MARK LIST'!DJ12</f>
        <v>A1</v>
      </c>
      <c r="N8" s="13" t="str">
        <f>'MARK LIST'!DK12</f>
        <v>A1</v>
      </c>
      <c r="O8" s="13" t="str">
        <f>'MARK LIST'!DL12</f>
        <v>A1</v>
      </c>
      <c r="P8" s="19" t="str">
        <f>'MARK LIST'!M76</f>
        <v>A1</v>
      </c>
      <c r="Q8" s="19" t="str">
        <f>'MARK LIST'!AA76</f>
        <v>A1</v>
      </c>
      <c r="R8" s="19" t="str">
        <f>'MARK LIST'!AJ76</f>
        <v>A1</v>
      </c>
      <c r="S8" s="13" t="str">
        <f>'MARK LIST'!AP76</f>
        <v>A1</v>
      </c>
      <c r="T8" s="19" t="str">
        <f>'MARK LIST'!BC76</f>
        <v>A1</v>
      </c>
      <c r="U8" s="19" t="str">
        <f>'MARK LIST'!BQ76</f>
        <v>A1</v>
      </c>
      <c r="V8" s="19" t="str">
        <f>'MARK LIST'!BZ76</f>
        <v>A1</v>
      </c>
      <c r="W8" s="13" t="str">
        <f>'MARK LIST'!CF76</f>
        <v>A1</v>
      </c>
      <c r="X8" s="13" t="str">
        <f>'MARK LIST'!DJ76</f>
        <v>A1</v>
      </c>
      <c r="Y8" s="13" t="str">
        <f>'MARK LIST'!DK76</f>
        <v>A1</v>
      </c>
      <c r="Z8" s="13" t="str">
        <f>'MARK LIST'!DL76</f>
        <v>A1</v>
      </c>
      <c r="AA8" s="19" t="str">
        <f>'MARK LIST'!M140</f>
        <v>A1</v>
      </c>
      <c r="AB8" s="19" t="str">
        <f>'MARK LIST'!AA140</f>
        <v>A1</v>
      </c>
      <c r="AC8" s="19" t="str">
        <f>'MARK LIST'!AJ140</f>
        <v>A1</v>
      </c>
      <c r="AD8" s="13" t="str">
        <f>'MARK LIST'!AP140</f>
        <v>A1</v>
      </c>
      <c r="AE8" s="19" t="str">
        <f>'MARK LIST'!BC140</f>
        <v>A1</v>
      </c>
      <c r="AF8" s="19" t="str">
        <f>'MARK LIST'!BQ140</f>
        <v>A1</v>
      </c>
      <c r="AG8" s="19" t="str">
        <f>'MARK LIST'!BZ140</f>
        <v>A1</v>
      </c>
      <c r="AH8" s="13" t="str">
        <f>'MARK LIST'!CF140</f>
        <v>A1</v>
      </c>
      <c r="AI8" s="13" t="str">
        <f>'MARK LIST'!DJ140</f>
        <v>A1</v>
      </c>
      <c r="AJ8" s="13" t="str">
        <f>'MARK LIST'!DK140</f>
        <v>A1</v>
      </c>
      <c r="AK8" s="13" t="str">
        <f>'MARK LIST'!DL140</f>
        <v>A1</v>
      </c>
      <c r="AL8" s="19" t="str">
        <f>'MARK LIST'!M204</f>
        <v>B1</v>
      </c>
      <c r="AM8" s="19" t="str">
        <f>'MARK LIST'!AA204</f>
        <v>A1</v>
      </c>
      <c r="AN8" s="19" t="str">
        <f>'MARK LIST'!AJ204</f>
        <v>A1</v>
      </c>
      <c r="AO8" s="13" t="str">
        <f>'MARK LIST'!AP204</f>
        <v>A1</v>
      </c>
      <c r="AP8" s="19" t="str">
        <f>'MARK LIST'!BC204</f>
        <v>A1</v>
      </c>
      <c r="AQ8" s="19" t="str">
        <f>'MARK LIST'!BQ204</f>
        <v>A1</v>
      </c>
      <c r="AR8" s="19" t="str">
        <f>'MARK LIST'!BZ204</f>
        <v>A1</v>
      </c>
      <c r="AS8" s="13" t="str">
        <f>'MARK LIST'!CF204</f>
        <v>A1</v>
      </c>
      <c r="AT8" s="13" t="str">
        <f>'MARK LIST'!DJ204</f>
        <v>A1</v>
      </c>
      <c r="AU8" s="13" t="str">
        <f>'MARK LIST'!DK204</f>
        <v>A1</v>
      </c>
      <c r="AV8" s="13" t="str">
        <f>'MARK LIST'!DL204</f>
        <v>A1</v>
      </c>
      <c r="AW8" s="19" t="str">
        <f>'MARK LIST'!M268</f>
        <v>A1</v>
      </c>
      <c r="AX8" s="19" t="str">
        <f>'MARK LIST'!AA268</f>
        <v>A1</v>
      </c>
      <c r="AY8" s="19" t="str">
        <f>'MARK LIST'!AJ268</f>
        <v>A1</v>
      </c>
      <c r="AZ8" s="13" t="str">
        <f>'MARK LIST'!AP268</f>
        <v>A1</v>
      </c>
      <c r="BA8" s="19" t="str">
        <f>'MARK LIST'!BC268</f>
        <v>A1</v>
      </c>
      <c r="BB8" s="19" t="str">
        <f>'MARK LIST'!BQ268</f>
        <v>A1</v>
      </c>
      <c r="BC8" s="19" t="str">
        <f>'MARK LIST'!BZ268</f>
        <v>A1</v>
      </c>
      <c r="BD8" s="13" t="str">
        <f>'MARK LIST'!CF268</f>
        <v>A1</v>
      </c>
      <c r="BE8" s="13" t="str">
        <f>'MARK LIST'!DJ268</f>
        <v>A1</v>
      </c>
      <c r="BF8" s="13" t="str">
        <f>'MARK LIST'!DK268</f>
        <v>A1</v>
      </c>
      <c r="BG8" s="13" t="str">
        <f>'MARK LIST'!DL268</f>
        <v>A1</v>
      </c>
      <c r="BH8" s="19" t="str">
        <f>'MARK LIST'!M332</f>
        <v>A1</v>
      </c>
      <c r="BI8" s="19" t="str">
        <f>'MARK LIST'!AA332</f>
        <v>A1</v>
      </c>
      <c r="BJ8" s="19" t="str">
        <f>'MARK LIST'!AJ332</f>
        <v>A1</v>
      </c>
      <c r="BK8" s="13" t="str">
        <f>'MARK LIST'!AP332</f>
        <v>A1</v>
      </c>
      <c r="BL8" s="19" t="str">
        <f>'MARK LIST'!BC332</f>
        <v>A1</v>
      </c>
      <c r="BM8" s="19" t="str">
        <f>'MARK LIST'!BQ332</f>
        <v>A1</v>
      </c>
      <c r="BN8" s="19" t="str">
        <f>'MARK LIST'!BZ332</f>
        <v>A1</v>
      </c>
      <c r="BO8" s="13" t="str">
        <f>'MARK LIST'!CF332</f>
        <v>A1</v>
      </c>
      <c r="BP8" s="13" t="str">
        <f>'MARK LIST'!DJ332</f>
        <v>A1</v>
      </c>
      <c r="BQ8" s="13" t="str">
        <f>'MARK LIST'!DK332</f>
        <v>A1</v>
      </c>
      <c r="BR8" s="13" t="str">
        <f>'MARK LIST'!DL332</f>
        <v>A1</v>
      </c>
    </row>
    <row r="9" spans="1:70" ht="13.35" customHeight="1">
      <c r="A9" s="41">
        <f t="shared" ref="A9:A56" si="0">IF(C9&gt;0,A8+1,"")</f>
        <v>3</v>
      </c>
      <c r="B9" s="31" t="str">
        <f>'STUDENT PROFILE'!B9</f>
        <v>B</v>
      </c>
      <c r="C9" s="43" t="str">
        <f>'STUDENT PROFILE'!C9</f>
        <v>Manish</v>
      </c>
      <c r="D9" s="45">
        <f>'STUDENT PROFILE'!D9</f>
        <v>2730</v>
      </c>
      <c r="E9" s="13" t="str">
        <f>'MARK LIST'!M13</f>
        <v>A1</v>
      </c>
      <c r="F9" s="13" t="str">
        <f>'MARK LIST'!AA13</f>
        <v>A1</v>
      </c>
      <c r="G9" s="13" t="str">
        <f>'MARK LIST'!AJ13</f>
        <v>A1</v>
      </c>
      <c r="H9" s="13" t="str">
        <f>'MARK LIST'!AP13</f>
        <v>A1</v>
      </c>
      <c r="I9" s="19" t="str">
        <f>'MARK LIST'!BC13</f>
        <v>A1</v>
      </c>
      <c r="J9" s="19" t="str">
        <f>'MARK LIST'!BQ13</f>
        <v>A1</v>
      </c>
      <c r="K9" s="19" t="str">
        <f>'MARK LIST'!BZ13</f>
        <v>A1</v>
      </c>
      <c r="L9" s="13" t="str">
        <f>'MARK LIST'!CF13</f>
        <v>A1</v>
      </c>
      <c r="M9" s="13" t="str">
        <f>'MARK LIST'!DJ13</f>
        <v>A1</v>
      </c>
      <c r="N9" s="13" t="str">
        <f>'MARK LIST'!DK13</f>
        <v>A1</v>
      </c>
      <c r="O9" s="13" t="str">
        <f>'MARK LIST'!DL13</f>
        <v>A1</v>
      </c>
      <c r="P9" s="19" t="str">
        <f>'MARK LIST'!M77</f>
        <v>A1</v>
      </c>
      <c r="Q9" s="19" t="str">
        <f>'MARK LIST'!AA77</f>
        <v>A1</v>
      </c>
      <c r="R9" s="19" t="str">
        <f>'MARK LIST'!AJ77</f>
        <v>A1</v>
      </c>
      <c r="S9" s="13" t="str">
        <f>'MARK LIST'!AP77</f>
        <v>A1</v>
      </c>
      <c r="T9" s="19" t="str">
        <f>'MARK LIST'!BC77</f>
        <v>A1</v>
      </c>
      <c r="U9" s="19" t="str">
        <f>'MARK LIST'!BQ77</f>
        <v>A1</v>
      </c>
      <c r="V9" s="19" t="str">
        <f>'MARK LIST'!BZ77</f>
        <v>A1</v>
      </c>
      <c r="W9" s="13" t="str">
        <f>'MARK LIST'!CF77</f>
        <v>A1</v>
      </c>
      <c r="X9" s="13" t="str">
        <f>'MARK LIST'!DJ77</f>
        <v>A1</v>
      </c>
      <c r="Y9" s="13" t="str">
        <f>'MARK LIST'!DK77</f>
        <v>A1</v>
      </c>
      <c r="Z9" s="13" t="str">
        <f>'MARK LIST'!DL77</f>
        <v>A1</v>
      </c>
      <c r="AA9" s="19" t="str">
        <f>'MARK LIST'!M141</f>
        <v>A1</v>
      </c>
      <c r="AB9" s="19" t="str">
        <f>'MARK LIST'!AA141</f>
        <v>A1</v>
      </c>
      <c r="AC9" s="19" t="str">
        <f>'MARK LIST'!AJ141</f>
        <v>A1</v>
      </c>
      <c r="AD9" s="13" t="str">
        <f>'MARK LIST'!AP141</f>
        <v>A1</v>
      </c>
      <c r="AE9" s="19" t="str">
        <f>'MARK LIST'!BC141</f>
        <v>A1</v>
      </c>
      <c r="AF9" s="19" t="str">
        <f>'MARK LIST'!BQ141</f>
        <v>A1</v>
      </c>
      <c r="AG9" s="19" t="str">
        <f>'MARK LIST'!BZ141</f>
        <v>A1</v>
      </c>
      <c r="AH9" s="13" t="str">
        <f>'MARK LIST'!CF141</f>
        <v>A1</v>
      </c>
      <c r="AI9" s="13" t="str">
        <f>'MARK LIST'!DJ141</f>
        <v>A1</v>
      </c>
      <c r="AJ9" s="13" t="str">
        <f>'MARK LIST'!DK141</f>
        <v>A1</v>
      </c>
      <c r="AK9" s="13" t="str">
        <f>'MARK LIST'!DL141</f>
        <v>A1</v>
      </c>
      <c r="AL9" s="19" t="str">
        <f>'MARK LIST'!M205</f>
        <v>B1</v>
      </c>
      <c r="AM9" s="19" t="str">
        <f>'MARK LIST'!AA205</f>
        <v>A1</v>
      </c>
      <c r="AN9" s="19" t="str">
        <f>'MARK LIST'!AJ205</f>
        <v>A1</v>
      </c>
      <c r="AO9" s="13" t="str">
        <f>'MARK LIST'!AP205</f>
        <v>A1</v>
      </c>
      <c r="AP9" s="19" t="str">
        <f>'MARK LIST'!BC205</f>
        <v>A1</v>
      </c>
      <c r="AQ9" s="19" t="str">
        <f>'MARK LIST'!BQ205</f>
        <v>A1</v>
      </c>
      <c r="AR9" s="19" t="str">
        <f>'MARK LIST'!BZ205</f>
        <v>A1</v>
      </c>
      <c r="AS9" s="13" t="str">
        <f>'MARK LIST'!CF205</f>
        <v>A1</v>
      </c>
      <c r="AT9" s="13" t="str">
        <f>'MARK LIST'!DJ205</f>
        <v>A1</v>
      </c>
      <c r="AU9" s="13" t="str">
        <f>'MARK LIST'!DK205</f>
        <v>A1</v>
      </c>
      <c r="AV9" s="13" t="str">
        <f>'MARK LIST'!DL205</f>
        <v>A1</v>
      </c>
      <c r="AW9" s="19" t="str">
        <f>'MARK LIST'!M269</f>
        <v>A1</v>
      </c>
      <c r="AX9" s="19" t="str">
        <f>'MARK LIST'!AA269</f>
        <v>A1</v>
      </c>
      <c r="AY9" s="19" t="str">
        <f>'MARK LIST'!AJ269</f>
        <v>A1</v>
      </c>
      <c r="AZ9" s="13" t="str">
        <f>'MARK LIST'!AP269</f>
        <v>A1</v>
      </c>
      <c r="BA9" s="19" t="str">
        <f>'MARK LIST'!BC269</f>
        <v>A1</v>
      </c>
      <c r="BB9" s="19" t="str">
        <f>'MARK LIST'!BQ269</f>
        <v>A1</v>
      </c>
      <c r="BC9" s="19" t="str">
        <f>'MARK LIST'!BZ269</f>
        <v>A1</v>
      </c>
      <c r="BD9" s="13" t="str">
        <f>'MARK LIST'!CF269</f>
        <v>A1</v>
      </c>
      <c r="BE9" s="13" t="str">
        <f>'MARK LIST'!DJ269</f>
        <v>A1</v>
      </c>
      <c r="BF9" s="13" t="str">
        <f>'MARK LIST'!DK269</f>
        <v>A1</v>
      </c>
      <c r="BG9" s="13" t="str">
        <f>'MARK LIST'!DL269</f>
        <v>A1</v>
      </c>
      <c r="BH9" s="19" t="str">
        <f>'MARK LIST'!M333</f>
        <v>A1</v>
      </c>
      <c r="BI9" s="19" t="str">
        <f>'MARK LIST'!AA333</f>
        <v>A1</v>
      </c>
      <c r="BJ9" s="19" t="str">
        <f>'MARK LIST'!AJ333</f>
        <v>A1</v>
      </c>
      <c r="BK9" s="13" t="str">
        <f>'MARK LIST'!AP333</f>
        <v>A1</v>
      </c>
      <c r="BL9" s="19" t="str">
        <f>'MARK LIST'!BC333</f>
        <v>A1</v>
      </c>
      <c r="BM9" s="19" t="str">
        <f>'MARK LIST'!BQ333</f>
        <v>A1</v>
      </c>
      <c r="BN9" s="19" t="str">
        <f>'MARK LIST'!BZ333</f>
        <v>A1</v>
      </c>
      <c r="BO9" s="13" t="str">
        <f>'MARK LIST'!CF333</f>
        <v>A1</v>
      </c>
      <c r="BP9" s="13" t="str">
        <f>'MARK LIST'!DJ333</f>
        <v>A1</v>
      </c>
      <c r="BQ9" s="13" t="str">
        <f>'MARK LIST'!DK333</f>
        <v>A1</v>
      </c>
      <c r="BR9" s="13" t="str">
        <f>'MARK LIST'!DL333</f>
        <v>A1</v>
      </c>
    </row>
    <row r="10" spans="1:70" ht="13.35" customHeight="1">
      <c r="A10" s="41">
        <f t="shared" si="0"/>
        <v>4</v>
      </c>
      <c r="B10" s="31" t="str">
        <f>'STUDENT PROFILE'!B10</f>
        <v>J</v>
      </c>
      <c r="C10" s="43" t="str">
        <f>'STUDENT PROFILE'!C10</f>
        <v>Sunil</v>
      </c>
      <c r="D10" s="45">
        <f>'STUDENT PROFILE'!D10</f>
        <v>2731</v>
      </c>
      <c r="E10" s="13" t="str">
        <f>'MARK LIST'!M14</f>
        <v>A1</v>
      </c>
      <c r="F10" s="13" t="str">
        <f>'MARK LIST'!AA14</f>
        <v>A1</v>
      </c>
      <c r="G10" s="13" t="str">
        <f>'MARK LIST'!AJ14</f>
        <v>A1</v>
      </c>
      <c r="H10" s="13" t="str">
        <f>'MARK LIST'!AP14</f>
        <v>A1</v>
      </c>
      <c r="I10" s="19" t="str">
        <f>'MARK LIST'!BC14</f>
        <v>A1</v>
      </c>
      <c r="J10" s="19" t="str">
        <f>'MARK LIST'!BQ14</f>
        <v>A1</v>
      </c>
      <c r="K10" s="19" t="str">
        <f>'MARK LIST'!BZ14</f>
        <v>A1</v>
      </c>
      <c r="L10" s="13" t="str">
        <f>'MARK LIST'!CF14</f>
        <v>A1</v>
      </c>
      <c r="M10" s="13" t="str">
        <f>'MARK LIST'!DJ14</f>
        <v>A1</v>
      </c>
      <c r="N10" s="13" t="str">
        <f>'MARK LIST'!DK14</f>
        <v>A1</v>
      </c>
      <c r="O10" s="13" t="str">
        <f>'MARK LIST'!DL14</f>
        <v>A1</v>
      </c>
      <c r="P10" s="19" t="str">
        <f>'MARK LIST'!M78</f>
        <v>A1</v>
      </c>
      <c r="Q10" s="19" t="str">
        <f>'MARK LIST'!AA78</f>
        <v>A1</v>
      </c>
      <c r="R10" s="19" t="str">
        <f>'MARK LIST'!AJ78</f>
        <v>A1</v>
      </c>
      <c r="S10" s="13" t="str">
        <f>'MARK LIST'!AP78</f>
        <v>A1</v>
      </c>
      <c r="T10" s="19" t="str">
        <f>'MARK LIST'!BC78</f>
        <v>A1</v>
      </c>
      <c r="U10" s="19" t="str">
        <f>'MARK LIST'!BQ78</f>
        <v>A1</v>
      </c>
      <c r="V10" s="19" t="str">
        <f>'MARK LIST'!BZ78</f>
        <v>A1</v>
      </c>
      <c r="W10" s="13" t="str">
        <f>'MARK LIST'!CF78</f>
        <v>A1</v>
      </c>
      <c r="X10" s="13" t="str">
        <f>'MARK LIST'!DJ78</f>
        <v>A1</v>
      </c>
      <c r="Y10" s="13" t="str">
        <f>'MARK LIST'!DK78</f>
        <v>A1</v>
      </c>
      <c r="Z10" s="13" t="str">
        <f>'MARK LIST'!DL78</f>
        <v>A1</v>
      </c>
      <c r="AA10" s="19" t="str">
        <f>'MARK LIST'!M142</f>
        <v>A1</v>
      </c>
      <c r="AB10" s="19" t="str">
        <f>'MARK LIST'!AA142</f>
        <v>A1</v>
      </c>
      <c r="AC10" s="19" t="str">
        <f>'MARK LIST'!AJ142</f>
        <v>A1</v>
      </c>
      <c r="AD10" s="13" t="str">
        <f>'MARK LIST'!AP142</f>
        <v>A1</v>
      </c>
      <c r="AE10" s="19" t="str">
        <f>'MARK LIST'!BC142</f>
        <v>A1</v>
      </c>
      <c r="AF10" s="19" t="str">
        <f>'MARK LIST'!BQ142</f>
        <v>A1</v>
      </c>
      <c r="AG10" s="19" t="str">
        <f>'MARK LIST'!BZ142</f>
        <v>A1</v>
      </c>
      <c r="AH10" s="13" t="str">
        <f>'MARK LIST'!CF142</f>
        <v>A1</v>
      </c>
      <c r="AI10" s="13" t="str">
        <f>'MARK LIST'!DJ142</f>
        <v>A1</v>
      </c>
      <c r="AJ10" s="13" t="str">
        <f>'MARK LIST'!DK142</f>
        <v>A1</v>
      </c>
      <c r="AK10" s="13" t="str">
        <f>'MARK LIST'!DL142</f>
        <v>A1</v>
      </c>
      <c r="AL10" s="19" t="str">
        <f>'MARK LIST'!M206</f>
        <v>B1</v>
      </c>
      <c r="AM10" s="19" t="str">
        <f>'MARK LIST'!AA206</f>
        <v>A1</v>
      </c>
      <c r="AN10" s="19" t="str">
        <f>'MARK LIST'!AJ206</f>
        <v>A1</v>
      </c>
      <c r="AO10" s="13" t="str">
        <f>'MARK LIST'!AP206</f>
        <v>A1</v>
      </c>
      <c r="AP10" s="19" t="str">
        <f>'MARK LIST'!BC206</f>
        <v>A1</v>
      </c>
      <c r="AQ10" s="19" t="str">
        <f>'MARK LIST'!BQ206</f>
        <v>A1</v>
      </c>
      <c r="AR10" s="19" t="str">
        <f>'MARK LIST'!BZ206</f>
        <v>A1</v>
      </c>
      <c r="AS10" s="13" t="str">
        <f>'MARK LIST'!CF206</f>
        <v>A1</v>
      </c>
      <c r="AT10" s="13" t="str">
        <f>'MARK LIST'!DJ206</f>
        <v>A1</v>
      </c>
      <c r="AU10" s="13" t="str">
        <f>'MARK LIST'!DK206</f>
        <v>A1</v>
      </c>
      <c r="AV10" s="13" t="str">
        <f>'MARK LIST'!DL206</f>
        <v>A1</v>
      </c>
      <c r="AW10" s="19" t="str">
        <f>'MARK LIST'!M270</f>
        <v>A1</v>
      </c>
      <c r="AX10" s="19" t="str">
        <f>'MARK LIST'!AA270</f>
        <v>A1</v>
      </c>
      <c r="AY10" s="19" t="str">
        <f>'MARK LIST'!AJ270</f>
        <v>A1</v>
      </c>
      <c r="AZ10" s="13" t="str">
        <f>'MARK LIST'!AP270</f>
        <v>A1</v>
      </c>
      <c r="BA10" s="19" t="str">
        <f>'MARK LIST'!BC270</f>
        <v>A1</v>
      </c>
      <c r="BB10" s="19" t="str">
        <f>'MARK LIST'!BQ270</f>
        <v>A1</v>
      </c>
      <c r="BC10" s="19" t="str">
        <f>'MARK LIST'!BZ270</f>
        <v>A1</v>
      </c>
      <c r="BD10" s="13" t="str">
        <f>'MARK LIST'!CF270</f>
        <v>A1</v>
      </c>
      <c r="BE10" s="13" t="str">
        <f>'MARK LIST'!DJ270</f>
        <v>A1</v>
      </c>
      <c r="BF10" s="13" t="str">
        <f>'MARK LIST'!DK270</f>
        <v>A1</v>
      </c>
      <c r="BG10" s="13" t="str">
        <f>'MARK LIST'!DL270</f>
        <v>A1</v>
      </c>
      <c r="BH10" s="19" t="str">
        <f>'MARK LIST'!M334</f>
        <v>A1</v>
      </c>
      <c r="BI10" s="19" t="str">
        <f>'MARK LIST'!AA334</f>
        <v>A1</v>
      </c>
      <c r="BJ10" s="19" t="str">
        <f>'MARK LIST'!AJ334</f>
        <v>A1</v>
      </c>
      <c r="BK10" s="13" t="str">
        <f>'MARK LIST'!AP334</f>
        <v>A1</v>
      </c>
      <c r="BL10" s="19" t="str">
        <f>'MARK LIST'!BC334</f>
        <v>A1</v>
      </c>
      <c r="BM10" s="19" t="str">
        <f>'MARK LIST'!BQ334</f>
        <v>A1</v>
      </c>
      <c r="BN10" s="19" t="str">
        <f>'MARK LIST'!BZ334</f>
        <v>A1</v>
      </c>
      <c r="BO10" s="13" t="str">
        <f>'MARK LIST'!CF334</f>
        <v>A1</v>
      </c>
      <c r="BP10" s="13" t="str">
        <f>'MARK LIST'!DJ334</f>
        <v>A1</v>
      </c>
      <c r="BQ10" s="13" t="str">
        <f>'MARK LIST'!DK334</f>
        <v>A1</v>
      </c>
      <c r="BR10" s="13" t="str">
        <f>'MARK LIST'!DL334</f>
        <v>A1</v>
      </c>
    </row>
    <row r="11" spans="1:70" ht="13.35" customHeight="1">
      <c r="A11" s="41">
        <f t="shared" si="0"/>
        <v>5</v>
      </c>
      <c r="B11" s="31" t="str">
        <f>'STUDENT PROFILE'!B11</f>
        <v>J</v>
      </c>
      <c r="C11" s="43" t="str">
        <f>'STUDENT PROFILE'!C11</f>
        <v>Jaibeer</v>
      </c>
      <c r="D11" s="45">
        <f>'STUDENT PROFILE'!D11</f>
        <v>2732</v>
      </c>
      <c r="E11" s="13" t="str">
        <f>'MARK LIST'!M15</f>
        <v>A1</v>
      </c>
      <c r="F11" s="13" t="str">
        <f>'MARK LIST'!AA15</f>
        <v>A1</v>
      </c>
      <c r="G11" s="13" t="str">
        <f>'MARK LIST'!AJ15</f>
        <v>A1</v>
      </c>
      <c r="H11" s="13" t="str">
        <f>'MARK LIST'!AP15</f>
        <v>A1</v>
      </c>
      <c r="I11" s="19" t="str">
        <f>'MARK LIST'!BC15</f>
        <v>A1</v>
      </c>
      <c r="J11" s="19" t="str">
        <f>'MARK LIST'!BQ15</f>
        <v>A1</v>
      </c>
      <c r="K11" s="19" t="str">
        <f>'MARK LIST'!BZ15</f>
        <v>A1</v>
      </c>
      <c r="L11" s="13" t="str">
        <f>'MARK LIST'!CF15</f>
        <v>A1</v>
      </c>
      <c r="M11" s="13" t="str">
        <f>'MARK LIST'!DJ15</f>
        <v>A1</v>
      </c>
      <c r="N11" s="13" t="str">
        <f>'MARK LIST'!DK15</f>
        <v>A1</v>
      </c>
      <c r="O11" s="13" t="str">
        <f>'MARK LIST'!DL15</f>
        <v>A1</v>
      </c>
      <c r="P11" s="19" t="str">
        <f>'MARK LIST'!M79</f>
        <v>A1</v>
      </c>
      <c r="Q11" s="19" t="str">
        <f>'MARK LIST'!AA79</f>
        <v>A1</v>
      </c>
      <c r="R11" s="19" t="str">
        <f>'MARK LIST'!AJ79</f>
        <v>A1</v>
      </c>
      <c r="S11" s="13" t="str">
        <f>'MARK LIST'!AP79</f>
        <v>A1</v>
      </c>
      <c r="T11" s="19" t="str">
        <f>'MARK LIST'!BC79</f>
        <v>A1</v>
      </c>
      <c r="U11" s="19" t="str">
        <f>'MARK LIST'!BQ79</f>
        <v>A1</v>
      </c>
      <c r="V11" s="19" t="str">
        <f>'MARK LIST'!BZ79</f>
        <v>A1</v>
      </c>
      <c r="W11" s="13" t="str">
        <f>'MARK LIST'!CF79</f>
        <v>A1</v>
      </c>
      <c r="X11" s="13" t="str">
        <f>'MARK LIST'!DJ79</f>
        <v>A1</v>
      </c>
      <c r="Y11" s="13" t="str">
        <f>'MARK LIST'!DK79</f>
        <v>A1</v>
      </c>
      <c r="Z11" s="13" t="str">
        <f>'MARK LIST'!DL79</f>
        <v>A1</v>
      </c>
      <c r="AA11" s="19" t="str">
        <f>'MARK LIST'!M143</f>
        <v>A1</v>
      </c>
      <c r="AB11" s="19" t="str">
        <f>'MARK LIST'!AA143</f>
        <v>A1</v>
      </c>
      <c r="AC11" s="19" t="str">
        <f>'MARK LIST'!AJ143</f>
        <v>A1</v>
      </c>
      <c r="AD11" s="13" t="str">
        <f>'MARK LIST'!AP143</f>
        <v>A1</v>
      </c>
      <c r="AE11" s="19" t="str">
        <f>'MARK LIST'!BC143</f>
        <v>A1</v>
      </c>
      <c r="AF11" s="19" t="str">
        <f>'MARK LIST'!BQ143</f>
        <v>A1</v>
      </c>
      <c r="AG11" s="19" t="str">
        <f>'MARK LIST'!BZ143</f>
        <v>A1</v>
      </c>
      <c r="AH11" s="13" t="str">
        <f>'MARK LIST'!CF143</f>
        <v>A1</v>
      </c>
      <c r="AI11" s="13" t="str">
        <f>'MARK LIST'!DJ143</f>
        <v>A1</v>
      </c>
      <c r="AJ11" s="13" t="str">
        <f>'MARK LIST'!DK143</f>
        <v>A1</v>
      </c>
      <c r="AK11" s="13" t="str">
        <f>'MARK LIST'!DL143</f>
        <v>A1</v>
      </c>
      <c r="AL11" s="19" t="str">
        <f>'MARK LIST'!M207</f>
        <v>B1</v>
      </c>
      <c r="AM11" s="19" t="str">
        <f>'MARK LIST'!AA207</f>
        <v>A1</v>
      </c>
      <c r="AN11" s="19" t="str">
        <f>'MARK LIST'!AJ207</f>
        <v>A1</v>
      </c>
      <c r="AO11" s="13" t="str">
        <f>'MARK LIST'!AP207</f>
        <v>A1</v>
      </c>
      <c r="AP11" s="19" t="str">
        <f>'MARK LIST'!BC207</f>
        <v>A1</v>
      </c>
      <c r="AQ11" s="19" t="str">
        <f>'MARK LIST'!BQ207</f>
        <v>A1</v>
      </c>
      <c r="AR11" s="19" t="str">
        <f>'MARK LIST'!BZ207</f>
        <v>A1</v>
      </c>
      <c r="AS11" s="13" t="str">
        <f>'MARK LIST'!CF207</f>
        <v>A1</v>
      </c>
      <c r="AT11" s="13" t="str">
        <f>'MARK LIST'!DJ207</f>
        <v>A1</v>
      </c>
      <c r="AU11" s="13" t="str">
        <f>'MARK LIST'!DK207</f>
        <v>A1</v>
      </c>
      <c r="AV11" s="13" t="str">
        <f>'MARK LIST'!DL207</f>
        <v>A1</v>
      </c>
      <c r="AW11" s="19" t="str">
        <f>'MARK LIST'!M271</f>
        <v>A1</v>
      </c>
      <c r="AX11" s="19" t="str">
        <f>'MARK LIST'!AA271</f>
        <v>A1</v>
      </c>
      <c r="AY11" s="19" t="str">
        <f>'MARK LIST'!AJ271</f>
        <v>A1</v>
      </c>
      <c r="AZ11" s="13" t="str">
        <f>'MARK LIST'!AP271</f>
        <v>A1</v>
      </c>
      <c r="BA11" s="19" t="str">
        <f>'MARK LIST'!BC271</f>
        <v>A1</v>
      </c>
      <c r="BB11" s="19" t="str">
        <f>'MARK LIST'!BQ271</f>
        <v>A1</v>
      </c>
      <c r="BC11" s="19" t="str">
        <f>'MARK LIST'!BZ271</f>
        <v>A1</v>
      </c>
      <c r="BD11" s="13" t="str">
        <f>'MARK LIST'!CF271</f>
        <v>A1</v>
      </c>
      <c r="BE11" s="13" t="str">
        <f>'MARK LIST'!DJ271</f>
        <v>A1</v>
      </c>
      <c r="BF11" s="13" t="str">
        <f>'MARK LIST'!DK271</f>
        <v>A1</v>
      </c>
      <c r="BG11" s="13" t="str">
        <f>'MARK LIST'!DL271</f>
        <v>A1</v>
      </c>
      <c r="BH11" s="19" t="str">
        <f>'MARK LIST'!M335</f>
        <v>A1</v>
      </c>
      <c r="BI11" s="19" t="str">
        <f>'MARK LIST'!AA335</f>
        <v>A1</v>
      </c>
      <c r="BJ11" s="19" t="str">
        <f>'MARK LIST'!AJ335</f>
        <v>A1</v>
      </c>
      <c r="BK11" s="13" t="str">
        <f>'MARK LIST'!AP335</f>
        <v>A1</v>
      </c>
      <c r="BL11" s="19" t="str">
        <f>'MARK LIST'!BC335</f>
        <v>A1</v>
      </c>
      <c r="BM11" s="19" t="str">
        <f>'MARK LIST'!BQ335</f>
        <v>A1</v>
      </c>
      <c r="BN11" s="19" t="str">
        <f>'MARK LIST'!BZ335</f>
        <v>A1</v>
      </c>
      <c r="BO11" s="13" t="str">
        <f>'MARK LIST'!CF335</f>
        <v>A1</v>
      </c>
      <c r="BP11" s="13" t="str">
        <f>'MARK LIST'!DJ335</f>
        <v>A1</v>
      </c>
      <c r="BQ11" s="13" t="str">
        <f>'MARK LIST'!DK335</f>
        <v>A1</v>
      </c>
      <c r="BR11" s="13" t="str">
        <f>'MARK LIST'!DL335</f>
        <v>A1</v>
      </c>
    </row>
    <row r="12" spans="1:70" ht="13.35" customHeight="1">
      <c r="A12" s="41">
        <f t="shared" si="0"/>
        <v>6</v>
      </c>
      <c r="B12" s="31" t="str">
        <f>'STUDENT PROFILE'!B12</f>
        <v>K</v>
      </c>
      <c r="C12" s="43" t="str">
        <f>'STUDENT PROFILE'!C12</f>
        <v>Nitish Kumar</v>
      </c>
      <c r="D12" s="45">
        <f>'STUDENT PROFILE'!D12</f>
        <v>2734</v>
      </c>
      <c r="E12" s="13" t="str">
        <f>'MARK LIST'!M16</f>
        <v>A2</v>
      </c>
      <c r="F12" s="13" t="str">
        <f>'MARK LIST'!AA16</f>
        <v>A2</v>
      </c>
      <c r="G12" s="13" t="str">
        <f>'MARK LIST'!AJ16</f>
        <v>A2</v>
      </c>
      <c r="H12" s="13" t="str">
        <f>'MARK LIST'!AP16</f>
        <v>A2</v>
      </c>
      <c r="I12" s="19" t="str">
        <f>'MARK LIST'!BC16</f>
        <v>A2</v>
      </c>
      <c r="J12" s="19" t="str">
        <f>'MARK LIST'!BQ16</f>
        <v>A2</v>
      </c>
      <c r="K12" s="19" t="str">
        <f>'MARK LIST'!BZ16</f>
        <v>A2</v>
      </c>
      <c r="L12" s="13" t="str">
        <f>'MARK LIST'!CF16</f>
        <v>A2</v>
      </c>
      <c r="M12" s="13" t="str">
        <f>'MARK LIST'!DJ16</f>
        <v>A2</v>
      </c>
      <c r="N12" s="13" t="str">
        <f>'MARK LIST'!DK16</f>
        <v>A2</v>
      </c>
      <c r="O12" s="13" t="str">
        <f>'MARK LIST'!DL16</f>
        <v>A2</v>
      </c>
      <c r="P12" s="19" t="str">
        <f>'MARK LIST'!M80</f>
        <v>A2</v>
      </c>
      <c r="Q12" s="19" t="str">
        <f>'MARK LIST'!AA80</f>
        <v>A2</v>
      </c>
      <c r="R12" s="19" t="str">
        <f>'MARK LIST'!AJ80</f>
        <v>A2</v>
      </c>
      <c r="S12" s="13" t="str">
        <f>'MARK LIST'!AP80</f>
        <v>A2</v>
      </c>
      <c r="T12" s="19" t="str">
        <f>'MARK LIST'!BC80</f>
        <v>A2</v>
      </c>
      <c r="U12" s="19" t="str">
        <f>'MARK LIST'!BQ80</f>
        <v>A2</v>
      </c>
      <c r="V12" s="19" t="str">
        <f>'MARK LIST'!BZ80</f>
        <v>A1</v>
      </c>
      <c r="W12" s="13" t="str">
        <f>'MARK LIST'!CF80</f>
        <v>A1</v>
      </c>
      <c r="X12" s="13" t="str">
        <f>'MARK LIST'!DJ80</f>
        <v>A2</v>
      </c>
      <c r="Y12" s="13" t="str">
        <f>'MARK LIST'!DK80</f>
        <v>A1</v>
      </c>
      <c r="Z12" s="13" t="str">
        <f>'MARK LIST'!DL80</f>
        <v>A1</v>
      </c>
      <c r="AA12" s="19" t="str">
        <f>'MARK LIST'!M144</f>
        <v>A2</v>
      </c>
      <c r="AB12" s="19" t="str">
        <f>'MARK LIST'!AA144</f>
        <v>A2</v>
      </c>
      <c r="AC12" s="19" t="str">
        <f>'MARK LIST'!AJ144</f>
        <v>A2</v>
      </c>
      <c r="AD12" s="13" t="str">
        <f>'MARK LIST'!AP144</f>
        <v>A2</v>
      </c>
      <c r="AE12" s="19" t="str">
        <f>'MARK LIST'!BC144</f>
        <v>A2</v>
      </c>
      <c r="AF12" s="19" t="str">
        <f>'MARK LIST'!BQ144</f>
        <v>A2</v>
      </c>
      <c r="AG12" s="19" t="str">
        <f>'MARK LIST'!BZ144</f>
        <v>A1</v>
      </c>
      <c r="AH12" s="13" t="str">
        <f>'MARK LIST'!CF144</f>
        <v>A1</v>
      </c>
      <c r="AI12" s="13" t="str">
        <f>'MARK LIST'!DJ144</f>
        <v>A2</v>
      </c>
      <c r="AJ12" s="13" t="str">
        <f>'MARK LIST'!DK144</f>
        <v>A1</v>
      </c>
      <c r="AK12" s="13" t="str">
        <f>'MARK LIST'!DL144</f>
        <v>A1</v>
      </c>
      <c r="AL12" s="19" t="str">
        <f>'MARK LIST'!M208</f>
        <v>B2</v>
      </c>
      <c r="AM12" s="19" t="str">
        <f>'MARK LIST'!AA208</f>
        <v>A2</v>
      </c>
      <c r="AN12" s="19" t="str">
        <f>'MARK LIST'!AJ208</f>
        <v>A2</v>
      </c>
      <c r="AO12" s="13" t="str">
        <f>'MARK LIST'!AP208</f>
        <v>A2</v>
      </c>
      <c r="AP12" s="19" t="str">
        <f>'MARK LIST'!BC208</f>
        <v>A2</v>
      </c>
      <c r="AQ12" s="19" t="str">
        <f>'MARK LIST'!BQ208</f>
        <v>A2</v>
      </c>
      <c r="AR12" s="19" t="str">
        <f>'MARK LIST'!BZ208</f>
        <v>A2</v>
      </c>
      <c r="AS12" s="13" t="str">
        <f>'MARK LIST'!CF208</f>
        <v>A2</v>
      </c>
      <c r="AT12" s="13" t="str">
        <f>'MARK LIST'!DJ208</f>
        <v>A2</v>
      </c>
      <c r="AU12" s="13" t="str">
        <f>'MARK LIST'!DK208</f>
        <v>A2</v>
      </c>
      <c r="AV12" s="13" t="str">
        <f>'MARK LIST'!DL208</f>
        <v>A2</v>
      </c>
      <c r="AW12" s="19" t="str">
        <f>'MARK LIST'!M272</f>
        <v>A2</v>
      </c>
      <c r="AX12" s="19" t="str">
        <f>'MARK LIST'!AA272</f>
        <v>A2</v>
      </c>
      <c r="AY12" s="19" t="str">
        <f>'MARK LIST'!AJ272</f>
        <v>A2</v>
      </c>
      <c r="AZ12" s="13" t="str">
        <f>'MARK LIST'!AP272</f>
        <v>A2</v>
      </c>
      <c r="BA12" s="19" t="str">
        <f>'MARK LIST'!BC272</f>
        <v>A2</v>
      </c>
      <c r="BB12" s="19" t="str">
        <f>'MARK LIST'!BQ272</f>
        <v>A2</v>
      </c>
      <c r="BC12" s="19" t="str">
        <f>'MARK LIST'!BZ272</f>
        <v>A1</v>
      </c>
      <c r="BD12" s="13" t="str">
        <f>'MARK LIST'!CF272</f>
        <v>A1</v>
      </c>
      <c r="BE12" s="13" t="str">
        <f>'MARK LIST'!DJ272</f>
        <v>A2</v>
      </c>
      <c r="BF12" s="13" t="str">
        <f>'MARK LIST'!DK272</f>
        <v>A1</v>
      </c>
      <c r="BG12" s="13" t="str">
        <f>'MARK LIST'!DL272</f>
        <v>A1</v>
      </c>
      <c r="BH12" s="19" t="str">
        <f>'MARK LIST'!M336</f>
        <v>A2</v>
      </c>
      <c r="BI12" s="19" t="str">
        <f>'MARK LIST'!AA336</f>
        <v>A2</v>
      </c>
      <c r="BJ12" s="19" t="str">
        <f>'MARK LIST'!AJ336</f>
        <v>A2</v>
      </c>
      <c r="BK12" s="13" t="str">
        <f>'MARK LIST'!AP336</f>
        <v>A2</v>
      </c>
      <c r="BL12" s="19" t="str">
        <f>'MARK LIST'!BC336</f>
        <v>A2</v>
      </c>
      <c r="BM12" s="19" t="str">
        <f>'MARK LIST'!BQ336</f>
        <v>A2</v>
      </c>
      <c r="BN12" s="19" t="str">
        <f>'MARK LIST'!BZ336</f>
        <v>A2</v>
      </c>
      <c r="BO12" s="13" t="str">
        <f>'MARK LIST'!CF336</f>
        <v>A2</v>
      </c>
      <c r="BP12" s="13" t="str">
        <f>'MARK LIST'!DJ336</f>
        <v>A2</v>
      </c>
      <c r="BQ12" s="13" t="str">
        <f>'MARK LIST'!DK336</f>
        <v>A2</v>
      </c>
      <c r="BR12" s="13" t="str">
        <f>'MARK LIST'!DL336</f>
        <v>A2</v>
      </c>
    </row>
    <row r="13" spans="1:70" ht="13.35" customHeight="1">
      <c r="A13" s="41">
        <f t="shared" si="0"/>
        <v>7</v>
      </c>
      <c r="B13" s="31" t="str">
        <f>'STUDENT PROFILE'!B13</f>
        <v>K</v>
      </c>
      <c r="C13" s="43" t="str">
        <f>'STUDENT PROFILE'!C13</f>
        <v>Ramakant</v>
      </c>
      <c r="D13" s="45">
        <f>'STUDENT PROFILE'!D13</f>
        <v>2735</v>
      </c>
      <c r="E13" s="13" t="str">
        <f>'MARK LIST'!M17</f>
        <v>A2</v>
      </c>
      <c r="F13" s="13" t="str">
        <f>'MARK LIST'!AA17</f>
        <v>A2</v>
      </c>
      <c r="G13" s="13" t="str">
        <f>'MARK LIST'!AJ17</f>
        <v>A2</v>
      </c>
      <c r="H13" s="13" t="str">
        <f>'MARK LIST'!AP17</f>
        <v>A2</v>
      </c>
      <c r="I13" s="19" t="str">
        <f>'MARK LIST'!BC17</f>
        <v>A2</v>
      </c>
      <c r="J13" s="19" t="str">
        <f>'MARK LIST'!BQ17</f>
        <v>A2</v>
      </c>
      <c r="K13" s="19" t="str">
        <f>'MARK LIST'!BZ17</f>
        <v>A2</v>
      </c>
      <c r="L13" s="13" t="str">
        <f>'MARK LIST'!CF17</f>
        <v>A2</v>
      </c>
      <c r="M13" s="13" t="str">
        <f>'MARK LIST'!DJ17</f>
        <v>A2</v>
      </c>
      <c r="N13" s="13" t="str">
        <f>'MARK LIST'!DK17</f>
        <v>A2</v>
      </c>
      <c r="O13" s="13" t="str">
        <f>'MARK LIST'!DL17</f>
        <v>A2</v>
      </c>
      <c r="P13" s="19" t="str">
        <f>'MARK LIST'!M81</f>
        <v>A2</v>
      </c>
      <c r="Q13" s="19" t="str">
        <f>'MARK LIST'!AA81</f>
        <v>A2</v>
      </c>
      <c r="R13" s="19" t="str">
        <f>'MARK LIST'!AJ81</f>
        <v>A2</v>
      </c>
      <c r="S13" s="13" t="str">
        <f>'MARK LIST'!AP81</f>
        <v>A2</v>
      </c>
      <c r="T13" s="19" t="str">
        <f>'MARK LIST'!BC81</f>
        <v>A2</v>
      </c>
      <c r="U13" s="19" t="str">
        <f>'MARK LIST'!BQ81</f>
        <v>A2</v>
      </c>
      <c r="V13" s="19" t="str">
        <f>'MARK LIST'!BZ81</f>
        <v>A1</v>
      </c>
      <c r="W13" s="13" t="str">
        <f>'MARK LIST'!CF81</f>
        <v>A1</v>
      </c>
      <c r="X13" s="13" t="str">
        <f>'MARK LIST'!DJ81</f>
        <v>A2</v>
      </c>
      <c r="Y13" s="13" t="str">
        <f>'MARK LIST'!DK81</f>
        <v>A1</v>
      </c>
      <c r="Z13" s="13" t="str">
        <f>'MARK LIST'!DL81</f>
        <v>A1</v>
      </c>
      <c r="AA13" s="19" t="str">
        <f>'MARK LIST'!M145</f>
        <v>A2</v>
      </c>
      <c r="AB13" s="19" t="str">
        <f>'MARK LIST'!AA145</f>
        <v>A2</v>
      </c>
      <c r="AC13" s="19" t="str">
        <f>'MARK LIST'!AJ145</f>
        <v>A2</v>
      </c>
      <c r="AD13" s="13" t="str">
        <f>'MARK LIST'!AP145</f>
        <v>A2</v>
      </c>
      <c r="AE13" s="19" t="str">
        <f>'MARK LIST'!BC145</f>
        <v>A2</v>
      </c>
      <c r="AF13" s="19" t="str">
        <f>'MARK LIST'!BQ145</f>
        <v>A2</v>
      </c>
      <c r="AG13" s="19" t="str">
        <f>'MARK LIST'!BZ145</f>
        <v>A1</v>
      </c>
      <c r="AH13" s="13" t="str">
        <f>'MARK LIST'!CF145</f>
        <v>A1</v>
      </c>
      <c r="AI13" s="13" t="str">
        <f>'MARK LIST'!DJ145</f>
        <v>A2</v>
      </c>
      <c r="AJ13" s="13" t="str">
        <f>'MARK LIST'!DK145</f>
        <v>A1</v>
      </c>
      <c r="AK13" s="13" t="str">
        <f>'MARK LIST'!DL145</f>
        <v>A1</v>
      </c>
      <c r="AL13" s="19" t="str">
        <f>'MARK LIST'!M209</f>
        <v>B2</v>
      </c>
      <c r="AM13" s="19" t="str">
        <f>'MARK LIST'!AA209</f>
        <v>A2</v>
      </c>
      <c r="AN13" s="19" t="str">
        <f>'MARK LIST'!AJ209</f>
        <v>A2</v>
      </c>
      <c r="AO13" s="13" t="str">
        <f>'MARK LIST'!AP209</f>
        <v>A2</v>
      </c>
      <c r="AP13" s="19" t="str">
        <f>'MARK LIST'!BC209</f>
        <v>A2</v>
      </c>
      <c r="AQ13" s="19" t="str">
        <f>'MARK LIST'!BQ209</f>
        <v>A2</v>
      </c>
      <c r="AR13" s="19" t="str">
        <f>'MARK LIST'!BZ209</f>
        <v>A2</v>
      </c>
      <c r="AS13" s="13" t="str">
        <f>'MARK LIST'!CF209</f>
        <v>A2</v>
      </c>
      <c r="AT13" s="13" t="str">
        <f>'MARK LIST'!DJ209</f>
        <v>A2</v>
      </c>
      <c r="AU13" s="13" t="str">
        <f>'MARK LIST'!DK209</f>
        <v>A2</v>
      </c>
      <c r="AV13" s="13" t="str">
        <f>'MARK LIST'!DL209</f>
        <v>A2</v>
      </c>
      <c r="AW13" s="19" t="str">
        <f>'MARK LIST'!M273</f>
        <v>A2</v>
      </c>
      <c r="AX13" s="19" t="str">
        <f>'MARK LIST'!AA273</f>
        <v>A2</v>
      </c>
      <c r="AY13" s="19" t="str">
        <f>'MARK LIST'!AJ273</f>
        <v>A2</v>
      </c>
      <c r="AZ13" s="13" t="str">
        <f>'MARK LIST'!AP273</f>
        <v>A2</v>
      </c>
      <c r="BA13" s="19" t="str">
        <f>'MARK LIST'!BC273</f>
        <v>A2</v>
      </c>
      <c r="BB13" s="19" t="str">
        <f>'MARK LIST'!BQ273</f>
        <v>A2</v>
      </c>
      <c r="BC13" s="19" t="str">
        <f>'MARK LIST'!BZ273</f>
        <v>A1</v>
      </c>
      <c r="BD13" s="13" t="str">
        <f>'MARK LIST'!CF273</f>
        <v>A1</v>
      </c>
      <c r="BE13" s="13" t="str">
        <f>'MARK LIST'!DJ273</f>
        <v>A2</v>
      </c>
      <c r="BF13" s="13" t="str">
        <f>'MARK LIST'!DK273</f>
        <v>A1</v>
      </c>
      <c r="BG13" s="13" t="str">
        <f>'MARK LIST'!DL273</f>
        <v>A1</v>
      </c>
      <c r="BH13" s="19" t="str">
        <f>'MARK LIST'!M337</f>
        <v>A2</v>
      </c>
      <c r="BI13" s="19" t="str">
        <f>'MARK LIST'!AA337</f>
        <v>A2</v>
      </c>
      <c r="BJ13" s="19" t="str">
        <f>'MARK LIST'!AJ337</f>
        <v>A2</v>
      </c>
      <c r="BK13" s="13" t="str">
        <f>'MARK LIST'!AP337</f>
        <v>A2</v>
      </c>
      <c r="BL13" s="19" t="str">
        <f>'MARK LIST'!BC337</f>
        <v>A2</v>
      </c>
      <c r="BM13" s="19" t="str">
        <f>'MARK LIST'!BQ337</f>
        <v>A2</v>
      </c>
      <c r="BN13" s="19" t="str">
        <f>'MARK LIST'!BZ337</f>
        <v>A2</v>
      </c>
      <c r="BO13" s="13" t="str">
        <f>'MARK LIST'!CF337</f>
        <v>A2</v>
      </c>
      <c r="BP13" s="13" t="str">
        <f>'MARK LIST'!DJ337</f>
        <v>A2</v>
      </c>
      <c r="BQ13" s="13" t="str">
        <f>'MARK LIST'!DK337</f>
        <v>A2</v>
      </c>
      <c r="BR13" s="13" t="str">
        <f>'MARK LIST'!DL337</f>
        <v>A2</v>
      </c>
    </row>
    <row r="14" spans="1:70" ht="13.35" customHeight="1">
      <c r="A14" s="41">
        <f t="shared" si="0"/>
        <v>8</v>
      </c>
      <c r="B14" s="31" t="str">
        <f>'STUDENT PROFILE'!B14</f>
        <v>K</v>
      </c>
      <c r="C14" s="43" t="str">
        <f>'STUDENT PROFILE'!C14</f>
        <v>Gourav</v>
      </c>
      <c r="D14" s="45">
        <f>'STUDENT PROFILE'!D14</f>
        <v>2736</v>
      </c>
      <c r="E14" s="13" t="str">
        <f>'MARK LIST'!M18</f>
        <v>A2</v>
      </c>
      <c r="F14" s="13" t="str">
        <f>'MARK LIST'!AA18</f>
        <v>A2</v>
      </c>
      <c r="G14" s="13" t="str">
        <f>'MARK LIST'!AJ18</f>
        <v>A2</v>
      </c>
      <c r="H14" s="13" t="str">
        <f>'MARK LIST'!AP18</f>
        <v>A2</v>
      </c>
      <c r="I14" s="19" t="str">
        <f>'MARK LIST'!BC18</f>
        <v>A2</v>
      </c>
      <c r="J14" s="19" t="str">
        <f>'MARK LIST'!BQ18</f>
        <v>A2</v>
      </c>
      <c r="K14" s="19" t="str">
        <f>'MARK LIST'!BZ18</f>
        <v>A2</v>
      </c>
      <c r="L14" s="13" t="str">
        <f>'MARK LIST'!CF18</f>
        <v>A2</v>
      </c>
      <c r="M14" s="13" t="str">
        <f>'MARK LIST'!DJ18</f>
        <v>A2</v>
      </c>
      <c r="N14" s="13" t="str">
        <f>'MARK LIST'!DK18</f>
        <v>A2</v>
      </c>
      <c r="O14" s="13" t="str">
        <f>'MARK LIST'!DL18</f>
        <v>A2</v>
      </c>
      <c r="P14" s="19" t="str">
        <f>'MARK LIST'!M82</f>
        <v>A2</v>
      </c>
      <c r="Q14" s="19" t="str">
        <f>'MARK LIST'!AA82</f>
        <v>A2</v>
      </c>
      <c r="R14" s="19" t="str">
        <f>'MARK LIST'!AJ82</f>
        <v>A2</v>
      </c>
      <c r="S14" s="13" t="str">
        <f>'MARK LIST'!AP82</f>
        <v>A2</v>
      </c>
      <c r="T14" s="19" t="str">
        <f>'MARK LIST'!BC82</f>
        <v>A2</v>
      </c>
      <c r="U14" s="19" t="str">
        <f>'MARK LIST'!BQ82</f>
        <v>A2</v>
      </c>
      <c r="V14" s="19" t="str">
        <f>'MARK LIST'!BZ82</f>
        <v>A1</v>
      </c>
      <c r="W14" s="13" t="str">
        <f>'MARK LIST'!CF82</f>
        <v>A1</v>
      </c>
      <c r="X14" s="13" t="str">
        <f>'MARK LIST'!DJ82</f>
        <v>A2</v>
      </c>
      <c r="Y14" s="13" t="str">
        <f>'MARK LIST'!DK82</f>
        <v>A1</v>
      </c>
      <c r="Z14" s="13" t="str">
        <f>'MARK LIST'!DL82</f>
        <v>A1</v>
      </c>
      <c r="AA14" s="19" t="str">
        <f>'MARK LIST'!M146</f>
        <v>A2</v>
      </c>
      <c r="AB14" s="19" t="str">
        <f>'MARK LIST'!AA146</f>
        <v>A2</v>
      </c>
      <c r="AC14" s="19" t="str">
        <f>'MARK LIST'!AJ146</f>
        <v>A2</v>
      </c>
      <c r="AD14" s="13" t="str">
        <f>'MARK LIST'!AP146</f>
        <v>A2</v>
      </c>
      <c r="AE14" s="19" t="str">
        <f>'MARK LIST'!BC146</f>
        <v>A2</v>
      </c>
      <c r="AF14" s="19" t="str">
        <f>'MARK LIST'!BQ146</f>
        <v>A2</v>
      </c>
      <c r="AG14" s="19" t="str">
        <f>'MARK LIST'!BZ146</f>
        <v>A1</v>
      </c>
      <c r="AH14" s="13" t="str">
        <f>'MARK LIST'!CF146</f>
        <v>A1</v>
      </c>
      <c r="AI14" s="13" t="str">
        <f>'MARK LIST'!DJ146</f>
        <v>A2</v>
      </c>
      <c r="AJ14" s="13" t="str">
        <f>'MARK LIST'!DK146</f>
        <v>A1</v>
      </c>
      <c r="AK14" s="13" t="str">
        <f>'MARK LIST'!DL146</f>
        <v>A1</v>
      </c>
      <c r="AL14" s="19" t="str">
        <f>'MARK LIST'!M210</f>
        <v>B2</v>
      </c>
      <c r="AM14" s="19" t="str">
        <f>'MARK LIST'!AA210</f>
        <v>A2</v>
      </c>
      <c r="AN14" s="19" t="str">
        <f>'MARK LIST'!AJ210</f>
        <v>A2</v>
      </c>
      <c r="AO14" s="13" t="str">
        <f>'MARK LIST'!AP210</f>
        <v>A2</v>
      </c>
      <c r="AP14" s="19" t="str">
        <f>'MARK LIST'!BC210</f>
        <v>A2</v>
      </c>
      <c r="AQ14" s="19" t="str">
        <f>'MARK LIST'!BQ210</f>
        <v>A2</v>
      </c>
      <c r="AR14" s="19" t="str">
        <f>'MARK LIST'!BZ210</f>
        <v>A2</v>
      </c>
      <c r="AS14" s="13" t="str">
        <f>'MARK LIST'!CF210</f>
        <v>A2</v>
      </c>
      <c r="AT14" s="13" t="str">
        <f>'MARK LIST'!DJ210</f>
        <v>A2</v>
      </c>
      <c r="AU14" s="13" t="str">
        <f>'MARK LIST'!DK210</f>
        <v>A2</v>
      </c>
      <c r="AV14" s="13" t="str">
        <f>'MARK LIST'!DL210</f>
        <v>A2</v>
      </c>
      <c r="AW14" s="19" t="str">
        <f>'MARK LIST'!M274</f>
        <v>A2</v>
      </c>
      <c r="AX14" s="19" t="str">
        <f>'MARK LIST'!AA274</f>
        <v>A2</v>
      </c>
      <c r="AY14" s="19" t="str">
        <f>'MARK LIST'!AJ274</f>
        <v>A2</v>
      </c>
      <c r="AZ14" s="13" t="str">
        <f>'MARK LIST'!AP274</f>
        <v>A2</v>
      </c>
      <c r="BA14" s="19" t="str">
        <f>'MARK LIST'!BC274</f>
        <v>A2</v>
      </c>
      <c r="BB14" s="19" t="str">
        <f>'MARK LIST'!BQ274</f>
        <v>A2</v>
      </c>
      <c r="BC14" s="19" t="str">
        <f>'MARK LIST'!BZ274</f>
        <v>A1</v>
      </c>
      <c r="BD14" s="13" t="str">
        <f>'MARK LIST'!CF274</f>
        <v>A1</v>
      </c>
      <c r="BE14" s="13" t="str">
        <f>'MARK LIST'!DJ274</f>
        <v>A2</v>
      </c>
      <c r="BF14" s="13" t="str">
        <f>'MARK LIST'!DK274</f>
        <v>A1</v>
      </c>
      <c r="BG14" s="13" t="str">
        <f>'MARK LIST'!DL274</f>
        <v>A1</v>
      </c>
      <c r="BH14" s="19" t="str">
        <f>'MARK LIST'!M338</f>
        <v>A2</v>
      </c>
      <c r="BI14" s="19" t="str">
        <f>'MARK LIST'!AA338</f>
        <v>A2</v>
      </c>
      <c r="BJ14" s="19" t="str">
        <f>'MARK LIST'!AJ338</f>
        <v>A2</v>
      </c>
      <c r="BK14" s="13" t="str">
        <f>'MARK LIST'!AP338</f>
        <v>A2</v>
      </c>
      <c r="BL14" s="19" t="str">
        <f>'MARK LIST'!BC338</f>
        <v>A2</v>
      </c>
      <c r="BM14" s="19" t="str">
        <f>'MARK LIST'!BQ338</f>
        <v>A2</v>
      </c>
      <c r="BN14" s="19" t="str">
        <f>'MARK LIST'!BZ338</f>
        <v>A2</v>
      </c>
      <c r="BO14" s="13" t="str">
        <f>'MARK LIST'!CF338</f>
        <v>A2</v>
      </c>
      <c r="BP14" s="13" t="str">
        <f>'MARK LIST'!DJ338</f>
        <v>A2</v>
      </c>
      <c r="BQ14" s="13" t="str">
        <f>'MARK LIST'!DK338</f>
        <v>A2</v>
      </c>
      <c r="BR14" s="13" t="str">
        <f>'MARK LIST'!DL338</f>
        <v>A2</v>
      </c>
    </row>
    <row r="15" spans="1:70" ht="13.35" customHeight="1">
      <c r="A15" s="41">
        <f t="shared" si="0"/>
        <v>9</v>
      </c>
      <c r="B15" s="31" t="str">
        <f>'STUDENT PROFILE'!B15</f>
        <v>K</v>
      </c>
      <c r="C15" s="43" t="str">
        <f>'STUDENT PROFILE'!C15</f>
        <v>Sourav</v>
      </c>
      <c r="D15" s="45">
        <f>'STUDENT PROFILE'!D15</f>
        <v>2737</v>
      </c>
      <c r="E15" s="13" t="str">
        <f>'MARK LIST'!M19</f>
        <v>A2</v>
      </c>
      <c r="F15" s="13" t="str">
        <f>'MARK LIST'!AA19</f>
        <v>A2</v>
      </c>
      <c r="G15" s="13" t="str">
        <f>'MARK LIST'!AJ19</f>
        <v>A2</v>
      </c>
      <c r="H15" s="13" t="str">
        <f>'MARK LIST'!AP19</f>
        <v>A2</v>
      </c>
      <c r="I15" s="19" t="str">
        <f>'MARK LIST'!BC19</f>
        <v>A2</v>
      </c>
      <c r="J15" s="19" t="str">
        <f>'MARK LIST'!BQ19</f>
        <v>A2</v>
      </c>
      <c r="K15" s="19" t="str">
        <f>'MARK LIST'!BZ19</f>
        <v>A2</v>
      </c>
      <c r="L15" s="13" t="str">
        <f>'MARK LIST'!CF19</f>
        <v>A2</v>
      </c>
      <c r="M15" s="13" t="str">
        <f>'MARK LIST'!DJ19</f>
        <v>A2</v>
      </c>
      <c r="N15" s="13" t="str">
        <f>'MARK LIST'!DK19</f>
        <v>A2</v>
      </c>
      <c r="O15" s="13" t="str">
        <f>'MARK LIST'!DL19</f>
        <v>A2</v>
      </c>
      <c r="P15" s="19" t="str">
        <f>'MARK LIST'!M83</f>
        <v>A2</v>
      </c>
      <c r="Q15" s="19" t="str">
        <f>'MARK LIST'!AA83</f>
        <v>A2</v>
      </c>
      <c r="R15" s="19" t="str">
        <f>'MARK LIST'!AJ83</f>
        <v>A2</v>
      </c>
      <c r="S15" s="13" t="str">
        <f>'MARK LIST'!AP83</f>
        <v>A2</v>
      </c>
      <c r="T15" s="19" t="str">
        <f>'MARK LIST'!BC83</f>
        <v>A2</v>
      </c>
      <c r="U15" s="19" t="str">
        <f>'MARK LIST'!BQ83</f>
        <v>A2</v>
      </c>
      <c r="V15" s="19" t="str">
        <f>'MARK LIST'!BZ83</f>
        <v>A1</v>
      </c>
      <c r="W15" s="13" t="str">
        <f>'MARK LIST'!CF83</f>
        <v>A1</v>
      </c>
      <c r="X15" s="13" t="str">
        <f>'MARK LIST'!DJ83</f>
        <v>A2</v>
      </c>
      <c r="Y15" s="13" t="str">
        <f>'MARK LIST'!DK83</f>
        <v>A1</v>
      </c>
      <c r="Z15" s="13" t="str">
        <f>'MARK LIST'!DL83</f>
        <v>A1</v>
      </c>
      <c r="AA15" s="19" t="str">
        <f>'MARK LIST'!M147</f>
        <v>A2</v>
      </c>
      <c r="AB15" s="19" t="str">
        <f>'MARK LIST'!AA147</f>
        <v>A2</v>
      </c>
      <c r="AC15" s="19" t="str">
        <f>'MARK LIST'!AJ147</f>
        <v>A2</v>
      </c>
      <c r="AD15" s="13" t="str">
        <f>'MARK LIST'!AP147</f>
        <v>A2</v>
      </c>
      <c r="AE15" s="19" t="str">
        <f>'MARK LIST'!BC147</f>
        <v>A2</v>
      </c>
      <c r="AF15" s="19" t="str">
        <f>'MARK LIST'!BQ147</f>
        <v>A2</v>
      </c>
      <c r="AG15" s="19" t="str">
        <f>'MARK LIST'!BZ147</f>
        <v>A1</v>
      </c>
      <c r="AH15" s="13" t="str">
        <f>'MARK LIST'!CF147</f>
        <v>A1</v>
      </c>
      <c r="AI15" s="13" t="str">
        <f>'MARK LIST'!DJ147</f>
        <v>A2</v>
      </c>
      <c r="AJ15" s="13" t="str">
        <f>'MARK LIST'!DK147</f>
        <v>A1</v>
      </c>
      <c r="AK15" s="13" t="str">
        <f>'MARK LIST'!DL147</f>
        <v>A1</v>
      </c>
      <c r="AL15" s="19" t="str">
        <f>'MARK LIST'!M211</f>
        <v>B2</v>
      </c>
      <c r="AM15" s="19" t="str">
        <f>'MARK LIST'!AA211</f>
        <v>A2</v>
      </c>
      <c r="AN15" s="19" t="str">
        <f>'MARK LIST'!AJ211</f>
        <v>A2</v>
      </c>
      <c r="AO15" s="13" t="str">
        <f>'MARK LIST'!AP211</f>
        <v>A2</v>
      </c>
      <c r="AP15" s="19" t="str">
        <f>'MARK LIST'!BC211</f>
        <v>A2</v>
      </c>
      <c r="AQ15" s="19" t="str">
        <f>'MARK LIST'!BQ211</f>
        <v>A2</v>
      </c>
      <c r="AR15" s="19" t="str">
        <f>'MARK LIST'!BZ211</f>
        <v>A2</v>
      </c>
      <c r="AS15" s="13" t="str">
        <f>'MARK LIST'!CF211</f>
        <v>A2</v>
      </c>
      <c r="AT15" s="13" t="str">
        <f>'MARK LIST'!DJ211</f>
        <v>A2</v>
      </c>
      <c r="AU15" s="13" t="str">
        <f>'MARK LIST'!DK211</f>
        <v>A2</v>
      </c>
      <c r="AV15" s="13" t="str">
        <f>'MARK LIST'!DL211</f>
        <v>A2</v>
      </c>
      <c r="AW15" s="19" t="str">
        <f>'MARK LIST'!M275</f>
        <v>A2</v>
      </c>
      <c r="AX15" s="19" t="str">
        <f>'MARK LIST'!AA275</f>
        <v>A2</v>
      </c>
      <c r="AY15" s="19" t="str">
        <f>'MARK LIST'!AJ275</f>
        <v>A2</v>
      </c>
      <c r="AZ15" s="13" t="str">
        <f>'MARK LIST'!AP275</f>
        <v>A2</v>
      </c>
      <c r="BA15" s="19" t="str">
        <f>'MARK LIST'!BC275</f>
        <v>A2</v>
      </c>
      <c r="BB15" s="19" t="str">
        <f>'MARK LIST'!BQ275</f>
        <v>A2</v>
      </c>
      <c r="BC15" s="19" t="str">
        <f>'MARK LIST'!BZ275</f>
        <v>A1</v>
      </c>
      <c r="BD15" s="13" t="str">
        <f>'MARK LIST'!CF275</f>
        <v>A1</v>
      </c>
      <c r="BE15" s="13" t="str">
        <f>'MARK LIST'!DJ275</f>
        <v>A2</v>
      </c>
      <c r="BF15" s="13" t="str">
        <f>'MARK LIST'!DK275</f>
        <v>A1</v>
      </c>
      <c r="BG15" s="13" t="str">
        <f>'MARK LIST'!DL275</f>
        <v>A1</v>
      </c>
      <c r="BH15" s="19" t="str">
        <f>'MARK LIST'!M339</f>
        <v>A2</v>
      </c>
      <c r="BI15" s="19" t="str">
        <f>'MARK LIST'!AA339</f>
        <v>A2</v>
      </c>
      <c r="BJ15" s="19" t="str">
        <f>'MARK LIST'!AJ339</f>
        <v>A2</v>
      </c>
      <c r="BK15" s="13" t="str">
        <f>'MARK LIST'!AP339</f>
        <v>A2</v>
      </c>
      <c r="BL15" s="19" t="str">
        <f>'MARK LIST'!BC339</f>
        <v>A2</v>
      </c>
      <c r="BM15" s="19" t="str">
        <f>'MARK LIST'!BQ339</f>
        <v>A2</v>
      </c>
      <c r="BN15" s="19" t="str">
        <f>'MARK LIST'!BZ339</f>
        <v>A2</v>
      </c>
      <c r="BO15" s="13" t="str">
        <f>'MARK LIST'!CF339</f>
        <v>A2</v>
      </c>
      <c r="BP15" s="13" t="str">
        <f>'MARK LIST'!DJ339</f>
        <v>A2</v>
      </c>
      <c r="BQ15" s="13" t="str">
        <f>'MARK LIST'!DK339</f>
        <v>A2</v>
      </c>
      <c r="BR15" s="13" t="str">
        <f>'MARK LIST'!DL339</f>
        <v>A2</v>
      </c>
    </row>
    <row r="16" spans="1:70" ht="13.35" customHeight="1">
      <c r="A16" s="41">
        <f t="shared" si="0"/>
        <v>10</v>
      </c>
      <c r="B16" s="31" t="str">
        <f>'STUDENT PROFILE'!B16</f>
        <v>N</v>
      </c>
      <c r="C16" s="43" t="str">
        <f>'STUDENT PROFILE'!C16</f>
        <v>Ruchika</v>
      </c>
      <c r="D16" s="45">
        <f>'STUDENT PROFILE'!D16</f>
        <v>2738</v>
      </c>
      <c r="E16" s="13" t="str">
        <f>'MARK LIST'!M20</f>
        <v>A2</v>
      </c>
      <c r="F16" s="13" t="str">
        <f>'MARK LIST'!AA20</f>
        <v>A2</v>
      </c>
      <c r="G16" s="13" t="str">
        <f>'MARK LIST'!AJ20</f>
        <v>A2</v>
      </c>
      <c r="H16" s="13" t="str">
        <f>'MARK LIST'!AP20</f>
        <v>A2</v>
      </c>
      <c r="I16" s="19" t="str">
        <f>'MARK LIST'!BC20</f>
        <v>A2</v>
      </c>
      <c r="J16" s="19" t="str">
        <f>'MARK LIST'!BQ20</f>
        <v>A2</v>
      </c>
      <c r="K16" s="19" t="str">
        <f>'MARK LIST'!BZ20</f>
        <v>A2</v>
      </c>
      <c r="L16" s="13" t="str">
        <f>'MARK LIST'!CF20</f>
        <v>A2</v>
      </c>
      <c r="M16" s="13" t="str">
        <f>'MARK LIST'!DJ20</f>
        <v>A2</v>
      </c>
      <c r="N16" s="13" t="str">
        <f>'MARK LIST'!DK20</f>
        <v>A2</v>
      </c>
      <c r="O16" s="13" t="str">
        <f>'MARK LIST'!DL20</f>
        <v>A2</v>
      </c>
      <c r="P16" s="19" t="str">
        <f>'MARK LIST'!M84</f>
        <v>A2</v>
      </c>
      <c r="Q16" s="19" t="str">
        <f>'MARK LIST'!AA84</f>
        <v>A2</v>
      </c>
      <c r="R16" s="19" t="str">
        <f>'MARK LIST'!AJ84</f>
        <v>A2</v>
      </c>
      <c r="S16" s="13" t="str">
        <f>'MARK LIST'!AP84</f>
        <v>A2</v>
      </c>
      <c r="T16" s="19" t="str">
        <f>'MARK LIST'!BC84</f>
        <v>A2</v>
      </c>
      <c r="U16" s="19" t="str">
        <f>'MARK LIST'!BQ84</f>
        <v>A2</v>
      </c>
      <c r="V16" s="19" t="str">
        <f>'MARK LIST'!BZ84</f>
        <v>A1</v>
      </c>
      <c r="W16" s="13" t="str">
        <f>'MARK LIST'!CF84</f>
        <v>A1</v>
      </c>
      <c r="X16" s="13" t="str">
        <f>'MARK LIST'!DJ84</f>
        <v>A2</v>
      </c>
      <c r="Y16" s="13" t="str">
        <f>'MARK LIST'!DK84</f>
        <v>A1</v>
      </c>
      <c r="Z16" s="13" t="str">
        <f>'MARK LIST'!DL84</f>
        <v>A1</v>
      </c>
      <c r="AA16" s="19" t="str">
        <f>'MARK LIST'!M148</f>
        <v>A2</v>
      </c>
      <c r="AB16" s="19" t="str">
        <f>'MARK LIST'!AA148</f>
        <v>A2</v>
      </c>
      <c r="AC16" s="19" t="str">
        <f>'MARK LIST'!AJ148</f>
        <v>A2</v>
      </c>
      <c r="AD16" s="13" t="str">
        <f>'MARK LIST'!AP148</f>
        <v>A2</v>
      </c>
      <c r="AE16" s="19" t="str">
        <f>'MARK LIST'!BC148</f>
        <v>A2</v>
      </c>
      <c r="AF16" s="19" t="str">
        <f>'MARK LIST'!BQ148</f>
        <v>A2</v>
      </c>
      <c r="AG16" s="19" t="str">
        <f>'MARK LIST'!BZ148</f>
        <v>A1</v>
      </c>
      <c r="AH16" s="13" t="str">
        <f>'MARK LIST'!CF148</f>
        <v>A1</v>
      </c>
      <c r="AI16" s="13" t="str">
        <f>'MARK LIST'!DJ148</f>
        <v>A2</v>
      </c>
      <c r="AJ16" s="13" t="str">
        <f>'MARK LIST'!DK148</f>
        <v>A1</v>
      </c>
      <c r="AK16" s="13" t="str">
        <f>'MARK LIST'!DL148</f>
        <v>A1</v>
      </c>
      <c r="AL16" s="19" t="str">
        <f>'MARK LIST'!M212</f>
        <v>B2</v>
      </c>
      <c r="AM16" s="19" t="str">
        <f>'MARK LIST'!AA212</f>
        <v>A2</v>
      </c>
      <c r="AN16" s="19" t="str">
        <f>'MARK LIST'!AJ212</f>
        <v>A2</v>
      </c>
      <c r="AO16" s="13" t="str">
        <f>'MARK LIST'!AP212</f>
        <v>A2</v>
      </c>
      <c r="AP16" s="19" t="str">
        <f>'MARK LIST'!BC212</f>
        <v>A2</v>
      </c>
      <c r="AQ16" s="19" t="str">
        <f>'MARK LIST'!BQ212</f>
        <v>A2</v>
      </c>
      <c r="AR16" s="19" t="str">
        <f>'MARK LIST'!BZ212</f>
        <v>A2</v>
      </c>
      <c r="AS16" s="13" t="str">
        <f>'MARK LIST'!CF212</f>
        <v>A2</v>
      </c>
      <c r="AT16" s="13" t="str">
        <f>'MARK LIST'!DJ212</f>
        <v>A2</v>
      </c>
      <c r="AU16" s="13" t="str">
        <f>'MARK LIST'!DK212</f>
        <v>A2</v>
      </c>
      <c r="AV16" s="13" t="str">
        <f>'MARK LIST'!DL212</f>
        <v>A2</v>
      </c>
      <c r="AW16" s="19" t="str">
        <f>'MARK LIST'!M276</f>
        <v>A2</v>
      </c>
      <c r="AX16" s="19" t="str">
        <f>'MARK LIST'!AA276</f>
        <v>A2</v>
      </c>
      <c r="AY16" s="19" t="str">
        <f>'MARK LIST'!AJ276</f>
        <v>A2</v>
      </c>
      <c r="AZ16" s="13" t="str">
        <f>'MARK LIST'!AP276</f>
        <v>A2</v>
      </c>
      <c r="BA16" s="19" t="str">
        <f>'MARK LIST'!BC276</f>
        <v>A2</v>
      </c>
      <c r="BB16" s="19" t="str">
        <f>'MARK LIST'!BQ276</f>
        <v>A2</v>
      </c>
      <c r="BC16" s="19" t="str">
        <f>'MARK LIST'!BZ276</f>
        <v>A1</v>
      </c>
      <c r="BD16" s="13" t="str">
        <f>'MARK LIST'!CF276</f>
        <v>A1</v>
      </c>
      <c r="BE16" s="13" t="str">
        <f>'MARK LIST'!DJ276</f>
        <v>A2</v>
      </c>
      <c r="BF16" s="13" t="str">
        <f>'MARK LIST'!DK276</f>
        <v>A1</v>
      </c>
      <c r="BG16" s="13" t="str">
        <f>'MARK LIST'!DL276</f>
        <v>A1</v>
      </c>
      <c r="BH16" s="19" t="str">
        <f>'MARK LIST'!M340</f>
        <v>A2</v>
      </c>
      <c r="BI16" s="19" t="str">
        <f>'MARK LIST'!AA340</f>
        <v>A2</v>
      </c>
      <c r="BJ16" s="19" t="str">
        <f>'MARK LIST'!AJ340</f>
        <v>A2</v>
      </c>
      <c r="BK16" s="13" t="str">
        <f>'MARK LIST'!AP340</f>
        <v>A2</v>
      </c>
      <c r="BL16" s="19" t="str">
        <f>'MARK LIST'!BC340</f>
        <v>A2</v>
      </c>
      <c r="BM16" s="19" t="str">
        <f>'MARK LIST'!BQ340</f>
        <v>A2</v>
      </c>
      <c r="BN16" s="19" t="str">
        <f>'MARK LIST'!BZ340</f>
        <v>A2</v>
      </c>
      <c r="BO16" s="13" t="str">
        <f>'MARK LIST'!CF340</f>
        <v>A2</v>
      </c>
      <c r="BP16" s="13" t="str">
        <f>'MARK LIST'!DJ340</f>
        <v>A2</v>
      </c>
      <c r="BQ16" s="13" t="str">
        <f>'MARK LIST'!DK340</f>
        <v>A2</v>
      </c>
      <c r="BR16" s="13" t="str">
        <f>'MARK LIST'!DL340</f>
        <v>A2</v>
      </c>
    </row>
    <row r="17" spans="1:70" ht="13.35" customHeight="1">
      <c r="A17" s="41">
        <f t="shared" si="0"/>
        <v>11</v>
      </c>
      <c r="B17" s="31" t="str">
        <f>'STUDENT PROFILE'!B17</f>
        <v>A</v>
      </c>
      <c r="C17" s="43" t="str">
        <f>'STUDENT PROFILE'!C17</f>
        <v>Hitesh Kumar</v>
      </c>
      <c r="D17" s="45">
        <f>'STUDENT PROFILE'!D17</f>
        <v>2739</v>
      </c>
      <c r="E17" s="13" t="str">
        <f>'MARK LIST'!M21</f>
        <v>B1</v>
      </c>
      <c r="F17" s="13" t="str">
        <f>'MARK LIST'!AA21</f>
        <v>B1</v>
      </c>
      <c r="G17" s="13" t="str">
        <f>'MARK LIST'!AJ21</f>
        <v>B1</v>
      </c>
      <c r="H17" s="13" t="str">
        <f>'MARK LIST'!AP21</f>
        <v>B1</v>
      </c>
      <c r="I17" s="19" t="str">
        <f>'MARK LIST'!BC21</f>
        <v>B1</v>
      </c>
      <c r="J17" s="19" t="str">
        <f>'MARK LIST'!BQ21</f>
        <v>B1</v>
      </c>
      <c r="K17" s="19" t="str">
        <f>'MARK LIST'!BZ21</f>
        <v>B1</v>
      </c>
      <c r="L17" s="13" t="str">
        <f>'MARK LIST'!CF21</f>
        <v>B1</v>
      </c>
      <c r="M17" s="13" t="str">
        <f>'MARK LIST'!DJ21</f>
        <v>B1</v>
      </c>
      <c r="N17" s="13" t="str">
        <f>'MARK LIST'!DK21</f>
        <v>B1</v>
      </c>
      <c r="O17" s="13" t="str">
        <f>'MARK LIST'!DL21</f>
        <v>B1</v>
      </c>
      <c r="P17" s="19" t="str">
        <f>'MARK LIST'!M85</f>
        <v>B1</v>
      </c>
      <c r="Q17" s="19" t="str">
        <f>'MARK LIST'!AA85</f>
        <v>B1</v>
      </c>
      <c r="R17" s="19" t="str">
        <f>'MARK LIST'!AJ85</f>
        <v>B1</v>
      </c>
      <c r="S17" s="13" t="str">
        <f>'MARK LIST'!AP85</f>
        <v>B1</v>
      </c>
      <c r="T17" s="19" t="str">
        <f>'MARK LIST'!BC85</f>
        <v>B1</v>
      </c>
      <c r="U17" s="19" t="str">
        <f>'MARK LIST'!BQ85</f>
        <v>B1</v>
      </c>
      <c r="V17" s="19" t="str">
        <f>'MARK LIST'!BZ85</f>
        <v>A1</v>
      </c>
      <c r="W17" s="13" t="str">
        <f>'MARK LIST'!CF85</f>
        <v>A1</v>
      </c>
      <c r="X17" s="13" t="str">
        <f>'MARK LIST'!DJ85</f>
        <v>B1</v>
      </c>
      <c r="Y17" s="13" t="str">
        <f>'MARK LIST'!DK85</f>
        <v>A2</v>
      </c>
      <c r="Z17" s="13" t="str">
        <f>'MARK LIST'!DL85</f>
        <v>A2</v>
      </c>
      <c r="AA17" s="19" t="str">
        <f>'MARK LIST'!M149</f>
        <v>B1</v>
      </c>
      <c r="AB17" s="19" t="str">
        <f>'MARK LIST'!AA149</f>
        <v>B1</v>
      </c>
      <c r="AC17" s="19" t="str">
        <f>'MARK LIST'!AJ149</f>
        <v>B1</v>
      </c>
      <c r="AD17" s="13" t="str">
        <f>'MARK LIST'!AP149</f>
        <v>B1</v>
      </c>
      <c r="AE17" s="19" t="str">
        <f>'MARK LIST'!BC149</f>
        <v>B1</v>
      </c>
      <c r="AF17" s="19" t="str">
        <f>'MARK LIST'!BQ149</f>
        <v>B1</v>
      </c>
      <c r="AG17" s="19" t="str">
        <f>'MARK LIST'!BZ149</f>
        <v>A2</v>
      </c>
      <c r="AH17" s="13" t="str">
        <f>'MARK LIST'!CF149</f>
        <v>A2</v>
      </c>
      <c r="AI17" s="13" t="str">
        <f>'MARK LIST'!DJ149</f>
        <v>B1</v>
      </c>
      <c r="AJ17" s="13" t="str">
        <f>'MARK LIST'!DK149</f>
        <v>A2</v>
      </c>
      <c r="AK17" s="13" t="str">
        <f>'MARK LIST'!DL149</f>
        <v>A2</v>
      </c>
      <c r="AL17" s="19" t="str">
        <f>'MARK LIST'!M213</f>
        <v>B2</v>
      </c>
      <c r="AM17" s="19" t="str">
        <f>'MARK LIST'!AA213</f>
        <v>B1</v>
      </c>
      <c r="AN17" s="19" t="str">
        <f>'MARK LIST'!AJ213</f>
        <v>B1</v>
      </c>
      <c r="AO17" s="13" t="str">
        <f>'MARK LIST'!AP213</f>
        <v>B1</v>
      </c>
      <c r="AP17" s="19" t="str">
        <f>'MARK LIST'!BC213</f>
        <v>B1</v>
      </c>
      <c r="AQ17" s="19" t="str">
        <f>'MARK LIST'!BQ213</f>
        <v>B1</v>
      </c>
      <c r="AR17" s="19" t="str">
        <f>'MARK LIST'!BZ213</f>
        <v>B1</v>
      </c>
      <c r="AS17" s="13" t="str">
        <f>'MARK LIST'!CF213</f>
        <v>B1</v>
      </c>
      <c r="AT17" s="13" t="str">
        <f>'MARK LIST'!DJ213</f>
        <v>B1</v>
      </c>
      <c r="AU17" s="13" t="str">
        <f>'MARK LIST'!DK213</f>
        <v>B1</v>
      </c>
      <c r="AV17" s="13" t="str">
        <f>'MARK LIST'!DL213</f>
        <v>B1</v>
      </c>
      <c r="AW17" s="19" t="str">
        <f>'MARK LIST'!M277</f>
        <v>B1</v>
      </c>
      <c r="AX17" s="19" t="str">
        <f>'MARK LIST'!AA277</f>
        <v>B1</v>
      </c>
      <c r="AY17" s="19" t="str">
        <f>'MARK LIST'!AJ277</f>
        <v>B1</v>
      </c>
      <c r="AZ17" s="13" t="str">
        <f>'MARK LIST'!AP277</f>
        <v>B1</v>
      </c>
      <c r="BA17" s="19" t="str">
        <f>'MARK LIST'!BC277</f>
        <v>B1</v>
      </c>
      <c r="BB17" s="19" t="str">
        <f>'MARK LIST'!BQ277</f>
        <v>B1</v>
      </c>
      <c r="BC17" s="19" t="str">
        <f>'MARK LIST'!BZ277</f>
        <v>A1</v>
      </c>
      <c r="BD17" s="13" t="str">
        <f>'MARK LIST'!CF277</f>
        <v>A1</v>
      </c>
      <c r="BE17" s="13" t="str">
        <f>'MARK LIST'!DJ277</f>
        <v>B1</v>
      </c>
      <c r="BF17" s="13" t="str">
        <f>'MARK LIST'!DK277</f>
        <v>A2</v>
      </c>
      <c r="BG17" s="13" t="str">
        <f>'MARK LIST'!DL277</f>
        <v>A2</v>
      </c>
      <c r="BH17" s="19" t="str">
        <f>'MARK LIST'!M341</f>
        <v>B1</v>
      </c>
      <c r="BI17" s="19" t="str">
        <f>'MARK LIST'!AA341</f>
        <v>B1</v>
      </c>
      <c r="BJ17" s="19" t="str">
        <f>'MARK LIST'!AJ341</f>
        <v>B1</v>
      </c>
      <c r="BK17" s="13" t="str">
        <f>'MARK LIST'!AP341</f>
        <v>B1</v>
      </c>
      <c r="BL17" s="19" t="str">
        <f>'MARK LIST'!BC341</f>
        <v>B1</v>
      </c>
      <c r="BM17" s="19" t="str">
        <f>'MARK LIST'!BQ341</f>
        <v>B1</v>
      </c>
      <c r="BN17" s="19" t="str">
        <f>'MARK LIST'!BZ341</f>
        <v>B1</v>
      </c>
      <c r="BO17" s="13" t="str">
        <f>'MARK LIST'!CF341</f>
        <v>B1</v>
      </c>
      <c r="BP17" s="13" t="str">
        <f>'MARK LIST'!DJ341</f>
        <v>B1</v>
      </c>
      <c r="BQ17" s="13" t="str">
        <f>'MARK LIST'!DK341</f>
        <v>B1</v>
      </c>
      <c r="BR17" s="13" t="str">
        <f>'MARK LIST'!DL341</f>
        <v>B1</v>
      </c>
    </row>
    <row r="18" spans="1:70" ht="13.35" customHeight="1">
      <c r="A18" s="41">
        <f t="shared" si="0"/>
        <v>12</v>
      </c>
      <c r="B18" s="31" t="str">
        <f>'STUDENT PROFILE'!B18</f>
        <v>B</v>
      </c>
      <c r="C18" s="43" t="str">
        <f>'STUDENT PROFILE'!C18</f>
        <v>Ankit Yadav</v>
      </c>
      <c r="D18" s="45">
        <f>'STUDENT PROFILE'!D18</f>
        <v>2740</v>
      </c>
      <c r="E18" s="13" t="str">
        <f>'MARK LIST'!M22</f>
        <v>B1</v>
      </c>
      <c r="F18" s="13" t="str">
        <f>'MARK LIST'!AA22</f>
        <v>B1</v>
      </c>
      <c r="G18" s="13" t="str">
        <f>'MARK LIST'!AJ22</f>
        <v>B1</v>
      </c>
      <c r="H18" s="13" t="str">
        <f>'MARK LIST'!AP22</f>
        <v>B1</v>
      </c>
      <c r="I18" s="19" t="str">
        <f>'MARK LIST'!BC22</f>
        <v>B1</v>
      </c>
      <c r="J18" s="19" t="str">
        <f>'MARK LIST'!BQ22</f>
        <v>B1</v>
      </c>
      <c r="K18" s="19" t="str">
        <f>'MARK LIST'!BZ22</f>
        <v>B1</v>
      </c>
      <c r="L18" s="13" t="str">
        <f>'MARK LIST'!CF22</f>
        <v>B1</v>
      </c>
      <c r="M18" s="13" t="str">
        <f>'MARK LIST'!DJ22</f>
        <v>B1</v>
      </c>
      <c r="N18" s="13" t="str">
        <f>'MARK LIST'!DK22</f>
        <v>B1</v>
      </c>
      <c r="O18" s="13" t="str">
        <f>'MARK LIST'!DL22</f>
        <v>B1</v>
      </c>
      <c r="P18" s="19" t="str">
        <f>'MARK LIST'!M86</f>
        <v>B1</v>
      </c>
      <c r="Q18" s="19" t="str">
        <f>'MARK LIST'!AA86</f>
        <v>B1</v>
      </c>
      <c r="R18" s="19" t="str">
        <f>'MARK LIST'!AJ86</f>
        <v>B1</v>
      </c>
      <c r="S18" s="13" t="str">
        <f>'MARK LIST'!AP86</f>
        <v>B1</v>
      </c>
      <c r="T18" s="19" t="str">
        <f>'MARK LIST'!BC86</f>
        <v>B1</v>
      </c>
      <c r="U18" s="19" t="str">
        <f>'MARK LIST'!BQ86</f>
        <v>B1</v>
      </c>
      <c r="V18" s="19" t="str">
        <f>'MARK LIST'!BZ86</f>
        <v>A1</v>
      </c>
      <c r="W18" s="13" t="str">
        <f>'MARK LIST'!CF86</f>
        <v>A1</v>
      </c>
      <c r="X18" s="13" t="str">
        <f>'MARK LIST'!DJ86</f>
        <v>B1</v>
      </c>
      <c r="Y18" s="13" t="str">
        <f>'MARK LIST'!DK86</f>
        <v>A2</v>
      </c>
      <c r="Z18" s="13" t="str">
        <f>'MARK LIST'!DL86</f>
        <v>A2</v>
      </c>
      <c r="AA18" s="19" t="str">
        <f>'MARK LIST'!M150</f>
        <v>B1</v>
      </c>
      <c r="AB18" s="19" t="str">
        <f>'MARK LIST'!AA150</f>
        <v>B1</v>
      </c>
      <c r="AC18" s="19" t="str">
        <f>'MARK LIST'!AJ150</f>
        <v>B1</v>
      </c>
      <c r="AD18" s="13" t="str">
        <f>'MARK LIST'!AP150</f>
        <v>B1</v>
      </c>
      <c r="AE18" s="19" t="str">
        <f>'MARK LIST'!BC150</f>
        <v>B1</v>
      </c>
      <c r="AF18" s="19" t="str">
        <f>'MARK LIST'!BQ150</f>
        <v>B1</v>
      </c>
      <c r="AG18" s="19" t="str">
        <f>'MARK LIST'!BZ150</f>
        <v>A2</v>
      </c>
      <c r="AH18" s="13" t="str">
        <f>'MARK LIST'!CF150</f>
        <v>A2</v>
      </c>
      <c r="AI18" s="13" t="str">
        <f>'MARK LIST'!DJ150</f>
        <v>B1</v>
      </c>
      <c r="AJ18" s="13" t="str">
        <f>'MARK LIST'!DK150</f>
        <v>A2</v>
      </c>
      <c r="AK18" s="13" t="str">
        <f>'MARK LIST'!DL150</f>
        <v>A2</v>
      </c>
      <c r="AL18" s="19" t="str">
        <f>'MARK LIST'!M214</f>
        <v>B2</v>
      </c>
      <c r="AM18" s="19" t="str">
        <f>'MARK LIST'!AA214</f>
        <v>B1</v>
      </c>
      <c r="AN18" s="19" t="str">
        <f>'MARK LIST'!AJ214</f>
        <v>B1</v>
      </c>
      <c r="AO18" s="13" t="str">
        <f>'MARK LIST'!AP214</f>
        <v>B1</v>
      </c>
      <c r="AP18" s="19" t="str">
        <f>'MARK LIST'!BC214</f>
        <v>B1</v>
      </c>
      <c r="AQ18" s="19" t="str">
        <f>'MARK LIST'!BQ214</f>
        <v>B1</v>
      </c>
      <c r="AR18" s="19" t="str">
        <f>'MARK LIST'!BZ214</f>
        <v>B1</v>
      </c>
      <c r="AS18" s="13" t="str">
        <f>'MARK LIST'!CF214</f>
        <v>B1</v>
      </c>
      <c r="AT18" s="13" t="str">
        <f>'MARK LIST'!DJ214</f>
        <v>B1</v>
      </c>
      <c r="AU18" s="13" t="str">
        <f>'MARK LIST'!DK214</f>
        <v>B1</v>
      </c>
      <c r="AV18" s="13" t="str">
        <f>'MARK LIST'!DL214</f>
        <v>B1</v>
      </c>
      <c r="AW18" s="19" t="str">
        <f>'MARK LIST'!M278</f>
        <v>B1</v>
      </c>
      <c r="AX18" s="19" t="str">
        <f>'MARK LIST'!AA278</f>
        <v>B1</v>
      </c>
      <c r="AY18" s="19" t="str">
        <f>'MARK LIST'!AJ278</f>
        <v>B1</v>
      </c>
      <c r="AZ18" s="13" t="str">
        <f>'MARK LIST'!AP278</f>
        <v>B1</v>
      </c>
      <c r="BA18" s="19" t="str">
        <f>'MARK LIST'!BC278</f>
        <v>B1</v>
      </c>
      <c r="BB18" s="19" t="str">
        <f>'MARK LIST'!BQ278</f>
        <v>B1</v>
      </c>
      <c r="BC18" s="19" t="str">
        <f>'MARK LIST'!BZ278</f>
        <v>A1</v>
      </c>
      <c r="BD18" s="13" t="str">
        <f>'MARK LIST'!CF278</f>
        <v>A1</v>
      </c>
      <c r="BE18" s="13" t="str">
        <f>'MARK LIST'!DJ278</f>
        <v>B1</v>
      </c>
      <c r="BF18" s="13" t="str">
        <f>'MARK LIST'!DK278</f>
        <v>A2</v>
      </c>
      <c r="BG18" s="13" t="str">
        <f>'MARK LIST'!DL278</f>
        <v>A2</v>
      </c>
      <c r="BH18" s="19" t="str">
        <f>'MARK LIST'!M342</f>
        <v>B1</v>
      </c>
      <c r="BI18" s="19" t="str">
        <f>'MARK LIST'!AA342</f>
        <v>B1</v>
      </c>
      <c r="BJ18" s="19" t="str">
        <f>'MARK LIST'!AJ342</f>
        <v>B1</v>
      </c>
      <c r="BK18" s="13" t="str">
        <f>'MARK LIST'!AP342</f>
        <v>B1</v>
      </c>
      <c r="BL18" s="19" t="str">
        <f>'MARK LIST'!BC342</f>
        <v>B1</v>
      </c>
      <c r="BM18" s="19" t="str">
        <f>'MARK LIST'!BQ342</f>
        <v>B1</v>
      </c>
      <c r="BN18" s="19" t="str">
        <f>'MARK LIST'!BZ342</f>
        <v>B1</v>
      </c>
      <c r="BO18" s="13" t="str">
        <f>'MARK LIST'!CF342</f>
        <v>B1</v>
      </c>
      <c r="BP18" s="13" t="str">
        <f>'MARK LIST'!DJ342</f>
        <v>B1</v>
      </c>
      <c r="BQ18" s="13" t="str">
        <f>'MARK LIST'!DK342</f>
        <v>B1</v>
      </c>
      <c r="BR18" s="13" t="str">
        <f>'MARK LIST'!DL342</f>
        <v>B1</v>
      </c>
    </row>
    <row r="19" spans="1:70" ht="13.35" customHeight="1">
      <c r="A19" s="41">
        <f t="shared" si="0"/>
        <v>13</v>
      </c>
      <c r="B19" s="31" t="str">
        <f>'STUDENT PROFILE'!B19</f>
        <v>B</v>
      </c>
      <c r="C19" s="43" t="str">
        <f>'STUDENT PROFILE'!C19</f>
        <v>Kuldeep</v>
      </c>
      <c r="D19" s="45">
        <f>'STUDENT PROFILE'!D19</f>
        <v>2741</v>
      </c>
      <c r="E19" s="13" t="str">
        <f>'MARK LIST'!M23</f>
        <v>B1</v>
      </c>
      <c r="F19" s="13" t="str">
        <f>'MARK LIST'!AA23</f>
        <v>B1</v>
      </c>
      <c r="G19" s="13" t="str">
        <f>'MARK LIST'!AJ23</f>
        <v>B1</v>
      </c>
      <c r="H19" s="13" t="str">
        <f>'MARK LIST'!AP23</f>
        <v>B1</v>
      </c>
      <c r="I19" s="19" t="str">
        <f>'MARK LIST'!BC23</f>
        <v>B1</v>
      </c>
      <c r="J19" s="19" t="str">
        <f>'MARK LIST'!BQ23</f>
        <v>B1</v>
      </c>
      <c r="K19" s="19" t="str">
        <f>'MARK LIST'!BZ23</f>
        <v>B1</v>
      </c>
      <c r="L19" s="13" t="str">
        <f>'MARK LIST'!CF23</f>
        <v>B1</v>
      </c>
      <c r="M19" s="13" t="str">
        <f>'MARK LIST'!DJ23</f>
        <v>B1</v>
      </c>
      <c r="N19" s="13" t="str">
        <f>'MARK LIST'!DK23</f>
        <v>B1</v>
      </c>
      <c r="O19" s="13" t="str">
        <f>'MARK LIST'!DL23</f>
        <v>B1</v>
      </c>
      <c r="P19" s="19" t="str">
        <f>'MARK LIST'!M87</f>
        <v>B1</v>
      </c>
      <c r="Q19" s="19" t="str">
        <f>'MARK LIST'!AA87</f>
        <v>B1</v>
      </c>
      <c r="R19" s="19" t="str">
        <f>'MARK LIST'!AJ87</f>
        <v>B1</v>
      </c>
      <c r="S19" s="13" t="str">
        <f>'MARK LIST'!AP87</f>
        <v>B1</v>
      </c>
      <c r="T19" s="19" t="str">
        <f>'MARK LIST'!BC87</f>
        <v>B1</v>
      </c>
      <c r="U19" s="19" t="str">
        <f>'MARK LIST'!BQ87</f>
        <v>B1</v>
      </c>
      <c r="V19" s="19" t="str">
        <f>'MARK LIST'!BZ87</f>
        <v>A1</v>
      </c>
      <c r="W19" s="13" t="str">
        <f>'MARK LIST'!CF87</f>
        <v>A1</v>
      </c>
      <c r="X19" s="13" t="str">
        <f>'MARK LIST'!DJ87</f>
        <v>B1</v>
      </c>
      <c r="Y19" s="13" t="str">
        <f>'MARK LIST'!DK87</f>
        <v>A2</v>
      </c>
      <c r="Z19" s="13" t="str">
        <f>'MARK LIST'!DL87</f>
        <v>A2</v>
      </c>
      <c r="AA19" s="19" t="str">
        <f>'MARK LIST'!M151</f>
        <v>B1</v>
      </c>
      <c r="AB19" s="19" t="str">
        <f>'MARK LIST'!AA151</f>
        <v>B1</v>
      </c>
      <c r="AC19" s="19" t="str">
        <f>'MARK LIST'!AJ151</f>
        <v>B1</v>
      </c>
      <c r="AD19" s="13" t="str">
        <f>'MARK LIST'!AP151</f>
        <v>B1</v>
      </c>
      <c r="AE19" s="19" t="str">
        <f>'MARK LIST'!BC151</f>
        <v>B1</v>
      </c>
      <c r="AF19" s="19" t="str">
        <f>'MARK LIST'!BQ151</f>
        <v>B1</v>
      </c>
      <c r="AG19" s="19" t="str">
        <f>'MARK LIST'!BZ151</f>
        <v>A2</v>
      </c>
      <c r="AH19" s="13" t="str">
        <f>'MARK LIST'!CF151</f>
        <v>A2</v>
      </c>
      <c r="AI19" s="13" t="str">
        <f>'MARK LIST'!DJ151</f>
        <v>B1</v>
      </c>
      <c r="AJ19" s="13" t="str">
        <f>'MARK LIST'!DK151</f>
        <v>A2</v>
      </c>
      <c r="AK19" s="13" t="str">
        <f>'MARK LIST'!DL151</f>
        <v>A2</v>
      </c>
      <c r="AL19" s="19" t="str">
        <f>'MARK LIST'!M215</f>
        <v>B2</v>
      </c>
      <c r="AM19" s="19" t="str">
        <f>'MARK LIST'!AA215</f>
        <v>B1</v>
      </c>
      <c r="AN19" s="19" t="str">
        <f>'MARK LIST'!AJ215</f>
        <v>B1</v>
      </c>
      <c r="AO19" s="13" t="str">
        <f>'MARK LIST'!AP215</f>
        <v>B1</v>
      </c>
      <c r="AP19" s="19" t="str">
        <f>'MARK LIST'!BC215</f>
        <v>B1</v>
      </c>
      <c r="AQ19" s="19" t="str">
        <f>'MARK LIST'!BQ215</f>
        <v>B1</v>
      </c>
      <c r="AR19" s="19" t="str">
        <f>'MARK LIST'!BZ215</f>
        <v>B1</v>
      </c>
      <c r="AS19" s="13" t="str">
        <f>'MARK LIST'!CF215</f>
        <v>B1</v>
      </c>
      <c r="AT19" s="13" t="str">
        <f>'MARK LIST'!DJ215</f>
        <v>B1</v>
      </c>
      <c r="AU19" s="13" t="str">
        <f>'MARK LIST'!DK215</f>
        <v>B1</v>
      </c>
      <c r="AV19" s="13" t="str">
        <f>'MARK LIST'!DL215</f>
        <v>B1</v>
      </c>
      <c r="AW19" s="19" t="str">
        <f>'MARK LIST'!M279</f>
        <v>B1</v>
      </c>
      <c r="AX19" s="19" t="str">
        <f>'MARK LIST'!AA279</f>
        <v>B1</v>
      </c>
      <c r="AY19" s="19" t="str">
        <f>'MARK LIST'!AJ279</f>
        <v>B1</v>
      </c>
      <c r="AZ19" s="13" t="str">
        <f>'MARK LIST'!AP279</f>
        <v>B1</v>
      </c>
      <c r="BA19" s="19" t="str">
        <f>'MARK LIST'!BC279</f>
        <v>B1</v>
      </c>
      <c r="BB19" s="19" t="str">
        <f>'MARK LIST'!BQ279</f>
        <v>B1</v>
      </c>
      <c r="BC19" s="19" t="str">
        <f>'MARK LIST'!BZ279</f>
        <v>A1</v>
      </c>
      <c r="BD19" s="13" t="str">
        <f>'MARK LIST'!CF279</f>
        <v>A1</v>
      </c>
      <c r="BE19" s="13" t="str">
        <f>'MARK LIST'!DJ279</f>
        <v>B1</v>
      </c>
      <c r="BF19" s="13" t="str">
        <f>'MARK LIST'!DK279</f>
        <v>A2</v>
      </c>
      <c r="BG19" s="13" t="str">
        <f>'MARK LIST'!DL279</f>
        <v>A2</v>
      </c>
      <c r="BH19" s="19" t="str">
        <f>'MARK LIST'!M343</f>
        <v>B1</v>
      </c>
      <c r="BI19" s="19" t="str">
        <f>'MARK LIST'!AA343</f>
        <v>B1</v>
      </c>
      <c r="BJ19" s="19" t="str">
        <f>'MARK LIST'!AJ343</f>
        <v>B1</v>
      </c>
      <c r="BK19" s="13" t="str">
        <f>'MARK LIST'!AP343</f>
        <v>B1</v>
      </c>
      <c r="BL19" s="19" t="str">
        <f>'MARK LIST'!BC343</f>
        <v>B1</v>
      </c>
      <c r="BM19" s="19" t="str">
        <f>'MARK LIST'!BQ343</f>
        <v>B1</v>
      </c>
      <c r="BN19" s="19" t="str">
        <f>'MARK LIST'!BZ343</f>
        <v>B1</v>
      </c>
      <c r="BO19" s="13" t="str">
        <f>'MARK LIST'!CF343</f>
        <v>B1</v>
      </c>
      <c r="BP19" s="13" t="str">
        <f>'MARK LIST'!DJ343</f>
        <v>B1</v>
      </c>
      <c r="BQ19" s="13" t="str">
        <f>'MARK LIST'!DK343</f>
        <v>B1</v>
      </c>
      <c r="BR19" s="13" t="str">
        <f>'MARK LIST'!DL343</f>
        <v>B1</v>
      </c>
    </row>
    <row r="20" spans="1:70" ht="13.35" customHeight="1">
      <c r="A20" s="41">
        <f t="shared" si="0"/>
        <v>14</v>
      </c>
      <c r="B20" s="31" t="str">
        <f>'STUDENT PROFILE'!B20</f>
        <v>C</v>
      </c>
      <c r="C20" s="43" t="str">
        <f>'STUDENT PROFILE'!C20</f>
        <v>Tejveer</v>
      </c>
      <c r="D20" s="45">
        <f>'STUDENT PROFILE'!D20</f>
        <v>2743</v>
      </c>
      <c r="E20" s="13" t="str">
        <f>'MARK LIST'!M24</f>
        <v>B1</v>
      </c>
      <c r="F20" s="13" t="str">
        <f>'MARK LIST'!AA24</f>
        <v>B1</v>
      </c>
      <c r="G20" s="13" t="str">
        <f>'MARK LIST'!AJ24</f>
        <v>B1</v>
      </c>
      <c r="H20" s="13" t="str">
        <f>'MARK LIST'!AP24</f>
        <v>B1</v>
      </c>
      <c r="I20" s="19" t="str">
        <f>'MARK LIST'!BC24</f>
        <v>B1</v>
      </c>
      <c r="J20" s="19" t="str">
        <f>'MARK LIST'!BQ24</f>
        <v>B1</v>
      </c>
      <c r="K20" s="19" t="str">
        <f>'MARK LIST'!BZ24</f>
        <v>B1</v>
      </c>
      <c r="L20" s="13" t="str">
        <f>'MARK LIST'!CF24</f>
        <v>B1</v>
      </c>
      <c r="M20" s="13" t="str">
        <f>'MARK LIST'!DJ24</f>
        <v>B1</v>
      </c>
      <c r="N20" s="13" t="str">
        <f>'MARK LIST'!DK24</f>
        <v>B1</v>
      </c>
      <c r="O20" s="13" t="str">
        <f>'MARK LIST'!DL24</f>
        <v>B1</v>
      </c>
      <c r="P20" s="19" t="str">
        <f>'MARK LIST'!M88</f>
        <v>B1</v>
      </c>
      <c r="Q20" s="19" t="str">
        <f>'MARK LIST'!AA88</f>
        <v>B1</v>
      </c>
      <c r="R20" s="19" t="str">
        <f>'MARK LIST'!AJ88</f>
        <v>B1</v>
      </c>
      <c r="S20" s="13" t="str">
        <f>'MARK LIST'!AP88</f>
        <v>B1</v>
      </c>
      <c r="T20" s="19" t="str">
        <f>'MARK LIST'!BC88</f>
        <v>B1</v>
      </c>
      <c r="U20" s="19" t="str">
        <f>'MARK LIST'!BQ88</f>
        <v>B1</v>
      </c>
      <c r="V20" s="19" t="str">
        <f>'MARK LIST'!BZ88</f>
        <v>A1</v>
      </c>
      <c r="W20" s="13" t="str">
        <f>'MARK LIST'!CF88</f>
        <v>A1</v>
      </c>
      <c r="X20" s="13" t="str">
        <f>'MARK LIST'!DJ88</f>
        <v>B1</v>
      </c>
      <c r="Y20" s="13" t="str">
        <f>'MARK LIST'!DK88</f>
        <v>A2</v>
      </c>
      <c r="Z20" s="13" t="str">
        <f>'MARK LIST'!DL88</f>
        <v>A2</v>
      </c>
      <c r="AA20" s="19" t="str">
        <f>'MARK LIST'!M152</f>
        <v>B1</v>
      </c>
      <c r="AB20" s="19" t="str">
        <f>'MARK LIST'!AA152</f>
        <v>B1</v>
      </c>
      <c r="AC20" s="19" t="str">
        <f>'MARK LIST'!AJ152</f>
        <v>B1</v>
      </c>
      <c r="AD20" s="13" t="str">
        <f>'MARK LIST'!AP152</f>
        <v>B1</v>
      </c>
      <c r="AE20" s="19" t="str">
        <f>'MARK LIST'!BC152</f>
        <v>B1</v>
      </c>
      <c r="AF20" s="19" t="str">
        <f>'MARK LIST'!BQ152</f>
        <v>B1</v>
      </c>
      <c r="AG20" s="19" t="str">
        <f>'MARK LIST'!BZ152</f>
        <v>A2</v>
      </c>
      <c r="AH20" s="13" t="str">
        <f>'MARK LIST'!CF152</f>
        <v>A2</v>
      </c>
      <c r="AI20" s="13" t="str">
        <f>'MARK LIST'!DJ152</f>
        <v>B1</v>
      </c>
      <c r="AJ20" s="13" t="str">
        <f>'MARK LIST'!DK152</f>
        <v>A2</v>
      </c>
      <c r="AK20" s="13" t="str">
        <f>'MARK LIST'!DL152</f>
        <v>A2</v>
      </c>
      <c r="AL20" s="19" t="str">
        <f>'MARK LIST'!M216</f>
        <v>B2</v>
      </c>
      <c r="AM20" s="19" t="str">
        <f>'MARK LIST'!AA216</f>
        <v>B1</v>
      </c>
      <c r="AN20" s="19" t="str">
        <f>'MARK LIST'!AJ216</f>
        <v>B1</v>
      </c>
      <c r="AO20" s="13" t="str">
        <f>'MARK LIST'!AP216</f>
        <v>B1</v>
      </c>
      <c r="AP20" s="19" t="str">
        <f>'MARK LIST'!BC216</f>
        <v>B1</v>
      </c>
      <c r="AQ20" s="19" t="str">
        <f>'MARK LIST'!BQ216</f>
        <v>B1</v>
      </c>
      <c r="AR20" s="19" t="str">
        <f>'MARK LIST'!BZ216</f>
        <v>B1</v>
      </c>
      <c r="AS20" s="13" t="str">
        <f>'MARK LIST'!CF216</f>
        <v>B1</v>
      </c>
      <c r="AT20" s="13" t="str">
        <f>'MARK LIST'!DJ216</f>
        <v>B1</v>
      </c>
      <c r="AU20" s="13" t="str">
        <f>'MARK LIST'!DK216</f>
        <v>B1</v>
      </c>
      <c r="AV20" s="13" t="str">
        <f>'MARK LIST'!DL216</f>
        <v>B1</v>
      </c>
      <c r="AW20" s="19" t="str">
        <f>'MARK LIST'!M280</f>
        <v>B1</v>
      </c>
      <c r="AX20" s="19" t="str">
        <f>'MARK LIST'!AA280</f>
        <v>B1</v>
      </c>
      <c r="AY20" s="19" t="str">
        <f>'MARK LIST'!AJ280</f>
        <v>B1</v>
      </c>
      <c r="AZ20" s="13" t="str">
        <f>'MARK LIST'!AP280</f>
        <v>B1</v>
      </c>
      <c r="BA20" s="19" t="str">
        <f>'MARK LIST'!BC280</f>
        <v>B1</v>
      </c>
      <c r="BB20" s="19" t="str">
        <f>'MARK LIST'!BQ280</f>
        <v>B1</v>
      </c>
      <c r="BC20" s="19" t="str">
        <f>'MARK LIST'!BZ280</f>
        <v>A1</v>
      </c>
      <c r="BD20" s="13" t="str">
        <f>'MARK LIST'!CF280</f>
        <v>A1</v>
      </c>
      <c r="BE20" s="13" t="str">
        <f>'MARK LIST'!DJ280</f>
        <v>B1</v>
      </c>
      <c r="BF20" s="13" t="str">
        <f>'MARK LIST'!DK280</f>
        <v>A2</v>
      </c>
      <c r="BG20" s="13" t="str">
        <f>'MARK LIST'!DL280</f>
        <v>A2</v>
      </c>
      <c r="BH20" s="19" t="str">
        <f>'MARK LIST'!M344</f>
        <v>B1</v>
      </c>
      <c r="BI20" s="19" t="str">
        <f>'MARK LIST'!AA344</f>
        <v>B1</v>
      </c>
      <c r="BJ20" s="19" t="str">
        <f>'MARK LIST'!AJ344</f>
        <v>B1</v>
      </c>
      <c r="BK20" s="13" t="str">
        <f>'MARK LIST'!AP344</f>
        <v>B1</v>
      </c>
      <c r="BL20" s="19" t="str">
        <f>'MARK LIST'!BC344</f>
        <v>B1</v>
      </c>
      <c r="BM20" s="19" t="str">
        <f>'MARK LIST'!BQ344</f>
        <v>B1</v>
      </c>
      <c r="BN20" s="19" t="str">
        <f>'MARK LIST'!BZ344</f>
        <v>B1</v>
      </c>
      <c r="BO20" s="13" t="str">
        <f>'MARK LIST'!CF344</f>
        <v>B1</v>
      </c>
      <c r="BP20" s="13" t="str">
        <f>'MARK LIST'!DJ344</f>
        <v>B1</v>
      </c>
      <c r="BQ20" s="13" t="str">
        <f>'MARK LIST'!DK344</f>
        <v>B1</v>
      </c>
      <c r="BR20" s="13" t="str">
        <f>'MARK LIST'!DL344</f>
        <v>B1</v>
      </c>
    </row>
    <row r="21" spans="1:70" ht="13.35" customHeight="1">
      <c r="A21" s="41">
        <f t="shared" si="0"/>
        <v>15</v>
      </c>
      <c r="B21" s="31" t="str">
        <f>'STUDENT PROFILE'!B21</f>
        <v>C</v>
      </c>
      <c r="C21" s="43" t="str">
        <f>'STUDENT PROFILE'!C21</f>
        <v>Rahul</v>
      </c>
      <c r="D21" s="45">
        <f>'STUDENT PROFILE'!D21</f>
        <v>2744</v>
      </c>
      <c r="E21" s="13" t="str">
        <f>'MARK LIST'!M25</f>
        <v>B1</v>
      </c>
      <c r="F21" s="13" t="str">
        <f>'MARK LIST'!AA25</f>
        <v>B1</v>
      </c>
      <c r="G21" s="13" t="str">
        <f>'MARK LIST'!AJ25</f>
        <v>B1</v>
      </c>
      <c r="H21" s="13" t="str">
        <f>'MARK LIST'!AP25</f>
        <v>B1</v>
      </c>
      <c r="I21" s="19" t="str">
        <f>'MARK LIST'!BC25</f>
        <v>B1</v>
      </c>
      <c r="J21" s="19" t="str">
        <f>'MARK LIST'!BQ25</f>
        <v>B1</v>
      </c>
      <c r="K21" s="19" t="str">
        <f>'MARK LIST'!BZ25</f>
        <v>B1</v>
      </c>
      <c r="L21" s="13" t="str">
        <f>'MARK LIST'!CF25</f>
        <v>B1</v>
      </c>
      <c r="M21" s="13" t="str">
        <f>'MARK LIST'!DJ25</f>
        <v>B1</v>
      </c>
      <c r="N21" s="13" t="str">
        <f>'MARK LIST'!DK25</f>
        <v>B1</v>
      </c>
      <c r="O21" s="13" t="str">
        <f>'MARK LIST'!DL25</f>
        <v>B1</v>
      </c>
      <c r="P21" s="19" t="str">
        <f>'MARK LIST'!M89</f>
        <v>B1</v>
      </c>
      <c r="Q21" s="19" t="str">
        <f>'MARK LIST'!AA89</f>
        <v>B1</v>
      </c>
      <c r="R21" s="19" t="str">
        <f>'MARK LIST'!AJ89</f>
        <v>B1</v>
      </c>
      <c r="S21" s="13" t="str">
        <f>'MARK LIST'!AP89</f>
        <v>B1</v>
      </c>
      <c r="T21" s="19" t="str">
        <f>'MARK LIST'!BC89</f>
        <v>B1</v>
      </c>
      <c r="U21" s="19" t="str">
        <f>'MARK LIST'!BQ89</f>
        <v>B1</v>
      </c>
      <c r="V21" s="19" t="str">
        <f>'MARK LIST'!BZ89</f>
        <v>A1</v>
      </c>
      <c r="W21" s="13" t="str">
        <f>'MARK LIST'!CF89</f>
        <v>A1</v>
      </c>
      <c r="X21" s="13" t="str">
        <f>'MARK LIST'!DJ89</f>
        <v>B1</v>
      </c>
      <c r="Y21" s="13" t="str">
        <f>'MARK LIST'!DK89</f>
        <v>A2</v>
      </c>
      <c r="Z21" s="13" t="str">
        <f>'MARK LIST'!DL89</f>
        <v>A2</v>
      </c>
      <c r="AA21" s="19" t="str">
        <f>'MARK LIST'!M153</f>
        <v>B1</v>
      </c>
      <c r="AB21" s="19" t="str">
        <f>'MARK LIST'!AA153</f>
        <v>B1</v>
      </c>
      <c r="AC21" s="19" t="str">
        <f>'MARK LIST'!AJ153</f>
        <v>B1</v>
      </c>
      <c r="AD21" s="13" t="str">
        <f>'MARK LIST'!AP153</f>
        <v>B1</v>
      </c>
      <c r="AE21" s="19" t="str">
        <f>'MARK LIST'!BC153</f>
        <v>B1</v>
      </c>
      <c r="AF21" s="19" t="str">
        <f>'MARK LIST'!BQ153</f>
        <v>B1</v>
      </c>
      <c r="AG21" s="19" t="str">
        <f>'MARK LIST'!BZ153</f>
        <v>A2</v>
      </c>
      <c r="AH21" s="13" t="str">
        <f>'MARK LIST'!CF153</f>
        <v>A2</v>
      </c>
      <c r="AI21" s="13" t="str">
        <f>'MARK LIST'!DJ153</f>
        <v>B1</v>
      </c>
      <c r="AJ21" s="13" t="str">
        <f>'MARK LIST'!DK153</f>
        <v>A2</v>
      </c>
      <c r="AK21" s="13" t="str">
        <f>'MARK LIST'!DL153</f>
        <v>A2</v>
      </c>
      <c r="AL21" s="19" t="str">
        <f>'MARK LIST'!M217</f>
        <v>B2</v>
      </c>
      <c r="AM21" s="19" t="str">
        <f>'MARK LIST'!AA217</f>
        <v>B1</v>
      </c>
      <c r="AN21" s="19" t="str">
        <f>'MARK LIST'!AJ217</f>
        <v>B1</v>
      </c>
      <c r="AO21" s="13" t="str">
        <f>'MARK LIST'!AP217</f>
        <v>B1</v>
      </c>
      <c r="AP21" s="19" t="str">
        <f>'MARK LIST'!BC217</f>
        <v>B1</v>
      </c>
      <c r="AQ21" s="19" t="str">
        <f>'MARK LIST'!BQ217</f>
        <v>B1</v>
      </c>
      <c r="AR21" s="19" t="str">
        <f>'MARK LIST'!BZ217</f>
        <v>B1</v>
      </c>
      <c r="AS21" s="13" t="str">
        <f>'MARK LIST'!CF217</f>
        <v>B1</v>
      </c>
      <c r="AT21" s="13" t="str">
        <f>'MARK LIST'!DJ217</f>
        <v>B1</v>
      </c>
      <c r="AU21" s="13" t="str">
        <f>'MARK LIST'!DK217</f>
        <v>B1</v>
      </c>
      <c r="AV21" s="13" t="str">
        <f>'MARK LIST'!DL217</f>
        <v>B1</v>
      </c>
      <c r="AW21" s="19" t="str">
        <f>'MARK LIST'!M281</f>
        <v>B1</v>
      </c>
      <c r="AX21" s="19" t="str">
        <f>'MARK LIST'!AA281</f>
        <v>B1</v>
      </c>
      <c r="AY21" s="19" t="str">
        <f>'MARK LIST'!AJ281</f>
        <v>B1</v>
      </c>
      <c r="AZ21" s="13" t="str">
        <f>'MARK LIST'!AP281</f>
        <v>B1</v>
      </c>
      <c r="BA21" s="19" t="str">
        <f>'MARK LIST'!BC281</f>
        <v>B1</v>
      </c>
      <c r="BB21" s="19" t="str">
        <f>'MARK LIST'!BQ281</f>
        <v>B1</v>
      </c>
      <c r="BC21" s="19" t="str">
        <f>'MARK LIST'!BZ281</f>
        <v>A1</v>
      </c>
      <c r="BD21" s="13" t="str">
        <f>'MARK LIST'!CF281</f>
        <v>A1</v>
      </c>
      <c r="BE21" s="13" t="str">
        <f>'MARK LIST'!DJ281</f>
        <v>B1</v>
      </c>
      <c r="BF21" s="13" t="str">
        <f>'MARK LIST'!DK281</f>
        <v>A2</v>
      </c>
      <c r="BG21" s="13" t="str">
        <f>'MARK LIST'!DL281</f>
        <v>A2</v>
      </c>
      <c r="BH21" s="19" t="str">
        <f>'MARK LIST'!M345</f>
        <v>B1</v>
      </c>
      <c r="BI21" s="19" t="str">
        <f>'MARK LIST'!AA345</f>
        <v>B1</v>
      </c>
      <c r="BJ21" s="19" t="str">
        <f>'MARK LIST'!AJ345</f>
        <v>B1</v>
      </c>
      <c r="BK21" s="13" t="str">
        <f>'MARK LIST'!AP345</f>
        <v>B1</v>
      </c>
      <c r="BL21" s="19" t="str">
        <f>'MARK LIST'!BC345</f>
        <v>B1</v>
      </c>
      <c r="BM21" s="19" t="str">
        <f>'MARK LIST'!BQ345</f>
        <v>B1</v>
      </c>
      <c r="BN21" s="19" t="str">
        <f>'MARK LIST'!BZ345</f>
        <v>B1</v>
      </c>
      <c r="BO21" s="13" t="str">
        <f>'MARK LIST'!CF345</f>
        <v>B1</v>
      </c>
      <c r="BP21" s="13" t="str">
        <f>'MARK LIST'!DJ345</f>
        <v>B1</v>
      </c>
      <c r="BQ21" s="13" t="str">
        <f>'MARK LIST'!DK345</f>
        <v>B1</v>
      </c>
      <c r="BR21" s="13" t="str">
        <f>'MARK LIST'!DL345</f>
        <v>B1</v>
      </c>
    </row>
    <row r="22" spans="1:70" ht="13.35" customHeight="1">
      <c r="A22" s="41">
        <f t="shared" si="0"/>
        <v>16</v>
      </c>
      <c r="B22" s="31" t="str">
        <f>'STUDENT PROFILE'!B22</f>
        <v>F</v>
      </c>
      <c r="C22" s="43" t="str">
        <f>'STUDENT PROFILE'!C22</f>
        <v>Ritu</v>
      </c>
      <c r="D22" s="45">
        <f>'STUDENT PROFILE'!D22</f>
        <v>2745</v>
      </c>
      <c r="E22" s="13" t="str">
        <f>'MARK LIST'!M26</f>
        <v>B2</v>
      </c>
      <c r="F22" s="13" t="str">
        <f>'MARK LIST'!AA26</f>
        <v>B2</v>
      </c>
      <c r="G22" s="13" t="str">
        <f>'MARK LIST'!AJ26</f>
        <v>B2</v>
      </c>
      <c r="H22" s="13" t="str">
        <f>'MARK LIST'!AP26</f>
        <v>B2</v>
      </c>
      <c r="I22" s="19" t="str">
        <f>'MARK LIST'!BC26</f>
        <v>B2</v>
      </c>
      <c r="J22" s="19" t="str">
        <f>'MARK LIST'!BQ26</f>
        <v>B2</v>
      </c>
      <c r="K22" s="19" t="str">
        <f>'MARK LIST'!BZ26</f>
        <v>B2</v>
      </c>
      <c r="L22" s="13" t="str">
        <f>'MARK LIST'!CF26</f>
        <v>B2</v>
      </c>
      <c r="M22" s="13" t="str">
        <f>'MARK LIST'!DJ26</f>
        <v>B2</v>
      </c>
      <c r="N22" s="13" t="str">
        <f>'MARK LIST'!DK26</f>
        <v>B2</v>
      </c>
      <c r="O22" s="13" t="str">
        <f>'MARK LIST'!DL26</f>
        <v>B2</v>
      </c>
      <c r="P22" s="19" t="str">
        <f>'MARK LIST'!M90</f>
        <v>B2</v>
      </c>
      <c r="Q22" s="19" t="str">
        <f>'MARK LIST'!AA90</f>
        <v>B2</v>
      </c>
      <c r="R22" s="19" t="str">
        <f>'MARK LIST'!AJ90</f>
        <v>B2</v>
      </c>
      <c r="S22" s="13" t="str">
        <f>'MARK LIST'!AP90</f>
        <v>B2</v>
      </c>
      <c r="T22" s="19" t="str">
        <f>'MARK LIST'!BC90</f>
        <v>B2</v>
      </c>
      <c r="U22" s="19" t="str">
        <f>'MARK LIST'!BQ90</f>
        <v>B2</v>
      </c>
      <c r="V22" s="19" t="str">
        <f>'MARK LIST'!BZ90</f>
        <v>A2</v>
      </c>
      <c r="W22" s="13" t="str">
        <f>'MARK LIST'!CF90</f>
        <v>B1</v>
      </c>
      <c r="X22" s="13" t="str">
        <f>'MARK LIST'!DJ90</f>
        <v>B2</v>
      </c>
      <c r="Y22" s="13" t="str">
        <f>'MARK LIST'!DK90</f>
        <v>B1</v>
      </c>
      <c r="Z22" s="13" t="str">
        <f>'MARK LIST'!DL90</f>
        <v>B1</v>
      </c>
      <c r="AA22" s="19" t="str">
        <f>'MARK LIST'!M154</f>
        <v>B2</v>
      </c>
      <c r="AB22" s="19" t="str">
        <f>'MARK LIST'!AA154</f>
        <v>B2</v>
      </c>
      <c r="AC22" s="19" t="str">
        <f>'MARK LIST'!AJ154</f>
        <v>B2</v>
      </c>
      <c r="AD22" s="13" t="str">
        <f>'MARK LIST'!AP154</f>
        <v>B2</v>
      </c>
      <c r="AE22" s="19" t="str">
        <f>'MARK LIST'!BC154</f>
        <v>B2</v>
      </c>
      <c r="AF22" s="19" t="str">
        <f>'MARK LIST'!BQ154</f>
        <v>B2</v>
      </c>
      <c r="AG22" s="19" t="str">
        <f>'MARK LIST'!BZ154</f>
        <v>B1</v>
      </c>
      <c r="AH22" s="13" t="str">
        <f>'MARK LIST'!CF154</f>
        <v>B1</v>
      </c>
      <c r="AI22" s="13" t="str">
        <f>'MARK LIST'!DJ154</f>
        <v>B2</v>
      </c>
      <c r="AJ22" s="13" t="str">
        <f>'MARK LIST'!DK154</f>
        <v>B1</v>
      </c>
      <c r="AK22" s="13" t="str">
        <f>'MARK LIST'!DL154</f>
        <v>B1</v>
      </c>
      <c r="AL22" s="19" t="str">
        <f>'MARK LIST'!M218</f>
        <v>C1</v>
      </c>
      <c r="AM22" s="19" t="str">
        <f>'MARK LIST'!AA218</f>
        <v>B2</v>
      </c>
      <c r="AN22" s="19" t="str">
        <f>'MARK LIST'!AJ218</f>
        <v>B2</v>
      </c>
      <c r="AO22" s="13" t="str">
        <f>'MARK LIST'!AP218</f>
        <v>B2</v>
      </c>
      <c r="AP22" s="19" t="str">
        <f>'MARK LIST'!BC218</f>
        <v>B2</v>
      </c>
      <c r="AQ22" s="19" t="str">
        <f>'MARK LIST'!BQ218</f>
        <v>B2</v>
      </c>
      <c r="AR22" s="19" t="str">
        <f>'MARK LIST'!BZ218</f>
        <v>B2</v>
      </c>
      <c r="AS22" s="13" t="str">
        <f>'MARK LIST'!CF218</f>
        <v>B2</v>
      </c>
      <c r="AT22" s="13" t="str">
        <f>'MARK LIST'!DJ218</f>
        <v>B2</v>
      </c>
      <c r="AU22" s="13" t="str">
        <f>'MARK LIST'!DK218</f>
        <v>B2</v>
      </c>
      <c r="AV22" s="13" t="str">
        <f>'MARK LIST'!DL218</f>
        <v>B2</v>
      </c>
      <c r="AW22" s="19" t="str">
        <f>'MARK LIST'!M282</f>
        <v>B2</v>
      </c>
      <c r="AX22" s="19" t="str">
        <f>'MARK LIST'!AA282</f>
        <v>B2</v>
      </c>
      <c r="AY22" s="19" t="str">
        <f>'MARK LIST'!AJ282</f>
        <v>B2</v>
      </c>
      <c r="AZ22" s="13" t="str">
        <f>'MARK LIST'!AP282</f>
        <v>B2</v>
      </c>
      <c r="BA22" s="19" t="str">
        <f>'MARK LIST'!BC282</f>
        <v>B2</v>
      </c>
      <c r="BB22" s="19" t="str">
        <f>'MARK LIST'!BQ282</f>
        <v>B2</v>
      </c>
      <c r="BC22" s="19" t="str">
        <f>'MARK LIST'!BZ282</f>
        <v>A2</v>
      </c>
      <c r="BD22" s="13" t="str">
        <f>'MARK LIST'!CF282</f>
        <v>B1</v>
      </c>
      <c r="BE22" s="13" t="str">
        <f>'MARK LIST'!DJ282</f>
        <v>B2</v>
      </c>
      <c r="BF22" s="13" t="str">
        <f>'MARK LIST'!DK282</f>
        <v>B1</v>
      </c>
      <c r="BG22" s="13" t="str">
        <f>'MARK LIST'!DL282</f>
        <v>B1</v>
      </c>
      <c r="BH22" s="19" t="str">
        <f>'MARK LIST'!M346</f>
        <v>B2</v>
      </c>
      <c r="BI22" s="19" t="str">
        <f>'MARK LIST'!AA346</f>
        <v>B2</v>
      </c>
      <c r="BJ22" s="19" t="str">
        <f>'MARK LIST'!AJ346</f>
        <v>B2</v>
      </c>
      <c r="BK22" s="13" t="str">
        <f>'MARK LIST'!AP346</f>
        <v>B2</v>
      </c>
      <c r="BL22" s="19" t="str">
        <f>'MARK LIST'!BC346</f>
        <v>B2</v>
      </c>
      <c r="BM22" s="19" t="str">
        <f>'MARK LIST'!BQ346</f>
        <v>B2</v>
      </c>
      <c r="BN22" s="19" t="str">
        <f>'MARK LIST'!BZ346</f>
        <v>B2</v>
      </c>
      <c r="BO22" s="13" t="str">
        <f>'MARK LIST'!CF346</f>
        <v>B2</v>
      </c>
      <c r="BP22" s="13" t="str">
        <f>'MARK LIST'!DJ346</f>
        <v>B2</v>
      </c>
      <c r="BQ22" s="13" t="str">
        <f>'MARK LIST'!DK346</f>
        <v>B2</v>
      </c>
      <c r="BR22" s="13" t="str">
        <f>'MARK LIST'!DL346</f>
        <v>B2</v>
      </c>
    </row>
    <row r="23" spans="1:70" ht="13.35" customHeight="1">
      <c r="A23" s="41">
        <f t="shared" si="0"/>
        <v>17</v>
      </c>
      <c r="B23" s="31" t="str">
        <f>'STUDENT PROFILE'!B23</f>
        <v>F</v>
      </c>
      <c r="C23" s="43" t="str">
        <f>'STUDENT PROFILE'!C23</f>
        <v>Pooja Kumari</v>
      </c>
      <c r="D23" s="45">
        <f>'STUDENT PROFILE'!D23</f>
        <v>2746</v>
      </c>
      <c r="E23" s="13" t="str">
        <f>'MARK LIST'!M27</f>
        <v>B2</v>
      </c>
      <c r="F23" s="13" t="str">
        <f>'MARK LIST'!AA27</f>
        <v>B2</v>
      </c>
      <c r="G23" s="13" t="str">
        <f>'MARK LIST'!AJ27</f>
        <v>B2</v>
      </c>
      <c r="H23" s="13" t="str">
        <f>'MARK LIST'!AP27</f>
        <v>B2</v>
      </c>
      <c r="I23" s="19" t="str">
        <f>'MARK LIST'!BC27</f>
        <v>B2</v>
      </c>
      <c r="J23" s="19" t="str">
        <f>'MARK LIST'!BQ27</f>
        <v>B2</v>
      </c>
      <c r="K23" s="19" t="str">
        <f>'MARK LIST'!BZ27</f>
        <v>B2</v>
      </c>
      <c r="L23" s="13" t="str">
        <f>'MARK LIST'!CF27</f>
        <v>B2</v>
      </c>
      <c r="M23" s="13" t="str">
        <f>'MARK LIST'!DJ27</f>
        <v>B2</v>
      </c>
      <c r="N23" s="13" t="str">
        <f>'MARK LIST'!DK27</f>
        <v>B2</v>
      </c>
      <c r="O23" s="13" t="str">
        <f>'MARK LIST'!DL27</f>
        <v>B2</v>
      </c>
      <c r="P23" s="19" t="str">
        <f>'MARK LIST'!M91</f>
        <v>B2</v>
      </c>
      <c r="Q23" s="19" t="str">
        <f>'MARK LIST'!AA91</f>
        <v>B2</v>
      </c>
      <c r="R23" s="19" t="str">
        <f>'MARK LIST'!AJ91</f>
        <v>B2</v>
      </c>
      <c r="S23" s="13" t="str">
        <f>'MARK LIST'!AP91</f>
        <v>B2</v>
      </c>
      <c r="T23" s="19" t="str">
        <f>'MARK LIST'!BC91</f>
        <v>B2</v>
      </c>
      <c r="U23" s="19" t="str">
        <f>'MARK LIST'!BQ91</f>
        <v>B2</v>
      </c>
      <c r="V23" s="19" t="str">
        <f>'MARK LIST'!BZ91</f>
        <v>A2</v>
      </c>
      <c r="W23" s="13" t="str">
        <f>'MARK LIST'!CF91</f>
        <v>B1</v>
      </c>
      <c r="X23" s="13" t="str">
        <f>'MARK LIST'!DJ91</f>
        <v>B2</v>
      </c>
      <c r="Y23" s="13" t="str">
        <f>'MARK LIST'!DK91</f>
        <v>B1</v>
      </c>
      <c r="Z23" s="13" t="str">
        <f>'MARK LIST'!DL91</f>
        <v>B1</v>
      </c>
      <c r="AA23" s="19" t="str">
        <f>'MARK LIST'!M155</f>
        <v>B2</v>
      </c>
      <c r="AB23" s="19" t="str">
        <f>'MARK LIST'!AA155</f>
        <v>B2</v>
      </c>
      <c r="AC23" s="19" t="str">
        <f>'MARK LIST'!AJ155</f>
        <v>B2</v>
      </c>
      <c r="AD23" s="13" t="str">
        <f>'MARK LIST'!AP155</f>
        <v>B2</v>
      </c>
      <c r="AE23" s="19" t="str">
        <f>'MARK LIST'!BC155</f>
        <v>B2</v>
      </c>
      <c r="AF23" s="19" t="str">
        <f>'MARK LIST'!BQ155</f>
        <v>B2</v>
      </c>
      <c r="AG23" s="19" t="str">
        <f>'MARK LIST'!BZ155</f>
        <v>B1</v>
      </c>
      <c r="AH23" s="13" t="str">
        <f>'MARK LIST'!CF155</f>
        <v>B1</v>
      </c>
      <c r="AI23" s="13" t="str">
        <f>'MARK LIST'!DJ155</f>
        <v>B2</v>
      </c>
      <c r="AJ23" s="13" t="str">
        <f>'MARK LIST'!DK155</f>
        <v>B1</v>
      </c>
      <c r="AK23" s="13" t="str">
        <f>'MARK LIST'!DL155</f>
        <v>B1</v>
      </c>
      <c r="AL23" s="19" t="str">
        <f>'MARK LIST'!M219</f>
        <v>C1</v>
      </c>
      <c r="AM23" s="19" t="str">
        <f>'MARK LIST'!AA219</f>
        <v>B2</v>
      </c>
      <c r="AN23" s="19" t="str">
        <f>'MARK LIST'!AJ219</f>
        <v>B2</v>
      </c>
      <c r="AO23" s="13" t="str">
        <f>'MARK LIST'!AP219</f>
        <v>B2</v>
      </c>
      <c r="AP23" s="19" t="str">
        <f>'MARK LIST'!BC219</f>
        <v>B2</v>
      </c>
      <c r="AQ23" s="19" t="str">
        <f>'MARK LIST'!BQ219</f>
        <v>B2</v>
      </c>
      <c r="AR23" s="19" t="str">
        <f>'MARK LIST'!BZ219</f>
        <v>B2</v>
      </c>
      <c r="AS23" s="13" t="str">
        <f>'MARK LIST'!CF219</f>
        <v>B2</v>
      </c>
      <c r="AT23" s="13" t="str">
        <f>'MARK LIST'!DJ219</f>
        <v>B2</v>
      </c>
      <c r="AU23" s="13" t="str">
        <f>'MARK LIST'!DK219</f>
        <v>B2</v>
      </c>
      <c r="AV23" s="13" t="str">
        <f>'MARK LIST'!DL219</f>
        <v>B2</v>
      </c>
      <c r="AW23" s="19" t="str">
        <f>'MARK LIST'!M283</f>
        <v>B2</v>
      </c>
      <c r="AX23" s="19" t="str">
        <f>'MARK LIST'!AA283</f>
        <v>B2</v>
      </c>
      <c r="AY23" s="19" t="str">
        <f>'MARK LIST'!AJ283</f>
        <v>B2</v>
      </c>
      <c r="AZ23" s="13" t="str">
        <f>'MARK LIST'!AP283</f>
        <v>B2</v>
      </c>
      <c r="BA23" s="19" t="str">
        <f>'MARK LIST'!BC283</f>
        <v>B2</v>
      </c>
      <c r="BB23" s="19" t="str">
        <f>'MARK LIST'!BQ283</f>
        <v>B2</v>
      </c>
      <c r="BC23" s="19" t="str">
        <f>'MARK LIST'!BZ283</f>
        <v>A2</v>
      </c>
      <c r="BD23" s="13" t="str">
        <f>'MARK LIST'!CF283</f>
        <v>B1</v>
      </c>
      <c r="BE23" s="13" t="str">
        <f>'MARK LIST'!DJ283</f>
        <v>B2</v>
      </c>
      <c r="BF23" s="13" t="str">
        <f>'MARK LIST'!DK283</f>
        <v>B1</v>
      </c>
      <c r="BG23" s="13" t="str">
        <f>'MARK LIST'!DL283</f>
        <v>B1</v>
      </c>
      <c r="BH23" s="19" t="str">
        <f>'MARK LIST'!M347</f>
        <v>B2</v>
      </c>
      <c r="BI23" s="19" t="str">
        <f>'MARK LIST'!AA347</f>
        <v>B2</v>
      </c>
      <c r="BJ23" s="19" t="str">
        <f>'MARK LIST'!AJ347</f>
        <v>B2</v>
      </c>
      <c r="BK23" s="13" t="str">
        <f>'MARK LIST'!AP347</f>
        <v>B2</v>
      </c>
      <c r="BL23" s="19" t="str">
        <f>'MARK LIST'!BC347</f>
        <v>B2</v>
      </c>
      <c r="BM23" s="19" t="str">
        <f>'MARK LIST'!BQ347</f>
        <v>B2</v>
      </c>
      <c r="BN23" s="19" t="str">
        <f>'MARK LIST'!BZ347</f>
        <v>B2</v>
      </c>
      <c r="BO23" s="13" t="str">
        <f>'MARK LIST'!CF347</f>
        <v>B2</v>
      </c>
      <c r="BP23" s="13" t="str">
        <f>'MARK LIST'!DJ347</f>
        <v>B2</v>
      </c>
      <c r="BQ23" s="13" t="str">
        <f>'MARK LIST'!DK347</f>
        <v>B2</v>
      </c>
      <c r="BR23" s="13" t="str">
        <f>'MARK LIST'!DL347</f>
        <v>B2</v>
      </c>
    </row>
    <row r="24" spans="1:70" ht="13.35" customHeight="1">
      <c r="A24" s="41">
        <f t="shared" si="0"/>
        <v>18</v>
      </c>
      <c r="B24" s="31" t="str">
        <f>'STUDENT PROFILE'!B24</f>
        <v>I</v>
      </c>
      <c r="C24" s="43" t="str">
        <f>'STUDENT PROFILE'!C24</f>
        <v>Dheeraj Kumar</v>
      </c>
      <c r="D24" s="45">
        <f>'STUDENT PROFILE'!D24</f>
        <v>2747</v>
      </c>
      <c r="E24" s="13" t="str">
        <f>'MARK LIST'!M28</f>
        <v>B2</v>
      </c>
      <c r="F24" s="13" t="str">
        <f>'MARK LIST'!AA28</f>
        <v>B2</v>
      </c>
      <c r="G24" s="13" t="str">
        <f>'MARK LIST'!AJ28</f>
        <v>B2</v>
      </c>
      <c r="H24" s="13" t="str">
        <f>'MARK LIST'!AP28</f>
        <v>B2</v>
      </c>
      <c r="I24" s="19" t="str">
        <f>'MARK LIST'!BC28</f>
        <v>B2</v>
      </c>
      <c r="J24" s="19" t="str">
        <f>'MARK LIST'!BQ28</f>
        <v>B2</v>
      </c>
      <c r="K24" s="19" t="str">
        <f>'MARK LIST'!BZ28</f>
        <v>B2</v>
      </c>
      <c r="L24" s="13" t="str">
        <f>'MARK LIST'!CF28</f>
        <v>B2</v>
      </c>
      <c r="M24" s="13" t="str">
        <f>'MARK LIST'!DJ28</f>
        <v>B2</v>
      </c>
      <c r="N24" s="13" t="str">
        <f>'MARK LIST'!DK28</f>
        <v>B2</v>
      </c>
      <c r="O24" s="13" t="str">
        <f>'MARK LIST'!DL28</f>
        <v>B2</v>
      </c>
      <c r="P24" s="19" t="str">
        <f>'MARK LIST'!M92</f>
        <v>B2</v>
      </c>
      <c r="Q24" s="19" t="str">
        <f>'MARK LIST'!AA92</f>
        <v>B2</v>
      </c>
      <c r="R24" s="19" t="str">
        <f>'MARK LIST'!AJ92</f>
        <v>B2</v>
      </c>
      <c r="S24" s="13" t="str">
        <f>'MARK LIST'!AP92</f>
        <v>B2</v>
      </c>
      <c r="T24" s="19" t="str">
        <f>'MARK LIST'!BC92</f>
        <v>B2</v>
      </c>
      <c r="U24" s="19" t="str">
        <f>'MARK LIST'!BQ92</f>
        <v>B2</v>
      </c>
      <c r="V24" s="19" t="str">
        <f>'MARK LIST'!BZ92</f>
        <v>A2</v>
      </c>
      <c r="W24" s="13" t="str">
        <f>'MARK LIST'!CF92</f>
        <v>B1</v>
      </c>
      <c r="X24" s="13" t="str">
        <f>'MARK LIST'!DJ92</f>
        <v>B2</v>
      </c>
      <c r="Y24" s="13" t="str">
        <f>'MARK LIST'!DK92</f>
        <v>B1</v>
      </c>
      <c r="Z24" s="13" t="str">
        <f>'MARK LIST'!DL92</f>
        <v>B1</v>
      </c>
      <c r="AA24" s="19" t="str">
        <f>'MARK LIST'!M156</f>
        <v>B2</v>
      </c>
      <c r="AB24" s="19" t="str">
        <f>'MARK LIST'!AA156</f>
        <v>B2</v>
      </c>
      <c r="AC24" s="19" t="str">
        <f>'MARK LIST'!AJ156</f>
        <v>B2</v>
      </c>
      <c r="AD24" s="13" t="str">
        <f>'MARK LIST'!AP156</f>
        <v>B2</v>
      </c>
      <c r="AE24" s="19" t="str">
        <f>'MARK LIST'!BC156</f>
        <v>B2</v>
      </c>
      <c r="AF24" s="19" t="str">
        <f>'MARK LIST'!BQ156</f>
        <v>B2</v>
      </c>
      <c r="AG24" s="19" t="str">
        <f>'MARK LIST'!BZ156</f>
        <v>B1</v>
      </c>
      <c r="AH24" s="13" t="str">
        <f>'MARK LIST'!CF156</f>
        <v>B1</v>
      </c>
      <c r="AI24" s="13" t="str">
        <f>'MARK LIST'!DJ156</f>
        <v>B2</v>
      </c>
      <c r="AJ24" s="13" t="str">
        <f>'MARK LIST'!DK156</f>
        <v>B1</v>
      </c>
      <c r="AK24" s="13" t="str">
        <f>'MARK LIST'!DL156</f>
        <v>B1</v>
      </c>
      <c r="AL24" s="19" t="str">
        <f>'MARK LIST'!M220</f>
        <v>C1</v>
      </c>
      <c r="AM24" s="19" t="str">
        <f>'MARK LIST'!AA220</f>
        <v>B2</v>
      </c>
      <c r="AN24" s="19" t="str">
        <f>'MARK LIST'!AJ220</f>
        <v>B2</v>
      </c>
      <c r="AO24" s="13" t="str">
        <f>'MARK LIST'!AP220</f>
        <v>B2</v>
      </c>
      <c r="AP24" s="19" t="str">
        <f>'MARK LIST'!BC220</f>
        <v>B2</v>
      </c>
      <c r="AQ24" s="19" t="str">
        <f>'MARK LIST'!BQ220</f>
        <v>B2</v>
      </c>
      <c r="AR24" s="19" t="str">
        <f>'MARK LIST'!BZ220</f>
        <v>B2</v>
      </c>
      <c r="AS24" s="13" t="str">
        <f>'MARK LIST'!CF220</f>
        <v>B2</v>
      </c>
      <c r="AT24" s="13" t="str">
        <f>'MARK LIST'!DJ220</f>
        <v>B2</v>
      </c>
      <c r="AU24" s="13" t="str">
        <f>'MARK LIST'!DK220</f>
        <v>B2</v>
      </c>
      <c r="AV24" s="13" t="str">
        <f>'MARK LIST'!DL220</f>
        <v>B2</v>
      </c>
      <c r="AW24" s="19" t="str">
        <f>'MARK LIST'!M284</f>
        <v>B2</v>
      </c>
      <c r="AX24" s="19" t="str">
        <f>'MARK LIST'!AA284</f>
        <v>B2</v>
      </c>
      <c r="AY24" s="19" t="str">
        <f>'MARK LIST'!AJ284</f>
        <v>B2</v>
      </c>
      <c r="AZ24" s="13" t="str">
        <f>'MARK LIST'!AP284</f>
        <v>B2</v>
      </c>
      <c r="BA24" s="19" t="str">
        <f>'MARK LIST'!BC284</f>
        <v>B2</v>
      </c>
      <c r="BB24" s="19" t="str">
        <f>'MARK LIST'!BQ284</f>
        <v>B2</v>
      </c>
      <c r="BC24" s="19" t="str">
        <f>'MARK LIST'!BZ284</f>
        <v>A2</v>
      </c>
      <c r="BD24" s="13" t="str">
        <f>'MARK LIST'!CF284</f>
        <v>B1</v>
      </c>
      <c r="BE24" s="13" t="str">
        <f>'MARK LIST'!DJ284</f>
        <v>B2</v>
      </c>
      <c r="BF24" s="13" t="str">
        <f>'MARK LIST'!DK284</f>
        <v>B1</v>
      </c>
      <c r="BG24" s="13" t="str">
        <f>'MARK LIST'!DL284</f>
        <v>B1</v>
      </c>
      <c r="BH24" s="19" t="str">
        <f>'MARK LIST'!M348</f>
        <v>B2</v>
      </c>
      <c r="BI24" s="19" t="str">
        <f>'MARK LIST'!AA348</f>
        <v>B2</v>
      </c>
      <c r="BJ24" s="19" t="str">
        <f>'MARK LIST'!AJ348</f>
        <v>B2</v>
      </c>
      <c r="BK24" s="13" t="str">
        <f>'MARK LIST'!AP348</f>
        <v>B2</v>
      </c>
      <c r="BL24" s="19" t="str">
        <f>'MARK LIST'!BC348</f>
        <v>B2</v>
      </c>
      <c r="BM24" s="19" t="str">
        <f>'MARK LIST'!BQ348</f>
        <v>B2</v>
      </c>
      <c r="BN24" s="19" t="str">
        <f>'MARK LIST'!BZ348</f>
        <v>B2</v>
      </c>
      <c r="BO24" s="13" t="str">
        <f>'MARK LIST'!CF348</f>
        <v>B2</v>
      </c>
      <c r="BP24" s="13" t="str">
        <f>'MARK LIST'!DJ348</f>
        <v>B2</v>
      </c>
      <c r="BQ24" s="13" t="str">
        <f>'MARK LIST'!DK348</f>
        <v>B2</v>
      </c>
      <c r="BR24" s="13" t="str">
        <f>'MARK LIST'!DL348</f>
        <v>B2</v>
      </c>
    </row>
    <row r="25" spans="1:70" ht="13.35" customHeight="1">
      <c r="A25" s="41">
        <f t="shared" si="0"/>
        <v>19</v>
      </c>
      <c r="B25" s="31" t="str">
        <f>'STUDENT PROFILE'!B25</f>
        <v>J</v>
      </c>
      <c r="C25" s="43" t="str">
        <f>'STUDENT PROFILE'!C25</f>
        <v>Rohit</v>
      </c>
      <c r="D25" s="45">
        <f>'STUDENT PROFILE'!D25</f>
        <v>2748</v>
      </c>
      <c r="E25" s="13" t="str">
        <f>'MARK LIST'!M29</f>
        <v>B2</v>
      </c>
      <c r="F25" s="13" t="str">
        <f>'MARK LIST'!AA29</f>
        <v>B2</v>
      </c>
      <c r="G25" s="13" t="str">
        <f>'MARK LIST'!AJ29</f>
        <v>B2</v>
      </c>
      <c r="H25" s="13" t="str">
        <f>'MARK LIST'!AP29</f>
        <v>B2</v>
      </c>
      <c r="I25" s="19" t="str">
        <f>'MARK LIST'!BC29</f>
        <v>B2</v>
      </c>
      <c r="J25" s="19" t="str">
        <f>'MARK LIST'!BQ29</f>
        <v>B2</v>
      </c>
      <c r="K25" s="19" t="str">
        <f>'MARK LIST'!BZ29</f>
        <v>B2</v>
      </c>
      <c r="L25" s="13" t="str">
        <f>'MARK LIST'!CF29</f>
        <v>B2</v>
      </c>
      <c r="M25" s="13" t="str">
        <f>'MARK LIST'!DJ29</f>
        <v>B2</v>
      </c>
      <c r="N25" s="13" t="str">
        <f>'MARK LIST'!DK29</f>
        <v>B2</v>
      </c>
      <c r="O25" s="13" t="str">
        <f>'MARK LIST'!DL29</f>
        <v>B2</v>
      </c>
      <c r="P25" s="19" t="str">
        <f>'MARK LIST'!M93</f>
        <v>B2</v>
      </c>
      <c r="Q25" s="19" t="str">
        <f>'MARK LIST'!AA93</f>
        <v>B2</v>
      </c>
      <c r="R25" s="19" t="str">
        <f>'MARK LIST'!AJ93</f>
        <v>B2</v>
      </c>
      <c r="S25" s="13" t="str">
        <f>'MARK LIST'!AP93</f>
        <v>B2</v>
      </c>
      <c r="T25" s="19" t="str">
        <f>'MARK LIST'!BC93</f>
        <v>B2</v>
      </c>
      <c r="U25" s="19" t="str">
        <f>'MARK LIST'!BQ93</f>
        <v>B2</v>
      </c>
      <c r="V25" s="19" t="str">
        <f>'MARK LIST'!BZ93</f>
        <v>A2</v>
      </c>
      <c r="W25" s="13" t="str">
        <f>'MARK LIST'!CF93</f>
        <v>B1</v>
      </c>
      <c r="X25" s="13" t="str">
        <f>'MARK LIST'!DJ93</f>
        <v>B2</v>
      </c>
      <c r="Y25" s="13" t="str">
        <f>'MARK LIST'!DK93</f>
        <v>B1</v>
      </c>
      <c r="Z25" s="13" t="str">
        <f>'MARK LIST'!DL93</f>
        <v>B1</v>
      </c>
      <c r="AA25" s="19" t="str">
        <f>'MARK LIST'!M157</f>
        <v>B2</v>
      </c>
      <c r="AB25" s="19" t="str">
        <f>'MARK LIST'!AA157</f>
        <v>B2</v>
      </c>
      <c r="AC25" s="19" t="str">
        <f>'MARK LIST'!AJ157</f>
        <v>B2</v>
      </c>
      <c r="AD25" s="13" t="str">
        <f>'MARK LIST'!AP157</f>
        <v>B2</v>
      </c>
      <c r="AE25" s="19" t="str">
        <f>'MARK LIST'!BC157</f>
        <v>B2</v>
      </c>
      <c r="AF25" s="19" t="str">
        <f>'MARK LIST'!BQ157</f>
        <v>B2</v>
      </c>
      <c r="AG25" s="19" t="str">
        <f>'MARK LIST'!BZ157</f>
        <v>B1</v>
      </c>
      <c r="AH25" s="13" t="str">
        <f>'MARK LIST'!CF157</f>
        <v>B1</v>
      </c>
      <c r="AI25" s="13" t="str">
        <f>'MARK LIST'!DJ157</f>
        <v>B2</v>
      </c>
      <c r="AJ25" s="13" t="str">
        <f>'MARK LIST'!DK157</f>
        <v>B1</v>
      </c>
      <c r="AK25" s="13" t="str">
        <f>'MARK LIST'!DL157</f>
        <v>B1</v>
      </c>
      <c r="AL25" s="19" t="str">
        <f>'MARK LIST'!M221</f>
        <v>C1</v>
      </c>
      <c r="AM25" s="19" t="str">
        <f>'MARK LIST'!AA221</f>
        <v>B2</v>
      </c>
      <c r="AN25" s="19" t="str">
        <f>'MARK LIST'!AJ221</f>
        <v>B2</v>
      </c>
      <c r="AO25" s="13" t="str">
        <f>'MARK LIST'!AP221</f>
        <v>B2</v>
      </c>
      <c r="AP25" s="19" t="str">
        <f>'MARK LIST'!BC221</f>
        <v>B2</v>
      </c>
      <c r="AQ25" s="19" t="str">
        <f>'MARK LIST'!BQ221</f>
        <v>B2</v>
      </c>
      <c r="AR25" s="19" t="str">
        <f>'MARK LIST'!BZ221</f>
        <v>B2</v>
      </c>
      <c r="AS25" s="13" t="str">
        <f>'MARK LIST'!CF221</f>
        <v>B2</v>
      </c>
      <c r="AT25" s="13" t="str">
        <f>'MARK LIST'!DJ221</f>
        <v>B2</v>
      </c>
      <c r="AU25" s="13" t="str">
        <f>'MARK LIST'!DK221</f>
        <v>B2</v>
      </c>
      <c r="AV25" s="13" t="str">
        <f>'MARK LIST'!DL221</f>
        <v>B2</v>
      </c>
      <c r="AW25" s="19" t="str">
        <f>'MARK LIST'!M285</f>
        <v>B2</v>
      </c>
      <c r="AX25" s="19" t="str">
        <f>'MARK LIST'!AA285</f>
        <v>B2</v>
      </c>
      <c r="AY25" s="19" t="str">
        <f>'MARK LIST'!AJ285</f>
        <v>B2</v>
      </c>
      <c r="AZ25" s="13" t="str">
        <f>'MARK LIST'!AP285</f>
        <v>B2</v>
      </c>
      <c r="BA25" s="19" t="str">
        <f>'MARK LIST'!BC285</f>
        <v>B2</v>
      </c>
      <c r="BB25" s="19" t="str">
        <f>'MARK LIST'!BQ285</f>
        <v>B2</v>
      </c>
      <c r="BC25" s="19" t="str">
        <f>'MARK LIST'!BZ285</f>
        <v>A2</v>
      </c>
      <c r="BD25" s="13" t="str">
        <f>'MARK LIST'!CF285</f>
        <v>B1</v>
      </c>
      <c r="BE25" s="13" t="str">
        <f>'MARK LIST'!DJ285</f>
        <v>B2</v>
      </c>
      <c r="BF25" s="13" t="str">
        <f>'MARK LIST'!DK285</f>
        <v>B1</v>
      </c>
      <c r="BG25" s="13" t="str">
        <f>'MARK LIST'!DL285</f>
        <v>B1</v>
      </c>
      <c r="BH25" s="19" t="str">
        <f>'MARK LIST'!M349</f>
        <v>B2</v>
      </c>
      <c r="BI25" s="19" t="str">
        <f>'MARK LIST'!AA349</f>
        <v>B2</v>
      </c>
      <c r="BJ25" s="19" t="str">
        <f>'MARK LIST'!AJ349</f>
        <v>B2</v>
      </c>
      <c r="BK25" s="13" t="str">
        <f>'MARK LIST'!AP349</f>
        <v>B2</v>
      </c>
      <c r="BL25" s="19" t="str">
        <f>'MARK LIST'!BC349</f>
        <v>B2</v>
      </c>
      <c r="BM25" s="19" t="str">
        <f>'MARK LIST'!BQ349</f>
        <v>B2</v>
      </c>
      <c r="BN25" s="19" t="str">
        <f>'MARK LIST'!BZ349</f>
        <v>B2</v>
      </c>
      <c r="BO25" s="13" t="str">
        <f>'MARK LIST'!CF349</f>
        <v>B2</v>
      </c>
      <c r="BP25" s="13" t="str">
        <f>'MARK LIST'!DJ349</f>
        <v>B2</v>
      </c>
      <c r="BQ25" s="13" t="str">
        <f>'MARK LIST'!DK349</f>
        <v>B2</v>
      </c>
      <c r="BR25" s="13" t="str">
        <f>'MARK LIST'!DL349</f>
        <v>B2</v>
      </c>
    </row>
    <row r="26" spans="1:70" ht="13.35" customHeight="1">
      <c r="A26" s="41">
        <f t="shared" si="0"/>
        <v>20</v>
      </c>
      <c r="B26" s="31" t="str">
        <f>'STUDENT PROFILE'!B26</f>
        <v>J</v>
      </c>
      <c r="C26" s="43" t="str">
        <f>'STUDENT PROFILE'!C26</f>
        <v>Rahul</v>
      </c>
      <c r="D26" s="45">
        <f>'STUDENT PROFILE'!D26</f>
        <v>2749</v>
      </c>
      <c r="E26" s="13" t="str">
        <f>'MARK LIST'!M30</f>
        <v>B2</v>
      </c>
      <c r="F26" s="13" t="str">
        <f>'MARK LIST'!AA30</f>
        <v>B2</v>
      </c>
      <c r="G26" s="13" t="str">
        <f>'MARK LIST'!AJ30</f>
        <v>B2</v>
      </c>
      <c r="H26" s="13" t="str">
        <f>'MARK LIST'!AP30</f>
        <v>B2</v>
      </c>
      <c r="I26" s="19" t="str">
        <f>'MARK LIST'!BC30</f>
        <v>B2</v>
      </c>
      <c r="J26" s="19" t="str">
        <f>'MARK LIST'!BQ30</f>
        <v>B2</v>
      </c>
      <c r="K26" s="19" t="str">
        <f>'MARK LIST'!BZ30</f>
        <v>B2</v>
      </c>
      <c r="L26" s="13" t="str">
        <f>'MARK LIST'!CF30</f>
        <v>B2</v>
      </c>
      <c r="M26" s="13" t="str">
        <f>'MARK LIST'!DJ30</f>
        <v>B2</v>
      </c>
      <c r="N26" s="13" t="str">
        <f>'MARK LIST'!DK30</f>
        <v>B2</v>
      </c>
      <c r="O26" s="13" t="str">
        <f>'MARK LIST'!DL30</f>
        <v>B2</v>
      </c>
      <c r="P26" s="19" t="str">
        <f>'MARK LIST'!M94</f>
        <v>B2</v>
      </c>
      <c r="Q26" s="19" t="str">
        <f>'MARK LIST'!AA94</f>
        <v>B2</v>
      </c>
      <c r="R26" s="19" t="str">
        <f>'MARK LIST'!AJ94</f>
        <v>B2</v>
      </c>
      <c r="S26" s="13" t="str">
        <f>'MARK LIST'!AP94</f>
        <v>B2</v>
      </c>
      <c r="T26" s="19" t="str">
        <f>'MARK LIST'!BC94</f>
        <v>B2</v>
      </c>
      <c r="U26" s="19" t="str">
        <f>'MARK LIST'!BQ94</f>
        <v>B2</v>
      </c>
      <c r="V26" s="19" t="str">
        <f>'MARK LIST'!BZ94</f>
        <v>A2</v>
      </c>
      <c r="W26" s="13" t="str">
        <f>'MARK LIST'!CF94</f>
        <v>B1</v>
      </c>
      <c r="X26" s="13" t="str">
        <f>'MARK LIST'!DJ94</f>
        <v>B2</v>
      </c>
      <c r="Y26" s="13" t="str">
        <f>'MARK LIST'!DK94</f>
        <v>B1</v>
      </c>
      <c r="Z26" s="13" t="str">
        <f>'MARK LIST'!DL94</f>
        <v>B1</v>
      </c>
      <c r="AA26" s="19" t="str">
        <f>'MARK LIST'!M158</f>
        <v>B2</v>
      </c>
      <c r="AB26" s="19" t="str">
        <f>'MARK LIST'!AA158</f>
        <v>B2</v>
      </c>
      <c r="AC26" s="19" t="str">
        <f>'MARK LIST'!AJ158</f>
        <v>B2</v>
      </c>
      <c r="AD26" s="13" t="str">
        <f>'MARK LIST'!AP158</f>
        <v>B2</v>
      </c>
      <c r="AE26" s="19" t="str">
        <f>'MARK LIST'!BC158</f>
        <v>B2</v>
      </c>
      <c r="AF26" s="19" t="str">
        <f>'MARK LIST'!BQ158</f>
        <v>B2</v>
      </c>
      <c r="AG26" s="19" t="str">
        <f>'MARK LIST'!BZ158</f>
        <v>B1</v>
      </c>
      <c r="AH26" s="13" t="str">
        <f>'MARK LIST'!CF158</f>
        <v>B1</v>
      </c>
      <c r="AI26" s="13" t="str">
        <f>'MARK LIST'!DJ158</f>
        <v>B2</v>
      </c>
      <c r="AJ26" s="13" t="str">
        <f>'MARK LIST'!DK158</f>
        <v>B1</v>
      </c>
      <c r="AK26" s="13" t="str">
        <f>'MARK LIST'!DL158</f>
        <v>B1</v>
      </c>
      <c r="AL26" s="19" t="str">
        <f>'MARK LIST'!M222</f>
        <v>C1</v>
      </c>
      <c r="AM26" s="19" t="str">
        <f>'MARK LIST'!AA222</f>
        <v>B2</v>
      </c>
      <c r="AN26" s="19" t="str">
        <f>'MARK LIST'!AJ222</f>
        <v>B2</v>
      </c>
      <c r="AO26" s="13" t="str">
        <f>'MARK LIST'!AP222</f>
        <v>B2</v>
      </c>
      <c r="AP26" s="19" t="str">
        <f>'MARK LIST'!BC222</f>
        <v>B2</v>
      </c>
      <c r="AQ26" s="19" t="str">
        <f>'MARK LIST'!BQ222</f>
        <v>B2</v>
      </c>
      <c r="AR26" s="19" t="str">
        <f>'MARK LIST'!BZ222</f>
        <v>B2</v>
      </c>
      <c r="AS26" s="13" t="str">
        <f>'MARK LIST'!CF222</f>
        <v>B2</v>
      </c>
      <c r="AT26" s="13" t="str">
        <f>'MARK LIST'!DJ222</f>
        <v>B2</v>
      </c>
      <c r="AU26" s="13" t="str">
        <f>'MARK LIST'!DK222</f>
        <v>B2</v>
      </c>
      <c r="AV26" s="13" t="str">
        <f>'MARK LIST'!DL222</f>
        <v>B2</v>
      </c>
      <c r="AW26" s="19" t="str">
        <f>'MARK LIST'!M286</f>
        <v>B2</v>
      </c>
      <c r="AX26" s="19" t="str">
        <f>'MARK LIST'!AA286</f>
        <v>B2</v>
      </c>
      <c r="AY26" s="19" t="str">
        <f>'MARK LIST'!AJ286</f>
        <v>B2</v>
      </c>
      <c r="AZ26" s="13" t="str">
        <f>'MARK LIST'!AP286</f>
        <v>B2</v>
      </c>
      <c r="BA26" s="19" t="str">
        <f>'MARK LIST'!BC286</f>
        <v>B2</v>
      </c>
      <c r="BB26" s="19" t="str">
        <f>'MARK LIST'!BQ286</f>
        <v>B2</v>
      </c>
      <c r="BC26" s="19" t="str">
        <f>'MARK LIST'!BZ286</f>
        <v>A2</v>
      </c>
      <c r="BD26" s="13" t="str">
        <f>'MARK LIST'!CF286</f>
        <v>B1</v>
      </c>
      <c r="BE26" s="13" t="str">
        <f>'MARK LIST'!DJ286</f>
        <v>B2</v>
      </c>
      <c r="BF26" s="13" t="str">
        <f>'MARK LIST'!DK286</f>
        <v>B1</v>
      </c>
      <c r="BG26" s="13" t="str">
        <f>'MARK LIST'!DL286</f>
        <v>B1</v>
      </c>
      <c r="BH26" s="19" t="str">
        <f>'MARK LIST'!M350</f>
        <v>B2</v>
      </c>
      <c r="BI26" s="19" t="str">
        <f>'MARK LIST'!AA350</f>
        <v>B2</v>
      </c>
      <c r="BJ26" s="19" t="str">
        <f>'MARK LIST'!AJ350</f>
        <v>B2</v>
      </c>
      <c r="BK26" s="13" t="str">
        <f>'MARK LIST'!AP350</f>
        <v>B2</v>
      </c>
      <c r="BL26" s="19" t="str">
        <f>'MARK LIST'!BC350</f>
        <v>B2</v>
      </c>
      <c r="BM26" s="19" t="str">
        <f>'MARK LIST'!BQ350</f>
        <v>B2</v>
      </c>
      <c r="BN26" s="19" t="str">
        <f>'MARK LIST'!BZ350</f>
        <v>B2</v>
      </c>
      <c r="BO26" s="13" t="str">
        <f>'MARK LIST'!CF350</f>
        <v>B2</v>
      </c>
      <c r="BP26" s="13" t="str">
        <f>'MARK LIST'!DJ350</f>
        <v>B2</v>
      </c>
      <c r="BQ26" s="13" t="str">
        <f>'MARK LIST'!DK350</f>
        <v>B2</v>
      </c>
      <c r="BR26" s="13" t="str">
        <f>'MARK LIST'!DL350</f>
        <v>B2</v>
      </c>
    </row>
    <row r="27" spans="1:70" ht="13.35" customHeight="1">
      <c r="A27" s="41">
        <f t="shared" si="0"/>
        <v>21</v>
      </c>
      <c r="B27" s="31" t="str">
        <f>'STUDENT PROFILE'!B27</f>
        <v>J</v>
      </c>
      <c r="C27" s="43" t="str">
        <f>'STUDENT PROFILE'!C27</f>
        <v>Abhimanyu</v>
      </c>
      <c r="D27" s="45">
        <f>'STUDENT PROFILE'!D27</f>
        <v>2750</v>
      </c>
      <c r="E27" s="13" t="str">
        <f>'MARK LIST'!M31</f>
        <v>C1</v>
      </c>
      <c r="F27" s="13" t="str">
        <f>'MARK LIST'!AA31</f>
        <v>C1</v>
      </c>
      <c r="G27" s="13" t="str">
        <f>'MARK LIST'!AJ31</f>
        <v>C1</v>
      </c>
      <c r="H27" s="13" t="str">
        <f>'MARK LIST'!AP31</f>
        <v>C1</v>
      </c>
      <c r="I27" s="19" t="str">
        <f>'MARK LIST'!BC31</f>
        <v>C1</v>
      </c>
      <c r="J27" s="19" t="str">
        <f>'MARK LIST'!BQ31</f>
        <v>C1</v>
      </c>
      <c r="K27" s="19" t="str">
        <f>'MARK LIST'!BZ31</f>
        <v>C1</v>
      </c>
      <c r="L27" s="13" t="str">
        <f>'MARK LIST'!CF31</f>
        <v>C1</v>
      </c>
      <c r="M27" s="13" t="str">
        <f>'MARK LIST'!DJ31</f>
        <v>C1</v>
      </c>
      <c r="N27" s="13" t="str">
        <f>'MARK LIST'!DK31</f>
        <v>C1</v>
      </c>
      <c r="O27" s="13" t="str">
        <f>'MARK LIST'!DL31</f>
        <v>C1</v>
      </c>
      <c r="P27" s="19" t="str">
        <f>'MARK LIST'!M95</f>
        <v>C1</v>
      </c>
      <c r="Q27" s="19" t="str">
        <f>'MARK LIST'!AA95</f>
        <v>C1</v>
      </c>
      <c r="R27" s="19" t="str">
        <f>'MARK LIST'!AJ95</f>
        <v>C1</v>
      </c>
      <c r="S27" s="13" t="str">
        <f>'MARK LIST'!AP95</f>
        <v>C1</v>
      </c>
      <c r="T27" s="19" t="str">
        <f>'MARK LIST'!BC95</f>
        <v>C1</v>
      </c>
      <c r="U27" s="19" t="str">
        <f>'MARK LIST'!BQ95</f>
        <v>C1</v>
      </c>
      <c r="V27" s="19" t="str">
        <f>'MARK LIST'!BZ95</f>
        <v>B1</v>
      </c>
      <c r="W27" s="13" t="str">
        <f>'MARK LIST'!CF95</f>
        <v>B2</v>
      </c>
      <c r="X27" s="13" t="str">
        <f>'MARK LIST'!DJ95</f>
        <v>C1</v>
      </c>
      <c r="Y27" s="13" t="str">
        <f>'MARK LIST'!DK95</f>
        <v>B2</v>
      </c>
      <c r="Z27" s="13" t="str">
        <f>'MARK LIST'!DL95</f>
        <v>B2</v>
      </c>
      <c r="AA27" s="19" t="str">
        <f>'MARK LIST'!M159</f>
        <v>C1</v>
      </c>
      <c r="AB27" s="19" t="str">
        <f>'MARK LIST'!AA159</f>
        <v>C1</v>
      </c>
      <c r="AC27" s="19" t="str">
        <f>'MARK LIST'!AJ159</f>
        <v>C1</v>
      </c>
      <c r="AD27" s="13" t="str">
        <f>'MARK LIST'!AP159</f>
        <v>C1</v>
      </c>
      <c r="AE27" s="19" t="str">
        <f>'MARK LIST'!BC159</f>
        <v>C1</v>
      </c>
      <c r="AF27" s="19" t="str">
        <f>'MARK LIST'!BQ159</f>
        <v>C1</v>
      </c>
      <c r="AG27" s="19" t="str">
        <f>'MARK LIST'!BZ159</f>
        <v>B2</v>
      </c>
      <c r="AH27" s="13" t="str">
        <f>'MARK LIST'!CF159</f>
        <v>B2</v>
      </c>
      <c r="AI27" s="13" t="str">
        <f>'MARK LIST'!DJ159</f>
        <v>C1</v>
      </c>
      <c r="AJ27" s="13" t="str">
        <f>'MARK LIST'!DK159</f>
        <v>B2</v>
      </c>
      <c r="AK27" s="13" t="str">
        <f>'MARK LIST'!DL159</f>
        <v>B2</v>
      </c>
      <c r="AL27" s="19" t="str">
        <f>'MARK LIST'!M223</f>
        <v>C2</v>
      </c>
      <c r="AM27" s="19" t="str">
        <f>'MARK LIST'!AA223</f>
        <v>C1</v>
      </c>
      <c r="AN27" s="19" t="str">
        <f>'MARK LIST'!AJ223</f>
        <v>C1</v>
      </c>
      <c r="AO27" s="13" t="str">
        <f>'MARK LIST'!AP223</f>
        <v>C1</v>
      </c>
      <c r="AP27" s="19" t="str">
        <f>'MARK LIST'!BC223</f>
        <v>C1</v>
      </c>
      <c r="AQ27" s="19" t="str">
        <f>'MARK LIST'!BQ223</f>
        <v>C1</v>
      </c>
      <c r="AR27" s="19" t="str">
        <f>'MARK LIST'!BZ223</f>
        <v>C1</v>
      </c>
      <c r="AS27" s="13" t="str">
        <f>'MARK LIST'!CF223</f>
        <v>C1</v>
      </c>
      <c r="AT27" s="13" t="str">
        <f>'MARK LIST'!DJ223</f>
        <v>C1</v>
      </c>
      <c r="AU27" s="13" t="str">
        <f>'MARK LIST'!DK223</f>
        <v>C1</v>
      </c>
      <c r="AV27" s="13" t="str">
        <f>'MARK LIST'!DL223</f>
        <v>C1</v>
      </c>
      <c r="AW27" s="19" t="str">
        <f>'MARK LIST'!M287</f>
        <v>C1</v>
      </c>
      <c r="AX27" s="19" t="str">
        <f>'MARK LIST'!AA287</f>
        <v>C1</v>
      </c>
      <c r="AY27" s="19" t="str">
        <f>'MARK LIST'!AJ287</f>
        <v>C1</v>
      </c>
      <c r="AZ27" s="13" t="str">
        <f>'MARK LIST'!AP287</f>
        <v>C1</v>
      </c>
      <c r="BA27" s="19" t="str">
        <f>'MARK LIST'!BC287</f>
        <v>C1</v>
      </c>
      <c r="BB27" s="19" t="str">
        <f>'MARK LIST'!BQ287</f>
        <v>C1</v>
      </c>
      <c r="BC27" s="19" t="str">
        <f>'MARK LIST'!BZ287</f>
        <v>B1</v>
      </c>
      <c r="BD27" s="13" t="str">
        <f>'MARK LIST'!CF287</f>
        <v>B2</v>
      </c>
      <c r="BE27" s="13" t="str">
        <f>'MARK LIST'!DJ287</f>
        <v>C1</v>
      </c>
      <c r="BF27" s="13" t="str">
        <f>'MARK LIST'!DK287</f>
        <v>B2</v>
      </c>
      <c r="BG27" s="13" t="str">
        <f>'MARK LIST'!DL287</f>
        <v>B2</v>
      </c>
      <c r="BH27" s="19" t="str">
        <f>'MARK LIST'!M351</f>
        <v>C1</v>
      </c>
      <c r="BI27" s="19" t="str">
        <f>'MARK LIST'!AA351</f>
        <v>C1</v>
      </c>
      <c r="BJ27" s="19" t="str">
        <f>'MARK LIST'!AJ351</f>
        <v>C1</v>
      </c>
      <c r="BK27" s="13" t="str">
        <f>'MARK LIST'!AP351</f>
        <v>C1</v>
      </c>
      <c r="BL27" s="19" t="str">
        <f>'MARK LIST'!BC351</f>
        <v>C1</v>
      </c>
      <c r="BM27" s="19" t="str">
        <f>'MARK LIST'!BQ351</f>
        <v>C1</v>
      </c>
      <c r="BN27" s="19" t="str">
        <f>'MARK LIST'!BZ351</f>
        <v>C1</v>
      </c>
      <c r="BO27" s="13" t="str">
        <f>'MARK LIST'!CF351</f>
        <v>C1</v>
      </c>
      <c r="BP27" s="13" t="str">
        <f>'MARK LIST'!DJ351</f>
        <v>C1</v>
      </c>
      <c r="BQ27" s="13" t="str">
        <f>'MARK LIST'!DK351</f>
        <v>C1</v>
      </c>
      <c r="BR27" s="13" t="str">
        <f>'MARK LIST'!DL351</f>
        <v>C1</v>
      </c>
    </row>
    <row r="28" spans="1:70" ht="13.35" customHeight="1">
      <c r="A28" s="41">
        <f t="shared" si="0"/>
        <v>22</v>
      </c>
      <c r="B28" s="31" t="str">
        <f>'STUDENT PROFILE'!B28</f>
        <v>K</v>
      </c>
      <c r="C28" s="43" t="str">
        <f>'STUDENT PROFILE'!C28</f>
        <v>Bijender Kumar</v>
      </c>
      <c r="D28" s="45">
        <f>'STUDENT PROFILE'!D28</f>
        <v>2751</v>
      </c>
      <c r="E28" s="13" t="str">
        <f>'MARK LIST'!M32</f>
        <v>C1</v>
      </c>
      <c r="F28" s="13" t="str">
        <f>'MARK LIST'!AA32</f>
        <v>C1</v>
      </c>
      <c r="G28" s="13" t="str">
        <f>'MARK LIST'!AJ32</f>
        <v>C1</v>
      </c>
      <c r="H28" s="13" t="str">
        <f>'MARK LIST'!AP32</f>
        <v>C1</v>
      </c>
      <c r="I28" s="19" t="str">
        <f>'MARK LIST'!BC32</f>
        <v>C1</v>
      </c>
      <c r="J28" s="19" t="str">
        <f>'MARK LIST'!BQ32</f>
        <v>C1</v>
      </c>
      <c r="K28" s="19" t="str">
        <f>'MARK LIST'!BZ32</f>
        <v>C1</v>
      </c>
      <c r="L28" s="13" t="str">
        <f>'MARK LIST'!CF32</f>
        <v>C1</v>
      </c>
      <c r="M28" s="13" t="str">
        <f>'MARK LIST'!DJ32</f>
        <v>C1</v>
      </c>
      <c r="N28" s="13" t="str">
        <f>'MARK LIST'!DK32</f>
        <v>C1</v>
      </c>
      <c r="O28" s="13" t="str">
        <f>'MARK LIST'!DL32</f>
        <v>C1</v>
      </c>
      <c r="P28" s="19" t="str">
        <f>'MARK LIST'!M96</f>
        <v>C1</v>
      </c>
      <c r="Q28" s="19" t="str">
        <f>'MARK LIST'!AA96</f>
        <v>C1</v>
      </c>
      <c r="R28" s="19" t="str">
        <f>'MARK LIST'!AJ96</f>
        <v>C1</v>
      </c>
      <c r="S28" s="13" t="str">
        <f>'MARK LIST'!AP96</f>
        <v>C1</v>
      </c>
      <c r="T28" s="19" t="str">
        <f>'MARK LIST'!BC96</f>
        <v>C1</v>
      </c>
      <c r="U28" s="19" t="str">
        <f>'MARK LIST'!BQ96</f>
        <v>C1</v>
      </c>
      <c r="V28" s="19" t="str">
        <f>'MARK LIST'!BZ96</f>
        <v>B1</v>
      </c>
      <c r="W28" s="13" t="str">
        <f>'MARK LIST'!CF96</f>
        <v>B2</v>
      </c>
      <c r="X28" s="13" t="str">
        <f>'MARK LIST'!DJ96</f>
        <v>C1</v>
      </c>
      <c r="Y28" s="13" t="str">
        <f>'MARK LIST'!DK96</f>
        <v>B2</v>
      </c>
      <c r="Z28" s="13" t="str">
        <f>'MARK LIST'!DL96</f>
        <v>B2</v>
      </c>
      <c r="AA28" s="19" t="str">
        <f>'MARK LIST'!M160</f>
        <v>C1</v>
      </c>
      <c r="AB28" s="19" t="str">
        <f>'MARK LIST'!AA160</f>
        <v>C1</v>
      </c>
      <c r="AC28" s="19" t="str">
        <f>'MARK LIST'!AJ160</f>
        <v>C1</v>
      </c>
      <c r="AD28" s="13" t="str">
        <f>'MARK LIST'!AP160</f>
        <v>C1</v>
      </c>
      <c r="AE28" s="19" t="str">
        <f>'MARK LIST'!BC160</f>
        <v>C1</v>
      </c>
      <c r="AF28" s="19" t="str">
        <f>'MARK LIST'!BQ160</f>
        <v>C1</v>
      </c>
      <c r="AG28" s="19" t="str">
        <f>'MARK LIST'!BZ160</f>
        <v>B2</v>
      </c>
      <c r="AH28" s="13" t="str">
        <f>'MARK LIST'!CF160</f>
        <v>B2</v>
      </c>
      <c r="AI28" s="13" t="str">
        <f>'MARK LIST'!DJ160</f>
        <v>C1</v>
      </c>
      <c r="AJ28" s="13" t="str">
        <f>'MARK LIST'!DK160</f>
        <v>B2</v>
      </c>
      <c r="AK28" s="13" t="str">
        <f>'MARK LIST'!DL160</f>
        <v>B2</v>
      </c>
      <c r="AL28" s="19" t="str">
        <f>'MARK LIST'!M224</f>
        <v>C2</v>
      </c>
      <c r="AM28" s="19" t="str">
        <f>'MARK LIST'!AA224</f>
        <v>C1</v>
      </c>
      <c r="AN28" s="19" t="str">
        <f>'MARK LIST'!AJ224</f>
        <v>C1</v>
      </c>
      <c r="AO28" s="13" t="str">
        <f>'MARK LIST'!AP224</f>
        <v>C1</v>
      </c>
      <c r="AP28" s="19" t="str">
        <f>'MARK LIST'!BC224</f>
        <v>C1</v>
      </c>
      <c r="AQ28" s="19" t="str">
        <f>'MARK LIST'!BQ224</f>
        <v>C1</v>
      </c>
      <c r="AR28" s="19" t="str">
        <f>'MARK LIST'!BZ224</f>
        <v>C1</v>
      </c>
      <c r="AS28" s="13" t="str">
        <f>'MARK LIST'!CF224</f>
        <v>C1</v>
      </c>
      <c r="AT28" s="13" t="str">
        <f>'MARK LIST'!DJ224</f>
        <v>C1</v>
      </c>
      <c r="AU28" s="13" t="str">
        <f>'MARK LIST'!DK224</f>
        <v>C1</v>
      </c>
      <c r="AV28" s="13" t="str">
        <f>'MARK LIST'!DL224</f>
        <v>C1</v>
      </c>
      <c r="AW28" s="19" t="str">
        <f>'MARK LIST'!M288</f>
        <v>C1</v>
      </c>
      <c r="AX28" s="19" t="str">
        <f>'MARK LIST'!AA288</f>
        <v>C1</v>
      </c>
      <c r="AY28" s="19" t="str">
        <f>'MARK LIST'!AJ288</f>
        <v>C1</v>
      </c>
      <c r="AZ28" s="13" t="str">
        <f>'MARK LIST'!AP288</f>
        <v>C1</v>
      </c>
      <c r="BA28" s="19" t="str">
        <f>'MARK LIST'!BC288</f>
        <v>C1</v>
      </c>
      <c r="BB28" s="19" t="str">
        <f>'MARK LIST'!BQ288</f>
        <v>C1</v>
      </c>
      <c r="BC28" s="19" t="str">
        <f>'MARK LIST'!BZ288</f>
        <v>B1</v>
      </c>
      <c r="BD28" s="13" t="str">
        <f>'MARK LIST'!CF288</f>
        <v>B2</v>
      </c>
      <c r="BE28" s="13" t="str">
        <f>'MARK LIST'!DJ288</f>
        <v>C1</v>
      </c>
      <c r="BF28" s="13" t="str">
        <f>'MARK LIST'!DK288</f>
        <v>B2</v>
      </c>
      <c r="BG28" s="13" t="str">
        <f>'MARK LIST'!DL288</f>
        <v>B2</v>
      </c>
      <c r="BH28" s="19" t="str">
        <f>'MARK LIST'!M352</f>
        <v>C1</v>
      </c>
      <c r="BI28" s="19" t="str">
        <f>'MARK LIST'!AA352</f>
        <v>C1</v>
      </c>
      <c r="BJ28" s="19" t="str">
        <f>'MARK LIST'!AJ352</f>
        <v>C1</v>
      </c>
      <c r="BK28" s="13" t="str">
        <f>'MARK LIST'!AP352</f>
        <v>C1</v>
      </c>
      <c r="BL28" s="19" t="str">
        <f>'MARK LIST'!BC352</f>
        <v>C1</v>
      </c>
      <c r="BM28" s="19" t="str">
        <f>'MARK LIST'!BQ352</f>
        <v>C1</v>
      </c>
      <c r="BN28" s="19" t="str">
        <f>'MARK LIST'!BZ352</f>
        <v>C1</v>
      </c>
      <c r="BO28" s="13" t="str">
        <f>'MARK LIST'!CF352</f>
        <v>C1</v>
      </c>
      <c r="BP28" s="13" t="str">
        <f>'MARK LIST'!DJ352</f>
        <v>C1</v>
      </c>
      <c r="BQ28" s="13" t="str">
        <f>'MARK LIST'!DK352</f>
        <v>C1</v>
      </c>
      <c r="BR28" s="13" t="str">
        <f>'MARK LIST'!DL352</f>
        <v>C1</v>
      </c>
    </row>
    <row r="29" spans="1:70" ht="13.35" customHeight="1">
      <c r="A29" s="41">
        <f t="shared" si="0"/>
        <v>23</v>
      </c>
      <c r="B29" s="31" t="str">
        <f>'STUDENT PROFILE'!B29</f>
        <v>M</v>
      </c>
      <c r="C29" s="43" t="str">
        <f>'STUDENT PROFILE'!C29</f>
        <v>Asha</v>
      </c>
      <c r="D29" s="45">
        <f>'STUDENT PROFILE'!D29</f>
        <v>2752</v>
      </c>
      <c r="E29" s="13" t="str">
        <f>'MARK LIST'!M33</f>
        <v>C1</v>
      </c>
      <c r="F29" s="13" t="str">
        <f>'MARK LIST'!AA33</f>
        <v>C1</v>
      </c>
      <c r="G29" s="13" t="str">
        <f>'MARK LIST'!AJ33</f>
        <v>C1</v>
      </c>
      <c r="H29" s="13" t="str">
        <f>'MARK LIST'!AP33</f>
        <v>C1</v>
      </c>
      <c r="I29" s="19" t="str">
        <f>'MARK LIST'!BC33</f>
        <v>C1</v>
      </c>
      <c r="J29" s="19" t="str">
        <f>'MARK LIST'!BQ33</f>
        <v>C1</v>
      </c>
      <c r="K29" s="19" t="str">
        <f>'MARK LIST'!BZ33</f>
        <v>C1</v>
      </c>
      <c r="L29" s="13" t="str">
        <f>'MARK LIST'!CF33</f>
        <v>C1</v>
      </c>
      <c r="M29" s="13" t="str">
        <f>'MARK LIST'!DJ33</f>
        <v>C1</v>
      </c>
      <c r="N29" s="13" t="str">
        <f>'MARK LIST'!DK33</f>
        <v>C1</v>
      </c>
      <c r="O29" s="13" t="str">
        <f>'MARK LIST'!DL33</f>
        <v>C1</v>
      </c>
      <c r="P29" s="19" t="str">
        <f>'MARK LIST'!M97</f>
        <v>C1</v>
      </c>
      <c r="Q29" s="19" t="str">
        <f>'MARK LIST'!AA97</f>
        <v>C1</v>
      </c>
      <c r="R29" s="19" t="str">
        <f>'MARK LIST'!AJ97</f>
        <v>C1</v>
      </c>
      <c r="S29" s="13" t="str">
        <f>'MARK LIST'!AP97</f>
        <v>C1</v>
      </c>
      <c r="T29" s="19" t="str">
        <f>'MARK LIST'!BC97</f>
        <v>C1</v>
      </c>
      <c r="U29" s="19" t="str">
        <f>'MARK LIST'!BQ97</f>
        <v>C1</v>
      </c>
      <c r="V29" s="19" t="str">
        <f>'MARK LIST'!BZ97</f>
        <v>B1</v>
      </c>
      <c r="W29" s="13" t="str">
        <f>'MARK LIST'!CF97</f>
        <v>B2</v>
      </c>
      <c r="X29" s="13" t="str">
        <f>'MARK LIST'!DJ97</f>
        <v>C1</v>
      </c>
      <c r="Y29" s="13" t="str">
        <f>'MARK LIST'!DK97</f>
        <v>B2</v>
      </c>
      <c r="Z29" s="13" t="str">
        <f>'MARK LIST'!DL97</f>
        <v>B2</v>
      </c>
      <c r="AA29" s="19" t="str">
        <f>'MARK LIST'!M161</f>
        <v>C1</v>
      </c>
      <c r="AB29" s="19" t="str">
        <f>'MARK LIST'!AA161</f>
        <v>C1</v>
      </c>
      <c r="AC29" s="19" t="str">
        <f>'MARK LIST'!AJ161</f>
        <v>C1</v>
      </c>
      <c r="AD29" s="13" t="str">
        <f>'MARK LIST'!AP161</f>
        <v>C1</v>
      </c>
      <c r="AE29" s="19" t="str">
        <f>'MARK LIST'!BC161</f>
        <v>C1</v>
      </c>
      <c r="AF29" s="19" t="str">
        <f>'MARK LIST'!BQ161</f>
        <v>C1</v>
      </c>
      <c r="AG29" s="19" t="str">
        <f>'MARK LIST'!BZ161</f>
        <v>B2</v>
      </c>
      <c r="AH29" s="13" t="str">
        <f>'MARK LIST'!CF161</f>
        <v>B2</v>
      </c>
      <c r="AI29" s="13" t="str">
        <f>'MARK LIST'!DJ161</f>
        <v>C1</v>
      </c>
      <c r="AJ29" s="13" t="str">
        <f>'MARK LIST'!DK161</f>
        <v>B2</v>
      </c>
      <c r="AK29" s="13" t="str">
        <f>'MARK LIST'!DL161</f>
        <v>B2</v>
      </c>
      <c r="AL29" s="19" t="str">
        <f>'MARK LIST'!M225</f>
        <v>C2</v>
      </c>
      <c r="AM29" s="19" t="str">
        <f>'MARK LIST'!AA225</f>
        <v>C1</v>
      </c>
      <c r="AN29" s="19" t="str">
        <f>'MARK LIST'!AJ225</f>
        <v>C1</v>
      </c>
      <c r="AO29" s="13" t="str">
        <f>'MARK LIST'!AP225</f>
        <v>C1</v>
      </c>
      <c r="AP29" s="19" t="str">
        <f>'MARK LIST'!BC225</f>
        <v>C1</v>
      </c>
      <c r="AQ29" s="19" t="str">
        <f>'MARK LIST'!BQ225</f>
        <v>C1</v>
      </c>
      <c r="AR29" s="19" t="str">
        <f>'MARK LIST'!BZ225</f>
        <v>C1</v>
      </c>
      <c r="AS29" s="13" t="str">
        <f>'MARK LIST'!CF225</f>
        <v>C1</v>
      </c>
      <c r="AT29" s="13" t="str">
        <f>'MARK LIST'!DJ225</f>
        <v>C1</v>
      </c>
      <c r="AU29" s="13" t="str">
        <f>'MARK LIST'!DK225</f>
        <v>C1</v>
      </c>
      <c r="AV29" s="13" t="str">
        <f>'MARK LIST'!DL225</f>
        <v>C1</v>
      </c>
      <c r="AW29" s="19" t="str">
        <f>'MARK LIST'!M289</f>
        <v>C1</v>
      </c>
      <c r="AX29" s="19" t="str">
        <f>'MARK LIST'!AA289</f>
        <v>C1</v>
      </c>
      <c r="AY29" s="19" t="str">
        <f>'MARK LIST'!AJ289</f>
        <v>C1</v>
      </c>
      <c r="AZ29" s="13" t="str">
        <f>'MARK LIST'!AP289</f>
        <v>C1</v>
      </c>
      <c r="BA29" s="19" t="str">
        <f>'MARK LIST'!BC289</f>
        <v>C1</v>
      </c>
      <c r="BB29" s="19" t="str">
        <f>'MARK LIST'!BQ289</f>
        <v>C1</v>
      </c>
      <c r="BC29" s="19" t="str">
        <f>'MARK LIST'!BZ289</f>
        <v>B1</v>
      </c>
      <c r="BD29" s="13" t="str">
        <f>'MARK LIST'!CF289</f>
        <v>B2</v>
      </c>
      <c r="BE29" s="13" t="str">
        <f>'MARK LIST'!DJ289</f>
        <v>C1</v>
      </c>
      <c r="BF29" s="13" t="str">
        <f>'MARK LIST'!DK289</f>
        <v>B2</v>
      </c>
      <c r="BG29" s="13" t="str">
        <f>'MARK LIST'!DL289</f>
        <v>B2</v>
      </c>
      <c r="BH29" s="19" t="str">
        <f>'MARK LIST'!M353</f>
        <v>C1</v>
      </c>
      <c r="BI29" s="19" t="str">
        <f>'MARK LIST'!AA353</f>
        <v>C1</v>
      </c>
      <c r="BJ29" s="19" t="str">
        <f>'MARK LIST'!AJ353</f>
        <v>C1</v>
      </c>
      <c r="BK29" s="13" t="str">
        <f>'MARK LIST'!AP353</f>
        <v>C1</v>
      </c>
      <c r="BL29" s="19" t="str">
        <f>'MARK LIST'!BC353</f>
        <v>C1</v>
      </c>
      <c r="BM29" s="19" t="str">
        <f>'MARK LIST'!BQ353</f>
        <v>C1</v>
      </c>
      <c r="BN29" s="19" t="str">
        <f>'MARK LIST'!BZ353</f>
        <v>C1</v>
      </c>
      <c r="BO29" s="13" t="str">
        <f>'MARK LIST'!CF353</f>
        <v>C1</v>
      </c>
      <c r="BP29" s="13" t="str">
        <f>'MARK LIST'!DJ353</f>
        <v>C1</v>
      </c>
      <c r="BQ29" s="13" t="str">
        <f>'MARK LIST'!DK353</f>
        <v>C1</v>
      </c>
      <c r="BR29" s="13" t="str">
        <f>'MARK LIST'!DL353</f>
        <v>C1</v>
      </c>
    </row>
    <row r="30" spans="1:70" ht="13.35" customHeight="1">
      <c r="A30" s="41">
        <f t="shared" si="0"/>
        <v>24</v>
      </c>
      <c r="B30" s="31" t="str">
        <f>'STUDENT PROFILE'!B30</f>
        <v>N</v>
      </c>
      <c r="C30" s="43" t="str">
        <f>'STUDENT PROFILE'!C30</f>
        <v>Sarita Kumari</v>
      </c>
      <c r="D30" s="45">
        <f>'STUDENT PROFILE'!D30</f>
        <v>2754</v>
      </c>
      <c r="E30" s="13" t="str">
        <f>'MARK LIST'!M34</f>
        <v>C1</v>
      </c>
      <c r="F30" s="13" t="str">
        <f>'MARK LIST'!AA34</f>
        <v>C1</v>
      </c>
      <c r="G30" s="13" t="str">
        <f>'MARK LIST'!AJ34</f>
        <v>C1</v>
      </c>
      <c r="H30" s="13" t="str">
        <f>'MARK LIST'!AP34</f>
        <v>C1</v>
      </c>
      <c r="I30" s="19" t="str">
        <f>'MARK LIST'!BC34</f>
        <v>C1</v>
      </c>
      <c r="J30" s="19" t="str">
        <f>'MARK LIST'!BQ34</f>
        <v>C1</v>
      </c>
      <c r="K30" s="19" t="str">
        <f>'MARK LIST'!BZ34</f>
        <v>C1</v>
      </c>
      <c r="L30" s="13" t="str">
        <f>'MARK LIST'!CF34</f>
        <v>C1</v>
      </c>
      <c r="M30" s="13" t="str">
        <f>'MARK LIST'!DJ34</f>
        <v>C1</v>
      </c>
      <c r="N30" s="13" t="str">
        <f>'MARK LIST'!DK34</f>
        <v>C1</v>
      </c>
      <c r="O30" s="13" t="str">
        <f>'MARK LIST'!DL34</f>
        <v>C1</v>
      </c>
      <c r="P30" s="19" t="str">
        <f>'MARK LIST'!M98</f>
        <v>C1</v>
      </c>
      <c r="Q30" s="19" t="str">
        <f>'MARK LIST'!AA98</f>
        <v>C1</v>
      </c>
      <c r="R30" s="19" t="str">
        <f>'MARK LIST'!AJ98</f>
        <v>C1</v>
      </c>
      <c r="S30" s="13" t="str">
        <f>'MARK LIST'!AP98</f>
        <v>C1</v>
      </c>
      <c r="T30" s="19" t="str">
        <f>'MARK LIST'!BC98</f>
        <v>C1</v>
      </c>
      <c r="U30" s="19" t="str">
        <f>'MARK LIST'!BQ98</f>
        <v>C1</v>
      </c>
      <c r="V30" s="19" t="str">
        <f>'MARK LIST'!BZ98</f>
        <v>B1</v>
      </c>
      <c r="W30" s="13" t="str">
        <f>'MARK LIST'!CF98</f>
        <v>B2</v>
      </c>
      <c r="X30" s="13" t="str">
        <f>'MARK LIST'!DJ98</f>
        <v>C1</v>
      </c>
      <c r="Y30" s="13" t="str">
        <f>'MARK LIST'!DK98</f>
        <v>B2</v>
      </c>
      <c r="Z30" s="13" t="str">
        <f>'MARK LIST'!DL98</f>
        <v>B2</v>
      </c>
      <c r="AA30" s="19" t="str">
        <f>'MARK LIST'!M162</f>
        <v>C1</v>
      </c>
      <c r="AB30" s="19" t="str">
        <f>'MARK LIST'!AA162</f>
        <v>C1</v>
      </c>
      <c r="AC30" s="19" t="str">
        <f>'MARK LIST'!AJ162</f>
        <v>C1</v>
      </c>
      <c r="AD30" s="13" t="str">
        <f>'MARK LIST'!AP162</f>
        <v>C1</v>
      </c>
      <c r="AE30" s="19" t="str">
        <f>'MARK LIST'!BC162</f>
        <v>C1</v>
      </c>
      <c r="AF30" s="19" t="str">
        <f>'MARK LIST'!BQ162</f>
        <v>C1</v>
      </c>
      <c r="AG30" s="19" t="str">
        <f>'MARK LIST'!BZ162</f>
        <v>B2</v>
      </c>
      <c r="AH30" s="13" t="str">
        <f>'MARK LIST'!CF162</f>
        <v>B2</v>
      </c>
      <c r="AI30" s="13" t="str">
        <f>'MARK LIST'!DJ162</f>
        <v>C1</v>
      </c>
      <c r="AJ30" s="13" t="str">
        <f>'MARK LIST'!DK162</f>
        <v>B2</v>
      </c>
      <c r="AK30" s="13" t="str">
        <f>'MARK LIST'!DL162</f>
        <v>B2</v>
      </c>
      <c r="AL30" s="19" t="str">
        <f>'MARK LIST'!M226</f>
        <v>C2</v>
      </c>
      <c r="AM30" s="19" t="str">
        <f>'MARK LIST'!AA226</f>
        <v>C1</v>
      </c>
      <c r="AN30" s="19" t="str">
        <f>'MARK LIST'!AJ226</f>
        <v>C1</v>
      </c>
      <c r="AO30" s="13" t="str">
        <f>'MARK LIST'!AP226</f>
        <v>C1</v>
      </c>
      <c r="AP30" s="19" t="str">
        <f>'MARK LIST'!BC226</f>
        <v>C1</v>
      </c>
      <c r="AQ30" s="19" t="str">
        <f>'MARK LIST'!BQ226</f>
        <v>C1</v>
      </c>
      <c r="AR30" s="19" t="str">
        <f>'MARK LIST'!BZ226</f>
        <v>C1</v>
      </c>
      <c r="AS30" s="13" t="str">
        <f>'MARK LIST'!CF226</f>
        <v>C1</v>
      </c>
      <c r="AT30" s="13" t="str">
        <f>'MARK LIST'!DJ226</f>
        <v>C1</v>
      </c>
      <c r="AU30" s="13" t="str">
        <f>'MARK LIST'!DK226</f>
        <v>C1</v>
      </c>
      <c r="AV30" s="13" t="str">
        <f>'MARK LIST'!DL226</f>
        <v>C1</v>
      </c>
      <c r="AW30" s="19" t="str">
        <f>'MARK LIST'!M290</f>
        <v>C1</v>
      </c>
      <c r="AX30" s="19" t="str">
        <f>'MARK LIST'!AA290</f>
        <v>C1</v>
      </c>
      <c r="AY30" s="19" t="str">
        <f>'MARK LIST'!AJ290</f>
        <v>C1</v>
      </c>
      <c r="AZ30" s="13" t="str">
        <f>'MARK LIST'!AP290</f>
        <v>C1</v>
      </c>
      <c r="BA30" s="19" t="str">
        <f>'MARK LIST'!BC290</f>
        <v>C1</v>
      </c>
      <c r="BB30" s="19" t="str">
        <f>'MARK LIST'!BQ290</f>
        <v>C1</v>
      </c>
      <c r="BC30" s="19" t="str">
        <f>'MARK LIST'!BZ290</f>
        <v>B1</v>
      </c>
      <c r="BD30" s="13" t="str">
        <f>'MARK LIST'!CF290</f>
        <v>B2</v>
      </c>
      <c r="BE30" s="13" t="str">
        <f>'MARK LIST'!DJ290</f>
        <v>C1</v>
      </c>
      <c r="BF30" s="13" t="str">
        <f>'MARK LIST'!DK290</f>
        <v>B2</v>
      </c>
      <c r="BG30" s="13" t="str">
        <f>'MARK LIST'!DL290</f>
        <v>B2</v>
      </c>
      <c r="BH30" s="19" t="str">
        <f>'MARK LIST'!M354</f>
        <v>C1</v>
      </c>
      <c r="BI30" s="19" t="str">
        <f>'MARK LIST'!AA354</f>
        <v>C1</v>
      </c>
      <c r="BJ30" s="19" t="str">
        <f>'MARK LIST'!AJ354</f>
        <v>C1</v>
      </c>
      <c r="BK30" s="13" t="str">
        <f>'MARK LIST'!AP354</f>
        <v>C1</v>
      </c>
      <c r="BL30" s="19" t="str">
        <f>'MARK LIST'!BC354</f>
        <v>C1</v>
      </c>
      <c r="BM30" s="19" t="str">
        <f>'MARK LIST'!BQ354</f>
        <v>C1</v>
      </c>
      <c r="BN30" s="19" t="str">
        <f>'MARK LIST'!BZ354</f>
        <v>C1</v>
      </c>
      <c r="BO30" s="13" t="str">
        <f>'MARK LIST'!CF354</f>
        <v>C1</v>
      </c>
      <c r="BP30" s="13" t="str">
        <f>'MARK LIST'!DJ354</f>
        <v>C1</v>
      </c>
      <c r="BQ30" s="13" t="str">
        <f>'MARK LIST'!DK354</f>
        <v>C1</v>
      </c>
      <c r="BR30" s="13" t="str">
        <f>'MARK LIST'!DL354</f>
        <v>C1</v>
      </c>
    </row>
    <row r="31" spans="1:70" ht="13.35" customHeight="1">
      <c r="A31" s="41">
        <f t="shared" si="0"/>
        <v>25</v>
      </c>
      <c r="B31" s="31" t="str">
        <f>'STUDENT PROFILE'!B31</f>
        <v>J</v>
      </c>
      <c r="C31" s="43" t="str">
        <f>'STUDENT PROFILE'!C31</f>
        <v>Yogesh Kumar</v>
      </c>
      <c r="D31" s="45">
        <f>'STUDENT PROFILE'!D31</f>
        <v>2771</v>
      </c>
      <c r="E31" s="13" t="str">
        <f>'MARK LIST'!M35</f>
        <v>C1</v>
      </c>
      <c r="F31" s="13" t="str">
        <f>'MARK LIST'!AA35</f>
        <v>C1</v>
      </c>
      <c r="G31" s="13" t="str">
        <f>'MARK LIST'!AJ35</f>
        <v>C1</v>
      </c>
      <c r="H31" s="13" t="str">
        <f>'MARK LIST'!AP35</f>
        <v>C1</v>
      </c>
      <c r="I31" s="19" t="str">
        <f>'MARK LIST'!BC35</f>
        <v>C1</v>
      </c>
      <c r="J31" s="19" t="str">
        <f>'MARK LIST'!BQ35</f>
        <v>C1</v>
      </c>
      <c r="K31" s="19" t="str">
        <f>'MARK LIST'!BZ35</f>
        <v>C1</v>
      </c>
      <c r="L31" s="13" t="str">
        <f>'MARK LIST'!CF35</f>
        <v>C1</v>
      </c>
      <c r="M31" s="13" t="str">
        <f>'MARK LIST'!DJ35</f>
        <v>C1</v>
      </c>
      <c r="N31" s="13" t="str">
        <f>'MARK LIST'!DK35</f>
        <v>C1</v>
      </c>
      <c r="O31" s="13" t="str">
        <f>'MARK LIST'!DL35</f>
        <v>C1</v>
      </c>
      <c r="P31" s="19" t="str">
        <f>'MARK LIST'!M99</f>
        <v>C1</v>
      </c>
      <c r="Q31" s="19" t="str">
        <f>'MARK LIST'!AA99</f>
        <v>C1</v>
      </c>
      <c r="R31" s="19" t="str">
        <f>'MARK LIST'!AJ99</f>
        <v>C1</v>
      </c>
      <c r="S31" s="13" t="str">
        <f>'MARK LIST'!AP99</f>
        <v>C1</v>
      </c>
      <c r="T31" s="19" t="str">
        <f>'MARK LIST'!BC99</f>
        <v>C1</v>
      </c>
      <c r="U31" s="19" t="str">
        <f>'MARK LIST'!BQ99</f>
        <v>C1</v>
      </c>
      <c r="V31" s="19" t="str">
        <f>'MARK LIST'!BZ99</f>
        <v>B1</v>
      </c>
      <c r="W31" s="13" t="str">
        <f>'MARK LIST'!CF99</f>
        <v>B2</v>
      </c>
      <c r="X31" s="13" t="str">
        <f>'MARK LIST'!DJ99</f>
        <v>C1</v>
      </c>
      <c r="Y31" s="13" t="str">
        <f>'MARK LIST'!DK99</f>
        <v>B2</v>
      </c>
      <c r="Z31" s="13" t="str">
        <f>'MARK LIST'!DL99</f>
        <v>B2</v>
      </c>
      <c r="AA31" s="19" t="str">
        <f>'MARK LIST'!M163</f>
        <v>C1</v>
      </c>
      <c r="AB31" s="19" t="str">
        <f>'MARK LIST'!AA163</f>
        <v>C1</v>
      </c>
      <c r="AC31" s="19" t="str">
        <f>'MARK LIST'!AJ163</f>
        <v>C1</v>
      </c>
      <c r="AD31" s="13" t="str">
        <f>'MARK LIST'!AP163</f>
        <v>C1</v>
      </c>
      <c r="AE31" s="19" t="str">
        <f>'MARK LIST'!BC163</f>
        <v>C1</v>
      </c>
      <c r="AF31" s="19" t="str">
        <f>'MARK LIST'!BQ163</f>
        <v>C1</v>
      </c>
      <c r="AG31" s="19" t="str">
        <f>'MARK LIST'!BZ163</f>
        <v>B2</v>
      </c>
      <c r="AH31" s="13" t="str">
        <f>'MARK LIST'!CF163</f>
        <v>B2</v>
      </c>
      <c r="AI31" s="13" t="str">
        <f>'MARK LIST'!DJ163</f>
        <v>C1</v>
      </c>
      <c r="AJ31" s="13" t="str">
        <f>'MARK LIST'!DK163</f>
        <v>B2</v>
      </c>
      <c r="AK31" s="13" t="str">
        <f>'MARK LIST'!DL163</f>
        <v>B2</v>
      </c>
      <c r="AL31" s="19" t="str">
        <f>'MARK LIST'!M227</f>
        <v>C2</v>
      </c>
      <c r="AM31" s="19" t="str">
        <f>'MARK LIST'!AA227</f>
        <v>C1</v>
      </c>
      <c r="AN31" s="19" t="str">
        <f>'MARK LIST'!AJ227</f>
        <v>C1</v>
      </c>
      <c r="AO31" s="13" t="str">
        <f>'MARK LIST'!AP227</f>
        <v>C1</v>
      </c>
      <c r="AP31" s="19" t="str">
        <f>'MARK LIST'!BC227</f>
        <v>C1</v>
      </c>
      <c r="AQ31" s="19" t="str">
        <f>'MARK LIST'!BQ227</f>
        <v>C1</v>
      </c>
      <c r="AR31" s="19" t="str">
        <f>'MARK LIST'!BZ227</f>
        <v>C1</v>
      </c>
      <c r="AS31" s="13" t="str">
        <f>'MARK LIST'!CF227</f>
        <v>C1</v>
      </c>
      <c r="AT31" s="13" t="str">
        <f>'MARK LIST'!DJ227</f>
        <v>C1</v>
      </c>
      <c r="AU31" s="13" t="str">
        <f>'MARK LIST'!DK227</f>
        <v>C1</v>
      </c>
      <c r="AV31" s="13" t="str">
        <f>'MARK LIST'!DL227</f>
        <v>C1</v>
      </c>
      <c r="AW31" s="19" t="str">
        <f>'MARK LIST'!M291</f>
        <v>C1</v>
      </c>
      <c r="AX31" s="19" t="str">
        <f>'MARK LIST'!AA291</f>
        <v>C1</v>
      </c>
      <c r="AY31" s="19" t="str">
        <f>'MARK LIST'!AJ291</f>
        <v>C1</v>
      </c>
      <c r="AZ31" s="13" t="str">
        <f>'MARK LIST'!AP291</f>
        <v>C1</v>
      </c>
      <c r="BA31" s="19" t="str">
        <f>'MARK LIST'!BC291</f>
        <v>C1</v>
      </c>
      <c r="BB31" s="19" t="str">
        <f>'MARK LIST'!BQ291</f>
        <v>C1</v>
      </c>
      <c r="BC31" s="19" t="str">
        <f>'MARK LIST'!BZ291</f>
        <v>B1</v>
      </c>
      <c r="BD31" s="13" t="str">
        <f>'MARK LIST'!CF291</f>
        <v>B2</v>
      </c>
      <c r="BE31" s="13" t="str">
        <f>'MARK LIST'!DJ291</f>
        <v>C1</v>
      </c>
      <c r="BF31" s="13" t="str">
        <f>'MARK LIST'!DK291</f>
        <v>B2</v>
      </c>
      <c r="BG31" s="13" t="str">
        <f>'MARK LIST'!DL291</f>
        <v>B2</v>
      </c>
      <c r="BH31" s="19" t="str">
        <f>'MARK LIST'!M355</f>
        <v>C1</v>
      </c>
      <c r="BI31" s="19" t="str">
        <f>'MARK LIST'!AA355</f>
        <v>C1</v>
      </c>
      <c r="BJ31" s="19" t="str">
        <f>'MARK LIST'!AJ355</f>
        <v>C1</v>
      </c>
      <c r="BK31" s="13" t="str">
        <f>'MARK LIST'!AP355</f>
        <v>C1</v>
      </c>
      <c r="BL31" s="19" t="str">
        <f>'MARK LIST'!BC355</f>
        <v>C1</v>
      </c>
      <c r="BM31" s="19" t="str">
        <f>'MARK LIST'!BQ355</f>
        <v>C1</v>
      </c>
      <c r="BN31" s="19" t="str">
        <f>'MARK LIST'!BZ355</f>
        <v>C1</v>
      </c>
      <c r="BO31" s="13" t="str">
        <f>'MARK LIST'!CF355</f>
        <v>C1</v>
      </c>
      <c r="BP31" s="13" t="str">
        <f>'MARK LIST'!DJ355</f>
        <v>C1</v>
      </c>
      <c r="BQ31" s="13" t="str">
        <f>'MARK LIST'!DK355</f>
        <v>C1</v>
      </c>
      <c r="BR31" s="13" t="str">
        <f>'MARK LIST'!DL355</f>
        <v>C1</v>
      </c>
    </row>
    <row r="32" spans="1:70" ht="13.35" customHeight="1">
      <c r="A32" s="41">
        <f t="shared" si="0"/>
        <v>26</v>
      </c>
      <c r="B32" s="31" t="str">
        <f>'STUDENT PROFILE'!B32</f>
        <v>N</v>
      </c>
      <c r="C32" s="43" t="str">
        <f>'STUDENT PROFILE'!C32</f>
        <v>Nisha</v>
      </c>
      <c r="D32" s="45">
        <f>'STUDENT PROFILE'!D32</f>
        <v>2795</v>
      </c>
      <c r="E32" s="13" t="str">
        <f>'MARK LIST'!M36</f>
        <v>C2</v>
      </c>
      <c r="F32" s="13" t="str">
        <f>'MARK LIST'!AA36</f>
        <v>C2</v>
      </c>
      <c r="G32" s="13" t="str">
        <f>'MARK LIST'!AJ36</f>
        <v>C2</v>
      </c>
      <c r="H32" s="13" t="str">
        <f>'MARK LIST'!AP36</f>
        <v>C2</v>
      </c>
      <c r="I32" s="19" t="str">
        <f>'MARK LIST'!BC36</f>
        <v>C2</v>
      </c>
      <c r="J32" s="19" t="str">
        <f>'MARK LIST'!BQ36</f>
        <v>C2</v>
      </c>
      <c r="K32" s="19" t="str">
        <f>'MARK LIST'!BZ36</f>
        <v>C2</v>
      </c>
      <c r="L32" s="13" t="str">
        <f>'MARK LIST'!CF36</f>
        <v>C2</v>
      </c>
      <c r="M32" s="13" t="str">
        <f>'MARK LIST'!DJ36</f>
        <v>C2</v>
      </c>
      <c r="N32" s="13" t="str">
        <f>'MARK LIST'!DK36</f>
        <v>C2</v>
      </c>
      <c r="O32" s="13" t="str">
        <f>'MARK LIST'!DL36</f>
        <v>C2</v>
      </c>
      <c r="P32" s="19" t="str">
        <f>'MARK LIST'!M100</f>
        <v>C2</v>
      </c>
      <c r="Q32" s="19" t="str">
        <f>'MARK LIST'!AA100</f>
        <v>C2</v>
      </c>
      <c r="R32" s="19" t="str">
        <f>'MARK LIST'!AJ100</f>
        <v>C2</v>
      </c>
      <c r="S32" s="13" t="str">
        <f>'MARK LIST'!AP100</f>
        <v>C2</v>
      </c>
      <c r="T32" s="19" t="str">
        <f>'MARK LIST'!BC100</f>
        <v>C2</v>
      </c>
      <c r="U32" s="19" t="str">
        <f>'MARK LIST'!BQ100</f>
        <v>C2</v>
      </c>
      <c r="V32" s="19" t="str">
        <f>'MARK LIST'!BZ100</f>
        <v>B2</v>
      </c>
      <c r="W32" s="13" t="str">
        <f>'MARK LIST'!CF100</f>
        <v>C1</v>
      </c>
      <c r="X32" s="13" t="str">
        <f>'MARK LIST'!DJ100</f>
        <v>C2</v>
      </c>
      <c r="Y32" s="13" t="str">
        <f>'MARK LIST'!DK100</f>
        <v>C1</v>
      </c>
      <c r="Z32" s="13" t="str">
        <f>'MARK LIST'!DL100</f>
        <v>C1</v>
      </c>
      <c r="AA32" s="19" t="str">
        <f>'MARK LIST'!M164</f>
        <v>C2</v>
      </c>
      <c r="AB32" s="19" t="str">
        <f>'MARK LIST'!AA164</f>
        <v>C2</v>
      </c>
      <c r="AC32" s="19" t="str">
        <f>'MARK LIST'!AJ164</f>
        <v>C2</v>
      </c>
      <c r="AD32" s="13" t="str">
        <f>'MARK LIST'!AP164</f>
        <v>C2</v>
      </c>
      <c r="AE32" s="19" t="str">
        <f>'MARK LIST'!BC164</f>
        <v>C2</v>
      </c>
      <c r="AF32" s="19" t="str">
        <f>'MARK LIST'!BQ164</f>
        <v>C2</v>
      </c>
      <c r="AG32" s="19" t="str">
        <f>'MARK LIST'!BZ164</f>
        <v>C1</v>
      </c>
      <c r="AH32" s="13" t="str">
        <f>'MARK LIST'!CF164</f>
        <v>C1</v>
      </c>
      <c r="AI32" s="13" t="str">
        <f>'MARK LIST'!DJ164</f>
        <v>C2</v>
      </c>
      <c r="AJ32" s="13" t="str">
        <f>'MARK LIST'!DK164</f>
        <v>C1</v>
      </c>
      <c r="AK32" s="13" t="str">
        <f>'MARK LIST'!DL164</f>
        <v>C1</v>
      </c>
      <c r="AL32" s="19" t="str">
        <f>'MARK LIST'!M228</f>
        <v>D</v>
      </c>
      <c r="AM32" s="19" t="str">
        <f>'MARK LIST'!AA228</f>
        <v>C2</v>
      </c>
      <c r="AN32" s="19" t="str">
        <f>'MARK LIST'!AJ228</f>
        <v>C2</v>
      </c>
      <c r="AO32" s="13" t="str">
        <f>'MARK LIST'!AP228</f>
        <v>C2</v>
      </c>
      <c r="AP32" s="19" t="str">
        <f>'MARK LIST'!BC228</f>
        <v>C2</v>
      </c>
      <c r="AQ32" s="19" t="str">
        <f>'MARK LIST'!BQ228</f>
        <v>C2</v>
      </c>
      <c r="AR32" s="19" t="str">
        <f>'MARK LIST'!BZ228</f>
        <v>C2</v>
      </c>
      <c r="AS32" s="13" t="str">
        <f>'MARK LIST'!CF228</f>
        <v>C2</v>
      </c>
      <c r="AT32" s="13" t="str">
        <f>'MARK LIST'!DJ228</f>
        <v>C2</v>
      </c>
      <c r="AU32" s="13" t="str">
        <f>'MARK LIST'!DK228</f>
        <v>C2</v>
      </c>
      <c r="AV32" s="13" t="str">
        <f>'MARK LIST'!DL228</f>
        <v>C2</v>
      </c>
      <c r="AW32" s="19" t="str">
        <f>'MARK LIST'!M292</f>
        <v>C2</v>
      </c>
      <c r="AX32" s="19" t="str">
        <f>'MARK LIST'!AA292</f>
        <v>C2</v>
      </c>
      <c r="AY32" s="19" t="str">
        <f>'MARK LIST'!AJ292</f>
        <v>C2</v>
      </c>
      <c r="AZ32" s="13" t="str">
        <f>'MARK LIST'!AP292</f>
        <v>C2</v>
      </c>
      <c r="BA32" s="19" t="str">
        <f>'MARK LIST'!BC292</f>
        <v>C2</v>
      </c>
      <c r="BB32" s="19" t="str">
        <f>'MARK LIST'!BQ292</f>
        <v>C2</v>
      </c>
      <c r="BC32" s="19" t="str">
        <f>'MARK LIST'!BZ292</f>
        <v>B2</v>
      </c>
      <c r="BD32" s="13" t="str">
        <f>'MARK LIST'!CF292</f>
        <v>C1</v>
      </c>
      <c r="BE32" s="13" t="str">
        <f>'MARK LIST'!DJ292</f>
        <v>C2</v>
      </c>
      <c r="BF32" s="13" t="str">
        <f>'MARK LIST'!DK292</f>
        <v>C1</v>
      </c>
      <c r="BG32" s="13" t="str">
        <f>'MARK LIST'!DL292</f>
        <v>C1</v>
      </c>
      <c r="BH32" s="19" t="str">
        <f>'MARK LIST'!M356</f>
        <v>C2</v>
      </c>
      <c r="BI32" s="19" t="str">
        <f>'MARK LIST'!AA356</f>
        <v>C2</v>
      </c>
      <c r="BJ32" s="19" t="str">
        <f>'MARK LIST'!AJ356</f>
        <v>C2</v>
      </c>
      <c r="BK32" s="13" t="str">
        <f>'MARK LIST'!AP356</f>
        <v>C2</v>
      </c>
      <c r="BL32" s="19" t="str">
        <f>'MARK LIST'!BC356</f>
        <v>C2</v>
      </c>
      <c r="BM32" s="19" t="str">
        <f>'MARK LIST'!BQ356</f>
        <v>C2</v>
      </c>
      <c r="BN32" s="19" t="str">
        <f>'MARK LIST'!BZ356</f>
        <v>C2</v>
      </c>
      <c r="BO32" s="13" t="str">
        <f>'MARK LIST'!CF356</f>
        <v>C2</v>
      </c>
      <c r="BP32" s="13" t="str">
        <f>'MARK LIST'!DJ356</f>
        <v>C2</v>
      </c>
      <c r="BQ32" s="13" t="str">
        <f>'MARK LIST'!DK356</f>
        <v>C2</v>
      </c>
      <c r="BR32" s="13" t="str">
        <f>'MARK LIST'!DL356</f>
        <v>C2</v>
      </c>
    </row>
    <row r="33" spans="1:70" ht="13.35" customHeight="1">
      <c r="A33" s="41">
        <f t="shared" si="0"/>
        <v>27</v>
      </c>
      <c r="B33" s="31" t="str">
        <f>'STUDENT PROFILE'!B33</f>
        <v>J</v>
      </c>
      <c r="C33" s="43" t="str">
        <f>'STUDENT PROFILE'!C33</f>
        <v>Hitesh Kumar</v>
      </c>
      <c r="D33" s="45">
        <f>'STUDENT PROFILE'!D33</f>
        <v>2800</v>
      </c>
      <c r="E33" s="13" t="str">
        <f>'MARK LIST'!M37</f>
        <v>C2</v>
      </c>
      <c r="F33" s="13" t="str">
        <f>'MARK LIST'!AA37</f>
        <v>C2</v>
      </c>
      <c r="G33" s="13" t="str">
        <f>'MARK LIST'!AJ37</f>
        <v>C2</v>
      </c>
      <c r="H33" s="13" t="str">
        <f>'MARK LIST'!AP37</f>
        <v>C2</v>
      </c>
      <c r="I33" s="19" t="str">
        <f>'MARK LIST'!BC37</f>
        <v>C2</v>
      </c>
      <c r="J33" s="19" t="str">
        <f>'MARK LIST'!BQ37</f>
        <v>C2</v>
      </c>
      <c r="K33" s="19" t="str">
        <f>'MARK LIST'!BZ37</f>
        <v>C2</v>
      </c>
      <c r="L33" s="13" t="str">
        <f>'MARK LIST'!CF37</f>
        <v>C2</v>
      </c>
      <c r="M33" s="13" t="str">
        <f>'MARK LIST'!DJ37</f>
        <v>C2</v>
      </c>
      <c r="N33" s="13" t="str">
        <f>'MARK LIST'!DK37</f>
        <v>C2</v>
      </c>
      <c r="O33" s="13" t="str">
        <f>'MARK LIST'!DL37</f>
        <v>C2</v>
      </c>
      <c r="P33" s="19" t="str">
        <f>'MARK LIST'!M101</f>
        <v>C2</v>
      </c>
      <c r="Q33" s="19" t="str">
        <f>'MARK LIST'!AA101</f>
        <v>C2</v>
      </c>
      <c r="R33" s="19" t="str">
        <f>'MARK LIST'!AJ101</f>
        <v>C2</v>
      </c>
      <c r="S33" s="13" t="str">
        <f>'MARK LIST'!AP101</f>
        <v>C2</v>
      </c>
      <c r="T33" s="19" t="str">
        <f>'MARK LIST'!BC101</f>
        <v>C2</v>
      </c>
      <c r="U33" s="19" t="str">
        <f>'MARK LIST'!BQ101</f>
        <v>C2</v>
      </c>
      <c r="V33" s="19" t="str">
        <f>'MARK LIST'!BZ101</f>
        <v>B2</v>
      </c>
      <c r="W33" s="13" t="str">
        <f>'MARK LIST'!CF101</f>
        <v>C1</v>
      </c>
      <c r="X33" s="13" t="str">
        <f>'MARK LIST'!DJ101</f>
        <v>C2</v>
      </c>
      <c r="Y33" s="13" t="str">
        <f>'MARK LIST'!DK101</f>
        <v>C1</v>
      </c>
      <c r="Z33" s="13" t="str">
        <f>'MARK LIST'!DL101</f>
        <v>C1</v>
      </c>
      <c r="AA33" s="19" t="str">
        <f>'MARK LIST'!M165</f>
        <v>C2</v>
      </c>
      <c r="AB33" s="19" t="str">
        <f>'MARK LIST'!AA165</f>
        <v>C2</v>
      </c>
      <c r="AC33" s="19" t="str">
        <f>'MARK LIST'!AJ165</f>
        <v>C2</v>
      </c>
      <c r="AD33" s="13" t="str">
        <f>'MARK LIST'!AP165</f>
        <v>C2</v>
      </c>
      <c r="AE33" s="19" t="str">
        <f>'MARK LIST'!BC165</f>
        <v>C2</v>
      </c>
      <c r="AF33" s="19" t="str">
        <f>'MARK LIST'!BQ165</f>
        <v>C2</v>
      </c>
      <c r="AG33" s="19" t="str">
        <f>'MARK LIST'!BZ165</f>
        <v>C1</v>
      </c>
      <c r="AH33" s="13" t="str">
        <f>'MARK LIST'!CF165</f>
        <v>C1</v>
      </c>
      <c r="AI33" s="13" t="str">
        <f>'MARK LIST'!DJ165</f>
        <v>C2</v>
      </c>
      <c r="AJ33" s="13" t="str">
        <f>'MARK LIST'!DK165</f>
        <v>C1</v>
      </c>
      <c r="AK33" s="13" t="str">
        <f>'MARK LIST'!DL165</f>
        <v>C1</v>
      </c>
      <c r="AL33" s="19" t="str">
        <f>'MARK LIST'!M229</f>
        <v>D</v>
      </c>
      <c r="AM33" s="19" t="str">
        <f>'MARK LIST'!AA229</f>
        <v>C2</v>
      </c>
      <c r="AN33" s="19" t="str">
        <f>'MARK LIST'!AJ229</f>
        <v>C2</v>
      </c>
      <c r="AO33" s="13" t="str">
        <f>'MARK LIST'!AP229</f>
        <v>C2</v>
      </c>
      <c r="AP33" s="19" t="str">
        <f>'MARK LIST'!BC229</f>
        <v>C2</v>
      </c>
      <c r="AQ33" s="19" t="str">
        <f>'MARK LIST'!BQ229</f>
        <v>C2</v>
      </c>
      <c r="AR33" s="19" t="str">
        <f>'MARK LIST'!BZ229</f>
        <v>C2</v>
      </c>
      <c r="AS33" s="13" t="str">
        <f>'MARK LIST'!CF229</f>
        <v>C2</v>
      </c>
      <c r="AT33" s="13" t="str">
        <f>'MARK LIST'!DJ229</f>
        <v>C2</v>
      </c>
      <c r="AU33" s="13" t="str">
        <f>'MARK LIST'!DK229</f>
        <v>C2</v>
      </c>
      <c r="AV33" s="13" t="str">
        <f>'MARK LIST'!DL229</f>
        <v>C2</v>
      </c>
      <c r="AW33" s="19" t="str">
        <f>'MARK LIST'!M293</f>
        <v>C2</v>
      </c>
      <c r="AX33" s="19" t="str">
        <f>'MARK LIST'!AA293</f>
        <v>C2</v>
      </c>
      <c r="AY33" s="19" t="str">
        <f>'MARK LIST'!AJ293</f>
        <v>C2</v>
      </c>
      <c r="AZ33" s="13" t="str">
        <f>'MARK LIST'!AP293</f>
        <v>C2</v>
      </c>
      <c r="BA33" s="19" t="str">
        <f>'MARK LIST'!BC293</f>
        <v>C2</v>
      </c>
      <c r="BB33" s="19" t="str">
        <f>'MARK LIST'!BQ293</f>
        <v>C2</v>
      </c>
      <c r="BC33" s="19" t="str">
        <f>'MARK LIST'!BZ293</f>
        <v>B2</v>
      </c>
      <c r="BD33" s="13" t="str">
        <f>'MARK LIST'!CF293</f>
        <v>C1</v>
      </c>
      <c r="BE33" s="13" t="str">
        <f>'MARK LIST'!DJ293</f>
        <v>C2</v>
      </c>
      <c r="BF33" s="13" t="str">
        <f>'MARK LIST'!DK293</f>
        <v>C1</v>
      </c>
      <c r="BG33" s="13" t="str">
        <f>'MARK LIST'!DL293</f>
        <v>C1</v>
      </c>
      <c r="BH33" s="19" t="str">
        <f>'MARK LIST'!M357</f>
        <v>C2</v>
      </c>
      <c r="BI33" s="19" t="str">
        <f>'MARK LIST'!AA357</f>
        <v>C2</v>
      </c>
      <c r="BJ33" s="19" t="str">
        <f>'MARK LIST'!AJ357</f>
        <v>C2</v>
      </c>
      <c r="BK33" s="13" t="str">
        <f>'MARK LIST'!AP357</f>
        <v>C2</v>
      </c>
      <c r="BL33" s="19" t="str">
        <f>'MARK LIST'!BC357</f>
        <v>C2</v>
      </c>
      <c r="BM33" s="19" t="str">
        <f>'MARK LIST'!BQ357</f>
        <v>C2</v>
      </c>
      <c r="BN33" s="19" t="str">
        <f>'MARK LIST'!BZ357</f>
        <v>C2</v>
      </c>
      <c r="BO33" s="13" t="str">
        <f>'MARK LIST'!CF357</f>
        <v>C2</v>
      </c>
      <c r="BP33" s="13" t="str">
        <f>'MARK LIST'!DJ357</f>
        <v>C2</v>
      </c>
      <c r="BQ33" s="13" t="str">
        <f>'MARK LIST'!DK357</f>
        <v>C2</v>
      </c>
      <c r="BR33" s="13" t="str">
        <f>'MARK LIST'!DL357</f>
        <v>C2</v>
      </c>
    </row>
    <row r="34" spans="1:70" ht="13.35" customHeight="1">
      <c r="A34" s="41">
        <f t="shared" si="0"/>
        <v>28</v>
      </c>
      <c r="B34" s="31" t="str">
        <f>'STUDENT PROFILE'!B34</f>
        <v>A</v>
      </c>
      <c r="C34" s="43" t="str">
        <f>'STUDENT PROFILE'!C34</f>
        <v>Dushyant</v>
      </c>
      <c r="D34" s="45">
        <f>'STUDENT PROFILE'!D34</f>
        <v>2801</v>
      </c>
      <c r="E34" s="13" t="str">
        <f>'MARK LIST'!M38</f>
        <v>C2</v>
      </c>
      <c r="F34" s="13" t="str">
        <f>'MARK LIST'!AA38</f>
        <v>C2</v>
      </c>
      <c r="G34" s="13" t="str">
        <f>'MARK LIST'!AJ38</f>
        <v>C2</v>
      </c>
      <c r="H34" s="13" t="str">
        <f>'MARK LIST'!AP38</f>
        <v>C2</v>
      </c>
      <c r="I34" s="19" t="str">
        <f>'MARK LIST'!BC38</f>
        <v>C2</v>
      </c>
      <c r="J34" s="19" t="str">
        <f>'MARK LIST'!BQ38</f>
        <v>C2</v>
      </c>
      <c r="K34" s="19" t="str">
        <f>'MARK LIST'!BZ38</f>
        <v>C2</v>
      </c>
      <c r="L34" s="13" t="str">
        <f>'MARK LIST'!CF38</f>
        <v>C2</v>
      </c>
      <c r="M34" s="13" t="str">
        <f>'MARK LIST'!DJ38</f>
        <v>C2</v>
      </c>
      <c r="N34" s="13" t="str">
        <f>'MARK LIST'!DK38</f>
        <v>C2</v>
      </c>
      <c r="O34" s="13" t="str">
        <f>'MARK LIST'!DL38</f>
        <v>C2</v>
      </c>
      <c r="P34" s="19" t="str">
        <f>'MARK LIST'!M102</f>
        <v>C2</v>
      </c>
      <c r="Q34" s="19" t="str">
        <f>'MARK LIST'!AA102</f>
        <v>C2</v>
      </c>
      <c r="R34" s="19" t="str">
        <f>'MARK LIST'!AJ102</f>
        <v>C2</v>
      </c>
      <c r="S34" s="13" t="str">
        <f>'MARK LIST'!AP102</f>
        <v>C2</v>
      </c>
      <c r="T34" s="19" t="str">
        <f>'MARK LIST'!BC102</f>
        <v>C2</v>
      </c>
      <c r="U34" s="19" t="str">
        <f>'MARK LIST'!BQ102</f>
        <v>C2</v>
      </c>
      <c r="V34" s="19" t="str">
        <f>'MARK LIST'!BZ102</f>
        <v>B2</v>
      </c>
      <c r="W34" s="13" t="str">
        <f>'MARK LIST'!CF102</f>
        <v>C1</v>
      </c>
      <c r="X34" s="13" t="str">
        <f>'MARK LIST'!DJ102</f>
        <v>C2</v>
      </c>
      <c r="Y34" s="13" t="str">
        <f>'MARK LIST'!DK102</f>
        <v>C1</v>
      </c>
      <c r="Z34" s="13" t="str">
        <f>'MARK LIST'!DL102</f>
        <v>C1</v>
      </c>
      <c r="AA34" s="19" t="str">
        <f>'MARK LIST'!M166</f>
        <v>C2</v>
      </c>
      <c r="AB34" s="19" t="str">
        <f>'MARK LIST'!AA166</f>
        <v>C2</v>
      </c>
      <c r="AC34" s="19" t="str">
        <f>'MARK LIST'!AJ166</f>
        <v>C2</v>
      </c>
      <c r="AD34" s="13" t="str">
        <f>'MARK LIST'!AP166</f>
        <v>C2</v>
      </c>
      <c r="AE34" s="19" t="str">
        <f>'MARK LIST'!BC166</f>
        <v>C2</v>
      </c>
      <c r="AF34" s="19" t="str">
        <f>'MARK LIST'!BQ166</f>
        <v>C2</v>
      </c>
      <c r="AG34" s="19" t="str">
        <f>'MARK LIST'!BZ166</f>
        <v>C1</v>
      </c>
      <c r="AH34" s="13" t="str">
        <f>'MARK LIST'!CF166</f>
        <v>C1</v>
      </c>
      <c r="AI34" s="13" t="str">
        <f>'MARK LIST'!DJ166</f>
        <v>C2</v>
      </c>
      <c r="AJ34" s="13" t="str">
        <f>'MARK LIST'!DK166</f>
        <v>C1</v>
      </c>
      <c r="AK34" s="13" t="str">
        <f>'MARK LIST'!DL166</f>
        <v>C1</v>
      </c>
      <c r="AL34" s="19" t="str">
        <f>'MARK LIST'!M230</f>
        <v>D</v>
      </c>
      <c r="AM34" s="19" t="str">
        <f>'MARK LIST'!AA230</f>
        <v>C2</v>
      </c>
      <c r="AN34" s="19" t="str">
        <f>'MARK LIST'!AJ230</f>
        <v>C2</v>
      </c>
      <c r="AO34" s="13" t="str">
        <f>'MARK LIST'!AP230</f>
        <v>C2</v>
      </c>
      <c r="AP34" s="19" t="str">
        <f>'MARK LIST'!BC230</f>
        <v>C2</v>
      </c>
      <c r="AQ34" s="19" t="str">
        <f>'MARK LIST'!BQ230</f>
        <v>C2</v>
      </c>
      <c r="AR34" s="19" t="str">
        <f>'MARK LIST'!BZ230</f>
        <v>C2</v>
      </c>
      <c r="AS34" s="13" t="str">
        <f>'MARK LIST'!CF230</f>
        <v>C2</v>
      </c>
      <c r="AT34" s="13" t="str">
        <f>'MARK LIST'!DJ230</f>
        <v>C2</v>
      </c>
      <c r="AU34" s="13" t="str">
        <f>'MARK LIST'!DK230</f>
        <v>C2</v>
      </c>
      <c r="AV34" s="13" t="str">
        <f>'MARK LIST'!DL230</f>
        <v>C2</v>
      </c>
      <c r="AW34" s="19" t="str">
        <f>'MARK LIST'!M294</f>
        <v>C2</v>
      </c>
      <c r="AX34" s="19" t="str">
        <f>'MARK LIST'!AA294</f>
        <v>C2</v>
      </c>
      <c r="AY34" s="19" t="str">
        <f>'MARK LIST'!AJ294</f>
        <v>C2</v>
      </c>
      <c r="AZ34" s="13" t="str">
        <f>'MARK LIST'!AP294</f>
        <v>C2</v>
      </c>
      <c r="BA34" s="19" t="str">
        <f>'MARK LIST'!BC294</f>
        <v>C2</v>
      </c>
      <c r="BB34" s="19" t="str">
        <f>'MARK LIST'!BQ294</f>
        <v>C2</v>
      </c>
      <c r="BC34" s="19" t="str">
        <f>'MARK LIST'!BZ294</f>
        <v>B2</v>
      </c>
      <c r="BD34" s="13" t="str">
        <f>'MARK LIST'!CF294</f>
        <v>C1</v>
      </c>
      <c r="BE34" s="13" t="str">
        <f>'MARK LIST'!DJ294</f>
        <v>C2</v>
      </c>
      <c r="BF34" s="13" t="str">
        <f>'MARK LIST'!DK294</f>
        <v>C1</v>
      </c>
      <c r="BG34" s="13" t="str">
        <f>'MARK LIST'!DL294</f>
        <v>C1</v>
      </c>
      <c r="BH34" s="19" t="str">
        <f>'MARK LIST'!M358</f>
        <v>C2</v>
      </c>
      <c r="BI34" s="19" t="str">
        <f>'MARK LIST'!AA358</f>
        <v>C2</v>
      </c>
      <c r="BJ34" s="19" t="str">
        <f>'MARK LIST'!AJ358</f>
        <v>C2</v>
      </c>
      <c r="BK34" s="13" t="str">
        <f>'MARK LIST'!AP358</f>
        <v>C2</v>
      </c>
      <c r="BL34" s="19" t="str">
        <f>'MARK LIST'!BC358</f>
        <v>C2</v>
      </c>
      <c r="BM34" s="19" t="str">
        <f>'MARK LIST'!BQ358</f>
        <v>C2</v>
      </c>
      <c r="BN34" s="19" t="str">
        <f>'MARK LIST'!BZ358</f>
        <v>C2</v>
      </c>
      <c r="BO34" s="13" t="str">
        <f>'MARK LIST'!CF358</f>
        <v>C2</v>
      </c>
      <c r="BP34" s="13" t="str">
        <f>'MARK LIST'!DJ358</f>
        <v>C2</v>
      </c>
      <c r="BQ34" s="13" t="str">
        <f>'MARK LIST'!DK358</f>
        <v>C2</v>
      </c>
      <c r="BR34" s="13" t="str">
        <f>'MARK LIST'!DL358</f>
        <v>C2</v>
      </c>
    </row>
    <row r="35" spans="1:70" ht="13.35" customHeight="1">
      <c r="A35" s="41">
        <f t="shared" si="0"/>
        <v>29</v>
      </c>
      <c r="B35" s="31" t="str">
        <f>'STUDENT PROFILE'!B35</f>
        <v>O</v>
      </c>
      <c r="C35" s="43" t="str">
        <f>'STUDENT PROFILE'!C35</f>
        <v>Ruchi</v>
      </c>
      <c r="D35" s="45">
        <f>'STUDENT PROFILE'!D35</f>
        <v>2804</v>
      </c>
      <c r="E35" s="13" t="str">
        <f>'MARK LIST'!M39</f>
        <v>C2</v>
      </c>
      <c r="F35" s="13" t="str">
        <f>'MARK LIST'!AA39</f>
        <v>C2</v>
      </c>
      <c r="G35" s="13" t="str">
        <f>'MARK LIST'!AJ39</f>
        <v>C2</v>
      </c>
      <c r="H35" s="13" t="str">
        <f>'MARK LIST'!AP39</f>
        <v>C2</v>
      </c>
      <c r="I35" s="19" t="str">
        <f>'MARK LIST'!BC39</f>
        <v>C2</v>
      </c>
      <c r="J35" s="19" t="str">
        <f>'MARK LIST'!BQ39</f>
        <v>C2</v>
      </c>
      <c r="K35" s="19" t="str">
        <f>'MARK LIST'!BZ39</f>
        <v>C2</v>
      </c>
      <c r="L35" s="13" t="str">
        <f>'MARK LIST'!CF39</f>
        <v>C2</v>
      </c>
      <c r="M35" s="13" t="str">
        <f>'MARK LIST'!DJ39</f>
        <v>C2</v>
      </c>
      <c r="N35" s="13" t="str">
        <f>'MARK LIST'!DK39</f>
        <v>C2</v>
      </c>
      <c r="O35" s="13" t="str">
        <f>'MARK LIST'!DL39</f>
        <v>C2</v>
      </c>
      <c r="P35" s="19" t="str">
        <f>'MARK LIST'!M103</f>
        <v>C2</v>
      </c>
      <c r="Q35" s="19" t="str">
        <f>'MARK LIST'!AA103</f>
        <v>C2</v>
      </c>
      <c r="R35" s="19" t="str">
        <f>'MARK LIST'!AJ103</f>
        <v>C2</v>
      </c>
      <c r="S35" s="13" t="str">
        <f>'MARK LIST'!AP103</f>
        <v>C2</v>
      </c>
      <c r="T35" s="19" t="str">
        <f>'MARK LIST'!BC103</f>
        <v>C2</v>
      </c>
      <c r="U35" s="19" t="str">
        <f>'MARK LIST'!BQ103</f>
        <v>C2</v>
      </c>
      <c r="V35" s="19" t="str">
        <f>'MARK LIST'!BZ103</f>
        <v>B2</v>
      </c>
      <c r="W35" s="13" t="str">
        <f>'MARK LIST'!CF103</f>
        <v>C1</v>
      </c>
      <c r="X35" s="13" t="str">
        <f>'MARK LIST'!DJ103</f>
        <v>C2</v>
      </c>
      <c r="Y35" s="13" t="str">
        <f>'MARK LIST'!DK103</f>
        <v>C1</v>
      </c>
      <c r="Z35" s="13" t="str">
        <f>'MARK LIST'!DL103</f>
        <v>C1</v>
      </c>
      <c r="AA35" s="19" t="str">
        <f>'MARK LIST'!M167</f>
        <v>C2</v>
      </c>
      <c r="AB35" s="19" t="str">
        <f>'MARK LIST'!AA167</f>
        <v>C2</v>
      </c>
      <c r="AC35" s="19" t="str">
        <f>'MARK LIST'!AJ167</f>
        <v>C2</v>
      </c>
      <c r="AD35" s="13" t="str">
        <f>'MARK LIST'!AP167</f>
        <v>C2</v>
      </c>
      <c r="AE35" s="19" t="str">
        <f>'MARK LIST'!BC167</f>
        <v>C2</v>
      </c>
      <c r="AF35" s="19" t="str">
        <f>'MARK LIST'!BQ167</f>
        <v>C2</v>
      </c>
      <c r="AG35" s="19" t="str">
        <f>'MARK LIST'!BZ167</f>
        <v>C1</v>
      </c>
      <c r="AH35" s="13" t="str">
        <f>'MARK LIST'!CF167</f>
        <v>C1</v>
      </c>
      <c r="AI35" s="13" t="str">
        <f>'MARK LIST'!DJ167</f>
        <v>C2</v>
      </c>
      <c r="AJ35" s="13" t="str">
        <f>'MARK LIST'!DK167</f>
        <v>C1</v>
      </c>
      <c r="AK35" s="13" t="str">
        <f>'MARK LIST'!DL167</f>
        <v>C1</v>
      </c>
      <c r="AL35" s="19" t="str">
        <f>'MARK LIST'!M231</f>
        <v>D</v>
      </c>
      <c r="AM35" s="19" t="str">
        <f>'MARK LIST'!AA231</f>
        <v>C2</v>
      </c>
      <c r="AN35" s="19" t="str">
        <f>'MARK LIST'!AJ231</f>
        <v>C2</v>
      </c>
      <c r="AO35" s="13" t="str">
        <f>'MARK LIST'!AP231</f>
        <v>C2</v>
      </c>
      <c r="AP35" s="19" t="str">
        <f>'MARK LIST'!BC231</f>
        <v>C2</v>
      </c>
      <c r="AQ35" s="19" t="str">
        <f>'MARK LIST'!BQ231</f>
        <v>C2</v>
      </c>
      <c r="AR35" s="19" t="str">
        <f>'MARK LIST'!BZ231</f>
        <v>C2</v>
      </c>
      <c r="AS35" s="13" t="str">
        <f>'MARK LIST'!CF231</f>
        <v>C2</v>
      </c>
      <c r="AT35" s="13" t="str">
        <f>'MARK LIST'!DJ231</f>
        <v>C2</v>
      </c>
      <c r="AU35" s="13" t="str">
        <f>'MARK LIST'!DK231</f>
        <v>C2</v>
      </c>
      <c r="AV35" s="13" t="str">
        <f>'MARK LIST'!DL231</f>
        <v>C2</v>
      </c>
      <c r="AW35" s="19" t="str">
        <f>'MARK LIST'!M295</f>
        <v>C2</v>
      </c>
      <c r="AX35" s="19" t="str">
        <f>'MARK LIST'!AA295</f>
        <v>C2</v>
      </c>
      <c r="AY35" s="19" t="str">
        <f>'MARK LIST'!AJ295</f>
        <v>C2</v>
      </c>
      <c r="AZ35" s="13" t="str">
        <f>'MARK LIST'!AP295</f>
        <v>C2</v>
      </c>
      <c r="BA35" s="19" t="str">
        <f>'MARK LIST'!BC295</f>
        <v>C2</v>
      </c>
      <c r="BB35" s="19" t="str">
        <f>'MARK LIST'!BQ295</f>
        <v>C2</v>
      </c>
      <c r="BC35" s="19" t="str">
        <f>'MARK LIST'!BZ295</f>
        <v>B2</v>
      </c>
      <c r="BD35" s="13" t="str">
        <f>'MARK LIST'!CF295</f>
        <v>C1</v>
      </c>
      <c r="BE35" s="13" t="str">
        <f>'MARK LIST'!DJ295</f>
        <v>C2</v>
      </c>
      <c r="BF35" s="13" t="str">
        <f>'MARK LIST'!DK295</f>
        <v>C1</v>
      </c>
      <c r="BG35" s="13" t="str">
        <f>'MARK LIST'!DL295</f>
        <v>C1</v>
      </c>
      <c r="BH35" s="19" t="str">
        <f>'MARK LIST'!M359</f>
        <v>C2</v>
      </c>
      <c r="BI35" s="19" t="str">
        <f>'MARK LIST'!AA359</f>
        <v>C2</v>
      </c>
      <c r="BJ35" s="19" t="str">
        <f>'MARK LIST'!AJ359</f>
        <v>C2</v>
      </c>
      <c r="BK35" s="13" t="str">
        <f>'MARK LIST'!AP359</f>
        <v>C2</v>
      </c>
      <c r="BL35" s="19" t="str">
        <f>'MARK LIST'!BC359</f>
        <v>C2</v>
      </c>
      <c r="BM35" s="19" t="str">
        <f>'MARK LIST'!BQ359</f>
        <v>C2</v>
      </c>
      <c r="BN35" s="19" t="str">
        <f>'MARK LIST'!BZ359</f>
        <v>C2</v>
      </c>
      <c r="BO35" s="13" t="str">
        <f>'MARK LIST'!CF359</f>
        <v>C2</v>
      </c>
      <c r="BP35" s="13" t="str">
        <f>'MARK LIST'!DJ359</f>
        <v>C2</v>
      </c>
      <c r="BQ35" s="13" t="str">
        <f>'MARK LIST'!DK359</f>
        <v>C2</v>
      </c>
      <c r="BR35" s="13" t="str">
        <f>'MARK LIST'!DL359</f>
        <v>C2</v>
      </c>
    </row>
    <row r="36" spans="1:70" ht="13.35" customHeight="1">
      <c r="A36" s="41">
        <f t="shared" si="0"/>
        <v>30</v>
      </c>
      <c r="B36" s="31" t="str">
        <f>'STUDENT PROFILE'!B36</f>
        <v>G</v>
      </c>
      <c r="C36" s="43" t="str">
        <f>'STUDENT PROFILE'!C36</f>
        <v>Bhavi</v>
      </c>
      <c r="D36" s="45">
        <f>'STUDENT PROFILE'!D36</f>
        <v>3060</v>
      </c>
      <c r="E36" s="13" t="str">
        <f>'MARK LIST'!M40</f>
        <v>C2</v>
      </c>
      <c r="F36" s="13" t="str">
        <f>'MARK LIST'!AA40</f>
        <v>C2</v>
      </c>
      <c r="G36" s="13" t="str">
        <f>'MARK LIST'!AJ40</f>
        <v>C2</v>
      </c>
      <c r="H36" s="13" t="str">
        <f>'MARK LIST'!AP40</f>
        <v>C2</v>
      </c>
      <c r="I36" s="19" t="str">
        <f>'MARK LIST'!BC40</f>
        <v>C2</v>
      </c>
      <c r="J36" s="19" t="str">
        <f>'MARK LIST'!BQ40</f>
        <v>C2</v>
      </c>
      <c r="K36" s="19" t="str">
        <f>'MARK LIST'!BZ40</f>
        <v>C2</v>
      </c>
      <c r="L36" s="13" t="str">
        <f>'MARK LIST'!CF40</f>
        <v>C2</v>
      </c>
      <c r="M36" s="13" t="str">
        <f>'MARK LIST'!DJ40</f>
        <v>C2</v>
      </c>
      <c r="N36" s="13" t="str">
        <f>'MARK LIST'!DK40</f>
        <v>C2</v>
      </c>
      <c r="O36" s="13" t="str">
        <f>'MARK LIST'!DL40</f>
        <v>C2</v>
      </c>
      <c r="P36" s="19" t="str">
        <f>'MARK LIST'!M104</f>
        <v>C2</v>
      </c>
      <c r="Q36" s="19" t="str">
        <f>'MARK LIST'!AA104</f>
        <v>C2</v>
      </c>
      <c r="R36" s="19" t="str">
        <f>'MARK LIST'!AJ104</f>
        <v>C2</v>
      </c>
      <c r="S36" s="13" t="str">
        <f>'MARK LIST'!AP104</f>
        <v>C2</v>
      </c>
      <c r="T36" s="19" t="str">
        <f>'MARK LIST'!BC104</f>
        <v>C2</v>
      </c>
      <c r="U36" s="19" t="str">
        <f>'MARK LIST'!BQ104</f>
        <v>C2</v>
      </c>
      <c r="V36" s="19" t="str">
        <f>'MARK LIST'!BZ104</f>
        <v>B2</v>
      </c>
      <c r="W36" s="13" t="str">
        <f>'MARK LIST'!CF104</f>
        <v>C1</v>
      </c>
      <c r="X36" s="13" t="str">
        <f>'MARK LIST'!DJ104</f>
        <v>C2</v>
      </c>
      <c r="Y36" s="13" t="str">
        <f>'MARK LIST'!DK104</f>
        <v>C1</v>
      </c>
      <c r="Z36" s="13" t="str">
        <f>'MARK LIST'!DL104</f>
        <v>C1</v>
      </c>
      <c r="AA36" s="19" t="str">
        <f>'MARK LIST'!M168</f>
        <v>C2</v>
      </c>
      <c r="AB36" s="19" t="str">
        <f>'MARK LIST'!AA168</f>
        <v>C2</v>
      </c>
      <c r="AC36" s="19" t="str">
        <f>'MARK LIST'!AJ168</f>
        <v>C2</v>
      </c>
      <c r="AD36" s="13" t="str">
        <f>'MARK LIST'!AP168</f>
        <v>C2</v>
      </c>
      <c r="AE36" s="19" t="str">
        <f>'MARK LIST'!BC168</f>
        <v>C2</v>
      </c>
      <c r="AF36" s="19" t="str">
        <f>'MARK LIST'!BQ168</f>
        <v>C2</v>
      </c>
      <c r="AG36" s="19" t="str">
        <f>'MARK LIST'!BZ168</f>
        <v>C1</v>
      </c>
      <c r="AH36" s="13" t="str">
        <f>'MARK LIST'!CF168</f>
        <v>C1</v>
      </c>
      <c r="AI36" s="13" t="str">
        <f>'MARK LIST'!DJ168</f>
        <v>C2</v>
      </c>
      <c r="AJ36" s="13" t="str">
        <f>'MARK LIST'!DK168</f>
        <v>C1</v>
      </c>
      <c r="AK36" s="13" t="str">
        <f>'MARK LIST'!DL168</f>
        <v>C1</v>
      </c>
      <c r="AL36" s="19" t="str">
        <f>'MARK LIST'!M232</f>
        <v>D</v>
      </c>
      <c r="AM36" s="19" t="str">
        <f>'MARK LIST'!AA232</f>
        <v>C2</v>
      </c>
      <c r="AN36" s="19" t="str">
        <f>'MARK LIST'!AJ232</f>
        <v>C2</v>
      </c>
      <c r="AO36" s="13" t="str">
        <f>'MARK LIST'!AP232</f>
        <v>C2</v>
      </c>
      <c r="AP36" s="19" t="str">
        <f>'MARK LIST'!BC232</f>
        <v>C2</v>
      </c>
      <c r="AQ36" s="19" t="str">
        <f>'MARK LIST'!BQ232</f>
        <v>C2</v>
      </c>
      <c r="AR36" s="19" t="str">
        <f>'MARK LIST'!BZ232</f>
        <v>C2</v>
      </c>
      <c r="AS36" s="13" t="str">
        <f>'MARK LIST'!CF232</f>
        <v>C2</v>
      </c>
      <c r="AT36" s="13" t="str">
        <f>'MARK LIST'!DJ232</f>
        <v>C2</v>
      </c>
      <c r="AU36" s="13" t="str">
        <f>'MARK LIST'!DK232</f>
        <v>C2</v>
      </c>
      <c r="AV36" s="13" t="str">
        <f>'MARK LIST'!DL232</f>
        <v>C2</v>
      </c>
      <c r="AW36" s="19" t="str">
        <f>'MARK LIST'!M296</f>
        <v>C2</v>
      </c>
      <c r="AX36" s="19" t="str">
        <f>'MARK LIST'!AA296</f>
        <v>C2</v>
      </c>
      <c r="AY36" s="19" t="str">
        <f>'MARK LIST'!AJ296</f>
        <v>C2</v>
      </c>
      <c r="AZ36" s="13" t="str">
        <f>'MARK LIST'!AP296</f>
        <v>C2</v>
      </c>
      <c r="BA36" s="19" t="str">
        <f>'MARK LIST'!BC296</f>
        <v>C2</v>
      </c>
      <c r="BB36" s="19" t="str">
        <f>'MARK LIST'!BQ296</f>
        <v>C2</v>
      </c>
      <c r="BC36" s="19" t="str">
        <f>'MARK LIST'!BZ296</f>
        <v>B2</v>
      </c>
      <c r="BD36" s="13" t="str">
        <f>'MARK LIST'!CF296</f>
        <v>C1</v>
      </c>
      <c r="BE36" s="13" t="str">
        <f>'MARK LIST'!DJ296</f>
        <v>C2</v>
      </c>
      <c r="BF36" s="13" t="str">
        <f>'MARK LIST'!DK296</f>
        <v>C1</v>
      </c>
      <c r="BG36" s="13" t="str">
        <f>'MARK LIST'!DL296</f>
        <v>C1</v>
      </c>
      <c r="BH36" s="19" t="str">
        <f>'MARK LIST'!M360</f>
        <v>C2</v>
      </c>
      <c r="BI36" s="19" t="str">
        <f>'MARK LIST'!AA360</f>
        <v>C2</v>
      </c>
      <c r="BJ36" s="19" t="str">
        <f>'MARK LIST'!AJ360</f>
        <v>C2</v>
      </c>
      <c r="BK36" s="13" t="str">
        <f>'MARK LIST'!AP360</f>
        <v>C2</v>
      </c>
      <c r="BL36" s="19" t="str">
        <f>'MARK LIST'!BC360</f>
        <v>C2</v>
      </c>
      <c r="BM36" s="19" t="str">
        <f>'MARK LIST'!BQ360</f>
        <v>C2</v>
      </c>
      <c r="BN36" s="19" t="str">
        <f>'MARK LIST'!BZ360</f>
        <v>C2</v>
      </c>
      <c r="BO36" s="13" t="str">
        <f>'MARK LIST'!CF360</f>
        <v>C2</v>
      </c>
      <c r="BP36" s="13" t="str">
        <f>'MARK LIST'!DJ360</f>
        <v>C2</v>
      </c>
      <c r="BQ36" s="13" t="str">
        <f>'MARK LIST'!DK360</f>
        <v>C2</v>
      </c>
      <c r="BR36" s="13" t="str">
        <f>'MARK LIST'!DL360</f>
        <v>C2</v>
      </c>
    </row>
    <row r="37" spans="1:70" ht="13.35" customHeight="1">
      <c r="A37" s="41">
        <f t="shared" si="0"/>
        <v>31</v>
      </c>
      <c r="B37" s="31" t="str">
        <f>'STUDENT PROFILE'!B37</f>
        <v>J</v>
      </c>
      <c r="C37" s="43" t="str">
        <f>'STUDENT PROFILE'!C37</f>
        <v>Akshay Kumar</v>
      </c>
      <c r="D37" s="45">
        <f>'STUDENT PROFILE'!D37</f>
        <v>3061</v>
      </c>
      <c r="E37" s="13" t="str">
        <f>'MARK LIST'!M41</f>
        <v>D</v>
      </c>
      <c r="F37" s="13" t="str">
        <f>'MARK LIST'!AA41</f>
        <v>D</v>
      </c>
      <c r="G37" s="13" t="str">
        <f>'MARK LIST'!AJ41</f>
        <v>D</v>
      </c>
      <c r="H37" s="13" t="str">
        <f>'MARK LIST'!AP41</f>
        <v>D</v>
      </c>
      <c r="I37" s="19" t="str">
        <f>'MARK LIST'!BC41</f>
        <v>D</v>
      </c>
      <c r="J37" s="19" t="str">
        <f>'MARK LIST'!BQ41</f>
        <v>D</v>
      </c>
      <c r="K37" s="19" t="str">
        <f>'MARK LIST'!BZ41</f>
        <v>D</v>
      </c>
      <c r="L37" s="13" t="str">
        <f>'MARK LIST'!CF41</f>
        <v>D</v>
      </c>
      <c r="M37" s="13" t="str">
        <f>'MARK LIST'!DJ41</f>
        <v>D</v>
      </c>
      <c r="N37" s="13" t="str">
        <f>'MARK LIST'!DK41</f>
        <v>D</v>
      </c>
      <c r="O37" s="13" t="str">
        <f>'MARK LIST'!DL41</f>
        <v>D</v>
      </c>
      <c r="P37" s="19" t="str">
        <f>'MARK LIST'!M105</f>
        <v>D</v>
      </c>
      <c r="Q37" s="19" t="str">
        <f>'MARK LIST'!AA105</f>
        <v>D</v>
      </c>
      <c r="R37" s="19" t="str">
        <f>'MARK LIST'!AJ105</f>
        <v>D</v>
      </c>
      <c r="S37" s="13" t="str">
        <f>'MARK LIST'!AP105</f>
        <v>D</v>
      </c>
      <c r="T37" s="19" t="str">
        <f>'MARK LIST'!BC105</f>
        <v>D</v>
      </c>
      <c r="U37" s="19" t="str">
        <f>'MARK LIST'!BQ105</f>
        <v>D</v>
      </c>
      <c r="V37" s="19" t="str">
        <f>'MARK LIST'!BZ105</f>
        <v>C2</v>
      </c>
      <c r="W37" s="13" t="str">
        <f>'MARK LIST'!CF105</f>
        <v>C2</v>
      </c>
      <c r="X37" s="13" t="str">
        <f>'MARK LIST'!DJ105</f>
        <v>D</v>
      </c>
      <c r="Y37" s="13" t="str">
        <f>'MARK LIST'!DK105</f>
        <v>C2</v>
      </c>
      <c r="Z37" s="13" t="str">
        <f>'MARK LIST'!DL105</f>
        <v>C2</v>
      </c>
      <c r="AA37" s="19" t="str">
        <f>'MARK LIST'!M169</f>
        <v>D</v>
      </c>
      <c r="AB37" s="19" t="str">
        <f>'MARK LIST'!AA169</f>
        <v>D</v>
      </c>
      <c r="AC37" s="19" t="str">
        <f>'MARK LIST'!AJ169</f>
        <v>D</v>
      </c>
      <c r="AD37" s="13" t="str">
        <f>'MARK LIST'!AP169</f>
        <v>D</v>
      </c>
      <c r="AE37" s="19" t="str">
        <f>'MARK LIST'!BC169</f>
        <v>D</v>
      </c>
      <c r="AF37" s="19" t="str">
        <f>'MARK LIST'!BQ169</f>
        <v>D</v>
      </c>
      <c r="AG37" s="19" t="str">
        <f>'MARK LIST'!BZ169</f>
        <v>C2</v>
      </c>
      <c r="AH37" s="13" t="str">
        <f>'MARK LIST'!CF169</f>
        <v>C2</v>
      </c>
      <c r="AI37" s="13" t="str">
        <f>'MARK LIST'!DJ169</f>
        <v>D</v>
      </c>
      <c r="AJ37" s="13" t="str">
        <f>'MARK LIST'!DK169</f>
        <v>C2</v>
      </c>
      <c r="AK37" s="13" t="str">
        <f>'MARK LIST'!DL169</f>
        <v>C2</v>
      </c>
      <c r="AL37" s="19" t="str">
        <f>'MARK LIST'!M233</f>
        <v>E1</v>
      </c>
      <c r="AM37" s="19" t="str">
        <f>'MARK LIST'!AA233</f>
        <v>D</v>
      </c>
      <c r="AN37" s="19" t="str">
        <f>'MARK LIST'!AJ233</f>
        <v>D</v>
      </c>
      <c r="AO37" s="13" t="str">
        <f>'MARK LIST'!AP233</f>
        <v>D</v>
      </c>
      <c r="AP37" s="19" t="str">
        <f>'MARK LIST'!BC233</f>
        <v>D</v>
      </c>
      <c r="AQ37" s="19" t="str">
        <f>'MARK LIST'!BQ233</f>
        <v>D</v>
      </c>
      <c r="AR37" s="19" t="str">
        <f>'MARK LIST'!BZ233</f>
        <v>D</v>
      </c>
      <c r="AS37" s="13" t="str">
        <f>'MARK LIST'!CF233</f>
        <v>D</v>
      </c>
      <c r="AT37" s="13" t="str">
        <f>'MARK LIST'!DJ233</f>
        <v>D</v>
      </c>
      <c r="AU37" s="13" t="str">
        <f>'MARK LIST'!DK233</f>
        <v>D</v>
      </c>
      <c r="AV37" s="13" t="str">
        <f>'MARK LIST'!DL233</f>
        <v>D</v>
      </c>
      <c r="AW37" s="19" t="str">
        <f>'MARK LIST'!M297</f>
        <v>D</v>
      </c>
      <c r="AX37" s="19" t="str">
        <f>'MARK LIST'!AA297</f>
        <v>D</v>
      </c>
      <c r="AY37" s="19" t="str">
        <f>'MARK LIST'!AJ297</f>
        <v>D</v>
      </c>
      <c r="AZ37" s="13" t="str">
        <f>'MARK LIST'!AP297</f>
        <v>D</v>
      </c>
      <c r="BA37" s="19" t="str">
        <f>'MARK LIST'!BC297</f>
        <v>D</v>
      </c>
      <c r="BB37" s="19" t="str">
        <f>'MARK LIST'!BQ297</f>
        <v>D</v>
      </c>
      <c r="BC37" s="19" t="str">
        <f>'MARK LIST'!BZ297</f>
        <v>C2</v>
      </c>
      <c r="BD37" s="13" t="str">
        <f>'MARK LIST'!CF297</f>
        <v>C2</v>
      </c>
      <c r="BE37" s="13" t="str">
        <f>'MARK LIST'!DJ297</f>
        <v>D</v>
      </c>
      <c r="BF37" s="13" t="str">
        <f>'MARK LIST'!DK297</f>
        <v>C2</v>
      </c>
      <c r="BG37" s="13" t="str">
        <f>'MARK LIST'!DL297</f>
        <v>C2</v>
      </c>
      <c r="BH37" s="19" t="str">
        <f>'MARK LIST'!M361</f>
        <v>D</v>
      </c>
      <c r="BI37" s="19" t="str">
        <f>'MARK LIST'!AA361</f>
        <v>D</v>
      </c>
      <c r="BJ37" s="19" t="str">
        <f>'MARK LIST'!AJ361</f>
        <v>D</v>
      </c>
      <c r="BK37" s="13" t="str">
        <f>'MARK LIST'!AP361</f>
        <v>D</v>
      </c>
      <c r="BL37" s="19" t="str">
        <f>'MARK LIST'!BC361</f>
        <v>D</v>
      </c>
      <c r="BM37" s="19" t="str">
        <f>'MARK LIST'!BQ361</f>
        <v>D</v>
      </c>
      <c r="BN37" s="19" t="str">
        <f>'MARK LIST'!BZ361</f>
        <v>D</v>
      </c>
      <c r="BO37" s="13" t="str">
        <f>'MARK LIST'!CF361</f>
        <v>D</v>
      </c>
      <c r="BP37" s="13" t="str">
        <f>'MARK LIST'!DJ361</f>
        <v>D</v>
      </c>
      <c r="BQ37" s="13" t="str">
        <f>'MARK LIST'!DK361</f>
        <v>D</v>
      </c>
      <c r="BR37" s="13" t="str">
        <f>'MARK LIST'!DL361</f>
        <v>D</v>
      </c>
    </row>
    <row r="38" spans="1:70" ht="13.35" customHeight="1">
      <c r="A38" s="41">
        <f t="shared" si="0"/>
        <v>32</v>
      </c>
      <c r="B38" s="31" t="str">
        <f>'STUDENT PROFILE'!B38</f>
        <v>J</v>
      </c>
      <c r="C38" s="43" t="str">
        <f>'STUDENT PROFILE'!C38</f>
        <v>Satender Yadav</v>
      </c>
      <c r="D38" s="45">
        <f>'STUDENT PROFILE'!D38</f>
        <v>3062</v>
      </c>
      <c r="E38" s="13" t="str">
        <f>'MARK LIST'!M42</f>
        <v>D</v>
      </c>
      <c r="F38" s="13" t="str">
        <f>'MARK LIST'!AA42</f>
        <v>D</v>
      </c>
      <c r="G38" s="13" t="str">
        <f>'MARK LIST'!AJ42</f>
        <v>D</v>
      </c>
      <c r="H38" s="13" t="str">
        <f>'MARK LIST'!AP42</f>
        <v>D</v>
      </c>
      <c r="I38" s="19" t="str">
        <f>'MARK LIST'!BC42</f>
        <v>D</v>
      </c>
      <c r="J38" s="19" t="str">
        <f>'MARK LIST'!BQ42</f>
        <v>D</v>
      </c>
      <c r="K38" s="19" t="str">
        <f>'MARK LIST'!BZ42</f>
        <v>D</v>
      </c>
      <c r="L38" s="13" t="str">
        <f>'MARK LIST'!CF42</f>
        <v>D</v>
      </c>
      <c r="M38" s="13" t="str">
        <f>'MARK LIST'!DJ42</f>
        <v>D</v>
      </c>
      <c r="N38" s="13" t="str">
        <f>'MARK LIST'!DK42</f>
        <v>D</v>
      </c>
      <c r="O38" s="13" t="str">
        <f>'MARK LIST'!DL42</f>
        <v>D</v>
      </c>
      <c r="P38" s="19" t="str">
        <f>'MARK LIST'!M106</f>
        <v>D</v>
      </c>
      <c r="Q38" s="19" t="str">
        <f>'MARK LIST'!AA106</f>
        <v>D</v>
      </c>
      <c r="R38" s="19" t="str">
        <f>'MARK LIST'!AJ106</f>
        <v>D</v>
      </c>
      <c r="S38" s="13" t="str">
        <f>'MARK LIST'!AP106</f>
        <v>D</v>
      </c>
      <c r="T38" s="19" t="str">
        <f>'MARK LIST'!BC106</f>
        <v>D</v>
      </c>
      <c r="U38" s="19" t="str">
        <f>'MARK LIST'!BQ106</f>
        <v>D</v>
      </c>
      <c r="V38" s="19" t="str">
        <f>'MARK LIST'!BZ106</f>
        <v>C2</v>
      </c>
      <c r="W38" s="13" t="str">
        <f>'MARK LIST'!CF106</f>
        <v>C2</v>
      </c>
      <c r="X38" s="13" t="str">
        <f>'MARK LIST'!DJ106</f>
        <v>D</v>
      </c>
      <c r="Y38" s="13" t="str">
        <f>'MARK LIST'!DK106</f>
        <v>C2</v>
      </c>
      <c r="Z38" s="13" t="str">
        <f>'MARK LIST'!DL106</f>
        <v>C2</v>
      </c>
      <c r="AA38" s="19" t="str">
        <f>'MARK LIST'!M170</f>
        <v>D</v>
      </c>
      <c r="AB38" s="19" t="str">
        <f>'MARK LIST'!AA170</f>
        <v>D</v>
      </c>
      <c r="AC38" s="19" t="str">
        <f>'MARK LIST'!AJ170</f>
        <v>D</v>
      </c>
      <c r="AD38" s="13" t="str">
        <f>'MARK LIST'!AP170</f>
        <v>D</v>
      </c>
      <c r="AE38" s="19" t="str">
        <f>'MARK LIST'!BC170</f>
        <v>D</v>
      </c>
      <c r="AF38" s="19" t="str">
        <f>'MARK LIST'!BQ170</f>
        <v>D</v>
      </c>
      <c r="AG38" s="19" t="str">
        <f>'MARK LIST'!BZ170</f>
        <v>C2</v>
      </c>
      <c r="AH38" s="13" t="str">
        <f>'MARK LIST'!CF170</f>
        <v>C2</v>
      </c>
      <c r="AI38" s="13" t="str">
        <f>'MARK LIST'!DJ170</f>
        <v>D</v>
      </c>
      <c r="AJ38" s="13" t="str">
        <f>'MARK LIST'!DK170</f>
        <v>C2</v>
      </c>
      <c r="AK38" s="13" t="str">
        <f>'MARK LIST'!DL170</f>
        <v>C2</v>
      </c>
      <c r="AL38" s="19" t="str">
        <f>'MARK LIST'!M234</f>
        <v>E1</v>
      </c>
      <c r="AM38" s="19" t="str">
        <f>'MARK LIST'!AA234</f>
        <v>D</v>
      </c>
      <c r="AN38" s="19" t="str">
        <f>'MARK LIST'!AJ234</f>
        <v>D</v>
      </c>
      <c r="AO38" s="13" t="str">
        <f>'MARK LIST'!AP234</f>
        <v>D</v>
      </c>
      <c r="AP38" s="19" t="str">
        <f>'MARK LIST'!BC234</f>
        <v>D</v>
      </c>
      <c r="AQ38" s="19" t="str">
        <f>'MARK LIST'!BQ234</f>
        <v>D</v>
      </c>
      <c r="AR38" s="19" t="str">
        <f>'MARK LIST'!BZ234</f>
        <v>D</v>
      </c>
      <c r="AS38" s="13" t="str">
        <f>'MARK LIST'!CF234</f>
        <v>D</v>
      </c>
      <c r="AT38" s="13" t="str">
        <f>'MARK LIST'!DJ234</f>
        <v>D</v>
      </c>
      <c r="AU38" s="13" t="str">
        <f>'MARK LIST'!DK234</f>
        <v>D</v>
      </c>
      <c r="AV38" s="13" t="str">
        <f>'MARK LIST'!DL234</f>
        <v>D</v>
      </c>
      <c r="AW38" s="19" t="str">
        <f>'MARK LIST'!M298</f>
        <v>D</v>
      </c>
      <c r="AX38" s="19" t="str">
        <f>'MARK LIST'!AA298</f>
        <v>D</v>
      </c>
      <c r="AY38" s="19" t="str">
        <f>'MARK LIST'!AJ298</f>
        <v>D</v>
      </c>
      <c r="AZ38" s="13" t="str">
        <f>'MARK LIST'!AP298</f>
        <v>D</v>
      </c>
      <c r="BA38" s="19" t="str">
        <f>'MARK LIST'!BC298</f>
        <v>D</v>
      </c>
      <c r="BB38" s="19" t="str">
        <f>'MARK LIST'!BQ298</f>
        <v>D</v>
      </c>
      <c r="BC38" s="19" t="str">
        <f>'MARK LIST'!BZ298</f>
        <v>C2</v>
      </c>
      <c r="BD38" s="13" t="str">
        <f>'MARK LIST'!CF298</f>
        <v>C2</v>
      </c>
      <c r="BE38" s="13" t="str">
        <f>'MARK LIST'!DJ298</f>
        <v>D</v>
      </c>
      <c r="BF38" s="13" t="str">
        <f>'MARK LIST'!DK298</f>
        <v>C2</v>
      </c>
      <c r="BG38" s="13" t="str">
        <f>'MARK LIST'!DL298</f>
        <v>C2</v>
      </c>
      <c r="BH38" s="19" t="str">
        <f>'MARK LIST'!M362</f>
        <v>D</v>
      </c>
      <c r="BI38" s="19" t="str">
        <f>'MARK LIST'!AA362</f>
        <v>D</v>
      </c>
      <c r="BJ38" s="19" t="str">
        <f>'MARK LIST'!AJ362</f>
        <v>D</v>
      </c>
      <c r="BK38" s="13" t="str">
        <f>'MARK LIST'!AP362</f>
        <v>D</v>
      </c>
      <c r="BL38" s="19" t="str">
        <f>'MARK LIST'!BC362</f>
        <v>D</v>
      </c>
      <c r="BM38" s="19" t="str">
        <f>'MARK LIST'!BQ362</f>
        <v>D</v>
      </c>
      <c r="BN38" s="19" t="str">
        <f>'MARK LIST'!BZ362</f>
        <v>D</v>
      </c>
      <c r="BO38" s="13" t="str">
        <f>'MARK LIST'!CF362</f>
        <v>D</v>
      </c>
      <c r="BP38" s="13" t="str">
        <f>'MARK LIST'!DJ362</f>
        <v>D</v>
      </c>
      <c r="BQ38" s="13" t="str">
        <f>'MARK LIST'!DK362</f>
        <v>D</v>
      </c>
      <c r="BR38" s="13" t="str">
        <f>'MARK LIST'!DL362</f>
        <v>D</v>
      </c>
    </row>
    <row r="39" spans="1:70" ht="13.35" customHeight="1">
      <c r="A39" s="41">
        <f t="shared" si="0"/>
        <v>33</v>
      </c>
      <c r="B39" s="31" t="str">
        <f>'STUDENT PROFILE'!B39</f>
        <v>J</v>
      </c>
      <c r="C39" s="43" t="str">
        <f>'STUDENT PROFILE'!C39</f>
        <v>Vikash</v>
      </c>
      <c r="D39" s="45">
        <f>'STUDENT PROFILE'!D39</f>
        <v>3063</v>
      </c>
      <c r="E39" s="13" t="str">
        <f>'MARK LIST'!M43</f>
        <v>D</v>
      </c>
      <c r="F39" s="13" t="str">
        <f>'MARK LIST'!AA43</f>
        <v>D</v>
      </c>
      <c r="G39" s="13" t="str">
        <f>'MARK LIST'!AJ43</f>
        <v>D</v>
      </c>
      <c r="H39" s="13" t="str">
        <f>'MARK LIST'!AP43</f>
        <v>D</v>
      </c>
      <c r="I39" s="19" t="str">
        <f>'MARK LIST'!BC43</f>
        <v>D</v>
      </c>
      <c r="J39" s="19" t="str">
        <f>'MARK LIST'!BQ43</f>
        <v>D</v>
      </c>
      <c r="K39" s="19" t="str">
        <f>'MARK LIST'!BZ43</f>
        <v>D</v>
      </c>
      <c r="L39" s="13" t="str">
        <f>'MARK LIST'!CF43</f>
        <v>D</v>
      </c>
      <c r="M39" s="13" t="str">
        <f>'MARK LIST'!DJ43</f>
        <v>D</v>
      </c>
      <c r="N39" s="13" t="str">
        <f>'MARK LIST'!DK43</f>
        <v>D</v>
      </c>
      <c r="O39" s="13" t="str">
        <f>'MARK LIST'!DL43</f>
        <v>D</v>
      </c>
      <c r="P39" s="19" t="str">
        <f>'MARK LIST'!M107</f>
        <v>D</v>
      </c>
      <c r="Q39" s="19" t="str">
        <f>'MARK LIST'!AA107</f>
        <v>D</v>
      </c>
      <c r="R39" s="19" t="str">
        <f>'MARK LIST'!AJ107</f>
        <v>D</v>
      </c>
      <c r="S39" s="13" t="str">
        <f>'MARK LIST'!AP107</f>
        <v>D</v>
      </c>
      <c r="T39" s="19" t="str">
        <f>'MARK LIST'!BC107</f>
        <v>D</v>
      </c>
      <c r="U39" s="19" t="str">
        <f>'MARK LIST'!BQ107</f>
        <v>D</v>
      </c>
      <c r="V39" s="19" t="str">
        <f>'MARK LIST'!BZ107</f>
        <v>C2</v>
      </c>
      <c r="W39" s="13" t="str">
        <f>'MARK LIST'!CF107</f>
        <v>C2</v>
      </c>
      <c r="X39" s="13" t="str">
        <f>'MARK LIST'!DJ107</f>
        <v>D</v>
      </c>
      <c r="Y39" s="13" t="str">
        <f>'MARK LIST'!DK107</f>
        <v>C2</v>
      </c>
      <c r="Z39" s="13" t="str">
        <f>'MARK LIST'!DL107</f>
        <v>C2</v>
      </c>
      <c r="AA39" s="19" t="str">
        <f>'MARK LIST'!M171</f>
        <v>D</v>
      </c>
      <c r="AB39" s="19" t="str">
        <f>'MARK LIST'!AA171</f>
        <v>D</v>
      </c>
      <c r="AC39" s="19" t="str">
        <f>'MARK LIST'!AJ171</f>
        <v>D</v>
      </c>
      <c r="AD39" s="13" t="str">
        <f>'MARK LIST'!AP171</f>
        <v>D</v>
      </c>
      <c r="AE39" s="19" t="str">
        <f>'MARK LIST'!BC171</f>
        <v>D</v>
      </c>
      <c r="AF39" s="19" t="str">
        <f>'MARK LIST'!BQ171</f>
        <v>D</v>
      </c>
      <c r="AG39" s="19" t="str">
        <f>'MARK LIST'!BZ171</f>
        <v>C2</v>
      </c>
      <c r="AH39" s="13" t="str">
        <f>'MARK LIST'!CF171</f>
        <v>C2</v>
      </c>
      <c r="AI39" s="13" t="str">
        <f>'MARK LIST'!DJ171</f>
        <v>D</v>
      </c>
      <c r="AJ39" s="13" t="str">
        <f>'MARK LIST'!DK171</f>
        <v>C2</v>
      </c>
      <c r="AK39" s="13" t="str">
        <f>'MARK LIST'!DL171</f>
        <v>C2</v>
      </c>
      <c r="AL39" s="19" t="str">
        <f>'MARK LIST'!M235</f>
        <v>E1</v>
      </c>
      <c r="AM39" s="19" t="str">
        <f>'MARK LIST'!AA235</f>
        <v>D</v>
      </c>
      <c r="AN39" s="19" t="str">
        <f>'MARK LIST'!AJ235</f>
        <v>D</v>
      </c>
      <c r="AO39" s="13" t="str">
        <f>'MARK LIST'!AP235</f>
        <v>D</v>
      </c>
      <c r="AP39" s="19" t="str">
        <f>'MARK LIST'!BC235</f>
        <v>D</v>
      </c>
      <c r="AQ39" s="19" t="str">
        <f>'MARK LIST'!BQ235</f>
        <v>D</v>
      </c>
      <c r="AR39" s="19" t="str">
        <f>'MARK LIST'!BZ235</f>
        <v>D</v>
      </c>
      <c r="AS39" s="13" t="str">
        <f>'MARK LIST'!CF235</f>
        <v>D</v>
      </c>
      <c r="AT39" s="13" t="str">
        <f>'MARK LIST'!DJ235</f>
        <v>D</v>
      </c>
      <c r="AU39" s="13" t="str">
        <f>'MARK LIST'!DK235</f>
        <v>D</v>
      </c>
      <c r="AV39" s="13" t="str">
        <f>'MARK LIST'!DL235</f>
        <v>D</v>
      </c>
      <c r="AW39" s="19" t="str">
        <f>'MARK LIST'!M299</f>
        <v>D</v>
      </c>
      <c r="AX39" s="19" t="str">
        <f>'MARK LIST'!AA299</f>
        <v>D</v>
      </c>
      <c r="AY39" s="19" t="str">
        <f>'MARK LIST'!AJ299</f>
        <v>D</v>
      </c>
      <c r="AZ39" s="13" t="str">
        <f>'MARK LIST'!AP299</f>
        <v>D</v>
      </c>
      <c r="BA39" s="19" t="str">
        <f>'MARK LIST'!BC299</f>
        <v>D</v>
      </c>
      <c r="BB39" s="19" t="str">
        <f>'MARK LIST'!BQ299</f>
        <v>D</v>
      </c>
      <c r="BC39" s="19" t="str">
        <f>'MARK LIST'!BZ299</f>
        <v>C2</v>
      </c>
      <c r="BD39" s="13" t="str">
        <f>'MARK LIST'!CF299</f>
        <v>C2</v>
      </c>
      <c r="BE39" s="13" t="str">
        <f>'MARK LIST'!DJ299</f>
        <v>D</v>
      </c>
      <c r="BF39" s="13" t="str">
        <f>'MARK LIST'!DK299</f>
        <v>C2</v>
      </c>
      <c r="BG39" s="13" t="str">
        <f>'MARK LIST'!DL299</f>
        <v>C2</v>
      </c>
      <c r="BH39" s="19" t="str">
        <f>'MARK LIST'!M363</f>
        <v>D</v>
      </c>
      <c r="BI39" s="19" t="str">
        <f>'MARK LIST'!AA363</f>
        <v>D</v>
      </c>
      <c r="BJ39" s="19" t="str">
        <f>'MARK LIST'!AJ363</f>
        <v>D</v>
      </c>
      <c r="BK39" s="13" t="str">
        <f>'MARK LIST'!AP363</f>
        <v>D</v>
      </c>
      <c r="BL39" s="19" t="str">
        <f>'MARK LIST'!BC363</f>
        <v>D</v>
      </c>
      <c r="BM39" s="19" t="str">
        <f>'MARK LIST'!BQ363</f>
        <v>D</v>
      </c>
      <c r="BN39" s="19" t="str">
        <f>'MARK LIST'!BZ363</f>
        <v>D</v>
      </c>
      <c r="BO39" s="13" t="str">
        <f>'MARK LIST'!CF363</f>
        <v>D</v>
      </c>
      <c r="BP39" s="13" t="str">
        <f>'MARK LIST'!DJ363</f>
        <v>D</v>
      </c>
      <c r="BQ39" s="13" t="str">
        <f>'MARK LIST'!DK363</f>
        <v>D</v>
      </c>
      <c r="BR39" s="13" t="str">
        <f>'MARK LIST'!DL363</f>
        <v>D</v>
      </c>
    </row>
    <row r="40" spans="1:70" ht="13.35" customHeight="1">
      <c r="A40" s="41">
        <f t="shared" si="0"/>
        <v>34</v>
      </c>
      <c r="B40" s="31" t="str">
        <f>'STUDENT PROFILE'!B40</f>
        <v>G</v>
      </c>
      <c r="C40" s="43" t="str">
        <f>'STUDENT PROFILE'!C40</f>
        <v>Charu</v>
      </c>
      <c r="D40" s="45">
        <f>'STUDENT PROFILE'!D40</f>
        <v>3064</v>
      </c>
      <c r="E40" s="13" t="str">
        <f>'MARK LIST'!M44</f>
        <v>D</v>
      </c>
      <c r="F40" s="13" t="str">
        <f>'MARK LIST'!AA44</f>
        <v>D</v>
      </c>
      <c r="G40" s="13" t="str">
        <f>'MARK LIST'!AJ44</f>
        <v>D</v>
      </c>
      <c r="H40" s="13" t="str">
        <f>'MARK LIST'!AP44</f>
        <v>D</v>
      </c>
      <c r="I40" s="19" t="str">
        <f>'MARK LIST'!BC44</f>
        <v>D</v>
      </c>
      <c r="J40" s="19" t="str">
        <f>'MARK LIST'!BQ44</f>
        <v>D</v>
      </c>
      <c r="K40" s="19" t="str">
        <f>'MARK LIST'!BZ44</f>
        <v>D</v>
      </c>
      <c r="L40" s="13" t="str">
        <f>'MARK LIST'!CF44</f>
        <v>D</v>
      </c>
      <c r="M40" s="13" t="str">
        <f>'MARK LIST'!DJ44</f>
        <v>D</v>
      </c>
      <c r="N40" s="13" t="str">
        <f>'MARK LIST'!DK44</f>
        <v>D</v>
      </c>
      <c r="O40" s="13" t="str">
        <f>'MARK LIST'!DL44</f>
        <v>D</v>
      </c>
      <c r="P40" s="19" t="str">
        <f>'MARK LIST'!M108</f>
        <v>D</v>
      </c>
      <c r="Q40" s="19" t="str">
        <f>'MARK LIST'!AA108</f>
        <v>D</v>
      </c>
      <c r="R40" s="19" t="str">
        <f>'MARK LIST'!AJ108</f>
        <v>D</v>
      </c>
      <c r="S40" s="13" t="str">
        <f>'MARK LIST'!AP108</f>
        <v>D</v>
      </c>
      <c r="T40" s="19" t="str">
        <f>'MARK LIST'!BC108</f>
        <v>D</v>
      </c>
      <c r="U40" s="19" t="str">
        <f>'MARK LIST'!BQ108</f>
        <v>D</v>
      </c>
      <c r="V40" s="19" t="str">
        <f>'MARK LIST'!BZ108</f>
        <v>C2</v>
      </c>
      <c r="W40" s="13" t="str">
        <f>'MARK LIST'!CF108</f>
        <v>C2</v>
      </c>
      <c r="X40" s="13" t="str">
        <f>'MARK LIST'!DJ108</f>
        <v>D</v>
      </c>
      <c r="Y40" s="13" t="str">
        <f>'MARK LIST'!DK108</f>
        <v>C2</v>
      </c>
      <c r="Z40" s="13" t="str">
        <f>'MARK LIST'!DL108</f>
        <v>C2</v>
      </c>
      <c r="AA40" s="19" t="str">
        <f>'MARK LIST'!M172</f>
        <v>D</v>
      </c>
      <c r="AB40" s="19" t="str">
        <f>'MARK LIST'!AA172</f>
        <v>D</v>
      </c>
      <c r="AC40" s="19" t="str">
        <f>'MARK LIST'!AJ172</f>
        <v>D</v>
      </c>
      <c r="AD40" s="13" t="str">
        <f>'MARK LIST'!AP172</f>
        <v>D</v>
      </c>
      <c r="AE40" s="19" t="str">
        <f>'MARK LIST'!BC172</f>
        <v>D</v>
      </c>
      <c r="AF40" s="19" t="str">
        <f>'MARK LIST'!BQ172</f>
        <v>D</v>
      </c>
      <c r="AG40" s="19" t="str">
        <f>'MARK LIST'!BZ172</f>
        <v>C2</v>
      </c>
      <c r="AH40" s="13" t="str">
        <f>'MARK LIST'!CF172</f>
        <v>C2</v>
      </c>
      <c r="AI40" s="13" t="str">
        <f>'MARK LIST'!DJ172</f>
        <v>D</v>
      </c>
      <c r="AJ40" s="13" t="str">
        <f>'MARK LIST'!DK172</f>
        <v>C2</v>
      </c>
      <c r="AK40" s="13" t="str">
        <f>'MARK LIST'!DL172</f>
        <v>C2</v>
      </c>
      <c r="AL40" s="19" t="str">
        <f>'MARK LIST'!M236</f>
        <v>E1</v>
      </c>
      <c r="AM40" s="19" t="str">
        <f>'MARK LIST'!AA236</f>
        <v>D</v>
      </c>
      <c r="AN40" s="19" t="str">
        <f>'MARK LIST'!AJ236</f>
        <v>D</v>
      </c>
      <c r="AO40" s="13" t="str">
        <f>'MARK LIST'!AP236</f>
        <v>D</v>
      </c>
      <c r="AP40" s="19" t="str">
        <f>'MARK LIST'!BC236</f>
        <v>D</v>
      </c>
      <c r="AQ40" s="19" t="str">
        <f>'MARK LIST'!BQ236</f>
        <v>D</v>
      </c>
      <c r="AR40" s="19" t="str">
        <f>'MARK LIST'!BZ236</f>
        <v>D</v>
      </c>
      <c r="AS40" s="13" t="str">
        <f>'MARK LIST'!CF236</f>
        <v>D</v>
      </c>
      <c r="AT40" s="13" t="str">
        <f>'MARK LIST'!DJ236</f>
        <v>D</v>
      </c>
      <c r="AU40" s="13" t="str">
        <f>'MARK LIST'!DK236</f>
        <v>D</v>
      </c>
      <c r="AV40" s="13" t="str">
        <f>'MARK LIST'!DL236</f>
        <v>D</v>
      </c>
      <c r="AW40" s="19" t="str">
        <f>'MARK LIST'!M300</f>
        <v>D</v>
      </c>
      <c r="AX40" s="19" t="str">
        <f>'MARK LIST'!AA300</f>
        <v>D</v>
      </c>
      <c r="AY40" s="19" t="str">
        <f>'MARK LIST'!AJ300</f>
        <v>D</v>
      </c>
      <c r="AZ40" s="13" t="str">
        <f>'MARK LIST'!AP300</f>
        <v>D</v>
      </c>
      <c r="BA40" s="19" t="str">
        <f>'MARK LIST'!BC300</f>
        <v>D</v>
      </c>
      <c r="BB40" s="19" t="str">
        <f>'MARK LIST'!BQ300</f>
        <v>D</v>
      </c>
      <c r="BC40" s="19" t="str">
        <f>'MARK LIST'!BZ300</f>
        <v>C2</v>
      </c>
      <c r="BD40" s="13" t="str">
        <f>'MARK LIST'!CF300</f>
        <v>C2</v>
      </c>
      <c r="BE40" s="13" t="str">
        <f>'MARK LIST'!DJ300</f>
        <v>D</v>
      </c>
      <c r="BF40" s="13" t="str">
        <f>'MARK LIST'!DK300</f>
        <v>C2</v>
      </c>
      <c r="BG40" s="13" t="str">
        <f>'MARK LIST'!DL300</f>
        <v>C2</v>
      </c>
      <c r="BH40" s="19" t="str">
        <f>'MARK LIST'!M364</f>
        <v>D</v>
      </c>
      <c r="BI40" s="19" t="str">
        <f>'MARK LIST'!AA364</f>
        <v>D</v>
      </c>
      <c r="BJ40" s="19" t="str">
        <f>'MARK LIST'!AJ364</f>
        <v>D</v>
      </c>
      <c r="BK40" s="13" t="str">
        <f>'MARK LIST'!AP364</f>
        <v>D</v>
      </c>
      <c r="BL40" s="19" t="str">
        <f>'MARK LIST'!BC364</f>
        <v>D</v>
      </c>
      <c r="BM40" s="19" t="str">
        <f>'MARK LIST'!BQ364</f>
        <v>D</v>
      </c>
      <c r="BN40" s="19" t="str">
        <f>'MARK LIST'!BZ364</f>
        <v>D</v>
      </c>
      <c r="BO40" s="13" t="str">
        <f>'MARK LIST'!CF364</f>
        <v>D</v>
      </c>
      <c r="BP40" s="13" t="str">
        <f>'MARK LIST'!DJ364</f>
        <v>D</v>
      </c>
      <c r="BQ40" s="13" t="str">
        <f>'MARK LIST'!DK364</f>
        <v>D</v>
      </c>
      <c r="BR40" s="13" t="str">
        <f>'MARK LIST'!DL364</f>
        <v>D</v>
      </c>
    </row>
    <row r="41" spans="1:70" ht="13.35" customHeight="1">
      <c r="A41" s="41">
        <f t="shared" si="0"/>
        <v>35</v>
      </c>
      <c r="B41" s="31" t="str">
        <f>'STUDENT PROFILE'!B41</f>
        <v>J</v>
      </c>
      <c r="C41" s="43" t="str">
        <f>'STUDENT PROFILE'!C41</f>
        <v>Dinesh</v>
      </c>
      <c r="D41" s="45">
        <f>'STUDENT PROFILE'!D41</f>
        <v>3065</v>
      </c>
      <c r="E41" s="13" t="str">
        <f>'MARK LIST'!M45</f>
        <v>D</v>
      </c>
      <c r="F41" s="13" t="str">
        <f>'MARK LIST'!AA45</f>
        <v>D</v>
      </c>
      <c r="G41" s="13" t="str">
        <f>'MARK LIST'!AJ45</f>
        <v>D</v>
      </c>
      <c r="H41" s="13" t="str">
        <f>'MARK LIST'!AP45</f>
        <v>D</v>
      </c>
      <c r="I41" s="19" t="str">
        <f>'MARK LIST'!BC45</f>
        <v>D</v>
      </c>
      <c r="J41" s="19" t="str">
        <f>'MARK LIST'!BQ45</f>
        <v>D</v>
      </c>
      <c r="K41" s="19" t="str">
        <f>'MARK LIST'!BZ45</f>
        <v>D</v>
      </c>
      <c r="L41" s="13" t="str">
        <f>'MARK LIST'!CF45</f>
        <v>D</v>
      </c>
      <c r="M41" s="13" t="str">
        <f>'MARK LIST'!DJ45</f>
        <v>D</v>
      </c>
      <c r="N41" s="13" t="str">
        <f>'MARK LIST'!DK45</f>
        <v>D</v>
      </c>
      <c r="O41" s="13" t="str">
        <f>'MARK LIST'!DL45</f>
        <v>D</v>
      </c>
      <c r="P41" s="19" t="str">
        <f>'MARK LIST'!M109</f>
        <v>D</v>
      </c>
      <c r="Q41" s="19" t="str">
        <f>'MARK LIST'!AA109</f>
        <v>D</v>
      </c>
      <c r="R41" s="19" t="str">
        <f>'MARK LIST'!AJ109</f>
        <v>D</v>
      </c>
      <c r="S41" s="13" t="str">
        <f>'MARK LIST'!AP109</f>
        <v>D</v>
      </c>
      <c r="T41" s="19" t="str">
        <f>'MARK LIST'!BC109</f>
        <v>D</v>
      </c>
      <c r="U41" s="19" t="str">
        <f>'MARK LIST'!BQ109</f>
        <v>D</v>
      </c>
      <c r="V41" s="19" t="str">
        <f>'MARK LIST'!BZ109</f>
        <v>C2</v>
      </c>
      <c r="W41" s="13" t="str">
        <f>'MARK LIST'!CF109</f>
        <v>C2</v>
      </c>
      <c r="X41" s="13" t="str">
        <f>'MARK LIST'!DJ109</f>
        <v>D</v>
      </c>
      <c r="Y41" s="13" t="str">
        <f>'MARK LIST'!DK109</f>
        <v>C2</v>
      </c>
      <c r="Z41" s="13" t="str">
        <f>'MARK LIST'!DL109</f>
        <v>C2</v>
      </c>
      <c r="AA41" s="19" t="str">
        <f>'MARK LIST'!M173</f>
        <v>D</v>
      </c>
      <c r="AB41" s="19" t="str">
        <f>'MARK LIST'!AA173</f>
        <v>D</v>
      </c>
      <c r="AC41" s="19" t="str">
        <f>'MARK LIST'!AJ173</f>
        <v>D</v>
      </c>
      <c r="AD41" s="13" t="str">
        <f>'MARK LIST'!AP173</f>
        <v>D</v>
      </c>
      <c r="AE41" s="19" t="str">
        <f>'MARK LIST'!BC173</f>
        <v>D</v>
      </c>
      <c r="AF41" s="19" t="str">
        <f>'MARK LIST'!BQ173</f>
        <v>D</v>
      </c>
      <c r="AG41" s="19" t="str">
        <f>'MARK LIST'!BZ173</f>
        <v>C2</v>
      </c>
      <c r="AH41" s="13" t="str">
        <f>'MARK LIST'!CF173</f>
        <v>C2</v>
      </c>
      <c r="AI41" s="13" t="str">
        <f>'MARK LIST'!DJ173</f>
        <v>D</v>
      </c>
      <c r="AJ41" s="13" t="str">
        <f>'MARK LIST'!DK173</f>
        <v>C2</v>
      </c>
      <c r="AK41" s="13" t="str">
        <f>'MARK LIST'!DL173</f>
        <v>C2</v>
      </c>
      <c r="AL41" s="19" t="str">
        <f>'MARK LIST'!M237</f>
        <v>E1</v>
      </c>
      <c r="AM41" s="19" t="str">
        <f>'MARK LIST'!AA237</f>
        <v>D</v>
      </c>
      <c r="AN41" s="19" t="str">
        <f>'MARK LIST'!AJ237</f>
        <v>D</v>
      </c>
      <c r="AO41" s="13" t="str">
        <f>'MARK LIST'!AP237</f>
        <v>D</v>
      </c>
      <c r="AP41" s="19" t="str">
        <f>'MARK LIST'!BC237</f>
        <v>D</v>
      </c>
      <c r="AQ41" s="19" t="str">
        <f>'MARK LIST'!BQ237</f>
        <v>D</v>
      </c>
      <c r="AR41" s="19" t="str">
        <f>'MARK LIST'!BZ237</f>
        <v>D</v>
      </c>
      <c r="AS41" s="13" t="str">
        <f>'MARK LIST'!CF237</f>
        <v>D</v>
      </c>
      <c r="AT41" s="13" t="str">
        <f>'MARK LIST'!DJ237</f>
        <v>D</v>
      </c>
      <c r="AU41" s="13" t="str">
        <f>'MARK LIST'!DK237</f>
        <v>D</v>
      </c>
      <c r="AV41" s="13" t="str">
        <f>'MARK LIST'!DL237</f>
        <v>D</v>
      </c>
      <c r="AW41" s="19" t="str">
        <f>'MARK LIST'!M301</f>
        <v>D</v>
      </c>
      <c r="AX41" s="19" t="str">
        <f>'MARK LIST'!AA301</f>
        <v>D</v>
      </c>
      <c r="AY41" s="19" t="str">
        <f>'MARK LIST'!AJ301</f>
        <v>D</v>
      </c>
      <c r="AZ41" s="13" t="str">
        <f>'MARK LIST'!AP301</f>
        <v>D</v>
      </c>
      <c r="BA41" s="19" t="str">
        <f>'MARK LIST'!BC301</f>
        <v>D</v>
      </c>
      <c r="BB41" s="19" t="str">
        <f>'MARK LIST'!BQ301</f>
        <v>D</v>
      </c>
      <c r="BC41" s="19" t="str">
        <f>'MARK LIST'!BZ301</f>
        <v>C2</v>
      </c>
      <c r="BD41" s="13" t="str">
        <f>'MARK LIST'!CF301</f>
        <v>C2</v>
      </c>
      <c r="BE41" s="13" t="str">
        <f>'MARK LIST'!DJ301</f>
        <v>D</v>
      </c>
      <c r="BF41" s="13" t="str">
        <f>'MARK LIST'!DK301</f>
        <v>C2</v>
      </c>
      <c r="BG41" s="13" t="str">
        <f>'MARK LIST'!DL301</f>
        <v>C2</v>
      </c>
      <c r="BH41" s="19" t="str">
        <f>'MARK LIST'!M365</f>
        <v>D</v>
      </c>
      <c r="BI41" s="19" t="str">
        <f>'MARK LIST'!AA365</f>
        <v>D</v>
      </c>
      <c r="BJ41" s="19" t="str">
        <f>'MARK LIST'!AJ365</f>
        <v>D</v>
      </c>
      <c r="BK41" s="13" t="str">
        <f>'MARK LIST'!AP365</f>
        <v>D</v>
      </c>
      <c r="BL41" s="19" t="str">
        <f>'MARK LIST'!BC365</f>
        <v>D</v>
      </c>
      <c r="BM41" s="19" t="str">
        <f>'MARK LIST'!BQ365</f>
        <v>D</v>
      </c>
      <c r="BN41" s="19" t="str">
        <f>'MARK LIST'!BZ365</f>
        <v>D</v>
      </c>
      <c r="BO41" s="13" t="str">
        <f>'MARK LIST'!CF365</f>
        <v>D</v>
      </c>
      <c r="BP41" s="13" t="str">
        <f>'MARK LIST'!DJ365</f>
        <v>D</v>
      </c>
      <c r="BQ41" s="13" t="str">
        <f>'MARK LIST'!DK365</f>
        <v>D</v>
      </c>
      <c r="BR41" s="13" t="str">
        <f>'MARK LIST'!DL365</f>
        <v>D</v>
      </c>
    </row>
    <row r="42" spans="1:70" ht="13.35" customHeight="1">
      <c r="A42" s="41">
        <f t="shared" si="0"/>
        <v>36</v>
      </c>
      <c r="B42" s="31" t="str">
        <f>'STUDENT PROFILE'!B42</f>
        <v>C</v>
      </c>
      <c r="C42" s="43" t="str">
        <f>'STUDENT PROFILE'!C42</f>
        <v>Aanand</v>
      </c>
      <c r="D42" s="45">
        <f>'STUDENT PROFILE'!D42</f>
        <v>2725</v>
      </c>
      <c r="E42" s="13" t="str">
        <f>'MARK LIST'!M46</f>
        <v>E1</v>
      </c>
      <c r="F42" s="13" t="str">
        <f>'MARK LIST'!AA46</f>
        <v>E1</v>
      </c>
      <c r="G42" s="13" t="str">
        <f>'MARK LIST'!AJ46</f>
        <v>E1</v>
      </c>
      <c r="H42" s="13" t="str">
        <f>'MARK LIST'!AP46</f>
        <v>E1</v>
      </c>
      <c r="I42" s="19" t="str">
        <f>'MARK LIST'!BC46</f>
        <v>E1</v>
      </c>
      <c r="J42" s="19" t="str">
        <f>'MARK LIST'!BQ46</f>
        <v>E1</v>
      </c>
      <c r="K42" s="19" t="str">
        <f>'MARK LIST'!BZ46</f>
        <v>E1</v>
      </c>
      <c r="L42" s="13" t="str">
        <f>'MARK LIST'!CF46</f>
        <v>E1</v>
      </c>
      <c r="M42" s="13" t="str">
        <f>'MARK LIST'!DJ46</f>
        <v>E1</v>
      </c>
      <c r="N42" s="13" t="str">
        <f>'MARK LIST'!DK46</f>
        <v>E1</v>
      </c>
      <c r="O42" s="13" t="str">
        <f>'MARK LIST'!DL46</f>
        <v>E1</v>
      </c>
      <c r="P42" s="19" t="str">
        <f>'MARK LIST'!M110</f>
        <v>E1</v>
      </c>
      <c r="Q42" s="19" t="str">
        <f>'MARK LIST'!AA110</f>
        <v>E1</v>
      </c>
      <c r="R42" s="19" t="str">
        <f>'MARK LIST'!AJ110</f>
        <v>E1</v>
      </c>
      <c r="S42" s="13" t="str">
        <f>'MARK LIST'!AP110</f>
        <v>E1</v>
      </c>
      <c r="T42" s="19" t="str">
        <f>'MARK LIST'!BC110</f>
        <v>E1</v>
      </c>
      <c r="U42" s="19" t="str">
        <f>'MARK LIST'!BQ110</f>
        <v>E1</v>
      </c>
      <c r="V42" s="19" t="str">
        <f>'MARK LIST'!BZ110</f>
        <v>D</v>
      </c>
      <c r="W42" s="13" t="str">
        <f>'MARK LIST'!CF110</f>
        <v>D</v>
      </c>
      <c r="X42" s="13" t="str">
        <f>'MARK LIST'!DJ110</f>
        <v>E1</v>
      </c>
      <c r="Y42" s="13" t="str">
        <f>'MARK LIST'!DK110</f>
        <v>D</v>
      </c>
      <c r="Z42" s="13" t="str">
        <f>'MARK LIST'!DL110</f>
        <v>D</v>
      </c>
      <c r="AA42" s="19" t="str">
        <f>'MARK LIST'!M174</f>
        <v>E1</v>
      </c>
      <c r="AB42" s="19" t="str">
        <f>'MARK LIST'!AA174</f>
        <v>E1</v>
      </c>
      <c r="AC42" s="19" t="str">
        <f>'MARK LIST'!AJ174</f>
        <v>E1</v>
      </c>
      <c r="AD42" s="13" t="str">
        <f>'MARK LIST'!AP174</f>
        <v>E1</v>
      </c>
      <c r="AE42" s="19" t="str">
        <f>'MARK LIST'!BC174</f>
        <v>E1</v>
      </c>
      <c r="AF42" s="19" t="str">
        <f>'MARK LIST'!BQ174</f>
        <v>E1</v>
      </c>
      <c r="AG42" s="19" t="str">
        <f>'MARK LIST'!BZ174</f>
        <v>D</v>
      </c>
      <c r="AH42" s="13" t="str">
        <f>'MARK LIST'!CF174</f>
        <v>D</v>
      </c>
      <c r="AI42" s="13" t="str">
        <f>'MARK LIST'!DJ174</f>
        <v>E1</v>
      </c>
      <c r="AJ42" s="13" t="str">
        <f>'MARK LIST'!DK174</f>
        <v>D</v>
      </c>
      <c r="AK42" s="13" t="str">
        <f>'MARK LIST'!DL174</f>
        <v>D</v>
      </c>
      <c r="AL42" s="19" t="str">
        <f>'MARK LIST'!M238</f>
        <v>E1</v>
      </c>
      <c r="AM42" s="19" t="str">
        <f>'MARK LIST'!AA238</f>
        <v>E1</v>
      </c>
      <c r="AN42" s="19" t="str">
        <f>'MARK LIST'!AJ238</f>
        <v>E1</v>
      </c>
      <c r="AO42" s="13" t="str">
        <f>'MARK LIST'!AP238</f>
        <v>E1</v>
      </c>
      <c r="AP42" s="19" t="str">
        <f>'MARK LIST'!BC238</f>
        <v>E1</v>
      </c>
      <c r="AQ42" s="19" t="str">
        <f>'MARK LIST'!BQ238</f>
        <v>E1</v>
      </c>
      <c r="AR42" s="19" t="str">
        <f>'MARK LIST'!BZ238</f>
        <v>E1</v>
      </c>
      <c r="AS42" s="13" t="str">
        <f>'MARK LIST'!CF238</f>
        <v>E1</v>
      </c>
      <c r="AT42" s="13" t="str">
        <f>'MARK LIST'!DJ238</f>
        <v>E1</v>
      </c>
      <c r="AU42" s="13" t="str">
        <f>'MARK LIST'!DK238</f>
        <v>E1</v>
      </c>
      <c r="AV42" s="13" t="str">
        <f>'MARK LIST'!DL238</f>
        <v>E1</v>
      </c>
      <c r="AW42" s="19" t="str">
        <f>'MARK LIST'!M302</f>
        <v>E1</v>
      </c>
      <c r="AX42" s="19" t="str">
        <f>'MARK LIST'!AA302</f>
        <v>E1</v>
      </c>
      <c r="AY42" s="19" t="str">
        <f>'MARK LIST'!AJ302</f>
        <v>E1</v>
      </c>
      <c r="AZ42" s="13" t="str">
        <f>'MARK LIST'!AP302</f>
        <v>E1</v>
      </c>
      <c r="BA42" s="19" t="str">
        <f>'MARK LIST'!BC302</f>
        <v>E1</v>
      </c>
      <c r="BB42" s="19" t="str">
        <f>'MARK LIST'!BQ302</f>
        <v>E1</v>
      </c>
      <c r="BC42" s="19" t="str">
        <f>'MARK LIST'!BZ302</f>
        <v>D</v>
      </c>
      <c r="BD42" s="13" t="str">
        <f>'MARK LIST'!CF302</f>
        <v>D</v>
      </c>
      <c r="BE42" s="13" t="str">
        <f>'MARK LIST'!DJ302</f>
        <v>E1</v>
      </c>
      <c r="BF42" s="13" t="str">
        <f>'MARK LIST'!DK302</f>
        <v>D</v>
      </c>
      <c r="BG42" s="13" t="str">
        <f>'MARK LIST'!DL302</f>
        <v>D</v>
      </c>
      <c r="BH42" s="19" t="str">
        <f>'MARK LIST'!M366</f>
        <v>E1</v>
      </c>
      <c r="BI42" s="19" t="str">
        <f>'MARK LIST'!AA366</f>
        <v>E1</v>
      </c>
      <c r="BJ42" s="19" t="str">
        <f>'MARK LIST'!AJ366</f>
        <v>E1</v>
      </c>
      <c r="BK42" s="13" t="str">
        <f>'MARK LIST'!AP366</f>
        <v>E1</v>
      </c>
      <c r="BL42" s="19" t="str">
        <f>'MARK LIST'!BC366</f>
        <v>E1</v>
      </c>
      <c r="BM42" s="19" t="str">
        <f>'MARK LIST'!BQ366</f>
        <v>E1</v>
      </c>
      <c r="BN42" s="19" t="str">
        <f>'MARK LIST'!BZ366</f>
        <v>E1</v>
      </c>
      <c r="BO42" s="13" t="str">
        <f>'MARK LIST'!CF366</f>
        <v>E1</v>
      </c>
      <c r="BP42" s="13" t="str">
        <f>'MARK LIST'!DJ366</f>
        <v>E1</v>
      </c>
      <c r="BQ42" s="13" t="str">
        <f>'MARK LIST'!DK366</f>
        <v>E1</v>
      </c>
      <c r="BR42" s="13" t="str">
        <f>'MARK LIST'!DL366</f>
        <v>E1</v>
      </c>
    </row>
    <row r="43" spans="1:70" ht="13.35" customHeight="1">
      <c r="A43" s="41">
        <f t="shared" si="0"/>
        <v>37</v>
      </c>
      <c r="B43" s="31" t="str">
        <f>'STUDENT PROFILE'!B43</f>
        <v>K</v>
      </c>
      <c r="C43" s="43" t="str">
        <f>'STUDENT PROFILE'!C43</f>
        <v>Rahul</v>
      </c>
      <c r="D43" s="45">
        <f>'STUDENT PROFILE'!D43</f>
        <v>2733</v>
      </c>
      <c r="E43" s="13" t="str">
        <f>'MARK LIST'!M47</f>
        <v>E1</v>
      </c>
      <c r="F43" s="13" t="str">
        <f>'MARK LIST'!AA47</f>
        <v>E1</v>
      </c>
      <c r="G43" s="13" t="str">
        <f>'MARK LIST'!AJ47</f>
        <v>E1</v>
      </c>
      <c r="H43" s="13" t="str">
        <f>'MARK LIST'!AP47</f>
        <v>E1</v>
      </c>
      <c r="I43" s="19" t="str">
        <f>'MARK LIST'!BC47</f>
        <v>E1</v>
      </c>
      <c r="J43" s="19" t="str">
        <f>'MARK LIST'!BQ47</f>
        <v>E1</v>
      </c>
      <c r="K43" s="19" t="str">
        <f>'MARK LIST'!BZ47</f>
        <v>E1</v>
      </c>
      <c r="L43" s="13" t="str">
        <f>'MARK LIST'!CF47</f>
        <v>E1</v>
      </c>
      <c r="M43" s="13" t="str">
        <f>'MARK LIST'!DJ47</f>
        <v>E1</v>
      </c>
      <c r="N43" s="13" t="str">
        <f>'MARK LIST'!DK47</f>
        <v>E1</v>
      </c>
      <c r="O43" s="13" t="str">
        <f>'MARK LIST'!DL47</f>
        <v>E1</v>
      </c>
      <c r="P43" s="19" t="str">
        <f>'MARK LIST'!M111</f>
        <v>E1</v>
      </c>
      <c r="Q43" s="19" t="str">
        <f>'MARK LIST'!AA111</f>
        <v>E1</v>
      </c>
      <c r="R43" s="19" t="str">
        <f>'MARK LIST'!AJ111</f>
        <v>E1</v>
      </c>
      <c r="S43" s="13" t="str">
        <f>'MARK LIST'!AP111</f>
        <v>E1</v>
      </c>
      <c r="T43" s="19" t="str">
        <f>'MARK LIST'!BC111</f>
        <v>E1</v>
      </c>
      <c r="U43" s="19" t="str">
        <f>'MARK LIST'!BQ111</f>
        <v>E1</v>
      </c>
      <c r="V43" s="19" t="str">
        <f>'MARK LIST'!BZ111</f>
        <v>D</v>
      </c>
      <c r="W43" s="13" t="str">
        <f>'MARK LIST'!CF111</f>
        <v>D</v>
      </c>
      <c r="X43" s="13" t="str">
        <f>'MARK LIST'!DJ111</f>
        <v>E1</v>
      </c>
      <c r="Y43" s="13" t="str">
        <f>'MARK LIST'!DK111</f>
        <v>D</v>
      </c>
      <c r="Z43" s="13" t="str">
        <f>'MARK LIST'!DL111</f>
        <v>D</v>
      </c>
      <c r="AA43" s="19" t="str">
        <f>'MARK LIST'!M175</f>
        <v>E1</v>
      </c>
      <c r="AB43" s="19" t="str">
        <f>'MARK LIST'!AA175</f>
        <v>E1</v>
      </c>
      <c r="AC43" s="19" t="str">
        <f>'MARK LIST'!AJ175</f>
        <v>E1</v>
      </c>
      <c r="AD43" s="13" t="str">
        <f>'MARK LIST'!AP175</f>
        <v>E1</v>
      </c>
      <c r="AE43" s="19" t="str">
        <f>'MARK LIST'!BC175</f>
        <v>E1</v>
      </c>
      <c r="AF43" s="19" t="str">
        <f>'MARK LIST'!BQ175</f>
        <v>E1</v>
      </c>
      <c r="AG43" s="19" t="str">
        <f>'MARK LIST'!BZ175</f>
        <v>D</v>
      </c>
      <c r="AH43" s="13" t="str">
        <f>'MARK LIST'!CF175</f>
        <v>D</v>
      </c>
      <c r="AI43" s="13" t="str">
        <f>'MARK LIST'!DJ175</f>
        <v>E1</v>
      </c>
      <c r="AJ43" s="13" t="str">
        <f>'MARK LIST'!DK175</f>
        <v>D</v>
      </c>
      <c r="AK43" s="13" t="str">
        <f>'MARK LIST'!DL175</f>
        <v>D</v>
      </c>
      <c r="AL43" s="19" t="str">
        <f>'MARK LIST'!M239</f>
        <v>E1</v>
      </c>
      <c r="AM43" s="19" t="str">
        <f>'MARK LIST'!AA239</f>
        <v>E1</v>
      </c>
      <c r="AN43" s="19" t="str">
        <f>'MARK LIST'!AJ239</f>
        <v>E1</v>
      </c>
      <c r="AO43" s="13" t="str">
        <f>'MARK LIST'!AP239</f>
        <v>E1</v>
      </c>
      <c r="AP43" s="19" t="str">
        <f>'MARK LIST'!BC239</f>
        <v>E1</v>
      </c>
      <c r="AQ43" s="19" t="str">
        <f>'MARK LIST'!BQ239</f>
        <v>E1</v>
      </c>
      <c r="AR43" s="19" t="str">
        <f>'MARK LIST'!BZ239</f>
        <v>E1</v>
      </c>
      <c r="AS43" s="13" t="str">
        <f>'MARK LIST'!CF239</f>
        <v>E1</v>
      </c>
      <c r="AT43" s="13" t="str">
        <f>'MARK LIST'!DJ239</f>
        <v>E1</v>
      </c>
      <c r="AU43" s="13" t="str">
        <f>'MARK LIST'!DK239</f>
        <v>E1</v>
      </c>
      <c r="AV43" s="13" t="str">
        <f>'MARK LIST'!DL239</f>
        <v>E1</v>
      </c>
      <c r="AW43" s="19" t="str">
        <f>'MARK LIST'!M303</f>
        <v>E1</v>
      </c>
      <c r="AX43" s="19" t="str">
        <f>'MARK LIST'!AA303</f>
        <v>E1</v>
      </c>
      <c r="AY43" s="19" t="str">
        <f>'MARK LIST'!AJ303</f>
        <v>E1</v>
      </c>
      <c r="AZ43" s="13" t="str">
        <f>'MARK LIST'!AP303</f>
        <v>E1</v>
      </c>
      <c r="BA43" s="19" t="str">
        <f>'MARK LIST'!BC303</f>
        <v>E1</v>
      </c>
      <c r="BB43" s="19" t="str">
        <f>'MARK LIST'!BQ303</f>
        <v>E1</v>
      </c>
      <c r="BC43" s="19" t="str">
        <f>'MARK LIST'!BZ303</f>
        <v>D</v>
      </c>
      <c r="BD43" s="13" t="str">
        <f>'MARK LIST'!CF303</f>
        <v>D</v>
      </c>
      <c r="BE43" s="13" t="str">
        <f>'MARK LIST'!DJ303</f>
        <v>E1</v>
      </c>
      <c r="BF43" s="13" t="str">
        <f>'MARK LIST'!DK303</f>
        <v>D</v>
      </c>
      <c r="BG43" s="13" t="str">
        <f>'MARK LIST'!DL303</f>
        <v>D</v>
      </c>
      <c r="BH43" s="19" t="str">
        <f>'MARK LIST'!M367</f>
        <v>E1</v>
      </c>
      <c r="BI43" s="19" t="str">
        <f>'MARK LIST'!AA367</f>
        <v>E1</v>
      </c>
      <c r="BJ43" s="19" t="str">
        <f>'MARK LIST'!AJ367</f>
        <v>E1</v>
      </c>
      <c r="BK43" s="13" t="str">
        <f>'MARK LIST'!AP367</f>
        <v>E1</v>
      </c>
      <c r="BL43" s="19" t="str">
        <f>'MARK LIST'!BC367</f>
        <v>E1</v>
      </c>
      <c r="BM43" s="19" t="str">
        <f>'MARK LIST'!BQ367</f>
        <v>E1</v>
      </c>
      <c r="BN43" s="19" t="str">
        <f>'MARK LIST'!BZ367</f>
        <v>E1</v>
      </c>
      <c r="BO43" s="13" t="str">
        <f>'MARK LIST'!CF367</f>
        <v>E1</v>
      </c>
      <c r="BP43" s="13" t="str">
        <f>'MARK LIST'!DJ367</f>
        <v>E1</v>
      </c>
      <c r="BQ43" s="13" t="str">
        <f>'MARK LIST'!DK367</f>
        <v>E1</v>
      </c>
      <c r="BR43" s="13" t="str">
        <f>'MARK LIST'!DL367</f>
        <v>E1</v>
      </c>
    </row>
    <row r="44" spans="1:70" ht="13.35" customHeight="1">
      <c r="A44" s="41">
        <f t="shared" si="0"/>
        <v>38</v>
      </c>
      <c r="B44" s="31" t="str">
        <f>'STUDENT PROFILE'!B44</f>
        <v>N</v>
      </c>
      <c r="C44" s="43" t="str">
        <f>'STUDENT PROFILE'!C44</f>
        <v>Nidhi Yadav</v>
      </c>
      <c r="D44" s="45">
        <f>'STUDENT PROFILE'!D44</f>
        <v>2755</v>
      </c>
      <c r="E44" s="13" t="str">
        <f>'MARK LIST'!M48</f>
        <v>E1</v>
      </c>
      <c r="F44" s="13" t="str">
        <f>'MARK LIST'!AA48</f>
        <v>E1</v>
      </c>
      <c r="G44" s="13" t="str">
        <f>'MARK LIST'!AJ48</f>
        <v>E1</v>
      </c>
      <c r="H44" s="13" t="str">
        <f>'MARK LIST'!AP48</f>
        <v>E1</v>
      </c>
      <c r="I44" s="19" t="str">
        <f>'MARK LIST'!BC48</f>
        <v>E1</v>
      </c>
      <c r="J44" s="19" t="str">
        <f>'MARK LIST'!BQ48</f>
        <v>E1</v>
      </c>
      <c r="K44" s="19" t="str">
        <f>'MARK LIST'!BZ48</f>
        <v>E1</v>
      </c>
      <c r="L44" s="13" t="str">
        <f>'MARK LIST'!CF48</f>
        <v>E1</v>
      </c>
      <c r="M44" s="13" t="str">
        <f>'MARK LIST'!DJ48</f>
        <v>E1</v>
      </c>
      <c r="N44" s="13" t="str">
        <f>'MARK LIST'!DK48</f>
        <v>E1</v>
      </c>
      <c r="O44" s="13" t="str">
        <f>'MARK LIST'!DL48</f>
        <v>E1</v>
      </c>
      <c r="P44" s="19" t="str">
        <f>'MARK LIST'!M112</f>
        <v>E1</v>
      </c>
      <c r="Q44" s="19" t="str">
        <f>'MARK LIST'!AA112</f>
        <v>E1</v>
      </c>
      <c r="R44" s="19" t="str">
        <f>'MARK LIST'!AJ112</f>
        <v>E1</v>
      </c>
      <c r="S44" s="13" t="str">
        <f>'MARK LIST'!AP112</f>
        <v>E1</v>
      </c>
      <c r="T44" s="19" t="str">
        <f>'MARK LIST'!BC112</f>
        <v>E1</v>
      </c>
      <c r="U44" s="19" t="str">
        <f>'MARK LIST'!BQ112</f>
        <v>E1</v>
      </c>
      <c r="V44" s="19" t="str">
        <f>'MARK LIST'!BZ112</f>
        <v>D</v>
      </c>
      <c r="W44" s="13" t="str">
        <f>'MARK LIST'!CF112</f>
        <v>D</v>
      </c>
      <c r="X44" s="13" t="str">
        <f>'MARK LIST'!DJ112</f>
        <v>E1</v>
      </c>
      <c r="Y44" s="13" t="str">
        <f>'MARK LIST'!DK112</f>
        <v>D</v>
      </c>
      <c r="Z44" s="13" t="str">
        <f>'MARK LIST'!DL112</f>
        <v>D</v>
      </c>
      <c r="AA44" s="19" t="str">
        <f>'MARK LIST'!M176</f>
        <v>E1</v>
      </c>
      <c r="AB44" s="19" t="str">
        <f>'MARK LIST'!AA176</f>
        <v>E1</v>
      </c>
      <c r="AC44" s="19" t="str">
        <f>'MARK LIST'!AJ176</f>
        <v>E1</v>
      </c>
      <c r="AD44" s="13" t="str">
        <f>'MARK LIST'!AP176</f>
        <v>E1</v>
      </c>
      <c r="AE44" s="19" t="str">
        <f>'MARK LIST'!BC176</f>
        <v>E1</v>
      </c>
      <c r="AF44" s="19" t="str">
        <f>'MARK LIST'!BQ176</f>
        <v>E1</v>
      </c>
      <c r="AG44" s="19" t="str">
        <f>'MARK LIST'!BZ176</f>
        <v>D</v>
      </c>
      <c r="AH44" s="13" t="str">
        <f>'MARK LIST'!CF176</f>
        <v>D</v>
      </c>
      <c r="AI44" s="13" t="str">
        <f>'MARK LIST'!DJ176</f>
        <v>E1</v>
      </c>
      <c r="AJ44" s="13" t="str">
        <f>'MARK LIST'!DK176</f>
        <v>D</v>
      </c>
      <c r="AK44" s="13" t="str">
        <f>'MARK LIST'!DL176</f>
        <v>D</v>
      </c>
      <c r="AL44" s="19" t="str">
        <f>'MARK LIST'!M240</f>
        <v>E1</v>
      </c>
      <c r="AM44" s="19" t="str">
        <f>'MARK LIST'!AA240</f>
        <v>E1</v>
      </c>
      <c r="AN44" s="19" t="str">
        <f>'MARK LIST'!AJ240</f>
        <v>E1</v>
      </c>
      <c r="AO44" s="13" t="str">
        <f>'MARK LIST'!AP240</f>
        <v>E1</v>
      </c>
      <c r="AP44" s="19" t="str">
        <f>'MARK LIST'!BC240</f>
        <v>E1</v>
      </c>
      <c r="AQ44" s="19" t="str">
        <f>'MARK LIST'!BQ240</f>
        <v>E1</v>
      </c>
      <c r="AR44" s="19" t="str">
        <f>'MARK LIST'!BZ240</f>
        <v>E1</v>
      </c>
      <c r="AS44" s="13" t="str">
        <f>'MARK LIST'!CF240</f>
        <v>E1</v>
      </c>
      <c r="AT44" s="13" t="str">
        <f>'MARK LIST'!DJ240</f>
        <v>E1</v>
      </c>
      <c r="AU44" s="13" t="str">
        <f>'MARK LIST'!DK240</f>
        <v>E1</v>
      </c>
      <c r="AV44" s="13" t="str">
        <f>'MARK LIST'!DL240</f>
        <v>E1</v>
      </c>
      <c r="AW44" s="19" t="str">
        <f>'MARK LIST'!M304</f>
        <v>E1</v>
      </c>
      <c r="AX44" s="19" t="str">
        <f>'MARK LIST'!AA304</f>
        <v>E1</v>
      </c>
      <c r="AY44" s="19" t="str">
        <f>'MARK LIST'!AJ304</f>
        <v>E1</v>
      </c>
      <c r="AZ44" s="13" t="str">
        <f>'MARK LIST'!AP304</f>
        <v>E1</v>
      </c>
      <c r="BA44" s="19" t="str">
        <f>'MARK LIST'!BC304</f>
        <v>E1</v>
      </c>
      <c r="BB44" s="19" t="str">
        <f>'MARK LIST'!BQ304</f>
        <v>E1</v>
      </c>
      <c r="BC44" s="19" t="str">
        <f>'MARK LIST'!BZ304</f>
        <v>D</v>
      </c>
      <c r="BD44" s="13" t="str">
        <f>'MARK LIST'!CF304</f>
        <v>D</v>
      </c>
      <c r="BE44" s="13" t="str">
        <f>'MARK LIST'!DJ304</f>
        <v>E1</v>
      </c>
      <c r="BF44" s="13" t="str">
        <f>'MARK LIST'!DK304</f>
        <v>D</v>
      </c>
      <c r="BG44" s="13" t="str">
        <f>'MARK LIST'!DL304</f>
        <v>D</v>
      </c>
      <c r="BH44" s="19" t="str">
        <f>'MARK LIST'!M368</f>
        <v>E1</v>
      </c>
      <c r="BI44" s="19" t="str">
        <f>'MARK LIST'!AA368</f>
        <v>E1</v>
      </c>
      <c r="BJ44" s="19" t="str">
        <f>'MARK LIST'!AJ368</f>
        <v>E1</v>
      </c>
      <c r="BK44" s="13" t="str">
        <f>'MARK LIST'!AP368</f>
        <v>E1</v>
      </c>
      <c r="BL44" s="19" t="str">
        <f>'MARK LIST'!BC368</f>
        <v>E1</v>
      </c>
      <c r="BM44" s="19" t="str">
        <f>'MARK LIST'!BQ368</f>
        <v>E1</v>
      </c>
      <c r="BN44" s="19" t="str">
        <f>'MARK LIST'!BZ368</f>
        <v>E1</v>
      </c>
      <c r="BO44" s="13" t="str">
        <f>'MARK LIST'!CF368</f>
        <v>E1</v>
      </c>
      <c r="BP44" s="13" t="str">
        <f>'MARK LIST'!DJ368</f>
        <v>E1</v>
      </c>
      <c r="BQ44" s="13" t="str">
        <f>'MARK LIST'!DK368</f>
        <v>E1</v>
      </c>
      <c r="BR44" s="13" t="str">
        <f>'MARK LIST'!DL368</f>
        <v>E1</v>
      </c>
    </row>
    <row r="45" spans="1:70" ht="13.35" customHeight="1">
      <c r="A45" s="41">
        <f t="shared" si="0"/>
        <v>39</v>
      </c>
      <c r="B45" s="31" t="str">
        <f>'STUDENT PROFILE'!B45</f>
        <v>O</v>
      </c>
      <c r="C45" s="43" t="str">
        <f>'STUDENT PROFILE'!C45</f>
        <v>Chanchal</v>
      </c>
      <c r="D45" s="45">
        <f>'STUDENT PROFILE'!D45</f>
        <v>2757</v>
      </c>
      <c r="E45" s="13" t="str">
        <f>'MARK LIST'!M49</f>
        <v>E1</v>
      </c>
      <c r="F45" s="13" t="str">
        <f>'MARK LIST'!AA49</f>
        <v>E1</v>
      </c>
      <c r="G45" s="13" t="str">
        <f>'MARK LIST'!AJ49</f>
        <v>E1</v>
      </c>
      <c r="H45" s="13" t="str">
        <f>'MARK LIST'!AP49</f>
        <v>E1</v>
      </c>
      <c r="I45" s="19" t="str">
        <f>'MARK LIST'!BC49</f>
        <v>E1</v>
      </c>
      <c r="J45" s="19" t="str">
        <f>'MARK LIST'!BQ49</f>
        <v>E1</v>
      </c>
      <c r="K45" s="19" t="str">
        <f>'MARK LIST'!BZ49</f>
        <v>E1</v>
      </c>
      <c r="L45" s="13" t="str">
        <f>'MARK LIST'!CF49</f>
        <v>E1</v>
      </c>
      <c r="M45" s="13" t="str">
        <f>'MARK LIST'!DJ49</f>
        <v>E1</v>
      </c>
      <c r="N45" s="13" t="str">
        <f>'MARK LIST'!DK49</f>
        <v>E1</v>
      </c>
      <c r="O45" s="13" t="str">
        <f>'MARK LIST'!DL49</f>
        <v>E1</v>
      </c>
      <c r="P45" s="19" t="str">
        <f>'MARK LIST'!M113</f>
        <v>E1</v>
      </c>
      <c r="Q45" s="19" t="str">
        <f>'MARK LIST'!AA113</f>
        <v>E1</v>
      </c>
      <c r="R45" s="19" t="str">
        <f>'MARK LIST'!AJ113</f>
        <v>E1</v>
      </c>
      <c r="S45" s="13" t="str">
        <f>'MARK LIST'!AP113</f>
        <v>E1</v>
      </c>
      <c r="T45" s="19" t="str">
        <f>'MARK LIST'!BC113</f>
        <v>E1</v>
      </c>
      <c r="U45" s="19" t="str">
        <f>'MARK LIST'!BQ113</f>
        <v>E1</v>
      </c>
      <c r="V45" s="19" t="str">
        <f>'MARK LIST'!BZ113</f>
        <v>D</v>
      </c>
      <c r="W45" s="13" t="str">
        <f>'MARK LIST'!CF113</f>
        <v>D</v>
      </c>
      <c r="X45" s="13" t="str">
        <f>'MARK LIST'!DJ113</f>
        <v>E1</v>
      </c>
      <c r="Y45" s="13" t="str">
        <f>'MARK LIST'!DK113</f>
        <v>D</v>
      </c>
      <c r="Z45" s="13" t="str">
        <f>'MARK LIST'!DL113</f>
        <v>D</v>
      </c>
      <c r="AA45" s="19" t="str">
        <f>'MARK LIST'!M177</f>
        <v>E1</v>
      </c>
      <c r="AB45" s="19" t="str">
        <f>'MARK LIST'!AA177</f>
        <v>E1</v>
      </c>
      <c r="AC45" s="19" t="str">
        <f>'MARK LIST'!AJ177</f>
        <v>E1</v>
      </c>
      <c r="AD45" s="13" t="str">
        <f>'MARK LIST'!AP177</f>
        <v>E1</v>
      </c>
      <c r="AE45" s="19" t="str">
        <f>'MARK LIST'!BC177</f>
        <v>E1</v>
      </c>
      <c r="AF45" s="19" t="str">
        <f>'MARK LIST'!BQ177</f>
        <v>E1</v>
      </c>
      <c r="AG45" s="19" t="str">
        <f>'MARK LIST'!BZ177</f>
        <v>D</v>
      </c>
      <c r="AH45" s="13" t="str">
        <f>'MARK LIST'!CF177</f>
        <v>D</v>
      </c>
      <c r="AI45" s="13" t="str">
        <f>'MARK LIST'!DJ177</f>
        <v>E1</v>
      </c>
      <c r="AJ45" s="13" t="str">
        <f>'MARK LIST'!DK177</f>
        <v>D</v>
      </c>
      <c r="AK45" s="13" t="str">
        <f>'MARK LIST'!DL177</f>
        <v>D</v>
      </c>
      <c r="AL45" s="19" t="str">
        <f>'MARK LIST'!M241</f>
        <v>E1</v>
      </c>
      <c r="AM45" s="19" t="str">
        <f>'MARK LIST'!AA241</f>
        <v>E1</v>
      </c>
      <c r="AN45" s="19" t="str">
        <f>'MARK LIST'!AJ241</f>
        <v>E1</v>
      </c>
      <c r="AO45" s="13" t="str">
        <f>'MARK LIST'!AP241</f>
        <v>E1</v>
      </c>
      <c r="AP45" s="19" t="str">
        <f>'MARK LIST'!BC241</f>
        <v>E1</v>
      </c>
      <c r="AQ45" s="19" t="str">
        <f>'MARK LIST'!BQ241</f>
        <v>E1</v>
      </c>
      <c r="AR45" s="19" t="str">
        <f>'MARK LIST'!BZ241</f>
        <v>E1</v>
      </c>
      <c r="AS45" s="13" t="str">
        <f>'MARK LIST'!CF241</f>
        <v>E1</v>
      </c>
      <c r="AT45" s="13" t="str">
        <f>'MARK LIST'!DJ241</f>
        <v>E1</v>
      </c>
      <c r="AU45" s="13" t="str">
        <f>'MARK LIST'!DK241</f>
        <v>E1</v>
      </c>
      <c r="AV45" s="13" t="str">
        <f>'MARK LIST'!DL241</f>
        <v>E1</v>
      </c>
      <c r="AW45" s="19" t="str">
        <f>'MARK LIST'!M305</f>
        <v>E1</v>
      </c>
      <c r="AX45" s="19" t="str">
        <f>'MARK LIST'!AA305</f>
        <v>E1</v>
      </c>
      <c r="AY45" s="19" t="str">
        <f>'MARK LIST'!AJ305</f>
        <v>E1</v>
      </c>
      <c r="AZ45" s="13" t="str">
        <f>'MARK LIST'!AP305</f>
        <v>E1</v>
      </c>
      <c r="BA45" s="19" t="str">
        <f>'MARK LIST'!BC305</f>
        <v>E1</v>
      </c>
      <c r="BB45" s="19" t="str">
        <f>'MARK LIST'!BQ305</f>
        <v>E1</v>
      </c>
      <c r="BC45" s="19" t="str">
        <f>'MARK LIST'!BZ305</f>
        <v>D</v>
      </c>
      <c r="BD45" s="13" t="str">
        <f>'MARK LIST'!CF305</f>
        <v>D</v>
      </c>
      <c r="BE45" s="13" t="str">
        <f>'MARK LIST'!DJ305</f>
        <v>E1</v>
      </c>
      <c r="BF45" s="13" t="str">
        <f>'MARK LIST'!DK305</f>
        <v>D</v>
      </c>
      <c r="BG45" s="13" t="str">
        <f>'MARK LIST'!DL305</f>
        <v>D</v>
      </c>
      <c r="BH45" s="19" t="str">
        <f>'MARK LIST'!M369</f>
        <v>E1</v>
      </c>
      <c r="BI45" s="19" t="str">
        <f>'MARK LIST'!AA369</f>
        <v>E1</v>
      </c>
      <c r="BJ45" s="19" t="str">
        <f>'MARK LIST'!AJ369</f>
        <v>E1</v>
      </c>
      <c r="BK45" s="13" t="str">
        <f>'MARK LIST'!AP369</f>
        <v>E1</v>
      </c>
      <c r="BL45" s="19" t="str">
        <f>'MARK LIST'!BC369</f>
        <v>E1</v>
      </c>
      <c r="BM45" s="19" t="str">
        <f>'MARK LIST'!BQ369</f>
        <v>E1</v>
      </c>
      <c r="BN45" s="19" t="str">
        <f>'MARK LIST'!BZ369</f>
        <v>E1</v>
      </c>
      <c r="BO45" s="13" t="str">
        <f>'MARK LIST'!CF369</f>
        <v>E1</v>
      </c>
      <c r="BP45" s="13" t="str">
        <f>'MARK LIST'!DJ369</f>
        <v>E1</v>
      </c>
      <c r="BQ45" s="13" t="str">
        <f>'MARK LIST'!DK369</f>
        <v>E1</v>
      </c>
      <c r="BR45" s="13" t="str">
        <f>'MARK LIST'!DL369</f>
        <v>E1</v>
      </c>
    </row>
    <row r="46" spans="1:70" ht="13.35" customHeight="1">
      <c r="A46" s="41">
        <f t="shared" si="0"/>
        <v>40</v>
      </c>
      <c r="B46" s="31" t="str">
        <f>'STUDENT PROFILE'!B46</f>
        <v>I</v>
      </c>
      <c r="C46" s="43" t="str">
        <f>'STUDENT PROFILE'!C46</f>
        <v>Anil</v>
      </c>
      <c r="D46" s="45">
        <f>'STUDENT PROFILE'!D46</f>
        <v>2758</v>
      </c>
      <c r="E46" s="13" t="str">
        <f>'MARK LIST'!M50</f>
        <v>E1</v>
      </c>
      <c r="F46" s="13" t="str">
        <f>'MARK LIST'!AA50</f>
        <v>E1</v>
      </c>
      <c r="G46" s="13" t="str">
        <f>'MARK LIST'!AJ50</f>
        <v>E1</v>
      </c>
      <c r="H46" s="13" t="str">
        <f>'MARK LIST'!AP50</f>
        <v>E1</v>
      </c>
      <c r="I46" s="19" t="str">
        <f>'MARK LIST'!BC50</f>
        <v>E1</v>
      </c>
      <c r="J46" s="19" t="str">
        <f>'MARK LIST'!BQ50</f>
        <v>E1</v>
      </c>
      <c r="K46" s="19" t="str">
        <f>'MARK LIST'!BZ50</f>
        <v>E1</v>
      </c>
      <c r="L46" s="13" t="str">
        <f>'MARK LIST'!CF50</f>
        <v>E1</v>
      </c>
      <c r="M46" s="13" t="str">
        <f>'MARK LIST'!DJ50</f>
        <v>E1</v>
      </c>
      <c r="N46" s="13" t="str">
        <f>'MARK LIST'!DK50</f>
        <v>E1</v>
      </c>
      <c r="O46" s="13" t="str">
        <f>'MARK LIST'!DL50</f>
        <v>E1</v>
      </c>
      <c r="P46" s="19" t="str">
        <f>'MARK LIST'!M114</f>
        <v>E1</v>
      </c>
      <c r="Q46" s="19" t="str">
        <f>'MARK LIST'!AA114</f>
        <v>E1</v>
      </c>
      <c r="R46" s="19" t="str">
        <f>'MARK LIST'!AJ114</f>
        <v>E1</v>
      </c>
      <c r="S46" s="13" t="str">
        <f>'MARK LIST'!AP114</f>
        <v>E1</v>
      </c>
      <c r="T46" s="19" t="str">
        <f>'MARK LIST'!BC114</f>
        <v>E1</v>
      </c>
      <c r="U46" s="19" t="str">
        <f>'MARK LIST'!BQ114</f>
        <v>E1</v>
      </c>
      <c r="V46" s="19" t="str">
        <f>'MARK LIST'!BZ114</f>
        <v>D</v>
      </c>
      <c r="W46" s="13" t="str">
        <f>'MARK LIST'!CF114</f>
        <v>D</v>
      </c>
      <c r="X46" s="13" t="str">
        <f>'MARK LIST'!DJ114</f>
        <v>E1</v>
      </c>
      <c r="Y46" s="13" t="str">
        <f>'MARK LIST'!DK114</f>
        <v>D</v>
      </c>
      <c r="Z46" s="13" t="str">
        <f>'MARK LIST'!DL114</f>
        <v>D</v>
      </c>
      <c r="AA46" s="19" t="str">
        <f>'MARK LIST'!M178</f>
        <v>E1</v>
      </c>
      <c r="AB46" s="19" t="str">
        <f>'MARK LIST'!AA178</f>
        <v>E1</v>
      </c>
      <c r="AC46" s="19" t="str">
        <f>'MARK LIST'!AJ178</f>
        <v>E1</v>
      </c>
      <c r="AD46" s="13" t="str">
        <f>'MARK LIST'!AP178</f>
        <v>E1</v>
      </c>
      <c r="AE46" s="19" t="str">
        <f>'MARK LIST'!BC178</f>
        <v>E1</v>
      </c>
      <c r="AF46" s="19" t="str">
        <f>'MARK LIST'!BQ178</f>
        <v>E1</v>
      </c>
      <c r="AG46" s="19" t="str">
        <f>'MARK LIST'!BZ178</f>
        <v>D</v>
      </c>
      <c r="AH46" s="13" t="str">
        <f>'MARK LIST'!CF178</f>
        <v>D</v>
      </c>
      <c r="AI46" s="13" t="str">
        <f>'MARK LIST'!DJ178</f>
        <v>E1</v>
      </c>
      <c r="AJ46" s="13" t="str">
        <f>'MARK LIST'!DK178</f>
        <v>D</v>
      </c>
      <c r="AK46" s="13" t="str">
        <f>'MARK LIST'!DL178</f>
        <v>D</v>
      </c>
      <c r="AL46" s="19" t="str">
        <f>'MARK LIST'!M242</f>
        <v>E1</v>
      </c>
      <c r="AM46" s="19" t="str">
        <f>'MARK LIST'!AA242</f>
        <v>E1</v>
      </c>
      <c r="AN46" s="19" t="str">
        <f>'MARK LIST'!AJ242</f>
        <v>E1</v>
      </c>
      <c r="AO46" s="13" t="str">
        <f>'MARK LIST'!AP242</f>
        <v>E1</v>
      </c>
      <c r="AP46" s="19" t="str">
        <f>'MARK LIST'!BC242</f>
        <v>E1</v>
      </c>
      <c r="AQ46" s="19" t="str">
        <f>'MARK LIST'!BQ242</f>
        <v>E1</v>
      </c>
      <c r="AR46" s="19" t="str">
        <f>'MARK LIST'!BZ242</f>
        <v>E1</v>
      </c>
      <c r="AS46" s="13" t="str">
        <f>'MARK LIST'!CF242</f>
        <v>E1</v>
      </c>
      <c r="AT46" s="13" t="str">
        <f>'MARK LIST'!DJ242</f>
        <v>E1</v>
      </c>
      <c r="AU46" s="13" t="str">
        <f>'MARK LIST'!DK242</f>
        <v>E1</v>
      </c>
      <c r="AV46" s="13" t="str">
        <f>'MARK LIST'!DL242</f>
        <v>E1</v>
      </c>
      <c r="AW46" s="19" t="str">
        <f>'MARK LIST'!M306</f>
        <v>E1</v>
      </c>
      <c r="AX46" s="19" t="str">
        <f>'MARK LIST'!AA306</f>
        <v>E1</v>
      </c>
      <c r="AY46" s="19" t="str">
        <f>'MARK LIST'!AJ306</f>
        <v>E1</v>
      </c>
      <c r="AZ46" s="13" t="str">
        <f>'MARK LIST'!AP306</f>
        <v>E1</v>
      </c>
      <c r="BA46" s="19" t="str">
        <f>'MARK LIST'!BC306</f>
        <v>E1</v>
      </c>
      <c r="BB46" s="19" t="str">
        <f>'MARK LIST'!BQ306</f>
        <v>E1</v>
      </c>
      <c r="BC46" s="19" t="str">
        <f>'MARK LIST'!BZ306</f>
        <v>D</v>
      </c>
      <c r="BD46" s="13" t="str">
        <f>'MARK LIST'!CF306</f>
        <v>D</v>
      </c>
      <c r="BE46" s="13" t="str">
        <f>'MARK LIST'!DJ306</f>
        <v>E1</v>
      </c>
      <c r="BF46" s="13" t="str">
        <f>'MARK LIST'!DK306</f>
        <v>D</v>
      </c>
      <c r="BG46" s="13" t="str">
        <f>'MARK LIST'!DL306</f>
        <v>D</v>
      </c>
      <c r="BH46" s="19" t="str">
        <f>'MARK LIST'!M370</f>
        <v>E1</v>
      </c>
      <c r="BI46" s="19" t="str">
        <f>'MARK LIST'!AA370</f>
        <v>E1</v>
      </c>
      <c r="BJ46" s="19" t="str">
        <f>'MARK LIST'!AJ370</f>
        <v>E1</v>
      </c>
      <c r="BK46" s="13" t="str">
        <f>'MARK LIST'!AP370</f>
        <v>E1</v>
      </c>
      <c r="BL46" s="19" t="str">
        <f>'MARK LIST'!BC370</f>
        <v>E1</v>
      </c>
      <c r="BM46" s="19" t="str">
        <f>'MARK LIST'!BQ370</f>
        <v>E1</v>
      </c>
      <c r="BN46" s="19" t="str">
        <f>'MARK LIST'!BZ370</f>
        <v>E1</v>
      </c>
      <c r="BO46" s="13" t="str">
        <f>'MARK LIST'!CF370</f>
        <v>E1</v>
      </c>
      <c r="BP46" s="13" t="str">
        <f>'MARK LIST'!DJ370</f>
        <v>E1</v>
      </c>
      <c r="BQ46" s="13" t="str">
        <f>'MARK LIST'!DK370</f>
        <v>E1</v>
      </c>
      <c r="BR46" s="13" t="str">
        <f>'MARK LIST'!DL370</f>
        <v>E1</v>
      </c>
    </row>
    <row r="47" spans="1:70" ht="13.35" customHeight="1">
      <c r="A47" s="41">
        <f t="shared" si="0"/>
        <v>41</v>
      </c>
      <c r="B47" s="31" t="str">
        <f>'STUDENT PROFILE'!B47</f>
        <v>K</v>
      </c>
      <c r="C47" s="43" t="str">
        <f>'STUDENT PROFILE'!C47</f>
        <v>Ravi Kumar</v>
      </c>
      <c r="D47" s="45">
        <f>'STUDENT PROFILE'!D47</f>
        <v>2760</v>
      </c>
      <c r="E47" s="13" t="str">
        <f>'MARK LIST'!M51</f>
        <v>E2</v>
      </c>
      <c r="F47" s="13" t="str">
        <f>'MARK LIST'!AA51</f>
        <v>E2</v>
      </c>
      <c r="G47" s="13" t="str">
        <f>'MARK LIST'!AJ51</f>
        <v>E2</v>
      </c>
      <c r="H47" s="13" t="str">
        <f>'MARK LIST'!AP51</f>
        <v>E2</v>
      </c>
      <c r="I47" s="19" t="str">
        <f>'MARK LIST'!BC51</f>
        <v>E2</v>
      </c>
      <c r="J47" s="19" t="str">
        <f>'MARK LIST'!BQ51</f>
        <v>E2</v>
      </c>
      <c r="K47" s="19" t="str">
        <f>'MARK LIST'!BZ51</f>
        <v>E2</v>
      </c>
      <c r="L47" s="13" t="str">
        <f>'MARK LIST'!CF51</f>
        <v>E2</v>
      </c>
      <c r="M47" s="13" t="str">
        <f>'MARK LIST'!DJ51</f>
        <v>E2</v>
      </c>
      <c r="N47" s="13" t="str">
        <f>'MARK LIST'!DK51</f>
        <v>E2</v>
      </c>
      <c r="O47" s="13" t="str">
        <f>'MARK LIST'!DL51</f>
        <v>E2</v>
      </c>
      <c r="P47" s="19" t="str">
        <f>'MARK LIST'!M115</f>
        <v>E2</v>
      </c>
      <c r="Q47" s="19" t="str">
        <f>'MARK LIST'!AA115</f>
        <v>E2</v>
      </c>
      <c r="R47" s="19" t="str">
        <f>'MARK LIST'!AJ115</f>
        <v>E2</v>
      </c>
      <c r="S47" s="13" t="str">
        <f>'MARK LIST'!AP115</f>
        <v>E2</v>
      </c>
      <c r="T47" s="19" t="str">
        <f>'MARK LIST'!BC115</f>
        <v>E2</v>
      </c>
      <c r="U47" s="19" t="str">
        <f>'MARK LIST'!BQ115</f>
        <v>E2</v>
      </c>
      <c r="V47" s="19" t="str">
        <f>'MARK LIST'!BZ115</f>
        <v>E1</v>
      </c>
      <c r="W47" s="13" t="str">
        <f>'MARK LIST'!CF115</f>
        <v>E1</v>
      </c>
      <c r="X47" s="13" t="str">
        <f>'MARK LIST'!DJ115</f>
        <v>E2</v>
      </c>
      <c r="Y47" s="13" t="str">
        <f>'MARK LIST'!DK115</f>
        <v>E1</v>
      </c>
      <c r="Z47" s="13" t="str">
        <f>'MARK LIST'!DL115</f>
        <v>E1</v>
      </c>
      <c r="AA47" s="19" t="str">
        <f>'MARK LIST'!M179</f>
        <v>E2</v>
      </c>
      <c r="AB47" s="19" t="str">
        <f>'MARK LIST'!AA179</f>
        <v>E2</v>
      </c>
      <c r="AC47" s="19" t="str">
        <f>'MARK LIST'!AJ179</f>
        <v>E2</v>
      </c>
      <c r="AD47" s="13" t="str">
        <f>'MARK LIST'!AP179</f>
        <v>E2</v>
      </c>
      <c r="AE47" s="19" t="str">
        <f>'MARK LIST'!BC179</f>
        <v>E2</v>
      </c>
      <c r="AF47" s="19" t="str">
        <f>'MARK LIST'!BQ179</f>
        <v>E2</v>
      </c>
      <c r="AG47" s="19" t="str">
        <f>'MARK LIST'!BZ179</f>
        <v>E1</v>
      </c>
      <c r="AH47" s="13" t="str">
        <f>'MARK LIST'!CF179</f>
        <v>E1</v>
      </c>
      <c r="AI47" s="13" t="str">
        <f>'MARK LIST'!DJ179</f>
        <v>E2</v>
      </c>
      <c r="AJ47" s="13" t="str">
        <f>'MARK LIST'!DK179</f>
        <v>E1</v>
      </c>
      <c r="AK47" s="13" t="str">
        <f>'MARK LIST'!DL179</f>
        <v>E1</v>
      </c>
      <c r="AL47" s="19" t="str">
        <f>'MARK LIST'!M243</f>
        <v>E2</v>
      </c>
      <c r="AM47" s="19" t="str">
        <f>'MARK LIST'!AA243</f>
        <v>E2</v>
      </c>
      <c r="AN47" s="19" t="str">
        <f>'MARK LIST'!AJ243</f>
        <v>E2</v>
      </c>
      <c r="AO47" s="13" t="str">
        <f>'MARK LIST'!AP243</f>
        <v>E2</v>
      </c>
      <c r="AP47" s="19" t="str">
        <f>'MARK LIST'!BC243</f>
        <v>E2</v>
      </c>
      <c r="AQ47" s="19" t="str">
        <f>'MARK LIST'!BQ243</f>
        <v>E2</v>
      </c>
      <c r="AR47" s="19" t="str">
        <f>'MARK LIST'!BZ243</f>
        <v>E2</v>
      </c>
      <c r="AS47" s="13" t="str">
        <f>'MARK LIST'!CF243</f>
        <v>E2</v>
      </c>
      <c r="AT47" s="13" t="str">
        <f>'MARK LIST'!DJ243</f>
        <v>E2</v>
      </c>
      <c r="AU47" s="13" t="str">
        <f>'MARK LIST'!DK243</f>
        <v>E2</v>
      </c>
      <c r="AV47" s="13" t="str">
        <f>'MARK LIST'!DL243</f>
        <v>E2</v>
      </c>
      <c r="AW47" s="19" t="str">
        <f>'MARK LIST'!M307</f>
        <v>E2</v>
      </c>
      <c r="AX47" s="19" t="str">
        <f>'MARK LIST'!AA307</f>
        <v>E2</v>
      </c>
      <c r="AY47" s="19" t="str">
        <f>'MARK LIST'!AJ307</f>
        <v>E2</v>
      </c>
      <c r="AZ47" s="13" t="str">
        <f>'MARK LIST'!AP307</f>
        <v>E2</v>
      </c>
      <c r="BA47" s="19" t="str">
        <f>'MARK LIST'!BC307</f>
        <v>E2</v>
      </c>
      <c r="BB47" s="19" t="str">
        <f>'MARK LIST'!BQ307</f>
        <v>E2</v>
      </c>
      <c r="BC47" s="19" t="str">
        <f>'MARK LIST'!BZ307</f>
        <v>E1</v>
      </c>
      <c r="BD47" s="13" t="str">
        <f>'MARK LIST'!CF307</f>
        <v>E1</v>
      </c>
      <c r="BE47" s="13" t="str">
        <f>'MARK LIST'!DJ307</f>
        <v>E2</v>
      </c>
      <c r="BF47" s="13" t="str">
        <f>'MARK LIST'!DK307</f>
        <v>E1</v>
      </c>
      <c r="BG47" s="13" t="str">
        <f>'MARK LIST'!DL307</f>
        <v>E1</v>
      </c>
      <c r="BH47" s="19" t="str">
        <f>'MARK LIST'!M371</f>
        <v>E2</v>
      </c>
      <c r="BI47" s="19" t="str">
        <f>'MARK LIST'!AA371</f>
        <v>E2</v>
      </c>
      <c r="BJ47" s="19" t="str">
        <f>'MARK LIST'!AJ371</f>
        <v>E2</v>
      </c>
      <c r="BK47" s="13" t="str">
        <f>'MARK LIST'!AP371</f>
        <v>E2</v>
      </c>
      <c r="BL47" s="19" t="str">
        <f>'MARK LIST'!BC371</f>
        <v>E2</v>
      </c>
      <c r="BM47" s="19" t="str">
        <f>'MARK LIST'!BQ371</f>
        <v>E2</v>
      </c>
      <c r="BN47" s="19" t="str">
        <f>'MARK LIST'!BZ371</f>
        <v>E2</v>
      </c>
      <c r="BO47" s="13" t="str">
        <f>'MARK LIST'!CF371</f>
        <v>E2</v>
      </c>
      <c r="BP47" s="13" t="str">
        <f>'MARK LIST'!DJ371</f>
        <v>E2</v>
      </c>
      <c r="BQ47" s="13" t="str">
        <f>'MARK LIST'!DK371</f>
        <v>E2</v>
      </c>
      <c r="BR47" s="13" t="str">
        <f>'MARK LIST'!DL371</f>
        <v>E2</v>
      </c>
    </row>
    <row r="48" spans="1:70" ht="13.35" customHeight="1">
      <c r="A48" s="41">
        <f t="shared" si="0"/>
        <v>42</v>
      </c>
      <c r="B48" s="31" t="str">
        <f>'STUDENT PROFILE'!B48</f>
        <v>K</v>
      </c>
      <c r="C48" s="43" t="str">
        <f>'STUDENT PROFILE'!C48</f>
        <v>Manoj Kumar</v>
      </c>
      <c r="D48" s="45">
        <f>'STUDENT PROFILE'!D48</f>
        <v>2762</v>
      </c>
      <c r="E48" s="13" t="str">
        <f>'MARK LIST'!M52</f>
        <v>E2</v>
      </c>
      <c r="F48" s="13" t="str">
        <f>'MARK LIST'!AA52</f>
        <v>E2</v>
      </c>
      <c r="G48" s="13" t="str">
        <f>'MARK LIST'!AJ52</f>
        <v>E2</v>
      </c>
      <c r="H48" s="13" t="str">
        <f>'MARK LIST'!AP52</f>
        <v>E2</v>
      </c>
      <c r="I48" s="19" t="str">
        <f>'MARK LIST'!BC52</f>
        <v>E2</v>
      </c>
      <c r="J48" s="19" t="str">
        <f>'MARK LIST'!BQ52</f>
        <v>E2</v>
      </c>
      <c r="K48" s="19" t="str">
        <f>'MARK LIST'!BZ52</f>
        <v>E2</v>
      </c>
      <c r="L48" s="13" t="str">
        <f>'MARK LIST'!CF52</f>
        <v>E2</v>
      </c>
      <c r="M48" s="13" t="str">
        <f>'MARK LIST'!DJ52</f>
        <v>E2</v>
      </c>
      <c r="N48" s="13" t="str">
        <f>'MARK LIST'!DK52</f>
        <v>E2</v>
      </c>
      <c r="O48" s="13" t="str">
        <f>'MARK LIST'!DL52</f>
        <v>E2</v>
      </c>
      <c r="P48" s="19" t="str">
        <f>'MARK LIST'!M116</f>
        <v>E2</v>
      </c>
      <c r="Q48" s="19" t="str">
        <f>'MARK LIST'!AA116</f>
        <v>E2</v>
      </c>
      <c r="R48" s="19" t="str">
        <f>'MARK LIST'!AJ116</f>
        <v>E2</v>
      </c>
      <c r="S48" s="13" t="str">
        <f>'MARK LIST'!AP116</f>
        <v>E2</v>
      </c>
      <c r="T48" s="19" t="str">
        <f>'MARK LIST'!BC116</f>
        <v>E2</v>
      </c>
      <c r="U48" s="19" t="str">
        <f>'MARK LIST'!BQ116</f>
        <v>E2</v>
      </c>
      <c r="V48" s="19" t="str">
        <f>'MARK LIST'!BZ116</f>
        <v>E1</v>
      </c>
      <c r="W48" s="13" t="str">
        <f>'MARK LIST'!CF116</f>
        <v>E1</v>
      </c>
      <c r="X48" s="13" t="str">
        <f>'MARK LIST'!DJ116</f>
        <v>E2</v>
      </c>
      <c r="Y48" s="13" t="str">
        <f>'MARK LIST'!DK116</f>
        <v>E1</v>
      </c>
      <c r="Z48" s="13" t="str">
        <f>'MARK LIST'!DL116</f>
        <v>E1</v>
      </c>
      <c r="AA48" s="19" t="str">
        <f>'MARK LIST'!M180</f>
        <v>E2</v>
      </c>
      <c r="AB48" s="19" t="str">
        <f>'MARK LIST'!AA180</f>
        <v>E2</v>
      </c>
      <c r="AC48" s="19" t="str">
        <f>'MARK LIST'!AJ180</f>
        <v>E2</v>
      </c>
      <c r="AD48" s="13" t="str">
        <f>'MARK LIST'!AP180</f>
        <v>E2</v>
      </c>
      <c r="AE48" s="19" t="str">
        <f>'MARK LIST'!BC180</f>
        <v>E2</v>
      </c>
      <c r="AF48" s="19" t="str">
        <f>'MARK LIST'!BQ180</f>
        <v>E2</v>
      </c>
      <c r="AG48" s="19" t="str">
        <f>'MARK LIST'!BZ180</f>
        <v>E1</v>
      </c>
      <c r="AH48" s="13" t="str">
        <f>'MARK LIST'!CF180</f>
        <v>E1</v>
      </c>
      <c r="AI48" s="13" t="str">
        <f>'MARK LIST'!DJ180</f>
        <v>E2</v>
      </c>
      <c r="AJ48" s="13" t="str">
        <f>'MARK LIST'!DK180</f>
        <v>E1</v>
      </c>
      <c r="AK48" s="13" t="str">
        <f>'MARK LIST'!DL180</f>
        <v>E1</v>
      </c>
      <c r="AL48" s="19" t="str">
        <f>'MARK LIST'!M244</f>
        <v>E2</v>
      </c>
      <c r="AM48" s="19" t="str">
        <f>'MARK LIST'!AA244</f>
        <v>E2</v>
      </c>
      <c r="AN48" s="19" t="str">
        <f>'MARK LIST'!AJ244</f>
        <v>E2</v>
      </c>
      <c r="AO48" s="13" t="str">
        <f>'MARK LIST'!AP244</f>
        <v>E2</v>
      </c>
      <c r="AP48" s="19" t="str">
        <f>'MARK LIST'!BC244</f>
        <v>E2</v>
      </c>
      <c r="AQ48" s="19" t="str">
        <f>'MARK LIST'!BQ244</f>
        <v>E2</v>
      </c>
      <c r="AR48" s="19" t="str">
        <f>'MARK LIST'!BZ244</f>
        <v>E2</v>
      </c>
      <c r="AS48" s="13" t="str">
        <f>'MARK LIST'!CF244</f>
        <v>E2</v>
      </c>
      <c r="AT48" s="13" t="str">
        <f>'MARK LIST'!DJ244</f>
        <v>E2</v>
      </c>
      <c r="AU48" s="13" t="str">
        <f>'MARK LIST'!DK244</f>
        <v>E2</v>
      </c>
      <c r="AV48" s="13" t="str">
        <f>'MARK LIST'!DL244</f>
        <v>E2</v>
      </c>
      <c r="AW48" s="19" t="str">
        <f>'MARK LIST'!M308</f>
        <v>E2</v>
      </c>
      <c r="AX48" s="19" t="str">
        <f>'MARK LIST'!AA308</f>
        <v>E2</v>
      </c>
      <c r="AY48" s="19" t="str">
        <f>'MARK LIST'!AJ308</f>
        <v>E2</v>
      </c>
      <c r="AZ48" s="13" t="str">
        <f>'MARK LIST'!AP308</f>
        <v>E2</v>
      </c>
      <c r="BA48" s="19" t="str">
        <f>'MARK LIST'!BC308</f>
        <v>E2</v>
      </c>
      <c r="BB48" s="19" t="str">
        <f>'MARK LIST'!BQ308</f>
        <v>E2</v>
      </c>
      <c r="BC48" s="19" t="str">
        <f>'MARK LIST'!BZ308</f>
        <v>E1</v>
      </c>
      <c r="BD48" s="13" t="str">
        <f>'MARK LIST'!CF308</f>
        <v>E1</v>
      </c>
      <c r="BE48" s="13" t="str">
        <f>'MARK LIST'!DJ308</f>
        <v>E2</v>
      </c>
      <c r="BF48" s="13" t="str">
        <f>'MARK LIST'!DK308</f>
        <v>E1</v>
      </c>
      <c r="BG48" s="13" t="str">
        <f>'MARK LIST'!DL308</f>
        <v>E1</v>
      </c>
      <c r="BH48" s="19" t="str">
        <f>'MARK LIST'!M372</f>
        <v>E2</v>
      </c>
      <c r="BI48" s="19" t="str">
        <f>'MARK LIST'!AA372</f>
        <v>E2</v>
      </c>
      <c r="BJ48" s="19" t="str">
        <f>'MARK LIST'!AJ372</f>
        <v>E2</v>
      </c>
      <c r="BK48" s="13" t="str">
        <f>'MARK LIST'!AP372</f>
        <v>E2</v>
      </c>
      <c r="BL48" s="19" t="str">
        <f>'MARK LIST'!BC372</f>
        <v>E2</v>
      </c>
      <c r="BM48" s="19" t="str">
        <f>'MARK LIST'!BQ372</f>
        <v>E2</v>
      </c>
      <c r="BN48" s="19" t="str">
        <f>'MARK LIST'!BZ372</f>
        <v>E2</v>
      </c>
      <c r="BO48" s="13" t="str">
        <f>'MARK LIST'!CF372</f>
        <v>E2</v>
      </c>
      <c r="BP48" s="13" t="str">
        <f>'MARK LIST'!DJ372</f>
        <v>E2</v>
      </c>
      <c r="BQ48" s="13" t="str">
        <f>'MARK LIST'!DK372</f>
        <v>E2</v>
      </c>
      <c r="BR48" s="13" t="str">
        <f>'MARK LIST'!DL372</f>
        <v>E2</v>
      </c>
    </row>
    <row r="49" spans="1:70" ht="13.35" customHeight="1">
      <c r="A49" s="41">
        <f t="shared" si="0"/>
        <v>43</v>
      </c>
      <c r="B49" s="31" t="str">
        <f>'STUDENT PROFILE'!B49</f>
        <v>K</v>
      </c>
      <c r="C49" s="43" t="str">
        <f>'STUDENT PROFILE'!C49</f>
        <v>Nikesh</v>
      </c>
      <c r="D49" s="45">
        <f>'STUDENT PROFILE'!D49</f>
        <v>2763</v>
      </c>
      <c r="E49" s="13" t="str">
        <f>'MARK LIST'!M53</f>
        <v>E2</v>
      </c>
      <c r="F49" s="13" t="str">
        <f>'MARK LIST'!AA53</f>
        <v>E2</v>
      </c>
      <c r="G49" s="13" t="str">
        <f>'MARK LIST'!AJ53</f>
        <v>E2</v>
      </c>
      <c r="H49" s="13" t="str">
        <f>'MARK LIST'!AP53</f>
        <v>E2</v>
      </c>
      <c r="I49" s="19" t="str">
        <f>'MARK LIST'!BC53</f>
        <v>E2</v>
      </c>
      <c r="J49" s="19" t="str">
        <f>'MARK LIST'!BQ53</f>
        <v>E2</v>
      </c>
      <c r="K49" s="19" t="str">
        <f>'MARK LIST'!BZ53</f>
        <v>E2</v>
      </c>
      <c r="L49" s="13" t="str">
        <f>'MARK LIST'!CF53</f>
        <v>E2</v>
      </c>
      <c r="M49" s="13" t="str">
        <f>'MARK LIST'!DJ53</f>
        <v>E2</v>
      </c>
      <c r="N49" s="13" t="str">
        <f>'MARK LIST'!DK53</f>
        <v>E2</v>
      </c>
      <c r="O49" s="13" t="str">
        <f>'MARK LIST'!DL53</f>
        <v>E2</v>
      </c>
      <c r="P49" s="19" t="str">
        <f>'MARK LIST'!M117</f>
        <v>E2</v>
      </c>
      <c r="Q49" s="19" t="str">
        <f>'MARK LIST'!AA117</f>
        <v>E2</v>
      </c>
      <c r="R49" s="19" t="str">
        <f>'MARK LIST'!AJ117</f>
        <v>E2</v>
      </c>
      <c r="S49" s="13" t="str">
        <f>'MARK LIST'!AP117</f>
        <v>E2</v>
      </c>
      <c r="T49" s="19" t="str">
        <f>'MARK LIST'!BC117</f>
        <v>E2</v>
      </c>
      <c r="U49" s="19" t="str">
        <f>'MARK LIST'!BQ117</f>
        <v>E2</v>
      </c>
      <c r="V49" s="19" t="str">
        <f>'MARK LIST'!BZ117</f>
        <v>E1</v>
      </c>
      <c r="W49" s="13" t="str">
        <f>'MARK LIST'!CF117</f>
        <v>E1</v>
      </c>
      <c r="X49" s="13" t="str">
        <f>'MARK LIST'!DJ117</f>
        <v>E2</v>
      </c>
      <c r="Y49" s="13" t="str">
        <f>'MARK LIST'!DK117</f>
        <v>E1</v>
      </c>
      <c r="Z49" s="13" t="str">
        <f>'MARK LIST'!DL117</f>
        <v>E1</v>
      </c>
      <c r="AA49" s="19" t="str">
        <f>'MARK LIST'!M181</f>
        <v>E2</v>
      </c>
      <c r="AB49" s="19" t="str">
        <f>'MARK LIST'!AA181</f>
        <v>E2</v>
      </c>
      <c r="AC49" s="19" t="str">
        <f>'MARK LIST'!AJ181</f>
        <v>E2</v>
      </c>
      <c r="AD49" s="13" t="str">
        <f>'MARK LIST'!AP181</f>
        <v>E2</v>
      </c>
      <c r="AE49" s="19" t="str">
        <f>'MARK LIST'!BC181</f>
        <v>E2</v>
      </c>
      <c r="AF49" s="19" t="str">
        <f>'MARK LIST'!BQ181</f>
        <v>E2</v>
      </c>
      <c r="AG49" s="19" t="str">
        <f>'MARK LIST'!BZ181</f>
        <v>E1</v>
      </c>
      <c r="AH49" s="13" t="str">
        <f>'MARK LIST'!CF181</f>
        <v>E1</v>
      </c>
      <c r="AI49" s="13" t="str">
        <f>'MARK LIST'!DJ181</f>
        <v>E2</v>
      </c>
      <c r="AJ49" s="13" t="str">
        <f>'MARK LIST'!DK181</f>
        <v>E1</v>
      </c>
      <c r="AK49" s="13" t="str">
        <f>'MARK LIST'!DL181</f>
        <v>E1</v>
      </c>
      <c r="AL49" s="19" t="str">
        <f>'MARK LIST'!M245</f>
        <v>E2</v>
      </c>
      <c r="AM49" s="19" t="str">
        <f>'MARK LIST'!AA245</f>
        <v>E2</v>
      </c>
      <c r="AN49" s="19" t="str">
        <f>'MARK LIST'!AJ245</f>
        <v>E2</v>
      </c>
      <c r="AO49" s="13" t="str">
        <f>'MARK LIST'!AP245</f>
        <v>E2</v>
      </c>
      <c r="AP49" s="19" t="str">
        <f>'MARK LIST'!BC245</f>
        <v>E2</v>
      </c>
      <c r="AQ49" s="19" t="str">
        <f>'MARK LIST'!BQ245</f>
        <v>E2</v>
      </c>
      <c r="AR49" s="19" t="str">
        <f>'MARK LIST'!BZ245</f>
        <v>E2</v>
      </c>
      <c r="AS49" s="13" t="str">
        <f>'MARK LIST'!CF245</f>
        <v>E2</v>
      </c>
      <c r="AT49" s="13" t="str">
        <f>'MARK LIST'!DJ245</f>
        <v>E2</v>
      </c>
      <c r="AU49" s="13" t="str">
        <f>'MARK LIST'!DK245</f>
        <v>E2</v>
      </c>
      <c r="AV49" s="13" t="str">
        <f>'MARK LIST'!DL245</f>
        <v>E2</v>
      </c>
      <c r="AW49" s="19" t="str">
        <f>'MARK LIST'!M309</f>
        <v>E2</v>
      </c>
      <c r="AX49" s="19" t="str">
        <f>'MARK LIST'!AA309</f>
        <v>E2</v>
      </c>
      <c r="AY49" s="19" t="str">
        <f>'MARK LIST'!AJ309</f>
        <v>E2</v>
      </c>
      <c r="AZ49" s="13" t="str">
        <f>'MARK LIST'!AP309</f>
        <v>E2</v>
      </c>
      <c r="BA49" s="19" t="str">
        <f>'MARK LIST'!BC309</f>
        <v>E2</v>
      </c>
      <c r="BB49" s="19" t="str">
        <f>'MARK LIST'!BQ309</f>
        <v>E2</v>
      </c>
      <c r="BC49" s="19" t="str">
        <f>'MARK LIST'!BZ309</f>
        <v>E1</v>
      </c>
      <c r="BD49" s="13" t="str">
        <f>'MARK LIST'!CF309</f>
        <v>E1</v>
      </c>
      <c r="BE49" s="13" t="str">
        <f>'MARK LIST'!DJ309</f>
        <v>E2</v>
      </c>
      <c r="BF49" s="13" t="str">
        <f>'MARK LIST'!DK309</f>
        <v>E1</v>
      </c>
      <c r="BG49" s="13" t="str">
        <f>'MARK LIST'!DL309</f>
        <v>E1</v>
      </c>
      <c r="BH49" s="19" t="str">
        <f>'MARK LIST'!M373</f>
        <v>E2</v>
      </c>
      <c r="BI49" s="19" t="str">
        <f>'MARK LIST'!AA373</f>
        <v>E2</v>
      </c>
      <c r="BJ49" s="19" t="str">
        <f>'MARK LIST'!AJ373</f>
        <v>E2</v>
      </c>
      <c r="BK49" s="13" t="str">
        <f>'MARK LIST'!AP373</f>
        <v>E2</v>
      </c>
      <c r="BL49" s="19" t="str">
        <f>'MARK LIST'!BC373</f>
        <v>E2</v>
      </c>
      <c r="BM49" s="19" t="str">
        <f>'MARK LIST'!BQ373</f>
        <v>E2</v>
      </c>
      <c r="BN49" s="19" t="str">
        <f>'MARK LIST'!BZ373</f>
        <v>E2</v>
      </c>
      <c r="BO49" s="13" t="str">
        <f>'MARK LIST'!CF373</f>
        <v>E2</v>
      </c>
      <c r="BP49" s="13" t="str">
        <f>'MARK LIST'!DJ373</f>
        <v>E2</v>
      </c>
      <c r="BQ49" s="13" t="str">
        <f>'MARK LIST'!DK373</f>
        <v>E2</v>
      </c>
      <c r="BR49" s="13" t="str">
        <f>'MARK LIST'!DL373</f>
        <v>E2</v>
      </c>
    </row>
    <row r="50" spans="1:70" ht="13.35" customHeight="1">
      <c r="A50" s="41">
        <f t="shared" si="0"/>
        <v>44</v>
      </c>
      <c r="B50" s="31" t="str">
        <f>'STUDENT PROFILE'!B50</f>
        <v>M</v>
      </c>
      <c r="C50" s="43" t="str">
        <f>'STUDENT PROFILE'!C50</f>
        <v>Ankita</v>
      </c>
      <c r="D50" s="45">
        <f>'STUDENT PROFILE'!D50</f>
        <v>2765</v>
      </c>
      <c r="E50" s="13" t="str">
        <f>'MARK LIST'!M54</f>
        <v>E2</v>
      </c>
      <c r="F50" s="13" t="str">
        <f>'MARK LIST'!AA54</f>
        <v>E2</v>
      </c>
      <c r="G50" s="13" t="str">
        <f>'MARK LIST'!AJ54</f>
        <v>E2</v>
      </c>
      <c r="H50" s="13" t="str">
        <f>'MARK LIST'!AP54</f>
        <v>E2</v>
      </c>
      <c r="I50" s="19" t="str">
        <f>'MARK LIST'!BC54</f>
        <v>E2</v>
      </c>
      <c r="J50" s="19" t="str">
        <f>'MARK LIST'!BQ54</f>
        <v>E2</v>
      </c>
      <c r="K50" s="19" t="str">
        <f>'MARK LIST'!BZ54</f>
        <v>E2</v>
      </c>
      <c r="L50" s="13" t="str">
        <f>'MARK LIST'!CF54</f>
        <v>E2</v>
      </c>
      <c r="M50" s="13" t="str">
        <f>'MARK LIST'!DJ54</f>
        <v>E2</v>
      </c>
      <c r="N50" s="13" t="str">
        <f>'MARK LIST'!DK54</f>
        <v>E2</v>
      </c>
      <c r="O50" s="13" t="str">
        <f>'MARK LIST'!DL54</f>
        <v>E2</v>
      </c>
      <c r="P50" s="19" t="str">
        <f>'MARK LIST'!M118</f>
        <v>E2</v>
      </c>
      <c r="Q50" s="19" t="str">
        <f>'MARK LIST'!AA118</f>
        <v>E2</v>
      </c>
      <c r="R50" s="19" t="str">
        <f>'MARK LIST'!AJ118</f>
        <v>E2</v>
      </c>
      <c r="S50" s="13" t="str">
        <f>'MARK LIST'!AP118</f>
        <v>E2</v>
      </c>
      <c r="T50" s="19" t="str">
        <f>'MARK LIST'!BC118</f>
        <v>E2</v>
      </c>
      <c r="U50" s="19" t="str">
        <f>'MARK LIST'!BQ118</f>
        <v>E2</v>
      </c>
      <c r="V50" s="19" t="str">
        <f>'MARK LIST'!BZ118</f>
        <v>E1</v>
      </c>
      <c r="W50" s="13" t="str">
        <f>'MARK LIST'!CF118</f>
        <v>E1</v>
      </c>
      <c r="X50" s="13" t="str">
        <f>'MARK LIST'!DJ118</f>
        <v>E2</v>
      </c>
      <c r="Y50" s="13" t="str">
        <f>'MARK LIST'!DK118</f>
        <v>E1</v>
      </c>
      <c r="Z50" s="13" t="str">
        <f>'MARK LIST'!DL118</f>
        <v>E1</v>
      </c>
      <c r="AA50" s="19" t="str">
        <f>'MARK LIST'!M182</f>
        <v>E2</v>
      </c>
      <c r="AB50" s="19" t="str">
        <f>'MARK LIST'!AA182</f>
        <v>E2</v>
      </c>
      <c r="AC50" s="19" t="str">
        <f>'MARK LIST'!AJ182</f>
        <v>E2</v>
      </c>
      <c r="AD50" s="13" t="str">
        <f>'MARK LIST'!AP182</f>
        <v>E2</v>
      </c>
      <c r="AE50" s="19" t="str">
        <f>'MARK LIST'!BC182</f>
        <v>E2</v>
      </c>
      <c r="AF50" s="19" t="str">
        <f>'MARK LIST'!BQ182</f>
        <v>E2</v>
      </c>
      <c r="AG50" s="19" t="str">
        <f>'MARK LIST'!BZ182</f>
        <v>E1</v>
      </c>
      <c r="AH50" s="13" t="str">
        <f>'MARK LIST'!CF182</f>
        <v>E1</v>
      </c>
      <c r="AI50" s="13" t="str">
        <f>'MARK LIST'!DJ182</f>
        <v>E2</v>
      </c>
      <c r="AJ50" s="13" t="str">
        <f>'MARK LIST'!DK182</f>
        <v>E1</v>
      </c>
      <c r="AK50" s="13" t="str">
        <f>'MARK LIST'!DL182</f>
        <v>E1</v>
      </c>
      <c r="AL50" s="19" t="str">
        <f>'MARK LIST'!M246</f>
        <v>E2</v>
      </c>
      <c r="AM50" s="19" t="str">
        <f>'MARK LIST'!AA246</f>
        <v>E2</v>
      </c>
      <c r="AN50" s="19" t="str">
        <f>'MARK LIST'!AJ246</f>
        <v>E2</v>
      </c>
      <c r="AO50" s="13" t="str">
        <f>'MARK LIST'!AP246</f>
        <v>E2</v>
      </c>
      <c r="AP50" s="19" t="str">
        <f>'MARK LIST'!BC246</f>
        <v>E2</v>
      </c>
      <c r="AQ50" s="19" t="str">
        <f>'MARK LIST'!BQ246</f>
        <v>E2</v>
      </c>
      <c r="AR50" s="19" t="str">
        <f>'MARK LIST'!BZ246</f>
        <v>E2</v>
      </c>
      <c r="AS50" s="13" t="str">
        <f>'MARK LIST'!CF246</f>
        <v>E2</v>
      </c>
      <c r="AT50" s="13" t="str">
        <f>'MARK LIST'!DJ246</f>
        <v>E2</v>
      </c>
      <c r="AU50" s="13" t="str">
        <f>'MARK LIST'!DK246</f>
        <v>E2</v>
      </c>
      <c r="AV50" s="13" t="str">
        <f>'MARK LIST'!DL246</f>
        <v>E2</v>
      </c>
      <c r="AW50" s="19" t="str">
        <f>'MARK LIST'!M310</f>
        <v>E2</v>
      </c>
      <c r="AX50" s="19" t="str">
        <f>'MARK LIST'!AA310</f>
        <v>E2</v>
      </c>
      <c r="AY50" s="19" t="str">
        <f>'MARK LIST'!AJ310</f>
        <v>E2</v>
      </c>
      <c r="AZ50" s="13" t="str">
        <f>'MARK LIST'!AP310</f>
        <v>E2</v>
      </c>
      <c r="BA50" s="19" t="str">
        <f>'MARK LIST'!BC310</f>
        <v>E2</v>
      </c>
      <c r="BB50" s="19" t="str">
        <f>'MARK LIST'!BQ310</f>
        <v>E2</v>
      </c>
      <c r="BC50" s="19" t="str">
        <f>'MARK LIST'!BZ310</f>
        <v>E1</v>
      </c>
      <c r="BD50" s="13" t="str">
        <f>'MARK LIST'!CF310</f>
        <v>E1</v>
      </c>
      <c r="BE50" s="13" t="str">
        <f>'MARK LIST'!DJ310</f>
        <v>E2</v>
      </c>
      <c r="BF50" s="13" t="str">
        <f>'MARK LIST'!DK310</f>
        <v>E1</v>
      </c>
      <c r="BG50" s="13" t="str">
        <f>'MARK LIST'!DL310</f>
        <v>E1</v>
      </c>
      <c r="BH50" s="19" t="str">
        <f>'MARK LIST'!M374</f>
        <v>E2</v>
      </c>
      <c r="BI50" s="19" t="str">
        <f>'MARK LIST'!AA374</f>
        <v>E2</v>
      </c>
      <c r="BJ50" s="19" t="str">
        <f>'MARK LIST'!AJ374</f>
        <v>E2</v>
      </c>
      <c r="BK50" s="13" t="str">
        <f>'MARK LIST'!AP374</f>
        <v>E2</v>
      </c>
      <c r="BL50" s="19" t="str">
        <f>'MARK LIST'!BC374</f>
        <v>E2</v>
      </c>
      <c r="BM50" s="19" t="str">
        <f>'MARK LIST'!BQ374</f>
        <v>E2</v>
      </c>
      <c r="BN50" s="19" t="str">
        <f>'MARK LIST'!BZ374</f>
        <v>E2</v>
      </c>
      <c r="BO50" s="13" t="str">
        <f>'MARK LIST'!CF374</f>
        <v>E2</v>
      </c>
      <c r="BP50" s="13" t="str">
        <f>'MARK LIST'!DJ374</f>
        <v>E2</v>
      </c>
      <c r="BQ50" s="13" t="str">
        <f>'MARK LIST'!DK374</f>
        <v>E2</v>
      </c>
      <c r="BR50" s="13" t="str">
        <f>'MARK LIST'!DL374</f>
        <v>E2</v>
      </c>
    </row>
    <row r="51" spans="1:70" ht="13.35" customHeight="1">
      <c r="A51" s="41">
        <f t="shared" si="0"/>
        <v>45</v>
      </c>
      <c r="B51" s="31" t="str">
        <f>'STUDENT PROFILE'!B51</f>
        <v>M</v>
      </c>
      <c r="C51" s="43" t="str">
        <f>'STUDENT PROFILE'!C51</f>
        <v xml:space="preserve">Sonam </v>
      </c>
      <c r="D51" s="45">
        <f>'STUDENT PROFILE'!D51</f>
        <v>2767</v>
      </c>
      <c r="E51" s="13" t="str">
        <f>'MARK LIST'!M55</f>
        <v>E2</v>
      </c>
      <c r="F51" s="13" t="str">
        <f>'MARK LIST'!AA55</f>
        <v>E2</v>
      </c>
      <c r="G51" s="13" t="str">
        <f>'MARK LIST'!AJ55</f>
        <v>E2</v>
      </c>
      <c r="H51" s="13" t="str">
        <f>'MARK LIST'!AP55</f>
        <v>E2</v>
      </c>
      <c r="I51" s="19" t="str">
        <f>'MARK LIST'!BC55</f>
        <v>E2</v>
      </c>
      <c r="J51" s="19" t="str">
        <f>'MARK LIST'!BQ55</f>
        <v>E2</v>
      </c>
      <c r="K51" s="19" t="str">
        <f>'MARK LIST'!BZ55</f>
        <v>E2</v>
      </c>
      <c r="L51" s="13" t="str">
        <f>'MARK LIST'!CF55</f>
        <v>E2</v>
      </c>
      <c r="M51" s="13" t="str">
        <f>'MARK LIST'!DJ55</f>
        <v>E2</v>
      </c>
      <c r="N51" s="13" t="str">
        <f>'MARK LIST'!DK55</f>
        <v>E2</v>
      </c>
      <c r="O51" s="13" t="str">
        <f>'MARK LIST'!DL55</f>
        <v>E2</v>
      </c>
      <c r="P51" s="19" t="str">
        <f>'MARK LIST'!M119</f>
        <v>E2</v>
      </c>
      <c r="Q51" s="19" t="str">
        <f>'MARK LIST'!AA119</f>
        <v>E2</v>
      </c>
      <c r="R51" s="19" t="str">
        <f>'MARK LIST'!AJ119</f>
        <v>E2</v>
      </c>
      <c r="S51" s="13" t="str">
        <f>'MARK LIST'!AP119</f>
        <v>E2</v>
      </c>
      <c r="T51" s="19" t="str">
        <f>'MARK LIST'!BC119</f>
        <v>E2</v>
      </c>
      <c r="U51" s="19" t="str">
        <f>'MARK LIST'!BQ119</f>
        <v>E2</v>
      </c>
      <c r="V51" s="19" t="str">
        <f>'MARK LIST'!BZ119</f>
        <v>E1</v>
      </c>
      <c r="W51" s="13" t="str">
        <f>'MARK LIST'!CF119</f>
        <v>E2</v>
      </c>
      <c r="X51" s="13" t="str">
        <f>'MARK LIST'!DJ119</f>
        <v>E2</v>
      </c>
      <c r="Y51" s="13" t="str">
        <f>'MARK LIST'!DK119</f>
        <v>E1</v>
      </c>
      <c r="Z51" s="13" t="str">
        <f>'MARK LIST'!DL119</f>
        <v>E2</v>
      </c>
      <c r="AA51" s="19" t="str">
        <f>'MARK LIST'!M183</f>
        <v>E2</v>
      </c>
      <c r="AB51" s="19" t="str">
        <f>'MARK LIST'!AA183</f>
        <v>E2</v>
      </c>
      <c r="AC51" s="19" t="str">
        <f>'MARK LIST'!AJ183</f>
        <v>E2</v>
      </c>
      <c r="AD51" s="13" t="str">
        <f>'MARK LIST'!AP183</f>
        <v>E2</v>
      </c>
      <c r="AE51" s="19" t="str">
        <f>'MARK LIST'!BC183</f>
        <v>E2</v>
      </c>
      <c r="AF51" s="19" t="str">
        <f>'MARK LIST'!BQ183</f>
        <v>E2</v>
      </c>
      <c r="AG51" s="19" t="str">
        <f>'MARK LIST'!BZ183</f>
        <v>E1</v>
      </c>
      <c r="AH51" s="13" t="str">
        <f>'MARK LIST'!CF183</f>
        <v>E2</v>
      </c>
      <c r="AI51" s="13" t="str">
        <f>'MARK LIST'!DJ183</f>
        <v>E2</v>
      </c>
      <c r="AJ51" s="13" t="str">
        <f>'MARK LIST'!DK183</f>
        <v>E1</v>
      </c>
      <c r="AK51" s="13" t="str">
        <f>'MARK LIST'!DL183</f>
        <v>E2</v>
      </c>
      <c r="AL51" s="19" t="str">
        <f>'MARK LIST'!M247</f>
        <v>E2</v>
      </c>
      <c r="AM51" s="19" t="str">
        <f>'MARK LIST'!AA247</f>
        <v>E2</v>
      </c>
      <c r="AN51" s="19" t="str">
        <f>'MARK LIST'!AJ247</f>
        <v>E2</v>
      </c>
      <c r="AO51" s="13" t="str">
        <f>'MARK LIST'!AP247</f>
        <v>E2</v>
      </c>
      <c r="AP51" s="19" t="str">
        <f>'MARK LIST'!BC247</f>
        <v>E2</v>
      </c>
      <c r="AQ51" s="19" t="str">
        <f>'MARK LIST'!BQ247</f>
        <v>E2</v>
      </c>
      <c r="AR51" s="19" t="str">
        <f>'MARK LIST'!BZ247</f>
        <v>E2</v>
      </c>
      <c r="AS51" s="13" t="str">
        <f>'MARK LIST'!CF247</f>
        <v>E2</v>
      </c>
      <c r="AT51" s="13" t="str">
        <f>'MARK LIST'!DJ247</f>
        <v>E2</v>
      </c>
      <c r="AU51" s="13" t="str">
        <f>'MARK LIST'!DK247</f>
        <v>E2</v>
      </c>
      <c r="AV51" s="13" t="str">
        <f>'MARK LIST'!DL247</f>
        <v>E2</v>
      </c>
      <c r="AW51" s="19" t="str">
        <f>'MARK LIST'!M311</f>
        <v>E2</v>
      </c>
      <c r="AX51" s="19" t="str">
        <f>'MARK LIST'!AA311</f>
        <v>E2</v>
      </c>
      <c r="AY51" s="19" t="str">
        <f>'MARK LIST'!AJ311</f>
        <v>E2</v>
      </c>
      <c r="AZ51" s="13" t="str">
        <f>'MARK LIST'!AP311</f>
        <v>E2</v>
      </c>
      <c r="BA51" s="19" t="str">
        <f>'MARK LIST'!BC311</f>
        <v>E2</v>
      </c>
      <c r="BB51" s="19" t="str">
        <f>'MARK LIST'!BQ311</f>
        <v>E2</v>
      </c>
      <c r="BC51" s="19" t="str">
        <f>'MARK LIST'!BZ311</f>
        <v>E1</v>
      </c>
      <c r="BD51" s="13" t="str">
        <f>'MARK LIST'!CF311</f>
        <v>E2</v>
      </c>
      <c r="BE51" s="13" t="str">
        <f>'MARK LIST'!DJ311</f>
        <v>E2</v>
      </c>
      <c r="BF51" s="13" t="str">
        <f>'MARK LIST'!DK311</f>
        <v>E1</v>
      </c>
      <c r="BG51" s="13" t="str">
        <f>'MARK LIST'!DL311</f>
        <v>E2</v>
      </c>
      <c r="BH51" s="19" t="str">
        <f>'MARK LIST'!M375</f>
        <v>E2</v>
      </c>
      <c r="BI51" s="19" t="str">
        <f>'MARK LIST'!AA375</f>
        <v>E2</v>
      </c>
      <c r="BJ51" s="19" t="str">
        <f>'MARK LIST'!AJ375</f>
        <v>E2</v>
      </c>
      <c r="BK51" s="13" t="str">
        <f>'MARK LIST'!AP375</f>
        <v>E2</v>
      </c>
      <c r="BL51" s="19" t="str">
        <f>'MARK LIST'!BC375</f>
        <v>E2</v>
      </c>
      <c r="BM51" s="19" t="str">
        <f>'MARK LIST'!BQ375</f>
        <v>E2</v>
      </c>
      <c r="BN51" s="19" t="str">
        <f>'MARK LIST'!BZ375</f>
        <v>E2</v>
      </c>
      <c r="BO51" s="13" t="str">
        <f>'MARK LIST'!CF375</f>
        <v>E2</v>
      </c>
      <c r="BP51" s="13" t="str">
        <f>'MARK LIST'!DJ375</f>
        <v>E2</v>
      </c>
      <c r="BQ51" s="13" t="str">
        <f>'MARK LIST'!DK375</f>
        <v>E2</v>
      </c>
      <c r="BR51" s="13" t="str">
        <f>'MARK LIST'!DL375</f>
        <v>E2</v>
      </c>
    </row>
    <row r="52" spans="1:70" ht="13.35" customHeight="1">
      <c r="A52" s="41">
        <f t="shared" si="0"/>
        <v>46</v>
      </c>
      <c r="B52" s="31" t="str">
        <f>'STUDENT PROFILE'!B52</f>
        <v>F</v>
      </c>
      <c r="C52" s="43" t="str">
        <f>'STUDENT PROFILE'!C52</f>
        <v>Deepika</v>
      </c>
      <c r="D52" s="45">
        <f>'STUDENT PROFILE'!D52</f>
        <v>2768</v>
      </c>
      <c r="E52" s="13" t="str">
        <f>'MARK LIST'!M56</f>
        <v>ab</v>
      </c>
      <c r="F52" s="13" t="str">
        <f>'MARK LIST'!AA56</f>
        <v>E2</v>
      </c>
      <c r="G52" s="13" t="str">
        <f>'MARK LIST'!AJ56</f>
        <v>E2</v>
      </c>
      <c r="H52" s="13" t="str">
        <f>'MARK LIST'!AP56</f>
        <v>E2</v>
      </c>
      <c r="I52" s="19" t="str">
        <f>'MARK LIST'!BC56</f>
        <v>E2</v>
      </c>
      <c r="J52" s="19" t="str">
        <f>'MARK LIST'!BQ56</f>
        <v>E2</v>
      </c>
      <c r="K52" s="19" t="str">
        <f>'MARK LIST'!BZ56</f>
        <v>E2</v>
      </c>
      <c r="L52" s="13" t="str">
        <f>'MARK LIST'!CF56</f>
        <v>E2</v>
      </c>
      <c r="M52" s="13" t="str">
        <f>'MARK LIST'!DJ56</f>
        <v>E2</v>
      </c>
      <c r="N52" s="13" t="str">
        <f>'MARK LIST'!DK56</f>
        <v>E2</v>
      </c>
      <c r="O52" s="13" t="str">
        <f>'MARK LIST'!DL56</f>
        <v>E2</v>
      </c>
      <c r="P52" s="19" t="str">
        <f>'MARK LIST'!M120</f>
        <v>ab</v>
      </c>
      <c r="Q52" s="19" t="str">
        <f>'MARK LIST'!AA120</f>
        <v>ab</v>
      </c>
      <c r="R52" s="19" t="str">
        <f>'MARK LIST'!AJ120</f>
        <v>E2</v>
      </c>
      <c r="S52" s="13" t="str">
        <f>'MARK LIST'!AP120</f>
        <v>E2</v>
      </c>
      <c r="T52" s="19" t="str">
        <f>'MARK LIST'!BC120</f>
        <v>E2</v>
      </c>
      <c r="U52" s="19" t="str">
        <f>'MARK LIST'!BQ120</f>
        <v>E2</v>
      </c>
      <c r="V52" s="19" t="str">
        <f>'MARK LIST'!BZ120</f>
        <v>E1</v>
      </c>
      <c r="W52" s="13" t="str">
        <f>'MARK LIST'!CF120</f>
        <v>E2</v>
      </c>
      <c r="X52" s="13" t="str">
        <f>'MARK LIST'!DJ120</f>
        <v>E2</v>
      </c>
      <c r="Y52" s="13" t="str">
        <f>'MARK LIST'!DK120</f>
        <v>E1</v>
      </c>
      <c r="Z52" s="13" t="str">
        <f>'MARK LIST'!DL120</f>
        <v>E2</v>
      </c>
      <c r="AA52" s="19" t="str">
        <f>'MARK LIST'!M184</f>
        <v>ab</v>
      </c>
      <c r="AB52" s="19" t="str">
        <f>'MARK LIST'!AA184</f>
        <v>ab</v>
      </c>
      <c r="AC52" s="19" t="str">
        <f>'MARK LIST'!AJ184</f>
        <v>E2</v>
      </c>
      <c r="AD52" s="13" t="str">
        <f>'MARK LIST'!AP184</f>
        <v>E2</v>
      </c>
      <c r="AE52" s="19" t="str">
        <f>'MARK LIST'!BC184</f>
        <v>E2</v>
      </c>
      <c r="AF52" s="19" t="str">
        <f>'MARK LIST'!BQ184</f>
        <v>E2</v>
      </c>
      <c r="AG52" s="19" t="str">
        <f>'MARK LIST'!BZ184</f>
        <v>E1</v>
      </c>
      <c r="AH52" s="13" t="str">
        <f>'MARK LIST'!CF184</f>
        <v>E2</v>
      </c>
      <c r="AI52" s="13" t="str">
        <f>'MARK LIST'!DJ184</f>
        <v>E2</v>
      </c>
      <c r="AJ52" s="13" t="str">
        <f>'MARK LIST'!DK184</f>
        <v>E1</v>
      </c>
      <c r="AK52" s="13" t="str">
        <f>'MARK LIST'!DL184</f>
        <v>E2</v>
      </c>
      <c r="AL52" s="19" t="str">
        <f>'MARK LIST'!M248</f>
        <v>ab</v>
      </c>
      <c r="AM52" s="19" t="str">
        <f>'MARK LIST'!AA248</f>
        <v>ab</v>
      </c>
      <c r="AN52" s="19" t="str">
        <f>'MARK LIST'!AJ248</f>
        <v>E2</v>
      </c>
      <c r="AO52" s="13" t="str">
        <f>'MARK LIST'!AP248</f>
        <v>E2</v>
      </c>
      <c r="AP52" s="19" t="str">
        <f>'MARK LIST'!BC248</f>
        <v>E2</v>
      </c>
      <c r="AQ52" s="19" t="str">
        <f>'MARK LIST'!BQ248</f>
        <v>E2</v>
      </c>
      <c r="AR52" s="19" t="str">
        <f>'MARK LIST'!BZ248</f>
        <v>E2</v>
      </c>
      <c r="AS52" s="13" t="str">
        <f>'MARK LIST'!CF248</f>
        <v>E2</v>
      </c>
      <c r="AT52" s="13" t="str">
        <f>'MARK LIST'!DJ248</f>
        <v>E2</v>
      </c>
      <c r="AU52" s="13" t="str">
        <f>'MARK LIST'!DK248</f>
        <v>E2</v>
      </c>
      <c r="AV52" s="13" t="str">
        <f>'MARK LIST'!DL248</f>
        <v>E2</v>
      </c>
      <c r="AW52" s="19" t="str">
        <f>'MARK LIST'!M312</f>
        <v>ab</v>
      </c>
      <c r="AX52" s="19" t="str">
        <f>'MARK LIST'!AA312</f>
        <v>ab</v>
      </c>
      <c r="AY52" s="19" t="str">
        <f>'MARK LIST'!AJ312</f>
        <v>E2</v>
      </c>
      <c r="AZ52" s="13" t="str">
        <f>'MARK LIST'!AP312</f>
        <v>E2</v>
      </c>
      <c r="BA52" s="19" t="str">
        <f>'MARK LIST'!BC312</f>
        <v>E2</v>
      </c>
      <c r="BB52" s="19" t="str">
        <f>'MARK LIST'!BQ312</f>
        <v>E2</v>
      </c>
      <c r="BC52" s="19" t="str">
        <f>'MARK LIST'!BZ312</f>
        <v>E1</v>
      </c>
      <c r="BD52" s="13" t="str">
        <f>'MARK LIST'!CF312</f>
        <v>E2</v>
      </c>
      <c r="BE52" s="13" t="str">
        <f>'MARK LIST'!DJ312</f>
        <v>E2</v>
      </c>
      <c r="BF52" s="13" t="str">
        <f>'MARK LIST'!DK312</f>
        <v>E1</v>
      </c>
      <c r="BG52" s="13" t="str">
        <f>'MARK LIST'!DL312</f>
        <v>E2</v>
      </c>
      <c r="BH52" s="19" t="str">
        <f>'MARK LIST'!M376</f>
        <v>ab</v>
      </c>
      <c r="BI52" s="19" t="str">
        <f>'MARK LIST'!AA376</f>
        <v>ab</v>
      </c>
      <c r="BJ52" s="19" t="str">
        <f>'MARK LIST'!AJ376</f>
        <v>E2</v>
      </c>
      <c r="BK52" s="13" t="str">
        <f>'MARK LIST'!AP376</f>
        <v>E2</v>
      </c>
      <c r="BL52" s="19" t="str">
        <f>'MARK LIST'!BC376</f>
        <v>E2</v>
      </c>
      <c r="BM52" s="19" t="str">
        <f>'MARK LIST'!BQ376</f>
        <v>E2</v>
      </c>
      <c r="BN52" s="19" t="str">
        <f>'MARK LIST'!BZ376</f>
        <v>E2</v>
      </c>
      <c r="BO52" s="13" t="str">
        <f>'MARK LIST'!CF376</f>
        <v>E2</v>
      </c>
      <c r="BP52" s="13" t="str">
        <f>'MARK LIST'!DJ376</f>
        <v>E2</v>
      </c>
      <c r="BQ52" s="13" t="str">
        <f>'MARK LIST'!DK376</f>
        <v>E2</v>
      </c>
      <c r="BR52" s="13" t="str">
        <f>'MARK LIST'!DL376</f>
        <v>E2</v>
      </c>
    </row>
    <row r="53" spans="1:70" ht="13.35" customHeight="1">
      <c r="A53" s="41">
        <f t="shared" si="0"/>
        <v>47</v>
      </c>
      <c r="B53" s="31" t="str">
        <f>'STUDENT PROFILE'!B53</f>
        <v>I</v>
      </c>
      <c r="C53" s="43" t="str">
        <f>'STUDENT PROFILE'!C53</f>
        <v>Manish Kumar</v>
      </c>
      <c r="D53" s="45">
        <f>'STUDENT PROFILE'!D53</f>
        <v>2769</v>
      </c>
      <c r="E53" s="13" t="str">
        <f>'MARK LIST'!M57</f>
        <v>ab</v>
      </c>
      <c r="F53" s="13" t="str">
        <f>'MARK LIST'!AA57</f>
        <v>E2</v>
      </c>
      <c r="G53" s="13" t="str">
        <f>'MARK LIST'!AJ57</f>
        <v>E2</v>
      </c>
      <c r="H53" s="13" t="str">
        <f>'MARK LIST'!AP57</f>
        <v>E2</v>
      </c>
      <c r="I53" s="19" t="str">
        <f>'MARK LIST'!BC57</f>
        <v>E2</v>
      </c>
      <c r="J53" s="19" t="str">
        <f>'MARK LIST'!BQ57</f>
        <v>E2</v>
      </c>
      <c r="K53" s="19" t="str">
        <f>'MARK LIST'!BZ57</f>
        <v>E2</v>
      </c>
      <c r="L53" s="13" t="str">
        <f>'MARK LIST'!CF57</f>
        <v>E2</v>
      </c>
      <c r="M53" s="13" t="str">
        <f>'MARK LIST'!DJ57</f>
        <v>E2</v>
      </c>
      <c r="N53" s="13" t="str">
        <f>'MARK LIST'!DK57</f>
        <v>E2</v>
      </c>
      <c r="O53" s="13" t="str">
        <f>'MARK LIST'!DL57</f>
        <v>E2</v>
      </c>
      <c r="P53" s="19" t="str">
        <f>'MARK LIST'!M121</f>
        <v>ab</v>
      </c>
      <c r="Q53" s="19" t="str">
        <f>'MARK LIST'!AA121</f>
        <v>ab</v>
      </c>
      <c r="R53" s="19" t="str">
        <f>'MARK LIST'!AJ121</f>
        <v>E2</v>
      </c>
      <c r="S53" s="13" t="str">
        <f>'MARK LIST'!AP121</f>
        <v>E2</v>
      </c>
      <c r="T53" s="19" t="str">
        <f>'MARK LIST'!BC121</f>
        <v>E2</v>
      </c>
      <c r="U53" s="19" t="str">
        <f>'MARK LIST'!BQ121</f>
        <v>E2</v>
      </c>
      <c r="V53" s="19" t="str">
        <f>'MARK LIST'!BZ121</f>
        <v>E1</v>
      </c>
      <c r="W53" s="13" t="str">
        <f>'MARK LIST'!CF121</f>
        <v>E2</v>
      </c>
      <c r="X53" s="13" t="str">
        <f>'MARK LIST'!DJ121</f>
        <v>E2</v>
      </c>
      <c r="Y53" s="13" t="str">
        <f>'MARK LIST'!DK121</f>
        <v>E1</v>
      </c>
      <c r="Z53" s="13" t="str">
        <f>'MARK LIST'!DL121</f>
        <v>E2</v>
      </c>
      <c r="AA53" s="19" t="str">
        <f>'MARK LIST'!M185</f>
        <v>ab</v>
      </c>
      <c r="AB53" s="19" t="str">
        <f>'MARK LIST'!AA185</f>
        <v>ab</v>
      </c>
      <c r="AC53" s="19" t="str">
        <f>'MARK LIST'!AJ185</f>
        <v>E2</v>
      </c>
      <c r="AD53" s="13" t="str">
        <f>'MARK LIST'!AP185</f>
        <v>E2</v>
      </c>
      <c r="AE53" s="19" t="str">
        <f>'MARK LIST'!BC185</f>
        <v>E2</v>
      </c>
      <c r="AF53" s="19" t="str">
        <f>'MARK LIST'!BQ185</f>
        <v>E2</v>
      </c>
      <c r="AG53" s="19" t="str">
        <f>'MARK LIST'!BZ185</f>
        <v>E1</v>
      </c>
      <c r="AH53" s="13" t="str">
        <f>'MARK LIST'!CF185</f>
        <v>E2</v>
      </c>
      <c r="AI53" s="13" t="str">
        <f>'MARK LIST'!DJ185</f>
        <v>E2</v>
      </c>
      <c r="AJ53" s="13" t="str">
        <f>'MARK LIST'!DK185</f>
        <v>E1</v>
      </c>
      <c r="AK53" s="13" t="str">
        <f>'MARK LIST'!DL185</f>
        <v>E2</v>
      </c>
      <c r="AL53" s="19" t="str">
        <f>'MARK LIST'!M249</f>
        <v>ab</v>
      </c>
      <c r="AM53" s="19" t="str">
        <f>'MARK LIST'!AA249</f>
        <v>ab</v>
      </c>
      <c r="AN53" s="19" t="str">
        <f>'MARK LIST'!AJ249</f>
        <v>E2</v>
      </c>
      <c r="AO53" s="13" t="str">
        <f>'MARK LIST'!AP249</f>
        <v>E2</v>
      </c>
      <c r="AP53" s="19" t="str">
        <f>'MARK LIST'!BC249</f>
        <v>E2</v>
      </c>
      <c r="AQ53" s="19" t="str">
        <f>'MARK LIST'!BQ249</f>
        <v>E2</v>
      </c>
      <c r="AR53" s="19" t="str">
        <f>'MARK LIST'!BZ249</f>
        <v>E2</v>
      </c>
      <c r="AS53" s="13" t="str">
        <f>'MARK LIST'!CF249</f>
        <v>E2</v>
      </c>
      <c r="AT53" s="13" t="str">
        <f>'MARK LIST'!DJ249</f>
        <v>E2</v>
      </c>
      <c r="AU53" s="13" t="str">
        <f>'MARK LIST'!DK249</f>
        <v>E2</v>
      </c>
      <c r="AV53" s="13" t="str">
        <f>'MARK LIST'!DL249</f>
        <v>E2</v>
      </c>
      <c r="AW53" s="19" t="str">
        <f>'MARK LIST'!M313</f>
        <v>ab</v>
      </c>
      <c r="AX53" s="19" t="str">
        <f>'MARK LIST'!AA313</f>
        <v>ab</v>
      </c>
      <c r="AY53" s="19" t="str">
        <f>'MARK LIST'!AJ313</f>
        <v>E2</v>
      </c>
      <c r="AZ53" s="13" t="str">
        <f>'MARK LIST'!AP313</f>
        <v>E2</v>
      </c>
      <c r="BA53" s="19" t="str">
        <f>'MARK LIST'!BC313</f>
        <v>E2</v>
      </c>
      <c r="BB53" s="19" t="str">
        <f>'MARK LIST'!BQ313</f>
        <v>E2</v>
      </c>
      <c r="BC53" s="19" t="str">
        <f>'MARK LIST'!BZ313</f>
        <v>E1</v>
      </c>
      <c r="BD53" s="13" t="str">
        <f>'MARK LIST'!CF313</f>
        <v>E2</v>
      </c>
      <c r="BE53" s="13" t="str">
        <f>'MARK LIST'!DJ313</f>
        <v>E2</v>
      </c>
      <c r="BF53" s="13" t="str">
        <f>'MARK LIST'!DK313</f>
        <v>E1</v>
      </c>
      <c r="BG53" s="13" t="str">
        <f>'MARK LIST'!DL313</f>
        <v>E2</v>
      </c>
      <c r="BH53" s="19" t="str">
        <f>'MARK LIST'!M377</f>
        <v>E1</v>
      </c>
      <c r="BI53" s="19" t="str">
        <f>'MARK LIST'!AA377</f>
        <v>ab</v>
      </c>
      <c r="BJ53" s="19" t="str">
        <f>'MARK LIST'!AJ377</f>
        <v>E2</v>
      </c>
      <c r="BK53" s="13" t="str">
        <f>'MARK LIST'!AP377</f>
        <v>E2</v>
      </c>
      <c r="BL53" s="19" t="str">
        <f>'MARK LIST'!BC377</f>
        <v>E2</v>
      </c>
      <c r="BM53" s="19" t="str">
        <f>'MARK LIST'!BQ377</f>
        <v>E2</v>
      </c>
      <c r="BN53" s="19" t="str">
        <f>'MARK LIST'!BZ377</f>
        <v>E2</v>
      </c>
      <c r="BO53" s="13" t="str">
        <f>'MARK LIST'!CF377</f>
        <v>E2</v>
      </c>
      <c r="BP53" s="13" t="str">
        <f>'MARK LIST'!DJ377</f>
        <v>E2</v>
      </c>
      <c r="BQ53" s="13" t="str">
        <f>'MARK LIST'!DK377</f>
        <v>E2</v>
      </c>
      <c r="BR53" s="13" t="str">
        <f>'MARK LIST'!DL377</f>
        <v>E2</v>
      </c>
    </row>
    <row r="54" spans="1:70" ht="13.35" customHeight="1">
      <c r="A54" s="41">
        <f t="shared" si="0"/>
        <v>48</v>
      </c>
      <c r="B54" s="31" t="str">
        <f>'STUDENT PROFILE'!B54</f>
        <v>J</v>
      </c>
      <c r="C54" s="43" t="str">
        <f>'STUDENT PROFILE'!C54</f>
        <v>Shubham</v>
      </c>
      <c r="D54" s="45">
        <f>'STUDENT PROFILE'!D54</f>
        <v>2770</v>
      </c>
      <c r="E54" s="13" t="str">
        <f>'MARK LIST'!M58</f>
        <v>ab</v>
      </c>
      <c r="F54" s="13" t="str">
        <f>'MARK LIST'!AA58</f>
        <v>E2</v>
      </c>
      <c r="G54" s="13" t="str">
        <f>'MARK LIST'!AJ58</f>
        <v>E2</v>
      </c>
      <c r="H54" s="13" t="str">
        <f>'MARK LIST'!AP58</f>
        <v>E2</v>
      </c>
      <c r="I54" s="19" t="str">
        <f>'MARK LIST'!BC58</f>
        <v>E2</v>
      </c>
      <c r="J54" s="19" t="str">
        <f>'MARK LIST'!BQ58</f>
        <v>E2</v>
      </c>
      <c r="K54" s="19" t="str">
        <f>'MARK LIST'!BZ58</f>
        <v>E2</v>
      </c>
      <c r="L54" s="13" t="str">
        <f>'MARK LIST'!CF58</f>
        <v>E2</v>
      </c>
      <c r="M54" s="13" t="str">
        <f>'MARK LIST'!DJ58</f>
        <v>E2</v>
      </c>
      <c r="N54" s="13" t="str">
        <f>'MARK LIST'!DK58</f>
        <v>E2</v>
      </c>
      <c r="O54" s="13" t="str">
        <f>'MARK LIST'!DL58</f>
        <v>E2</v>
      </c>
      <c r="P54" s="19" t="str">
        <f>'MARK LIST'!M122</f>
        <v>ab</v>
      </c>
      <c r="Q54" s="19" t="str">
        <f>'MARK LIST'!AA122</f>
        <v>ab</v>
      </c>
      <c r="R54" s="19" t="str">
        <f>'MARK LIST'!AJ122</f>
        <v>E2</v>
      </c>
      <c r="S54" s="13" t="str">
        <f>'MARK LIST'!AP122</f>
        <v>E2</v>
      </c>
      <c r="T54" s="19" t="str">
        <f>'MARK LIST'!BC122</f>
        <v>E2</v>
      </c>
      <c r="U54" s="19" t="str">
        <f>'MARK LIST'!BQ122</f>
        <v>E2</v>
      </c>
      <c r="V54" s="19" t="str">
        <f>'MARK LIST'!BZ122</f>
        <v>E1</v>
      </c>
      <c r="W54" s="13" t="str">
        <f>'MARK LIST'!CF122</f>
        <v>E2</v>
      </c>
      <c r="X54" s="13" t="str">
        <f>'MARK LIST'!DJ122</f>
        <v>E2</v>
      </c>
      <c r="Y54" s="13" t="str">
        <f>'MARK LIST'!DK122</f>
        <v>E1</v>
      </c>
      <c r="Z54" s="13" t="str">
        <f>'MARK LIST'!DL122</f>
        <v>E2</v>
      </c>
      <c r="AA54" s="19" t="str">
        <f>'MARK LIST'!M186</f>
        <v>ab</v>
      </c>
      <c r="AB54" s="19" t="str">
        <f>'MARK LIST'!AA186</f>
        <v>ab</v>
      </c>
      <c r="AC54" s="19" t="str">
        <f>'MARK LIST'!AJ186</f>
        <v>E2</v>
      </c>
      <c r="AD54" s="13" t="str">
        <f>'MARK LIST'!AP186</f>
        <v>E2</v>
      </c>
      <c r="AE54" s="19" t="str">
        <f>'MARK LIST'!BC186</f>
        <v>E2</v>
      </c>
      <c r="AF54" s="19" t="str">
        <f>'MARK LIST'!BQ186</f>
        <v>E2</v>
      </c>
      <c r="AG54" s="19" t="str">
        <f>'MARK LIST'!BZ186</f>
        <v>E1</v>
      </c>
      <c r="AH54" s="13" t="str">
        <f>'MARK LIST'!CF186</f>
        <v>E2</v>
      </c>
      <c r="AI54" s="13" t="str">
        <f>'MARK LIST'!DJ186</f>
        <v>E2</v>
      </c>
      <c r="AJ54" s="13" t="str">
        <f>'MARK LIST'!DK186</f>
        <v>E1</v>
      </c>
      <c r="AK54" s="13" t="str">
        <f>'MARK LIST'!DL186</f>
        <v>E2</v>
      </c>
      <c r="AL54" s="19" t="str">
        <f>'MARK LIST'!M250</f>
        <v>ab</v>
      </c>
      <c r="AM54" s="19" t="str">
        <f>'MARK LIST'!AA250</f>
        <v>ab</v>
      </c>
      <c r="AN54" s="19" t="str">
        <f>'MARK LIST'!AJ250</f>
        <v>E2</v>
      </c>
      <c r="AO54" s="13" t="str">
        <f>'MARK LIST'!AP250</f>
        <v>E2</v>
      </c>
      <c r="AP54" s="19" t="str">
        <f>'MARK LIST'!BC250</f>
        <v>E2</v>
      </c>
      <c r="AQ54" s="19" t="str">
        <f>'MARK LIST'!BQ250</f>
        <v>E2</v>
      </c>
      <c r="AR54" s="19" t="str">
        <f>'MARK LIST'!BZ250</f>
        <v>E2</v>
      </c>
      <c r="AS54" s="13" t="str">
        <f>'MARK LIST'!CF250</f>
        <v>E2</v>
      </c>
      <c r="AT54" s="13" t="str">
        <f>'MARK LIST'!DJ250</f>
        <v>E2</v>
      </c>
      <c r="AU54" s="13" t="str">
        <f>'MARK LIST'!DK250</f>
        <v>E2</v>
      </c>
      <c r="AV54" s="13" t="str">
        <f>'MARK LIST'!DL250</f>
        <v>E2</v>
      </c>
      <c r="AW54" s="19" t="str">
        <f>'MARK LIST'!M314</f>
        <v>ab</v>
      </c>
      <c r="AX54" s="19" t="str">
        <f>'MARK LIST'!AA314</f>
        <v>ab</v>
      </c>
      <c r="AY54" s="19" t="str">
        <f>'MARK LIST'!AJ314</f>
        <v>E2</v>
      </c>
      <c r="AZ54" s="13" t="str">
        <f>'MARK LIST'!AP314</f>
        <v>E2</v>
      </c>
      <c r="BA54" s="19" t="str">
        <f>'MARK LIST'!BC314</f>
        <v>E2</v>
      </c>
      <c r="BB54" s="19" t="str">
        <f>'MARK LIST'!BQ314</f>
        <v>E2</v>
      </c>
      <c r="BC54" s="19" t="str">
        <f>'MARK LIST'!BZ314</f>
        <v>E1</v>
      </c>
      <c r="BD54" s="13" t="str">
        <f>'MARK LIST'!CF314</f>
        <v>E2</v>
      </c>
      <c r="BE54" s="13" t="str">
        <f>'MARK LIST'!DJ314</f>
        <v>E2</v>
      </c>
      <c r="BF54" s="13" t="str">
        <f>'MARK LIST'!DK314</f>
        <v>E1</v>
      </c>
      <c r="BG54" s="13" t="str">
        <f>'MARK LIST'!DL314</f>
        <v>E2</v>
      </c>
      <c r="BH54" s="19" t="str">
        <f>'MARK LIST'!M378</f>
        <v>ab</v>
      </c>
      <c r="BI54" s="19" t="str">
        <f>'MARK LIST'!AA378</f>
        <v>ab</v>
      </c>
      <c r="BJ54" s="19" t="str">
        <f>'MARK LIST'!AJ378</f>
        <v>E2</v>
      </c>
      <c r="BK54" s="13" t="str">
        <f>'MARK LIST'!AP378</f>
        <v>E2</v>
      </c>
      <c r="BL54" s="19" t="str">
        <f>'MARK LIST'!BC378</f>
        <v>E2</v>
      </c>
      <c r="BM54" s="19" t="str">
        <f>'MARK LIST'!BQ378</f>
        <v>E2</v>
      </c>
      <c r="BN54" s="19" t="str">
        <f>'MARK LIST'!BZ378</f>
        <v>E2</v>
      </c>
      <c r="BO54" s="13" t="str">
        <f>'MARK LIST'!CF378</f>
        <v>E2</v>
      </c>
      <c r="BP54" s="13" t="str">
        <f>'MARK LIST'!DJ378</f>
        <v>E2</v>
      </c>
      <c r="BQ54" s="13" t="str">
        <f>'MARK LIST'!DK378</f>
        <v>E2</v>
      </c>
      <c r="BR54" s="13" t="str">
        <f>'MARK LIST'!DL378</f>
        <v>E2</v>
      </c>
    </row>
    <row r="55" spans="1:70" ht="13.35" customHeight="1">
      <c r="A55" s="41">
        <f t="shared" si="0"/>
        <v>49</v>
      </c>
      <c r="B55" s="31" t="str">
        <f>'STUDENT PROFILE'!B55</f>
        <v>I</v>
      </c>
      <c r="C55" s="43" t="str">
        <f>'STUDENT PROFILE'!C55</f>
        <v>Rahul</v>
      </c>
      <c r="D55" s="45">
        <f>'STUDENT PROFILE'!D55</f>
        <v>2772</v>
      </c>
      <c r="E55" s="13" t="str">
        <f>'MARK LIST'!M59</f>
        <v>ab</v>
      </c>
      <c r="F55" s="13" t="str">
        <f>'MARK LIST'!AA59</f>
        <v>E2</v>
      </c>
      <c r="G55" s="13" t="str">
        <f>'MARK LIST'!AJ59</f>
        <v>E2</v>
      </c>
      <c r="H55" s="13" t="str">
        <f>'MARK LIST'!AP59</f>
        <v>E2</v>
      </c>
      <c r="I55" s="19" t="str">
        <f>'MARK LIST'!BC59</f>
        <v>E2</v>
      </c>
      <c r="J55" s="19" t="str">
        <f>'MARK LIST'!BQ59</f>
        <v>E2</v>
      </c>
      <c r="K55" s="19" t="str">
        <f>'MARK LIST'!BZ59</f>
        <v>E2</v>
      </c>
      <c r="L55" s="13" t="str">
        <f>'MARK LIST'!CF59</f>
        <v>E2</v>
      </c>
      <c r="M55" s="13" t="str">
        <f>'MARK LIST'!DJ59</f>
        <v>E2</v>
      </c>
      <c r="N55" s="13" t="str">
        <f>'MARK LIST'!DK59</f>
        <v>E2</v>
      </c>
      <c r="O55" s="13" t="str">
        <f>'MARK LIST'!DL59</f>
        <v>E2</v>
      </c>
      <c r="P55" s="19" t="str">
        <f>'MARK LIST'!M123</f>
        <v>ab</v>
      </c>
      <c r="Q55" s="19" t="str">
        <f>'MARK LIST'!AA123</f>
        <v>ab</v>
      </c>
      <c r="R55" s="19" t="str">
        <f>'MARK LIST'!AJ123</f>
        <v>E2</v>
      </c>
      <c r="S55" s="13" t="str">
        <f>'MARK LIST'!AP123</f>
        <v>E2</v>
      </c>
      <c r="T55" s="19" t="str">
        <f>'MARK LIST'!BC123</f>
        <v>E2</v>
      </c>
      <c r="U55" s="19" t="str">
        <f>'MARK LIST'!BQ123</f>
        <v>E2</v>
      </c>
      <c r="V55" s="19" t="str">
        <f>'MARK LIST'!BZ123</f>
        <v>E1</v>
      </c>
      <c r="W55" s="13" t="str">
        <f>'MARK LIST'!CF123</f>
        <v>E2</v>
      </c>
      <c r="X55" s="13" t="str">
        <f>'MARK LIST'!DJ123</f>
        <v>E2</v>
      </c>
      <c r="Y55" s="13" t="str">
        <f>'MARK LIST'!DK123</f>
        <v>E1</v>
      </c>
      <c r="Z55" s="13" t="str">
        <f>'MARK LIST'!DL123</f>
        <v>E2</v>
      </c>
      <c r="AA55" s="19" t="str">
        <f>'MARK LIST'!M187</f>
        <v>ab</v>
      </c>
      <c r="AB55" s="19" t="str">
        <f>'MARK LIST'!AA187</f>
        <v>ab</v>
      </c>
      <c r="AC55" s="19" t="str">
        <f>'MARK LIST'!AJ187</f>
        <v>E2</v>
      </c>
      <c r="AD55" s="13" t="str">
        <f>'MARK LIST'!AP187</f>
        <v>E2</v>
      </c>
      <c r="AE55" s="19" t="str">
        <f>'MARK LIST'!BC187</f>
        <v>E2</v>
      </c>
      <c r="AF55" s="19" t="str">
        <f>'MARK LIST'!BQ187</f>
        <v>E2</v>
      </c>
      <c r="AG55" s="19" t="str">
        <f>'MARK LIST'!BZ187</f>
        <v>E1</v>
      </c>
      <c r="AH55" s="13" t="str">
        <f>'MARK LIST'!CF187</f>
        <v>E2</v>
      </c>
      <c r="AI55" s="13" t="str">
        <f>'MARK LIST'!DJ187</f>
        <v>E2</v>
      </c>
      <c r="AJ55" s="13" t="str">
        <f>'MARK LIST'!DK187</f>
        <v>E1</v>
      </c>
      <c r="AK55" s="13" t="str">
        <f>'MARK LIST'!DL187</f>
        <v>E2</v>
      </c>
      <c r="AL55" s="19" t="str">
        <f>'MARK LIST'!M251</f>
        <v>ab</v>
      </c>
      <c r="AM55" s="19" t="str">
        <f>'MARK LIST'!AA251</f>
        <v>ab</v>
      </c>
      <c r="AN55" s="19" t="str">
        <f>'MARK LIST'!AJ251</f>
        <v>E2</v>
      </c>
      <c r="AO55" s="13" t="str">
        <f>'MARK LIST'!AP251</f>
        <v>E2</v>
      </c>
      <c r="AP55" s="19" t="str">
        <f>'MARK LIST'!BC251</f>
        <v>E2</v>
      </c>
      <c r="AQ55" s="19" t="str">
        <f>'MARK LIST'!BQ251</f>
        <v>E2</v>
      </c>
      <c r="AR55" s="19" t="str">
        <f>'MARK LIST'!BZ251</f>
        <v>E2</v>
      </c>
      <c r="AS55" s="13" t="str">
        <f>'MARK LIST'!CF251</f>
        <v>E2</v>
      </c>
      <c r="AT55" s="13" t="str">
        <f>'MARK LIST'!DJ251</f>
        <v>E2</v>
      </c>
      <c r="AU55" s="13" t="str">
        <f>'MARK LIST'!DK251</f>
        <v>E2</v>
      </c>
      <c r="AV55" s="13" t="str">
        <f>'MARK LIST'!DL251</f>
        <v>E2</v>
      </c>
      <c r="AW55" s="19" t="str">
        <f>'MARK LIST'!M315</f>
        <v>ab</v>
      </c>
      <c r="AX55" s="19" t="str">
        <f>'MARK LIST'!AA315</f>
        <v>ab</v>
      </c>
      <c r="AY55" s="19" t="str">
        <f>'MARK LIST'!AJ315</f>
        <v>E2</v>
      </c>
      <c r="AZ55" s="13" t="str">
        <f>'MARK LIST'!AP315</f>
        <v>E2</v>
      </c>
      <c r="BA55" s="19" t="str">
        <f>'MARK LIST'!BC315</f>
        <v>E2</v>
      </c>
      <c r="BB55" s="19" t="str">
        <f>'MARK LIST'!BQ315</f>
        <v>E2</v>
      </c>
      <c r="BC55" s="19" t="str">
        <f>'MARK LIST'!BZ315</f>
        <v>E1</v>
      </c>
      <c r="BD55" s="13" t="str">
        <f>'MARK LIST'!CF315</f>
        <v>E2</v>
      </c>
      <c r="BE55" s="13" t="str">
        <f>'MARK LIST'!DJ315</f>
        <v>E2</v>
      </c>
      <c r="BF55" s="13" t="str">
        <f>'MARK LIST'!DK315</f>
        <v>E1</v>
      </c>
      <c r="BG55" s="13" t="str">
        <f>'MARK LIST'!DL315</f>
        <v>E2</v>
      </c>
      <c r="BH55" s="19" t="str">
        <f>'MARK LIST'!M379</f>
        <v>ab</v>
      </c>
      <c r="BI55" s="19" t="str">
        <f>'MARK LIST'!AA379</f>
        <v>ab</v>
      </c>
      <c r="BJ55" s="19" t="str">
        <f>'MARK LIST'!AJ379</f>
        <v>E2</v>
      </c>
      <c r="BK55" s="13" t="str">
        <f>'MARK LIST'!AP379</f>
        <v>E2</v>
      </c>
      <c r="BL55" s="19" t="str">
        <f>'MARK LIST'!BC379</f>
        <v>E2</v>
      </c>
      <c r="BM55" s="19" t="str">
        <f>'MARK LIST'!BQ379</f>
        <v>E2</v>
      </c>
      <c r="BN55" s="19" t="str">
        <f>'MARK LIST'!BZ379</f>
        <v>E2</v>
      </c>
      <c r="BO55" s="13" t="str">
        <f>'MARK LIST'!CF379</f>
        <v>E2</v>
      </c>
      <c r="BP55" s="13" t="str">
        <f>'MARK LIST'!DJ379</f>
        <v>E2</v>
      </c>
      <c r="BQ55" s="13" t="str">
        <f>'MARK LIST'!DK379</f>
        <v>E2</v>
      </c>
      <c r="BR55" s="13" t="str">
        <f>'MARK LIST'!DL379</f>
        <v>E2</v>
      </c>
    </row>
    <row r="56" spans="1:70" ht="13.35" customHeight="1">
      <c r="A56" s="41">
        <f t="shared" si="0"/>
        <v>50</v>
      </c>
      <c r="B56" s="31" t="str">
        <f>'STUDENT PROFILE'!B56</f>
        <v>J</v>
      </c>
      <c r="C56" s="43" t="str">
        <f>'STUDENT PROFILE'!C56</f>
        <v>Nitin</v>
      </c>
      <c r="D56" s="45">
        <f>'STUDENT PROFILE'!D56</f>
        <v>2773</v>
      </c>
      <c r="E56" s="13" t="str">
        <f>'MARK LIST'!M60</f>
        <v>ab</v>
      </c>
      <c r="F56" s="13" t="str">
        <f>'MARK LIST'!AA60</f>
        <v>E2</v>
      </c>
      <c r="G56" s="13" t="str">
        <f>'MARK LIST'!AJ60</f>
        <v>E2</v>
      </c>
      <c r="H56" s="13" t="str">
        <f>'MARK LIST'!AP60</f>
        <v>E2</v>
      </c>
      <c r="I56" s="19" t="str">
        <f>'MARK LIST'!BC60</f>
        <v>E2</v>
      </c>
      <c r="J56" s="19" t="str">
        <f>'MARK LIST'!BQ60</f>
        <v>E2</v>
      </c>
      <c r="K56" s="19" t="str">
        <f>'MARK LIST'!BZ60</f>
        <v>E2</v>
      </c>
      <c r="L56" s="13" t="str">
        <f>'MARK LIST'!CF60</f>
        <v>E2</v>
      </c>
      <c r="M56" s="13" t="str">
        <f>'MARK LIST'!DJ60</f>
        <v>E2</v>
      </c>
      <c r="N56" s="13" t="str">
        <f>'MARK LIST'!DK60</f>
        <v>E2</v>
      </c>
      <c r="O56" s="13" t="str">
        <f>'MARK LIST'!DL60</f>
        <v>E2</v>
      </c>
      <c r="P56" s="19" t="str">
        <f>'MARK LIST'!M124</f>
        <v>ab</v>
      </c>
      <c r="Q56" s="19" t="str">
        <f>'MARK LIST'!AA124</f>
        <v>ab</v>
      </c>
      <c r="R56" s="19" t="str">
        <f>'MARK LIST'!AJ124</f>
        <v>E2</v>
      </c>
      <c r="S56" s="13" t="str">
        <f>'MARK LIST'!AP124</f>
        <v>E2</v>
      </c>
      <c r="T56" s="19" t="str">
        <f>'MARK LIST'!BC124</f>
        <v>E2</v>
      </c>
      <c r="U56" s="19" t="str">
        <f>'MARK LIST'!BQ124</f>
        <v>E2</v>
      </c>
      <c r="V56" s="19" t="str">
        <f>'MARK LIST'!BZ124</f>
        <v>E1</v>
      </c>
      <c r="W56" s="13" t="str">
        <f>'MARK LIST'!CF124</f>
        <v>E2</v>
      </c>
      <c r="X56" s="13" t="str">
        <f>'MARK LIST'!DJ124</f>
        <v>E2</v>
      </c>
      <c r="Y56" s="13" t="str">
        <f>'MARK LIST'!DK124</f>
        <v>E1</v>
      </c>
      <c r="Z56" s="13" t="str">
        <f>'MARK LIST'!DL124</f>
        <v>E2</v>
      </c>
      <c r="AA56" s="19" t="str">
        <f>'MARK LIST'!M188</f>
        <v>ab</v>
      </c>
      <c r="AB56" s="19" t="str">
        <f>'MARK LIST'!AA188</f>
        <v>ab</v>
      </c>
      <c r="AC56" s="19" t="str">
        <f>'MARK LIST'!AJ188</f>
        <v>E2</v>
      </c>
      <c r="AD56" s="13" t="str">
        <f>'MARK LIST'!AP188</f>
        <v>E2</v>
      </c>
      <c r="AE56" s="19" t="str">
        <f>'MARK LIST'!BC188</f>
        <v>E2</v>
      </c>
      <c r="AF56" s="19" t="str">
        <f>'MARK LIST'!BQ188</f>
        <v>E2</v>
      </c>
      <c r="AG56" s="19" t="str">
        <f>'MARK LIST'!BZ188</f>
        <v>E1</v>
      </c>
      <c r="AH56" s="13" t="str">
        <f>'MARK LIST'!CF188</f>
        <v>E2</v>
      </c>
      <c r="AI56" s="13" t="str">
        <f>'MARK LIST'!DJ188</f>
        <v>E2</v>
      </c>
      <c r="AJ56" s="13" t="str">
        <f>'MARK LIST'!DK188</f>
        <v>E1</v>
      </c>
      <c r="AK56" s="13" t="str">
        <f>'MARK LIST'!DL188</f>
        <v>E2</v>
      </c>
      <c r="AL56" s="19" t="str">
        <f>'MARK LIST'!M252</f>
        <v>ab</v>
      </c>
      <c r="AM56" s="19" t="str">
        <f>'MARK LIST'!AA252</f>
        <v>ab</v>
      </c>
      <c r="AN56" s="19" t="str">
        <f>'MARK LIST'!AJ252</f>
        <v>E2</v>
      </c>
      <c r="AO56" s="13" t="str">
        <f>'MARK LIST'!AP252</f>
        <v>E2</v>
      </c>
      <c r="AP56" s="19" t="str">
        <f>'MARK LIST'!BC252</f>
        <v>E2</v>
      </c>
      <c r="AQ56" s="19" t="str">
        <f>'MARK LIST'!BQ252</f>
        <v>E2</v>
      </c>
      <c r="AR56" s="19" t="str">
        <f>'MARK LIST'!BZ252</f>
        <v>E2</v>
      </c>
      <c r="AS56" s="13" t="str">
        <f>'MARK LIST'!CF252</f>
        <v>E2</v>
      </c>
      <c r="AT56" s="13" t="str">
        <f>'MARK LIST'!DJ252</f>
        <v>E2</v>
      </c>
      <c r="AU56" s="13" t="str">
        <f>'MARK LIST'!DK252</f>
        <v>E2</v>
      </c>
      <c r="AV56" s="13" t="str">
        <f>'MARK LIST'!DL252</f>
        <v>E2</v>
      </c>
      <c r="AW56" s="19" t="str">
        <f>'MARK LIST'!M316</f>
        <v>ab</v>
      </c>
      <c r="AX56" s="19" t="str">
        <f>'MARK LIST'!AA316</f>
        <v>ab</v>
      </c>
      <c r="AY56" s="19" t="str">
        <f>'MARK LIST'!AJ316</f>
        <v>E2</v>
      </c>
      <c r="AZ56" s="13" t="str">
        <f>'MARK LIST'!AP316</f>
        <v>E2</v>
      </c>
      <c r="BA56" s="19" t="str">
        <f>'MARK LIST'!BC316</f>
        <v>E2</v>
      </c>
      <c r="BB56" s="19" t="str">
        <f>'MARK LIST'!BQ316</f>
        <v>E2</v>
      </c>
      <c r="BC56" s="19" t="str">
        <f>'MARK LIST'!BZ316</f>
        <v>E1</v>
      </c>
      <c r="BD56" s="13" t="str">
        <f>'MARK LIST'!CF316</f>
        <v>E2</v>
      </c>
      <c r="BE56" s="13" t="str">
        <f>'MARK LIST'!DJ316</f>
        <v>E2</v>
      </c>
      <c r="BF56" s="13" t="str">
        <f>'MARK LIST'!DK316</f>
        <v>E1</v>
      </c>
      <c r="BG56" s="13" t="str">
        <f>'MARK LIST'!DL316</f>
        <v>E2</v>
      </c>
      <c r="BH56" s="19" t="str">
        <f>'MARK LIST'!M380</f>
        <v>ab</v>
      </c>
      <c r="BI56" s="19" t="str">
        <f>'MARK LIST'!AA380</f>
        <v>ab</v>
      </c>
      <c r="BJ56" s="19" t="str">
        <f>'MARK LIST'!AJ380</f>
        <v>E2</v>
      </c>
      <c r="BK56" s="13" t="str">
        <f>'MARK LIST'!AP380</f>
        <v>E2</v>
      </c>
      <c r="BL56" s="19" t="str">
        <f>'MARK LIST'!BC380</f>
        <v>E2</v>
      </c>
      <c r="BM56" s="19" t="str">
        <f>'MARK LIST'!BQ380</f>
        <v>E2</v>
      </c>
      <c r="BN56" s="19" t="str">
        <f>'MARK LIST'!BZ380</f>
        <v>E2</v>
      </c>
      <c r="BO56" s="13" t="str">
        <f>'MARK LIST'!CF380</f>
        <v>E2</v>
      </c>
      <c r="BP56" s="13" t="str">
        <f>'MARK LIST'!DJ380</f>
        <v>E2</v>
      </c>
      <c r="BQ56" s="13" t="str">
        <f>'MARK LIST'!DK380</f>
        <v>E2</v>
      </c>
      <c r="BR56" s="13" t="str">
        <f>'MARK LIST'!DL380</f>
        <v>E2</v>
      </c>
    </row>
  </sheetData>
  <protectedRanges>
    <protectedRange sqref="A1:B1" name="Range1_1_1_1_2"/>
  </protectedRanges>
  <mergeCells count="28">
    <mergeCell ref="BL3:BO3"/>
    <mergeCell ref="C1:AK1"/>
    <mergeCell ref="BH2:BR2"/>
    <mergeCell ref="AW3:AZ3"/>
    <mergeCell ref="BA3:BD3"/>
    <mergeCell ref="BE3:BG3"/>
    <mergeCell ref="E3:H3"/>
    <mergeCell ref="I3:L3"/>
    <mergeCell ref="E2:O2"/>
    <mergeCell ref="AM1:BR1"/>
    <mergeCell ref="BP3:BR3"/>
    <mergeCell ref="P2:Z2"/>
    <mergeCell ref="AW2:BG2"/>
    <mergeCell ref="BH3:BK3"/>
    <mergeCell ref="A2:A5"/>
    <mergeCell ref="C2:C5"/>
    <mergeCell ref="D2:D5"/>
    <mergeCell ref="AT3:AV3"/>
    <mergeCell ref="AA2:AK2"/>
    <mergeCell ref="AE3:AH3"/>
    <mergeCell ref="P3:S3"/>
    <mergeCell ref="T3:W3"/>
    <mergeCell ref="AL3:AO3"/>
    <mergeCell ref="AP3:AS3"/>
    <mergeCell ref="AL2:AV2"/>
    <mergeCell ref="AI3:AK3"/>
    <mergeCell ref="AA3:AD3"/>
    <mergeCell ref="B2:B5"/>
  </mergeCells>
  <conditionalFormatting sqref="E7:BR56">
    <cfRule type="cellIs" dxfId="0" priority="1" stopIfTrue="1" operator="equal">
      <formula>0</formula>
    </cfRule>
  </conditionalFormatting>
  <hyperlinks>
    <hyperlink ref="A1" location="HOME!A1" display="ð"/>
  </hyperlinks>
  <printOptions horizontalCentered="1" verticalCentered="1"/>
  <pageMargins left="0.45" right="0.45" top="0.5" bottom="0.5" header="0" footer="0"/>
  <pageSetup paperSize="5" scale="73" orientation="landscape" blackAndWhite="1" horizontalDpi="300" vertic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theme="7" tint="-0.499984740745262"/>
  </sheetPr>
  <dimension ref="A1:O77"/>
  <sheetViews>
    <sheetView showGridLines="0" view="pageBreakPreview" zoomScale="30" zoomScaleSheetLayoutView="30" workbookViewId="0">
      <selection activeCell="O37" sqref="O37"/>
    </sheetView>
  </sheetViews>
  <sheetFormatPr defaultRowHeight="12.75"/>
  <cols>
    <col min="1" max="1" width="3.7109375" style="5" customWidth="1"/>
    <col min="2" max="3" width="27.140625" style="5" customWidth="1"/>
    <col min="4" max="9" width="8.85546875" style="5" customWidth="1"/>
    <col min="10" max="10" width="10.42578125" style="5" customWidth="1"/>
    <col min="11" max="11" width="11.28515625" style="5" bestFit="1" customWidth="1"/>
    <col min="12" max="12" width="3.42578125" style="5" customWidth="1"/>
    <col min="13" max="13" width="9.140625" style="5"/>
    <col min="14" max="15" width="9.140625" style="5" customWidth="1"/>
    <col min="16" max="16384" width="9.140625" style="5"/>
  </cols>
  <sheetData>
    <row r="1" spans="1:15" ht="89.25" customHeight="1">
      <c r="A1" s="578"/>
      <c r="B1" s="603" t="s">
        <v>871</v>
      </c>
      <c r="C1" s="603"/>
      <c r="D1" s="603"/>
      <c r="E1" s="603"/>
      <c r="F1" s="603"/>
      <c r="G1" s="603"/>
      <c r="H1" s="603"/>
      <c r="I1" s="603"/>
      <c r="J1" s="603"/>
      <c r="K1" s="603"/>
      <c r="L1" s="599"/>
    </row>
    <row r="2" spans="1:15" ht="26.25" customHeight="1">
      <c r="A2" s="579"/>
      <c r="B2" s="604" t="s">
        <v>880</v>
      </c>
      <c r="C2" s="604"/>
      <c r="D2" s="604"/>
      <c r="E2" s="604"/>
      <c r="F2" s="604"/>
      <c r="G2" s="604"/>
      <c r="H2" s="604"/>
      <c r="I2" s="604"/>
      <c r="J2" s="604"/>
      <c r="K2" s="604"/>
      <c r="L2" s="600"/>
    </row>
    <row r="3" spans="1:15" ht="58.5" customHeight="1">
      <c r="A3" s="579"/>
      <c r="B3" s="608" t="s">
        <v>184</v>
      </c>
      <c r="C3" s="608"/>
      <c r="D3" s="608"/>
      <c r="E3" s="608"/>
      <c r="F3" s="608"/>
      <c r="G3" s="608"/>
      <c r="H3" s="608"/>
      <c r="I3" s="608"/>
      <c r="J3" s="608"/>
      <c r="K3" s="608"/>
      <c r="L3" s="600"/>
    </row>
    <row r="4" spans="1:15" ht="27.95" customHeight="1">
      <c r="A4" s="579"/>
      <c r="B4" s="571" t="s">
        <v>53</v>
      </c>
      <c r="C4" s="571"/>
      <c r="D4" s="571"/>
      <c r="E4" s="571"/>
      <c r="F4" s="571"/>
      <c r="G4" s="570" t="s">
        <v>212</v>
      </c>
      <c r="H4" s="570"/>
      <c r="I4" s="570"/>
      <c r="J4" s="570"/>
      <c r="K4" s="570"/>
      <c r="L4" s="600"/>
    </row>
    <row r="5" spans="1:15" ht="27.95" customHeight="1">
      <c r="A5" s="579"/>
      <c r="B5" s="571" t="s">
        <v>216</v>
      </c>
      <c r="C5" s="571"/>
      <c r="D5" s="571"/>
      <c r="E5" s="571"/>
      <c r="F5" s="571"/>
      <c r="G5" s="570" t="s">
        <v>234</v>
      </c>
      <c r="H5" s="570"/>
      <c r="I5" s="570"/>
      <c r="J5" s="570"/>
      <c r="K5" s="570"/>
      <c r="L5" s="600"/>
      <c r="O5" s="77"/>
    </row>
    <row r="6" spans="1:15" ht="27.95" customHeight="1">
      <c r="A6" s="579"/>
      <c r="B6" s="571" t="s">
        <v>185</v>
      </c>
      <c r="C6" s="571"/>
      <c r="D6" s="571"/>
      <c r="E6" s="571"/>
      <c r="F6" s="571"/>
      <c r="G6" s="570" t="s">
        <v>683</v>
      </c>
      <c r="H6" s="570"/>
      <c r="I6" s="570"/>
      <c r="J6" s="570"/>
      <c r="K6" s="570"/>
      <c r="L6" s="600"/>
    </row>
    <row r="7" spans="1:15" ht="27.95" customHeight="1">
      <c r="A7" s="579"/>
      <c r="B7" s="571" t="s">
        <v>823</v>
      </c>
      <c r="C7" s="571"/>
      <c r="D7" s="571"/>
      <c r="E7" s="571"/>
      <c r="F7" s="571"/>
      <c r="G7" s="606" t="s">
        <v>899</v>
      </c>
      <c r="H7" s="606"/>
      <c r="I7" s="606"/>
      <c r="J7" s="607" t="s">
        <v>824</v>
      </c>
      <c r="K7" s="607"/>
      <c r="L7" s="600"/>
    </row>
    <row r="8" spans="1:15" ht="27.95" customHeight="1">
      <c r="A8" s="579"/>
      <c r="B8" s="571" t="s">
        <v>52</v>
      </c>
      <c r="C8" s="571"/>
      <c r="D8" s="571"/>
      <c r="E8" s="571"/>
      <c r="F8" s="571"/>
      <c r="G8" s="570" t="s">
        <v>819</v>
      </c>
      <c r="H8" s="570"/>
      <c r="I8" s="570"/>
      <c r="J8" s="570"/>
      <c r="K8" s="570"/>
      <c r="L8" s="600"/>
    </row>
    <row r="9" spans="1:15" ht="27.95" customHeight="1">
      <c r="A9" s="579"/>
      <c r="B9" s="605" t="s">
        <v>14</v>
      </c>
      <c r="C9" s="605"/>
      <c r="D9" s="605"/>
      <c r="E9" s="605"/>
      <c r="F9" s="605"/>
      <c r="G9" s="570" t="s">
        <v>194</v>
      </c>
      <c r="H9" s="570"/>
      <c r="I9" s="570"/>
      <c r="J9" s="570"/>
      <c r="K9" s="570"/>
      <c r="L9" s="600"/>
    </row>
    <row r="10" spans="1:15" ht="27.95" customHeight="1">
      <c r="A10" s="579"/>
      <c r="B10" s="571" t="s">
        <v>54</v>
      </c>
      <c r="C10" s="571"/>
      <c r="D10" s="571"/>
      <c r="E10" s="571"/>
      <c r="F10" s="571"/>
      <c r="G10" s="570" t="s">
        <v>900</v>
      </c>
      <c r="H10" s="570"/>
      <c r="I10" s="570"/>
      <c r="J10" s="570"/>
      <c r="K10" s="570"/>
      <c r="L10" s="600"/>
    </row>
    <row r="11" spans="1:15" ht="27.95" customHeight="1">
      <c r="A11" s="579"/>
      <c r="B11" s="571" t="s">
        <v>186</v>
      </c>
      <c r="C11" s="571"/>
      <c r="D11" s="571"/>
      <c r="E11" s="571"/>
      <c r="F11" s="571"/>
      <c r="G11" s="570" t="s">
        <v>901</v>
      </c>
      <c r="H11" s="570"/>
      <c r="I11" s="570"/>
      <c r="J11" s="570"/>
      <c r="K11" s="570"/>
      <c r="L11" s="600"/>
    </row>
    <row r="12" spans="1:15" ht="27.95" customHeight="1">
      <c r="A12" s="579"/>
      <c r="B12" s="571" t="s">
        <v>102</v>
      </c>
      <c r="C12" s="571"/>
      <c r="D12" s="571"/>
      <c r="E12" s="571"/>
      <c r="F12" s="571"/>
      <c r="G12" s="570" t="s">
        <v>902</v>
      </c>
      <c r="H12" s="570"/>
      <c r="I12" s="570"/>
      <c r="J12" s="570"/>
      <c r="K12" s="570"/>
      <c r="L12" s="600"/>
    </row>
    <row r="13" spans="1:15" ht="23.25" customHeight="1">
      <c r="A13" s="579"/>
      <c r="B13" s="585" t="s">
        <v>217</v>
      </c>
      <c r="C13" s="585"/>
      <c r="D13" s="585"/>
      <c r="E13" s="585"/>
      <c r="F13" s="585"/>
      <c r="G13" s="585"/>
      <c r="H13" s="585"/>
      <c r="I13" s="585"/>
      <c r="J13" s="585"/>
      <c r="K13" s="585"/>
      <c r="L13" s="600"/>
    </row>
    <row r="14" spans="1:15" ht="25.5" customHeight="1">
      <c r="A14" s="579"/>
      <c r="B14" s="34" t="s">
        <v>188</v>
      </c>
      <c r="C14" s="34" t="s">
        <v>187</v>
      </c>
      <c r="D14" s="572" t="s">
        <v>87</v>
      </c>
      <c r="E14" s="572"/>
      <c r="F14" s="572"/>
      <c r="G14" s="572"/>
      <c r="H14" s="572"/>
      <c r="I14" s="572"/>
      <c r="J14" s="35" t="s">
        <v>1454</v>
      </c>
      <c r="K14" s="35" t="s">
        <v>1451</v>
      </c>
      <c r="L14" s="600"/>
    </row>
    <row r="15" spans="1:15" ht="27" customHeight="1">
      <c r="A15" s="579"/>
      <c r="B15" s="88" t="s">
        <v>1</v>
      </c>
      <c r="C15" s="87" t="s">
        <v>883</v>
      </c>
      <c r="D15" s="123" t="s">
        <v>20</v>
      </c>
      <c r="E15" s="123" t="s">
        <v>36</v>
      </c>
      <c r="F15" s="123" t="s">
        <v>15</v>
      </c>
      <c r="G15" s="123" t="s">
        <v>37</v>
      </c>
      <c r="H15" s="123" t="s">
        <v>38</v>
      </c>
      <c r="I15" s="123" t="s">
        <v>19</v>
      </c>
      <c r="J15" s="247" t="str">
        <f>B15</f>
        <v>ENGLISH</v>
      </c>
      <c r="K15" s="247" t="str">
        <f>B15</f>
        <v>ENGLISH</v>
      </c>
      <c r="L15" s="600"/>
    </row>
    <row r="16" spans="1:15" ht="27" customHeight="1">
      <c r="A16" s="579"/>
      <c r="B16" s="88" t="s">
        <v>2</v>
      </c>
      <c r="C16" s="87" t="s">
        <v>884</v>
      </c>
      <c r="D16" s="123" t="s">
        <v>20</v>
      </c>
      <c r="E16" s="123" t="s">
        <v>36</v>
      </c>
      <c r="F16" s="123" t="s">
        <v>15</v>
      </c>
      <c r="G16" s="123" t="s">
        <v>37</v>
      </c>
      <c r="H16" s="123" t="s">
        <v>38</v>
      </c>
      <c r="I16" s="123" t="s">
        <v>19</v>
      </c>
      <c r="J16" s="247" t="str">
        <f>B16</f>
        <v>HINDI</v>
      </c>
      <c r="K16" s="247" t="str">
        <f>B16</f>
        <v>HINDI</v>
      </c>
      <c r="L16" s="600"/>
    </row>
    <row r="17" spans="1:15" ht="27" customHeight="1">
      <c r="A17" s="579"/>
      <c r="B17" s="88" t="s">
        <v>206</v>
      </c>
      <c r="C17" s="87" t="s">
        <v>888</v>
      </c>
      <c r="D17" s="123" t="s">
        <v>20</v>
      </c>
      <c r="E17" s="123" t="s">
        <v>36</v>
      </c>
      <c r="F17" s="123" t="s">
        <v>15</v>
      </c>
      <c r="G17" s="123" t="s">
        <v>37</v>
      </c>
      <c r="H17" s="123" t="s">
        <v>38</v>
      </c>
      <c r="I17" s="123" t="s">
        <v>19</v>
      </c>
      <c r="J17" s="247" t="str">
        <f t="shared" ref="J17:J20" si="0">B17</f>
        <v>TELUGU</v>
      </c>
      <c r="K17" s="247" t="str">
        <f t="shared" ref="K17:K20" si="1">B17</f>
        <v>TELUGU</v>
      </c>
      <c r="L17" s="600"/>
    </row>
    <row r="18" spans="1:15" ht="27" customHeight="1">
      <c r="A18" s="579"/>
      <c r="B18" s="88" t="s">
        <v>3</v>
      </c>
      <c r="C18" s="87" t="s">
        <v>886</v>
      </c>
      <c r="D18" s="123" t="s">
        <v>20</v>
      </c>
      <c r="E18" s="123" t="s">
        <v>36</v>
      </c>
      <c r="F18" s="123" t="s">
        <v>15</v>
      </c>
      <c r="G18" s="123" t="s">
        <v>37</v>
      </c>
      <c r="H18" s="123" t="s">
        <v>38</v>
      </c>
      <c r="I18" s="123" t="s">
        <v>19</v>
      </c>
      <c r="J18" s="247" t="str">
        <f t="shared" si="0"/>
        <v>MATHS</v>
      </c>
      <c r="K18" s="247" t="str">
        <f t="shared" si="1"/>
        <v>MATHS</v>
      </c>
      <c r="L18" s="600"/>
    </row>
    <row r="19" spans="1:15" ht="27" customHeight="1">
      <c r="A19" s="579"/>
      <c r="B19" s="88" t="s">
        <v>4</v>
      </c>
      <c r="C19" s="87" t="s">
        <v>887</v>
      </c>
      <c r="D19" s="123" t="s">
        <v>20</v>
      </c>
      <c r="E19" s="123" t="s">
        <v>36</v>
      </c>
      <c r="F19" s="123" t="s">
        <v>15</v>
      </c>
      <c r="G19" s="123" t="s">
        <v>37</v>
      </c>
      <c r="H19" s="123" t="s">
        <v>38</v>
      </c>
      <c r="I19" s="123" t="s">
        <v>19</v>
      </c>
      <c r="J19" s="247" t="str">
        <f t="shared" si="0"/>
        <v>SCIENCE</v>
      </c>
      <c r="K19" s="247" t="str">
        <f t="shared" si="1"/>
        <v>SCIENCE</v>
      </c>
      <c r="L19" s="600"/>
    </row>
    <row r="20" spans="1:15" ht="27" customHeight="1">
      <c r="A20" s="579"/>
      <c r="B20" s="88" t="s">
        <v>43</v>
      </c>
      <c r="C20" s="87" t="s">
        <v>885</v>
      </c>
      <c r="D20" s="123" t="s">
        <v>20</v>
      </c>
      <c r="E20" s="123" t="s">
        <v>36</v>
      </c>
      <c r="F20" s="123" t="s">
        <v>15</v>
      </c>
      <c r="G20" s="123" t="s">
        <v>37</v>
      </c>
      <c r="H20" s="123" t="s">
        <v>38</v>
      </c>
      <c r="I20" s="123" t="s">
        <v>19</v>
      </c>
      <c r="J20" s="247" t="str">
        <f t="shared" si="0"/>
        <v>SOCIAL STUDIES</v>
      </c>
      <c r="K20" s="247" t="str">
        <f t="shared" si="1"/>
        <v>SOCIAL STUDIES</v>
      </c>
      <c r="L20" s="600"/>
    </row>
    <row r="21" spans="1:15" ht="23.25" customHeight="1">
      <c r="A21" s="579"/>
      <c r="B21" s="573" t="s">
        <v>1455</v>
      </c>
      <c r="C21" s="574"/>
      <c r="D21" s="573" t="s">
        <v>126</v>
      </c>
      <c r="E21" s="575"/>
      <c r="F21" s="575"/>
      <c r="G21" s="574"/>
      <c r="H21" s="573" t="s">
        <v>1456</v>
      </c>
      <c r="I21" s="575"/>
      <c r="J21" s="575"/>
      <c r="K21" s="574"/>
      <c r="L21" s="600"/>
    </row>
    <row r="22" spans="1:15" ht="27" customHeight="1">
      <c r="A22" s="579"/>
      <c r="B22" s="589" t="s">
        <v>88</v>
      </c>
      <c r="C22" s="590"/>
      <c r="D22" s="248" t="s">
        <v>20</v>
      </c>
      <c r="E22" s="248" t="s">
        <v>69</v>
      </c>
      <c r="F22" s="248" t="s">
        <v>15</v>
      </c>
      <c r="G22" s="576" t="s">
        <v>1457</v>
      </c>
      <c r="H22" s="587" t="s">
        <v>1449</v>
      </c>
      <c r="I22" s="602"/>
      <c r="J22" s="602"/>
      <c r="K22" s="588"/>
      <c r="L22" s="600"/>
    </row>
    <row r="23" spans="1:15" ht="36" customHeight="1">
      <c r="A23" s="579"/>
      <c r="B23" s="587" t="s">
        <v>1446</v>
      </c>
      <c r="C23" s="588"/>
      <c r="D23" s="248" t="s">
        <v>71</v>
      </c>
      <c r="E23" s="248" t="s">
        <v>72</v>
      </c>
      <c r="F23" s="248" t="s">
        <v>73</v>
      </c>
      <c r="G23" s="577"/>
      <c r="H23" s="587" t="s">
        <v>100</v>
      </c>
      <c r="I23" s="602"/>
      <c r="J23" s="602"/>
      <c r="K23" s="588"/>
      <c r="L23" s="600"/>
      <c r="N23" s="12"/>
      <c r="O23" s="12"/>
    </row>
    <row r="24" spans="1:15" ht="40.5" customHeight="1">
      <c r="A24" s="579"/>
      <c r="B24" s="589" t="s">
        <v>1447</v>
      </c>
      <c r="C24" s="590"/>
      <c r="D24" s="586" t="s">
        <v>1458</v>
      </c>
      <c r="E24" s="586"/>
      <c r="F24" s="586"/>
      <c r="G24" s="586"/>
      <c r="H24" s="587" t="s">
        <v>1451</v>
      </c>
      <c r="I24" s="602"/>
      <c r="J24" s="602"/>
      <c r="K24" s="588"/>
      <c r="L24" s="600"/>
      <c r="N24" s="12"/>
      <c r="O24" s="12"/>
    </row>
    <row r="25" spans="1:15" ht="36" customHeight="1">
      <c r="A25" s="579"/>
      <c r="B25" s="591" t="s">
        <v>1448</v>
      </c>
      <c r="C25" s="592"/>
      <c r="D25" s="586" t="s">
        <v>1445</v>
      </c>
      <c r="E25" s="586"/>
      <c r="F25" s="586"/>
      <c r="G25" s="586"/>
      <c r="H25" s="587" t="s">
        <v>1450</v>
      </c>
      <c r="I25" s="602"/>
      <c r="J25" s="602"/>
      <c r="K25" s="588"/>
      <c r="L25" s="600"/>
      <c r="O25" s="12"/>
    </row>
    <row r="26" spans="1:15" ht="20.25" customHeight="1">
      <c r="A26" s="579"/>
      <c r="B26" s="582" t="s">
        <v>1493</v>
      </c>
      <c r="C26" s="583"/>
      <c r="D26" s="582" t="s">
        <v>1459</v>
      </c>
      <c r="E26" s="584"/>
      <c r="F26" s="584"/>
      <c r="G26" s="584"/>
      <c r="H26" s="584"/>
      <c r="I26" s="584"/>
      <c r="J26" s="584"/>
      <c r="K26" s="583"/>
      <c r="L26" s="600"/>
      <c r="O26" s="12"/>
    </row>
    <row r="27" spans="1:15" ht="27" customHeight="1">
      <c r="A27" s="579"/>
      <c r="B27" s="37" t="s">
        <v>203</v>
      </c>
      <c r="C27" s="90" t="s">
        <v>889</v>
      </c>
      <c r="D27" s="559" t="s">
        <v>1460</v>
      </c>
      <c r="E27" s="560"/>
      <c r="F27" s="560"/>
      <c r="G27" s="560"/>
      <c r="H27" s="560"/>
      <c r="I27" s="560"/>
      <c r="J27" s="560"/>
      <c r="K27" s="561"/>
      <c r="L27" s="600"/>
    </row>
    <row r="28" spans="1:15" ht="31.5" customHeight="1">
      <c r="A28" s="579"/>
      <c r="B28" s="37" t="s">
        <v>204</v>
      </c>
      <c r="C28" s="90" t="s">
        <v>890</v>
      </c>
      <c r="D28" s="562"/>
      <c r="E28" s="563"/>
      <c r="F28" s="563"/>
      <c r="G28" s="563"/>
      <c r="H28" s="563"/>
      <c r="I28" s="563"/>
      <c r="J28" s="563"/>
      <c r="K28" s="564"/>
      <c r="L28" s="600"/>
    </row>
    <row r="29" spans="1:15" ht="31.5" customHeight="1">
      <c r="A29" s="579"/>
      <c r="B29" s="37" t="s">
        <v>59</v>
      </c>
      <c r="C29" s="90" t="s">
        <v>891</v>
      </c>
      <c r="D29" s="562"/>
      <c r="E29" s="563"/>
      <c r="F29" s="563"/>
      <c r="G29" s="563"/>
      <c r="H29" s="563"/>
      <c r="I29" s="563"/>
      <c r="J29" s="563"/>
      <c r="K29" s="564"/>
      <c r="L29" s="600"/>
    </row>
    <row r="30" spans="1:15" ht="31.5" customHeight="1">
      <c r="A30" s="579"/>
      <c r="B30" s="37" t="s">
        <v>57</v>
      </c>
      <c r="C30" s="90" t="s">
        <v>892</v>
      </c>
      <c r="D30" s="562"/>
      <c r="E30" s="563"/>
      <c r="F30" s="563"/>
      <c r="G30" s="563"/>
      <c r="H30" s="563"/>
      <c r="I30" s="563"/>
      <c r="J30" s="563"/>
      <c r="K30" s="564"/>
      <c r="L30" s="600"/>
    </row>
    <row r="31" spans="1:15" ht="31.5" customHeight="1">
      <c r="A31" s="579"/>
      <c r="B31" s="37" t="s">
        <v>205</v>
      </c>
      <c r="C31" s="90" t="s">
        <v>893</v>
      </c>
      <c r="D31" s="562"/>
      <c r="E31" s="563"/>
      <c r="F31" s="563"/>
      <c r="G31" s="563"/>
      <c r="H31" s="563"/>
      <c r="I31" s="563"/>
      <c r="J31" s="563"/>
      <c r="K31" s="564"/>
      <c r="L31" s="600"/>
    </row>
    <row r="32" spans="1:15" ht="31.5" customHeight="1">
      <c r="A32" s="579"/>
      <c r="B32" s="37" t="s">
        <v>58</v>
      </c>
      <c r="C32" s="90" t="s">
        <v>894</v>
      </c>
      <c r="D32" s="565"/>
      <c r="E32" s="566"/>
      <c r="F32" s="566"/>
      <c r="G32" s="566"/>
      <c r="H32" s="566"/>
      <c r="I32" s="566"/>
      <c r="J32" s="566"/>
      <c r="K32" s="567"/>
      <c r="L32" s="600"/>
    </row>
    <row r="33" spans="1:12" ht="31.5" customHeight="1">
      <c r="A33" s="579"/>
      <c r="B33" s="37" t="s">
        <v>825</v>
      </c>
      <c r="C33" s="594" t="s">
        <v>903</v>
      </c>
      <c r="D33" s="594"/>
      <c r="E33" s="594"/>
      <c r="F33" s="594"/>
      <c r="G33" s="594"/>
      <c r="H33" s="594"/>
      <c r="I33" s="594"/>
      <c r="J33" s="594"/>
      <c r="K33" s="594"/>
      <c r="L33" s="600"/>
    </row>
    <row r="34" spans="1:12" ht="31.5" customHeight="1">
      <c r="A34" s="579"/>
      <c r="B34" s="37" t="s">
        <v>826</v>
      </c>
      <c r="C34" s="595" t="s">
        <v>828</v>
      </c>
      <c r="D34" s="596"/>
      <c r="E34" s="596"/>
      <c r="F34" s="596"/>
      <c r="G34" s="581" t="s">
        <v>827</v>
      </c>
      <c r="H34" s="581"/>
      <c r="I34" s="597" t="s">
        <v>895</v>
      </c>
      <c r="J34" s="597"/>
      <c r="K34" s="597"/>
      <c r="L34" s="600"/>
    </row>
    <row r="35" spans="1:12" ht="31.5" customHeight="1">
      <c r="A35" s="580"/>
      <c r="B35" s="37" t="s">
        <v>55</v>
      </c>
      <c r="C35" s="593" t="s">
        <v>863</v>
      </c>
      <c r="D35" s="593"/>
      <c r="E35" s="593"/>
      <c r="F35" s="593"/>
      <c r="G35" s="581" t="s">
        <v>864</v>
      </c>
      <c r="H35" s="581"/>
      <c r="I35" s="598">
        <v>9050781396</v>
      </c>
      <c r="J35" s="598"/>
      <c r="K35" s="598"/>
      <c r="L35" s="601"/>
    </row>
    <row r="36" spans="1:12" ht="60" customHeight="1">
      <c r="A36" s="568" t="s">
        <v>1494</v>
      </c>
      <c r="B36" s="569"/>
      <c r="C36" s="569"/>
      <c r="D36" s="569"/>
      <c r="E36" s="569"/>
      <c r="F36" s="569"/>
      <c r="G36" s="569"/>
      <c r="H36" s="569"/>
      <c r="I36" s="569"/>
      <c r="J36" s="569"/>
      <c r="K36" s="569"/>
      <c r="L36" s="569"/>
    </row>
    <row r="37" spans="1:12" ht="23.25" customHeight="1"/>
    <row r="38" spans="1:12" ht="23.25" customHeight="1"/>
    <row r="39" spans="1:12" ht="23.25" customHeight="1"/>
    <row r="40" spans="1:12" ht="23.25" customHeight="1"/>
    <row r="41" spans="1:12" ht="23.25" customHeight="1"/>
    <row r="42" spans="1:12" ht="23.25" customHeight="1"/>
    <row r="43" spans="1:12" ht="23.25" customHeight="1"/>
    <row r="44" spans="1:12" ht="23.25" customHeight="1"/>
    <row r="45" spans="1:12" ht="23.25" customHeight="1"/>
    <row r="46" spans="1:12" ht="23.25" customHeight="1"/>
    <row r="47" spans="1:12" ht="23.25" customHeight="1"/>
    <row r="48" spans="1:12" ht="23.25" customHeight="1"/>
    <row r="49" ht="23.25" customHeight="1"/>
    <row r="50" ht="23.25" customHeight="1"/>
    <row r="51" ht="23.25" customHeight="1"/>
    <row r="52" ht="23.25" customHeight="1"/>
    <row r="53" ht="23.25" customHeight="1"/>
    <row r="54" ht="23.25" customHeight="1"/>
    <row r="55" ht="23.25" customHeight="1"/>
    <row r="56" ht="23.25" customHeight="1"/>
    <row r="57" ht="23.25" customHeight="1"/>
    <row r="58" ht="23.25" customHeight="1"/>
    <row r="59" ht="20.25" customHeight="1"/>
    <row r="60" ht="20.25" customHeight="1"/>
    <row r="61" ht="20.25" customHeight="1"/>
    <row r="62" ht="20.25" customHeight="1"/>
    <row r="63" ht="20.25" customHeight="1"/>
    <row r="64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</sheetData>
  <protectedRanges>
    <protectedRange sqref="J27:J35" name="Range6"/>
    <protectedRange sqref="B15:K20" name="Range2"/>
    <protectedRange sqref="C22:E22 D23:E25 H22:H25 J22:J25" name="Range5"/>
  </protectedRanges>
  <mergeCells count="51">
    <mergeCell ref="L1:L35"/>
    <mergeCell ref="B22:C22"/>
    <mergeCell ref="H22:K22"/>
    <mergeCell ref="H23:K23"/>
    <mergeCell ref="H24:K24"/>
    <mergeCell ref="H25:K25"/>
    <mergeCell ref="D25:G25"/>
    <mergeCell ref="B1:K1"/>
    <mergeCell ref="B2:K2"/>
    <mergeCell ref="B8:F8"/>
    <mergeCell ref="G8:K8"/>
    <mergeCell ref="B9:F9"/>
    <mergeCell ref="B5:F5"/>
    <mergeCell ref="G7:I7"/>
    <mergeCell ref="J7:K7"/>
    <mergeCell ref="B3:K3"/>
    <mergeCell ref="C35:F35"/>
    <mergeCell ref="C33:K33"/>
    <mergeCell ref="C34:F34"/>
    <mergeCell ref="G34:H34"/>
    <mergeCell ref="I34:K34"/>
    <mergeCell ref="I35:K35"/>
    <mergeCell ref="B4:F4"/>
    <mergeCell ref="B6:F6"/>
    <mergeCell ref="G4:K4"/>
    <mergeCell ref="B26:C26"/>
    <mergeCell ref="D26:K26"/>
    <mergeCell ref="G6:K6"/>
    <mergeCell ref="B7:F7"/>
    <mergeCell ref="G9:K9"/>
    <mergeCell ref="B13:K13"/>
    <mergeCell ref="D24:G24"/>
    <mergeCell ref="B23:C23"/>
    <mergeCell ref="B24:C24"/>
    <mergeCell ref="B25:C25"/>
    <mergeCell ref="D27:K32"/>
    <mergeCell ref="A36:L36"/>
    <mergeCell ref="G5:K5"/>
    <mergeCell ref="G12:K12"/>
    <mergeCell ref="B12:F12"/>
    <mergeCell ref="D14:I14"/>
    <mergeCell ref="B10:F10"/>
    <mergeCell ref="B11:F11"/>
    <mergeCell ref="G10:K10"/>
    <mergeCell ref="G11:K11"/>
    <mergeCell ref="B21:C21"/>
    <mergeCell ref="D21:G21"/>
    <mergeCell ref="H21:K21"/>
    <mergeCell ref="G22:G23"/>
    <mergeCell ref="A1:A35"/>
    <mergeCell ref="G35:H35"/>
  </mergeCells>
  <phoneticPr fontId="12" type="noConversion"/>
  <dataValidations count="3">
    <dataValidation type="list" allowBlank="1" showInputMessage="1" showErrorMessage="1" prompt="CHOOSE FROM THE LIST" sqref="G5:K5">
      <formula1>INDIRECT(G4)</formula1>
    </dataValidation>
    <dataValidation type="list" allowBlank="1" showInputMessage="1" showErrorMessage="1" sqref="G6:K6">
      <formula1>INDIRECT(G5)</formula1>
    </dataValidation>
    <dataValidation operator="greaterThan" allowBlank="1" showInputMessage="1" showErrorMessage="1" sqref="G7:K7"/>
  </dataValidations>
  <hyperlinks>
    <hyperlink ref="C34" r:id="rId1"/>
    <hyperlink ref="E16" location="FA_HINDI" display="FA2"/>
    <hyperlink ref="E18" location="FA2_MATH" display="FA2"/>
    <hyperlink ref="D15" location="FA1_ENG" display="FA1"/>
    <hyperlink ref="E15" location="FA2_ENG" display="FA2"/>
    <hyperlink ref="F15" location="SA1_ENG" display="SA1"/>
    <hyperlink ref="G15" location="FA3_ENG" display="FA3"/>
    <hyperlink ref="H15" location="FA4_ENG" display="FA4"/>
    <hyperlink ref="I15" location="SA2_ENG" display="SA2"/>
    <hyperlink ref="J15" location="ENG_CONSO" display="ENG_CONSO"/>
    <hyperlink ref="K15" location="ENG_CCEGRADE" display="ENG_CCEGRADE"/>
    <hyperlink ref="D16" location="FA1_HINDI" display="FA1"/>
    <hyperlink ref="D17" location="FA_TELUGU" display="FA1"/>
    <hyperlink ref="D18" location="FA1_MATH" display="FA1"/>
    <hyperlink ref="D19" location="FA1_SCI" display="FA1"/>
    <hyperlink ref="D20" location="FA1_SS" display="FA1"/>
    <hyperlink ref="E17" location="FA2_TELUGU" display="FA2"/>
    <hyperlink ref="E19" location="FA2_SCI" display="FA2"/>
    <hyperlink ref="E20" location="FA2_SS" display="FA2"/>
    <hyperlink ref="J20" location="SS_CONSO" display="SS_CONSO"/>
    <hyperlink ref="K20" location="SS_CCEGRADE" display="SS_CCEGRADE"/>
    <hyperlink ref="F16" location="SA1_HINDI" display="SA1"/>
    <hyperlink ref="F17" location="SA1_TELUGU" display="SA1"/>
    <hyperlink ref="F18" location="SA1_MATH" display="SA1"/>
    <hyperlink ref="F19" location="SA1_SCI" display="SA1"/>
    <hyperlink ref="F20" location="SA1_SS" display="SA1"/>
    <hyperlink ref="G16" location="FA3_HINDI" display="FA3"/>
    <hyperlink ref="G17" location="FA3_TELUGU" display="FA3"/>
    <hyperlink ref="G18" location="FA3_MATH" display="FA3"/>
    <hyperlink ref="G19" location="FA3_SCI" display="FA3"/>
    <hyperlink ref="G20" location="FA3_SS" display="FA3"/>
    <hyperlink ref="H16" location="FA4_HINDI" display="FA4"/>
    <hyperlink ref="H17" location="FA4_TELUGU" display="FA4"/>
    <hyperlink ref="H18" location="FA4_MATH" display="FA4"/>
    <hyperlink ref="H19" location="FA4_SCI" display="FA4"/>
    <hyperlink ref="H20" location="FA4_SS" display="FA4"/>
    <hyperlink ref="I16" location="SA2_HINDI" display="SA2"/>
    <hyperlink ref="I17" location="SA2_TELUGU" display="SA2"/>
    <hyperlink ref="I18" location="SA2_MATH" display="SA2"/>
    <hyperlink ref="I19" location="SA2_SCI" display="SA2"/>
    <hyperlink ref="I20" location="SA2_SS" display="SA2"/>
    <hyperlink ref="J16" location="HINDI_CONSO" display="HINDI_CONSO"/>
    <hyperlink ref="K16" location="HINDI_CCEGRADE" display="HINDI_CCEGRADE"/>
    <hyperlink ref="J17" location="TELUGU_CONSO" display="TELUGU_CONSO"/>
    <hyperlink ref="K17" location="TELUGU_CCEGRADE" display="TELUGU_CCEGRADE"/>
    <hyperlink ref="J18" location="MATH_CONSO" display="MATH_CONSO"/>
    <hyperlink ref="K18" location="MATH_CCEGRADE" display="MATH_CCEGRADE"/>
    <hyperlink ref="J19" location="SCI_CONSO" display="SCI_CONSO"/>
    <hyperlink ref="K19" location="SCI_CCEGRADE" display="SCI_CCEGRADE"/>
    <hyperlink ref="D22" location="FA1_TOTAL" display="FA1"/>
    <hyperlink ref="E22" location="FA2_TOTAL" display="FA 2"/>
    <hyperlink ref="F22" location="SA1_TOTAL" display="SA1"/>
    <hyperlink ref="D23" location="FA3_TOTAL" display="FA 3"/>
    <hyperlink ref="E23" location="FA4_TOTAL" display="FA 4"/>
    <hyperlink ref="F23" location="SA2_TOTAL" display="SA 2"/>
    <hyperlink ref="G22:G23" location="OVERALL" display="OVERALL"/>
  </hyperlinks>
  <printOptions horizontalCentered="1" verticalCentered="1"/>
  <pageMargins left="0.31496062992125984" right="0.19685039370078741" top="0.23622047244094491" bottom="0.23622047244094491" header="0.31496062992125984" footer="0.31496062992125984"/>
  <pageSetup paperSize="9" scale="68" orientation="portrait" blackAndWhite="1" r:id="rId2"/>
  <colBreaks count="1" manualBreakCount="1">
    <brk id="12" max="1048575" man="1"/>
  </col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SELECT FROM THE LIST">
          <x14:formula1>
            <xm:f>'BACKUP SHEET'!$A$2:$A$15</xm:f>
          </x14:formula1>
          <xm:sqref>G9:K9</xm:sqref>
        </x14:dataValidation>
        <x14:dataValidation type="list" allowBlank="1" showInputMessage="1" showErrorMessage="1" prompt="CHOOSE FROM THE LIST">
          <x14:formula1>
            <xm:f>'BACKUP SHEET'!$D$2:$K$2</xm:f>
          </x14:formula1>
          <xm:sqref>G4:K4</xm:sqref>
        </x14:dataValidation>
        <x14:dataValidation type="list" allowBlank="1" showInputMessage="1" showErrorMessage="1" prompt="SELECT FROM THE LIST_x000a_">
          <x14:formula1>
            <xm:f>'BACKUP SHEET'!$B$14:$B$18</xm:f>
          </x14:formula1>
          <xm:sqref>G8:K8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theme="6" tint="-0.499984740745262"/>
  </sheetPr>
  <dimension ref="A1:AC56"/>
  <sheetViews>
    <sheetView showGridLines="0" view="pageBreakPreview" zoomScale="98" zoomScaleNormal="100" zoomScaleSheetLayoutView="98" workbookViewId="0">
      <pane xSplit="4" ySplit="6" topLeftCell="E7" activePane="bottomRight" state="frozen"/>
      <selection pane="topRight" activeCell="D1" sqref="D1"/>
      <selection pane="bottomLeft" activeCell="A9" sqref="A9"/>
      <selection pane="bottomRight" activeCell="M22" sqref="M22"/>
    </sheetView>
  </sheetViews>
  <sheetFormatPr defaultRowHeight="12.75"/>
  <cols>
    <col min="1" max="1" width="4.42578125" style="1" bestFit="1" customWidth="1"/>
    <col min="2" max="2" width="4.42578125" style="1" customWidth="1"/>
    <col min="3" max="3" width="23.7109375" style="1" customWidth="1"/>
    <col min="4" max="4" width="9.140625" style="1" bestFit="1" customWidth="1"/>
    <col min="5" max="5" width="15.7109375" style="1" bestFit="1" customWidth="1"/>
    <col min="6" max="6" width="16.5703125" style="1" bestFit="1" customWidth="1"/>
    <col min="7" max="7" width="6.85546875" style="1" customWidth="1"/>
    <col min="8" max="8" width="8.85546875" style="1" customWidth="1"/>
    <col min="9" max="9" width="11" style="1" customWidth="1"/>
    <col min="10" max="10" width="12.5703125" style="14" bestFit="1" customWidth="1"/>
    <col min="11" max="11" width="13" style="14" customWidth="1"/>
    <col min="12" max="12" width="20.5703125" style="14" customWidth="1"/>
    <col min="13" max="13" width="21.5703125" style="14" customWidth="1"/>
    <col min="14" max="14" width="8.28515625" style="86" customWidth="1"/>
    <col min="15" max="15" width="27.5703125" style="1" customWidth="1"/>
    <col min="16" max="16" width="9.28515625" style="1" bestFit="1" customWidth="1"/>
    <col min="17" max="17" width="8.28515625" style="1" bestFit="1" customWidth="1"/>
    <col min="18" max="18" width="8.7109375" style="1" bestFit="1" customWidth="1"/>
    <col min="19" max="20" width="9" style="1" bestFit="1" customWidth="1"/>
    <col min="21" max="21" width="12.7109375" style="1" customWidth="1"/>
    <col min="22" max="22" width="6.28515625" style="1" customWidth="1"/>
    <col min="23" max="23" width="7.28515625" style="14" bestFit="1" customWidth="1"/>
    <col min="24" max="24" width="6.5703125" style="14" bestFit="1" customWidth="1"/>
    <col min="25" max="25" width="7.28515625" style="14" bestFit="1" customWidth="1"/>
    <col min="26" max="26" width="6.5703125" style="14" bestFit="1" customWidth="1"/>
    <col min="27" max="27" width="6.7109375" style="1" bestFit="1" customWidth="1"/>
    <col min="28" max="28" width="8" style="1" bestFit="1" customWidth="1"/>
    <col min="29" max="16384" width="9.140625" style="1"/>
  </cols>
  <sheetData>
    <row r="1" spans="1:29" s="3" customFormat="1" ht="20.100000000000001" customHeight="1">
      <c r="A1" s="649" t="s">
        <v>831</v>
      </c>
      <c r="B1" s="649"/>
      <c r="C1" s="649"/>
      <c r="D1" s="621" t="s">
        <v>930</v>
      </c>
      <c r="E1" s="643"/>
      <c r="F1" s="643"/>
      <c r="G1" s="643"/>
      <c r="H1" s="643"/>
      <c r="I1" s="643"/>
      <c r="J1" s="650" t="str">
        <f>HOME!G6</f>
        <v>MANDYA</v>
      </c>
      <c r="K1" s="650"/>
      <c r="L1" s="92" t="s">
        <v>53</v>
      </c>
      <c r="M1" s="621" t="str">
        <f>HOME!G4</f>
        <v>HYDERABAD</v>
      </c>
      <c r="N1" s="622"/>
      <c r="O1" s="609" t="s">
        <v>904</v>
      </c>
      <c r="P1" s="626" t="s">
        <v>1453</v>
      </c>
      <c r="Q1" s="627"/>
      <c r="R1" s="628"/>
      <c r="S1" s="626" t="s">
        <v>1452</v>
      </c>
      <c r="T1" s="627"/>
      <c r="U1" s="628"/>
      <c r="V1" s="615" t="s">
        <v>908</v>
      </c>
      <c r="W1" s="617" t="s">
        <v>909</v>
      </c>
      <c r="X1" s="618"/>
      <c r="Y1" s="618"/>
      <c r="Z1" s="618"/>
      <c r="AA1" s="618"/>
      <c r="AB1" s="618"/>
      <c r="AC1" s="618"/>
    </row>
    <row r="2" spans="1:29" s="3" customFormat="1" ht="20.100000000000001" customHeight="1">
      <c r="A2" s="649" t="s">
        <v>32</v>
      </c>
      <c r="B2" s="649"/>
      <c r="C2" s="649"/>
      <c r="D2" s="638" t="str">
        <f>HOME!G7</f>
        <v>54004</v>
      </c>
      <c r="E2" s="639"/>
      <c r="F2" s="640"/>
      <c r="G2" s="653" t="s">
        <v>183</v>
      </c>
      <c r="H2" s="654"/>
      <c r="I2" s="93" t="str">
        <f>HOME!J7</f>
        <v>04128</v>
      </c>
      <c r="J2" s="614" t="s">
        <v>47</v>
      </c>
      <c r="K2" s="614"/>
      <c r="L2" s="621" t="str">
        <f>HOME!G9</f>
        <v>VIII B</v>
      </c>
      <c r="M2" s="643"/>
      <c r="N2" s="622"/>
      <c r="O2" s="609"/>
      <c r="P2" s="629"/>
      <c r="Q2" s="630"/>
      <c r="R2" s="631"/>
      <c r="S2" s="629"/>
      <c r="T2" s="630"/>
      <c r="U2" s="631"/>
      <c r="V2" s="615"/>
      <c r="W2" s="617"/>
      <c r="X2" s="618"/>
      <c r="Y2" s="618"/>
      <c r="Z2" s="618"/>
      <c r="AA2" s="618"/>
      <c r="AB2" s="618"/>
      <c r="AC2" s="618"/>
    </row>
    <row r="3" spans="1:29" s="3" customFormat="1" ht="20.100000000000001" customHeight="1">
      <c r="A3" s="649" t="s">
        <v>33</v>
      </c>
      <c r="B3" s="649"/>
      <c r="C3" s="649"/>
      <c r="D3" s="644" t="str">
        <f>HOME!C33</f>
        <v>VILLAGE KAREERA, PO KOTIA, DISTT MOHINDREGARH 123047</v>
      </c>
      <c r="E3" s="645"/>
      <c r="F3" s="645"/>
      <c r="G3" s="645"/>
      <c r="H3" s="645"/>
      <c r="I3" s="645"/>
      <c r="J3" s="646"/>
      <c r="K3" s="94" t="s">
        <v>829</v>
      </c>
      <c r="L3" s="644" t="str">
        <f>HOME!C34</f>
        <v>jnvkareera2006@gmail.com</v>
      </c>
      <c r="M3" s="645"/>
      <c r="N3" s="646"/>
      <c r="O3" s="609"/>
      <c r="P3" s="629"/>
      <c r="Q3" s="630"/>
      <c r="R3" s="631"/>
      <c r="S3" s="629"/>
      <c r="T3" s="630"/>
      <c r="U3" s="631"/>
      <c r="V3" s="615"/>
      <c r="W3" s="617"/>
      <c r="X3" s="618"/>
      <c r="Y3" s="618"/>
      <c r="Z3" s="618"/>
      <c r="AA3" s="618"/>
      <c r="AB3" s="618"/>
      <c r="AC3" s="618"/>
    </row>
    <row r="4" spans="1:29" s="3" customFormat="1" ht="20.100000000000001" customHeight="1">
      <c r="A4" s="637" t="str">
        <f>HOME!B10</f>
        <v>CLASS TEACHER</v>
      </c>
      <c r="B4" s="637"/>
      <c r="C4" s="637"/>
      <c r="D4" s="637" t="str">
        <f>HOME!G10</f>
        <v>Dr.S.S.P.Sastry</v>
      </c>
      <c r="E4" s="637"/>
      <c r="F4" s="637"/>
      <c r="G4" s="637"/>
      <c r="H4" s="651" t="str">
        <f>HOME!B10</f>
        <v>CLASS TEACHER</v>
      </c>
      <c r="I4" s="652"/>
      <c r="J4" s="651" t="str">
        <f>HOME!G11</f>
        <v>Sh. S.S.Rao</v>
      </c>
      <c r="K4" s="652"/>
      <c r="L4" s="267" t="s">
        <v>830</v>
      </c>
      <c r="M4" s="647" t="str">
        <f>HOME!I34</f>
        <v>01285235247</v>
      </c>
      <c r="N4" s="648"/>
      <c r="O4" s="610"/>
      <c r="P4" s="632"/>
      <c r="Q4" s="633"/>
      <c r="R4" s="634"/>
      <c r="S4" s="632"/>
      <c r="T4" s="633"/>
      <c r="U4" s="634"/>
      <c r="V4" s="616"/>
      <c r="W4" s="619"/>
      <c r="X4" s="620"/>
      <c r="Y4" s="620"/>
      <c r="Z4" s="620"/>
      <c r="AA4" s="620"/>
      <c r="AB4" s="620"/>
      <c r="AC4" s="620"/>
    </row>
    <row r="5" spans="1:29" s="15" customFormat="1" ht="24" customHeight="1">
      <c r="A5" s="611" t="s">
        <v>29</v>
      </c>
      <c r="B5" s="641" t="s">
        <v>123</v>
      </c>
      <c r="C5" s="611" t="s">
        <v>21</v>
      </c>
      <c r="D5" s="611" t="s">
        <v>96</v>
      </c>
      <c r="E5" s="611" t="s">
        <v>874</v>
      </c>
      <c r="F5" s="611" t="s">
        <v>936</v>
      </c>
      <c r="G5" s="611" t="s">
        <v>179</v>
      </c>
      <c r="H5" s="611" t="s">
        <v>180</v>
      </c>
      <c r="I5" s="611" t="s">
        <v>181</v>
      </c>
      <c r="J5" s="611" t="s">
        <v>16</v>
      </c>
      <c r="K5" s="611" t="s">
        <v>60</v>
      </c>
      <c r="L5" s="611" t="s">
        <v>1554</v>
      </c>
      <c r="M5" s="611" t="s">
        <v>1555</v>
      </c>
      <c r="N5" s="635" t="s">
        <v>916</v>
      </c>
      <c r="O5" s="611" t="s">
        <v>48</v>
      </c>
      <c r="P5" s="611" t="s">
        <v>905</v>
      </c>
      <c r="Q5" s="611" t="s">
        <v>906</v>
      </c>
      <c r="R5" s="611" t="s">
        <v>907</v>
      </c>
      <c r="S5" s="611" t="s">
        <v>173</v>
      </c>
      <c r="T5" s="611" t="s">
        <v>174</v>
      </c>
      <c r="U5" s="611" t="s">
        <v>175</v>
      </c>
      <c r="V5" s="624" t="s">
        <v>176</v>
      </c>
      <c r="W5" s="613" t="s">
        <v>17</v>
      </c>
      <c r="X5" s="613"/>
      <c r="Y5" s="613" t="s">
        <v>18</v>
      </c>
      <c r="Z5" s="613"/>
      <c r="AA5" s="613" t="s">
        <v>77</v>
      </c>
      <c r="AB5" s="613"/>
      <c r="AC5" s="623" t="s">
        <v>898</v>
      </c>
    </row>
    <row r="6" spans="1:29" s="15" customFormat="1" ht="37.5" customHeight="1">
      <c r="A6" s="612"/>
      <c r="B6" s="642"/>
      <c r="C6" s="612"/>
      <c r="D6" s="612"/>
      <c r="E6" s="612"/>
      <c r="F6" s="612"/>
      <c r="G6" s="612"/>
      <c r="H6" s="612"/>
      <c r="I6" s="612"/>
      <c r="J6" s="612"/>
      <c r="K6" s="612"/>
      <c r="L6" s="612"/>
      <c r="M6" s="612"/>
      <c r="N6" s="636"/>
      <c r="O6" s="612"/>
      <c r="P6" s="612"/>
      <c r="Q6" s="612"/>
      <c r="R6" s="612"/>
      <c r="S6" s="612"/>
      <c r="T6" s="612"/>
      <c r="U6" s="612"/>
      <c r="V6" s="625"/>
      <c r="W6" s="91" t="s">
        <v>49</v>
      </c>
      <c r="X6" s="91" t="s">
        <v>61</v>
      </c>
      <c r="Y6" s="91" t="s">
        <v>49</v>
      </c>
      <c r="Z6" s="91" t="s">
        <v>61</v>
      </c>
      <c r="AA6" s="91" t="s">
        <v>896</v>
      </c>
      <c r="AB6" s="91" t="s">
        <v>897</v>
      </c>
      <c r="AC6" s="623"/>
    </row>
    <row r="7" spans="1:29" s="2" customFormat="1" ht="20.100000000000001" customHeight="1">
      <c r="A7" s="16">
        <v>1</v>
      </c>
      <c r="B7" s="89" t="str">
        <f>IF(AND(G7="GIRL",H7="GEN",I7="URBAN"),"E",IF(AND(G7="GIRL",H7="SC",I7="URBAN"),"G",IF(AND(G7="GIRL",H7="OBC",I7="URBAN"),"F",IF(AND(G7="GIRL",H7="ST",I7="URBAN"),"H",IF(AND(G7="GIRL",H7="GEN",I7="RURAL"),"M",IF(AND(G7="GIRL",H7="SC",I7="RURAL"),"O",IF(AND(G7="GIRL",H7="OBC",I7="RURAL"),"N",IF(AND(G7="GIRL",H7="ST",I7="RURAL"),"P",IF(AND(G7="BOY",H7="GEN",I7="URBAN"),"A",IF(AND(G7="BOY",H7="SC",I7="URBAN"),"C",IF(AND(G7="BOY",H7="OBC",I7="URBAN"),"B",IF(AND(G7="BOY",H7="ST",I7="URBAN"),"D",IF(AND(G7="BOY",H7="GEN",I7="RURAL"),"I",IF(AND(G7="BOY",H7="SC",I7="RURAL"),"K",IF(AND(G7="BOY",H7="OBC",I7="RURAL"),"J",IF(AND(G7="BOY",H7="ST",I7="RURAL"),"L",""))))))))))))))))</f>
        <v>A</v>
      </c>
      <c r="C7" s="336" t="s">
        <v>1556</v>
      </c>
      <c r="D7" s="337">
        <v>2723</v>
      </c>
      <c r="E7" s="338" t="s">
        <v>1557</v>
      </c>
      <c r="F7" s="339" t="s">
        <v>1558</v>
      </c>
      <c r="G7" s="336" t="s">
        <v>1559</v>
      </c>
      <c r="H7" s="336" t="s">
        <v>1470</v>
      </c>
      <c r="I7" s="336" t="s">
        <v>1560</v>
      </c>
      <c r="J7" s="245" t="s">
        <v>1561</v>
      </c>
      <c r="K7" s="340" t="s">
        <v>1562</v>
      </c>
      <c r="L7" s="95"/>
      <c r="M7" s="390">
        <v>472205314122</v>
      </c>
      <c r="N7" s="95"/>
      <c r="O7" s="95"/>
      <c r="P7" s="246" t="str">
        <f>HOME!B15</f>
        <v>ENGLISH</v>
      </c>
      <c r="Q7" s="246" t="str">
        <f>HOME!$B$16</f>
        <v>HINDI</v>
      </c>
      <c r="R7" s="246" t="str">
        <f>HOME!$B$17</f>
        <v>TELUGU</v>
      </c>
      <c r="S7" s="246" t="str">
        <f>HOME!$B$18</f>
        <v>MATHS</v>
      </c>
      <c r="T7" s="246" t="str">
        <f>HOME!$B$19</f>
        <v>SCIENCE</v>
      </c>
      <c r="U7" s="246" t="str">
        <f>HOME!$B$20</f>
        <v>SOCIAL STUDIES</v>
      </c>
      <c r="V7" s="246">
        <f>COUNTIF(P7:U7,"&gt;A")</f>
        <v>6</v>
      </c>
      <c r="W7" s="33">
        <v>89</v>
      </c>
      <c r="X7" s="33">
        <v>75</v>
      </c>
      <c r="Y7" s="33">
        <v>98</v>
      </c>
      <c r="Z7" s="33">
        <v>87</v>
      </c>
      <c r="AA7" s="4">
        <f>IF(ISNUMBER(W7),W7+Y7,"")</f>
        <v>187</v>
      </c>
      <c r="AB7" s="4">
        <f>IF(ISNUMBER(X7),X7+Z7,"")</f>
        <v>162</v>
      </c>
      <c r="AC7" s="383">
        <f>IF(ISNUMBER(AA7),AB7/AA7*100,"")</f>
        <v>86.631016042780757</v>
      </c>
    </row>
    <row r="8" spans="1:29" s="2" customFormat="1" ht="20.100000000000001" customHeight="1">
      <c r="A8" s="17">
        <f>IF(C8&gt;0,A7+1,"")</f>
        <v>2</v>
      </c>
      <c r="B8" s="89" t="str">
        <f t="shared" ref="B8:B56" si="0">IF(AND(G8="GIRL",H8="GEN",I8="URBAN"),"E",IF(AND(G8="GIRL",H8="SC",I8="URBAN"),"G",IF(AND(G8="GIRL",H8="OBC",I8="URBAN"),"F",IF(AND(G8="GIRL",H8="ST",I8="URBAN"),"H",IF(AND(G8="GIRL",H8="GEN",I8="RURAL"),"M",IF(AND(G8="GIRL",H8="SC",I8="RURAL"),"O",IF(AND(G8="GIRL",H8="OBC",I8="RURAL"),"N",IF(AND(G8="GIRL",H8="ST",I8="RURAL"),"P",IF(AND(G8="BOY",H8="GEN",I8="URBAN"),"A",IF(AND(G8="BOY",H8="SC",I8="URBAN"),"C",IF(AND(G8="BOY",H8="OBC",I8="URBAN"),"B",IF(AND(G8="BOY",H8="ST",I8="URBAN"),"D",IF(AND(G8="BOY",H8="GEN",I8="RURAL"),"I",IF(AND(G8="BOY",H8="SC",I8="RURAL"),"K",IF(AND(G8="BOY",H8="OBC",I8="RURAL"),"J",IF(AND(G8="BOY",H8="ST",I8="RURAL"),"L",""))))))))))))))))</f>
        <v>C</v>
      </c>
      <c r="C8" s="336" t="s">
        <v>1563</v>
      </c>
      <c r="D8" s="337">
        <v>2726</v>
      </c>
      <c r="E8" s="338" t="s">
        <v>1564</v>
      </c>
      <c r="F8" s="339" t="s">
        <v>1565</v>
      </c>
      <c r="G8" s="336" t="s">
        <v>1559</v>
      </c>
      <c r="H8" s="336" t="s">
        <v>912</v>
      </c>
      <c r="I8" s="336" t="s">
        <v>1560</v>
      </c>
      <c r="J8" s="245" t="s">
        <v>1561</v>
      </c>
      <c r="K8" s="341" t="s">
        <v>1566</v>
      </c>
      <c r="L8" s="95"/>
      <c r="M8" s="390"/>
      <c r="N8" s="95"/>
      <c r="O8" s="95"/>
      <c r="P8" s="246" t="str">
        <f>HOME!$B$15</f>
        <v>ENGLISH</v>
      </c>
      <c r="Q8" s="246" t="str">
        <f>HOME!$B$16</f>
        <v>HINDI</v>
      </c>
      <c r="R8" s="246" t="str">
        <f>HOME!$B$17</f>
        <v>TELUGU</v>
      </c>
      <c r="S8" s="246" t="str">
        <f>HOME!$B$18</f>
        <v>MATHS</v>
      </c>
      <c r="T8" s="246" t="str">
        <f>HOME!$B$19</f>
        <v>SCIENCE</v>
      </c>
      <c r="U8" s="246" t="str">
        <f>HOME!$B$20</f>
        <v>SOCIAL STUDIES</v>
      </c>
      <c r="V8" s="246">
        <f t="shared" ref="V8:V56" si="1">COUNTIF(P8:U8,"&gt;A")</f>
        <v>6</v>
      </c>
      <c r="W8" s="33"/>
      <c r="X8" s="33"/>
      <c r="Y8" s="33"/>
      <c r="Z8" s="33"/>
      <c r="AA8" s="4" t="str">
        <f t="shared" ref="AA8:AA56" si="2">IF(ISNUMBER(W8),W8+Y8,"")</f>
        <v/>
      </c>
      <c r="AB8" s="4" t="str">
        <f t="shared" ref="AB8:AB56" si="3">IF(ISNUMBER(X8),X8+Z8,"")</f>
        <v/>
      </c>
      <c r="AC8" s="383" t="str">
        <f t="shared" ref="AC8:AC56" si="4">IF(ISNUMBER(AA8),AB8/AA8*100,"")</f>
        <v/>
      </c>
    </row>
    <row r="9" spans="1:29" s="2" customFormat="1" ht="20.100000000000001" customHeight="1">
      <c r="A9" s="17">
        <f t="shared" ref="A9:A56" si="5">IF(C9&gt;0,A8+1,"")</f>
        <v>3</v>
      </c>
      <c r="B9" s="89" t="str">
        <f t="shared" si="0"/>
        <v>B</v>
      </c>
      <c r="C9" s="336" t="s">
        <v>1556</v>
      </c>
      <c r="D9" s="337">
        <v>2730</v>
      </c>
      <c r="E9" s="338" t="s">
        <v>1567</v>
      </c>
      <c r="F9" s="339" t="s">
        <v>1568</v>
      </c>
      <c r="G9" s="342" t="s">
        <v>1559</v>
      </c>
      <c r="H9" s="342" t="s">
        <v>911</v>
      </c>
      <c r="I9" s="342" t="s">
        <v>1560</v>
      </c>
      <c r="J9" s="245" t="s">
        <v>1561</v>
      </c>
      <c r="K9" s="341" t="s">
        <v>1569</v>
      </c>
      <c r="L9" s="95"/>
      <c r="M9" s="390"/>
      <c r="N9" s="95"/>
      <c r="O9" s="95"/>
      <c r="P9" s="246" t="str">
        <f>HOME!$B$15</f>
        <v>ENGLISH</v>
      </c>
      <c r="Q9" s="246" t="str">
        <f>HOME!$B$16</f>
        <v>HINDI</v>
      </c>
      <c r="R9" s="246" t="str">
        <f>HOME!$B$17</f>
        <v>TELUGU</v>
      </c>
      <c r="S9" s="246" t="str">
        <f>HOME!$B$18</f>
        <v>MATHS</v>
      </c>
      <c r="T9" s="246" t="str">
        <f>HOME!$B$19</f>
        <v>SCIENCE</v>
      </c>
      <c r="U9" s="246" t="str">
        <f>HOME!$B$20</f>
        <v>SOCIAL STUDIES</v>
      </c>
      <c r="V9" s="246">
        <f t="shared" si="1"/>
        <v>6</v>
      </c>
      <c r="W9" s="33"/>
      <c r="X9" s="33"/>
      <c r="Y9" s="33"/>
      <c r="Z9" s="33"/>
      <c r="AA9" s="4" t="str">
        <f t="shared" si="2"/>
        <v/>
      </c>
      <c r="AB9" s="4" t="str">
        <f t="shared" si="3"/>
        <v/>
      </c>
      <c r="AC9" s="383" t="str">
        <f t="shared" si="4"/>
        <v/>
      </c>
    </row>
    <row r="10" spans="1:29" s="2" customFormat="1" ht="20.100000000000001" customHeight="1">
      <c r="A10" s="17">
        <f t="shared" si="5"/>
        <v>4</v>
      </c>
      <c r="B10" s="89" t="str">
        <f t="shared" si="0"/>
        <v>J</v>
      </c>
      <c r="C10" s="336" t="s">
        <v>1570</v>
      </c>
      <c r="D10" s="337">
        <v>2731</v>
      </c>
      <c r="E10" s="338" t="s">
        <v>1571</v>
      </c>
      <c r="F10" s="339" t="s">
        <v>1572</v>
      </c>
      <c r="G10" s="342" t="s">
        <v>1559</v>
      </c>
      <c r="H10" s="342" t="s">
        <v>911</v>
      </c>
      <c r="I10" s="342" t="s">
        <v>1573</v>
      </c>
      <c r="J10" s="245" t="s">
        <v>1561</v>
      </c>
      <c r="K10" s="341" t="s">
        <v>1574</v>
      </c>
      <c r="L10" s="95"/>
      <c r="M10" s="390"/>
      <c r="N10" s="95"/>
      <c r="O10" s="95"/>
      <c r="P10" s="246" t="str">
        <f>HOME!$B$15</f>
        <v>ENGLISH</v>
      </c>
      <c r="Q10" s="246" t="str">
        <f>HOME!$B$16</f>
        <v>HINDI</v>
      </c>
      <c r="R10" s="246" t="str">
        <f>HOME!$B$17</f>
        <v>TELUGU</v>
      </c>
      <c r="S10" s="246" t="str">
        <f>HOME!$B$18</f>
        <v>MATHS</v>
      </c>
      <c r="T10" s="246" t="str">
        <f>HOME!$B$19</f>
        <v>SCIENCE</v>
      </c>
      <c r="U10" s="246" t="str">
        <f>HOME!$B$20</f>
        <v>SOCIAL STUDIES</v>
      </c>
      <c r="V10" s="246">
        <f t="shared" si="1"/>
        <v>6</v>
      </c>
      <c r="W10" s="33"/>
      <c r="X10" s="33"/>
      <c r="Y10" s="33"/>
      <c r="Z10" s="33"/>
      <c r="AA10" s="4" t="str">
        <f t="shared" si="2"/>
        <v/>
      </c>
      <c r="AB10" s="4" t="str">
        <f t="shared" si="3"/>
        <v/>
      </c>
      <c r="AC10" s="383" t="str">
        <f t="shared" si="4"/>
        <v/>
      </c>
    </row>
    <row r="11" spans="1:29" s="2" customFormat="1" ht="20.100000000000001" customHeight="1">
      <c r="A11" s="17">
        <f t="shared" si="5"/>
        <v>5</v>
      </c>
      <c r="B11" s="89" t="str">
        <f t="shared" si="0"/>
        <v>J</v>
      </c>
      <c r="C11" s="336" t="s">
        <v>1575</v>
      </c>
      <c r="D11" s="337">
        <v>2732</v>
      </c>
      <c r="E11" s="338" t="s">
        <v>1576</v>
      </c>
      <c r="F11" s="339" t="s">
        <v>1577</v>
      </c>
      <c r="G11" s="336" t="s">
        <v>1559</v>
      </c>
      <c r="H11" s="336" t="s">
        <v>911</v>
      </c>
      <c r="I11" s="336" t="s">
        <v>1573</v>
      </c>
      <c r="J11" s="245" t="s">
        <v>1578</v>
      </c>
      <c r="K11" s="341" t="s">
        <v>1579</v>
      </c>
      <c r="L11" s="95"/>
      <c r="M11" s="390"/>
      <c r="N11" s="95"/>
      <c r="O11" s="95"/>
      <c r="P11" s="246" t="str">
        <f>HOME!$B$15</f>
        <v>ENGLISH</v>
      </c>
      <c r="Q11" s="246" t="str">
        <f>HOME!$B$16</f>
        <v>HINDI</v>
      </c>
      <c r="R11" s="246" t="str">
        <f>HOME!$B$17</f>
        <v>TELUGU</v>
      </c>
      <c r="S11" s="246" t="str">
        <f>HOME!$B$18</f>
        <v>MATHS</v>
      </c>
      <c r="T11" s="246" t="str">
        <f>HOME!$B$19</f>
        <v>SCIENCE</v>
      </c>
      <c r="U11" s="246" t="str">
        <f>HOME!$B$20</f>
        <v>SOCIAL STUDIES</v>
      </c>
      <c r="V11" s="246">
        <f t="shared" si="1"/>
        <v>6</v>
      </c>
      <c r="W11" s="33"/>
      <c r="X11" s="33"/>
      <c r="Y11" s="33"/>
      <c r="Z11" s="33"/>
      <c r="AA11" s="4" t="str">
        <f t="shared" si="2"/>
        <v/>
      </c>
      <c r="AB11" s="4" t="str">
        <f t="shared" si="3"/>
        <v/>
      </c>
      <c r="AC11" s="383" t="str">
        <f t="shared" si="4"/>
        <v/>
      </c>
    </row>
    <row r="12" spans="1:29" s="2" customFormat="1" ht="20.100000000000001" customHeight="1">
      <c r="A12" s="17">
        <f t="shared" si="5"/>
        <v>6</v>
      </c>
      <c r="B12" s="89" t="str">
        <f t="shared" si="0"/>
        <v>K</v>
      </c>
      <c r="C12" s="336" t="s">
        <v>1580</v>
      </c>
      <c r="D12" s="337">
        <v>2734</v>
      </c>
      <c r="E12" s="338" t="s">
        <v>1571</v>
      </c>
      <c r="F12" s="339" t="s">
        <v>1581</v>
      </c>
      <c r="G12" s="336" t="s">
        <v>1559</v>
      </c>
      <c r="H12" s="336" t="s">
        <v>912</v>
      </c>
      <c r="I12" s="336" t="s">
        <v>1573</v>
      </c>
      <c r="J12" s="245" t="s">
        <v>1582</v>
      </c>
      <c r="K12" s="341" t="s">
        <v>1583</v>
      </c>
      <c r="L12" s="95"/>
      <c r="M12" s="390">
        <v>423589456321</v>
      </c>
      <c r="N12" s="95"/>
      <c r="O12" s="95"/>
      <c r="P12" s="246" t="str">
        <f>HOME!$B$15</f>
        <v>ENGLISH</v>
      </c>
      <c r="Q12" s="246" t="str">
        <f>HOME!$B$16</f>
        <v>HINDI</v>
      </c>
      <c r="R12" s="246" t="str">
        <f>HOME!$B$17</f>
        <v>TELUGU</v>
      </c>
      <c r="S12" s="246" t="str">
        <f>HOME!$B$18</f>
        <v>MATHS</v>
      </c>
      <c r="T12" s="246" t="str">
        <f>HOME!$B$19</f>
        <v>SCIENCE</v>
      </c>
      <c r="U12" s="246" t="str">
        <f>HOME!$B$20</f>
        <v>SOCIAL STUDIES</v>
      </c>
      <c r="V12" s="246">
        <f t="shared" si="1"/>
        <v>6</v>
      </c>
      <c r="W12" s="33"/>
      <c r="X12" s="33"/>
      <c r="Y12" s="33"/>
      <c r="Z12" s="33"/>
      <c r="AA12" s="4" t="str">
        <f t="shared" si="2"/>
        <v/>
      </c>
      <c r="AB12" s="4" t="str">
        <f t="shared" si="3"/>
        <v/>
      </c>
      <c r="AC12" s="383" t="str">
        <f t="shared" si="4"/>
        <v/>
      </c>
    </row>
    <row r="13" spans="1:29" s="2" customFormat="1" ht="20.100000000000001" customHeight="1">
      <c r="A13" s="17">
        <f t="shared" si="5"/>
        <v>7</v>
      </c>
      <c r="B13" s="89" t="str">
        <f t="shared" si="0"/>
        <v>K</v>
      </c>
      <c r="C13" s="336" t="s">
        <v>1584</v>
      </c>
      <c r="D13" s="337">
        <v>2735</v>
      </c>
      <c r="E13" s="338" t="s">
        <v>1585</v>
      </c>
      <c r="F13" s="339" t="s">
        <v>1586</v>
      </c>
      <c r="G13" s="336" t="s">
        <v>1559</v>
      </c>
      <c r="H13" s="336" t="s">
        <v>912</v>
      </c>
      <c r="I13" s="336" t="s">
        <v>1573</v>
      </c>
      <c r="J13" s="245" t="s">
        <v>1578</v>
      </c>
      <c r="K13" s="341" t="s">
        <v>1587</v>
      </c>
      <c r="L13" s="95"/>
      <c r="M13" s="390"/>
      <c r="N13" s="95"/>
      <c r="O13" s="95"/>
      <c r="P13" s="246" t="str">
        <f>HOME!$B$15</f>
        <v>ENGLISH</v>
      </c>
      <c r="Q13" s="246" t="str">
        <f>HOME!$B$16</f>
        <v>HINDI</v>
      </c>
      <c r="R13" s="246" t="str">
        <f>HOME!$B$17</f>
        <v>TELUGU</v>
      </c>
      <c r="S13" s="246" t="str">
        <f>HOME!$B$18</f>
        <v>MATHS</v>
      </c>
      <c r="T13" s="246" t="str">
        <f>HOME!$B$19</f>
        <v>SCIENCE</v>
      </c>
      <c r="U13" s="246" t="str">
        <f>HOME!$B$20</f>
        <v>SOCIAL STUDIES</v>
      </c>
      <c r="V13" s="246">
        <f t="shared" si="1"/>
        <v>6</v>
      </c>
      <c r="W13" s="33"/>
      <c r="X13" s="33"/>
      <c r="Y13" s="33"/>
      <c r="Z13" s="33"/>
      <c r="AA13" s="4" t="str">
        <f t="shared" si="2"/>
        <v/>
      </c>
      <c r="AB13" s="4" t="str">
        <f t="shared" si="3"/>
        <v/>
      </c>
      <c r="AC13" s="383" t="str">
        <f t="shared" si="4"/>
        <v/>
      </c>
    </row>
    <row r="14" spans="1:29" s="2" customFormat="1" ht="20.100000000000001" customHeight="1">
      <c r="A14" s="17">
        <f t="shared" si="5"/>
        <v>8</v>
      </c>
      <c r="B14" s="89" t="str">
        <f t="shared" si="0"/>
        <v>K</v>
      </c>
      <c r="C14" s="336" t="s">
        <v>1588</v>
      </c>
      <c r="D14" s="337">
        <v>2736</v>
      </c>
      <c r="E14" s="338" t="s">
        <v>1589</v>
      </c>
      <c r="F14" s="339" t="s">
        <v>1590</v>
      </c>
      <c r="G14" s="342" t="s">
        <v>1559</v>
      </c>
      <c r="H14" s="342" t="s">
        <v>912</v>
      </c>
      <c r="I14" s="342" t="s">
        <v>1573</v>
      </c>
      <c r="J14" s="245" t="s">
        <v>1578</v>
      </c>
      <c r="K14" s="341" t="s">
        <v>1591</v>
      </c>
      <c r="L14" s="95"/>
      <c r="M14" s="390"/>
      <c r="N14" s="95"/>
      <c r="O14" s="95"/>
      <c r="P14" s="246" t="str">
        <f>HOME!$B$15</f>
        <v>ENGLISH</v>
      </c>
      <c r="Q14" s="246" t="str">
        <f>HOME!$B$16</f>
        <v>HINDI</v>
      </c>
      <c r="R14" s="246" t="str">
        <f>HOME!$B$17</f>
        <v>TELUGU</v>
      </c>
      <c r="S14" s="246" t="str">
        <f>HOME!$B$18</f>
        <v>MATHS</v>
      </c>
      <c r="T14" s="246" t="str">
        <f>HOME!$B$19</f>
        <v>SCIENCE</v>
      </c>
      <c r="U14" s="246" t="str">
        <f>HOME!$B$20</f>
        <v>SOCIAL STUDIES</v>
      </c>
      <c r="V14" s="246">
        <f t="shared" si="1"/>
        <v>6</v>
      </c>
      <c r="W14" s="33"/>
      <c r="X14" s="33"/>
      <c r="Y14" s="33"/>
      <c r="Z14" s="33"/>
      <c r="AA14" s="4" t="str">
        <f t="shared" si="2"/>
        <v/>
      </c>
      <c r="AB14" s="4" t="str">
        <f t="shared" si="3"/>
        <v/>
      </c>
      <c r="AC14" s="383" t="str">
        <f t="shared" si="4"/>
        <v/>
      </c>
    </row>
    <row r="15" spans="1:29" s="2" customFormat="1" ht="20.100000000000001" customHeight="1">
      <c r="A15" s="17">
        <f t="shared" si="5"/>
        <v>9</v>
      </c>
      <c r="B15" s="89" t="str">
        <f t="shared" si="0"/>
        <v>K</v>
      </c>
      <c r="C15" s="336" t="s">
        <v>1592</v>
      </c>
      <c r="D15" s="337">
        <v>2737</v>
      </c>
      <c r="E15" s="338" t="s">
        <v>1589</v>
      </c>
      <c r="F15" s="339" t="s">
        <v>1590</v>
      </c>
      <c r="G15" s="336" t="s">
        <v>1559</v>
      </c>
      <c r="H15" s="336" t="s">
        <v>912</v>
      </c>
      <c r="I15" s="336" t="s">
        <v>1573</v>
      </c>
      <c r="J15" s="245" t="s">
        <v>1578</v>
      </c>
      <c r="K15" s="341" t="s">
        <v>1591</v>
      </c>
      <c r="L15" s="95"/>
      <c r="M15" s="390"/>
      <c r="N15" s="95"/>
      <c r="O15" s="95"/>
      <c r="P15" s="246" t="str">
        <f>HOME!$B$15</f>
        <v>ENGLISH</v>
      </c>
      <c r="Q15" s="246" t="str">
        <f>HOME!$B$16</f>
        <v>HINDI</v>
      </c>
      <c r="R15" s="246" t="str">
        <f>HOME!$B$17</f>
        <v>TELUGU</v>
      </c>
      <c r="S15" s="246" t="str">
        <f>HOME!$B$18</f>
        <v>MATHS</v>
      </c>
      <c r="T15" s="246" t="str">
        <f>HOME!$B$19</f>
        <v>SCIENCE</v>
      </c>
      <c r="U15" s="246" t="str">
        <f>HOME!$B$20</f>
        <v>SOCIAL STUDIES</v>
      </c>
      <c r="V15" s="246">
        <f t="shared" si="1"/>
        <v>6</v>
      </c>
      <c r="W15" s="33"/>
      <c r="X15" s="33"/>
      <c r="Y15" s="33"/>
      <c r="Z15" s="33"/>
      <c r="AA15" s="4" t="str">
        <f t="shared" si="2"/>
        <v/>
      </c>
      <c r="AB15" s="4" t="str">
        <f t="shared" si="3"/>
        <v/>
      </c>
      <c r="AC15" s="383" t="str">
        <f t="shared" si="4"/>
        <v/>
      </c>
    </row>
    <row r="16" spans="1:29" s="2" customFormat="1" ht="20.100000000000001" customHeight="1">
      <c r="A16" s="17">
        <f t="shared" si="5"/>
        <v>10</v>
      </c>
      <c r="B16" s="89" t="str">
        <f t="shared" si="0"/>
        <v>N</v>
      </c>
      <c r="C16" s="336" t="s">
        <v>1593</v>
      </c>
      <c r="D16" s="337">
        <v>2738</v>
      </c>
      <c r="E16" s="338" t="s">
        <v>1594</v>
      </c>
      <c r="F16" s="339" t="s">
        <v>1595</v>
      </c>
      <c r="G16" s="336" t="s">
        <v>1596</v>
      </c>
      <c r="H16" s="336" t="s">
        <v>911</v>
      </c>
      <c r="I16" s="336" t="s">
        <v>1573</v>
      </c>
      <c r="J16" s="245" t="s">
        <v>1597</v>
      </c>
      <c r="K16" s="341" t="s">
        <v>1598</v>
      </c>
      <c r="L16" s="95"/>
      <c r="M16" s="390"/>
      <c r="N16" s="95"/>
      <c r="O16" s="95"/>
      <c r="P16" s="246" t="str">
        <f>HOME!$B$15</f>
        <v>ENGLISH</v>
      </c>
      <c r="Q16" s="246" t="str">
        <f>HOME!$B$16</f>
        <v>HINDI</v>
      </c>
      <c r="R16" s="246" t="str">
        <f>HOME!$B$17</f>
        <v>TELUGU</v>
      </c>
      <c r="S16" s="246" t="str">
        <f>HOME!$B$18</f>
        <v>MATHS</v>
      </c>
      <c r="T16" s="246" t="str">
        <f>HOME!$B$19</f>
        <v>SCIENCE</v>
      </c>
      <c r="U16" s="246" t="str">
        <f>HOME!$B$20</f>
        <v>SOCIAL STUDIES</v>
      </c>
      <c r="V16" s="246">
        <f t="shared" si="1"/>
        <v>6</v>
      </c>
      <c r="W16" s="33"/>
      <c r="X16" s="33"/>
      <c r="Y16" s="33"/>
      <c r="Z16" s="33"/>
      <c r="AA16" s="4" t="str">
        <f t="shared" si="2"/>
        <v/>
      </c>
      <c r="AB16" s="4" t="str">
        <f t="shared" si="3"/>
        <v/>
      </c>
      <c r="AC16" s="383" t="str">
        <f t="shared" si="4"/>
        <v/>
      </c>
    </row>
    <row r="17" spans="1:29" s="2" customFormat="1" ht="20.100000000000001" customHeight="1">
      <c r="A17" s="17">
        <f t="shared" si="5"/>
        <v>11</v>
      </c>
      <c r="B17" s="89" t="str">
        <f t="shared" si="0"/>
        <v>A</v>
      </c>
      <c r="C17" s="336" t="s">
        <v>1599</v>
      </c>
      <c r="D17" s="337">
        <v>2739</v>
      </c>
      <c r="E17" s="338" t="s">
        <v>1600</v>
      </c>
      <c r="F17" s="339" t="s">
        <v>1601</v>
      </c>
      <c r="G17" s="336" t="s">
        <v>1559</v>
      </c>
      <c r="H17" s="336" t="s">
        <v>1470</v>
      </c>
      <c r="I17" s="336" t="s">
        <v>1560</v>
      </c>
      <c r="J17" s="245" t="s">
        <v>1582</v>
      </c>
      <c r="K17" s="341" t="s">
        <v>1602</v>
      </c>
      <c r="L17" s="95"/>
      <c r="M17" s="390">
        <v>123456789123</v>
      </c>
      <c r="N17" s="95"/>
      <c r="O17" s="95"/>
      <c r="P17" s="246" t="str">
        <f>HOME!$B$15</f>
        <v>ENGLISH</v>
      </c>
      <c r="Q17" s="246" t="str">
        <f>HOME!$B$16</f>
        <v>HINDI</v>
      </c>
      <c r="R17" s="246" t="str">
        <f>HOME!$B$17</f>
        <v>TELUGU</v>
      </c>
      <c r="S17" s="246" t="str">
        <f>HOME!$B$18</f>
        <v>MATHS</v>
      </c>
      <c r="T17" s="246" t="str">
        <f>HOME!$B$19</f>
        <v>SCIENCE</v>
      </c>
      <c r="U17" s="246" t="str">
        <f>HOME!$B$20</f>
        <v>SOCIAL STUDIES</v>
      </c>
      <c r="V17" s="246">
        <f t="shared" si="1"/>
        <v>6</v>
      </c>
      <c r="W17" s="33"/>
      <c r="X17" s="33"/>
      <c r="Y17" s="33"/>
      <c r="Z17" s="33"/>
      <c r="AA17" s="4" t="str">
        <f t="shared" si="2"/>
        <v/>
      </c>
      <c r="AB17" s="4" t="str">
        <f t="shared" si="3"/>
        <v/>
      </c>
      <c r="AC17" s="383" t="str">
        <f t="shared" si="4"/>
        <v/>
      </c>
    </row>
    <row r="18" spans="1:29" s="2" customFormat="1" ht="20.100000000000001" customHeight="1">
      <c r="A18" s="17">
        <f t="shared" si="5"/>
        <v>12</v>
      </c>
      <c r="B18" s="89" t="str">
        <f t="shared" si="0"/>
        <v>B</v>
      </c>
      <c r="C18" s="336" t="s">
        <v>1603</v>
      </c>
      <c r="D18" s="337">
        <v>2740</v>
      </c>
      <c r="E18" s="338" t="s">
        <v>1604</v>
      </c>
      <c r="F18" s="339" t="s">
        <v>1605</v>
      </c>
      <c r="G18" s="336" t="s">
        <v>1559</v>
      </c>
      <c r="H18" s="336" t="s">
        <v>911</v>
      </c>
      <c r="I18" s="336" t="s">
        <v>1560</v>
      </c>
      <c r="J18" s="245" t="s">
        <v>1582</v>
      </c>
      <c r="K18" s="341" t="s">
        <v>1606</v>
      </c>
      <c r="L18" s="95"/>
      <c r="M18" s="390"/>
      <c r="N18" s="95"/>
      <c r="O18" s="95"/>
      <c r="P18" s="246" t="str">
        <f>HOME!$B$15</f>
        <v>ENGLISH</v>
      </c>
      <c r="Q18" s="246" t="str">
        <f>HOME!$B$16</f>
        <v>HINDI</v>
      </c>
      <c r="R18" s="246" t="str">
        <f>HOME!$B$17</f>
        <v>TELUGU</v>
      </c>
      <c r="S18" s="246" t="str">
        <f>HOME!$B$18</f>
        <v>MATHS</v>
      </c>
      <c r="T18" s="246" t="str">
        <f>HOME!$B$19</f>
        <v>SCIENCE</v>
      </c>
      <c r="U18" s="246" t="str">
        <f>HOME!$B$20</f>
        <v>SOCIAL STUDIES</v>
      </c>
      <c r="V18" s="246">
        <f t="shared" si="1"/>
        <v>6</v>
      </c>
      <c r="W18" s="33"/>
      <c r="X18" s="33"/>
      <c r="Y18" s="33"/>
      <c r="Z18" s="33"/>
      <c r="AA18" s="4" t="str">
        <f t="shared" si="2"/>
        <v/>
      </c>
      <c r="AB18" s="4" t="str">
        <f t="shared" si="3"/>
        <v/>
      </c>
      <c r="AC18" s="383" t="str">
        <f t="shared" si="4"/>
        <v/>
      </c>
    </row>
    <row r="19" spans="1:29" s="2" customFormat="1" ht="20.100000000000001" customHeight="1">
      <c r="A19" s="17">
        <f t="shared" si="5"/>
        <v>13</v>
      </c>
      <c r="B19" s="89" t="str">
        <f t="shared" si="0"/>
        <v>B</v>
      </c>
      <c r="C19" s="336" t="s">
        <v>1607</v>
      </c>
      <c r="D19" s="337">
        <v>2741</v>
      </c>
      <c r="E19" s="338" t="s">
        <v>1608</v>
      </c>
      <c r="F19" s="339" t="s">
        <v>1609</v>
      </c>
      <c r="G19" s="336" t="s">
        <v>1559</v>
      </c>
      <c r="H19" s="336" t="s">
        <v>911</v>
      </c>
      <c r="I19" s="336" t="s">
        <v>1560</v>
      </c>
      <c r="J19" s="245" t="s">
        <v>1578</v>
      </c>
      <c r="K19" s="341" t="s">
        <v>1610</v>
      </c>
      <c r="L19" s="95"/>
      <c r="M19" s="390"/>
      <c r="N19" s="95"/>
      <c r="O19" s="95"/>
      <c r="P19" s="246" t="str">
        <f>HOME!$B$15</f>
        <v>ENGLISH</v>
      </c>
      <c r="Q19" s="246" t="str">
        <f>HOME!$B$16</f>
        <v>HINDI</v>
      </c>
      <c r="R19" s="246" t="str">
        <f>HOME!$B$17</f>
        <v>TELUGU</v>
      </c>
      <c r="S19" s="246" t="str">
        <f>HOME!$B$18</f>
        <v>MATHS</v>
      </c>
      <c r="T19" s="246" t="str">
        <f>HOME!$B$19</f>
        <v>SCIENCE</v>
      </c>
      <c r="U19" s="246" t="str">
        <f>HOME!$B$20</f>
        <v>SOCIAL STUDIES</v>
      </c>
      <c r="V19" s="246">
        <f t="shared" si="1"/>
        <v>6</v>
      </c>
      <c r="W19" s="33"/>
      <c r="X19" s="33"/>
      <c r="Y19" s="33"/>
      <c r="Z19" s="33"/>
      <c r="AA19" s="4" t="str">
        <f t="shared" si="2"/>
        <v/>
      </c>
      <c r="AB19" s="4" t="str">
        <f t="shared" si="3"/>
        <v/>
      </c>
      <c r="AC19" s="383" t="str">
        <f t="shared" si="4"/>
        <v/>
      </c>
    </row>
    <row r="20" spans="1:29" s="2" customFormat="1" ht="20.100000000000001" customHeight="1">
      <c r="A20" s="17">
        <f t="shared" si="5"/>
        <v>14</v>
      </c>
      <c r="B20" s="89" t="str">
        <f t="shared" si="0"/>
        <v>C</v>
      </c>
      <c r="C20" s="336" t="s">
        <v>1611</v>
      </c>
      <c r="D20" s="337">
        <v>2743</v>
      </c>
      <c r="E20" s="338" t="s">
        <v>1612</v>
      </c>
      <c r="F20" s="339" t="s">
        <v>1613</v>
      </c>
      <c r="G20" s="336" t="s">
        <v>1559</v>
      </c>
      <c r="H20" s="336" t="s">
        <v>912</v>
      </c>
      <c r="I20" s="336" t="s">
        <v>1560</v>
      </c>
      <c r="J20" s="245" t="s">
        <v>1578</v>
      </c>
      <c r="K20" s="341" t="s">
        <v>1614</v>
      </c>
      <c r="L20" s="95"/>
      <c r="M20" s="390"/>
      <c r="N20" s="95"/>
      <c r="O20" s="95"/>
      <c r="P20" s="246" t="str">
        <f>HOME!$B$15</f>
        <v>ENGLISH</v>
      </c>
      <c r="Q20" s="246" t="str">
        <f>HOME!$B$16</f>
        <v>HINDI</v>
      </c>
      <c r="R20" s="246" t="str">
        <f>HOME!$B$17</f>
        <v>TELUGU</v>
      </c>
      <c r="S20" s="246" t="str">
        <f>HOME!$B$18</f>
        <v>MATHS</v>
      </c>
      <c r="T20" s="246" t="str">
        <f>HOME!$B$19</f>
        <v>SCIENCE</v>
      </c>
      <c r="U20" s="246" t="str">
        <f>HOME!$B$20</f>
        <v>SOCIAL STUDIES</v>
      </c>
      <c r="V20" s="246">
        <f t="shared" si="1"/>
        <v>6</v>
      </c>
      <c r="W20" s="33"/>
      <c r="X20" s="33"/>
      <c r="Y20" s="33"/>
      <c r="Z20" s="33"/>
      <c r="AA20" s="4" t="str">
        <f t="shared" si="2"/>
        <v/>
      </c>
      <c r="AB20" s="4" t="str">
        <f t="shared" si="3"/>
        <v/>
      </c>
      <c r="AC20" s="383" t="str">
        <f t="shared" si="4"/>
        <v/>
      </c>
    </row>
    <row r="21" spans="1:29" s="2" customFormat="1" ht="20.100000000000001" customHeight="1">
      <c r="A21" s="17">
        <f t="shared" si="5"/>
        <v>15</v>
      </c>
      <c r="B21" s="89" t="str">
        <f t="shared" si="0"/>
        <v>C</v>
      </c>
      <c r="C21" s="336" t="s">
        <v>1615</v>
      </c>
      <c r="D21" s="337">
        <v>2744</v>
      </c>
      <c r="E21" s="338" t="s">
        <v>1616</v>
      </c>
      <c r="F21" s="339" t="s">
        <v>1617</v>
      </c>
      <c r="G21" s="336" t="s">
        <v>1559</v>
      </c>
      <c r="H21" s="336" t="s">
        <v>912</v>
      </c>
      <c r="I21" s="336" t="s">
        <v>1560</v>
      </c>
      <c r="J21" s="245" t="s">
        <v>1582</v>
      </c>
      <c r="K21" s="341" t="s">
        <v>1618</v>
      </c>
      <c r="L21" s="95"/>
      <c r="M21" s="390"/>
      <c r="N21" s="95"/>
      <c r="O21" s="95"/>
      <c r="P21" s="246" t="str">
        <f>HOME!$B$15</f>
        <v>ENGLISH</v>
      </c>
      <c r="Q21" s="246" t="str">
        <f>HOME!$B$16</f>
        <v>HINDI</v>
      </c>
      <c r="R21" s="246" t="str">
        <f>HOME!$B$17</f>
        <v>TELUGU</v>
      </c>
      <c r="S21" s="246" t="str">
        <f>HOME!$B$18</f>
        <v>MATHS</v>
      </c>
      <c r="T21" s="246" t="str">
        <f>HOME!$B$19</f>
        <v>SCIENCE</v>
      </c>
      <c r="U21" s="246" t="str">
        <f>HOME!$B$20</f>
        <v>SOCIAL STUDIES</v>
      </c>
      <c r="V21" s="246">
        <f t="shared" si="1"/>
        <v>6</v>
      </c>
      <c r="W21" s="33"/>
      <c r="X21" s="33"/>
      <c r="Y21" s="33"/>
      <c r="Z21" s="33"/>
      <c r="AA21" s="4" t="str">
        <f t="shared" si="2"/>
        <v/>
      </c>
      <c r="AB21" s="4" t="str">
        <f t="shared" si="3"/>
        <v/>
      </c>
      <c r="AC21" s="383" t="str">
        <f t="shared" si="4"/>
        <v/>
      </c>
    </row>
    <row r="22" spans="1:29" s="2" customFormat="1" ht="20.100000000000001" customHeight="1">
      <c r="A22" s="17">
        <f t="shared" si="5"/>
        <v>16</v>
      </c>
      <c r="B22" s="89" t="str">
        <f t="shared" si="0"/>
        <v>F</v>
      </c>
      <c r="C22" s="336" t="s">
        <v>1619</v>
      </c>
      <c r="D22" s="337">
        <v>2745</v>
      </c>
      <c r="E22" s="338" t="s">
        <v>1620</v>
      </c>
      <c r="F22" s="339" t="s">
        <v>1621</v>
      </c>
      <c r="G22" s="336" t="s">
        <v>1596</v>
      </c>
      <c r="H22" s="336" t="s">
        <v>911</v>
      </c>
      <c r="I22" s="336" t="s">
        <v>1560</v>
      </c>
      <c r="J22" s="245" t="s">
        <v>1622</v>
      </c>
      <c r="K22" s="341" t="s">
        <v>1623</v>
      </c>
      <c r="L22" s="95"/>
      <c r="M22" s="390">
        <v>589456321789</v>
      </c>
      <c r="N22" s="95"/>
      <c r="O22" s="95"/>
      <c r="P22" s="246" t="str">
        <f>HOME!$B$15</f>
        <v>ENGLISH</v>
      </c>
      <c r="Q22" s="246" t="str">
        <f>HOME!$B$16</f>
        <v>HINDI</v>
      </c>
      <c r="R22" s="246" t="str">
        <f>HOME!$B$17</f>
        <v>TELUGU</v>
      </c>
      <c r="S22" s="246" t="str">
        <f>HOME!$B$18</f>
        <v>MATHS</v>
      </c>
      <c r="T22" s="246" t="str">
        <f>HOME!$B$19</f>
        <v>SCIENCE</v>
      </c>
      <c r="U22" s="246" t="str">
        <f>HOME!$B$20</f>
        <v>SOCIAL STUDIES</v>
      </c>
      <c r="V22" s="246">
        <f t="shared" si="1"/>
        <v>6</v>
      </c>
      <c r="W22" s="33"/>
      <c r="X22" s="33"/>
      <c r="Y22" s="33"/>
      <c r="Z22" s="33"/>
      <c r="AA22" s="4" t="str">
        <f t="shared" si="2"/>
        <v/>
      </c>
      <c r="AB22" s="4" t="str">
        <f t="shared" si="3"/>
        <v/>
      </c>
      <c r="AC22" s="383" t="str">
        <f t="shared" si="4"/>
        <v/>
      </c>
    </row>
    <row r="23" spans="1:29" s="2" customFormat="1" ht="20.100000000000001" customHeight="1">
      <c r="A23" s="17">
        <f t="shared" si="5"/>
        <v>17</v>
      </c>
      <c r="B23" s="89" t="str">
        <f t="shared" si="0"/>
        <v>F</v>
      </c>
      <c r="C23" s="336" t="s">
        <v>1624</v>
      </c>
      <c r="D23" s="337">
        <v>2746</v>
      </c>
      <c r="E23" s="338" t="s">
        <v>1625</v>
      </c>
      <c r="F23" s="339" t="s">
        <v>1605</v>
      </c>
      <c r="G23" s="336" t="s">
        <v>1596</v>
      </c>
      <c r="H23" s="336" t="s">
        <v>911</v>
      </c>
      <c r="I23" s="336" t="s">
        <v>1560</v>
      </c>
      <c r="J23" s="245" t="s">
        <v>1597</v>
      </c>
      <c r="K23" s="341" t="s">
        <v>1626</v>
      </c>
      <c r="L23" s="95"/>
      <c r="M23" s="390"/>
      <c r="N23" s="95"/>
      <c r="O23" s="95"/>
      <c r="P23" s="246" t="str">
        <f>HOME!$B$15</f>
        <v>ENGLISH</v>
      </c>
      <c r="Q23" s="246" t="str">
        <f>HOME!$B$16</f>
        <v>HINDI</v>
      </c>
      <c r="R23" s="246" t="str">
        <f>HOME!$B$17</f>
        <v>TELUGU</v>
      </c>
      <c r="S23" s="246" t="str">
        <f>HOME!$B$18</f>
        <v>MATHS</v>
      </c>
      <c r="T23" s="246" t="str">
        <f>HOME!$B$19</f>
        <v>SCIENCE</v>
      </c>
      <c r="U23" s="246" t="str">
        <f>HOME!$B$20</f>
        <v>SOCIAL STUDIES</v>
      </c>
      <c r="V23" s="246">
        <f t="shared" si="1"/>
        <v>6</v>
      </c>
      <c r="W23" s="33"/>
      <c r="X23" s="33"/>
      <c r="Y23" s="33"/>
      <c r="Z23" s="33"/>
      <c r="AA23" s="4" t="str">
        <f t="shared" si="2"/>
        <v/>
      </c>
      <c r="AB23" s="4" t="str">
        <f t="shared" si="3"/>
        <v/>
      </c>
      <c r="AC23" s="383" t="str">
        <f t="shared" si="4"/>
        <v/>
      </c>
    </row>
    <row r="24" spans="1:29" s="2" customFormat="1" ht="20.100000000000001" customHeight="1">
      <c r="A24" s="17">
        <f t="shared" si="5"/>
        <v>18</v>
      </c>
      <c r="B24" s="89" t="str">
        <f t="shared" si="0"/>
        <v>I</v>
      </c>
      <c r="C24" s="336" t="s">
        <v>1627</v>
      </c>
      <c r="D24" s="337">
        <v>2747</v>
      </c>
      <c r="E24" s="338" t="s">
        <v>1628</v>
      </c>
      <c r="F24" s="339" t="s">
        <v>1629</v>
      </c>
      <c r="G24" s="336" t="s">
        <v>1559</v>
      </c>
      <c r="H24" s="336" t="s">
        <v>1470</v>
      </c>
      <c r="I24" s="336" t="s">
        <v>1573</v>
      </c>
      <c r="J24" s="245" t="s">
        <v>1630</v>
      </c>
      <c r="K24" s="341" t="s">
        <v>1631</v>
      </c>
      <c r="L24" s="95"/>
      <c r="M24" s="390"/>
      <c r="N24" s="95"/>
      <c r="O24" s="95"/>
      <c r="P24" s="246" t="str">
        <f>HOME!$B$15</f>
        <v>ENGLISH</v>
      </c>
      <c r="Q24" s="246" t="str">
        <f>HOME!$B$16</f>
        <v>HINDI</v>
      </c>
      <c r="R24" s="246" t="str">
        <f>HOME!$B$17</f>
        <v>TELUGU</v>
      </c>
      <c r="S24" s="246" t="str">
        <f>HOME!$B$18</f>
        <v>MATHS</v>
      </c>
      <c r="T24" s="246" t="str">
        <f>HOME!$B$19</f>
        <v>SCIENCE</v>
      </c>
      <c r="U24" s="246" t="str">
        <f>HOME!$B$20</f>
        <v>SOCIAL STUDIES</v>
      </c>
      <c r="V24" s="246">
        <f t="shared" si="1"/>
        <v>6</v>
      </c>
      <c r="W24" s="33"/>
      <c r="X24" s="33"/>
      <c r="Y24" s="33"/>
      <c r="Z24" s="33"/>
      <c r="AA24" s="4" t="str">
        <f t="shared" si="2"/>
        <v/>
      </c>
      <c r="AB24" s="4" t="str">
        <f t="shared" si="3"/>
        <v/>
      </c>
      <c r="AC24" s="383" t="str">
        <f t="shared" si="4"/>
        <v/>
      </c>
    </row>
    <row r="25" spans="1:29" s="2" customFormat="1" ht="20.100000000000001" customHeight="1">
      <c r="A25" s="17">
        <f t="shared" si="5"/>
        <v>19</v>
      </c>
      <c r="B25" s="89" t="str">
        <f t="shared" si="0"/>
        <v>J</v>
      </c>
      <c r="C25" s="336" t="s">
        <v>1632</v>
      </c>
      <c r="D25" s="337">
        <v>2748</v>
      </c>
      <c r="E25" s="338" t="s">
        <v>1567</v>
      </c>
      <c r="F25" s="339" t="s">
        <v>1633</v>
      </c>
      <c r="G25" s="336" t="s">
        <v>1559</v>
      </c>
      <c r="H25" s="336" t="s">
        <v>911</v>
      </c>
      <c r="I25" s="336" t="s">
        <v>1573</v>
      </c>
      <c r="J25" s="245" t="s">
        <v>1630</v>
      </c>
      <c r="K25" s="341" t="s">
        <v>1634</v>
      </c>
      <c r="L25" s="95"/>
      <c r="M25" s="390"/>
      <c r="N25" s="95"/>
      <c r="O25" s="95"/>
      <c r="P25" s="246" t="str">
        <f>HOME!$B$15</f>
        <v>ENGLISH</v>
      </c>
      <c r="Q25" s="246" t="str">
        <f>HOME!$B$16</f>
        <v>HINDI</v>
      </c>
      <c r="R25" s="246" t="str">
        <f>HOME!$B$17</f>
        <v>TELUGU</v>
      </c>
      <c r="S25" s="246" t="str">
        <f>HOME!$B$18</f>
        <v>MATHS</v>
      </c>
      <c r="T25" s="246" t="str">
        <f>HOME!$B$19</f>
        <v>SCIENCE</v>
      </c>
      <c r="U25" s="246" t="str">
        <f>HOME!$B$20</f>
        <v>SOCIAL STUDIES</v>
      </c>
      <c r="V25" s="246">
        <f t="shared" si="1"/>
        <v>6</v>
      </c>
      <c r="W25" s="33"/>
      <c r="X25" s="33"/>
      <c r="Y25" s="33"/>
      <c r="Z25" s="33"/>
      <c r="AA25" s="4" t="str">
        <f t="shared" si="2"/>
        <v/>
      </c>
      <c r="AB25" s="4" t="str">
        <f t="shared" si="3"/>
        <v/>
      </c>
      <c r="AC25" s="383" t="str">
        <f t="shared" si="4"/>
        <v/>
      </c>
    </row>
    <row r="26" spans="1:29" s="2" customFormat="1" ht="20.100000000000001" customHeight="1">
      <c r="A26" s="17">
        <f t="shared" si="5"/>
        <v>20</v>
      </c>
      <c r="B26" s="89" t="str">
        <f t="shared" si="0"/>
        <v>J</v>
      </c>
      <c r="C26" s="342" t="s">
        <v>1615</v>
      </c>
      <c r="D26" s="337">
        <v>2749</v>
      </c>
      <c r="E26" s="338" t="s">
        <v>1635</v>
      </c>
      <c r="F26" s="339" t="s">
        <v>1636</v>
      </c>
      <c r="G26" s="342" t="s">
        <v>1559</v>
      </c>
      <c r="H26" s="342" t="s">
        <v>911</v>
      </c>
      <c r="I26" s="342" t="s">
        <v>1573</v>
      </c>
      <c r="J26" s="245" t="s">
        <v>1630</v>
      </c>
      <c r="K26" s="341" t="s">
        <v>1637</v>
      </c>
      <c r="L26" s="95"/>
      <c r="M26" s="390">
        <v>258974563258</v>
      </c>
      <c r="N26" s="95"/>
      <c r="O26" s="95"/>
      <c r="P26" s="246" t="str">
        <f>HOME!$B$15</f>
        <v>ENGLISH</v>
      </c>
      <c r="Q26" s="246" t="str">
        <f>HOME!$B$16</f>
        <v>HINDI</v>
      </c>
      <c r="R26" s="246" t="str">
        <f>HOME!$B$17</f>
        <v>TELUGU</v>
      </c>
      <c r="S26" s="246" t="str">
        <f>HOME!$B$18</f>
        <v>MATHS</v>
      </c>
      <c r="T26" s="246" t="str">
        <f>HOME!$B$19</f>
        <v>SCIENCE</v>
      </c>
      <c r="U26" s="246" t="str">
        <f>HOME!$B$20</f>
        <v>SOCIAL STUDIES</v>
      </c>
      <c r="V26" s="246">
        <f t="shared" si="1"/>
        <v>6</v>
      </c>
      <c r="W26" s="33"/>
      <c r="X26" s="33"/>
      <c r="Y26" s="33"/>
      <c r="Z26" s="33"/>
      <c r="AA26" s="4" t="str">
        <f t="shared" si="2"/>
        <v/>
      </c>
      <c r="AB26" s="4" t="str">
        <f t="shared" si="3"/>
        <v/>
      </c>
      <c r="AC26" s="383" t="str">
        <f t="shared" si="4"/>
        <v/>
      </c>
    </row>
    <row r="27" spans="1:29" s="2" customFormat="1" ht="20.100000000000001" customHeight="1">
      <c r="A27" s="17">
        <f t="shared" si="5"/>
        <v>21</v>
      </c>
      <c r="B27" s="89" t="str">
        <f t="shared" si="0"/>
        <v>J</v>
      </c>
      <c r="C27" s="336" t="s">
        <v>1638</v>
      </c>
      <c r="D27" s="337">
        <v>2750</v>
      </c>
      <c r="E27" s="338" t="s">
        <v>1639</v>
      </c>
      <c r="F27" s="339" t="s">
        <v>1640</v>
      </c>
      <c r="G27" s="336" t="s">
        <v>1559</v>
      </c>
      <c r="H27" s="336" t="s">
        <v>911</v>
      </c>
      <c r="I27" s="336" t="s">
        <v>1573</v>
      </c>
      <c r="J27" s="245" t="s">
        <v>1630</v>
      </c>
      <c r="K27" s="341" t="s">
        <v>1641</v>
      </c>
      <c r="L27" s="95"/>
      <c r="M27" s="390"/>
      <c r="N27" s="95"/>
      <c r="O27" s="95"/>
      <c r="P27" s="246" t="str">
        <f>HOME!$B$15</f>
        <v>ENGLISH</v>
      </c>
      <c r="Q27" s="246" t="str">
        <f>HOME!$B$16</f>
        <v>HINDI</v>
      </c>
      <c r="R27" s="246" t="str">
        <f>HOME!$B$17</f>
        <v>TELUGU</v>
      </c>
      <c r="S27" s="246" t="str">
        <f>HOME!$B$18</f>
        <v>MATHS</v>
      </c>
      <c r="T27" s="246" t="str">
        <f>HOME!$B$19</f>
        <v>SCIENCE</v>
      </c>
      <c r="U27" s="246" t="str">
        <f>HOME!$B$20</f>
        <v>SOCIAL STUDIES</v>
      </c>
      <c r="V27" s="246">
        <f t="shared" si="1"/>
        <v>6</v>
      </c>
      <c r="W27" s="33"/>
      <c r="X27" s="33"/>
      <c r="Y27" s="33"/>
      <c r="Z27" s="33"/>
      <c r="AA27" s="4" t="str">
        <f t="shared" si="2"/>
        <v/>
      </c>
      <c r="AB27" s="4" t="str">
        <f t="shared" si="3"/>
        <v/>
      </c>
      <c r="AC27" s="383" t="str">
        <f t="shared" si="4"/>
        <v/>
      </c>
    </row>
    <row r="28" spans="1:29" s="2" customFormat="1" ht="20.100000000000001" customHeight="1">
      <c r="A28" s="17">
        <f t="shared" si="5"/>
        <v>22</v>
      </c>
      <c r="B28" s="89" t="str">
        <f t="shared" si="0"/>
        <v>K</v>
      </c>
      <c r="C28" s="342" t="s">
        <v>1642</v>
      </c>
      <c r="D28" s="337">
        <v>2751</v>
      </c>
      <c r="E28" s="343" t="s">
        <v>1643</v>
      </c>
      <c r="F28" s="339" t="s">
        <v>1644</v>
      </c>
      <c r="G28" s="342" t="s">
        <v>1559</v>
      </c>
      <c r="H28" s="342" t="s">
        <v>912</v>
      </c>
      <c r="I28" s="342" t="s">
        <v>1573</v>
      </c>
      <c r="J28" s="245" t="s">
        <v>1578</v>
      </c>
      <c r="K28" s="341" t="s">
        <v>1645</v>
      </c>
      <c r="L28" s="95"/>
      <c r="M28" s="390"/>
      <c r="N28" s="95"/>
      <c r="O28" s="95"/>
      <c r="P28" s="246" t="str">
        <f>HOME!$B$15</f>
        <v>ENGLISH</v>
      </c>
      <c r="Q28" s="246" t="str">
        <f>HOME!$B$16</f>
        <v>HINDI</v>
      </c>
      <c r="R28" s="246" t="str">
        <f>HOME!$B$17</f>
        <v>TELUGU</v>
      </c>
      <c r="S28" s="246" t="str">
        <f>HOME!$B$18</f>
        <v>MATHS</v>
      </c>
      <c r="T28" s="246" t="str">
        <f>HOME!$B$19</f>
        <v>SCIENCE</v>
      </c>
      <c r="U28" s="246" t="str">
        <f>HOME!$B$20</f>
        <v>SOCIAL STUDIES</v>
      </c>
      <c r="V28" s="246">
        <f t="shared" si="1"/>
        <v>6</v>
      </c>
      <c r="W28" s="33"/>
      <c r="X28" s="33"/>
      <c r="Y28" s="33"/>
      <c r="Z28" s="33"/>
      <c r="AA28" s="4" t="str">
        <f t="shared" si="2"/>
        <v/>
      </c>
      <c r="AB28" s="4" t="str">
        <f t="shared" si="3"/>
        <v/>
      </c>
      <c r="AC28" s="383" t="str">
        <f t="shared" si="4"/>
        <v/>
      </c>
    </row>
    <row r="29" spans="1:29" s="2" customFormat="1" ht="20.100000000000001" customHeight="1">
      <c r="A29" s="17">
        <f t="shared" si="5"/>
        <v>23</v>
      </c>
      <c r="B29" s="89" t="str">
        <f t="shared" si="0"/>
        <v>M</v>
      </c>
      <c r="C29" s="342" t="s">
        <v>1646</v>
      </c>
      <c r="D29" s="337">
        <v>2752</v>
      </c>
      <c r="E29" s="343" t="s">
        <v>1647</v>
      </c>
      <c r="F29" s="339" t="s">
        <v>1633</v>
      </c>
      <c r="G29" s="342" t="s">
        <v>1596</v>
      </c>
      <c r="H29" s="342" t="s">
        <v>1470</v>
      </c>
      <c r="I29" s="342" t="s">
        <v>1573</v>
      </c>
      <c r="J29" s="245" t="s">
        <v>1622</v>
      </c>
      <c r="K29" s="341" t="s">
        <v>1648</v>
      </c>
      <c r="L29" s="95"/>
      <c r="M29" s="390"/>
      <c r="N29" s="95"/>
      <c r="O29" s="95"/>
      <c r="P29" s="246" t="str">
        <f>HOME!$B$15</f>
        <v>ENGLISH</v>
      </c>
      <c r="Q29" s="246" t="str">
        <f>HOME!$B$16</f>
        <v>HINDI</v>
      </c>
      <c r="R29" s="246" t="str">
        <f>HOME!$B$17</f>
        <v>TELUGU</v>
      </c>
      <c r="S29" s="246" t="str">
        <f>HOME!$B$18</f>
        <v>MATHS</v>
      </c>
      <c r="T29" s="246" t="str">
        <f>HOME!$B$19</f>
        <v>SCIENCE</v>
      </c>
      <c r="U29" s="246" t="str">
        <f>HOME!$B$20</f>
        <v>SOCIAL STUDIES</v>
      </c>
      <c r="V29" s="246">
        <f t="shared" si="1"/>
        <v>6</v>
      </c>
      <c r="W29" s="33"/>
      <c r="X29" s="33"/>
      <c r="Y29" s="33"/>
      <c r="Z29" s="33"/>
      <c r="AA29" s="4" t="str">
        <f t="shared" si="2"/>
        <v/>
      </c>
      <c r="AB29" s="4" t="str">
        <f t="shared" si="3"/>
        <v/>
      </c>
      <c r="AC29" s="383" t="str">
        <f t="shared" si="4"/>
        <v/>
      </c>
    </row>
    <row r="30" spans="1:29" s="2" customFormat="1" ht="20.100000000000001" customHeight="1">
      <c r="A30" s="17">
        <f t="shared" si="5"/>
        <v>24</v>
      </c>
      <c r="B30" s="89" t="str">
        <f t="shared" si="0"/>
        <v>N</v>
      </c>
      <c r="C30" s="342" t="s">
        <v>1649</v>
      </c>
      <c r="D30" s="337">
        <v>2754</v>
      </c>
      <c r="E30" s="343" t="s">
        <v>1594</v>
      </c>
      <c r="F30" s="339" t="s">
        <v>1613</v>
      </c>
      <c r="G30" s="342" t="s">
        <v>1596</v>
      </c>
      <c r="H30" s="342" t="s">
        <v>911</v>
      </c>
      <c r="I30" s="342" t="s">
        <v>1573</v>
      </c>
      <c r="J30" s="245" t="s">
        <v>1597</v>
      </c>
      <c r="K30" s="341" t="s">
        <v>1650</v>
      </c>
      <c r="L30" s="95"/>
      <c r="M30" s="390"/>
      <c r="N30" s="95"/>
      <c r="O30" s="95"/>
      <c r="P30" s="246" t="str">
        <f>HOME!$B$15</f>
        <v>ENGLISH</v>
      </c>
      <c r="Q30" s="246" t="str">
        <f>HOME!$B$16</f>
        <v>HINDI</v>
      </c>
      <c r="R30" s="246" t="str">
        <f>HOME!$B$17</f>
        <v>TELUGU</v>
      </c>
      <c r="S30" s="246" t="str">
        <f>HOME!$B$18</f>
        <v>MATHS</v>
      </c>
      <c r="T30" s="246" t="str">
        <f>HOME!$B$19</f>
        <v>SCIENCE</v>
      </c>
      <c r="U30" s="246" t="str">
        <f>HOME!$B$20</f>
        <v>SOCIAL STUDIES</v>
      </c>
      <c r="V30" s="246">
        <f t="shared" si="1"/>
        <v>6</v>
      </c>
      <c r="W30" s="33"/>
      <c r="X30" s="33"/>
      <c r="Y30" s="33"/>
      <c r="Z30" s="33"/>
      <c r="AA30" s="4" t="str">
        <f t="shared" si="2"/>
        <v/>
      </c>
      <c r="AB30" s="4" t="str">
        <f t="shared" si="3"/>
        <v/>
      </c>
      <c r="AC30" s="383" t="str">
        <f t="shared" si="4"/>
        <v/>
      </c>
    </row>
    <row r="31" spans="1:29" s="2" customFormat="1" ht="20.100000000000001" customHeight="1">
      <c r="A31" s="17">
        <f t="shared" si="5"/>
        <v>25</v>
      </c>
      <c r="B31" s="89" t="str">
        <f t="shared" si="0"/>
        <v>J</v>
      </c>
      <c r="C31" s="336" t="s">
        <v>1651</v>
      </c>
      <c r="D31" s="337">
        <v>2771</v>
      </c>
      <c r="E31" s="343" t="s">
        <v>1652</v>
      </c>
      <c r="F31" s="339" t="s">
        <v>1595</v>
      </c>
      <c r="G31" s="336" t="s">
        <v>1559</v>
      </c>
      <c r="H31" s="336" t="s">
        <v>911</v>
      </c>
      <c r="I31" s="336" t="s">
        <v>1573</v>
      </c>
      <c r="J31" s="245" t="s">
        <v>1582</v>
      </c>
      <c r="K31" s="341" t="s">
        <v>1653</v>
      </c>
      <c r="L31" s="95"/>
      <c r="M31" s="390"/>
      <c r="N31" s="95"/>
      <c r="O31" s="95"/>
      <c r="P31" s="246" t="str">
        <f>HOME!$B$15</f>
        <v>ENGLISH</v>
      </c>
      <c r="Q31" s="246" t="str">
        <f>HOME!$B$16</f>
        <v>HINDI</v>
      </c>
      <c r="R31" s="246" t="str">
        <f>HOME!$B$17</f>
        <v>TELUGU</v>
      </c>
      <c r="S31" s="246" t="str">
        <f>HOME!$B$18</f>
        <v>MATHS</v>
      </c>
      <c r="T31" s="246" t="str">
        <f>HOME!$B$19</f>
        <v>SCIENCE</v>
      </c>
      <c r="U31" s="246" t="str">
        <f>HOME!$B$20</f>
        <v>SOCIAL STUDIES</v>
      </c>
      <c r="V31" s="246">
        <f t="shared" si="1"/>
        <v>6</v>
      </c>
      <c r="W31" s="33"/>
      <c r="X31" s="33"/>
      <c r="Y31" s="33"/>
      <c r="Z31" s="33"/>
      <c r="AA31" s="4" t="str">
        <f t="shared" si="2"/>
        <v/>
      </c>
      <c r="AB31" s="4" t="str">
        <f t="shared" si="3"/>
        <v/>
      </c>
      <c r="AC31" s="383" t="str">
        <f t="shared" si="4"/>
        <v/>
      </c>
    </row>
    <row r="32" spans="1:29" s="2" customFormat="1" ht="20.100000000000001" customHeight="1">
      <c r="A32" s="17">
        <f t="shared" si="5"/>
        <v>26</v>
      </c>
      <c r="B32" s="89" t="str">
        <f t="shared" si="0"/>
        <v>N</v>
      </c>
      <c r="C32" s="336" t="s">
        <v>1654</v>
      </c>
      <c r="D32" s="337">
        <v>2795</v>
      </c>
      <c r="E32" s="343" t="s">
        <v>1655</v>
      </c>
      <c r="F32" s="339" t="s">
        <v>1656</v>
      </c>
      <c r="G32" s="336" t="s">
        <v>1596</v>
      </c>
      <c r="H32" s="336" t="s">
        <v>911</v>
      </c>
      <c r="I32" s="336" t="s">
        <v>1573</v>
      </c>
      <c r="J32" s="245" t="s">
        <v>1597</v>
      </c>
      <c r="K32" s="341" t="s">
        <v>1657</v>
      </c>
      <c r="L32" s="95"/>
      <c r="M32" s="390"/>
      <c r="N32" s="95"/>
      <c r="O32" s="95"/>
      <c r="P32" s="246" t="str">
        <f>HOME!$B$15</f>
        <v>ENGLISH</v>
      </c>
      <c r="Q32" s="246" t="str">
        <f>HOME!$B$16</f>
        <v>HINDI</v>
      </c>
      <c r="R32" s="246" t="str">
        <f>HOME!$B$17</f>
        <v>TELUGU</v>
      </c>
      <c r="S32" s="246" t="str">
        <f>HOME!$B$18</f>
        <v>MATHS</v>
      </c>
      <c r="T32" s="246" t="str">
        <f>HOME!$B$19</f>
        <v>SCIENCE</v>
      </c>
      <c r="U32" s="246" t="str">
        <f>HOME!$B$20</f>
        <v>SOCIAL STUDIES</v>
      </c>
      <c r="V32" s="246">
        <f t="shared" si="1"/>
        <v>6</v>
      </c>
      <c r="W32" s="33"/>
      <c r="X32" s="33"/>
      <c r="Y32" s="33"/>
      <c r="Z32" s="33"/>
      <c r="AA32" s="4" t="str">
        <f t="shared" si="2"/>
        <v/>
      </c>
      <c r="AB32" s="4" t="str">
        <f t="shared" si="3"/>
        <v/>
      </c>
      <c r="AC32" s="383" t="str">
        <f t="shared" si="4"/>
        <v/>
      </c>
    </row>
    <row r="33" spans="1:29" s="2" customFormat="1" ht="20.100000000000001" customHeight="1">
      <c r="A33" s="17">
        <f t="shared" si="5"/>
        <v>27</v>
      </c>
      <c r="B33" s="89" t="str">
        <f t="shared" si="0"/>
        <v>J</v>
      </c>
      <c r="C33" s="342" t="s">
        <v>1599</v>
      </c>
      <c r="D33" s="337">
        <v>2800</v>
      </c>
      <c r="E33" s="343" t="s">
        <v>1658</v>
      </c>
      <c r="F33" s="339" t="s">
        <v>1656</v>
      </c>
      <c r="G33" s="342" t="s">
        <v>1559</v>
      </c>
      <c r="H33" s="342" t="s">
        <v>911</v>
      </c>
      <c r="I33" s="342" t="s">
        <v>1573</v>
      </c>
      <c r="J33" s="245" t="s">
        <v>1578</v>
      </c>
      <c r="K33" s="341" t="s">
        <v>1659</v>
      </c>
      <c r="L33" s="95"/>
      <c r="M33" s="390"/>
      <c r="N33" s="95"/>
      <c r="O33" s="95"/>
      <c r="P33" s="246" t="str">
        <f>HOME!$B$15</f>
        <v>ENGLISH</v>
      </c>
      <c r="Q33" s="246" t="str">
        <f>HOME!$B$16</f>
        <v>HINDI</v>
      </c>
      <c r="R33" s="246" t="str">
        <f>HOME!$B$17</f>
        <v>TELUGU</v>
      </c>
      <c r="S33" s="246" t="str">
        <f>HOME!$B$18</f>
        <v>MATHS</v>
      </c>
      <c r="T33" s="246" t="str">
        <f>HOME!$B$19</f>
        <v>SCIENCE</v>
      </c>
      <c r="U33" s="246" t="str">
        <f>HOME!$B$20</f>
        <v>SOCIAL STUDIES</v>
      </c>
      <c r="V33" s="246">
        <f t="shared" si="1"/>
        <v>6</v>
      </c>
      <c r="W33" s="33"/>
      <c r="X33" s="33"/>
      <c r="Y33" s="33"/>
      <c r="Z33" s="33"/>
      <c r="AA33" s="4" t="str">
        <f t="shared" si="2"/>
        <v/>
      </c>
      <c r="AB33" s="4" t="str">
        <f t="shared" si="3"/>
        <v/>
      </c>
      <c r="AC33" s="383" t="str">
        <f t="shared" si="4"/>
        <v/>
      </c>
    </row>
    <row r="34" spans="1:29" s="2" customFormat="1" ht="20.100000000000001" customHeight="1">
      <c r="A34" s="17">
        <f t="shared" si="5"/>
        <v>28</v>
      </c>
      <c r="B34" s="89" t="str">
        <f t="shared" si="0"/>
        <v>A</v>
      </c>
      <c r="C34" s="342" t="s">
        <v>1660</v>
      </c>
      <c r="D34" s="337">
        <v>2801</v>
      </c>
      <c r="E34" s="343" t="s">
        <v>1661</v>
      </c>
      <c r="F34" s="339" t="s">
        <v>1662</v>
      </c>
      <c r="G34" s="342" t="s">
        <v>1559</v>
      </c>
      <c r="H34" s="342" t="s">
        <v>1470</v>
      </c>
      <c r="I34" s="342" t="s">
        <v>1560</v>
      </c>
      <c r="J34" s="245" t="s">
        <v>1561</v>
      </c>
      <c r="K34" s="341" t="s">
        <v>1663</v>
      </c>
      <c r="L34" s="95"/>
      <c r="M34" s="390"/>
      <c r="N34" s="95"/>
      <c r="O34" s="95"/>
      <c r="P34" s="246" t="str">
        <f>HOME!$B$15</f>
        <v>ENGLISH</v>
      </c>
      <c r="Q34" s="246" t="str">
        <f>HOME!$B$16</f>
        <v>HINDI</v>
      </c>
      <c r="R34" s="246" t="str">
        <f>HOME!$B$17</f>
        <v>TELUGU</v>
      </c>
      <c r="S34" s="246" t="str">
        <f>HOME!$B$18</f>
        <v>MATHS</v>
      </c>
      <c r="T34" s="246" t="str">
        <f>HOME!$B$19</f>
        <v>SCIENCE</v>
      </c>
      <c r="U34" s="246" t="str">
        <f>HOME!$B$20</f>
        <v>SOCIAL STUDIES</v>
      </c>
      <c r="V34" s="246">
        <f t="shared" si="1"/>
        <v>6</v>
      </c>
      <c r="W34" s="33"/>
      <c r="X34" s="33"/>
      <c r="Y34" s="33"/>
      <c r="Z34" s="33"/>
      <c r="AA34" s="4" t="str">
        <f t="shared" si="2"/>
        <v/>
      </c>
      <c r="AB34" s="4" t="str">
        <f t="shared" si="3"/>
        <v/>
      </c>
      <c r="AC34" s="383" t="str">
        <f t="shared" si="4"/>
        <v/>
      </c>
    </row>
    <row r="35" spans="1:29" s="2" customFormat="1" ht="20.100000000000001" customHeight="1">
      <c r="A35" s="17">
        <f t="shared" si="5"/>
        <v>29</v>
      </c>
      <c r="B35" s="89" t="str">
        <f t="shared" si="0"/>
        <v>O</v>
      </c>
      <c r="C35" s="342" t="s">
        <v>1664</v>
      </c>
      <c r="D35" s="337">
        <v>2804</v>
      </c>
      <c r="E35" s="343" t="s">
        <v>1665</v>
      </c>
      <c r="F35" s="339"/>
      <c r="G35" s="342" t="s">
        <v>1596</v>
      </c>
      <c r="H35" s="342" t="s">
        <v>912</v>
      </c>
      <c r="I35" s="342" t="s">
        <v>1573</v>
      </c>
      <c r="J35" s="245" t="s">
        <v>1622</v>
      </c>
      <c r="K35" s="341" t="s">
        <v>1666</v>
      </c>
      <c r="L35" s="95"/>
      <c r="M35" s="390"/>
      <c r="N35" s="95"/>
      <c r="O35" s="95"/>
      <c r="P35" s="246" t="str">
        <f>HOME!$B$15</f>
        <v>ENGLISH</v>
      </c>
      <c r="Q35" s="246" t="str">
        <f>HOME!$B$16</f>
        <v>HINDI</v>
      </c>
      <c r="R35" s="246" t="str">
        <f>HOME!$B$17</f>
        <v>TELUGU</v>
      </c>
      <c r="S35" s="246" t="str">
        <f>HOME!$B$18</f>
        <v>MATHS</v>
      </c>
      <c r="T35" s="246" t="str">
        <f>HOME!$B$19</f>
        <v>SCIENCE</v>
      </c>
      <c r="U35" s="246" t="str">
        <f>HOME!$B$20</f>
        <v>SOCIAL STUDIES</v>
      </c>
      <c r="V35" s="246">
        <f t="shared" si="1"/>
        <v>6</v>
      </c>
      <c r="W35" s="33"/>
      <c r="X35" s="33"/>
      <c r="Y35" s="33"/>
      <c r="Z35" s="33"/>
      <c r="AA35" s="4" t="str">
        <f t="shared" si="2"/>
        <v/>
      </c>
      <c r="AB35" s="4" t="str">
        <f t="shared" si="3"/>
        <v/>
      </c>
      <c r="AC35" s="383" t="str">
        <f t="shared" si="4"/>
        <v/>
      </c>
    </row>
    <row r="36" spans="1:29" s="2" customFormat="1" ht="20.100000000000001" customHeight="1">
      <c r="A36" s="17">
        <f t="shared" si="5"/>
        <v>30</v>
      </c>
      <c r="B36" s="89" t="str">
        <f t="shared" si="0"/>
        <v>G</v>
      </c>
      <c r="C36" s="342" t="s">
        <v>1667</v>
      </c>
      <c r="D36" s="337">
        <v>3060</v>
      </c>
      <c r="E36" s="343" t="s">
        <v>1668</v>
      </c>
      <c r="F36" s="339" t="s">
        <v>1669</v>
      </c>
      <c r="G36" s="342" t="s">
        <v>1596</v>
      </c>
      <c r="H36" s="342" t="s">
        <v>912</v>
      </c>
      <c r="I36" s="342" t="s">
        <v>1560</v>
      </c>
      <c r="J36" s="245" t="s">
        <v>1597</v>
      </c>
      <c r="K36" s="341" t="s">
        <v>1670</v>
      </c>
      <c r="L36" s="95"/>
      <c r="M36" s="390"/>
      <c r="N36" s="95"/>
      <c r="O36" s="95"/>
      <c r="P36" s="246" t="str">
        <f>HOME!$B$15</f>
        <v>ENGLISH</v>
      </c>
      <c r="Q36" s="246" t="str">
        <f>HOME!$B$16</f>
        <v>HINDI</v>
      </c>
      <c r="R36" s="246" t="str">
        <f>HOME!$B$17</f>
        <v>TELUGU</v>
      </c>
      <c r="S36" s="246" t="str">
        <f>HOME!$B$18</f>
        <v>MATHS</v>
      </c>
      <c r="T36" s="246" t="str">
        <f>HOME!$B$19</f>
        <v>SCIENCE</v>
      </c>
      <c r="U36" s="246" t="str">
        <f>HOME!$B$20</f>
        <v>SOCIAL STUDIES</v>
      </c>
      <c r="V36" s="246">
        <f t="shared" si="1"/>
        <v>6</v>
      </c>
      <c r="W36" s="33"/>
      <c r="X36" s="33"/>
      <c r="Y36" s="33"/>
      <c r="Z36" s="33"/>
      <c r="AA36" s="4" t="str">
        <f t="shared" si="2"/>
        <v/>
      </c>
      <c r="AB36" s="4" t="str">
        <f t="shared" si="3"/>
        <v/>
      </c>
      <c r="AC36" s="383" t="str">
        <f t="shared" si="4"/>
        <v/>
      </c>
    </row>
    <row r="37" spans="1:29" s="2" customFormat="1" ht="20.100000000000001" customHeight="1">
      <c r="A37" s="17">
        <f t="shared" si="5"/>
        <v>31</v>
      </c>
      <c r="B37" s="89" t="str">
        <f t="shared" si="0"/>
        <v>J</v>
      </c>
      <c r="C37" s="342" t="s">
        <v>1671</v>
      </c>
      <c r="D37" s="337">
        <v>3061</v>
      </c>
      <c r="E37" s="343" t="s">
        <v>1672</v>
      </c>
      <c r="F37" s="339" t="s">
        <v>1673</v>
      </c>
      <c r="G37" s="342" t="s">
        <v>1559</v>
      </c>
      <c r="H37" s="342" t="s">
        <v>911</v>
      </c>
      <c r="I37" s="342" t="s">
        <v>1573</v>
      </c>
      <c r="J37" s="245" t="s">
        <v>1582</v>
      </c>
      <c r="K37" s="341" t="s">
        <v>1674</v>
      </c>
      <c r="L37" s="95"/>
      <c r="M37" s="390"/>
      <c r="N37" s="95"/>
      <c r="O37" s="95"/>
      <c r="P37" s="246" t="str">
        <f>HOME!$B$15</f>
        <v>ENGLISH</v>
      </c>
      <c r="Q37" s="246" t="str">
        <f>HOME!$B$16</f>
        <v>HINDI</v>
      </c>
      <c r="R37" s="246" t="str">
        <f>HOME!$B$17</f>
        <v>TELUGU</v>
      </c>
      <c r="S37" s="246" t="str">
        <f>HOME!$B$18</f>
        <v>MATHS</v>
      </c>
      <c r="T37" s="246" t="str">
        <f>HOME!$B$19</f>
        <v>SCIENCE</v>
      </c>
      <c r="U37" s="246" t="str">
        <f>HOME!$B$20</f>
        <v>SOCIAL STUDIES</v>
      </c>
      <c r="V37" s="246">
        <f t="shared" si="1"/>
        <v>6</v>
      </c>
      <c r="W37" s="33"/>
      <c r="X37" s="33"/>
      <c r="Y37" s="33"/>
      <c r="Z37" s="33"/>
      <c r="AA37" s="4" t="str">
        <f t="shared" si="2"/>
        <v/>
      </c>
      <c r="AB37" s="4" t="str">
        <f t="shared" si="3"/>
        <v/>
      </c>
      <c r="AC37" s="383" t="str">
        <f t="shared" si="4"/>
        <v/>
      </c>
    </row>
    <row r="38" spans="1:29" s="2" customFormat="1" ht="20.100000000000001" customHeight="1">
      <c r="A38" s="17">
        <f t="shared" si="5"/>
        <v>32</v>
      </c>
      <c r="B38" s="89" t="str">
        <f t="shared" si="0"/>
        <v>J</v>
      </c>
      <c r="C38" s="342" t="s">
        <v>1675</v>
      </c>
      <c r="D38" s="337">
        <v>3062</v>
      </c>
      <c r="E38" s="343" t="s">
        <v>1676</v>
      </c>
      <c r="F38" s="339" t="s">
        <v>1677</v>
      </c>
      <c r="G38" s="342" t="s">
        <v>1559</v>
      </c>
      <c r="H38" s="342" t="s">
        <v>911</v>
      </c>
      <c r="I38" s="342" t="s">
        <v>1573</v>
      </c>
      <c r="J38" s="245" t="s">
        <v>1578</v>
      </c>
      <c r="K38" s="341" t="s">
        <v>1678</v>
      </c>
      <c r="L38" s="95"/>
      <c r="M38" s="390"/>
      <c r="N38" s="95"/>
      <c r="O38" s="95"/>
      <c r="P38" s="246" t="str">
        <f>HOME!$B$15</f>
        <v>ENGLISH</v>
      </c>
      <c r="Q38" s="246" t="str">
        <f>HOME!$B$16</f>
        <v>HINDI</v>
      </c>
      <c r="R38" s="246" t="str">
        <f>HOME!$B$17</f>
        <v>TELUGU</v>
      </c>
      <c r="S38" s="246" t="str">
        <f>HOME!$B$18</f>
        <v>MATHS</v>
      </c>
      <c r="T38" s="246" t="str">
        <f>HOME!$B$19</f>
        <v>SCIENCE</v>
      </c>
      <c r="U38" s="246" t="str">
        <f>HOME!$B$20</f>
        <v>SOCIAL STUDIES</v>
      </c>
      <c r="V38" s="246">
        <f t="shared" si="1"/>
        <v>6</v>
      </c>
      <c r="W38" s="33"/>
      <c r="X38" s="33"/>
      <c r="Y38" s="33"/>
      <c r="Z38" s="33"/>
      <c r="AA38" s="4" t="str">
        <f t="shared" si="2"/>
        <v/>
      </c>
      <c r="AB38" s="4" t="str">
        <f t="shared" si="3"/>
        <v/>
      </c>
      <c r="AC38" s="383" t="str">
        <f t="shared" si="4"/>
        <v/>
      </c>
    </row>
    <row r="39" spans="1:29" s="2" customFormat="1" ht="20.100000000000001" customHeight="1">
      <c r="A39" s="17">
        <f t="shared" si="5"/>
        <v>33</v>
      </c>
      <c r="B39" s="89" t="str">
        <f t="shared" si="0"/>
        <v>J</v>
      </c>
      <c r="C39" s="342" t="s">
        <v>1679</v>
      </c>
      <c r="D39" s="337">
        <v>3063</v>
      </c>
      <c r="E39" s="343" t="s">
        <v>1680</v>
      </c>
      <c r="F39" s="339" t="s">
        <v>1629</v>
      </c>
      <c r="G39" s="342" t="s">
        <v>1559</v>
      </c>
      <c r="H39" s="342" t="s">
        <v>911</v>
      </c>
      <c r="I39" s="342" t="s">
        <v>1573</v>
      </c>
      <c r="J39" s="245" t="s">
        <v>1561</v>
      </c>
      <c r="K39" s="341" t="s">
        <v>1681</v>
      </c>
      <c r="L39" s="95"/>
      <c r="M39" s="390"/>
      <c r="N39" s="95"/>
      <c r="O39" s="95"/>
      <c r="P39" s="246" t="str">
        <f>HOME!$B$15</f>
        <v>ENGLISH</v>
      </c>
      <c r="Q39" s="246" t="str">
        <f>HOME!$B$16</f>
        <v>HINDI</v>
      </c>
      <c r="R39" s="246" t="str">
        <f>HOME!$B$17</f>
        <v>TELUGU</v>
      </c>
      <c r="S39" s="246" t="str">
        <f>HOME!$B$18</f>
        <v>MATHS</v>
      </c>
      <c r="T39" s="246" t="str">
        <f>HOME!$B$19</f>
        <v>SCIENCE</v>
      </c>
      <c r="U39" s="246" t="str">
        <f>HOME!$B$20</f>
        <v>SOCIAL STUDIES</v>
      </c>
      <c r="V39" s="246">
        <f t="shared" si="1"/>
        <v>6</v>
      </c>
      <c r="W39" s="33"/>
      <c r="X39" s="33"/>
      <c r="Y39" s="33"/>
      <c r="Z39" s="33"/>
      <c r="AA39" s="4" t="str">
        <f t="shared" si="2"/>
        <v/>
      </c>
      <c r="AB39" s="4" t="str">
        <f t="shared" si="3"/>
        <v/>
      </c>
      <c r="AC39" s="383" t="str">
        <f t="shared" si="4"/>
        <v/>
      </c>
    </row>
    <row r="40" spans="1:29" s="2" customFormat="1" ht="20.100000000000001" customHeight="1">
      <c r="A40" s="17">
        <f t="shared" si="5"/>
        <v>34</v>
      </c>
      <c r="B40" s="89" t="str">
        <f t="shared" si="0"/>
        <v>G</v>
      </c>
      <c r="C40" s="336" t="s">
        <v>1682</v>
      </c>
      <c r="D40" s="341">
        <v>3064</v>
      </c>
      <c r="E40" s="344" t="s">
        <v>1683</v>
      </c>
      <c r="F40" s="339" t="s">
        <v>1684</v>
      </c>
      <c r="G40" s="345" t="s">
        <v>1596</v>
      </c>
      <c r="H40" s="345" t="s">
        <v>912</v>
      </c>
      <c r="I40" s="345" t="s">
        <v>1560</v>
      </c>
      <c r="J40" s="245" t="s">
        <v>1685</v>
      </c>
      <c r="K40" s="341" t="s">
        <v>1686</v>
      </c>
      <c r="L40" s="95"/>
      <c r="M40" s="390"/>
      <c r="N40" s="95"/>
      <c r="O40" s="95"/>
      <c r="P40" s="246" t="str">
        <f>HOME!$B$15</f>
        <v>ENGLISH</v>
      </c>
      <c r="Q40" s="246" t="str">
        <f>HOME!$B$16</f>
        <v>HINDI</v>
      </c>
      <c r="R40" s="246" t="str">
        <f>HOME!$B$17</f>
        <v>TELUGU</v>
      </c>
      <c r="S40" s="246" t="str">
        <f>HOME!$B$18</f>
        <v>MATHS</v>
      </c>
      <c r="T40" s="246" t="str">
        <f>HOME!$B$19</f>
        <v>SCIENCE</v>
      </c>
      <c r="U40" s="246" t="str">
        <f>HOME!$B$20</f>
        <v>SOCIAL STUDIES</v>
      </c>
      <c r="V40" s="246">
        <f t="shared" si="1"/>
        <v>6</v>
      </c>
      <c r="W40" s="33"/>
      <c r="X40" s="33"/>
      <c r="Y40" s="33"/>
      <c r="Z40" s="33"/>
      <c r="AA40" s="4" t="str">
        <f t="shared" si="2"/>
        <v/>
      </c>
      <c r="AB40" s="4" t="str">
        <f t="shared" si="3"/>
        <v/>
      </c>
      <c r="AC40" s="383" t="str">
        <f t="shared" si="4"/>
        <v/>
      </c>
    </row>
    <row r="41" spans="1:29" s="2" customFormat="1" ht="20.100000000000001" customHeight="1">
      <c r="A41" s="17">
        <f t="shared" si="5"/>
        <v>35</v>
      </c>
      <c r="B41" s="89" t="str">
        <f t="shared" si="0"/>
        <v>J</v>
      </c>
      <c r="C41" s="336" t="s">
        <v>1687</v>
      </c>
      <c r="D41" s="341">
        <v>3065</v>
      </c>
      <c r="E41" s="344" t="s">
        <v>1688</v>
      </c>
      <c r="F41" s="339" t="s">
        <v>1572</v>
      </c>
      <c r="G41" s="345" t="s">
        <v>1559</v>
      </c>
      <c r="H41" s="345" t="s">
        <v>911</v>
      </c>
      <c r="I41" s="345" t="s">
        <v>1573</v>
      </c>
      <c r="J41" s="245" t="s">
        <v>1630</v>
      </c>
      <c r="K41" s="341" t="s">
        <v>1689</v>
      </c>
      <c r="L41" s="95"/>
      <c r="M41" s="390"/>
      <c r="N41" s="95"/>
      <c r="O41" s="95"/>
      <c r="P41" s="246" t="str">
        <f>HOME!$B$15</f>
        <v>ENGLISH</v>
      </c>
      <c r="Q41" s="246" t="str">
        <f>HOME!$B$16</f>
        <v>HINDI</v>
      </c>
      <c r="R41" s="246" t="str">
        <f>HOME!$B$17</f>
        <v>TELUGU</v>
      </c>
      <c r="S41" s="246" t="str">
        <f>HOME!$B$18</f>
        <v>MATHS</v>
      </c>
      <c r="T41" s="246" t="str">
        <f>HOME!$B$19</f>
        <v>SCIENCE</v>
      </c>
      <c r="U41" s="246" t="str">
        <f>HOME!$B$20</f>
        <v>SOCIAL STUDIES</v>
      </c>
      <c r="V41" s="246">
        <f t="shared" si="1"/>
        <v>6</v>
      </c>
      <c r="W41" s="33"/>
      <c r="X41" s="33"/>
      <c r="Y41" s="33"/>
      <c r="Z41" s="33"/>
      <c r="AA41" s="4" t="str">
        <f t="shared" si="2"/>
        <v/>
      </c>
      <c r="AB41" s="4" t="str">
        <f t="shared" si="3"/>
        <v/>
      </c>
      <c r="AC41" s="383" t="str">
        <f t="shared" si="4"/>
        <v/>
      </c>
    </row>
    <row r="42" spans="1:29" s="2" customFormat="1" ht="20.100000000000001" customHeight="1">
      <c r="A42" s="17">
        <f t="shared" si="5"/>
        <v>36</v>
      </c>
      <c r="B42" s="89" t="str">
        <f t="shared" si="0"/>
        <v>C</v>
      </c>
      <c r="C42" s="336" t="s">
        <v>1690</v>
      </c>
      <c r="D42" s="337">
        <v>2725</v>
      </c>
      <c r="E42" s="338" t="s">
        <v>1691</v>
      </c>
      <c r="F42" s="339" t="s">
        <v>1692</v>
      </c>
      <c r="G42" s="336" t="s">
        <v>1559</v>
      </c>
      <c r="H42" s="336" t="s">
        <v>912</v>
      </c>
      <c r="I42" s="336" t="s">
        <v>1560</v>
      </c>
      <c r="J42" s="245" t="s">
        <v>1630</v>
      </c>
      <c r="K42" s="96"/>
      <c r="L42" s="95"/>
      <c r="M42" s="390"/>
      <c r="N42" s="95"/>
      <c r="O42" s="95"/>
      <c r="P42" s="246" t="str">
        <f>HOME!$B$15</f>
        <v>ENGLISH</v>
      </c>
      <c r="Q42" s="246" t="str">
        <f>HOME!$B$16</f>
        <v>HINDI</v>
      </c>
      <c r="R42" s="246" t="str">
        <f>HOME!$B$17</f>
        <v>TELUGU</v>
      </c>
      <c r="S42" s="246" t="str">
        <f>HOME!$B$18</f>
        <v>MATHS</v>
      </c>
      <c r="T42" s="246" t="str">
        <f>HOME!$B$19</f>
        <v>SCIENCE</v>
      </c>
      <c r="U42" s="246" t="str">
        <f>HOME!$B$20</f>
        <v>SOCIAL STUDIES</v>
      </c>
      <c r="V42" s="246">
        <f t="shared" si="1"/>
        <v>6</v>
      </c>
      <c r="W42" s="33"/>
      <c r="X42" s="33"/>
      <c r="Y42" s="33"/>
      <c r="Z42" s="33"/>
      <c r="AA42" s="4" t="str">
        <f t="shared" si="2"/>
        <v/>
      </c>
      <c r="AB42" s="4" t="str">
        <f t="shared" si="3"/>
        <v/>
      </c>
      <c r="AC42" s="383" t="str">
        <f t="shared" si="4"/>
        <v/>
      </c>
    </row>
    <row r="43" spans="1:29" s="2" customFormat="1" ht="20.100000000000001" customHeight="1">
      <c r="A43" s="17">
        <f t="shared" si="5"/>
        <v>37</v>
      </c>
      <c r="B43" s="89" t="str">
        <f t="shared" si="0"/>
        <v>K</v>
      </c>
      <c r="C43" s="336" t="s">
        <v>1615</v>
      </c>
      <c r="D43" s="337">
        <v>2733</v>
      </c>
      <c r="E43" s="338" t="s">
        <v>1693</v>
      </c>
      <c r="F43" s="339" t="s">
        <v>1694</v>
      </c>
      <c r="G43" s="336" t="s">
        <v>1559</v>
      </c>
      <c r="H43" s="336" t="s">
        <v>912</v>
      </c>
      <c r="I43" s="336" t="s">
        <v>1573</v>
      </c>
      <c r="J43" s="245" t="s">
        <v>1582</v>
      </c>
      <c r="K43" s="96"/>
      <c r="L43" s="95"/>
      <c r="M43" s="390"/>
      <c r="N43" s="95"/>
      <c r="O43" s="95"/>
      <c r="P43" s="246" t="str">
        <f>HOME!$B$15</f>
        <v>ENGLISH</v>
      </c>
      <c r="Q43" s="246" t="str">
        <f>HOME!$B$16</f>
        <v>HINDI</v>
      </c>
      <c r="R43" s="246" t="str">
        <f>HOME!$B$17</f>
        <v>TELUGU</v>
      </c>
      <c r="S43" s="246" t="str">
        <f>HOME!$B$18</f>
        <v>MATHS</v>
      </c>
      <c r="T43" s="246" t="str">
        <f>HOME!$B$19</f>
        <v>SCIENCE</v>
      </c>
      <c r="U43" s="246" t="str">
        <f>HOME!$B$20</f>
        <v>SOCIAL STUDIES</v>
      </c>
      <c r="V43" s="246">
        <f t="shared" si="1"/>
        <v>6</v>
      </c>
      <c r="W43" s="33"/>
      <c r="X43" s="33"/>
      <c r="Y43" s="33"/>
      <c r="Z43" s="33"/>
      <c r="AA43" s="4" t="str">
        <f t="shared" si="2"/>
        <v/>
      </c>
      <c r="AB43" s="4" t="str">
        <f t="shared" si="3"/>
        <v/>
      </c>
      <c r="AC43" s="383" t="str">
        <f t="shared" si="4"/>
        <v/>
      </c>
    </row>
    <row r="44" spans="1:29" s="2" customFormat="1" ht="20.100000000000001" customHeight="1">
      <c r="A44" s="17">
        <f t="shared" si="5"/>
        <v>38</v>
      </c>
      <c r="B44" s="89" t="str">
        <f t="shared" si="0"/>
        <v>N</v>
      </c>
      <c r="C44" s="336" t="s">
        <v>1695</v>
      </c>
      <c r="D44" s="337">
        <v>2755</v>
      </c>
      <c r="E44" s="338" t="s">
        <v>1696</v>
      </c>
      <c r="F44" s="339" t="s">
        <v>1605</v>
      </c>
      <c r="G44" s="342" t="s">
        <v>1596</v>
      </c>
      <c r="H44" s="342" t="s">
        <v>911</v>
      </c>
      <c r="I44" s="342" t="s">
        <v>1573</v>
      </c>
      <c r="J44" s="245" t="s">
        <v>1685</v>
      </c>
      <c r="K44" s="96"/>
      <c r="L44" s="95"/>
      <c r="M44" s="390"/>
      <c r="N44" s="95"/>
      <c r="O44" s="95"/>
      <c r="P44" s="246" t="str">
        <f>HOME!$B$15</f>
        <v>ENGLISH</v>
      </c>
      <c r="Q44" s="246" t="str">
        <f>HOME!$B$16</f>
        <v>HINDI</v>
      </c>
      <c r="R44" s="246" t="str">
        <f>HOME!$B$17</f>
        <v>TELUGU</v>
      </c>
      <c r="S44" s="246" t="str">
        <f>HOME!$B$18</f>
        <v>MATHS</v>
      </c>
      <c r="T44" s="246" t="str">
        <f>HOME!$B$19</f>
        <v>SCIENCE</v>
      </c>
      <c r="U44" s="246" t="str">
        <f>HOME!$B$20</f>
        <v>SOCIAL STUDIES</v>
      </c>
      <c r="V44" s="246">
        <f t="shared" si="1"/>
        <v>6</v>
      </c>
      <c r="W44" s="33"/>
      <c r="X44" s="33"/>
      <c r="Y44" s="33"/>
      <c r="Z44" s="33"/>
      <c r="AA44" s="4" t="str">
        <f t="shared" si="2"/>
        <v/>
      </c>
      <c r="AB44" s="4" t="str">
        <f t="shared" si="3"/>
        <v/>
      </c>
      <c r="AC44" s="383" t="str">
        <f t="shared" si="4"/>
        <v/>
      </c>
    </row>
    <row r="45" spans="1:29" s="2" customFormat="1" ht="20.100000000000001" customHeight="1">
      <c r="A45" s="17">
        <f t="shared" si="5"/>
        <v>39</v>
      </c>
      <c r="B45" s="89" t="str">
        <f t="shared" si="0"/>
        <v>O</v>
      </c>
      <c r="C45" s="336" t="s">
        <v>1697</v>
      </c>
      <c r="D45" s="337">
        <v>2757</v>
      </c>
      <c r="E45" s="338" t="s">
        <v>1651</v>
      </c>
      <c r="F45" s="339" t="s">
        <v>1698</v>
      </c>
      <c r="G45" s="342" t="s">
        <v>1596</v>
      </c>
      <c r="H45" s="342" t="s">
        <v>912</v>
      </c>
      <c r="I45" s="342" t="s">
        <v>1573</v>
      </c>
      <c r="J45" s="245" t="s">
        <v>1699</v>
      </c>
      <c r="K45" s="96"/>
      <c r="L45" s="95"/>
      <c r="M45" s="390"/>
      <c r="N45" s="95"/>
      <c r="O45" s="95"/>
      <c r="P45" s="246" t="str">
        <f>HOME!$B$15</f>
        <v>ENGLISH</v>
      </c>
      <c r="Q45" s="246" t="str">
        <f>HOME!$B$16</f>
        <v>HINDI</v>
      </c>
      <c r="R45" s="246" t="str">
        <f>HOME!$B$17</f>
        <v>TELUGU</v>
      </c>
      <c r="S45" s="246" t="str">
        <f>HOME!$B$18</f>
        <v>MATHS</v>
      </c>
      <c r="T45" s="246" t="str">
        <f>HOME!$B$19</f>
        <v>SCIENCE</v>
      </c>
      <c r="U45" s="246" t="str">
        <f>HOME!$B$20</f>
        <v>SOCIAL STUDIES</v>
      </c>
      <c r="V45" s="246">
        <f t="shared" si="1"/>
        <v>6</v>
      </c>
      <c r="W45" s="33"/>
      <c r="X45" s="33"/>
      <c r="Y45" s="33"/>
      <c r="Z45" s="33"/>
      <c r="AA45" s="4" t="str">
        <f t="shared" si="2"/>
        <v/>
      </c>
      <c r="AB45" s="4" t="str">
        <f t="shared" si="3"/>
        <v/>
      </c>
      <c r="AC45" s="383" t="str">
        <f t="shared" si="4"/>
        <v/>
      </c>
    </row>
    <row r="46" spans="1:29" s="2" customFormat="1" ht="20.100000000000001" customHeight="1">
      <c r="A46" s="17">
        <f t="shared" si="5"/>
        <v>40</v>
      </c>
      <c r="B46" s="89" t="str">
        <f t="shared" si="0"/>
        <v>I</v>
      </c>
      <c r="C46" s="336" t="s">
        <v>1700</v>
      </c>
      <c r="D46" s="337">
        <v>2758</v>
      </c>
      <c r="E46" s="338" t="s">
        <v>1701</v>
      </c>
      <c r="F46" s="339" t="s">
        <v>1692</v>
      </c>
      <c r="G46" s="336" t="s">
        <v>1559</v>
      </c>
      <c r="H46" s="336" t="s">
        <v>1470</v>
      </c>
      <c r="I46" s="336" t="s">
        <v>1573</v>
      </c>
      <c r="J46" s="245" t="s">
        <v>1561</v>
      </c>
      <c r="K46" s="96"/>
      <c r="L46" s="95"/>
      <c r="M46" s="390"/>
      <c r="N46" s="95"/>
      <c r="O46" s="95"/>
      <c r="P46" s="246" t="str">
        <f>HOME!$B$15</f>
        <v>ENGLISH</v>
      </c>
      <c r="Q46" s="246" t="str">
        <f>HOME!$B$16</f>
        <v>HINDI</v>
      </c>
      <c r="R46" s="246" t="str">
        <f>HOME!$B$17</f>
        <v>TELUGU</v>
      </c>
      <c r="S46" s="246" t="str">
        <f>HOME!$B$18</f>
        <v>MATHS</v>
      </c>
      <c r="T46" s="246" t="str">
        <f>HOME!$B$19</f>
        <v>SCIENCE</v>
      </c>
      <c r="U46" s="246" t="str">
        <f>HOME!$B$20</f>
        <v>SOCIAL STUDIES</v>
      </c>
      <c r="V46" s="246">
        <f t="shared" si="1"/>
        <v>6</v>
      </c>
      <c r="W46" s="33"/>
      <c r="X46" s="33"/>
      <c r="Y46" s="33"/>
      <c r="Z46" s="33"/>
      <c r="AA46" s="4" t="str">
        <f t="shared" si="2"/>
        <v/>
      </c>
      <c r="AB46" s="4" t="str">
        <f t="shared" si="3"/>
        <v/>
      </c>
      <c r="AC46" s="383" t="str">
        <f t="shared" si="4"/>
        <v/>
      </c>
    </row>
    <row r="47" spans="1:29" s="2" customFormat="1" ht="20.100000000000001" customHeight="1">
      <c r="A47" s="17">
        <f t="shared" si="5"/>
        <v>41</v>
      </c>
      <c r="B47" s="89" t="str">
        <f t="shared" si="0"/>
        <v>K</v>
      </c>
      <c r="C47" s="336" t="s">
        <v>1702</v>
      </c>
      <c r="D47" s="337">
        <v>2760</v>
      </c>
      <c r="E47" s="338" t="s">
        <v>1703</v>
      </c>
      <c r="F47" s="339" t="s">
        <v>1704</v>
      </c>
      <c r="G47" s="336" t="s">
        <v>1559</v>
      </c>
      <c r="H47" s="336" t="s">
        <v>912</v>
      </c>
      <c r="I47" s="336" t="s">
        <v>1573</v>
      </c>
      <c r="J47" s="245" t="s">
        <v>1582</v>
      </c>
      <c r="K47" s="96"/>
      <c r="L47" s="95"/>
      <c r="M47" s="390"/>
      <c r="N47" s="95"/>
      <c r="O47" s="95"/>
      <c r="P47" s="246" t="str">
        <f>HOME!$B$15</f>
        <v>ENGLISH</v>
      </c>
      <c r="Q47" s="246" t="str">
        <f>HOME!$B$16</f>
        <v>HINDI</v>
      </c>
      <c r="R47" s="246" t="str">
        <f>HOME!$B$17</f>
        <v>TELUGU</v>
      </c>
      <c r="S47" s="246" t="str">
        <f>HOME!$B$18</f>
        <v>MATHS</v>
      </c>
      <c r="T47" s="246" t="str">
        <f>HOME!$B$19</f>
        <v>SCIENCE</v>
      </c>
      <c r="U47" s="246" t="str">
        <f>HOME!$B$20</f>
        <v>SOCIAL STUDIES</v>
      </c>
      <c r="V47" s="246">
        <f t="shared" si="1"/>
        <v>6</v>
      </c>
      <c r="W47" s="33"/>
      <c r="X47" s="33"/>
      <c r="Y47" s="33"/>
      <c r="Z47" s="33"/>
      <c r="AA47" s="4" t="str">
        <f t="shared" si="2"/>
        <v/>
      </c>
      <c r="AB47" s="4" t="str">
        <f t="shared" si="3"/>
        <v/>
      </c>
      <c r="AC47" s="383" t="str">
        <f t="shared" si="4"/>
        <v/>
      </c>
    </row>
    <row r="48" spans="1:29" s="2" customFormat="1" ht="20.100000000000001" customHeight="1">
      <c r="A48" s="17">
        <f t="shared" si="5"/>
        <v>42</v>
      </c>
      <c r="B48" s="89" t="str">
        <f t="shared" si="0"/>
        <v>K</v>
      </c>
      <c r="C48" s="336" t="s">
        <v>1705</v>
      </c>
      <c r="D48" s="337">
        <v>2762</v>
      </c>
      <c r="E48" s="338" t="s">
        <v>1691</v>
      </c>
      <c r="F48" s="339" t="s">
        <v>1706</v>
      </c>
      <c r="G48" s="336" t="s">
        <v>1559</v>
      </c>
      <c r="H48" s="336" t="s">
        <v>912</v>
      </c>
      <c r="I48" s="336" t="s">
        <v>1573</v>
      </c>
      <c r="J48" s="245" t="s">
        <v>1561</v>
      </c>
      <c r="K48" s="96"/>
      <c r="L48" s="95"/>
      <c r="M48" s="390"/>
      <c r="N48" s="95"/>
      <c r="O48" s="95"/>
      <c r="P48" s="246" t="str">
        <f>HOME!$B$15</f>
        <v>ENGLISH</v>
      </c>
      <c r="Q48" s="246" t="str">
        <f>HOME!$B$16</f>
        <v>HINDI</v>
      </c>
      <c r="R48" s="246" t="str">
        <f>HOME!$B$17</f>
        <v>TELUGU</v>
      </c>
      <c r="S48" s="246" t="str">
        <f>HOME!$B$18</f>
        <v>MATHS</v>
      </c>
      <c r="T48" s="246" t="str">
        <f>HOME!$B$19</f>
        <v>SCIENCE</v>
      </c>
      <c r="U48" s="246" t="str">
        <f>HOME!$B$20</f>
        <v>SOCIAL STUDIES</v>
      </c>
      <c r="V48" s="246">
        <f t="shared" si="1"/>
        <v>6</v>
      </c>
      <c r="W48" s="33"/>
      <c r="X48" s="33"/>
      <c r="Y48" s="33"/>
      <c r="Z48" s="33"/>
      <c r="AA48" s="4" t="str">
        <f t="shared" si="2"/>
        <v/>
      </c>
      <c r="AB48" s="4" t="str">
        <f t="shared" si="3"/>
        <v/>
      </c>
      <c r="AC48" s="383" t="str">
        <f t="shared" si="4"/>
        <v/>
      </c>
    </row>
    <row r="49" spans="1:29" s="2" customFormat="1" ht="20.100000000000001" customHeight="1">
      <c r="A49" s="17">
        <f t="shared" si="5"/>
        <v>43</v>
      </c>
      <c r="B49" s="89" t="str">
        <f t="shared" si="0"/>
        <v>K</v>
      </c>
      <c r="C49" s="336" t="s">
        <v>1707</v>
      </c>
      <c r="D49" s="337">
        <v>2763</v>
      </c>
      <c r="E49" s="338" t="s">
        <v>1708</v>
      </c>
      <c r="F49" s="339" t="s">
        <v>1709</v>
      </c>
      <c r="G49" s="342" t="s">
        <v>1559</v>
      </c>
      <c r="H49" s="342" t="s">
        <v>912</v>
      </c>
      <c r="I49" s="342" t="s">
        <v>1573</v>
      </c>
      <c r="J49" s="245" t="s">
        <v>1630</v>
      </c>
      <c r="K49" s="96"/>
      <c r="L49" s="95"/>
      <c r="M49" s="390"/>
      <c r="N49" s="95"/>
      <c r="O49" s="95"/>
      <c r="P49" s="246" t="str">
        <f>HOME!$B$15</f>
        <v>ENGLISH</v>
      </c>
      <c r="Q49" s="246" t="str">
        <f>HOME!$B$16</f>
        <v>HINDI</v>
      </c>
      <c r="R49" s="246" t="str">
        <f>HOME!$B$17</f>
        <v>TELUGU</v>
      </c>
      <c r="S49" s="246" t="str">
        <f>HOME!$B$18</f>
        <v>MATHS</v>
      </c>
      <c r="T49" s="246" t="str">
        <f>HOME!$B$19</f>
        <v>SCIENCE</v>
      </c>
      <c r="U49" s="246" t="str">
        <f>HOME!$B$20</f>
        <v>SOCIAL STUDIES</v>
      </c>
      <c r="V49" s="246">
        <f t="shared" si="1"/>
        <v>6</v>
      </c>
      <c r="W49" s="33"/>
      <c r="X49" s="33"/>
      <c r="Y49" s="33"/>
      <c r="Z49" s="33"/>
      <c r="AA49" s="4" t="str">
        <f t="shared" si="2"/>
        <v/>
      </c>
      <c r="AB49" s="4" t="str">
        <f t="shared" si="3"/>
        <v/>
      </c>
      <c r="AC49" s="383" t="str">
        <f t="shared" si="4"/>
        <v/>
      </c>
    </row>
    <row r="50" spans="1:29" s="2" customFormat="1" ht="20.100000000000001" customHeight="1">
      <c r="A50" s="17">
        <f t="shared" si="5"/>
        <v>44</v>
      </c>
      <c r="B50" s="89" t="str">
        <f t="shared" si="0"/>
        <v>M</v>
      </c>
      <c r="C50" s="336" t="s">
        <v>1710</v>
      </c>
      <c r="D50" s="337">
        <v>2765</v>
      </c>
      <c r="E50" s="338" t="s">
        <v>1711</v>
      </c>
      <c r="F50" s="339" t="s">
        <v>1605</v>
      </c>
      <c r="G50" s="336" t="s">
        <v>1596</v>
      </c>
      <c r="H50" s="336" t="s">
        <v>1470</v>
      </c>
      <c r="I50" s="336" t="s">
        <v>1573</v>
      </c>
      <c r="J50" s="245" t="s">
        <v>1685</v>
      </c>
      <c r="K50" s="96"/>
      <c r="L50" s="95"/>
      <c r="M50" s="390"/>
      <c r="N50" s="95"/>
      <c r="O50" s="95"/>
      <c r="P50" s="246" t="str">
        <f>HOME!$B$15</f>
        <v>ENGLISH</v>
      </c>
      <c r="Q50" s="246" t="str">
        <f>HOME!$B$16</f>
        <v>HINDI</v>
      </c>
      <c r="R50" s="246" t="str">
        <f>HOME!$B$17</f>
        <v>TELUGU</v>
      </c>
      <c r="S50" s="246" t="str">
        <f>HOME!$B$18</f>
        <v>MATHS</v>
      </c>
      <c r="T50" s="246" t="str">
        <f>HOME!$B$19</f>
        <v>SCIENCE</v>
      </c>
      <c r="U50" s="246" t="str">
        <f>HOME!$B$20</f>
        <v>SOCIAL STUDIES</v>
      </c>
      <c r="V50" s="246">
        <f t="shared" si="1"/>
        <v>6</v>
      </c>
      <c r="W50" s="33"/>
      <c r="X50" s="33"/>
      <c r="Y50" s="33"/>
      <c r="Z50" s="33"/>
      <c r="AA50" s="4" t="str">
        <f t="shared" si="2"/>
        <v/>
      </c>
      <c r="AB50" s="4" t="str">
        <f t="shared" si="3"/>
        <v/>
      </c>
      <c r="AC50" s="383" t="str">
        <f t="shared" si="4"/>
        <v/>
      </c>
    </row>
    <row r="51" spans="1:29" s="2" customFormat="1" ht="20.100000000000001" customHeight="1">
      <c r="A51" s="17">
        <f t="shared" si="5"/>
        <v>45</v>
      </c>
      <c r="B51" s="89" t="str">
        <f t="shared" si="0"/>
        <v>M</v>
      </c>
      <c r="C51" s="336" t="s">
        <v>1712</v>
      </c>
      <c r="D51" s="337">
        <v>2767</v>
      </c>
      <c r="E51" s="338" t="s">
        <v>1713</v>
      </c>
      <c r="F51" s="339" t="s">
        <v>1714</v>
      </c>
      <c r="G51" s="336" t="s">
        <v>1596</v>
      </c>
      <c r="H51" s="336" t="s">
        <v>1470</v>
      </c>
      <c r="I51" s="336" t="s">
        <v>1573</v>
      </c>
      <c r="J51" s="245" t="s">
        <v>1699</v>
      </c>
      <c r="K51" s="96"/>
      <c r="L51" s="95"/>
      <c r="M51" s="390"/>
      <c r="N51" s="95"/>
      <c r="O51" s="95"/>
      <c r="P51" s="246" t="str">
        <f>HOME!$B$15</f>
        <v>ENGLISH</v>
      </c>
      <c r="Q51" s="246" t="str">
        <f>HOME!$B$16</f>
        <v>HINDI</v>
      </c>
      <c r="R51" s="246" t="str">
        <f>HOME!$B$17</f>
        <v>TELUGU</v>
      </c>
      <c r="S51" s="246" t="str">
        <f>HOME!$B$18</f>
        <v>MATHS</v>
      </c>
      <c r="T51" s="246" t="str">
        <f>HOME!$B$19</f>
        <v>SCIENCE</v>
      </c>
      <c r="U51" s="246" t="str">
        <f>HOME!$B$20</f>
        <v>SOCIAL STUDIES</v>
      </c>
      <c r="V51" s="246">
        <f t="shared" si="1"/>
        <v>6</v>
      </c>
      <c r="W51" s="33"/>
      <c r="X51" s="33"/>
      <c r="Y51" s="33"/>
      <c r="Z51" s="33"/>
      <c r="AA51" s="4" t="str">
        <f t="shared" si="2"/>
        <v/>
      </c>
      <c r="AB51" s="4" t="str">
        <f t="shared" si="3"/>
        <v/>
      </c>
      <c r="AC51" s="383" t="str">
        <f t="shared" si="4"/>
        <v/>
      </c>
    </row>
    <row r="52" spans="1:29" s="2" customFormat="1" ht="20.100000000000001" customHeight="1">
      <c r="A52" s="17">
        <f t="shared" si="5"/>
        <v>46</v>
      </c>
      <c r="B52" s="89" t="str">
        <f t="shared" si="0"/>
        <v>F</v>
      </c>
      <c r="C52" s="336" t="s">
        <v>1715</v>
      </c>
      <c r="D52" s="337">
        <v>2768</v>
      </c>
      <c r="E52" s="338" t="s">
        <v>1716</v>
      </c>
      <c r="F52" s="339" t="s">
        <v>1717</v>
      </c>
      <c r="G52" s="336" t="s">
        <v>1596</v>
      </c>
      <c r="H52" s="336" t="s">
        <v>911</v>
      </c>
      <c r="I52" s="336" t="s">
        <v>1560</v>
      </c>
      <c r="J52" s="245" t="s">
        <v>1685</v>
      </c>
      <c r="K52" s="96"/>
      <c r="L52" s="95"/>
      <c r="M52" s="390"/>
      <c r="N52" s="95"/>
      <c r="O52" s="95"/>
      <c r="P52" s="246" t="str">
        <f>HOME!$B$15</f>
        <v>ENGLISH</v>
      </c>
      <c r="Q52" s="246" t="str">
        <f>HOME!$B$16</f>
        <v>HINDI</v>
      </c>
      <c r="R52" s="246" t="str">
        <f>HOME!$B$17</f>
        <v>TELUGU</v>
      </c>
      <c r="S52" s="246" t="str">
        <f>HOME!$B$18</f>
        <v>MATHS</v>
      </c>
      <c r="T52" s="246" t="str">
        <f>HOME!$B$19</f>
        <v>SCIENCE</v>
      </c>
      <c r="U52" s="246" t="str">
        <f>HOME!$B$20</f>
        <v>SOCIAL STUDIES</v>
      </c>
      <c r="V52" s="246">
        <f t="shared" si="1"/>
        <v>6</v>
      </c>
      <c r="W52" s="33"/>
      <c r="X52" s="33"/>
      <c r="Y52" s="33"/>
      <c r="Z52" s="33"/>
      <c r="AA52" s="4" t="str">
        <f t="shared" si="2"/>
        <v/>
      </c>
      <c r="AB52" s="4" t="str">
        <f t="shared" si="3"/>
        <v/>
      </c>
      <c r="AC52" s="383" t="str">
        <f t="shared" si="4"/>
        <v/>
      </c>
    </row>
    <row r="53" spans="1:29" s="2" customFormat="1" ht="20.100000000000001" customHeight="1">
      <c r="A53" s="17">
        <f t="shared" si="5"/>
        <v>47</v>
      </c>
      <c r="B53" s="89" t="str">
        <f t="shared" si="0"/>
        <v>I</v>
      </c>
      <c r="C53" s="336" t="s">
        <v>1718</v>
      </c>
      <c r="D53" s="337">
        <v>2769</v>
      </c>
      <c r="E53" s="338" t="s">
        <v>1719</v>
      </c>
      <c r="F53" s="339" t="s">
        <v>1720</v>
      </c>
      <c r="G53" s="336" t="s">
        <v>1559</v>
      </c>
      <c r="H53" s="336" t="s">
        <v>1470</v>
      </c>
      <c r="I53" s="336" t="s">
        <v>1573</v>
      </c>
      <c r="J53" s="245" t="s">
        <v>1582</v>
      </c>
      <c r="K53" s="96"/>
      <c r="L53" s="95"/>
      <c r="M53" s="390"/>
      <c r="N53" s="95"/>
      <c r="O53" s="95"/>
      <c r="P53" s="246" t="str">
        <f>HOME!$B$15</f>
        <v>ENGLISH</v>
      </c>
      <c r="Q53" s="246" t="str">
        <f>HOME!$B$16</f>
        <v>HINDI</v>
      </c>
      <c r="R53" s="246" t="str">
        <f>HOME!$B$17</f>
        <v>TELUGU</v>
      </c>
      <c r="S53" s="246" t="str">
        <f>HOME!$B$18</f>
        <v>MATHS</v>
      </c>
      <c r="T53" s="246" t="str">
        <f>HOME!$B$19</f>
        <v>SCIENCE</v>
      </c>
      <c r="U53" s="246" t="str">
        <f>HOME!$B$20</f>
        <v>SOCIAL STUDIES</v>
      </c>
      <c r="V53" s="246">
        <f t="shared" si="1"/>
        <v>6</v>
      </c>
      <c r="W53" s="33"/>
      <c r="X53" s="33"/>
      <c r="Y53" s="33"/>
      <c r="Z53" s="33"/>
      <c r="AA53" s="4" t="str">
        <f t="shared" si="2"/>
        <v/>
      </c>
      <c r="AB53" s="4" t="str">
        <f t="shared" si="3"/>
        <v/>
      </c>
      <c r="AC53" s="383" t="str">
        <f t="shared" si="4"/>
        <v/>
      </c>
    </row>
    <row r="54" spans="1:29" s="2" customFormat="1" ht="20.100000000000001" customHeight="1">
      <c r="A54" s="17">
        <f t="shared" si="5"/>
        <v>48</v>
      </c>
      <c r="B54" s="89" t="str">
        <f t="shared" si="0"/>
        <v>J</v>
      </c>
      <c r="C54" s="336" t="s">
        <v>1721</v>
      </c>
      <c r="D54" s="337">
        <v>2770</v>
      </c>
      <c r="E54" s="338" t="s">
        <v>1722</v>
      </c>
      <c r="F54" s="339" t="s">
        <v>1723</v>
      </c>
      <c r="G54" s="336" t="s">
        <v>1559</v>
      </c>
      <c r="H54" s="336" t="s">
        <v>911</v>
      </c>
      <c r="I54" s="336" t="s">
        <v>1573</v>
      </c>
      <c r="J54" s="245" t="s">
        <v>1561</v>
      </c>
      <c r="K54" s="96"/>
      <c r="L54" s="95"/>
      <c r="M54" s="390"/>
      <c r="N54" s="95"/>
      <c r="O54" s="95"/>
      <c r="P54" s="246" t="str">
        <f>HOME!$B$15</f>
        <v>ENGLISH</v>
      </c>
      <c r="Q54" s="246" t="str">
        <f>HOME!$B$16</f>
        <v>HINDI</v>
      </c>
      <c r="R54" s="246" t="str">
        <f>HOME!$B$17</f>
        <v>TELUGU</v>
      </c>
      <c r="S54" s="246" t="str">
        <f>HOME!$B$18</f>
        <v>MATHS</v>
      </c>
      <c r="T54" s="246" t="str">
        <f>HOME!$B$19</f>
        <v>SCIENCE</v>
      </c>
      <c r="U54" s="246" t="str">
        <f>HOME!$B$20</f>
        <v>SOCIAL STUDIES</v>
      </c>
      <c r="V54" s="246">
        <f t="shared" si="1"/>
        <v>6</v>
      </c>
      <c r="W54" s="33"/>
      <c r="X54" s="33"/>
      <c r="Y54" s="33"/>
      <c r="Z54" s="33"/>
      <c r="AA54" s="4" t="str">
        <f t="shared" si="2"/>
        <v/>
      </c>
      <c r="AB54" s="4" t="str">
        <f t="shared" si="3"/>
        <v/>
      </c>
      <c r="AC54" s="383" t="str">
        <f t="shared" si="4"/>
        <v/>
      </c>
    </row>
    <row r="55" spans="1:29" s="2" customFormat="1" ht="20.100000000000001" customHeight="1">
      <c r="A55" s="17">
        <f t="shared" si="5"/>
        <v>49</v>
      </c>
      <c r="B55" s="89" t="str">
        <f t="shared" si="0"/>
        <v>I</v>
      </c>
      <c r="C55" s="336" t="s">
        <v>1615</v>
      </c>
      <c r="D55" s="337">
        <v>2772</v>
      </c>
      <c r="E55" s="338" t="s">
        <v>1724</v>
      </c>
      <c r="F55" s="339" t="s">
        <v>1595</v>
      </c>
      <c r="G55" s="336" t="s">
        <v>1559</v>
      </c>
      <c r="H55" s="336" t="s">
        <v>1470</v>
      </c>
      <c r="I55" s="336" t="s">
        <v>1573</v>
      </c>
      <c r="J55" s="245" t="s">
        <v>1582</v>
      </c>
      <c r="K55" s="96"/>
      <c r="L55" s="95"/>
      <c r="M55" s="390"/>
      <c r="N55" s="95"/>
      <c r="O55" s="95"/>
      <c r="P55" s="246" t="str">
        <f>HOME!$B$15</f>
        <v>ENGLISH</v>
      </c>
      <c r="Q55" s="246" t="str">
        <f>HOME!$B$16</f>
        <v>HINDI</v>
      </c>
      <c r="R55" s="246" t="str">
        <f>HOME!$B$17</f>
        <v>TELUGU</v>
      </c>
      <c r="S55" s="246" t="str">
        <f>HOME!$B$18</f>
        <v>MATHS</v>
      </c>
      <c r="T55" s="246" t="str">
        <f>HOME!$B$19</f>
        <v>SCIENCE</v>
      </c>
      <c r="U55" s="246" t="str">
        <f>HOME!$B$20</f>
        <v>SOCIAL STUDIES</v>
      </c>
      <c r="V55" s="246">
        <f t="shared" si="1"/>
        <v>6</v>
      </c>
      <c r="W55" s="33"/>
      <c r="X55" s="33"/>
      <c r="Y55" s="33"/>
      <c r="Z55" s="33"/>
      <c r="AA55" s="4" t="str">
        <f t="shared" si="2"/>
        <v/>
      </c>
      <c r="AB55" s="4" t="str">
        <f t="shared" si="3"/>
        <v/>
      </c>
      <c r="AC55" s="383" t="str">
        <f t="shared" si="4"/>
        <v/>
      </c>
    </row>
    <row r="56" spans="1:29" s="2" customFormat="1" ht="20.100000000000001" customHeight="1">
      <c r="A56" s="17">
        <f t="shared" si="5"/>
        <v>50</v>
      </c>
      <c r="B56" s="89" t="str">
        <f t="shared" si="0"/>
        <v>J</v>
      </c>
      <c r="C56" s="336" t="s">
        <v>1725</v>
      </c>
      <c r="D56" s="337">
        <v>2773</v>
      </c>
      <c r="E56" s="338" t="s">
        <v>1726</v>
      </c>
      <c r="F56" s="339" t="s">
        <v>1727</v>
      </c>
      <c r="G56" s="336" t="s">
        <v>1559</v>
      </c>
      <c r="H56" s="336" t="s">
        <v>911</v>
      </c>
      <c r="I56" s="336" t="s">
        <v>1573</v>
      </c>
      <c r="J56" s="245" t="s">
        <v>1582</v>
      </c>
      <c r="K56" s="96"/>
      <c r="L56" s="95"/>
      <c r="M56" s="390"/>
      <c r="N56" s="95"/>
      <c r="O56" s="95"/>
      <c r="P56" s="246" t="str">
        <f>HOME!$B$15</f>
        <v>ENGLISH</v>
      </c>
      <c r="Q56" s="246" t="str">
        <f>HOME!$B$16</f>
        <v>HINDI</v>
      </c>
      <c r="R56" s="246" t="str">
        <f>HOME!$B$17</f>
        <v>TELUGU</v>
      </c>
      <c r="S56" s="246" t="str">
        <f>HOME!$B$18</f>
        <v>MATHS</v>
      </c>
      <c r="T56" s="246" t="str">
        <f>HOME!$B$19</f>
        <v>SCIENCE</v>
      </c>
      <c r="U56" s="246" t="str">
        <f>HOME!$B$20</f>
        <v>SOCIAL STUDIES</v>
      </c>
      <c r="V56" s="246">
        <f t="shared" si="1"/>
        <v>6</v>
      </c>
      <c r="W56" s="33"/>
      <c r="X56" s="33"/>
      <c r="Y56" s="33"/>
      <c r="Z56" s="33"/>
      <c r="AA56" s="4" t="str">
        <f t="shared" si="2"/>
        <v/>
      </c>
      <c r="AB56" s="4" t="str">
        <f t="shared" si="3"/>
        <v/>
      </c>
      <c r="AC56" s="383" t="str">
        <f t="shared" si="4"/>
        <v/>
      </c>
    </row>
  </sheetData>
  <protectedRanges>
    <protectedRange sqref="O1" name="Range4"/>
    <protectedRange sqref="D2:I2" name="Range2"/>
    <protectedRange sqref="A42:B56 A7:B41 L7:Z41 K42:Z56" name="Range1"/>
    <protectedRange sqref="M4:N4 W4" name="Range3"/>
    <protectedRange sqref="P1:V1" name="Range4_1"/>
    <protectedRange sqref="C7:K41" name="Range1_1"/>
    <protectedRange sqref="C42:J56" name="Range1_2"/>
  </protectedRanges>
  <mergeCells count="48">
    <mergeCell ref="S1:U4"/>
    <mergeCell ref="A1:C1"/>
    <mergeCell ref="U5:U6"/>
    <mergeCell ref="D1:I1"/>
    <mergeCell ref="J1:K1"/>
    <mergeCell ref="D3:J3"/>
    <mergeCell ref="H4:I4"/>
    <mergeCell ref="D4:G4"/>
    <mergeCell ref="J4:K4"/>
    <mergeCell ref="G5:G6"/>
    <mergeCell ref="H5:H6"/>
    <mergeCell ref="F5:F6"/>
    <mergeCell ref="G2:H2"/>
    <mergeCell ref="A2:C2"/>
    <mergeCell ref="A3:C3"/>
    <mergeCell ref="P5:P6"/>
    <mergeCell ref="N5:N6"/>
    <mergeCell ref="A4:C4"/>
    <mergeCell ref="O5:O6"/>
    <mergeCell ref="D2:F2"/>
    <mergeCell ref="A5:A6"/>
    <mergeCell ref="C5:C6"/>
    <mergeCell ref="D5:D6"/>
    <mergeCell ref="J5:J6"/>
    <mergeCell ref="K5:K6"/>
    <mergeCell ref="B5:B6"/>
    <mergeCell ref="I5:I6"/>
    <mergeCell ref="L2:N2"/>
    <mergeCell ref="L3:N3"/>
    <mergeCell ref="M4:N4"/>
    <mergeCell ref="M5:M6"/>
    <mergeCell ref="L5:L6"/>
    <mergeCell ref="O1:O4"/>
    <mergeCell ref="E5:E6"/>
    <mergeCell ref="Y5:Z5"/>
    <mergeCell ref="AA5:AB5"/>
    <mergeCell ref="J2:K2"/>
    <mergeCell ref="Q5:Q6"/>
    <mergeCell ref="R5:R6"/>
    <mergeCell ref="V1:V4"/>
    <mergeCell ref="W1:AC4"/>
    <mergeCell ref="M1:N1"/>
    <mergeCell ref="S5:S6"/>
    <mergeCell ref="T5:T6"/>
    <mergeCell ref="AC5:AC6"/>
    <mergeCell ref="V5:V6"/>
    <mergeCell ref="W5:X5"/>
    <mergeCell ref="P1:R4"/>
  </mergeCells>
  <phoneticPr fontId="12" type="noConversion"/>
  <conditionalFormatting sqref="B7:B56">
    <cfRule type="cellIs" dxfId="234" priority="20" operator="greaterThan">
      <formula>0</formula>
    </cfRule>
    <cfRule type="cellIs" dxfId="233" priority="21" operator="greaterThan">
      <formula>0</formula>
    </cfRule>
  </conditionalFormatting>
  <conditionalFormatting sqref="K42:AC56 L7:AC41">
    <cfRule type="containsBlanks" dxfId="232" priority="3">
      <formula>LEN(TRIM(K7))=0</formula>
    </cfRule>
  </conditionalFormatting>
  <conditionalFormatting sqref="C7:K41">
    <cfRule type="containsBlanks" dxfId="231" priority="2">
      <formula>LEN(TRIM(C7))=0</formula>
    </cfRule>
  </conditionalFormatting>
  <conditionalFormatting sqref="C42:J56">
    <cfRule type="containsBlanks" dxfId="230" priority="1">
      <formula>LEN(TRIM(C42))=0</formula>
    </cfRule>
  </conditionalFormatting>
  <dataValidations count="5">
    <dataValidation type="list" allowBlank="1" showInputMessage="1" showErrorMessage="1" prompt="SELECT FROM THE LIST" sqref="G7:G56">
      <formula1>"BOY,GIRL"</formula1>
    </dataValidation>
    <dataValidation type="list" allowBlank="1" showInputMessage="1" showErrorMessage="1" prompt="SELECT FROM THE LIST" sqref="H7:H56">
      <formula1>"GEN,OBC,SC,ST"</formula1>
    </dataValidation>
    <dataValidation type="list" allowBlank="1" showInputMessage="1" showErrorMessage="1" prompt="SELECT FROM THE LIST" sqref="I7:I56">
      <formula1>"URBAN,RURAL"</formula1>
    </dataValidation>
    <dataValidation type="textLength" operator="equal" allowBlank="1" showInputMessage="1" showErrorMessage="1" errorTitle="Warning" error="Enter 12 Digit Aadhar No." sqref="F7:F56">
      <formula1>12</formula1>
    </dataValidation>
    <dataValidation type="textLength" operator="equal" allowBlank="1" showInputMessage="1" showErrorMessage="1" prompt="Enter 12 Digit Aadhar No." sqref="M7:M56">
      <formula1>12</formula1>
    </dataValidation>
  </dataValidations>
  <hyperlinks>
    <hyperlink ref="O1" location="HOME!B1" display="ð"/>
  </hyperlinks>
  <pageMargins left="0.43307086614173229" right="0.43307086614173229" top="0.51181102362204722" bottom="0.51181102362204722" header="0.31496062992125984" footer="0.31496062992125984"/>
  <pageSetup paperSize="9" scale="39" orientation="landscape" blackAndWhite="1" r:id="rId1"/>
  <headerFooter>
    <oddHeader>Prepared by Dr. SUNIL KUMAR &amp;D&amp;RPage &amp;P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T FROM THE LIST">
          <x14:formula1>
            <xm:f>'BACKUP SHEET'!$A$17:$A$19</xm:f>
          </x14:formula1>
          <xm:sqref>N7:N56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C000"/>
  </sheetPr>
  <dimension ref="A1:DO457"/>
  <sheetViews>
    <sheetView showGridLines="0" defaultGridColor="0" view="pageBreakPreview" topLeftCell="CA8" colorId="10" zoomScale="85" zoomScaleNormal="71" zoomScaleSheetLayoutView="85" workbookViewId="0">
      <selection activeCell="CU20" sqref="CU20"/>
    </sheetView>
  </sheetViews>
  <sheetFormatPr defaultRowHeight="12.75"/>
  <cols>
    <col min="1" max="1" width="1.5703125" style="350" customWidth="1"/>
    <col min="2" max="2" width="4.42578125" style="350" customWidth="1"/>
    <col min="3" max="3" width="31" style="451" bestFit="1" customWidth="1"/>
    <col min="4" max="4" width="9.140625" style="350" customWidth="1"/>
    <col min="5" max="5" width="5" style="453" customWidth="1"/>
    <col min="6" max="9" width="4.28515625" style="453" customWidth="1"/>
    <col min="10" max="10" width="4.85546875" style="453" customWidth="1"/>
    <col min="11" max="11" width="5.85546875" style="454" customWidth="1"/>
    <col min="12" max="12" width="9.140625" style="455" bestFit="1" customWidth="1"/>
    <col min="13" max="13" width="6.140625" style="455" customWidth="1"/>
    <col min="14" max="14" width="5.85546875" style="456" customWidth="1"/>
    <col min="15" max="15" width="1.5703125" style="350" customWidth="1"/>
    <col min="16" max="16" width="3.42578125" style="350" customWidth="1"/>
    <col min="17" max="17" width="31" style="457" bestFit="1" customWidth="1"/>
    <col min="18" max="18" width="8" style="458" customWidth="1"/>
    <col min="19" max="19" width="4.85546875" style="453" customWidth="1"/>
    <col min="20" max="21" width="4.28515625" style="453" customWidth="1"/>
    <col min="22" max="22" width="4.42578125" style="453" customWidth="1"/>
    <col min="23" max="24" width="4.28515625" style="453" customWidth="1"/>
    <col min="25" max="25" width="5.7109375" style="453" customWidth="1"/>
    <col min="26" max="26" width="6.28515625" style="453" customWidth="1"/>
    <col min="27" max="27" width="6.28515625" style="350" customWidth="1"/>
    <col min="28" max="28" width="6.140625" style="350" customWidth="1"/>
    <col min="29" max="29" width="1.5703125" style="350" customWidth="1"/>
    <col min="30" max="30" width="3.28515625" style="350" customWidth="1"/>
    <col min="31" max="31" width="31" style="451" bestFit="1" customWidth="1"/>
    <col min="32" max="32" width="8.85546875" style="350" customWidth="1"/>
    <col min="33" max="35" width="4.28515625" style="350" customWidth="1"/>
    <col min="36" max="36" width="5" style="350" customWidth="1"/>
    <col min="37" max="37" width="4.85546875" style="350" customWidth="1"/>
    <col min="38" max="38" width="6.140625" style="350" customWidth="1"/>
    <col min="39" max="39" width="6.28515625" style="350" customWidth="1"/>
    <col min="40" max="41" width="6.7109375" style="350" customWidth="1"/>
    <col min="42" max="42" width="6.85546875" style="350" customWidth="1"/>
    <col min="43" max="43" width="1.5703125" style="350" customWidth="1"/>
    <col min="44" max="44" width="3.140625" style="350" customWidth="1"/>
    <col min="45" max="45" width="31" style="451" bestFit="1" customWidth="1"/>
    <col min="46" max="46" width="7" style="350" customWidth="1"/>
    <col min="47" max="51" width="4.28515625" style="350" customWidth="1"/>
    <col min="52" max="52" width="4" style="350" customWidth="1"/>
    <col min="53" max="53" width="6.85546875" style="350" customWidth="1"/>
    <col min="54" max="54" width="7.28515625" style="350" customWidth="1"/>
    <col min="55" max="56" width="6.28515625" style="350" customWidth="1"/>
    <col min="57" max="57" width="1.5703125" style="350" customWidth="1"/>
    <col min="58" max="58" width="3.28515625" style="350" customWidth="1"/>
    <col min="59" max="59" width="31" style="460" bestFit="1" customWidth="1"/>
    <col min="60" max="60" width="6.7109375" style="458" customWidth="1"/>
    <col min="61" max="66" width="4.28515625" style="350" customWidth="1"/>
    <col min="67" max="67" width="6.85546875" style="350" customWidth="1"/>
    <col min="68" max="68" width="5.7109375" style="350" customWidth="1"/>
    <col min="69" max="70" width="6.28515625" style="350" customWidth="1"/>
    <col min="71" max="71" width="1.5703125" style="350" customWidth="1"/>
    <col min="72" max="72" width="3.140625" style="350" customWidth="1"/>
    <col min="73" max="73" width="31" style="461" bestFit="1" customWidth="1"/>
    <col min="74" max="74" width="8" style="350" customWidth="1"/>
    <col min="75" max="77" width="4.28515625" style="350" customWidth="1"/>
    <col min="78" max="78" width="5.28515625" style="350" customWidth="1"/>
    <col min="79" max="79" width="5" style="350" customWidth="1"/>
    <col min="80" max="80" width="5.42578125" style="350" customWidth="1"/>
    <col min="81" max="81" width="5.7109375" style="350" customWidth="1"/>
    <col min="82" max="82" width="5.85546875" style="350" customWidth="1"/>
    <col min="83" max="83" width="6.42578125" style="350" customWidth="1"/>
    <col min="84" max="84" width="5.7109375" style="350" customWidth="1"/>
    <col min="85" max="85" width="1.5703125" style="350" customWidth="1"/>
    <col min="86" max="86" width="4" style="350" bestFit="1" customWidth="1"/>
    <col min="87" max="87" width="22.7109375" style="350" customWidth="1"/>
    <col min="88" max="88" width="10.140625" style="350" bestFit="1" customWidth="1"/>
    <col min="89" max="89" width="4.5703125" style="350" customWidth="1"/>
    <col min="90" max="91" width="4.28515625" style="350" customWidth="1"/>
    <col min="92" max="92" width="5" style="350" customWidth="1"/>
    <col min="93" max="94" width="4.28515625" style="350" customWidth="1"/>
    <col min="95" max="95" width="7.42578125" style="350" customWidth="1"/>
    <col min="96" max="96" width="5.7109375" style="350" customWidth="1"/>
    <col min="97" max="97" width="7" style="350" customWidth="1"/>
    <col min="98" max="98" width="6.42578125" style="350" customWidth="1"/>
    <col min="99" max="99" width="6.7109375" style="350" customWidth="1"/>
    <col min="100" max="100" width="6.28515625" style="350" customWidth="1"/>
    <col min="101" max="101" width="6" style="350" customWidth="1"/>
    <col min="102" max="102" width="1.5703125" style="350" customWidth="1"/>
    <col min="103" max="103" width="4" style="350" bestFit="1" customWidth="1"/>
    <col min="104" max="104" width="24.140625" style="350" customWidth="1"/>
    <col min="105" max="105" width="6.42578125" style="350" customWidth="1"/>
    <col min="106" max="107" width="4.5703125" style="350" bestFit="1" customWidth="1"/>
    <col min="108" max="108" width="5.140625" style="350" bestFit="1" customWidth="1"/>
    <col min="109" max="109" width="5.140625" style="350" customWidth="1"/>
    <col min="110" max="111" width="4.5703125" style="350" bestFit="1" customWidth="1"/>
    <col min="112" max="112" width="5.140625" style="350" bestFit="1" customWidth="1"/>
    <col min="113" max="115" width="4.28515625" style="350" customWidth="1"/>
    <col min="116" max="116" width="6.28515625" style="350" customWidth="1"/>
    <col min="117" max="16384" width="9.140625" style="350"/>
  </cols>
  <sheetData>
    <row r="1" spans="1:116" ht="22.5" customHeight="1" thickBot="1">
      <c r="A1" s="686"/>
      <c r="B1" s="683" t="str">
        <f>'STUDENT PROFILE'!$D$1</f>
        <v>JAWHAR NAVODAYA VIDYALAYA</v>
      </c>
      <c r="C1" s="683"/>
      <c r="D1" s="683"/>
      <c r="E1" s="683" t="str">
        <f>HOME!$G$6</f>
        <v>MANDYA</v>
      </c>
      <c r="F1" s="683"/>
      <c r="G1" s="683"/>
      <c r="H1" s="683"/>
      <c r="I1" s="683"/>
      <c r="J1" s="708" t="s">
        <v>53</v>
      </c>
      <c r="K1" s="708"/>
      <c r="L1" s="683" t="str">
        <f>HOME!$G$4</f>
        <v>HYDERABAD</v>
      </c>
      <c r="M1" s="683"/>
      <c r="N1" s="683"/>
      <c r="O1" s="770"/>
      <c r="P1" s="683" t="str">
        <f>'STUDENT PROFILE'!$D$1</f>
        <v>JAWHAR NAVODAYA VIDYALAYA</v>
      </c>
      <c r="Q1" s="683"/>
      <c r="R1" s="683"/>
      <c r="S1" s="683" t="str">
        <f>HOME!$G$6</f>
        <v>MANDYA</v>
      </c>
      <c r="T1" s="683"/>
      <c r="U1" s="683"/>
      <c r="V1" s="683"/>
      <c r="W1" s="683"/>
      <c r="X1" s="708" t="s">
        <v>53</v>
      </c>
      <c r="Y1" s="708"/>
      <c r="Z1" s="683" t="str">
        <f>HOME!$G$4</f>
        <v>HYDERABAD</v>
      </c>
      <c r="AA1" s="683"/>
      <c r="AB1" s="683"/>
      <c r="AC1" s="686"/>
      <c r="AD1" s="683" t="str">
        <f>'STUDENT PROFILE'!$D$1</f>
        <v>JAWHAR NAVODAYA VIDYALAYA</v>
      </c>
      <c r="AE1" s="683"/>
      <c r="AF1" s="683"/>
      <c r="AG1" s="683" t="str">
        <f>HOME!$G$6</f>
        <v>MANDYA</v>
      </c>
      <c r="AH1" s="683"/>
      <c r="AI1" s="683"/>
      <c r="AJ1" s="683"/>
      <c r="AK1" s="683"/>
      <c r="AL1" s="708" t="s">
        <v>53</v>
      </c>
      <c r="AM1" s="708"/>
      <c r="AN1" s="683" t="str">
        <f>HOME!$G$4</f>
        <v>HYDERABAD</v>
      </c>
      <c r="AO1" s="683"/>
      <c r="AP1" s="683"/>
      <c r="AQ1" s="686"/>
      <c r="AR1" s="683" t="str">
        <f>'STUDENT PROFILE'!$D$1</f>
        <v>JAWHAR NAVODAYA VIDYALAYA</v>
      </c>
      <c r="AS1" s="683"/>
      <c r="AT1" s="683"/>
      <c r="AU1" s="683" t="str">
        <f>HOME!$G$6</f>
        <v>MANDYA</v>
      </c>
      <c r="AV1" s="683"/>
      <c r="AW1" s="683"/>
      <c r="AX1" s="683"/>
      <c r="AY1" s="683"/>
      <c r="AZ1" s="708" t="s">
        <v>53</v>
      </c>
      <c r="BA1" s="708"/>
      <c r="BB1" s="683" t="str">
        <f>HOME!$G$4</f>
        <v>HYDERABAD</v>
      </c>
      <c r="BC1" s="683"/>
      <c r="BD1" s="683"/>
      <c r="BE1" s="686"/>
      <c r="BF1" s="683" t="str">
        <f>'STUDENT PROFILE'!$D$1</f>
        <v>JAWHAR NAVODAYA VIDYALAYA</v>
      </c>
      <c r="BG1" s="683"/>
      <c r="BH1" s="683"/>
      <c r="BI1" s="683" t="str">
        <f>HOME!$G$6</f>
        <v>MANDYA</v>
      </c>
      <c r="BJ1" s="683"/>
      <c r="BK1" s="683"/>
      <c r="BL1" s="683"/>
      <c r="BM1" s="683"/>
      <c r="BN1" s="708" t="s">
        <v>53</v>
      </c>
      <c r="BO1" s="708"/>
      <c r="BP1" s="683" t="str">
        <f>HOME!$G$4</f>
        <v>HYDERABAD</v>
      </c>
      <c r="BQ1" s="683"/>
      <c r="BR1" s="683"/>
      <c r="BS1" s="686"/>
      <c r="BT1" s="683" t="str">
        <f>'STUDENT PROFILE'!$D$1</f>
        <v>JAWHAR NAVODAYA VIDYALAYA</v>
      </c>
      <c r="BU1" s="683"/>
      <c r="BV1" s="683"/>
      <c r="BW1" s="683" t="str">
        <f>HOME!$G$6</f>
        <v>MANDYA</v>
      </c>
      <c r="BX1" s="683"/>
      <c r="BY1" s="683"/>
      <c r="BZ1" s="683"/>
      <c r="CA1" s="683"/>
      <c r="CB1" s="708" t="s">
        <v>53</v>
      </c>
      <c r="CC1" s="708"/>
      <c r="CD1" s="683" t="str">
        <f>HOME!$G$4</f>
        <v>HYDERABAD</v>
      </c>
      <c r="CE1" s="683"/>
      <c r="CF1" s="683"/>
      <c r="CG1" s="686"/>
      <c r="CH1" s="763" t="str">
        <f>'STUDENT PROFILE'!$D$1</f>
        <v>JAWHAR NAVODAYA VIDYALAYA</v>
      </c>
      <c r="CI1" s="738"/>
      <c r="CJ1" s="738"/>
      <c r="CK1" s="738"/>
      <c r="CL1" s="738"/>
      <c r="CM1" s="739"/>
      <c r="CN1" s="737" t="str">
        <f>BW1</f>
        <v>MANDYA</v>
      </c>
      <c r="CO1" s="738"/>
      <c r="CP1" s="738"/>
      <c r="CQ1" s="739"/>
      <c r="CR1" s="737" t="str">
        <f>CB1</f>
        <v>REGION</v>
      </c>
      <c r="CS1" s="738"/>
      <c r="CT1" s="739"/>
      <c r="CU1" s="660" t="str">
        <f>CD1</f>
        <v>HYDERABAD</v>
      </c>
      <c r="CV1" s="661"/>
      <c r="CW1" s="662"/>
      <c r="CX1" s="686"/>
      <c r="CY1" s="655" t="str">
        <f>'STUDENT PROFILE'!$D$1</f>
        <v>JAWHAR NAVODAYA VIDYALAYA</v>
      </c>
      <c r="CZ1" s="655"/>
      <c r="DA1" s="655"/>
      <c r="DB1" s="655"/>
      <c r="DC1" s="655"/>
      <c r="DD1" s="655" t="str">
        <f>CN1</f>
        <v>MANDYA</v>
      </c>
      <c r="DE1" s="655"/>
      <c r="DF1" s="655"/>
      <c r="DG1" s="655" t="str">
        <f>CR1</f>
        <v>REGION</v>
      </c>
      <c r="DH1" s="655"/>
      <c r="DI1" s="655"/>
      <c r="DJ1" s="655" t="str">
        <f>CU1</f>
        <v>HYDERABAD</v>
      </c>
      <c r="DK1" s="655"/>
      <c r="DL1" s="655"/>
    </row>
    <row r="2" spans="1:116" ht="18" customHeight="1">
      <c r="A2" s="686"/>
      <c r="B2" s="767"/>
      <c r="C2" s="394" t="s">
        <v>25</v>
      </c>
      <c r="D2" s="698" t="str">
        <f>HOME!$G$9</f>
        <v>VIII B</v>
      </c>
      <c r="E2" s="698"/>
      <c r="F2" s="698"/>
      <c r="G2" s="698"/>
      <c r="H2" s="698"/>
      <c r="I2" s="698"/>
      <c r="J2" s="698"/>
      <c r="K2" s="698"/>
      <c r="L2" s="699"/>
      <c r="M2" s="663" t="s">
        <v>929</v>
      </c>
      <c r="N2" s="664"/>
      <c r="O2" s="770"/>
      <c r="P2" s="707"/>
      <c r="Q2" s="394" t="s">
        <v>25</v>
      </c>
      <c r="R2" s="698" t="str">
        <f>HOME!$G$9</f>
        <v>VIII B</v>
      </c>
      <c r="S2" s="698"/>
      <c r="T2" s="698"/>
      <c r="U2" s="698"/>
      <c r="V2" s="698"/>
      <c r="W2" s="698"/>
      <c r="X2" s="698"/>
      <c r="Y2" s="698"/>
      <c r="Z2" s="699"/>
      <c r="AA2" s="663" t="s">
        <v>929</v>
      </c>
      <c r="AB2" s="664"/>
      <c r="AC2" s="686"/>
      <c r="AD2" s="707"/>
      <c r="AE2" s="394" t="s">
        <v>25</v>
      </c>
      <c r="AF2" s="726" t="str">
        <f>HOME!$G$9</f>
        <v>VIII B</v>
      </c>
      <c r="AG2" s="726"/>
      <c r="AH2" s="726"/>
      <c r="AI2" s="726"/>
      <c r="AJ2" s="726"/>
      <c r="AK2" s="726"/>
      <c r="AL2" s="726"/>
      <c r="AM2" s="726"/>
      <c r="AN2" s="727"/>
      <c r="AO2" s="663" t="s">
        <v>929</v>
      </c>
      <c r="AP2" s="664"/>
      <c r="AQ2" s="686"/>
      <c r="AR2" s="704"/>
      <c r="AS2" s="394" t="s">
        <v>25</v>
      </c>
      <c r="AT2" s="698" t="str">
        <f>HOME!$G$9</f>
        <v>VIII B</v>
      </c>
      <c r="AU2" s="698"/>
      <c r="AV2" s="698"/>
      <c r="AW2" s="698"/>
      <c r="AX2" s="698"/>
      <c r="AY2" s="698"/>
      <c r="AZ2" s="698"/>
      <c r="BA2" s="698"/>
      <c r="BB2" s="699"/>
      <c r="BC2" s="663" t="s">
        <v>929</v>
      </c>
      <c r="BD2" s="664"/>
      <c r="BE2" s="686"/>
      <c r="BF2" s="704"/>
      <c r="BG2" s="394" t="s">
        <v>25</v>
      </c>
      <c r="BH2" s="698" t="str">
        <f>HOME!$G$9</f>
        <v>VIII B</v>
      </c>
      <c r="BI2" s="698"/>
      <c r="BJ2" s="698"/>
      <c r="BK2" s="698"/>
      <c r="BL2" s="698"/>
      <c r="BM2" s="698"/>
      <c r="BN2" s="698"/>
      <c r="BO2" s="698"/>
      <c r="BP2" s="699"/>
      <c r="BQ2" s="776" t="s">
        <v>929</v>
      </c>
      <c r="BR2" s="777"/>
      <c r="BS2" s="686"/>
      <c r="BT2" s="707"/>
      <c r="BU2" s="395" t="s">
        <v>25</v>
      </c>
      <c r="BV2" s="698" t="str">
        <f>HOME!$G$9</f>
        <v>VIII B</v>
      </c>
      <c r="BW2" s="698"/>
      <c r="BX2" s="698"/>
      <c r="BY2" s="698"/>
      <c r="BZ2" s="698"/>
      <c r="CA2" s="698"/>
      <c r="CB2" s="698"/>
      <c r="CC2" s="698"/>
      <c r="CD2" s="699"/>
      <c r="CE2" s="663" t="s">
        <v>929</v>
      </c>
      <c r="CF2" s="664"/>
      <c r="CG2" s="686"/>
      <c r="CH2" s="680"/>
      <c r="CI2" s="396" t="s">
        <v>25</v>
      </c>
      <c r="CJ2" s="669" t="str">
        <f>BV2</f>
        <v>VIII B</v>
      </c>
      <c r="CK2" s="669"/>
      <c r="CL2" s="669"/>
      <c r="CM2" s="669"/>
      <c r="CN2" s="669"/>
      <c r="CO2" s="669"/>
      <c r="CP2" s="669"/>
      <c r="CQ2" s="669"/>
      <c r="CR2" s="669"/>
      <c r="CS2" s="669"/>
      <c r="CT2" s="669"/>
      <c r="CU2" s="669"/>
      <c r="CV2" s="663" t="s">
        <v>929</v>
      </c>
      <c r="CW2" s="664"/>
      <c r="CX2" s="686"/>
      <c r="CY2" s="680"/>
      <c r="CZ2" s="396" t="s">
        <v>25</v>
      </c>
      <c r="DA2" s="675" t="str">
        <f>'STUDENT PROFILE'!$L$2</f>
        <v>VIII B</v>
      </c>
      <c r="DB2" s="676"/>
      <c r="DC2" s="676"/>
      <c r="DD2" s="676"/>
      <c r="DE2" s="676"/>
      <c r="DF2" s="676"/>
      <c r="DG2" s="676"/>
      <c r="DH2" s="676"/>
      <c r="DI2" s="676"/>
      <c r="DJ2" s="791" t="s">
        <v>929</v>
      </c>
      <c r="DK2" s="791"/>
      <c r="DL2" s="791"/>
    </row>
    <row r="3" spans="1:116" ht="18" customHeight="1">
      <c r="A3" s="686"/>
      <c r="B3" s="704"/>
      <c r="C3" s="397" t="s">
        <v>28</v>
      </c>
      <c r="D3" s="669" t="str">
        <f>HOME!$B$15</f>
        <v>ENGLISH</v>
      </c>
      <c r="E3" s="669"/>
      <c r="F3" s="669"/>
      <c r="G3" s="669"/>
      <c r="H3" s="669"/>
      <c r="I3" s="669"/>
      <c r="J3" s="669"/>
      <c r="K3" s="669"/>
      <c r="L3" s="697"/>
      <c r="M3" s="665"/>
      <c r="N3" s="666"/>
      <c r="O3" s="770"/>
      <c r="P3" s="704"/>
      <c r="Q3" s="397" t="s">
        <v>28</v>
      </c>
      <c r="R3" s="669" t="str">
        <f>HOME!$B$15</f>
        <v>ENGLISH</v>
      </c>
      <c r="S3" s="669"/>
      <c r="T3" s="669"/>
      <c r="U3" s="669"/>
      <c r="V3" s="669"/>
      <c r="W3" s="669"/>
      <c r="X3" s="669"/>
      <c r="Y3" s="669"/>
      <c r="Z3" s="697"/>
      <c r="AA3" s="665"/>
      <c r="AB3" s="666"/>
      <c r="AC3" s="686"/>
      <c r="AD3" s="704"/>
      <c r="AE3" s="397" t="s">
        <v>28</v>
      </c>
      <c r="AF3" s="669" t="str">
        <f>HOME!$B$15</f>
        <v>ENGLISH</v>
      </c>
      <c r="AG3" s="669"/>
      <c r="AH3" s="669"/>
      <c r="AI3" s="669"/>
      <c r="AJ3" s="669"/>
      <c r="AK3" s="669"/>
      <c r="AL3" s="669"/>
      <c r="AM3" s="669"/>
      <c r="AN3" s="697"/>
      <c r="AO3" s="665"/>
      <c r="AP3" s="666"/>
      <c r="AQ3" s="686"/>
      <c r="AR3" s="704"/>
      <c r="AS3" s="397" t="s">
        <v>28</v>
      </c>
      <c r="AT3" s="669" t="str">
        <f>HOME!$B$15</f>
        <v>ENGLISH</v>
      </c>
      <c r="AU3" s="669"/>
      <c r="AV3" s="669"/>
      <c r="AW3" s="669"/>
      <c r="AX3" s="669"/>
      <c r="AY3" s="669"/>
      <c r="AZ3" s="669"/>
      <c r="BA3" s="669"/>
      <c r="BB3" s="697"/>
      <c r="BC3" s="665"/>
      <c r="BD3" s="666"/>
      <c r="BE3" s="686"/>
      <c r="BF3" s="704"/>
      <c r="BG3" s="397" t="s">
        <v>28</v>
      </c>
      <c r="BH3" s="669" t="str">
        <f>HOME!$B$15</f>
        <v>ENGLISH</v>
      </c>
      <c r="BI3" s="669"/>
      <c r="BJ3" s="669"/>
      <c r="BK3" s="669"/>
      <c r="BL3" s="669"/>
      <c r="BM3" s="669"/>
      <c r="BN3" s="669"/>
      <c r="BO3" s="669"/>
      <c r="BP3" s="697"/>
      <c r="BQ3" s="778"/>
      <c r="BR3" s="779"/>
      <c r="BS3" s="686"/>
      <c r="BT3" s="704"/>
      <c r="BU3" s="398" t="s">
        <v>28</v>
      </c>
      <c r="BV3" s="669" t="str">
        <f>HOME!$B$15</f>
        <v>ENGLISH</v>
      </c>
      <c r="BW3" s="669"/>
      <c r="BX3" s="669"/>
      <c r="BY3" s="669"/>
      <c r="BZ3" s="669"/>
      <c r="CA3" s="669"/>
      <c r="CB3" s="669"/>
      <c r="CC3" s="669"/>
      <c r="CD3" s="697"/>
      <c r="CE3" s="665"/>
      <c r="CF3" s="666"/>
      <c r="CG3" s="686"/>
      <c r="CH3" s="680"/>
      <c r="CI3" s="396" t="s">
        <v>28</v>
      </c>
      <c r="CJ3" s="669" t="str">
        <f>BV3</f>
        <v>ENGLISH</v>
      </c>
      <c r="CK3" s="669"/>
      <c r="CL3" s="669"/>
      <c r="CM3" s="669"/>
      <c r="CN3" s="669"/>
      <c r="CO3" s="669"/>
      <c r="CP3" s="669"/>
      <c r="CQ3" s="669"/>
      <c r="CR3" s="669"/>
      <c r="CS3" s="669"/>
      <c r="CT3" s="669"/>
      <c r="CU3" s="669"/>
      <c r="CV3" s="665"/>
      <c r="CW3" s="666"/>
      <c r="CX3" s="686"/>
      <c r="CY3" s="680"/>
      <c r="CZ3" s="396" t="s">
        <v>28</v>
      </c>
      <c r="DA3" s="675" t="str">
        <f>$D$3</f>
        <v>ENGLISH</v>
      </c>
      <c r="DB3" s="676"/>
      <c r="DC3" s="676"/>
      <c r="DD3" s="676"/>
      <c r="DE3" s="676"/>
      <c r="DF3" s="676"/>
      <c r="DG3" s="676"/>
      <c r="DH3" s="676"/>
      <c r="DI3" s="676"/>
      <c r="DJ3" s="791"/>
      <c r="DK3" s="791"/>
      <c r="DL3" s="791"/>
    </row>
    <row r="4" spans="1:116" ht="18" customHeight="1">
      <c r="A4" s="686"/>
      <c r="B4" s="704"/>
      <c r="C4" s="398" t="s">
        <v>27</v>
      </c>
      <c r="D4" s="669" t="str">
        <f>HOME!$G$8</f>
        <v>2016-17</v>
      </c>
      <c r="E4" s="669"/>
      <c r="F4" s="669"/>
      <c r="G4" s="669"/>
      <c r="H4" s="669"/>
      <c r="I4" s="669"/>
      <c r="J4" s="669"/>
      <c r="K4" s="669"/>
      <c r="L4" s="697"/>
      <c r="M4" s="665"/>
      <c r="N4" s="666"/>
      <c r="O4" s="770"/>
      <c r="P4" s="704"/>
      <c r="Q4" s="398" t="s">
        <v>27</v>
      </c>
      <c r="R4" s="669" t="str">
        <f>HOME!$G$8</f>
        <v>2016-17</v>
      </c>
      <c r="S4" s="669"/>
      <c r="T4" s="669"/>
      <c r="U4" s="669"/>
      <c r="V4" s="669"/>
      <c r="W4" s="669"/>
      <c r="X4" s="669"/>
      <c r="Y4" s="669"/>
      <c r="Z4" s="697"/>
      <c r="AA4" s="665"/>
      <c r="AB4" s="666"/>
      <c r="AC4" s="686"/>
      <c r="AD4" s="704"/>
      <c r="AE4" s="398" t="s">
        <v>27</v>
      </c>
      <c r="AF4" s="669" t="str">
        <f>HOME!$G$8</f>
        <v>2016-17</v>
      </c>
      <c r="AG4" s="669"/>
      <c r="AH4" s="669"/>
      <c r="AI4" s="669"/>
      <c r="AJ4" s="669"/>
      <c r="AK4" s="669"/>
      <c r="AL4" s="669"/>
      <c r="AM4" s="669"/>
      <c r="AN4" s="697"/>
      <c r="AO4" s="665"/>
      <c r="AP4" s="666"/>
      <c r="AQ4" s="686"/>
      <c r="AR4" s="704"/>
      <c r="AS4" s="398" t="s">
        <v>27</v>
      </c>
      <c r="AT4" s="669" t="str">
        <f>HOME!$G$8</f>
        <v>2016-17</v>
      </c>
      <c r="AU4" s="669"/>
      <c r="AV4" s="669"/>
      <c r="AW4" s="669"/>
      <c r="AX4" s="669"/>
      <c r="AY4" s="669"/>
      <c r="AZ4" s="669"/>
      <c r="BA4" s="669"/>
      <c r="BB4" s="697"/>
      <c r="BC4" s="665"/>
      <c r="BD4" s="666"/>
      <c r="BE4" s="686"/>
      <c r="BF4" s="704"/>
      <c r="BG4" s="398" t="s">
        <v>27</v>
      </c>
      <c r="BH4" s="669" t="str">
        <f>HOME!$G$8</f>
        <v>2016-17</v>
      </c>
      <c r="BI4" s="669"/>
      <c r="BJ4" s="669"/>
      <c r="BK4" s="669"/>
      <c r="BL4" s="669"/>
      <c r="BM4" s="669"/>
      <c r="BN4" s="669"/>
      <c r="BO4" s="669"/>
      <c r="BP4" s="697"/>
      <c r="BQ4" s="778"/>
      <c r="BR4" s="779"/>
      <c r="BS4" s="686"/>
      <c r="BT4" s="704"/>
      <c r="BU4" s="398" t="s">
        <v>27</v>
      </c>
      <c r="BV4" s="669" t="str">
        <f>HOME!$G$8</f>
        <v>2016-17</v>
      </c>
      <c r="BW4" s="669"/>
      <c r="BX4" s="669"/>
      <c r="BY4" s="669"/>
      <c r="BZ4" s="669"/>
      <c r="CA4" s="669"/>
      <c r="CB4" s="669"/>
      <c r="CC4" s="669"/>
      <c r="CD4" s="697"/>
      <c r="CE4" s="665"/>
      <c r="CF4" s="666"/>
      <c r="CG4" s="686"/>
      <c r="CH4" s="680"/>
      <c r="CI4" s="399" t="s">
        <v>27</v>
      </c>
      <c r="CJ4" s="669" t="str">
        <f>BV4</f>
        <v>2016-17</v>
      </c>
      <c r="CK4" s="669"/>
      <c r="CL4" s="669"/>
      <c r="CM4" s="669"/>
      <c r="CN4" s="669"/>
      <c r="CO4" s="669"/>
      <c r="CP4" s="669"/>
      <c r="CQ4" s="669"/>
      <c r="CR4" s="669"/>
      <c r="CS4" s="669"/>
      <c r="CT4" s="669"/>
      <c r="CU4" s="669"/>
      <c r="CV4" s="665"/>
      <c r="CW4" s="666"/>
      <c r="CX4" s="686"/>
      <c r="CY4" s="680"/>
      <c r="CZ4" s="399" t="s">
        <v>27</v>
      </c>
      <c r="DA4" s="675" t="str">
        <f>CJ4</f>
        <v>2016-17</v>
      </c>
      <c r="DB4" s="676"/>
      <c r="DC4" s="676"/>
      <c r="DD4" s="676"/>
      <c r="DE4" s="676"/>
      <c r="DF4" s="676"/>
      <c r="DG4" s="676"/>
      <c r="DH4" s="676"/>
      <c r="DI4" s="676"/>
      <c r="DJ4" s="791"/>
      <c r="DK4" s="791"/>
      <c r="DL4" s="791"/>
    </row>
    <row r="5" spans="1:116" ht="18" customHeight="1" thickBot="1">
      <c r="A5" s="686"/>
      <c r="B5" s="768"/>
      <c r="C5" s="400" t="s">
        <v>26</v>
      </c>
      <c r="D5" s="401">
        <f>K10</f>
        <v>80</v>
      </c>
      <c r="E5" s="701" t="s">
        <v>74</v>
      </c>
      <c r="F5" s="701"/>
      <c r="G5" s="701"/>
      <c r="H5" s="701"/>
      <c r="I5" s="701"/>
      <c r="J5" s="701"/>
      <c r="K5" s="714">
        <v>0.1</v>
      </c>
      <c r="L5" s="715"/>
      <c r="M5" s="667"/>
      <c r="N5" s="668"/>
      <c r="O5" s="770"/>
      <c r="P5" s="705"/>
      <c r="Q5" s="400" t="s">
        <v>26</v>
      </c>
      <c r="R5" s="401">
        <f>Y10</f>
        <v>80</v>
      </c>
      <c r="S5" s="701" t="s">
        <v>74</v>
      </c>
      <c r="T5" s="701"/>
      <c r="U5" s="701"/>
      <c r="V5" s="701"/>
      <c r="W5" s="701"/>
      <c r="X5" s="701"/>
      <c r="Y5" s="769">
        <v>0.1</v>
      </c>
      <c r="Z5" s="701"/>
      <c r="AA5" s="667"/>
      <c r="AB5" s="668"/>
      <c r="AC5" s="686"/>
      <c r="AD5" s="705"/>
      <c r="AE5" s="400" t="s">
        <v>26</v>
      </c>
      <c r="AF5" s="401">
        <f>AG10</f>
        <v>100</v>
      </c>
      <c r="AG5" s="715" t="s">
        <v>74</v>
      </c>
      <c r="AH5" s="715"/>
      <c r="AI5" s="715"/>
      <c r="AJ5" s="715"/>
      <c r="AK5" s="715"/>
      <c r="AL5" s="715"/>
      <c r="AM5" s="714">
        <v>0.3</v>
      </c>
      <c r="AN5" s="715"/>
      <c r="AO5" s="667"/>
      <c r="AP5" s="668"/>
      <c r="AQ5" s="686"/>
      <c r="AR5" s="705"/>
      <c r="AS5" s="400" t="s">
        <v>26</v>
      </c>
      <c r="AT5" s="401">
        <f>BA10</f>
        <v>80</v>
      </c>
      <c r="AU5" s="701" t="s">
        <v>74</v>
      </c>
      <c r="AV5" s="701"/>
      <c r="AW5" s="701"/>
      <c r="AX5" s="701"/>
      <c r="AY5" s="701"/>
      <c r="AZ5" s="701"/>
      <c r="BA5" s="714">
        <v>0.1</v>
      </c>
      <c r="BB5" s="715"/>
      <c r="BC5" s="667"/>
      <c r="BD5" s="668"/>
      <c r="BE5" s="686"/>
      <c r="BF5" s="705"/>
      <c r="BG5" s="400" t="s">
        <v>26</v>
      </c>
      <c r="BH5" s="401">
        <f>BO10</f>
        <v>80</v>
      </c>
      <c r="BI5" s="701" t="s">
        <v>74</v>
      </c>
      <c r="BJ5" s="701"/>
      <c r="BK5" s="701"/>
      <c r="BL5" s="701"/>
      <c r="BM5" s="701"/>
      <c r="BN5" s="701"/>
      <c r="BO5" s="714">
        <v>0.1</v>
      </c>
      <c r="BP5" s="715"/>
      <c r="BQ5" s="780"/>
      <c r="BR5" s="781"/>
      <c r="BS5" s="686"/>
      <c r="BT5" s="705"/>
      <c r="BU5" s="400" t="s">
        <v>26</v>
      </c>
      <c r="BV5" s="401">
        <f>BW10</f>
        <v>100</v>
      </c>
      <c r="BW5" s="715" t="s">
        <v>74</v>
      </c>
      <c r="BX5" s="715"/>
      <c r="BY5" s="715"/>
      <c r="BZ5" s="715"/>
      <c r="CA5" s="715"/>
      <c r="CB5" s="715"/>
      <c r="CC5" s="714">
        <v>0.3</v>
      </c>
      <c r="CD5" s="715"/>
      <c r="CE5" s="667"/>
      <c r="CF5" s="668"/>
      <c r="CG5" s="686"/>
      <c r="CH5" s="681"/>
      <c r="CI5" s="658" t="s">
        <v>85</v>
      </c>
      <c r="CJ5" s="658"/>
      <c r="CK5" s="658"/>
      <c r="CL5" s="658"/>
      <c r="CM5" s="658"/>
      <c r="CN5" s="658"/>
      <c r="CO5" s="658"/>
      <c r="CP5" s="658"/>
      <c r="CQ5" s="658"/>
      <c r="CR5" s="658"/>
      <c r="CS5" s="658"/>
      <c r="CT5" s="658"/>
      <c r="CU5" s="658"/>
      <c r="CV5" s="667"/>
      <c r="CW5" s="668"/>
      <c r="CX5" s="686"/>
      <c r="CY5" s="681"/>
      <c r="CZ5" s="789" t="s">
        <v>86</v>
      </c>
      <c r="DA5" s="790"/>
      <c r="DB5" s="790"/>
      <c r="DC5" s="790"/>
      <c r="DD5" s="790"/>
      <c r="DE5" s="790"/>
      <c r="DF5" s="790"/>
      <c r="DG5" s="790"/>
      <c r="DH5" s="790"/>
      <c r="DI5" s="790"/>
      <c r="DJ5" s="791"/>
      <c r="DK5" s="791"/>
      <c r="DL5" s="791"/>
    </row>
    <row r="6" spans="1:116" s="412" customFormat="1" ht="5.25" customHeight="1">
      <c r="A6" s="686"/>
      <c r="B6" s="765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  <c r="N6" s="766"/>
      <c r="O6" s="770"/>
      <c r="P6" s="402"/>
      <c r="Q6" s="403"/>
      <c r="R6" s="404"/>
      <c r="S6" s="405"/>
      <c r="T6" s="405"/>
      <c r="U6" s="405"/>
      <c r="V6" s="405"/>
      <c r="W6" s="405"/>
      <c r="X6" s="405"/>
      <c r="Y6" s="406"/>
      <c r="Z6" s="407"/>
      <c r="AA6" s="408"/>
      <c r="AB6" s="408"/>
      <c r="AC6" s="686"/>
      <c r="AD6" s="402"/>
      <c r="AE6" s="403"/>
      <c r="AF6" s="404"/>
      <c r="AG6" s="409"/>
      <c r="AH6" s="410"/>
      <c r="AI6" s="411"/>
      <c r="AJ6" s="408"/>
      <c r="AK6" s="408"/>
      <c r="AL6" s="408"/>
      <c r="AM6" s="408"/>
      <c r="AN6" s="408"/>
      <c r="AO6" s="408"/>
      <c r="AP6" s="408"/>
      <c r="AQ6" s="686"/>
      <c r="AR6" s="402"/>
      <c r="AS6" s="403"/>
      <c r="AT6" s="404"/>
      <c r="AU6" s="405"/>
      <c r="AV6" s="405"/>
      <c r="AW6" s="405"/>
      <c r="AX6" s="405"/>
      <c r="AY6" s="405"/>
      <c r="AZ6" s="405"/>
      <c r="BA6" s="406"/>
      <c r="BB6" s="411"/>
      <c r="BC6" s="408"/>
      <c r="BD6" s="408"/>
      <c r="BE6" s="686"/>
      <c r="BF6" s="402"/>
      <c r="BG6" s="403"/>
      <c r="BH6" s="404"/>
      <c r="BI6" s="405"/>
      <c r="BJ6" s="405"/>
      <c r="BK6" s="405"/>
      <c r="BL6" s="405"/>
      <c r="BM6" s="405"/>
      <c r="BN6" s="405"/>
      <c r="BO6" s="406"/>
      <c r="BP6" s="411"/>
      <c r="BQ6" s="408"/>
      <c r="BR6" s="408"/>
      <c r="BS6" s="686"/>
      <c r="BT6" s="402"/>
      <c r="BU6" s="403"/>
      <c r="BV6" s="404"/>
      <c r="BW6" s="409"/>
      <c r="BX6" s="410"/>
      <c r="BY6" s="411"/>
      <c r="BZ6" s="408"/>
      <c r="CA6" s="408"/>
      <c r="CB6" s="408"/>
      <c r="CC6" s="408"/>
      <c r="CD6" s="408"/>
      <c r="CE6" s="408"/>
      <c r="CF6" s="408"/>
      <c r="CG6" s="686"/>
      <c r="CH6" s="402"/>
      <c r="CI6" s="403"/>
      <c r="CJ6" s="404"/>
      <c r="CK6" s="409"/>
      <c r="CL6" s="410"/>
      <c r="CM6" s="411"/>
      <c r="CN6" s="408"/>
      <c r="CO6" s="408"/>
      <c r="CP6" s="408"/>
      <c r="CQ6" s="408"/>
      <c r="CR6" s="408"/>
      <c r="CS6" s="408"/>
      <c r="CT6" s="408"/>
      <c r="CX6" s="686"/>
      <c r="CY6" s="402"/>
      <c r="CZ6" s="403"/>
      <c r="DA6" s="404"/>
      <c r="DB6" s="409"/>
      <c r="DC6" s="410"/>
      <c r="DD6" s="411"/>
      <c r="DE6" s="408"/>
      <c r="DF6" s="408"/>
      <c r="DG6" s="408"/>
      <c r="DH6" s="408"/>
      <c r="DI6" s="408"/>
      <c r="DJ6" s="408"/>
      <c r="DK6" s="408"/>
    </row>
    <row r="7" spans="1:116" ht="17.25" customHeight="1">
      <c r="A7" s="686"/>
      <c r="B7" s="687" t="s">
        <v>35</v>
      </c>
      <c r="C7" s="677" t="s">
        <v>21</v>
      </c>
      <c r="D7" s="709" t="s">
        <v>22</v>
      </c>
      <c r="E7" s="712" t="s">
        <v>68</v>
      </c>
      <c r="F7" s="712"/>
      <c r="G7" s="712"/>
      <c r="H7" s="712"/>
      <c r="I7" s="712"/>
      <c r="J7" s="712"/>
      <c r="K7" s="712"/>
      <c r="L7" s="713"/>
      <c r="M7" s="692" t="s">
        <v>41</v>
      </c>
      <c r="N7" s="692" t="s">
        <v>67</v>
      </c>
      <c r="O7" s="770"/>
      <c r="P7" s="687" t="s">
        <v>35</v>
      </c>
      <c r="Q7" s="677" t="s">
        <v>21</v>
      </c>
      <c r="R7" s="709" t="s">
        <v>22</v>
      </c>
      <c r="S7" s="712" t="s">
        <v>69</v>
      </c>
      <c r="T7" s="712"/>
      <c r="U7" s="712"/>
      <c r="V7" s="712"/>
      <c r="W7" s="712"/>
      <c r="X7" s="712"/>
      <c r="Y7" s="712"/>
      <c r="Z7" s="713"/>
      <c r="AA7" s="692" t="s">
        <v>41</v>
      </c>
      <c r="AB7" s="692" t="s">
        <v>67</v>
      </c>
      <c r="AC7" s="686"/>
      <c r="AD7" s="687" t="s">
        <v>35</v>
      </c>
      <c r="AE7" s="677" t="s">
        <v>21</v>
      </c>
      <c r="AF7" s="709" t="s">
        <v>22</v>
      </c>
      <c r="AG7" s="712" t="s">
        <v>70</v>
      </c>
      <c r="AH7" s="712"/>
      <c r="AI7" s="713"/>
      <c r="AJ7" s="722" t="s">
        <v>41</v>
      </c>
      <c r="AK7" s="722" t="s">
        <v>67</v>
      </c>
      <c r="AL7" s="657" t="s">
        <v>78</v>
      </c>
      <c r="AM7" s="657"/>
      <c r="AN7" s="657"/>
      <c r="AO7" s="657"/>
      <c r="AP7" s="657"/>
      <c r="AQ7" s="686"/>
      <c r="AR7" s="687" t="s">
        <v>35</v>
      </c>
      <c r="AS7" s="677" t="s">
        <v>21</v>
      </c>
      <c r="AT7" s="709" t="s">
        <v>22</v>
      </c>
      <c r="AU7" s="712" t="s">
        <v>71</v>
      </c>
      <c r="AV7" s="712"/>
      <c r="AW7" s="712"/>
      <c r="AX7" s="712"/>
      <c r="AY7" s="712"/>
      <c r="AZ7" s="712"/>
      <c r="BA7" s="712"/>
      <c r="BB7" s="713"/>
      <c r="BC7" s="692" t="s">
        <v>41</v>
      </c>
      <c r="BD7" s="692" t="s">
        <v>67</v>
      </c>
      <c r="BE7" s="686"/>
      <c r="BF7" s="687" t="s">
        <v>35</v>
      </c>
      <c r="BG7" s="677" t="s">
        <v>21</v>
      </c>
      <c r="BH7" s="709" t="s">
        <v>22</v>
      </c>
      <c r="BI7" s="712" t="s">
        <v>72</v>
      </c>
      <c r="BJ7" s="712"/>
      <c r="BK7" s="712"/>
      <c r="BL7" s="712"/>
      <c r="BM7" s="712"/>
      <c r="BN7" s="712"/>
      <c r="BO7" s="712"/>
      <c r="BP7" s="713"/>
      <c r="BQ7" s="692" t="s">
        <v>41</v>
      </c>
      <c r="BR7" s="692" t="s">
        <v>67</v>
      </c>
      <c r="BS7" s="686"/>
      <c r="BT7" s="687" t="s">
        <v>35</v>
      </c>
      <c r="BU7" s="773" t="s">
        <v>21</v>
      </c>
      <c r="BV7" s="709" t="s">
        <v>22</v>
      </c>
      <c r="BW7" s="712" t="s">
        <v>73</v>
      </c>
      <c r="BX7" s="712"/>
      <c r="BY7" s="713"/>
      <c r="BZ7" s="722" t="s">
        <v>41</v>
      </c>
      <c r="CA7" s="722" t="s">
        <v>67</v>
      </c>
      <c r="CB7" s="657" t="s">
        <v>80</v>
      </c>
      <c r="CC7" s="657"/>
      <c r="CD7" s="657"/>
      <c r="CE7" s="657"/>
      <c r="CF7" s="657"/>
      <c r="CG7" s="686"/>
      <c r="CH7" s="687" t="s">
        <v>35</v>
      </c>
      <c r="CI7" s="684" t="s">
        <v>21</v>
      </c>
      <c r="CJ7" s="684" t="s">
        <v>22</v>
      </c>
      <c r="CK7" s="700" t="str">
        <f>AL7</f>
        <v>IST TERM</v>
      </c>
      <c r="CL7" s="700"/>
      <c r="CM7" s="700"/>
      <c r="CN7" s="700"/>
      <c r="CO7" s="700" t="str">
        <f>CB7</f>
        <v>IIND TERM</v>
      </c>
      <c r="CP7" s="700"/>
      <c r="CQ7" s="700"/>
      <c r="CR7" s="700"/>
      <c r="CS7" s="657" t="s">
        <v>77</v>
      </c>
      <c r="CT7" s="657"/>
      <c r="CU7" s="657"/>
      <c r="CV7" s="657"/>
      <c r="CW7" s="657"/>
      <c r="CX7" s="686"/>
      <c r="CY7" s="687" t="s">
        <v>35</v>
      </c>
      <c r="CZ7" s="677" t="s">
        <v>21</v>
      </c>
      <c r="DA7" s="677" t="s">
        <v>22</v>
      </c>
      <c r="DB7" s="657" t="str">
        <f>CK7</f>
        <v>IST TERM</v>
      </c>
      <c r="DC7" s="657"/>
      <c r="DD7" s="657"/>
      <c r="DE7" s="657"/>
      <c r="DF7" s="782" t="str">
        <f>CO7</f>
        <v>IIND TERM</v>
      </c>
      <c r="DG7" s="783"/>
      <c r="DH7" s="783"/>
      <c r="DI7" s="783"/>
      <c r="DJ7" s="783" t="str">
        <f>CS7</f>
        <v>TOTAL</v>
      </c>
      <c r="DK7" s="783"/>
      <c r="DL7" s="783"/>
    </row>
    <row r="8" spans="1:116" ht="15.75" customHeight="1">
      <c r="A8" s="686"/>
      <c r="B8" s="687"/>
      <c r="C8" s="678"/>
      <c r="D8" s="710"/>
      <c r="E8" s="684" t="str">
        <f>IF(OR($D$2="VI A",$D$2="VI B",$D$2="VII A",$D$2="VII B",$D$2="VIII A",$D$2="VIII B"),"OLS","CCP")</f>
        <v>OLS</v>
      </c>
      <c r="F8" s="703" t="str">
        <f>IF(OR($D$2="VI A",$D$2="VI B",$D$2="VII A",$D$2="VII B",$D$2="VIII A",$D$2="VIII B"),"SPH","SPH")</f>
        <v>SPH</v>
      </c>
      <c r="G8" s="703" t="str">
        <f>IF(OR($D$2="VI A",$D$2="VI B",$D$2="VII A",$D$2="VII B",$D$2="VIII A",$D$2="VIII B"),"ASM","WASM")</f>
        <v>ASM</v>
      </c>
      <c r="H8" s="684"/>
      <c r="I8" s="684"/>
      <c r="J8" s="695" t="s">
        <v>1444</v>
      </c>
      <c r="K8" s="671" t="s">
        <v>77</v>
      </c>
      <c r="L8" s="771" t="s">
        <v>931</v>
      </c>
      <c r="M8" s="693"/>
      <c r="N8" s="693"/>
      <c r="O8" s="770"/>
      <c r="P8" s="687"/>
      <c r="Q8" s="678"/>
      <c r="R8" s="710"/>
      <c r="S8" s="684" t="str">
        <f>IF(OR($D$2="VI A",$D$2="VI B",$D$2="VII A",$D$2="VII B",$D$2="VIII A",$D$2="VIII B"),"B.R.","O &amp;  L")</f>
        <v>B.R.</v>
      </c>
      <c r="T8" s="703" t="str">
        <f>IF(OR($D$2="VI A",$D$2="VI B",$D$2="VII A",$D$2="VII B",$D$2="VIII A",$D$2="VIII B"),"SPH","")</f>
        <v>SPH</v>
      </c>
      <c r="U8" s="703" t="str">
        <f>IF(OR($D$2="VI A",$D$2="VI B",$D$2="VII A",$D$2="VII B",$D$2="VIII A",$D$2="VIII B"),"ASG","")</f>
        <v>ASG</v>
      </c>
      <c r="V8" s="764"/>
      <c r="W8" s="684"/>
      <c r="X8" s="684" t="s">
        <v>65</v>
      </c>
      <c r="Y8" s="684" t="s">
        <v>23</v>
      </c>
      <c r="Z8" s="695" t="s">
        <v>931</v>
      </c>
      <c r="AA8" s="693"/>
      <c r="AB8" s="693"/>
      <c r="AC8" s="686"/>
      <c r="AD8" s="687"/>
      <c r="AE8" s="678"/>
      <c r="AF8" s="710"/>
      <c r="AG8" s="684" t="s">
        <v>65</v>
      </c>
      <c r="AH8" s="684" t="s">
        <v>934</v>
      </c>
      <c r="AI8" s="671" t="s">
        <v>933</v>
      </c>
      <c r="AJ8" s="723"/>
      <c r="AK8" s="723"/>
      <c r="AL8" s="684" t="s">
        <v>68</v>
      </c>
      <c r="AM8" s="684" t="s">
        <v>69</v>
      </c>
      <c r="AN8" s="684" t="s">
        <v>79</v>
      </c>
      <c r="AO8" s="671" t="s">
        <v>77</v>
      </c>
      <c r="AP8" s="677" t="s">
        <v>41</v>
      </c>
      <c r="AQ8" s="686"/>
      <c r="AR8" s="687"/>
      <c r="AS8" s="678"/>
      <c r="AT8" s="710"/>
      <c r="AU8" s="684" t="str">
        <f>IF(OR($D$2="VI A",$D$2="VI B",$D$2="VII A",$D$2="VII B",$D$2="VIII A",$D$2="VIII B"),"OLS","CCP")</f>
        <v>OLS</v>
      </c>
      <c r="AV8" s="703" t="str">
        <f>IF(OR($D$2="VI A",$D$2="VI B",$D$2="VII A",$D$2="VII B",$D$2="VIII A",$D$2="VIII B"),"SPH","")</f>
        <v>SPH</v>
      </c>
      <c r="AW8" s="703" t="str">
        <f>IF(OR($D$2="VI A",$D$2="VI B",$D$2="VII A",$D$2="VII B",$D$2="VIII A",$D$2="VIII B"),"ASG","")</f>
        <v>ASG</v>
      </c>
      <c r="AX8" s="684" t="s">
        <v>63</v>
      </c>
      <c r="AY8" s="684" t="s">
        <v>64</v>
      </c>
      <c r="AZ8" s="695" t="s">
        <v>65</v>
      </c>
      <c r="BA8" s="671" t="s">
        <v>23</v>
      </c>
      <c r="BB8" s="671" t="s">
        <v>933</v>
      </c>
      <c r="BC8" s="693"/>
      <c r="BD8" s="693"/>
      <c r="BE8" s="686"/>
      <c r="BF8" s="687"/>
      <c r="BG8" s="678"/>
      <c r="BH8" s="710"/>
      <c r="BI8" s="684" t="str">
        <f>IF(OR($D$2="VI A",$D$2="VI B",$D$2="VII A",$D$2="VII B",$D$2="VIII A",$D$2="VIII B"),"OLS","CCP")</f>
        <v>OLS</v>
      </c>
      <c r="BJ8" s="703" t="str">
        <f>IF(OR($D$2="VI A",$D$2="VI B",$D$2="VII A",$D$2="VII B",$D$2="VIII A",$D$2="VIII B"),"SPH","")</f>
        <v>SPH</v>
      </c>
      <c r="BK8" s="703" t="str">
        <f>IF(OR($D$2="VI A",$D$2="VI B",$D$2="VII A",$D$2="VII B",$D$2="VIII A",$D$2="VIII B"),"ASG","")</f>
        <v>ASG</v>
      </c>
      <c r="BL8" s="684" t="s">
        <v>63</v>
      </c>
      <c r="BM8" s="684" t="s">
        <v>64</v>
      </c>
      <c r="BN8" s="695" t="s">
        <v>65</v>
      </c>
      <c r="BO8" s="671" t="s">
        <v>23</v>
      </c>
      <c r="BP8" s="671" t="s">
        <v>933</v>
      </c>
      <c r="BQ8" s="693"/>
      <c r="BR8" s="693"/>
      <c r="BS8" s="686"/>
      <c r="BT8" s="687"/>
      <c r="BU8" s="774"/>
      <c r="BV8" s="710"/>
      <c r="BW8" s="684" t="s">
        <v>65</v>
      </c>
      <c r="BX8" s="684" t="s">
        <v>23</v>
      </c>
      <c r="BY8" s="671" t="s">
        <v>932</v>
      </c>
      <c r="BZ8" s="723"/>
      <c r="CA8" s="723"/>
      <c r="CB8" s="684" t="s">
        <v>71</v>
      </c>
      <c r="CC8" s="684" t="s">
        <v>72</v>
      </c>
      <c r="CD8" s="684" t="s">
        <v>81</v>
      </c>
      <c r="CE8" s="671" t="s">
        <v>77</v>
      </c>
      <c r="CF8" s="677" t="s">
        <v>41</v>
      </c>
      <c r="CG8" s="686"/>
      <c r="CH8" s="687"/>
      <c r="CI8" s="684"/>
      <c r="CJ8" s="684"/>
      <c r="CK8" s="688" t="str">
        <f>AL8</f>
        <v>FA 1</v>
      </c>
      <c r="CL8" s="688" t="str">
        <f>AM8</f>
        <v>FA 2</v>
      </c>
      <c r="CM8" s="688" t="str">
        <f>AN8</f>
        <v>SA
 1</v>
      </c>
      <c r="CN8" s="688" t="str">
        <f>AO8</f>
        <v>TOTAL</v>
      </c>
      <c r="CO8" s="688" t="str">
        <f>CB8</f>
        <v>FA 3</v>
      </c>
      <c r="CP8" s="688" t="str">
        <f>CC8</f>
        <v>FA 4</v>
      </c>
      <c r="CQ8" s="688" t="str">
        <f>CD8</f>
        <v>SA
 2</v>
      </c>
      <c r="CR8" s="688" t="str">
        <f>CE8</f>
        <v>TOTAL</v>
      </c>
      <c r="CS8" s="688" t="s">
        <v>89</v>
      </c>
      <c r="CT8" s="688" t="s">
        <v>90</v>
      </c>
      <c r="CU8" s="764" t="s">
        <v>82</v>
      </c>
      <c r="CV8" s="670" t="s">
        <v>83</v>
      </c>
      <c r="CW8" s="670" t="s">
        <v>84</v>
      </c>
      <c r="CX8" s="686"/>
      <c r="CY8" s="687"/>
      <c r="CZ8" s="678"/>
      <c r="DA8" s="678"/>
      <c r="DB8" s="670" t="str">
        <f>CK8</f>
        <v>FA 1</v>
      </c>
      <c r="DC8" s="670" t="str">
        <f>CL8</f>
        <v>FA 2</v>
      </c>
      <c r="DD8" s="670" t="str">
        <f>CM8</f>
        <v>SA
 1</v>
      </c>
      <c r="DE8" s="671" t="str">
        <f>CN8</f>
        <v>TOTAL</v>
      </c>
      <c r="DF8" s="671" t="str">
        <f>CO8</f>
        <v>FA 3</v>
      </c>
      <c r="DG8" s="671" t="str">
        <f>CP8</f>
        <v>FA 4</v>
      </c>
      <c r="DH8" s="671" t="str">
        <f>CQ8</f>
        <v>SA
 2</v>
      </c>
      <c r="DI8" s="784" t="str">
        <f>CR8</f>
        <v>TOTAL</v>
      </c>
      <c r="DJ8" s="787" t="s">
        <v>89</v>
      </c>
      <c r="DK8" s="787" t="s">
        <v>90</v>
      </c>
      <c r="DL8" s="764" t="str">
        <f>CU8</f>
        <v>GT</v>
      </c>
    </row>
    <row r="9" spans="1:116" ht="21" customHeight="1">
      <c r="A9" s="686"/>
      <c r="B9" s="687"/>
      <c r="C9" s="678"/>
      <c r="D9" s="711"/>
      <c r="E9" s="684"/>
      <c r="F9" s="703"/>
      <c r="G9" s="703"/>
      <c r="H9" s="684"/>
      <c r="I9" s="684"/>
      <c r="J9" s="695"/>
      <c r="K9" s="672"/>
      <c r="L9" s="772"/>
      <c r="M9" s="693"/>
      <c r="N9" s="693"/>
      <c r="O9" s="770"/>
      <c r="P9" s="687"/>
      <c r="Q9" s="678"/>
      <c r="R9" s="711"/>
      <c r="S9" s="684"/>
      <c r="T9" s="703"/>
      <c r="U9" s="703"/>
      <c r="V9" s="764"/>
      <c r="W9" s="684"/>
      <c r="X9" s="684"/>
      <c r="Y9" s="684"/>
      <c r="Z9" s="695"/>
      <c r="AA9" s="693"/>
      <c r="AB9" s="693"/>
      <c r="AC9" s="686"/>
      <c r="AD9" s="687"/>
      <c r="AE9" s="678"/>
      <c r="AF9" s="711"/>
      <c r="AG9" s="684"/>
      <c r="AH9" s="684"/>
      <c r="AI9" s="672"/>
      <c r="AJ9" s="723"/>
      <c r="AK9" s="723"/>
      <c r="AL9" s="684"/>
      <c r="AM9" s="684"/>
      <c r="AN9" s="684"/>
      <c r="AO9" s="672"/>
      <c r="AP9" s="678"/>
      <c r="AQ9" s="686"/>
      <c r="AR9" s="687"/>
      <c r="AS9" s="678"/>
      <c r="AT9" s="711"/>
      <c r="AU9" s="684"/>
      <c r="AV9" s="703"/>
      <c r="AW9" s="703"/>
      <c r="AX9" s="684"/>
      <c r="AY9" s="684"/>
      <c r="AZ9" s="695"/>
      <c r="BA9" s="672"/>
      <c r="BB9" s="672"/>
      <c r="BC9" s="693"/>
      <c r="BD9" s="693"/>
      <c r="BE9" s="686"/>
      <c r="BF9" s="687"/>
      <c r="BG9" s="678"/>
      <c r="BH9" s="711"/>
      <c r="BI9" s="684"/>
      <c r="BJ9" s="703"/>
      <c r="BK9" s="703"/>
      <c r="BL9" s="684"/>
      <c r="BM9" s="684"/>
      <c r="BN9" s="695"/>
      <c r="BO9" s="672"/>
      <c r="BP9" s="672"/>
      <c r="BQ9" s="693"/>
      <c r="BR9" s="693"/>
      <c r="BS9" s="686"/>
      <c r="BT9" s="687"/>
      <c r="BU9" s="774"/>
      <c r="BV9" s="711"/>
      <c r="BW9" s="684"/>
      <c r="BX9" s="684"/>
      <c r="BY9" s="672"/>
      <c r="BZ9" s="723"/>
      <c r="CA9" s="723"/>
      <c r="CB9" s="684"/>
      <c r="CC9" s="684"/>
      <c r="CD9" s="684"/>
      <c r="CE9" s="672"/>
      <c r="CF9" s="678"/>
      <c r="CG9" s="686"/>
      <c r="CH9" s="687"/>
      <c r="CI9" s="684"/>
      <c r="CJ9" s="684"/>
      <c r="CK9" s="688"/>
      <c r="CL9" s="688"/>
      <c r="CM9" s="688"/>
      <c r="CN9" s="688"/>
      <c r="CO9" s="688"/>
      <c r="CP9" s="688"/>
      <c r="CQ9" s="688"/>
      <c r="CR9" s="688"/>
      <c r="CS9" s="688"/>
      <c r="CT9" s="688"/>
      <c r="CU9" s="764"/>
      <c r="CV9" s="670"/>
      <c r="CW9" s="670"/>
      <c r="CX9" s="686"/>
      <c r="CY9" s="687"/>
      <c r="CZ9" s="678"/>
      <c r="DA9" s="679"/>
      <c r="DB9" s="670"/>
      <c r="DC9" s="670"/>
      <c r="DD9" s="670"/>
      <c r="DE9" s="672"/>
      <c r="DF9" s="672"/>
      <c r="DG9" s="672"/>
      <c r="DH9" s="672"/>
      <c r="DI9" s="785"/>
      <c r="DJ9" s="788"/>
      <c r="DK9" s="788"/>
      <c r="DL9" s="764"/>
    </row>
    <row r="10" spans="1:116" ht="18" customHeight="1">
      <c r="A10" s="686"/>
      <c r="B10" s="687"/>
      <c r="C10" s="679"/>
      <c r="D10" s="413" t="s">
        <v>24</v>
      </c>
      <c r="E10" s="414">
        <v>10</v>
      </c>
      <c r="F10" s="414">
        <v>10</v>
      </c>
      <c r="G10" s="414">
        <v>10</v>
      </c>
      <c r="H10" s="414"/>
      <c r="I10" s="414"/>
      <c r="J10" s="415">
        <v>50</v>
      </c>
      <c r="K10" s="416">
        <f>SUM(E10:J10)</f>
        <v>80</v>
      </c>
      <c r="L10" s="393">
        <v>100</v>
      </c>
      <c r="M10" s="694"/>
      <c r="N10" s="694"/>
      <c r="O10" s="770"/>
      <c r="P10" s="687"/>
      <c r="Q10" s="679"/>
      <c r="R10" s="413" t="s">
        <v>24</v>
      </c>
      <c r="S10" s="414">
        <v>10</v>
      </c>
      <c r="T10" s="414">
        <v>10</v>
      </c>
      <c r="U10" s="414">
        <v>10</v>
      </c>
      <c r="V10" s="414"/>
      <c r="W10" s="414"/>
      <c r="X10" s="415">
        <v>50</v>
      </c>
      <c r="Y10" s="416">
        <f>SUM(S10:X10)</f>
        <v>80</v>
      </c>
      <c r="Z10" s="393">
        <v>100</v>
      </c>
      <c r="AA10" s="694"/>
      <c r="AB10" s="694"/>
      <c r="AC10" s="686"/>
      <c r="AD10" s="687"/>
      <c r="AE10" s="679"/>
      <c r="AF10" s="413" t="s">
        <v>24</v>
      </c>
      <c r="AG10" s="415">
        <v>100</v>
      </c>
      <c r="AH10" s="417">
        <v>90</v>
      </c>
      <c r="AI10" s="417">
        <f>AH10/AH10*100</f>
        <v>100</v>
      </c>
      <c r="AJ10" s="724"/>
      <c r="AK10" s="724"/>
      <c r="AL10" s="418">
        <v>0.1</v>
      </c>
      <c r="AM10" s="418">
        <v>0.1</v>
      </c>
      <c r="AN10" s="418">
        <v>0.3</v>
      </c>
      <c r="AO10" s="417">
        <v>50</v>
      </c>
      <c r="AP10" s="679"/>
      <c r="AQ10" s="686"/>
      <c r="AR10" s="687"/>
      <c r="AS10" s="679"/>
      <c r="AT10" s="413" t="s">
        <v>24</v>
      </c>
      <c r="AU10" s="414">
        <v>10</v>
      </c>
      <c r="AV10" s="414">
        <v>10</v>
      </c>
      <c r="AW10" s="414">
        <v>10</v>
      </c>
      <c r="AX10" s="414"/>
      <c r="AY10" s="414"/>
      <c r="AZ10" s="415">
        <v>50</v>
      </c>
      <c r="BA10" s="416">
        <f>SUM(AU10:AZ10)</f>
        <v>80</v>
      </c>
      <c r="BB10" s="417">
        <f>BA10/BA10*100</f>
        <v>100</v>
      </c>
      <c r="BC10" s="694"/>
      <c r="BD10" s="694"/>
      <c r="BE10" s="686"/>
      <c r="BF10" s="687"/>
      <c r="BG10" s="679"/>
      <c r="BH10" s="413" t="s">
        <v>24</v>
      </c>
      <c r="BI10" s="414">
        <v>10</v>
      </c>
      <c r="BJ10" s="414">
        <v>10</v>
      </c>
      <c r="BK10" s="414">
        <v>10</v>
      </c>
      <c r="BL10" s="414"/>
      <c r="BM10" s="414"/>
      <c r="BN10" s="415">
        <v>50</v>
      </c>
      <c r="BO10" s="416">
        <f>SUM(BI10:BN10)</f>
        <v>80</v>
      </c>
      <c r="BP10" s="417">
        <v>100</v>
      </c>
      <c r="BQ10" s="694"/>
      <c r="BR10" s="694"/>
      <c r="BS10" s="686"/>
      <c r="BT10" s="687"/>
      <c r="BU10" s="775"/>
      <c r="BV10" s="413" t="s">
        <v>24</v>
      </c>
      <c r="BW10" s="415">
        <v>100</v>
      </c>
      <c r="BX10" s="417">
        <v>90</v>
      </c>
      <c r="BY10" s="417">
        <f>BX10/BX10*100</f>
        <v>100</v>
      </c>
      <c r="BZ10" s="724"/>
      <c r="CA10" s="724"/>
      <c r="CB10" s="418">
        <v>0.1</v>
      </c>
      <c r="CC10" s="418">
        <v>0.1</v>
      </c>
      <c r="CD10" s="418">
        <v>0.3</v>
      </c>
      <c r="CE10" s="417">
        <v>50</v>
      </c>
      <c r="CF10" s="679"/>
      <c r="CG10" s="686"/>
      <c r="CH10" s="687"/>
      <c r="CI10" s="684"/>
      <c r="CJ10" s="413" t="s">
        <v>24</v>
      </c>
      <c r="CK10" s="419">
        <f t="shared" ref="CK10:CK41" si="0">AL10</f>
        <v>0.1</v>
      </c>
      <c r="CL10" s="419">
        <f t="shared" ref="CL10:CL41" si="1">AM10</f>
        <v>0.1</v>
      </c>
      <c r="CM10" s="419">
        <f t="shared" ref="CM10:CM41" si="2">AN10</f>
        <v>0.3</v>
      </c>
      <c r="CN10" s="420">
        <f t="shared" ref="CN10:CN41" si="3">AO10</f>
        <v>50</v>
      </c>
      <c r="CO10" s="419">
        <f t="shared" ref="CO10:CO41" si="4">CB10</f>
        <v>0.1</v>
      </c>
      <c r="CP10" s="419">
        <f t="shared" ref="CP10:CP41" si="5">CC10</f>
        <v>0.1</v>
      </c>
      <c r="CQ10" s="419">
        <f t="shared" ref="CQ10:CQ41" si="6">CD10</f>
        <v>0.3</v>
      </c>
      <c r="CR10" s="420">
        <f t="shared" ref="CR10:CR41" si="7">CE10</f>
        <v>50</v>
      </c>
      <c r="CS10" s="420">
        <v>100</v>
      </c>
      <c r="CT10" s="420">
        <v>100</v>
      </c>
      <c r="CU10" s="421">
        <f>CN10+CR10</f>
        <v>100</v>
      </c>
      <c r="CV10" s="670"/>
      <c r="CW10" s="670"/>
      <c r="CX10" s="686"/>
      <c r="CY10" s="687"/>
      <c r="CZ10" s="679"/>
      <c r="DA10" s="413" t="s">
        <v>24</v>
      </c>
      <c r="DB10" s="422">
        <f t="shared" ref="DB10:DI10" si="8">CK10</f>
        <v>0.1</v>
      </c>
      <c r="DC10" s="422">
        <f t="shared" si="8"/>
        <v>0.1</v>
      </c>
      <c r="DD10" s="422">
        <f t="shared" si="8"/>
        <v>0.3</v>
      </c>
      <c r="DE10" s="423">
        <f t="shared" si="8"/>
        <v>50</v>
      </c>
      <c r="DF10" s="422">
        <f t="shared" si="8"/>
        <v>0.1</v>
      </c>
      <c r="DG10" s="422">
        <f t="shared" si="8"/>
        <v>0.1</v>
      </c>
      <c r="DH10" s="422">
        <f t="shared" si="8"/>
        <v>0.3</v>
      </c>
      <c r="DI10" s="424">
        <f t="shared" si="8"/>
        <v>50</v>
      </c>
      <c r="DJ10" s="423">
        <v>100</v>
      </c>
      <c r="DK10" s="423">
        <v>100</v>
      </c>
      <c r="DL10" s="421">
        <f>CU10</f>
        <v>100</v>
      </c>
    </row>
    <row r="11" spans="1:116" ht="15" customHeight="1">
      <c r="A11" s="686"/>
      <c r="B11" s="425">
        <f>'STUDENT PROFILE'!$A$7</f>
        <v>1</v>
      </c>
      <c r="C11" s="426" t="str">
        <f>'STUDENT PROFILE'!$C$7</f>
        <v>Manish</v>
      </c>
      <c r="D11" s="427">
        <f>'STUDENT PROFILE'!$D$7</f>
        <v>2723</v>
      </c>
      <c r="E11" s="428">
        <v>10</v>
      </c>
      <c r="F11" s="428">
        <v>10</v>
      </c>
      <c r="G11" s="428">
        <v>10</v>
      </c>
      <c r="H11" s="428"/>
      <c r="I11" s="428"/>
      <c r="J11" s="428">
        <v>50</v>
      </c>
      <c r="K11" s="429">
        <f>IF(ISNUMBER(J11),SUM(E11,F11,G11,H11,I11,J11),J11)</f>
        <v>80</v>
      </c>
      <c r="L11" s="429">
        <f>IF(ISNUMBER(K11),(ROUNDUP((K11/$K$10*$L$10),0)),K11)</f>
        <v>100</v>
      </c>
      <c r="M11" s="430" t="str">
        <f>IF(ISNUMBER(L11),(IF(L11&gt;=91,"A1",IF(L11&gt;=81,"A2",IF(L11&gt;=71,"B1",IF(L11&gt;=61,"B2",IF(L11&gt;=51,"C1",IF(L11&gt;=41,"C2",IF(L11&gt;=33,"D",IF(L11&gt;=21,"E1",IF(L11&gt;0,"E2","")))))))))),L11)</f>
        <v>A1</v>
      </c>
      <c r="N11" s="430" t="str">
        <f>IF(ISNUMBER(L11),(IF(M11="A1","10",IF(M11="A2","9",IF(M11="B1","8",IF(M11="B2","7",IF(M11="C1","6",IF(M11="C2","5",IF(M11="D","4",IF(M11="E2","3",IF(M11="E1","2","")))))))))),L11)</f>
        <v>10</v>
      </c>
      <c r="O11" s="770"/>
      <c r="P11" s="425">
        <f>'STUDENT PROFILE'!$A$7</f>
        <v>1</v>
      </c>
      <c r="Q11" s="426" t="str">
        <f>'STUDENT PROFILE'!$C$7</f>
        <v>Manish</v>
      </c>
      <c r="R11" s="427">
        <f>'STUDENT PROFILE'!$D$7</f>
        <v>2723</v>
      </c>
      <c r="S11" s="428">
        <v>10</v>
      </c>
      <c r="T11" s="428">
        <v>10</v>
      </c>
      <c r="U11" s="428">
        <v>10</v>
      </c>
      <c r="V11" s="428"/>
      <c r="W11" s="428"/>
      <c r="X11" s="428">
        <v>50</v>
      </c>
      <c r="Y11" s="429">
        <f>IF(ISNUMBER(X11),SUM(S11,T11,U11,V11,W11,X11),X11)</f>
        <v>80</v>
      </c>
      <c r="Z11" s="429">
        <f>IF(ISNUMBER(Y11),(ROUNDUP((Y11/$Y$10*$Z$10),0)),Y11)</f>
        <v>100</v>
      </c>
      <c r="AA11" s="430" t="str">
        <f>IF(ISNUMBER(Z11),(IF(Z11&gt;=91,"A1",IF(Z11&gt;=81,"A2",IF(Z11&gt;=71,"B1",IF(Z11&gt;=61,"B2",IF(Z11&gt;=51,"C1",IF(Z11&gt;=41,"C2",IF(Z11&gt;=33,"D",IF(Z11&gt;=21,"E1",IF(Z11&gt;0,"E2","")))))))))),Z11)</f>
        <v>A1</v>
      </c>
      <c r="AB11" s="430" t="str">
        <f>IF(ISNUMBER(Z11),(IF(AA11="A1","10",IF(AA11="A2","9",IF(AA11="B1","8",IF(AA11="B2","7",IF(AA11="C1","6",IF(AA11="C2","5",IF(AA11="D","4",IF(AA11="E2","3",IF(AA11="E1","2","")))))))))),Z11)</f>
        <v>10</v>
      </c>
      <c r="AC11" s="686"/>
      <c r="AD11" s="425">
        <f>'STUDENT PROFILE'!$A$7</f>
        <v>1</v>
      </c>
      <c r="AE11" s="426" t="str">
        <f>'STUDENT PROFILE'!$C$7</f>
        <v>Manish</v>
      </c>
      <c r="AF11" s="427">
        <f>'STUDENT PROFILE'!$D$7</f>
        <v>2723</v>
      </c>
      <c r="AG11" s="431">
        <v>95</v>
      </c>
      <c r="AH11" s="429">
        <f>IF(ISNUMBER(AG11),AG11/$AG$10*$AH$10,AG11)</f>
        <v>85.5</v>
      </c>
      <c r="AI11" s="429">
        <f>IF(ISNUMBER(AH11),ROUND((AG11/$AG$10*$AI$10),0),AH11)</f>
        <v>95</v>
      </c>
      <c r="AJ11" s="430" t="str">
        <f>IF(ISNUMBER(AI11),(IF(AI11&gt;=91,"A1",IF(AI11&gt;=81,"A2",IF(AI11&gt;=71,"B1",IF(AI11&gt;=61,"B2",IF(AI11&gt;=51,"C1",IF(AI11&gt;=41,"C2",IF(AI11&gt;=33,"D",IF(AI11&gt;=21,"E1",IF(AI11&gt;0,"E2","")))))))))),AI11)</f>
        <v>A1</v>
      </c>
      <c r="AK11" s="430" t="str">
        <f>IF(ISNUMBER(AI11),(IF(AJ11="A1","10",IF(AJ11="A2","9",IF(AJ11="B1","8",IF(AJ11="B2","7",IF(AJ11="C1","6",IF(AJ11="C2","5",IF(AJ11="D","4",IF(AJ11="E2","3",IF(AJ11="E1","2","")))))))))),AI11)</f>
        <v>10</v>
      </c>
      <c r="AL11" s="429">
        <f>IF(ISNUMBER(L11),ROUND((L11*10%),1),L11)</f>
        <v>10</v>
      </c>
      <c r="AM11" s="429">
        <f>IF(ISNUMBER(Z11),ROUND((Z11*10%),1),Z11)</f>
        <v>10</v>
      </c>
      <c r="AN11" s="429">
        <f>IF(ISNUMBER(AI11),ROUND((AI11*30%),1),AI11)</f>
        <v>28.5</v>
      </c>
      <c r="AO11" s="430">
        <f>ROUNDUP(SUM(AL11,AM11,AN11),0)</f>
        <v>49</v>
      </c>
      <c r="AP11" s="430" t="str">
        <f>IF(ISNUMBER(AO11),IF(AO11&gt;=91/2,"A1",IF(AO11&gt;=81/2,"A2",IF(AO11&gt;=71/2,"B1",IF(AO11&gt;=61/2,"B2",IF(AO11&gt;=51/2,"C1",IF(AO11&gt;=41/2,"C2",IF(AO11&gt;=33/2,"D",IF(AO11&gt;=21/2,"E1",IF(AO11&gt;0,"E2",""))))))))),AO11)</f>
        <v>A1</v>
      </c>
      <c r="AQ11" s="686"/>
      <c r="AR11" s="425">
        <f>'STUDENT PROFILE'!$A$7</f>
        <v>1</v>
      </c>
      <c r="AS11" s="426" t="str">
        <f>'STUDENT PROFILE'!$C$7</f>
        <v>Manish</v>
      </c>
      <c r="AT11" s="427">
        <f>'STUDENT PROFILE'!$D$7</f>
        <v>2723</v>
      </c>
      <c r="AU11" s="428">
        <v>10</v>
      </c>
      <c r="AV11" s="428">
        <v>10</v>
      </c>
      <c r="AW11" s="428">
        <v>10</v>
      </c>
      <c r="AX11" s="428"/>
      <c r="AY11" s="428"/>
      <c r="AZ11" s="428">
        <v>50</v>
      </c>
      <c r="BA11" s="429">
        <f>IF(ISNUMBER(AZ11),SUM(AU11,AV11,AW11,AX11,AY11,AZ11),AZ11)</f>
        <v>80</v>
      </c>
      <c r="BB11" s="429">
        <f>IF(ISNUMBER(BA11),(ROUNDUP((BA11/$BA$10*$BB$10),0)),BA11)</f>
        <v>100</v>
      </c>
      <c r="BC11" s="430" t="str">
        <f>IF(ISNUMBER(BB11),(IF(BB11&gt;=91,"A1",IF(BB11&gt;=81,"A2",IF(BB11&gt;=71,"B1",IF(BB11&gt;=61,"B2",IF(BB11&gt;=51,"C1",IF(BB11&gt;=41,"C2",IF(BB11&gt;=33,"D",IF(BB11&gt;=21,"E1",IF(BB11&gt;0,"E2","")))))))))),BB11)</f>
        <v>A1</v>
      </c>
      <c r="BD11" s="430" t="str">
        <f>IF(ISNUMBER(BB11),(IF(BC11="A1","10",IF(BC11="A2","9",IF(BC11="B1","8",IF(BC11="B2","7",IF(BC11="C1","6",IF(BC11="C2","5",IF(BC11="D","4",IF(BC11="E2","3",IF(BC11="E1","2","")))))))))),BB11)</f>
        <v>10</v>
      </c>
      <c r="BE11" s="686"/>
      <c r="BF11" s="425">
        <f>'STUDENT PROFILE'!$A$7</f>
        <v>1</v>
      </c>
      <c r="BG11" s="426" t="str">
        <f>'STUDENT PROFILE'!$C$7</f>
        <v>Manish</v>
      </c>
      <c r="BH11" s="427">
        <f>'STUDENT PROFILE'!$D$7</f>
        <v>2723</v>
      </c>
      <c r="BI11" s="428">
        <v>10</v>
      </c>
      <c r="BJ11" s="428">
        <v>10</v>
      </c>
      <c r="BK11" s="428">
        <v>10</v>
      </c>
      <c r="BL11" s="428"/>
      <c r="BM11" s="428"/>
      <c r="BN11" s="428">
        <v>50</v>
      </c>
      <c r="BO11" s="429">
        <f>IF(ISNUMBER(BN11),SUM(BI11,BJ11,BK11,BL11,BM11,BN11),BN11)</f>
        <v>80</v>
      </c>
      <c r="BP11" s="429">
        <f>IF(ISNUMBER(BO11),(ROUNDUP((BO11/$BO$10*$BP$10),0)),BO11)</f>
        <v>100</v>
      </c>
      <c r="BQ11" s="430" t="str">
        <f>IF(ISNUMBER(BP11),(IF(BP11&gt;=91,"A1",IF(BP11&gt;=81,"A2",IF(BP11&gt;=71,"B1",IF(BP11&gt;=61,"B2",IF(BP11&gt;=51,"C1",IF(BP11&gt;=41,"C2",IF(BP11&gt;=33,"D",IF(BP11&gt;=21,"E1",IF(BP11&gt;0,"E2","")))))))))),BP11)</f>
        <v>A1</v>
      </c>
      <c r="BR11" s="430" t="str">
        <f>IF(ISNUMBER(BP11),(IF(BQ11="A1","10",IF(BQ11="A2","9",IF(BQ11="B1","8",IF(BQ11="B2","7",IF(BQ11="C1","6",IF(BQ11="C2","5",IF(BQ11="D","4",IF(BQ11="E2","3",IF(BQ11="E1","2","")))))))))),BP11)</f>
        <v>10</v>
      </c>
      <c r="BS11" s="686"/>
      <c r="BT11" s="425">
        <f>'STUDENT PROFILE'!$A$7</f>
        <v>1</v>
      </c>
      <c r="BU11" s="432" t="str">
        <f>'STUDENT PROFILE'!$C$7</f>
        <v>Manish</v>
      </c>
      <c r="BV11" s="427">
        <f>'STUDENT PROFILE'!$D$7</f>
        <v>2723</v>
      </c>
      <c r="BW11" s="431">
        <v>95</v>
      </c>
      <c r="BX11" s="429">
        <f>IF(ISNUMBER(BW11),ROUNDUP((BW11/$BW$10*$BX$10),0),BW11)</f>
        <v>86</v>
      </c>
      <c r="BY11" s="429">
        <f>IF(ISNUMBER(BX11),ROUNDUP((BW11/$BW$10*$BY$10),0),BW11)</f>
        <v>95</v>
      </c>
      <c r="BZ11" s="430" t="str">
        <f>IF(ISNUMBER(BY11),IF(BY11&gt;=91,"A1",IF(BY11&gt;=81,"A2",IF(BY11&gt;=71,"B1",IF(BY11&gt;=61,"B2",IF(BY11&gt;=51,"C1",IF(BY11&gt;=41,"C2",IF(BY11&gt;=33,"D",IF(BY11&gt;=21,"E1",IF(BY11&gt;0,"E2",""))))))))),BY11)</f>
        <v>A1</v>
      </c>
      <c r="CA11" s="430" t="str">
        <f>IF(ISNUMBER(BY11),IF(BZ11="A1","10",IF(BZ11="A2","9",IF(BZ11="B1","8",IF(BZ11="B2","7",IF(BZ11="C1","6",IF(BZ11="C2","5",IF(BZ11="D","4",IF(BZ11="E2","3",IF(BZ11="E1","2",""))))))))),BZ11)</f>
        <v>10</v>
      </c>
      <c r="CB11" s="429">
        <f>IF(ISNUMBER(BB11),ROUND((BB11*10%),1),BB11)</f>
        <v>10</v>
      </c>
      <c r="CC11" s="429">
        <f>IF(ISNUMBER(BP11),ROUND((BP11*10%),1),BP11)</f>
        <v>10</v>
      </c>
      <c r="CD11" s="429">
        <f>IF(ISNUMBER(BY11),ROUND((BY11*30%),1),BY11)</f>
        <v>28.5</v>
      </c>
      <c r="CE11" s="430">
        <f>ROUND(SUM(CB11,CC11,CD11),0)</f>
        <v>49</v>
      </c>
      <c r="CF11" s="430" t="str">
        <f>IF(ISNUMBER(CE11),IF(CE11&gt;=91/2,"A1",IF(CE11&gt;=81/2,"A2",IF(CE11&gt;=71/2,"B1",IF(CE11&gt;=61/2,"B2",IF(CE11&gt;=51/2,"C1",IF(CE11&gt;=41/2,"C2",IF(CE11&gt;=33/2,"D",IF(CE11&gt;=21/2,"E1",IF(CE11&gt;0,"E2",""))))))))),CE11)</f>
        <v>A1</v>
      </c>
      <c r="CG11" s="686"/>
      <c r="CH11" s="425">
        <f>'STUDENT PROFILE'!$A$7</f>
        <v>1</v>
      </c>
      <c r="CI11" s="426" t="str">
        <f>'STUDENT PROFILE'!$C$7</f>
        <v>Manish</v>
      </c>
      <c r="CJ11" s="427">
        <f>'STUDENT PROFILE'!$D$7</f>
        <v>2723</v>
      </c>
      <c r="CK11" s="551">
        <f>AL11</f>
        <v>10</v>
      </c>
      <c r="CL11" s="551">
        <f t="shared" si="1"/>
        <v>10</v>
      </c>
      <c r="CM11" s="551">
        <f t="shared" si="2"/>
        <v>28.5</v>
      </c>
      <c r="CN11" s="552">
        <f t="shared" si="3"/>
        <v>49</v>
      </c>
      <c r="CO11" s="551">
        <f t="shared" si="4"/>
        <v>10</v>
      </c>
      <c r="CP11" s="551">
        <f t="shared" si="5"/>
        <v>10</v>
      </c>
      <c r="CQ11" s="551">
        <f t="shared" si="6"/>
        <v>28.5</v>
      </c>
      <c r="CR11" s="433">
        <f t="shared" si="7"/>
        <v>49</v>
      </c>
      <c r="CS11" s="433">
        <f>ROUNDUP((SUM(L11,Z11,BP11,BB11)/4),0)</f>
        <v>100</v>
      </c>
      <c r="CT11" s="433">
        <f>ROUND((SUM(AI11,BY11)/2),0)</f>
        <v>95</v>
      </c>
      <c r="CU11" s="430">
        <f>CN11+CR11</f>
        <v>98</v>
      </c>
      <c r="CV11" s="430" t="str">
        <f>IF(CU11&gt;=91,"A1",IF(CU11&gt;=81,"A2",IF(CU11&gt;=71,"B1",IF(CU11&gt;=61,"B2",IF(CU11&gt;=51,"C1",IF(CU11&gt;=41,"C2",IF(CU11&gt;=33,"D",IF(CU11&gt;=21,"E1",IF(CU11&gt;0,"E2","")))))))))</f>
        <v>A1</v>
      </c>
      <c r="CW11" s="430" t="str">
        <f>IF(CV11="A1","10",IF(CV11="A2","9",IF(CV11="B1","8",IF(CV11="B2","7",IF(CV11="C1","6",IF(CV11="C2","5",IF(CV11="D","4",IF(CV11="E2","3",IF(CV11="E1","2","")))))))))</f>
        <v>10</v>
      </c>
      <c r="CX11" s="686"/>
      <c r="CY11" s="425">
        <f>'STUDENT PROFILE'!A7</f>
        <v>1</v>
      </c>
      <c r="CZ11" s="426" t="str">
        <f>'STUDENT PROFILE'!$C$7</f>
        <v>Manish</v>
      </c>
      <c r="DA11" s="427">
        <f>'STUDENT PROFILE'!$D$7</f>
        <v>2723</v>
      </c>
      <c r="DB11" s="429" t="str">
        <f>M11</f>
        <v>A1</v>
      </c>
      <c r="DC11" s="429" t="str">
        <f>AA11</f>
        <v>A1</v>
      </c>
      <c r="DD11" s="429" t="str">
        <f>AJ11</f>
        <v>A1</v>
      </c>
      <c r="DE11" s="430" t="str">
        <f>AP11</f>
        <v>A1</v>
      </c>
      <c r="DF11" s="429" t="str">
        <f>BC11</f>
        <v>A1</v>
      </c>
      <c r="DG11" s="429" t="str">
        <f>BQ11</f>
        <v>A1</v>
      </c>
      <c r="DH11" s="429" t="str">
        <f>BZ11</f>
        <v>A1</v>
      </c>
      <c r="DI11" s="433" t="str">
        <f>CF11</f>
        <v>A1</v>
      </c>
      <c r="DJ11" s="430" t="str">
        <f>IF(CS11&gt;=91,"A1",IF(CS11&gt;=81,"A2",IF(CS11&gt;=71,"B1",IF(CS11&gt;=61,"B2",IF(CS11&gt;=51,"C1",IF(CS11&gt;=41,"C2",IF(CS11&gt;=33,"D",IF(CS11&gt;=21,"E1",IF(CS11&gt;0,"E2","")))))))))</f>
        <v>A1</v>
      </c>
      <c r="DK11" s="430" t="str">
        <f>IF(CT11&gt;=91,"A1",IF(CT11&gt;=81,"A2",IF(CT11&gt;=71,"B1",IF(CT11&gt;=61,"B2",IF(CT11&gt;=51,"C1",IF(CT11&gt;=41,"C2",IF(CT11&gt;=33,"D",IF(CT11&gt;=21,"E1",IF(CT11&gt;0,"E2","")))))))))</f>
        <v>A1</v>
      </c>
      <c r="DL11" s="430" t="str">
        <f>IF(CU11&gt;=91,"A1",IF(CU11&gt;=81,"A2",IF(CU11&gt;=71,"B1",IF(CU11&gt;=61,"B2",IF(CU11&gt;=51,"C1",IF(CU11&gt;=41,"C2",IF(CU11&gt;=33,"D",IF(CU11&gt;=21,"E1",IF(CU11&gt;0,"E2","")))))))))</f>
        <v>A1</v>
      </c>
    </row>
    <row r="12" spans="1:116" ht="15" customHeight="1">
      <c r="A12" s="686"/>
      <c r="B12" s="425">
        <f>'STUDENT PROFILE'!$A$8</f>
        <v>2</v>
      </c>
      <c r="C12" s="426" t="str">
        <f>'STUDENT PROFILE'!$C$8</f>
        <v>Sunny Kumar</v>
      </c>
      <c r="D12" s="427">
        <f>'STUDENT PROFILE'!$D$8</f>
        <v>2726</v>
      </c>
      <c r="E12" s="428">
        <v>10</v>
      </c>
      <c r="F12" s="428">
        <v>10</v>
      </c>
      <c r="G12" s="428">
        <v>10</v>
      </c>
      <c r="H12" s="428"/>
      <c r="I12" s="428"/>
      <c r="J12" s="428">
        <v>50</v>
      </c>
      <c r="K12" s="429">
        <f t="shared" ref="K12:K60" si="9">IF(ISNUMBER(J12),SUM(E12,F12,G12,H12,I12,J12),J12)</f>
        <v>80</v>
      </c>
      <c r="L12" s="429">
        <f t="shared" ref="L12:L60" si="10">IF(ISNUMBER(K12),(ROUNDUP((K12/$K$10*$L$10),0)),K12)</f>
        <v>100</v>
      </c>
      <c r="M12" s="430" t="str">
        <f t="shared" ref="M12:M60" si="11">IF(ISNUMBER(L12),(IF(L12&gt;=91,"A1",IF(L12&gt;=81,"A2",IF(L12&gt;=71,"B1",IF(L12&gt;=61,"B2",IF(L12&gt;=51,"C1",IF(L12&gt;=41,"C2",IF(L12&gt;=33,"D",IF(L12&gt;=21,"E1",IF(L12&gt;0,"E2","")))))))))),L12)</f>
        <v>A1</v>
      </c>
      <c r="N12" s="430" t="str">
        <f t="shared" ref="N12:N60" si="12">IF(ISNUMBER(L12),(IF(M12="A1","10",IF(M12="A2","9",IF(M12="B1","8",IF(M12="B2","7",IF(M12="C1","6",IF(M12="C2","5",IF(M12="D","4",IF(M12="E2","3",IF(M12="E1","2","")))))))))),L12)</f>
        <v>10</v>
      </c>
      <c r="O12" s="770"/>
      <c r="P12" s="425">
        <f>'STUDENT PROFILE'!$A$8</f>
        <v>2</v>
      </c>
      <c r="Q12" s="426" t="str">
        <f>'STUDENT PROFILE'!$C$8</f>
        <v>Sunny Kumar</v>
      </c>
      <c r="R12" s="427">
        <f>'STUDENT PROFILE'!$D$8</f>
        <v>2726</v>
      </c>
      <c r="S12" s="428">
        <v>10</v>
      </c>
      <c r="T12" s="428">
        <v>10</v>
      </c>
      <c r="U12" s="428">
        <v>10</v>
      </c>
      <c r="V12" s="428"/>
      <c r="W12" s="428"/>
      <c r="X12" s="428">
        <v>50</v>
      </c>
      <c r="Y12" s="429">
        <f t="shared" ref="Y12:Y60" si="13">IF(ISNUMBER(X12),SUM(S12,T12,U12,V12,W12,X12),X12)</f>
        <v>80</v>
      </c>
      <c r="Z12" s="429">
        <f t="shared" ref="Z12:Z60" si="14">IF(ISNUMBER(Y12),(ROUNDUP((Y12/$Y$10*$Z$10),0)),Y12)</f>
        <v>100</v>
      </c>
      <c r="AA12" s="434" t="str">
        <f t="shared" ref="AA12:AA60" si="15">IF(ISNUMBER(Z12),(IF(Z12&gt;=91,"A1",IF(Z12&gt;=81,"A2",IF(Z12&gt;=71,"B1",IF(Z12&gt;=61,"B2",IF(Z12&gt;=51,"C1",IF(Z12&gt;=41,"C2",IF(Z12&gt;=33,"D",IF(Z12&gt;=21,"E1",IF(Z12&gt;0,"E2","")))))))))),Z12)</f>
        <v>A1</v>
      </c>
      <c r="AB12" s="430" t="str">
        <f t="shared" ref="AB12:AB60" si="16">IF(ISNUMBER(Z12),(IF(AA12="A1","10",IF(AA12="A2","9",IF(AA12="B1","8",IF(AA12="B2","7",IF(AA12="C1","6",IF(AA12="C2","5",IF(AA12="D","4",IF(AA12="E2","3",IF(AA12="E1","2","")))))))))),Z12)</f>
        <v>10</v>
      </c>
      <c r="AC12" s="686"/>
      <c r="AD12" s="425">
        <f>'STUDENT PROFILE'!$A$8</f>
        <v>2</v>
      </c>
      <c r="AE12" s="426" t="str">
        <f>'STUDENT PROFILE'!$C$8</f>
        <v>Sunny Kumar</v>
      </c>
      <c r="AF12" s="427">
        <f>'STUDENT PROFILE'!$D$8</f>
        <v>2726</v>
      </c>
      <c r="AG12" s="431">
        <v>95</v>
      </c>
      <c r="AH12" s="429">
        <f t="shared" ref="AH12:AH60" si="17">IF(ISNUMBER(AG12),AG12/$AG$10*$AH$10,AG12)</f>
        <v>85.5</v>
      </c>
      <c r="AI12" s="429">
        <f t="shared" ref="AI12:AI60" si="18">IF(ISNUMBER(AH12),ROUND((AG12/$AG$10*$AI$10),0),AH12)</f>
        <v>95</v>
      </c>
      <c r="AJ12" s="430" t="str">
        <f t="shared" ref="AJ12:AJ60" si="19">IF(ISNUMBER(AI12),(IF(AI12&gt;=91,"A1",IF(AI12&gt;=81,"A2",IF(AI12&gt;=71,"B1",IF(AI12&gt;=61,"B2",IF(AI12&gt;=51,"C1",IF(AI12&gt;=41,"C2",IF(AI12&gt;=33,"D",IF(AI12&gt;=21,"E1",IF(AI12&gt;0,"E2","")))))))))),AI12)</f>
        <v>A1</v>
      </c>
      <c r="AK12" s="430" t="str">
        <f t="shared" ref="AK12:AK60" si="20">IF(ISNUMBER(AI12),(IF(AJ12="A1","10",IF(AJ12="A2","9",IF(AJ12="B1","8",IF(AJ12="B2","7",IF(AJ12="C1","6",IF(AJ12="C2","5",IF(AJ12="D","4",IF(AJ12="E2","3",IF(AJ12="E1","2","")))))))))),AI12)</f>
        <v>10</v>
      </c>
      <c r="AL12" s="429">
        <f t="shared" ref="AL12:AL60" si="21">IF(ISNUMBER(L12),ROUND((L12*10%),1),L12)</f>
        <v>10</v>
      </c>
      <c r="AM12" s="429">
        <f t="shared" ref="AM12:AM60" si="22">IF(ISNUMBER(Z12),ROUND((Z12*10%),1),Z12)</f>
        <v>10</v>
      </c>
      <c r="AN12" s="429">
        <f t="shared" ref="AN12:AN60" si="23">IF(ISNUMBER(AI12),ROUND((AI12*30%),1),AI12)</f>
        <v>28.5</v>
      </c>
      <c r="AO12" s="430">
        <f t="shared" ref="AO12:AO60" si="24">ROUNDUP(SUM(AL12,AM12,AN12),0)</f>
        <v>49</v>
      </c>
      <c r="AP12" s="430" t="str">
        <f t="shared" ref="AP12:AP60" si="25">IF(ISNUMBER(AO12),IF(AO12&gt;=91/2,"A1",IF(AO12&gt;=81/2,"A2",IF(AO12&gt;=71/2,"B1",IF(AO12&gt;=61/2,"B2",IF(AO12&gt;=51/2,"C1",IF(AO12&gt;=41/2,"C2",IF(AO12&gt;=33/2,"D",IF(AO12&gt;=21/2,"E1",IF(AO12&gt;0,"E2",""))))))))),AO12)</f>
        <v>A1</v>
      </c>
      <c r="AQ12" s="686"/>
      <c r="AR12" s="425">
        <f>'STUDENT PROFILE'!$A$8</f>
        <v>2</v>
      </c>
      <c r="AS12" s="426" t="str">
        <f>'STUDENT PROFILE'!$C$8</f>
        <v>Sunny Kumar</v>
      </c>
      <c r="AT12" s="427">
        <f>'STUDENT PROFILE'!$D$8</f>
        <v>2726</v>
      </c>
      <c r="AU12" s="428">
        <v>10</v>
      </c>
      <c r="AV12" s="428">
        <v>10</v>
      </c>
      <c r="AW12" s="428">
        <v>10</v>
      </c>
      <c r="AX12" s="428"/>
      <c r="AY12" s="428"/>
      <c r="AZ12" s="428">
        <v>50</v>
      </c>
      <c r="BA12" s="429">
        <f t="shared" ref="BA12:BA60" si="26">IF(ISNUMBER(AZ12),SUM(AU12,AV12,AW12,AX12,AY12,AZ12),AZ12)</f>
        <v>80</v>
      </c>
      <c r="BB12" s="429">
        <f t="shared" ref="BB12:BB60" si="27">IF(ISNUMBER(BA12),(ROUNDUP((BA12/$BA$10*$BB$10),0)),BA12)</f>
        <v>100</v>
      </c>
      <c r="BC12" s="430" t="str">
        <f t="shared" ref="BC12:BC60" si="28">IF(ISNUMBER(BB12),(IF(BB12&gt;=91,"A1",IF(BB12&gt;=81,"A2",IF(BB12&gt;=71,"B1",IF(BB12&gt;=61,"B2",IF(BB12&gt;=51,"C1",IF(BB12&gt;=41,"C2",IF(BB12&gt;=33,"D",IF(BB12&gt;=21,"E1",IF(BB12&gt;0,"E2","")))))))))),BB12)</f>
        <v>A1</v>
      </c>
      <c r="BD12" s="430" t="str">
        <f t="shared" ref="BD12:BD60" si="29">IF(ISNUMBER(BB12),(IF(BC12="A1","10",IF(BC12="A2","9",IF(BC12="B1","8",IF(BC12="B2","7",IF(BC12="C1","6",IF(BC12="C2","5",IF(BC12="D","4",IF(BC12="E2","3",IF(BC12="E1","2","")))))))))),BB12)</f>
        <v>10</v>
      </c>
      <c r="BE12" s="686"/>
      <c r="BF12" s="425">
        <f>'STUDENT PROFILE'!$A$8</f>
        <v>2</v>
      </c>
      <c r="BG12" s="426" t="str">
        <f>'STUDENT PROFILE'!$C$8</f>
        <v>Sunny Kumar</v>
      </c>
      <c r="BH12" s="427">
        <f>'STUDENT PROFILE'!$D$8</f>
        <v>2726</v>
      </c>
      <c r="BI12" s="428">
        <v>10</v>
      </c>
      <c r="BJ12" s="428">
        <v>10</v>
      </c>
      <c r="BK12" s="428">
        <v>10</v>
      </c>
      <c r="BL12" s="428"/>
      <c r="BM12" s="428"/>
      <c r="BN12" s="428">
        <v>50</v>
      </c>
      <c r="BO12" s="429">
        <f t="shared" ref="BO12:BO60" si="30">IF(ISNUMBER(BN12),SUM(BI12,BJ12,BK12,BL12,BM12,BN12),BN12)</f>
        <v>80</v>
      </c>
      <c r="BP12" s="429">
        <f t="shared" ref="BP12:BP60" si="31">IF(ISNUMBER(BO12),(ROUNDUP((BO12/$BO$10*$BP$10),0)),BO12)</f>
        <v>100</v>
      </c>
      <c r="BQ12" s="430" t="str">
        <f t="shared" ref="BQ12:BQ60" si="32">IF(ISNUMBER(BP12),(IF(BP12&gt;=91,"A1",IF(BP12&gt;=81,"A2",IF(BP12&gt;=71,"B1",IF(BP12&gt;=61,"B2",IF(BP12&gt;=51,"C1",IF(BP12&gt;=41,"C2",IF(BP12&gt;=33,"D",IF(BP12&gt;=21,"E1",IF(BP12&gt;0,"E2","")))))))))),BP12)</f>
        <v>A1</v>
      </c>
      <c r="BR12" s="430" t="str">
        <f t="shared" ref="BR12:BR60" si="33">IF(ISNUMBER(BP12),(IF(BQ12="A1","10",IF(BQ12="A2","9",IF(BQ12="B1","8",IF(BQ12="B2","7",IF(BQ12="C1","6",IF(BQ12="C2","5",IF(BQ12="D","4",IF(BQ12="E2","3",IF(BQ12="E1","2","")))))))))),BP12)</f>
        <v>10</v>
      </c>
      <c r="BS12" s="686"/>
      <c r="BT12" s="425">
        <f>'STUDENT PROFILE'!$A$8</f>
        <v>2</v>
      </c>
      <c r="BU12" s="432" t="str">
        <f>'STUDENT PROFILE'!$C$8</f>
        <v>Sunny Kumar</v>
      </c>
      <c r="BV12" s="427">
        <f>'STUDENT PROFILE'!$D$8</f>
        <v>2726</v>
      </c>
      <c r="BW12" s="431">
        <v>95</v>
      </c>
      <c r="BX12" s="429">
        <f t="shared" ref="BX12:BX60" si="34">IF(ISNUMBER(BW12),ROUNDUP((BW12/$BW$10*$BX$10),0),BW12)</f>
        <v>86</v>
      </c>
      <c r="BY12" s="429">
        <f t="shared" ref="BY12:BY60" si="35">IF(ISNUMBER(BX12),ROUNDUP((BW12/$BW$10*$BY$10),0),BW12)</f>
        <v>95</v>
      </c>
      <c r="BZ12" s="430" t="str">
        <f t="shared" ref="BZ12:BZ60" si="36">IF(ISNUMBER(BY12),IF(BY12&gt;=91,"A1",IF(BY12&gt;=81,"A2",IF(BY12&gt;=71,"B1",IF(BY12&gt;=61,"B2",IF(BY12&gt;=51,"C1",IF(BY12&gt;=41,"C2",IF(BY12&gt;=33,"D",IF(BY12&gt;=21,"E1",IF(BY12&gt;0,"E2",""))))))))),BY12)</f>
        <v>A1</v>
      </c>
      <c r="CA12" s="430" t="str">
        <f t="shared" ref="CA12:CA60" si="37">IF(ISNUMBER(BY12),IF(BZ12="A1","10",IF(BZ12="A2","9",IF(BZ12="B1","8",IF(BZ12="B2","7",IF(BZ12="C1","6",IF(BZ12="C2","5",IF(BZ12="D","4",IF(BZ12="E2","3",IF(BZ12="E1","2",""))))))))),BZ12)</f>
        <v>10</v>
      </c>
      <c r="CB12" s="429">
        <f t="shared" ref="CB12:CB60" si="38">IF(ISNUMBER(BB12),ROUND((BB12*10%),1),BB12)</f>
        <v>10</v>
      </c>
      <c r="CC12" s="429">
        <f t="shared" ref="CC12:CC60" si="39">IF(ISNUMBER(BP12),ROUND((BP12*10%),1),BP12)</f>
        <v>10</v>
      </c>
      <c r="CD12" s="429">
        <f t="shared" ref="CD12:CD60" si="40">IF(ISNUMBER(BY12),ROUND((BY12*30%),1),BY12)</f>
        <v>28.5</v>
      </c>
      <c r="CE12" s="430">
        <f t="shared" ref="CE12:CE60" si="41">ROUND(SUM(CB12,CC12,CD12),0)</f>
        <v>49</v>
      </c>
      <c r="CF12" s="430" t="str">
        <f t="shared" ref="CF12:CF60" si="42">IF(ISNUMBER(CE12),IF(CE12&gt;=91/2,"A1",IF(CE12&gt;=81/2,"A2",IF(CE12&gt;=71/2,"B1",IF(CE12&gt;=61/2,"B2",IF(CE12&gt;=51/2,"C1",IF(CE12&gt;=41/2,"C2",IF(CE12&gt;=33/2,"D",IF(CE12&gt;=21/2,"E1",IF(CE12&gt;0,"E2",""))))))))),CE12)</f>
        <v>A1</v>
      </c>
      <c r="CG12" s="686"/>
      <c r="CH12" s="425">
        <f>'STUDENT PROFILE'!$A$8</f>
        <v>2</v>
      </c>
      <c r="CI12" s="426" t="str">
        <f>'STUDENT PROFILE'!$C$8</f>
        <v>Sunny Kumar</v>
      </c>
      <c r="CJ12" s="427">
        <f>'STUDENT PROFILE'!$D$8</f>
        <v>2726</v>
      </c>
      <c r="CK12" s="551">
        <f t="shared" si="0"/>
        <v>10</v>
      </c>
      <c r="CL12" s="551">
        <f t="shared" si="1"/>
        <v>10</v>
      </c>
      <c r="CM12" s="551">
        <f t="shared" si="2"/>
        <v>28.5</v>
      </c>
      <c r="CN12" s="552">
        <f t="shared" si="3"/>
        <v>49</v>
      </c>
      <c r="CO12" s="551">
        <f t="shared" si="4"/>
        <v>10</v>
      </c>
      <c r="CP12" s="551">
        <f t="shared" si="5"/>
        <v>10</v>
      </c>
      <c r="CQ12" s="551">
        <f t="shared" si="6"/>
        <v>28.5</v>
      </c>
      <c r="CR12" s="433">
        <f t="shared" si="7"/>
        <v>49</v>
      </c>
      <c r="CS12" s="433">
        <f t="shared" ref="CS12:CS60" si="43">ROUNDUP((SUM(L12,Z12,BP12,BB12)/4),0)</f>
        <v>100</v>
      </c>
      <c r="CT12" s="433">
        <f t="shared" ref="CT12:CT60" si="44">ROUND((SUM(AI12,BY12)/2),0)</f>
        <v>95</v>
      </c>
      <c r="CU12" s="430">
        <f t="shared" ref="CU12:CU60" si="45">CN12+CR12</f>
        <v>98</v>
      </c>
      <c r="CV12" s="430" t="str">
        <f t="shared" ref="CV12:CV60" si="46">IF(CU12&gt;=91,"A1",IF(CU12&gt;=81,"A2",IF(CU12&gt;=71,"B1",IF(CU12&gt;=61,"B2",IF(CU12&gt;=51,"C1",IF(CU12&gt;=41,"C2",IF(CU12&gt;=33,"D",IF(CU12&gt;=21,"E1",IF(CU12&gt;0,"E2","")))))))))</f>
        <v>A1</v>
      </c>
      <c r="CW12" s="430" t="str">
        <f t="shared" ref="CW12:CW60" si="47">IF(CV12="A1","10",IF(CV12="A2","9",IF(CV12="B1","8",IF(CV12="B2","7",IF(CV12="C1","6",IF(CV12="C2","5",IF(CV12="D","4",IF(CV12="E2","3",IF(CV12="E1","2","")))))))))</f>
        <v>10</v>
      </c>
      <c r="CX12" s="686"/>
      <c r="CY12" s="425">
        <f>'STUDENT PROFILE'!A8</f>
        <v>2</v>
      </c>
      <c r="CZ12" s="426" t="str">
        <f>'STUDENT PROFILE'!$C$8</f>
        <v>Sunny Kumar</v>
      </c>
      <c r="DA12" s="427">
        <f>'STUDENT PROFILE'!$D$8</f>
        <v>2726</v>
      </c>
      <c r="DB12" s="429" t="str">
        <f t="shared" ref="DB12:DB60" si="48">M12</f>
        <v>A1</v>
      </c>
      <c r="DC12" s="429" t="str">
        <f t="shared" ref="DC12:DC60" si="49">AA12</f>
        <v>A1</v>
      </c>
      <c r="DD12" s="429" t="str">
        <f t="shared" ref="DD12:DD60" si="50">AJ12</f>
        <v>A1</v>
      </c>
      <c r="DE12" s="430" t="str">
        <f t="shared" ref="DE12:DE60" si="51">AP12</f>
        <v>A1</v>
      </c>
      <c r="DF12" s="429" t="str">
        <f t="shared" ref="DF12:DF60" si="52">BC12</f>
        <v>A1</v>
      </c>
      <c r="DG12" s="429" t="str">
        <f t="shared" ref="DG12:DG60" si="53">BQ12</f>
        <v>A1</v>
      </c>
      <c r="DH12" s="429" t="str">
        <f t="shared" ref="DH12:DH60" si="54">BZ12</f>
        <v>A1</v>
      </c>
      <c r="DI12" s="433" t="str">
        <f t="shared" ref="DI12:DI60" si="55">CF12</f>
        <v>A1</v>
      </c>
      <c r="DJ12" s="430" t="str">
        <f t="shared" ref="DJ12:DJ60" si="56">IF(CS12&gt;=91,"A1",IF(CS12&gt;=81,"A2",IF(CS12&gt;=71,"B1",IF(CS12&gt;=61,"B2",IF(CS12&gt;=51,"C1",IF(CS12&gt;=41,"C2",IF(CS12&gt;=33,"D",IF(CS12&gt;=21,"E1",IF(CS12&gt;0,"E2","")))))))))</f>
        <v>A1</v>
      </c>
      <c r="DK12" s="430" t="str">
        <f t="shared" ref="DK12:DK60" si="57">IF(CT12&gt;=91,"A1",IF(CT12&gt;=81,"A2",IF(CT12&gt;=71,"B1",IF(CT12&gt;=61,"B2",IF(CT12&gt;=51,"C1",IF(CT12&gt;=41,"C2",IF(CT12&gt;=33,"D",IF(CT12&gt;=21,"E1",IF(CT12&gt;0,"E2","")))))))))</f>
        <v>A1</v>
      </c>
      <c r="DL12" s="430" t="str">
        <f t="shared" ref="DL12:DL60" si="58">IF(CU12&gt;=91,"A1",IF(CU12&gt;=81,"A2",IF(CU12&gt;=71,"B1",IF(CU12&gt;=61,"B2",IF(CU12&gt;=51,"C1",IF(CU12&gt;=41,"C2",IF(CU12&gt;=33,"D",IF(CU12&gt;=21,"E1",IF(CU12&gt;0,"E2","")))))))))</f>
        <v>A1</v>
      </c>
    </row>
    <row r="13" spans="1:116" ht="15" customHeight="1">
      <c r="A13" s="686"/>
      <c r="B13" s="425">
        <f>'STUDENT PROFILE'!$A$9</f>
        <v>3</v>
      </c>
      <c r="C13" s="426" t="str">
        <f>'STUDENT PROFILE'!$C$9</f>
        <v>Manish</v>
      </c>
      <c r="D13" s="427">
        <f>'STUDENT PROFILE'!$D$9</f>
        <v>2730</v>
      </c>
      <c r="E13" s="428">
        <v>10</v>
      </c>
      <c r="F13" s="428">
        <v>10</v>
      </c>
      <c r="G13" s="428">
        <v>10</v>
      </c>
      <c r="H13" s="428"/>
      <c r="I13" s="428"/>
      <c r="J13" s="428">
        <v>50</v>
      </c>
      <c r="K13" s="429">
        <f t="shared" si="9"/>
        <v>80</v>
      </c>
      <c r="L13" s="429">
        <f t="shared" si="10"/>
        <v>100</v>
      </c>
      <c r="M13" s="430" t="str">
        <f t="shared" si="11"/>
        <v>A1</v>
      </c>
      <c r="N13" s="430" t="str">
        <f t="shared" si="12"/>
        <v>10</v>
      </c>
      <c r="O13" s="770"/>
      <c r="P13" s="425">
        <f>'STUDENT PROFILE'!$A$9</f>
        <v>3</v>
      </c>
      <c r="Q13" s="426" t="str">
        <f>'STUDENT PROFILE'!$C$9</f>
        <v>Manish</v>
      </c>
      <c r="R13" s="427">
        <f>'STUDENT PROFILE'!$D$9</f>
        <v>2730</v>
      </c>
      <c r="S13" s="428">
        <v>10</v>
      </c>
      <c r="T13" s="428">
        <v>10</v>
      </c>
      <c r="U13" s="428">
        <v>10</v>
      </c>
      <c r="V13" s="428"/>
      <c r="W13" s="428"/>
      <c r="X13" s="428">
        <v>50</v>
      </c>
      <c r="Y13" s="429">
        <f t="shared" si="13"/>
        <v>80</v>
      </c>
      <c r="Z13" s="429">
        <f t="shared" si="14"/>
        <v>100</v>
      </c>
      <c r="AA13" s="434" t="str">
        <f t="shared" si="15"/>
        <v>A1</v>
      </c>
      <c r="AB13" s="430" t="str">
        <f t="shared" si="16"/>
        <v>10</v>
      </c>
      <c r="AC13" s="686"/>
      <c r="AD13" s="425">
        <f>'STUDENT PROFILE'!$A$9</f>
        <v>3</v>
      </c>
      <c r="AE13" s="426" t="str">
        <f>'STUDENT PROFILE'!$C$9</f>
        <v>Manish</v>
      </c>
      <c r="AF13" s="427">
        <f>'STUDENT PROFILE'!$D$9</f>
        <v>2730</v>
      </c>
      <c r="AG13" s="431">
        <v>95</v>
      </c>
      <c r="AH13" s="429">
        <f t="shared" si="17"/>
        <v>85.5</v>
      </c>
      <c r="AI13" s="429">
        <f t="shared" si="18"/>
        <v>95</v>
      </c>
      <c r="AJ13" s="430" t="str">
        <f t="shared" si="19"/>
        <v>A1</v>
      </c>
      <c r="AK13" s="430" t="str">
        <f t="shared" si="20"/>
        <v>10</v>
      </c>
      <c r="AL13" s="429">
        <f t="shared" si="21"/>
        <v>10</v>
      </c>
      <c r="AM13" s="429">
        <f t="shared" si="22"/>
        <v>10</v>
      </c>
      <c r="AN13" s="429">
        <f t="shared" si="23"/>
        <v>28.5</v>
      </c>
      <c r="AO13" s="430">
        <f t="shared" si="24"/>
        <v>49</v>
      </c>
      <c r="AP13" s="430" t="str">
        <f t="shared" si="25"/>
        <v>A1</v>
      </c>
      <c r="AQ13" s="686"/>
      <c r="AR13" s="425">
        <f>'STUDENT PROFILE'!$A$9</f>
        <v>3</v>
      </c>
      <c r="AS13" s="426" t="str">
        <f>'STUDENT PROFILE'!$C$9</f>
        <v>Manish</v>
      </c>
      <c r="AT13" s="427">
        <f>'STUDENT PROFILE'!$D$9</f>
        <v>2730</v>
      </c>
      <c r="AU13" s="428">
        <v>10</v>
      </c>
      <c r="AV13" s="428">
        <v>10</v>
      </c>
      <c r="AW13" s="428">
        <v>10</v>
      </c>
      <c r="AX13" s="428"/>
      <c r="AY13" s="428"/>
      <c r="AZ13" s="428">
        <v>50</v>
      </c>
      <c r="BA13" s="429">
        <f t="shared" si="26"/>
        <v>80</v>
      </c>
      <c r="BB13" s="429">
        <f t="shared" si="27"/>
        <v>100</v>
      </c>
      <c r="BC13" s="430" t="str">
        <f t="shared" si="28"/>
        <v>A1</v>
      </c>
      <c r="BD13" s="430" t="str">
        <f t="shared" si="29"/>
        <v>10</v>
      </c>
      <c r="BE13" s="686"/>
      <c r="BF13" s="425">
        <f>'STUDENT PROFILE'!$A$9</f>
        <v>3</v>
      </c>
      <c r="BG13" s="426" t="str">
        <f>'STUDENT PROFILE'!$C$9</f>
        <v>Manish</v>
      </c>
      <c r="BH13" s="427">
        <f>'STUDENT PROFILE'!$D$9</f>
        <v>2730</v>
      </c>
      <c r="BI13" s="428">
        <v>10</v>
      </c>
      <c r="BJ13" s="428">
        <v>10</v>
      </c>
      <c r="BK13" s="428">
        <v>10</v>
      </c>
      <c r="BL13" s="428"/>
      <c r="BM13" s="428"/>
      <c r="BN13" s="428">
        <v>50</v>
      </c>
      <c r="BO13" s="429">
        <f t="shared" si="30"/>
        <v>80</v>
      </c>
      <c r="BP13" s="429">
        <f t="shared" si="31"/>
        <v>100</v>
      </c>
      <c r="BQ13" s="430" t="str">
        <f t="shared" si="32"/>
        <v>A1</v>
      </c>
      <c r="BR13" s="430" t="str">
        <f t="shared" si="33"/>
        <v>10</v>
      </c>
      <c r="BS13" s="686"/>
      <c r="BT13" s="425">
        <f>'STUDENT PROFILE'!$A$9</f>
        <v>3</v>
      </c>
      <c r="BU13" s="432" t="str">
        <f>'STUDENT PROFILE'!$C$9</f>
        <v>Manish</v>
      </c>
      <c r="BV13" s="427">
        <f>'STUDENT PROFILE'!$D$9</f>
        <v>2730</v>
      </c>
      <c r="BW13" s="431">
        <v>95</v>
      </c>
      <c r="BX13" s="429">
        <f t="shared" si="34"/>
        <v>86</v>
      </c>
      <c r="BY13" s="429">
        <f t="shared" si="35"/>
        <v>95</v>
      </c>
      <c r="BZ13" s="430" t="str">
        <f t="shared" si="36"/>
        <v>A1</v>
      </c>
      <c r="CA13" s="430" t="str">
        <f t="shared" si="37"/>
        <v>10</v>
      </c>
      <c r="CB13" s="429">
        <f t="shared" si="38"/>
        <v>10</v>
      </c>
      <c r="CC13" s="429">
        <f t="shared" si="39"/>
        <v>10</v>
      </c>
      <c r="CD13" s="429">
        <f t="shared" si="40"/>
        <v>28.5</v>
      </c>
      <c r="CE13" s="430">
        <f t="shared" si="41"/>
        <v>49</v>
      </c>
      <c r="CF13" s="430" t="str">
        <f t="shared" si="42"/>
        <v>A1</v>
      </c>
      <c r="CG13" s="686"/>
      <c r="CH13" s="425">
        <f>'STUDENT PROFILE'!$A$9</f>
        <v>3</v>
      </c>
      <c r="CI13" s="426" t="str">
        <f>'STUDENT PROFILE'!$C$9</f>
        <v>Manish</v>
      </c>
      <c r="CJ13" s="427">
        <f>'STUDENT PROFILE'!$D$9</f>
        <v>2730</v>
      </c>
      <c r="CK13" s="551">
        <f t="shared" si="0"/>
        <v>10</v>
      </c>
      <c r="CL13" s="551">
        <f t="shared" si="1"/>
        <v>10</v>
      </c>
      <c r="CM13" s="551">
        <f t="shared" si="2"/>
        <v>28.5</v>
      </c>
      <c r="CN13" s="552">
        <f t="shared" si="3"/>
        <v>49</v>
      </c>
      <c r="CO13" s="551">
        <f t="shared" si="4"/>
        <v>10</v>
      </c>
      <c r="CP13" s="551">
        <f t="shared" si="5"/>
        <v>10</v>
      </c>
      <c r="CQ13" s="551">
        <f t="shared" si="6"/>
        <v>28.5</v>
      </c>
      <c r="CR13" s="433">
        <f t="shared" si="7"/>
        <v>49</v>
      </c>
      <c r="CS13" s="433">
        <f t="shared" si="43"/>
        <v>100</v>
      </c>
      <c r="CT13" s="433">
        <f t="shared" si="44"/>
        <v>95</v>
      </c>
      <c r="CU13" s="430">
        <f t="shared" si="45"/>
        <v>98</v>
      </c>
      <c r="CV13" s="430" t="str">
        <f t="shared" si="46"/>
        <v>A1</v>
      </c>
      <c r="CW13" s="430" t="str">
        <f t="shared" si="47"/>
        <v>10</v>
      </c>
      <c r="CX13" s="686"/>
      <c r="CY13" s="425">
        <f>'STUDENT PROFILE'!A9</f>
        <v>3</v>
      </c>
      <c r="CZ13" s="426" t="str">
        <f>'STUDENT PROFILE'!$C$9</f>
        <v>Manish</v>
      </c>
      <c r="DA13" s="427">
        <f>'STUDENT PROFILE'!$D$9</f>
        <v>2730</v>
      </c>
      <c r="DB13" s="429" t="str">
        <f t="shared" si="48"/>
        <v>A1</v>
      </c>
      <c r="DC13" s="429" t="str">
        <f t="shared" si="49"/>
        <v>A1</v>
      </c>
      <c r="DD13" s="429" t="str">
        <f t="shared" si="50"/>
        <v>A1</v>
      </c>
      <c r="DE13" s="430" t="str">
        <f t="shared" si="51"/>
        <v>A1</v>
      </c>
      <c r="DF13" s="429" t="str">
        <f t="shared" si="52"/>
        <v>A1</v>
      </c>
      <c r="DG13" s="429" t="str">
        <f t="shared" si="53"/>
        <v>A1</v>
      </c>
      <c r="DH13" s="429" t="str">
        <f t="shared" si="54"/>
        <v>A1</v>
      </c>
      <c r="DI13" s="433" t="str">
        <f t="shared" si="55"/>
        <v>A1</v>
      </c>
      <c r="DJ13" s="430" t="str">
        <f t="shared" si="56"/>
        <v>A1</v>
      </c>
      <c r="DK13" s="430" t="str">
        <f t="shared" si="57"/>
        <v>A1</v>
      </c>
      <c r="DL13" s="430" t="str">
        <f t="shared" si="58"/>
        <v>A1</v>
      </c>
    </row>
    <row r="14" spans="1:116" ht="15" customHeight="1">
      <c r="A14" s="686"/>
      <c r="B14" s="425">
        <f>'STUDENT PROFILE'!$A$10</f>
        <v>4</v>
      </c>
      <c r="C14" s="426" t="str">
        <f>'STUDENT PROFILE'!$C$10</f>
        <v>Sunil</v>
      </c>
      <c r="D14" s="427">
        <f>'STUDENT PROFILE'!$D$10</f>
        <v>2731</v>
      </c>
      <c r="E14" s="428">
        <v>10</v>
      </c>
      <c r="F14" s="428">
        <v>10</v>
      </c>
      <c r="G14" s="428">
        <v>10</v>
      </c>
      <c r="H14" s="428"/>
      <c r="I14" s="428"/>
      <c r="J14" s="428">
        <v>50</v>
      </c>
      <c r="K14" s="429">
        <f t="shared" si="9"/>
        <v>80</v>
      </c>
      <c r="L14" s="429">
        <f t="shared" si="10"/>
        <v>100</v>
      </c>
      <c r="M14" s="430" t="str">
        <f t="shared" si="11"/>
        <v>A1</v>
      </c>
      <c r="N14" s="430" t="str">
        <f t="shared" si="12"/>
        <v>10</v>
      </c>
      <c r="O14" s="770"/>
      <c r="P14" s="425">
        <f>'STUDENT PROFILE'!$A$10</f>
        <v>4</v>
      </c>
      <c r="Q14" s="426" t="str">
        <f>'STUDENT PROFILE'!$C$10</f>
        <v>Sunil</v>
      </c>
      <c r="R14" s="427">
        <f>'STUDENT PROFILE'!$D$10</f>
        <v>2731</v>
      </c>
      <c r="S14" s="428">
        <v>10</v>
      </c>
      <c r="T14" s="428">
        <v>10</v>
      </c>
      <c r="U14" s="428">
        <v>10</v>
      </c>
      <c r="V14" s="428"/>
      <c r="W14" s="428"/>
      <c r="X14" s="428">
        <v>50</v>
      </c>
      <c r="Y14" s="429">
        <f t="shared" si="13"/>
        <v>80</v>
      </c>
      <c r="Z14" s="429">
        <f t="shared" si="14"/>
        <v>100</v>
      </c>
      <c r="AA14" s="434" t="str">
        <f t="shared" si="15"/>
        <v>A1</v>
      </c>
      <c r="AB14" s="430" t="str">
        <f t="shared" si="16"/>
        <v>10</v>
      </c>
      <c r="AC14" s="686"/>
      <c r="AD14" s="425">
        <f>'STUDENT PROFILE'!$A$10</f>
        <v>4</v>
      </c>
      <c r="AE14" s="426" t="str">
        <f>'STUDENT PROFILE'!$C$10</f>
        <v>Sunil</v>
      </c>
      <c r="AF14" s="427">
        <f>'STUDENT PROFILE'!$D$10</f>
        <v>2731</v>
      </c>
      <c r="AG14" s="431">
        <v>95</v>
      </c>
      <c r="AH14" s="429">
        <f t="shared" si="17"/>
        <v>85.5</v>
      </c>
      <c r="AI14" s="429">
        <f t="shared" si="18"/>
        <v>95</v>
      </c>
      <c r="AJ14" s="430" t="str">
        <f t="shared" si="19"/>
        <v>A1</v>
      </c>
      <c r="AK14" s="430" t="str">
        <f t="shared" si="20"/>
        <v>10</v>
      </c>
      <c r="AL14" s="429">
        <f t="shared" si="21"/>
        <v>10</v>
      </c>
      <c r="AM14" s="429">
        <f t="shared" si="22"/>
        <v>10</v>
      </c>
      <c r="AN14" s="429">
        <f t="shared" si="23"/>
        <v>28.5</v>
      </c>
      <c r="AO14" s="430">
        <f t="shared" si="24"/>
        <v>49</v>
      </c>
      <c r="AP14" s="430" t="str">
        <f t="shared" si="25"/>
        <v>A1</v>
      </c>
      <c r="AQ14" s="686"/>
      <c r="AR14" s="425">
        <f>'STUDENT PROFILE'!$A$10</f>
        <v>4</v>
      </c>
      <c r="AS14" s="426" t="str">
        <f>'STUDENT PROFILE'!$C$10</f>
        <v>Sunil</v>
      </c>
      <c r="AT14" s="427">
        <f>'STUDENT PROFILE'!$D$10</f>
        <v>2731</v>
      </c>
      <c r="AU14" s="428">
        <v>10</v>
      </c>
      <c r="AV14" s="428">
        <v>10</v>
      </c>
      <c r="AW14" s="428">
        <v>10</v>
      </c>
      <c r="AX14" s="428"/>
      <c r="AY14" s="428"/>
      <c r="AZ14" s="428">
        <v>50</v>
      </c>
      <c r="BA14" s="429">
        <f t="shared" si="26"/>
        <v>80</v>
      </c>
      <c r="BB14" s="429">
        <f t="shared" si="27"/>
        <v>100</v>
      </c>
      <c r="BC14" s="430" t="str">
        <f t="shared" si="28"/>
        <v>A1</v>
      </c>
      <c r="BD14" s="430" t="str">
        <f t="shared" si="29"/>
        <v>10</v>
      </c>
      <c r="BE14" s="686"/>
      <c r="BF14" s="425">
        <f>'STUDENT PROFILE'!$A$10</f>
        <v>4</v>
      </c>
      <c r="BG14" s="426" t="str">
        <f>'STUDENT PROFILE'!$C$10</f>
        <v>Sunil</v>
      </c>
      <c r="BH14" s="427">
        <f>'STUDENT PROFILE'!$D$10</f>
        <v>2731</v>
      </c>
      <c r="BI14" s="428">
        <v>10</v>
      </c>
      <c r="BJ14" s="428">
        <v>10</v>
      </c>
      <c r="BK14" s="428">
        <v>10</v>
      </c>
      <c r="BL14" s="428"/>
      <c r="BM14" s="428"/>
      <c r="BN14" s="428">
        <v>50</v>
      </c>
      <c r="BO14" s="429">
        <f t="shared" si="30"/>
        <v>80</v>
      </c>
      <c r="BP14" s="429">
        <f t="shared" si="31"/>
        <v>100</v>
      </c>
      <c r="BQ14" s="430" t="str">
        <f t="shared" si="32"/>
        <v>A1</v>
      </c>
      <c r="BR14" s="430" t="str">
        <f t="shared" si="33"/>
        <v>10</v>
      </c>
      <c r="BS14" s="686"/>
      <c r="BT14" s="425">
        <f>'STUDENT PROFILE'!$A$10</f>
        <v>4</v>
      </c>
      <c r="BU14" s="432" t="str">
        <f>'STUDENT PROFILE'!$C$10</f>
        <v>Sunil</v>
      </c>
      <c r="BV14" s="427">
        <f>'STUDENT PROFILE'!$D$10</f>
        <v>2731</v>
      </c>
      <c r="BW14" s="431">
        <v>95</v>
      </c>
      <c r="BX14" s="429">
        <f t="shared" si="34"/>
        <v>86</v>
      </c>
      <c r="BY14" s="429">
        <f t="shared" si="35"/>
        <v>95</v>
      </c>
      <c r="BZ14" s="430" t="str">
        <f t="shared" si="36"/>
        <v>A1</v>
      </c>
      <c r="CA14" s="430" t="str">
        <f t="shared" si="37"/>
        <v>10</v>
      </c>
      <c r="CB14" s="429">
        <f t="shared" si="38"/>
        <v>10</v>
      </c>
      <c r="CC14" s="429">
        <f t="shared" si="39"/>
        <v>10</v>
      </c>
      <c r="CD14" s="429">
        <f t="shared" si="40"/>
        <v>28.5</v>
      </c>
      <c r="CE14" s="430">
        <f t="shared" si="41"/>
        <v>49</v>
      </c>
      <c r="CF14" s="430" t="str">
        <f t="shared" si="42"/>
        <v>A1</v>
      </c>
      <c r="CG14" s="686"/>
      <c r="CH14" s="425">
        <f>'STUDENT PROFILE'!$A$10</f>
        <v>4</v>
      </c>
      <c r="CI14" s="426" t="str">
        <f>'STUDENT PROFILE'!$C$10</f>
        <v>Sunil</v>
      </c>
      <c r="CJ14" s="427">
        <f>'STUDENT PROFILE'!$D$10</f>
        <v>2731</v>
      </c>
      <c r="CK14" s="551">
        <f t="shared" si="0"/>
        <v>10</v>
      </c>
      <c r="CL14" s="551">
        <f t="shared" si="1"/>
        <v>10</v>
      </c>
      <c r="CM14" s="551">
        <f t="shared" si="2"/>
        <v>28.5</v>
      </c>
      <c r="CN14" s="552">
        <f t="shared" si="3"/>
        <v>49</v>
      </c>
      <c r="CO14" s="551">
        <f t="shared" si="4"/>
        <v>10</v>
      </c>
      <c r="CP14" s="551">
        <f t="shared" si="5"/>
        <v>10</v>
      </c>
      <c r="CQ14" s="551">
        <f t="shared" si="6"/>
        <v>28.5</v>
      </c>
      <c r="CR14" s="433">
        <f t="shared" si="7"/>
        <v>49</v>
      </c>
      <c r="CS14" s="433">
        <f t="shared" si="43"/>
        <v>100</v>
      </c>
      <c r="CT14" s="433">
        <f t="shared" si="44"/>
        <v>95</v>
      </c>
      <c r="CU14" s="430">
        <f t="shared" si="45"/>
        <v>98</v>
      </c>
      <c r="CV14" s="430" t="str">
        <f t="shared" si="46"/>
        <v>A1</v>
      </c>
      <c r="CW14" s="430" t="str">
        <f t="shared" si="47"/>
        <v>10</v>
      </c>
      <c r="CX14" s="686"/>
      <c r="CY14" s="425">
        <f>'STUDENT PROFILE'!A10</f>
        <v>4</v>
      </c>
      <c r="CZ14" s="426" t="str">
        <f>'STUDENT PROFILE'!$C$10</f>
        <v>Sunil</v>
      </c>
      <c r="DA14" s="427">
        <f>'STUDENT PROFILE'!$D$10</f>
        <v>2731</v>
      </c>
      <c r="DB14" s="429" t="str">
        <f t="shared" si="48"/>
        <v>A1</v>
      </c>
      <c r="DC14" s="429" t="str">
        <f t="shared" si="49"/>
        <v>A1</v>
      </c>
      <c r="DD14" s="429" t="str">
        <f t="shared" si="50"/>
        <v>A1</v>
      </c>
      <c r="DE14" s="430" t="str">
        <f t="shared" si="51"/>
        <v>A1</v>
      </c>
      <c r="DF14" s="429" t="str">
        <f t="shared" si="52"/>
        <v>A1</v>
      </c>
      <c r="DG14" s="429" t="str">
        <f t="shared" si="53"/>
        <v>A1</v>
      </c>
      <c r="DH14" s="429" t="str">
        <f t="shared" si="54"/>
        <v>A1</v>
      </c>
      <c r="DI14" s="433" t="str">
        <f t="shared" si="55"/>
        <v>A1</v>
      </c>
      <c r="DJ14" s="430" t="str">
        <f t="shared" si="56"/>
        <v>A1</v>
      </c>
      <c r="DK14" s="430" t="str">
        <f t="shared" si="57"/>
        <v>A1</v>
      </c>
      <c r="DL14" s="430" t="str">
        <f t="shared" si="58"/>
        <v>A1</v>
      </c>
    </row>
    <row r="15" spans="1:116" ht="15" customHeight="1">
      <c r="A15" s="686"/>
      <c r="B15" s="425">
        <f>'STUDENT PROFILE'!$A$11</f>
        <v>5</v>
      </c>
      <c r="C15" s="426" t="str">
        <f>'STUDENT PROFILE'!$C$11</f>
        <v>Jaibeer</v>
      </c>
      <c r="D15" s="427">
        <f>'STUDENT PROFILE'!$D$11</f>
        <v>2732</v>
      </c>
      <c r="E15" s="428">
        <v>10</v>
      </c>
      <c r="F15" s="428">
        <v>10</v>
      </c>
      <c r="G15" s="428">
        <v>10</v>
      </c>
      <c r="H15" s="428"/>
      <c r="I15" s="428"/>
      <c r="J15" s="428">
        <v>50</v>
      </c>
      <c r="K15" s="429">
        <f t="shared" si="9"/>
        <v>80</v>
      </c>
      <c r="L15" s="429">
        <f t="shared" si="10"/>
        <v>100</v>
      </c>
      <c r="M15" s="430" t="str">
        <f t="shared" si="11"/>
        <v>A1</v>
      </c>
      <c r="N15" s="430" t="str">
        <f t="shared" si="12"/>
        <v>10</v>
      </c>
      <c r="O15" s="770"/>
      <c r="P15" s="425">
        <f>'STUDENT PROFILE'!$A$11</f>
        <v>5</v>
      </c>
      <c r="Q15" s="426" t="str">
        <f>'STUDENT PROFILE'!$C$11</f>
        <v>Jaibeer</v>
      </c>
      <c r="R15" s="427">
        <f>'STUDENT PROFILE'!$D$11</f>
        <v>2732</v>
      </c>
      <c r="S15" s="428">
        <v>10</v>
      </c>
      <c r="T15" s="428">
        <v>10</v>
      </c>
      <c r="U15" s="428">
        <v>10</v>
      </c>
      <c r="V15" s="428"/>
      <c r="W15" s="428"/>
      <c r="X15" s="428">
        <v>50</v>
      </c>
      <c r="Y15" s="429">
        <f t="shared" si="13"/>
        <v>80</v>
      </c>
      <c r="Z15" s="429">
        <f t="shared" si="14"/>
        <v>100</v>
      </c>
      <c r="AA15" s="434" t="str">
        <f t="shared" si="15"/>
        <v>A1</v>
      </c>
      <c r="AB15" s="430" t="str">
        <f t="shared" si="16"/>
        <v>10</v>
      </c>
      <c r="AC15" s="686"/>
      <c r="AD15" s="425">
        <f>'STUDENT PROFILE'!$A$11</f>
        <v>5</v>
      </c>
      <c r="AE15" s="426" t="str">
        <f>'STUDENT PROFILE'!$C$11</f>
        <v>Jaibeer</v>
      </c>
      <c r="AF15" s="427">
        <f>'STUDENT PROFILE'!$D$11</f>
        <v>2732</v>
      </c>
      <c r="AG15" s="431">
        <v>95</v>
      </c>
      <c r="AH15" s="429">
        <f t="shared" si="17"/>
        <v>85.5</v>
      </c>
      <c r="AI15" s="429">
        <f t="shared" si="18"/>
        <v>95</v>
      </c>
      <c r="AJ15" s="430" t="str">
        <f t="shared" si="19"/>
        <v>A1</v>
      </c>
      <c r="AK15" s="430" t="str">
        <f t="shared" si="20"/>
        <v>10</v>
      </c>
      <c r="AL15" s="429">
        <f t="shared" si="21"/>
        <v>10</v>
      </c>
      <c r="AM15" s="429">
        <f t="shared" si="22"/>
        <v>10</v>
      </c>
      <c r="AN15" s="429">
        <f t="shared" si="23"/>
        <v>28.5</v>
      </c>
      <c r="AO15" s="430">
        <f t="shared" si="24"/>
        <v>49</v>
      </c>
      <c r="AP15" s="430" t="str">
        <f t="shared" si="25"/>
        <v>A1</v>
      </c>
      <c r="AQ15" s="686"/>
      <c r="AR15" s="425">
        <f>'STUDENT PROFILE'!$A$11</f>
        <v>5</v>
      </c>
      <c r="AS15" s="426" t="str">
        <f>'STUDENT PROFILE'!$C$11</f>
        <v>Jaibeer</v>
      </c>
      <c r="AT15" s="427">
        <f>'STUDENT PROFILE'!$D$11</f>
        <v>2732</v>
      </c>
      <c r="AU15" s="428">
        <v>10</v>
      </c>
      <c r="AV15" s="428">
        <v>10</v>
      </c>
      <c r="AW15" s="428">
        <v>10</v>
      </c>
      <c r="AX15" s="428"/>
      <c r="AY15" s="428"/>
      <c r="AZ15" s="428">
        <v>50</v>
      </c>
      <c r="BA15" s="429">
        <f t="shared" si="26"/>
        <v>80</v>
      </c>
      <c r="BB15" s="429">
        <f t="shared" si="27"/>
        <v>100</v>
      </c>
      <c r="BC15" s="430" t="str">
        <f t="shared" si="28"/>
        <v>A1</v>
      </c>
      <c r="BD15" s="430" t="str">
        <f t="shared" si="29"/>
        <v>10</v>
      </c>
      <c r="BE15" s="686"/>
      <c r="BF15" s="425">
        <f>'STUDENT PROFILE'!$A$11</f>
        <v>5</v>
      </c>
      <c r="BG15" s="426" t="str">
        <f>'STUDENT PROFILE'!$C$11</f>
        <v>Jaibeer</v>
      </c>
      <c r="BH15" s="427">
        <f>'STUDENT PROFILE'!$D$11</f>
        <v>2732</v>
      </c>
      <c r="BI15" s="428">
        <v>10</v>
      </c>
      <c r="BJ15" s="428">
        <v>10</v>
      </c>
      <c r="BK15" s="428">
        <v>10</v>
      </c>
      <c r="BL15" s="428"/>
      <c r="BM15" s="428"/>
      <c r="BN15" s="428">
        <v>50</v>
      </c>
      <c r="BO15" s="429">
        <f t="shared" si="30"/>
        <v>80</v>
      </c>
      <c r="BP15" s="429">
        <f t="shared" si="31"/>
        <v>100</v>
      </c>
      <c r="BQ15" s="430" t="str">
        <f t="shared" si="32"/>
        <v>A1</v>
      </c>
      <c r="BR15" s="430" t="str">
        <f t="shared" si="33"/>
        <v>10</v>
      </c>
      <c r="BS15" s="686"/>
      <c r="BT15" s="425">
        <f>'STUDENT PROFILE'!$A$11</f>
        <v>5</v>
      </c>
      <c r="BU15" s="432" t="str">
        <f>'STUDENT PROFILE'!$C$11</f>
        <v>Jaibeer</v>
      </c>
      <c r="BV15" s="427">
        <f>'STUDENT PROFILE'!$D$11</f>
        <v>2732</v>
      </c>
      <c r="BW15" s="431">
        <v>95</v>
      </c>
      <c r="BX15" s="429">
        <f t="shared" si="34"/>
        <v>86</v>
      </c>
      <c r="BY15" s="429">
        <f t="shared" si="35"/>
        <v>95</v>
      </c>
      <c r="BZ15" s="430" t="str">
        <f t="shared" si="36"/>
        <v>A1</v>
      </c>
      <c r="CA15" s="430" t="str">
        <f t="shared" si="37"/>
        <v>10</v>
      </c>
      <c r="CB15" s="429">
        <f t="shared" si="38"/>
        <v>10</v>
      </c>
      <c r="CC15" s="429">
        <f t="shared" si="39"/>
        <v>10</v>
      </c>
      <c r="CD15" s="429">
        <f t="shared" si="40"/>
        <v>28.5</v>
      </c>
      <c r="CE15" s="430">
        <f t="shared" si="41"/>
        <v>49</v>
      </c>
      <c r="CF15" s="430" t="str">
        <f t="shared" si="42"/>
        <v>A1</v>
      </c>
      <c r="CG15" s="686"/>
      <c r="CH15" s="425">
        <f>'STUDENT PROFILE'!$A$11</f>
        <v>5</v>
      </c>
      <c r="CI15" s="426" t="str">
        <f>'STUDENT PROFILE'!$C$11</f>
        <v>Jaibeer</v>
      </c>
      <c r="CJ15" s="427">
        <f>'STUDENT PROFILE'!$D$11</f>
        <v>2732</v>
      </c>
      <c r="CK15" s="551">
        <f t="shared" si="0"/>
        <v>10</v>
      </c>
      <c r="CL15" s="551">
        <f t="shared" si="1"/>
        <v>10</v>
      </c>
      <c r="CM15" s="551">
        <f t="shared" si="2"/>
        <v>28.5</v>
      </c>
      <c r="CN15" s="552">
        <f t="shared" si="3"/>
        <v>49</v>
      </c>
      <c r="CO15" s="551">
        <f t="shared" si="4"/>
        <v>10</v>
      </c>
      <c r="CP15" s="551">
        <f t="shared" si="5"/>
        <v>10</v>
      </c>
      <c r="CQ15" s="551">
        <f t="shared" si="6"/>
        <v>28.5</v>
      </c>
      <c r="CR15" s="433">
        <f t="shared" si="7"/>
        <v>49</v>
      </c>
      <c r="CS15" s="433">
        <f t="shared" si="43"/>
        <v>100</v>
      </c>
      <c r="CT15" s="433">
        <f t="shared" si="44"/>
        <v>95</v>
      </c>
      <c r="CU15" s="430">
        <f t="shared" si="45"/>
        <v>98</v>
      </c>
      <c r="CV15" s="430" t="str">
        <f t="shared" si="46"/>
        <v>A1</v>
      </c>
      <c r="CW15" s="430" t="str">
        <f t="shared" si="47"/>
        <v>10</v>
      </c>
      <c r="CX15" s="686"/>
      <c r="CY15" s="425">
        <f>'STUDENT PROFILE'!A11</f>
        <v>5</v>
      </c>
      <c r="CZ15" s="426" t="str">
        <f>'STUDENT PROFILE'!$C$11</f>
        <v>Jaibeer</v>
      </c>
      <c r="DA15" s="427">
        <f>'STUDENT PROFILE'!$D$11</f>
        <v>2732</v>
      </c>
      <c r="DB15" s="429" t="str">
        <f t="shared" si="48"/>
        <v>A1</v>
      </c>
      <c r="DC15" s="429" t="str">
        <f t="shared" si="49"/>
        <v>A1</v>
      </c>
      <c r="DD15" s="429" t="str">
        <f t="shared" si="50"/>
        <v>A1</v>
      </c>
      <c r="DE15" s="430" t="str">
        <f t="shared" si="51"/>
        <v>A1</v>
      </c>
      <c r="DF15" s="429" t="str">
        <f t="shared" si="52"/>
        <v>A1</v>
      </c>
      <c r="DG15" s="429" t="str">
        <f t="shared" si="53"/>
        <v>A1</v>
      </c>
      <c r="DH15" s="429" t="str">
        <f t="shared" si="54"/>
        <v>A1</v>
      </c>
      <c r="DI15" s="433" t="str">
        <f t="shared" si="55"/>
        <v>A1</v>
      </c>
      <c r="DJ15" s="430" t="str">
        <f t="shared" si="56"/>
        <v>A1</v>
      </c>
      <c r="DK15" s="430" t="str">
        <f t="shared" si="57"/>
        <v>A1</v>
      </c>
      <c r="DL15" s="430" t="str">
        <f t="shared" si="58"/>
        <v>A1</v>
      </c>
    </row>
    <row r="16" spans="1:116" ht="15" customHeight="1">
      <c r="A16" s="686"/>
      <c r="B16" s="425">
        <f>'STUDENT PROFILE'!$A$12</f>
        <v>6</v>
      </c>
      <c r="C16" s="426" t="str">
        <f>'STUDENT PROFILE'!$C$12</f>
        <v>Nitish Kumar</v>
      </c>
      <c r="D16" s="427">
        <f>'STUDENT PROFILE'!$D$12</f>
        <v>2734</v>
      </c>
      <c r="E16" s="428">
        <v>8</v>
      </c>
      <c r="F16" s="428">
        <v>8</v>
      </c>
      <c r="G16" s="428">
        <v>8</v>
      </c>
      <c r="H16" s="428"/>
      <c r="I16" s="428"/>
      <c r="J16" s="428">
        <v>45</v>
      </c>
      <c r="K16" s="429">
        <f t="shared" si="9"/>
        <v>69</v>
      </c>
      <c r="L16" s="429">
        <f t="shared" si="10"/>
        <v>87</v>
      </c>
      <c r="M16" s="430" t="str">
        <f t="shared" si="11"/>
        <v>A2</v>
      </c>
      <c r="N16" s="430" t="str">
        <f t="shared" si="12"/>
        <v>9</v>
      </c>
      <c r="O16" s="770"/>
      <c r="P16" s="425">
        <f>'STUDENT PROFILE'!$A$12</f>
        <v>6</v>
      </c>
      <c r="Q16" s="426" t="str">
        <f>'STUDENT PROFILE'!$C$12</f>
        <v>Nitish Kumar</v>
      </c>
      <c r="R16" s="427">
        <f>'STUDENT PROFILE'!$D$12</f>
        <v>2734</v>
      </c>
      <c r="S16" s="428">
        <v>8</v>
      </c>
      <c r="T16" s="428">
        <v>8</v>
      </c>
      <c r="U16" s="428">
        <v>8</v>
      </c>
      <c r="V16" s="428"/>
      <c r="W16" s="428"/>
      <c r="X16" s="428">
        <v>45</v>
      </c>
      <c r="Y16" s="429">
        <f t="shared" si="13"/>
        <v>69</v>
      </c>
      <c r="Z16" s="429">
        <f t="shared" si="14"/>
        <v>87</v>
      </c>
      <c r="AA16" s="434" t="str">
        <f t="shared" si="15"/>
        <v>A2</v>
      </c>
      <c r="AB16" s="430" t="str">
        <f t="shared" si="16"/>
        <v>9</v>
      </c>
      <c r="AC16" s="686"/>
      <c r="AD16" s="425">
        <f>'STUDENT PROFILE'!$A$12</f>
        <v>6</v>
      </c>
      <c r="AE16" s="426" t="str">
        <f>'STUDENT PROFILE'!$C$12</f>
        <v>Nitish Kumar</v>
      </c>
      <c r="AF16" s="427">
        <f>'STUDENT PROFILE'!$D$12</f>
        <v>2734</v>
      </c>
      <c r="AG16" s="431">
        <v>90</v>
      </c>
      <c r="AH16" s="429">
        <f t="shared" si="17"/>
        <v>81</v>
      </c>
      <c r="AI16" s="429">
        <f t="shared" si="18"/>
        <v>90</v>
      </c>
      <c r="AJ16" s="430" t="str">
        <f t="shared" si="19"/>
        <v>A2</v>
      </c>
      <c r="AK16" s="430" t="str">
        <f t="shared" si="20"/>
        <v>9</v>
      </c>
      <c r="AL16" s="429">
        <f t="shared" si="21"/>
        <v>8.6999999999999993</v>
      </c>
      <c r="AM16" s="429">
        <f t="shared" si="22"/>
        <v>8.6999999999999993</v>
      </c>
      <c r="AN16" s="429">
        <f t="shared" si="23"/>
        <v>27</v>
      </c>
      <c r="AO16" s="430">
        <f t="shared" si="24"/>
        <v>45</v>
      </c>
      <c r="AP16" s="430" t="str">
        <f t="shared" si="25"/>
        <v>A2</v>
      </c>
      <c r="AQ16" s="686"/>
      <c r="AR16" s="425">
        <f>'STUDENT PROFILE'!$A$12</f>
        <v>6</v>
      </c>
      <c r="AS16" s="426" t="str">
        <f>'STUDENT PROFILE'!$C$12</f>
        <v>Nitish Kumar</v>
      </c>
      <c r="AT16" s="427">
        <f>'STUDENT PROFILE'!$D$12</f>
        <v>2734</v>
      </c>
      <c r="AU16" s="428">
        <v>8</v>
      </c>
      <c r="AV16" s="428">
        <v>8</v>
      </c>
      <c r="AW16" s="428">
        <v>8</v>
      </c>
      <c r="AX16" s="428"/>
      <c r="AY16" s="428"/>
      <c r="AZ16" s="428">
        <v>45</v>
      </c>
      <c r="BA16" s="429">
        <f t="shared" si="26"/>
        <v>69</v>
      </c>
      <c r="BB16" s="429">
        <f t="shared" si="27"/>
        <v>87</v>
      </c>
      <c r="BC16" s="430" t="str">
        <f t="shared" si="28"/>
        <v>A2</v>
      </c>
      <c r="BD16" s="430" t="str">
        <f t="shared" si="29"/>
        <v>9</v>
      </c>
      <c r="BE16" s="686"/>
      <c r="BF16" s="425">
        <f>'STUDENT PROFILE'!$A$12</f>
        <v>6</v>
      </c>
      <c r="BG16" s="426" t="str">
        <f>'STUDENT PROFILE'!$C$12</f>
        <v>Nitish Kumar</v>
      </c>
      <c r="BH16" s="427">
        <f>'STUDENT PROFILE'!$D$12</f>
        <v>2734</v>
      </c>
      <c r="BI16" s="428">
        <v>8</v>
      </c>
      <c r="BJ16" s="428">
        <v>8</v>
      </c>
      <c r="BK16" s="428">
        <v>8</v>
      </c>
      <c r="BL16" s="428"/>
      <c r="BM16" s="428"/>
      <c r="BN16" s="428">
        <v>45</v>
      </c>
      <c r="BO16" s="429">
        <f t="shared" si="30"/>
        <v>69</v>
      </c>
      <c r="BP16" s="429">
        <f t="shared" si="31"/>
        <v>87</v>
      </c>
      <c r="BQ16" s="430" t="str">
        <f t="shared" si="32"/>
        <v>A2</v>
      </c>
      <c r="BR16" s="430" t="str">
        <f t="shared" si="33"/>
        <v>9</v>
      </c>
      <c r="BS16" s="686"/>
      <c r="BT16" s="425">
        <f>'STUDENT PROFILE'!$A$12</f>
        <v>6</v>
      </c>
      <c r="BU16" s="432" t="str">
        <f>'STUDENT PROFILE'!$C$12</f>
        <v>Nitish Kumar</v>
      </c>
      <c r="BV16" s="427">
        <f>'STUDENT PROFILE'!$D$12</f>
        <v>2734</v>
      </c>
      <c r="BW16" s="431">
        <v>90</v>
      </c>
      <c r="BX16" s="429">
        <f t="shared" si="34"/>
        <v>81</v>
      </c>
      <c r="BY16" s="429">
        <f t="shared" si="35"/>
        <v>90</v>
      </c>
      <c r="BZ16" s="430" t="str">
        <f t="shared" si="36"/>
        <v>A2</v>
      </c>
      <c r="CA16" s="430" t="str">
        <f t="shared" si="37"/>
        <v>9</v>
      </c>
      <c r="CB16" s="429">
        <f t="shared" si="38"/>
        <v>8.6999999999999993</v>
      </c>
      <c r="CC16" s="429">
        <f t="shared" si="39"/>
        <v>8.6999999999999993</v>
      </c>
      <c r="CD16" s="429">
        <f t="shared" si="40"/>
        <v>27</v>
      </c>
      <c r="CE16" s="430">
        <f t="shared" si="41"/>
        <v>44</v>
      </c>
      <c r="CF16" s="430" t="str">
        <f t="shared" si="42"/>
        <v>A2</v>
      </c>
      <c r="CG16" s="686"/>
      <c r="CH16" s="425">
        <f>'STUDENT PROFILE'!$A$12</f>
        <v>6</v>
      </c>
      <c r="CI16" s="426" t="str">
        <f>'STUDENT PROFILE'!$C$12</f>
        <v>Nitish Kumar</v>
      </c>
      <c r="CJ16" s="427">
        <f>'STUDENT PROFILE'!$D$12</f>
        <v>2734</v>
      </c>
      <c r="CK16" s="551">
        <f t="shared" si="0"/>
        <v>8.6999999999999993</v>
      </c>
      <c r="CL16" s="551">
        <f t="shared" si="1"/>
        <v>8.6999999999999993</v>
      </c>
      <c r="CM16" s="551">
        <f t="shared" si="2"/>
        <v>27</v>
      </c>
      <c r="CN16" s="552">
        <f t="shared" si="3"/>
        <v>45</v>
      </c>
      <c r="CO16" s="551">
        <f t="shared" si="4"/>
        <v>8.6999999999999993</v>
      </c>
      <c r="CP16" s="551">
        <f t="shared" si="5"/>
        <v>8.6999999999999993</v>
      </c>
      <c r="CQ16" s="551">
        <f t="shared" si="6"/>
        <v>27</v>
      </c>
      <c r="CR16" s="433">
        <f t="shared" si="7"/>
        <v>44</v>
      </c>
      <c r="CS16" s="433">
        <f t="shared" si="43"/>
        <v>87</v>
      </c>
      <c r="CT16" s="433">
        <f t="shared" si="44"/>
        <v>90</v>
      </c>
      <c r="CU16" s="430">
        <f t="shared" si="45"/>
        <v>89</v>
      </c>
      <c r="CV16" s="430" t="str">
        <f t="shared" si="46"/>
        <v>A2</v>
      </c>
      <c r="CW16" s="430" t="str">
        <f t="shared" si="47"/>
        <v>9</v>
      </c>
      <c r="CX16" s="686"/>
      <c r="CY16" s="425">
        <f>'STUDENT PROFILE'!A12</f>
        <v>6</v>
      </c>
      <c r="CZ16" s="426" t="str">
        <f>'STUDENT PROFILE'!$C$12</f>
        <v>Nitish Kumar</v>
      </c>
      <c r="DA16" s="427">
        <f>'STUDENT PROFILE'!$D$12</f>
        <v>2734</v>
      </c>
      <c r="DB16" s="429" t="str">
        <f t="shared" si="48"/>
        <v>A2</v>
      </c>
      <c r="DC16" s="429" t="str">
        <f t="shared" si="49"/>
        <v>A2</v>
      </c>
      <c r="DD16" s="429" t="str">
        <f t="shared" si="50"/>
        <v>A2</v>
      </c>
      <c r="DE16" s="430" t="str">
        <f t="shared" si="51"/>
        <v>A2</v>
      </c>
      <c r="DF16" s="429" t="str">
        <f t="shared" si="52"/>
        <v>A2</v>
      </c>
      <c r="DG16" s="429" t="str">
        <f t="shared" si="53"/>
        <v>A2</v>
      </c>
      <c r="DH16" s="429" t="str">
        <f t="shared" si="54"/>
        <v>A2</v>
      </c>
      <c r="DI16" s="433" t="str">
        <f t="shared" si="55"/>
        <v>A2</v>
      </c>
      <c r="DJ16" s="430" t="str">
        <f t="shared" si="56"/>
        <v>A2</v>
      </c>
      <c r="DK16" s="430" t="str">
        <f t="shared" si="57"/>
        <v>A2</v>
      </c>
      <c r="DL16" s="430" t="str">
        <f t="shared" si="58"/>
        <v>A2</v>
      </c>
    </row>
    <row r="17" spans="1:116" ht="15" customHeight="1">
      <c r="A17" s="686"/>
      <c r="B17" s="425">
        <f>'STUDENT PROFILE'!$A$13</f>
        <v>7</v>
      </c>
      <c r="C17" s="426" t="str">
        <f>'STUDENT PROFILE'!$C$13</f>
        <v>Ramakant</v>
      </c>
      <c r="D17" s="427">
        <f>'STUDENT PROFILE'!$D$13</f>
        <v>2735</v>
      </c>
      <c r="E17" s="428">
        <v>8</v>
      </c>
      <c r="F17" s="428">
        <v>8</v>
      </c>
      <c r="G17" s="428">
        <v>8</v>
      </c>
      <c r="H17" s="428"/>
      <c r="I17" s="428"/>
      <c r="J17" s="428">
        <v>45</v>
      </c>
      <c r="K17" s="429">
        <f t="shared" si="9"/>
        <v>69</v>
      </c>
      <c r="L17" s="429">
        <f t="shared" si="10"/>
        <v>87</v>
      </c>
      <c r="M17" s="430" t="str">
        <f t="shared" si="11"/>
        <v>A2</v>
      </c>
      <c r="N17" s="430" t="str">
        <f t="shared" si="12"/>
        <v>9</v>
      </c>
      <c r="O17" s="770"/>
      <c r="P17" s="425">
        <f>'STUDENT PROFILE'!$A$13</f>
        <v>7</v>
      </c>
      <c r="Q17" s="426" t="str">
        <f>'STUDENT PROFILE'!$C$13</f>
        <v>Ramakant</v>
      </c>
      <c r="R17" s="427">
        <f>'STUDENT PROFILE'!$D$13</f>
        <v>2735</v>
      </c>
      <c r="S17" s="428">
        <v>8</v>
      </c>
      <c r="T17" s="428">
        <v>8</v>
      </c>
      <c r="U17" s="428">
        <v>8</v>
      </c>
      <c r="V17" s="428"/>
      <c r="W17" s="428"/>
      <c r="X17" s="428">
        <v>45</v>
      </c>
      <c r="Y17" s="429">
        <f t="shared" si="13"/>
        <v>69</v>
      </c>
      <c r="Z17" s="429">
        <f t="shared" si="14"/>
        <v>87</v>
      </c>
      <c r="AA17" s="434" t="str">
        <f t="shared" si="15"/>
        <v>A2</v>
      </c>
      <c r="AB17" s="430" t="str">
        <f t="shared" si="16"/>
        <v>9</v>
      </c>
      <c r="AC17" s="686"/>
      <c r="AD17" s="425">
        <f>'STUDENT PROFILE'!$A$13</f>
        <v>7</v>
      </c>
      <c r="AE17" s="426" t="str">
        <f>'STUDENT PROFILE'!$C$13</f>
        <v>Ramakant</v>
      </c>
      <c r="AF17" s="427">
        <f>'STUDENT PROFILE'!$D$13</f>
        <v>2735</v>
      </c>
      <c r="AG17" s="431">
        <v>90</v>
      </c>
      <c r="AH17" s="429">
        <f t="shared" si="17"/>
        <v>81</v>
      </c>
      <c r="AI17" s="429">
        <f t="shared" si="18"/>
        <v>90</v>
      </c>
      <c r="AJ17" s="430" t="str">
        <f t="shared" si="19"/>
        <v>A2</v>
      </c>
      <c r="AK17" s="430" t="str">
        <f t="shared" si="20"/>
        <v>9</v>
      </c>
      <c r="AL17" s="429">
        <f t="shared" si="21"/>
        <v>8.6999999999999993</v>
      </c>
      <c r="AM17" s="429">
        <f t="shared" si="22"/>
        <v>8.6999999999999993</v>
      </c>
      <c r="AN17" s="429">
        <f t="shared" si="23"/>
        <v>27</v>
      </c>
      <c r="AO17" s="430">
        <f t="shared" si="24"/>
        <v>45</v>
      </c>
      <c r="AP17" s="430" t="str">
        <f t="shared" si="25"/>
        <v>A2</v>
      </c>
      <c r="AQ17" s="686"/>
      <c r="AR17" s="425">
        <f>'STUDENT PROFILE'!$A$13</f>
        <v>7</v>
      </c>
      <c r="AS17" s="426" t="str">
        <f>'STUDENT PROFILE'!$C$13</f>
        <v>Ramakant</v>
      </c>
      <c r="AT17" s="427">
        <f>'STUDENT PROFILE'!$D$13</f>
        <v>2735</v>
      </c>
      <c r="AU17" s="428">
        <v>8</v>
      </c>
      <c r="AV17" s="428">
        <v>8</v>
      </c>
      <c r="AW17" s="428">
        <v>8</v>
      </c>
      <c r="AX17" s="428"/>
      <c r="AY17" s="428"/>
      <c r="AZ17" s="428">
        <v>45</v>
      </c>
      <c r="BA17" s="429">
        <f t="shared" si="26"/>
        <v>69</v>
      </c>
      <c r="BB17" s="429">
        <f t="shared" si="27"/>
        <v>87</v>
      </c>
      <c r="BC17" s="430" t="str">
        <f t="shared" si="28"/>
        <v>A2</v>
      </c>
      <c r="BD17" s="430" t="str">
        <f t="shared" si="29"/>
        <v>9</v>
      </c>
      <c r="BE17" s="686"/>
      <c r="BF17" s="425">
        <f>'STUDENT PROFILE'!$A$13</f>
        <v>7</v>
      </c>
      <c r="BG17" s="426" t="str">
        <f>'STUDENT PROFILE'!$C$13</f>
        <v>Ramakant</v>
      </c>
      <c r="BH17" s="427">
        <f>'STUDENT PROFILE'!$D$13</f>
        <v>2735</v>
      </c>
      <c r="BI17" s="428">
        <v>8</v>
      </c>
      <c r="BJ17" s="428">
        <v>8</v>
      </c>
      <c r="BK17" s="428">
        <v>8</v>
      </c>
      <c r="BL17" s="428"/>
      <c r="BM17" s="428"/>
      <c r="BN17" s="428">
        <v>45</v>
      </c>
      <c r="BO17" s="429">
        <f t="shared" si="30"/>
        <v>69</v>
      </c>
      <c r="BP17" s="429">
        <f t="shared" si="31"/>
        <v>87</v>
      </c>
      <c r="BQ17" s="430" t="str">
        <f t="shared" si="32"/>
        <v>A2</v>
      </c>
      <c r="BR17" s="430" t="str">
        <f t="shared" si="33"/>
        <v>9</v>
      </c>
      <c r="BS17" s="686"/>
      <c r="BT17" s="425">
        <f>'STUDENT PROFILE'!$A$13</f>
        <v>7</v>
      </c>
      <c r="BU17" s="432" t="str">
        <f>'STUDENT PROFILE'!$C$13</f>
        <v>Ramakant</v>
      </c>
      <c r="BV17" s="427">
        <f>'STUDENT PROFILE'!$D$13</f>
        <v>2735</v>
      </c>
      <c r="BW17" s="431">
        <v>90</v>
      </c>
      <c r="BX17" s="429">
        <f t="shared" si="34"/>
        <v>81</v>
      </c>
      <c r="BY17" s="429">
        <f t="shared" si="35"/>
        <v>90</v>
      </c>
      <c r="BZ17" s="430" t="str">
        <f t="shared" si="36"/>
        <v>A2</v>
      </c>
      <c r="CA17" s="430" t="str">
        <f t="shared" si="37"/>
        <v>9</v>
      </c>
      <c r="CB17" s="429">
        <f t="shared" si="38"/>
        <v>8.6999999999999993</v>
      </c>
      <c r="CC17" s="429">
        <f t="shared" si="39"/>
        <v>8.6999999999999993</v>
      </c>
      <c r="CD17" s="429">
        <f t="shared" si="40"/>
        <v>27</v>
      </c>
      <c r="CE17" s="430">
        <f t="shared" si="41"/>
        <v>44</v>
      </c>
      <c r="CF17" s="430" t="str">
        <f t="shared" si="42"/>
        <v>A2</v>
      </c>
      <c r="CG17" s="686"/>
      <c r="CH17" s="425">
        <f>'STUDENT PROFILE'!$A$13</f>
        <v>7</v>
      </c>
      <c r="CI17" s="426" t="str">
        <f>'STUDENT PROFILE'!$C$13</f>
        <v>Ramakant</v>
      </c>
      <c r="CJ17" s="427">
        <f>'STUDENT PROFILE'!$D$13</f>
        <v>2735</v>
      </c>
      <c r="CK17" s="551">
        <f t="shared" si="0"/>
        <v>8.6999999999999993</v>
      </c>
      <c r="CL17" s="551">
        <f t="shared" si="1"/>
        <v>8.6999999999999993</v>
      </c>
      <c r="CM17" s="551">
        <f t="shared" si="2"/>
        <v>27</v>
      </c>
      <c r="CN17" s="552">
        <f t="shared" si="3"/>
        <v>45</v>
      </c>
      <c r="CO17" s="551">
        <f t="shared" si="4"/>
        <v>8.6999999999999993</v>
      </c>
      <c r="CP17" s="551">
        <f t="shared" si="5"/>
        <v>8.6999999999999993</v>
      </c>
      <c r="CQ17" s="551">
        <f t="shared" si="6"/>
        <v>27</v>
      </c>
      <c r="CR17" s="433">
        <f t="shared" si="7"/>
        <v>44</v>
      </c>
      <c r="CS17" s="433">
        <f t="shared" si="43"/>
        <v>87</v>
      </c>
      <c r="CT17" s="433">
        <f t="shared" si="44"/>
        <v>90</v>
      </c>
      <c r="CU17" s="430">
        <f t="shared" si="45"/>
        <v>89</v>
      </c>
      <c r="CV17" s="430" t="str">
        <f t="shared" si="46"/>
        <v>A2</v>
      </c>
      <c r="CW17" s="430" t="str">
        <f t="shared" si="47"/>
        <v>9</v>
      </c>
      <c r="CX17" s="686"/>
      <c r="CY17" s="425">
        <f>'STUDENT PROFILE'!A13</f>
        <v>7</v>
      </c>
      <c r="CZ17" s="426" t="str">
        <f>'STUDENT PROFILE'!$C$13</f>
        <v>Ramakant</v>
      </c>
      <c r="DA17" s="427">
        <f>'STUDENT PROFILE'!$D$13</f>
        <v>2735</v>
      </c>
      <c r="DB17" s="429" t="str">
        <f t="shared" si="48"/>
        <v>A2</v>
      </c>
      <c r="DC17" s="429" t="str">
        <f t="shared" si="49"/>
        <v>A2</v>
      </c>
      <c r="DD17" s="429" t="str">
        <f t="shared" si="50"/>
        <v>A2</v>
      </c>
      <c r="DE17" s="430" t="str">
        <f t="shared" si="51"/>
        <v>A2</v>
      </c>
      <c r="DF17" s="429" t="str">
        <f t="shared" si="52"/>
        <v>A2</v>
      </c>
      <c r="DG17" s="429" t="str">
        <f t="shared" si="53"/>
        <v>A2</v>
      </c>
      <c r="DH17" s="429" t="str">
        <f t="shared" si="54"/>
        <v>A2</v>
      </c>
      <c r="DI17" s="433" t="str">
        <f t="shared" si="55"/>
        <v>A2</v>
      </c>
      <c r="DJ17" s="430" t="str">
        <f t="shared" si="56"/>
        <v>A2</v>
      </c>
      <c r="DK17" s="430" t="str">
        <f t="shared" si="57"/>
        <v>A2</v>
      </c>
      <c r="DL17" s="430" t="str">
        <f t="shared" si="58"/>
        <v>A2</v>
      </c>
    </row>
    <row r="18" spans="1:116" ht="15" customHeight="1">
      <c r="A18" s="686"/>
      <c r="B18" s="425">
        <f>'STUDENT PROFILE'!$A$14</f>
        <v>8</v>
      </c>
      <c r="C18" s="426" t="str">
        <f>'STUDENT PROFILE'!$C$14</f>
        <v>Gourav</v>
      </c>
      <c r="D18" s="427">
        <f>'STUDENT PROFILE'!$D$14</f>
        <v>2736</v>
      </c>
      <c r="E18" s="428">
        <v>8</v>
      </c>
      <c r="F18" s="428">
        <v>8</v>
      </c>
      <c r="G18" s="428">
        <v>8</v>
      </c>
      <c r="H18" s="428"/>
      <c r="I18" s="428"/>
      <c r="J18" s="428">
        <v>45</v>
      </c>
      <c r="K18" s="429">
        <f t="shared" si="9"/>
        <v>69</v>
      </c>
      <c r="L18" s="429">
        <f t="shared" si="10"/>
        <v>87</v>
      </c>
      <c r="M18" s="430" t="str">
        <f t="shared" si="11"/>
        <v>A2</v>
      </c>
      <c r="N18" s="430" t="str">
        <f t="shared" si="12"/>
        <v>9</v>
      </c>
      <c r="O18" s="770"/>
      <c r="P18" s="425">
        <f>'STUDENT PROFILE'!$A$14</f>
        <v>8</v>
      </c>
      <c r="Q18" s="426" t="str">
        <f>'STUDENT PROFILE'!$C$14</f>
        <v>Gourav</v>
      </c>
      <c r="R18" s="427">
        <f>'STUDENT PROFILE'!$D$14</f>
        <v>2736</v>
      </c>
      <c r="S18" s="428">
        <v>8</v>
      </c>
      <c r="T18" s="428">
        <v>8</v>
      </c>
      <c r="U18" s="428">
        <v>8</v>
      </c>
      <c r="V18" s="428"/>
      <c r="W18" s="428"/>
      <c r="X18" s="428">
        <v>45</v>
      </c>
      <c r="Y18" s="429">
        <f t="shared" si="13"/>
        <v>69</v>
      </c>
      <c r="Z18" s="429">
        <f t="shared" si="14"/>
        <v>87</v>
      </c>
      <c r="AA18" s="434" t="str">
        <f t="shared" si="15"/>
        <v>A2</v>
      </c>
      <c r="AB18" s="430" t="str">
        <f t="shared" si="16"/>
        <v>9</v>
      </c>
      <c r="AC18" s="686"/>
      <c r="AD18" s="425">
        <f>'STUDENT PROFILE'!$A$14</f>
        <v>8</v>
      </c>
      <c r="AE18" s="426" t="str">
        <f>'STUDENT PROFILE'!$C$14</f>
        <v>Gourav</v>
      </c>
      <c r="AF18" s="427">
        <f>'STUDENT PROFILE'!$D$14</f>
        <v>2736</v>
      </c>
      <c r="AG18" s="431">
        <v>90</v>
      </c>
      <c r="AH18" s="429">
        <f t="shared" si="17"/>
        <v>81</v>
      </c>
      <c r="AI18" s="429">
        <f t="shared" si="18"/>
        <v>90</v>
      </c>
      <c r="AJ18" s="430" t="str">
        <f t="shared" si="19"/>
        <v>A2</v>
      </c>
      <c r="AK18" s="430" t="str">
        <f t="shared" si="20"/>
        <v>9</v>
      </c>
      <c r="AL18" s="429">
        <f t="shared" si="21"/>
        <v>8.6999999999999993</v>
      </c>
      <c r="AM18" s="429">
        <f t="shared" si="22"/>
        <v>8.6999999999999993</v>
      </c>
      <c r="AN18" s="429">
        <f t="shared" si="23"/>
        <v>27</v>
      </c>
      <c r="AO18" s="430">
        <f t="shared" si="24"/>
        <v>45</v>
      </c>
      <c r="AP18" s="430" t="str">
        <f t="shared" si="25"/>
        <v>A2</v>
      </c>
      <c r="AQ18" s="686"/>
      <c r="AR18" s="425">
        <f>'STUDENT PROFILE'!$A$14</f>
        <v>8</v>
      </c>
      <c r="AS18" s="426" t="str">
        <f>'STUDENT PROFILE'!$C$14</f>
        <v>Gourav</v>
      </c>
      <c r="AT18" s="427">
        <f>'STUDENT PROFILE'!$D$14</f>
        <v>2736</v>
      </c>
      <c r="AU18" s="428">
        <v>8</v>
      </c>
      <c r="AV18" s="428">
        <v>8</v>
      </c>
      <c r="AW18" s="428">
        <v>8</v>
      </c>
      <c r="AX18" s="428"/>
      <c r="AY18" s="428"/>
      <c r="AZ18" s="428">
        <v>45</v>
      </c>
      <c r="BA18" s="429">
        <f t="shared" si="26"/>
        <v>69</v>
      </c>
      <c r="BB18" s="429">
        <f t="shared" si="27"/>
        <v>87</v>
      </c>
      <c r="BC18" s="430" t="str">
        <f t="shared" si="28"/>
        <v>A2</v>
      </c>
      <c r="BD18" s="430" t="str">
        <f t="shared" si="29"/>
        <v>9</v>
      </c>
      <c r="BE18" s="686"/>
      <c r="BF18" s="425">
        <f>'STUDENT PROFILE'!$A$14</f>
        <v>8</v>
      </c>
      <c r="BG18" s="426" t="str">
        <f>'STUDENT PROFILE'!$C$14</f>
        <v>Gourav</v>
      </c>
      <c r="BH18" s="427">
        <f>'STUDENT PROFILE'!$D$14</f>
        <v>2736</v>
      </c>
      <c r="BI18" s="428">
        <v>8</v>
      </c>
      <c r="BJ18" s="428">
        <v>8</v>
      </c>
      <c r="BK18" s="428">
        <v>8</v>
      </c>
      <c r="BL18" s="428"/>
      <c r="BM18" s="428"/>
      <c r="BN18" s="428">
        <v>45</v>
      </c>
      <c r="BO18" s="429">
        <f t="shared" si="30"/>
        <v>69</v>
      </c>
      <c r="BP18" s="429">
        <f t="shared" si="31"/>
        <v>87</v>
      </c>
      <c r="BQ18" s="430" t="str">
        <f t="shared" si="32"/>
        <v>A2</v>
      </c>
      <c r="BR18" s="430" t="str">
        <f t="shared" si="33"/>
        <v>9</v>
      </c>
      <c r="BS18" s="686"/>
      <c r="BT18" s="425">
        <f>'STUDENT PROFILE'!$A$14</f>
        <v>8</v>
      </c>
      <c r="BU18" s="432" t="str">
        <f>'STUDENT PROFILE'!$C$14</f>
        <v>Gourav</v>
      </c>
      <c r="BV18" s="427">
        <f>'STUDENT PROFILE'!$D$14</f>
        <v>2736</v>
      </c>
      <c r="BW18" s="431">
        <v>90</v>
      </c>
      <c r="BX18" s="429">
        <f t="shared" si="34"/>
        <v>81</v>
      </c>
      <c r="BY18" s="429">
        <f t="shared" si="35"/>
        <v>90</v>
      </c>
      <c r="BZ18" s="430" t="str">
        <f t="shared" si="36"/>
        <v>A2</v>
      </c>
      <c r="CA18" s="430" t="str">
        <f t="shared" si="37"/>
        <v>9</v>
      </c>
      <c r="CB18" s="429">
        <f t="shared" si="38"/>
        <v>8.6999999999999993</v>
      </c>
      <c r="CC18" s="429">
        <f t="shared" si="39"/>
        <v>8.6999999999999993</v>
      </c>
      <c r="CD18" s="429">
        <f t="shared" si="40"/>
        <v>27</v>
      </c>
      <c r="CE18" s="430">
        <f t="shared" si="41"/>
        <v>44</v>
      </c>
      <c r="CF18" s="430" t="str">
        <f t="shared" si="42"/>
        <v>A2</v>
      </c>
      <c r="CG18" s="686"/>
      <c r="CH18" s="425">
        <f>'STUDENT PROFILE'!$A$14</f>
        <v>8</v>
      </c>
      <c r="CI18" s="426" t="str">
        <f>'STUDENT PROFILE'!$C$14</f>
        <v>Gourav</v>
      </c>
      <c r="CJ18" s="427">
        <f>'STUDENT PROFILE'!$D$14</f>
        <v>2736</v>
      </c>
      <c r="CK18" s="551">
        <f t="shared" si="0"/>
        <v>8.6999999999999993</v>
      </c>
      <c r="CL18" s="551">
        <f t="shared" si="1"/>
        <v>8.6999999999999993</v>
      </c>
      <c r="CM18" s="551">
        <f t="shared" si="2"/>
        <v>27</v>
      </c>
      <c r="CN18" s="552">
        <f t="shared" si="3"/>
        <v>45</v>
      </c>
      <c r="CO18" s="551">
        <f t="shared" si="4"/>
        <v>8.6999999999999993</v>
      </c>
      <c r="CP18" s="551">
        <f t="shared" si="5"/>
        <v>8.6999999999999993</v>
      </c>
      <c r="CQ18" s="551">
        <f t="shared" si="6"/>
        <v>27</v>
      </c>
      <c r="CR18" s="433">
        <f t="shared" si="7"/>
        <v>44</v>
      </c>
      <c r="CS18" s="433">
        <f t="shared" si="43"/>
        <v>87</v>
      </c>
      <c r="CT18" s="433">
        <f t="shared" si="44"/>
        <v>90</v>
      </c>
      <c r="CU18" s="430">
        <f t="shared" si="45"/>
        <v>89</v>
      </c>
      <c r="CV18" s="430" t="str">
        <f t="shared" si="46"/>
        <v>A2</v>
      </c>
      <c r="CW18" s="430" t="str">
        <f t="shared" si="47"/>
        <v>9</v>
      </c>
      <c r="CX18" s="686"/>
      <c r="CY18" s="425">
        <f>'STUDENT PROFILE'!A14</f>
        <v>8</v>
      </c>
      <c r="CZ18" s="426" t="str">
        <f>'STUDENT PROFILE'!$C$14</f>
        <v>Gourav</v>
      </c>
      <c r="DA18" s="427">
        <f>'STUDENT PROFILE'!$D$14</f>
        <v>2736</v>
      </c>
      <c r="DB18" s="429" t="str">
        <f t="shared" si="48"/>
        <v>A2</v>
      </c>
      <c r="DC18" s="429" t="str">
        <f t="shared" si="49"/>
        <v>A2</v>
      </c>
      <c r="DD18" s="429" t="str">
        <f t="shared" si="50"/>
        <v>A2</v>
      </c>
      <c r="DE18" s="430" t="str">
        <f t="shared" si="51"/>
        <v>A2</v>
      </c>
      <c r="DF18" s="429" t="str">
        <f t="shared" si="52"/>
        <v>A2</v>
      </c>
      <c r="DG18" s="429" t="str">
        <f t="shared" si="53"/>
        <v>A2</v>
      </c>
      <c r="DH18" s="429" t="str">
        <f t="shared" si="54"/>
        <v>A2</v>
      </c>
      <c r="DI18" s="433" t="str">
        <f t="shared" si="55"/>
        <v>A2</v>
      </c>
      <c r="DJ18" s="430" t="str">
        <f t="shared" si="56"/>
        <v>A2</v>
      </c>
      <c r="DK18" s="430" t="str">
        <f t="shared" si="57"/>
        <v>A2</v>
      </c>
      <c r="DL18" s="430" t="str">
        <f t="shared" si="58"/>
        <v>A2</v>
      </c>
    </row>
    <row r="19" spans="1:116" ht="15" customHeight="1">
      <c r="A19" s="686"/>
      <c r="B19" s="425">
        <f>'STUDENT PROFILE'!$A$15</f>
        <v>9</v>
      </c>
      <c r="C19" s="426" t="str">
        <f>'STUDENT PROFILE'!$C$15</f>
        <v>Sourav</v>
      </c>
      <c r="D19" s="427">
        <f>'STUDENT PROFILE'!$D$15</f>
        <v>2737</v>
      </c>
      <c r="E19" s="428">
        <v>8</v>
      </c>
      <c r="F19" s="428">
        <v>8</v>
      </c>
      <c r="G19" s="428">
        <v>8</v>
      </c>
      <c r="H19" s="428"/>
      <c r="I19" s="428"/>
      <c r="J19" s="428">
        <v>45</v>
      </c>
      <c r="K19" s="429">
        <f t="shared" si="9"/>
        <v>69</v>
      </c>
      <c r="L19" s="429">
        <f t="shared" si="10"/>
        <v>87</v>
      </c>
      <c r="M19" s="430" t="str">
        <f t="shared" si="11"/>
        <v>A2</v>
      </c>
      <c r="N19" s="430" t="str">
        <f t="shared" si="12"/>
        <v>9</v>
      </c>
      <c r="O19" s="770"/>
      <c r="P19" s="425">
        <f>'STUDENT PROFILE'!$A$15</f>
        <v>9</v>
      </c>
      <c r="Q19" s="426" t="str">
        <f>'STUDENT PROFILE'!$C$15</f>
        <v>Sourav</v>
      </c>
      <c r="R19" s="427">
        <f>'STUDENT PROFILE'!$D$15</f>
        <v>2737</v>
      </c>
      <c r="S19" s="428">
        <v>8</v>
      </c>
      <c r="T19" s="428">
        <v>8</v>
      </c>
      <c r="U19" s="428">
        <v>8</v>
      </c>
      <c r="V19" s="428"/>
      <c r="W19" s="428"/>
      <c r="X19" s="428">
        <v>45</v>
      </c>
      <c r="Y19" s="429">
        <f t="shared" si="13"/>
        <v>69</v>
      </c>
      <c r="Z19" s="429">
        <f t="shared" si="14"/>
        <v>87</v>
      </c>
      <c r="AA19" s="434" t="str">
        <f t="shared" si="15"/>
        <v>A2</v>
      </c>
      <c r="AB19" s="430" t="str">
        <f t="shared" si="16"/>
        <v>9</v>
      </c>
      <c r="AC19" s="686"/>
      <c r="AD19" s="425">
        <f>'STUDENT PROFILE'!$A$15</f>
        <v>9</v>
      </c>
      <c r="AE19" s="426" t="str">
        <f>'STUDENT PROFILE'!$C$15</f>
        <v>Sourav</v>
      </c>
      <c r="AF19" s="427">
        <f>'STUDENT PROFILE'!$D$15</f>
        <v>2737</v>
      </c>
      <c r="AG19" s="431">
        <v>90</v>
      </c>
      <c r="AH19" s="429">
        <f t="shared" si="17"/>
        <v>81</v>
      </c>
      <c r="AI19" s="429">
        <f t="shared" si="18"/>
        <v>90</v>
      </c>
      <c r="AJ19" s="430" t="str">
        <f t="shared" si="19"/>
        <v>A2</v>
      </c>
      <c r="AK19" s="430" t="str">
        <f t="shared" si="20"/>
        <v>9</v>
      </c>
      <c r="AL19" s="429">
        <f t="shared" si="21"/>
        <v>8.6999999999999993</v>
      </c>
      <c r="AM19" s="429">
        <f t="shared" si="22"/>
        <v>8.6999999999999993</v>
      </c>
      <c r="AN19" s="429">
        <f t="shared" si="23"/>
        <v>27</v>
      </c>
      <c r="AO19" s="430">
        <f t="shared" si="24"/>
        <v>45</v>
      </c>
      <c r="AP19" s="430" t="str">
        <f t="shared" si="25"/>
        <v>A2</v>
      </c>
      <c r="AQ19" s="686"/>
      <c r="AR19" s="425">
        <f>'STUDENT PROFILE'!$A$15</f>
        <v>9</v>
      </c>
      <c r="AS19" s="426" t="str">
        <f>'STUDENT PROFILE'!$C$15</f>
        <v>Sourav</v>
      </c>
      <c r="AT19" s="427">
        <f>'STUDENT PROFILE'!$D$15</f>
        <v>2737</v>
      </c>
      <c r="AU19" s="428">
        <v>8</v>
      </c>
      <c r="AV19" s="428">
        <v>8</v>
      </c>
      <c r="AW19" s="428">
        <v>8</v>
      </c>
      <c r="AX19" s="428"/>
      <c r="AY19" s="428"/>
      <c r="AZ19" s="428">
        <v>45</v>
      </c>
      <c r="BA19" s="429">
        <f t="shared" si="26"/>
        <v>69</v>
      </c>
      <c r="BB19" s="429">
        <f t="shared" si="27"/>
        <v>87</v>
      </c>
      <c r="BC19" s="430" t="str">
        <f t="shared" si="28"/>
        <v>A2</v>
      </c>
      <c r="BD19" s="430" t="str">
        <f t="shared" si="29"/>
        <v>9</v>
      </c>
      <c r="BE19" s="686"/>
      <c r="BF19" s="425">
        <f>'STUDENT PROFILE'!$A$15</f>
        <v>9</v>
      </c>
      <c r="BG19" s="426" t="str">
        <f>'STUDENT PROFILE'!$C$15</f>
        <v>Sourav</v>
      </c>
      <c r="BH19" s="427">
        <f>'STUDENT PROFILE'!$D$15</f>
        <v>2737</v>
      </c>
      <c r="BI19" s="428">
        <v>8</v>
      </c>
      <c r="BJ19" s="428">
        <v>8</v>
      </c>
      <c r="BK19" s="428">
        <v>8</v>
      </c>
      <c r="BL19" s="428"/>
      <c r="BM19" s="428"/>
      <c r="BN19" s="428">
        <v>45</v>
      </c>
      <c r="BO19" s="429">
        <f t="shared" si="30"/>
        <v>69</v>
      </c>
      <c r="BP19" s="429">
        <f t="shared" si="31"/>
        <v>87</v>
      </c>
      <c r="BQ19" s="430" t="str">
        <f t="shared" si="32"/>
        <v>A2</v>
      </c>
      <c r="BR19" s="430" t="str">
        <f t="shared" si="33"/>
        <v>9</v>
      </c>
      <c r="BS19" s="686"/>
      <c r="BT19" s="425">
        <f>'STUDENT PROFILE'!$A$15</f>
        <v>9</v>
      </c>
      <c r="BU19" s="432" t="str">
        <f>'STUDENT PROFILE'!$C$15</f>
        <v>Sourav</v>
      </c>
      <c r="BV19" s="427">
        <f>'STUDENT PROFILE'!$D$15</f>
        <v>2737</v>
      </c>
      <c r="BW19" s="431">
        <v>90</v>
      </c>
      <c r="BX19" s="429">
        <f t="shared" si="34"/>
        <v>81</v>
      </c>
      <c r="BY19" s="429">
        <f t="shared" si="35"/>
        <v>90</v>
      </c>
      <c r="BZ19" s="430" t="str">
        <f t="shared" si="36"/>
        <v>A2</v>
      </c>
      <c r="CA19" s="430" t="str">
        <f t="shared" si="37"/>
        <v>9</v>
      </c>
      <c r="CB19" s="429">
        <f t="shared" si="38"/>
        <v>8.6999999999999993</v>
      </c>
      <c r="CC19" s="429">
        <f t="shared" si="39"/>
        <v>8.6999999999999993</v>
      </c>
      <c r="CD19" s="429">
        <f t="shared" si="40"/>
        <v>27</v>
      </c>
      <c r="CE19" s="430">
        <f t="shared" si="41"/>
        <v>44</v>
      </c>
      <c r="CF19" s="430" t="str">
        <f t="shared" si="42"/>
        <v>A2</v>
      </c>
      <c r="CG19" s="686"/>
      <c r="CH19" s="425">
        <f>'STUDENT PROFILE'!$A$15</f>
        <v>9</v>
      </c>
      <c r="CI19" s="426" t="str">
        <f>'STUDENT PROFILE'!$C$15</f>
        <v>Sourav</v>
      </c>
      <c r="CJ19" s="427">
        <f>'STUDENT PROFILE'!$D$15</f>
        <v>2737</v>
      </c>
      <c r="CK19" s="551">
        <f t="shared" si="0"/>
        <v>8.6999999999999993</v>
      </c>
      <c r="CL19" s="551">
        <f t="shared" si="1"/>
        <v>8.6999999999999993</v>
      </c>
      <c r="CM19" s="551">
        <f t="shared" si="2"/>
        <v>27</v>
      </c>
      <c r="CN19" s="552">
        <f t="shared" si="3"/>
        <v>45</v>
      </c>
      <c r="CO19" s="551">
        <f t="shared" si="4"/>
        <v>8.6999999999999993</v>
      </c>
      <c r="CP19" s="551">
        <f t="shared" si="5"/>
        <v>8.6999999999999993</v>
      </c>
      <c r="CQ19" s="551">
        <f t="shared" si="6"/>
        <v>27</v>
      </c>
      <c r="CR19" s="433">
        <f t="shared" si="7"/>
        <v>44</v>
      </c>
      <c r="CS19" s="433">
        <f t="shared" si="43"/>
        <v>87</v>
      </c>
      <c r="CT19" s="433">
        <f t="shared" si="44"/>
        <v>90</v>
      </c>
      <c r="CU19" s="430">
        <f t="shared" si="45"/>
        <v>89</v>
      </c>
      <c r="CV19" s="430" t="str">
        <f t="shared" si="46"/>
        <v>A2</v>
      </c>
      <c r="CW19" s="430" t="str">
        <f t="shared" si="47"/>
        <v>9</v>
      </c>
      <c r="CX19" s="686"/>
      <c r="CY19" s="425">
        <f>'STUDENT PROFILE'!A15</f>
        <v>9</v>
      </c>
      <c r="CZ19" s="426" t="str">
        <f>'STUDENT PROFILE'!$C$15</f>
        <v>Sourav</v>
      </c>
      <c r="DA19" s="427">
        <f>'STUDENT PROFILE'!$D$15</f>
        <v>2737</v>
      </c>
      <c r="DB19" s="429" t="str">
        <f t="shared" si="48"/>
        <v>A2</v>
      </c>
      <c r="DC19" s="429" t="str">
        <f t="shared" si="49"/>
        <v>A2</v>
      </c>
      <c r="DD19" s="429" t="str">
        <f t="shared" si="50"/>
        <v>A2</v>
      </c>
      <c r="DE19" s="430" t="str">
        <f t="shared" si="51"/>
        <v>A2</v>
      </c>
      <c r="DF19" s="429" t="str">
        <f t="shared" si="52"/>
        <v>A2</v>
      </c>
      <c r="DG19" s="429" t="str">
        <f t="shared" si="53"/>
        <v>A2</v>
      </c>
      <c r="DH19" s="429" t="str">
        <f t="shared" si="54"/>
        <v>A2</v>
      </c>
      <c r="DI19" s="433" t="str">
        <f t="shared" si="55"/>
        <v>A2</v>
      </c>
      <c r="DJ19" s="430" t="str">
        <f t="shared" si="56"/>
        <v>A2</v>
      </c>
      <c r="DK19" s="430" t="str">
        <f t="shared" si="57"/>
        <v>A2</v>
      </c>
      <c r="DL19" s="430" t="str">
        <f t="shared" si="58"/>
        <v>A2</v>
      </c>
    </row>
    <row r="20" spans="1:116" ht="15" customHeight="1">
      <c r="A20" s="686"/>
      <c r="B20" s="425">
        <f>'STUDENT PROFILE'!$A$16</f>
        <v>10</v>
      </c>
      <c r="C20" s="426" t="str">
        <f>'STUDENT PROFILE'!$C$16</f>
        <v>Ruchika</v>
      </c>
      <c r="D20" s="427">
        <f>'STUDENT PROFILE'!$D$16</f>
        <v>2738</v>
      </c>
      <c r="E20" s="428">
        <v>8</v>
      </c>
      <c r="F20" s="428">
        <v>8</v>
      </c>
      <c r="G20" s="428">
        <v>8</v>
      </c>
      <c r="H20" s="428"/>
      <c r="I20" s="428"/>
      <c r="J20" s="428">
        <v>45</v>
      </c>
      <c r="K20" s="429">
        <f t="shared" si="9"/>
        <v>69</v>
      </c>
      <c r="L20" s="429">
        <f t="shared" si="10"/>
        <v>87</v>
      </c>
      <c r="M20" s="430" t="str">
        <f t="shared" si="11"/>
        <v>A2</v>
      </c>
      <c r="N20" s="430" t="str">
        <f t="shared" si="12"/>
        <v>9</v>
      </c>
      <c r="O20" s="770"/>
      <c r="P20" s="425">
        <f>'STUDENT PROFILE'!$A$16</f>
        <v>10</v>
      </c>
      <c r="Q20" s="426" t="str">
        <f>'STUDENT PROFILE'!$C$16</f>
        <v>Ruchika</v>
      </c>
      <c r="R20" s="427">
        <f>'STUDENT PROFILE'!$D$16</f>
        <v>2738</v>
      </c>
      <c r="S20" s="428">
        <v>8</v>
      </c>
      <c r="T20" s="428">
        <v>8</v>
      </c>
      <c r="U20" s="428">
        <v>8</v>
      </c>
      <c r="V20" s="428"/>
      <c r="W20" s="428"/>
      <c r="X20" s="428">
        <v>45</v>
      </c>
      <c r="Y20" s="429">
        <f t="shared" si="13"/>
        <v>69</v>
      </c>
      <c r="Z20" s="429">
        <f t="shared" si="14"/>
        <v>87</v>
      </c>
      <c r="AA20" s="434" t="str">
        <f t="shared" si="15"/>
        <v>A2</v>
      </c>
      <c r="AB20" s="430" t="str">
        <f t="shared" si="16"/>
        <v>9</v>
      </c>
      <c r="AC20" s="686"/>
      <c r="AD20" s="425">
        <f>'STUDENT PROFILE'!$A$16</f>
        <v>10</v>
      </c>
      <c r="AE20" s="426" t="str">
        <f>'STUDENT PROFILE'!$C$16</f>
        <v>Ruchika</v>
      </c>
      <c r="AF20" s="427">
        <f>'STUDENT PROFILE'!$D$16</f>
        <v>2738</v>
      </c>
      <c r="AG20" s="431">
        <v>90</v>
      </c>
      <c r="AH20" s="429">
        <f t="shared" si="17"/>
        <v>81</v>
      </c>
      <c r="AI20" s="429">
        <f t="shared" si="18"/>
        <v>90</v>
      </c>
      <c r="AJ20" s="430" t="str">
        <f t="shared" si="19"/>
        <v>A2</v>
      </c>
      <c r="AK20" s="430" t="str">
        <f t="shared" si="20"/>
        <v>9</v>
      </c>
      <c r="AL20" s="429">
        <f t="shared" si="21"/>
        <v>8.6999999999999993</v>
      </c>
      <c r="AM20" s="429">
        <f t="shared" si="22"/>
        <v>8.6999999999999993</v>
      </c>
      <c r="AN20" s="429">
        <f t="shared" si="23"/>
        <v>27</v>
      </c>
      <c r="AO20" s="430">
        <f t="shared" si="24"/>
        <v>45</v>
      </c>
      <c r="AP20" s="430" t="str">
        <f t="shared" si="25"/>
        <v>A2</v>
      </c>
      <c r="AQ20" s="686"/>
      <c r="AR20" s="425">
        <f>'STUDENT PROFILE'!$A$16</f>
        <v>10</v>
      </c>
      <c r="AS20" s="426" t="str">
        <f>'STUDENT PROFILE'!$C$16</f>
        <v>Ruchika</v>
      </c>
      <c r="AT20" s="427">
        <f>'STUDENT PROFILE'!$D$16</f>
        <v>2738</v>
      </c>
      <c r="AU20" s="428">
        <v>8</v>
      </c>
      <c r="AV20" s="428">
        <v>8</v>
      </c>
      <c r="AW20" s="428">
        <v>8</v>
      </c>
      <c r="AX20" s="428"/>
      <c r="AY20" s="428"/>
      <c r="AZ20" s="428">
        <v>45</v>
      </c>
      <c r="BA20" s="429">
        <f t="shared" si="26"/>
        <v>69</v>
      </c>
      <c r="BB20" s="429">
        <f t="shared" si="27"/>
        <v>87</v>
      </c>
      <c r="BC20" s="430" t="str">
        <f t="shared" si="28"/>
        <v>A2</v>
      </c>
      <c r="BD20" s="430" t="str">
        <f t="shared" si="29"/>
        <v>9</v>
      </c>
      <c r="BE20" s="686"/>
      <c r="BF20" s="425">
        <f>'STUDENT PROFILE'!$A$16</f>
        <v>10</v>
      </c>
      <c r="BG20" s="426" t="str">
        <f>'STUDENT PROFILE'!$C$16</f>
        <v>Ruchika</v>
      </c>
      <c r="BH20" s="427">
        <f>'STUDENT PROFILE'!$D$16</f>
        <v>2738</v>
      </c>
      <c r="BI20" s="428">
        <v>8</v>
      </c>
      <c r="BJ20" s="428">
        <v>8</v>
      </c>
      <c r="BK20" s="428">
        <v>8</v>
      </c>
      <c r="BL20" s="428"/>
      <c r="BM20" s="428"/>
      <c r="BN20" s="428">
        <v>45</v>
      </c>
      <c r="BO20" s="429">
        <f t="shared" si="30"/>
        <v>69</v>
      </c>
      <c r="BP20" s="429">
        <f t="shared" si="31"/>
        <v>87</v>
      </c>
      <c r="BQ20" s="430" t="str">
        <f t="shared" si="32"/>
        <v>A2</v>
      </c>
      <c r="BR20" s="430" t="str">
        <f t="shared" si="33"/>
        <v>9</v>
      </c>
      <c r="BS20" s="686"/>
      <c r="BT20" s="425">
        <f>'STUDENT PROFILE'!$A$16</f>
        <v>10</v>
      </c>
      <c r="BU20" s="432" t="str">
        <f>'STUDENT PROFILE'!$C$16</f>
        <v>Ruchika</v>
      </c>
      <c r="BV20" s="427">
        <f>'STUDENT PROFILE'!$D$16</f>
        <v>2738</v>
      </c>
      <c r="BW20" s="431">
        <v>90</v>
      </c>
      <c r="BX20" s="429">
        <f t="shared" si="34"/>
        <v>81</v>
      </c>
      <c r="BY20" s="429">
        <f t="shared" si="35"/>
        <v>90</v>
      </c>
      <c r="BZ20" s="430" t="str">
        <f t="shared" si="36"/>
        <v>A2</v>
      </c>
      <c r="CA20" s="430" t="str">
        <f t="shared" si="37"/>
        <v>9</v>
      </c>
      <c r="CB20" s="429">
        <f t="shared" si="38"/>
        <v>8.6999999999999993</v>
      </c>
      <c r="CC20" s="429">
        <f t="shared" si="39"/>
        <v>8.6999999999999993</v>
      </c>
      <c r="CD20" s="429">
        <f t="shared" si="40"/>
        <v>27</v>
      </c>
      <c r="CE20" s="430">
        <f t="shared" si="41"/>
        <v>44</v>
      </c>
      <c r="CF20" s="430" t="str">
        <f t="shared" si="42"/>
        <v>A2</v>
      </c>
      <c r="CG20" s="686"/>
      <c r="CH20" s="425">
        <f>'STUDENT PROFILE'!$A$16</f>
        <v>10</v>
      </c>
      <c r="CI20" s="426" t="str">
        <f>'STUDENT PROFILE'!$C$16</f>
        <v>Ruchika</v>
      </c>
      <c r="CJ20" s="427">
        <f>'STUDENT PROFILE'!$D$16</f>
        <v>2738</v>
      </c>
      <c r="CK20" s="551">
        <f t="shared" si="0"/>
        <v>8.6999999999999993</v>
      </c>
      <c r="CL20" s="551">
        <f t="shared" si="1"/>
        <v>8.6999999999999993</v>
      </c>
      <c r="CM20" s="551">
        <f t="shared" si="2"/>
        <v>27</v>
      </c>
      <c r="CN20" s="552">
        <f t="shared" si="3"/>
        <v>45</v>
      </c>
      <c r="CO20" s="551">
        <f t="shared" si="4"/>
        <v>8.6999999999999993</v>
      </c>
      <c r="CP20" s="551">
        <f t="shared" si="5"/>
        <v>8.6999999999999993</v>
      </c>
      <c r="CQ20" s="551">
        <f t="shared" si="6"/>
        <v>27</v>
      </c>
      <c r="CR20" s="433">
        <f t="shared" si="7"/>
        <v>44</v>
      </c>
      <c r="CS20" s="433">
        <f t="shared" si="43"/>
        <v>87</v>
      </c>
      <c r="CT20" s="433">
        <f t="shared" si="44"/>
        <v>90</v>
      </c>
      <c r="CU20" s="430">
        <f t="shared" si="45"/>
        <v>89</v>
      </c>
      <c r="CV20" s="430" t="str">
        <f t="shared" si="46"/>
        <v>A2</v>
      </c>
      <c r="CW20" s="430" t="str">
        <f t="shared" si="47"/>
        <v>9</v>
      </c>
      <c r="CX20" s="686"/>
      <c r="CY20" s="425">
        <f>'STUDENT PROFILE'!A16</f>
        <v>10</v>
      </c>
      <c r="CZ20" s="426" t="str">
        <f>'STUDENT PROFILE'!$C$16</f>
        <v>Ruchika</v>
      </c>
      <c r="DA20" s="427">
        <f>'STUDENT PROFILE'!$D$16</f>
        <v>2738</v>
      </c>
      <c r="DB20" s="429" t="str">
        <f t="shared" si="48"/>
        <v>A2</v>
      </c>
      <c r="DC20" s="429" t="str">
        <f t="shared" si="49"/>
        <v>A2</v>
      </c>
      <c r="DD20" s="429" t="str">
        <f t="shared" si="50"/>
        <v>A2</v>
      </c>
      <c r="DE20" s="430" t="str">
        <f t="shared" si="51"/>
        <v>A2</v>
      </c>
      <c r="DF20" s="429" t="str">
        <f t="shared" si="52"/>
        <v>A2</v>
      </c>
      <c r="DG20" s="429" t="str">
        <f t="shared" si="53"/>
        <v>A2</v>
      </c>
      <c r="DH20" s="429" t="str">
        <f t="shared" si="54"/>
        <v>A2</v>
      </c>
      <c r="DI20" s="433" t="str">
        <f t="shared" si="55"/>
        <v>A2</v>
      </c>
      <c r="DJ20" s="430" t="str">
        <f t="shared" si="56"/>
        <v>A2</v>
      </c>
      <c r="DK20" s="430" t="str">
        <f t="shared" si="57"/>
        <v>A2</v>
      </c>
      <c r="DL20" s="430" t="str">
        <f t="shared" si="58"/>
        <v>A2</v>
      </c>
    </row>
    <row r="21" spans="1:116" ht="15" customHeight="1">
      <c r="A21" s="686"/>
      <c r="B21" s="425">
        <f>'STUDENT PROFILE'!$A$17</f>
        <v>11</v>
      </c>
      <c r="C21" s="426" t="str">
        <f>'STUDENT PROFILE'!$C$17</f>
        <v>Hitesh Kumar</v>
      </c>
      <c r="D21" s="427">
        <f>'STUDENT PROFILE'!$D$17</f>
        <v>2739</v>
      </c>
      <c r="E21" s="428">
        <v>8</v>
      </c>
      <c r="F21" s="428">
        <v>8</v>
      </c>
      <c r="G21" s="428">
        <v>8</v>
      </c>
      <c r="H21" s="428"/>
      <c r="I21" s="428"/>
      <c r="J21" s="428">
        <v>40</v>
      </c>
      <c r="K21" s="429">
        <f t="shared" si="9"/>
        <v>64</v>
      </c>
      <c r="L21" s="429">
        <f t="shared" si="10"/>
        <v>80</v>
      </c>
      <c r="M21" s="430" t="str">
        <f t="shared" si="11"/>
        <v>B1</v>
      </c>
      <c r="N21" s="430" t="str">
        <f t="shared" si="12"/>
        <v>8</v>
      </c>
      <c r="O21" s="770"/>
      <c r="P21" s="425">
        <f>'STUDENT PROFILE'!$A$17</f>
        <v>11</v>
      </c>
      <c r="Q21" s="426" t="str">
        <f>'STUDENT PROFILE'!$C$17</f>
        <v>Hitesh Kumar</v>
      </c>
      <c r="R21" s="427">
        <f>'STUDENT PROFILE'!$D$17</f>
        <v>2739</v>
      </c>
      <c r="S21" s="428">
        <v>8</v>
      </c>
      <c r="T21" s="428">
        <v>8</v>
      </c>
      <c r="U21" s="428">
        <v>8</v>
      </c>
      <c r="V21" s="428"/>
      <c r="W21" s="428"/>
      <c r="X21" s="428">
        <v>40</v>
      </c>
      <c r="Y21" s="429">
        <f t="shared" si="13"/>
        <v>64</v>
      </c>
      <c r="Z21" s="429">
        <f t="shared" si="14"/>
        <v>80</v>
      </c>
      <c r="AA21" s="434" t="str">
        <f t="shared" si="15"/>
        <v>B1</v>
      </c>
      <c r="AB21" s="430" t="str">
        <f t="shared" si="16"/>
        <v>8</v>
      </c>
      <c r="AC21" s="686"/>
      <c r="AD21" s="425">
        <f>'STUDENT PROFILE'!$A$17</f>
        <v>11</v>
      </c>
      <c r="AE21" s="426" t="str">
        <f>'STUDENT PROFILE'!$C$17</f>
        <v>Hitesh Kumar</v>
      </c>
      <c r="AF21" s="427">
        <f>'STUDENT PROFILE'!$D$17</f>
        <v>2739</v>
      </c>
      <c r="AG21" s="431">
        <v>80</v>
      </c>
      <c r="AH21" s="429">
        <f t="shared" si="17"/>
        <v>72</v>
      </c>
      <c r="AI21" s="429">
        <f t="shared" si="18"/>
        <v>80</v>
      </c>
      <c r="AJ21" s="430" t="str">
        <f t="shared" si="19"/>
        <v>B1</v>
      </c>
      <c r="AK21" s="430" t="str">
        <f t="shared" si="20"/>
        <v>8</v>
      </c>
      <c r="AL21" s="429">
        <f t="shared" si="21"/>
        <v>8</v>
      </c>
      <c r="AM21" s="429">
        <f t="shared" si="22"/>
        <v>8</v>
      </c>
      <c r="AN21" s="429">
        <f t="shared" si="23"/>
        <v>24</v>
      </c>
      <c r="AO21" s="430">
        <f t="shared" si="24"/>
        <v>40</v>
      </c>
      <c r="AP21" s="430" t="str">
        <f t="shared" si="25"/>
        <v>B1</v>
      </c>
      <c r="AQ21" s="686"/>
      <c r="AR21" s="425">
        <f>'STUDENT PROFILE'!$A$17</f>
        <v>11</v>
      </c>
      <c r="AS21" s="426" t="str">
        <f>'STUDENT PROFILE'!$C$17</f>
        <v>Hitesh Kumar</v>
      </c>
      <c r="AT21" s="427">
        <f>'STUDENT PROFILE'!$D$17</f>
        <v>2739</v>
      </c>
      <c r="AU21" s="428">
        <v>8</v>
      </c>
      <c r="AV21" s="428">
        <v>8</v>
      </c>
      <c r="AW21" s="428">
        <v>8</v>
      </c>
      <c r="AX21" s="428"/>
      <c r="AY21" s="428"/>
      <c r="AZ21" s="428">
        <v>40</v>
      </c>
      <c r="BA21" s="429">
        <f t="shared" si="26"/>
        <v>64</v>
      </c>
      <c r="BB21" s="429">
        <f t="shared" si="27"/>
        <v>80</v>
      </c>
      <c r="BC21" s="430" t="str">
        <f t="shared" si="28"/>
        <v>B1</v>
      </c>
      <c r="BD21" s="430" t="str">
        <f t="shared" si="29"/>
        <v>8</v>
      </c>
      <c r="BE21" s="686"/>
      <c r="BF21" s="425">
        <f>'STUDENT PROFILE'!$A$17</f>
        <v>11</v>
      </c>
      <c r="BG21" s="426" t="str">
        <f>'STUDENT PROFILE'!$C$17</f>
        <v>Hitesh Kumar</v>
      </c>
      <c r="BH21" s="427">
        <f>'STUDENT PROFILE'!$D$17</f>
        <v>2739</v>
      </c>
      <c r="BI21" s="428">
        <v>8</v>
      </c>
      <c r="BJ21" s="428">
        <v>8</v>
      </c>
      <c r="BK21" s="428">
        <v>8</v>
      </c>
      <c r="BL21" s="428"/>
      <c r="BM21" s="428"/>
      <c r="BN21" s="428">
        <v>40</v>
      </c>
      <c r="BO21" s="429">
        <f t="shared" si="30"/>
        <v>64</v>
      </c>
      <c r="BP21" s="429">
        <f t="shared" si="31"/>
        <v>80</v>
      </c>
      <c r="BQ21" s="430" t="str">
        <f t="shared" si="32"/>
        <v>B1</v>
      </c>
      <c r="BR21" s="430" t="str">
        <f t="shared" si="33"/>
        <v>8</v>
      </c>
      <c r="BS21" s="686"/>
      <c r="BT21" s="425">
        <f>'STUDENT PROFILE'!$A$17</f>
        <v>11</v>
      </c>
      <c r="BU21" s="432" t="str">
        <f>'STUDENT PROFILE'!$C$17</f>
        <v>Hitesh Kumar</v>
      </c>
      <c r="BV21" s="427">
        <f>'STUDENT PROFILE'!$D$17</f>
        <v>2739</v>
      </c>
      <c r="BW21" s="431">
        <v>80</v>
      </c>
      <c r="BX21" s="429">
        <f t="shared" si="34"/>
        <v>72</v>
      </c>
      <c r="BY21" s="429">
        <f t="shared" si="35"/>
        <v>80</v>
      </c>
      <c r="BZ21" s="430" t="str">
        <f t="shared" si="36"/>
        <v>B1</v>
      </c>
      <c r="CA21" s="430" t="str">
        <f t="shared" si="37"/>
        <v>8</v>
      </c>
      <c r="CB21" s="429">
        <f t="shared" si="38"/>
        <v>8</v>
      </c>
      <c r="CC21" s="429">
        <f t="shared" si="39"/>
        <v>8</v>
      </c>
      <c r="CD21" s="429">
        <f t="shared" si="40"/>
        <v>24</v>
      </c>
      <c r="CE21" s="430">
        <f t="shared" si="41"/>
        <v>40</v>
      </c>
      <c r="CF21" s="430" t="str">
        <f t="shared" si="42"/>
        <v>B1</v>
      </c>
      <c r="CG21" s="686"/>
      <c r="CH21" s="425">
        <f>'STUDENT PROFILE'!$A$17</f>
        <v>11</v>
      </c>
      <c r="CI21" s="426" t="str">
        <f>'STUDENT PROFILE'!$C$17</f>
        <v>Hitesh Kumar</v>
      </c>
      <c r="CJ21" s="427">
        <f>'STUDENT PROFILE'!$D$17</f>
        <v>2739</v>
      </c>
      <c r="CK21" s="551">
        <f t="shared" si="0"/>
        <v>8</v>
      </c>
      <c r="CL21" s="551">
        <f t="shared" si="1"/>
        <v>8</v>
      </c>
      <c r="CM21" s="551">
        <f t="shared" si="2"/>
        <v>24</v>
      </c>
      <c r="CN21" s="552">
        <f t="shared" si="3"/>
        <v>40</v>
      </c>
      <c r="CO21" s="551">
        <f t="shared" si="4"/>
        <v>8</v>
      </c>
      <c r="CP21" s="551">
        <f t="shared" si="5"/>
        <v>8</v>
      </c>
      <c r="CQ21" s="551">
        <f t="shared" si="6"/>
        <v>24</v>
      </c>
      <c r="CR21" s="433">
        <f t="shared" si="7"/>
        <v>40</v>
      </c>
      <c r="CS21" s="433">
        <f t="shared" si="43"/>
        <v>80</v>
      </c>
      <c r="CT21" s="433">
        <f t="shared" si="44"/>
        <v>80</v>
      </c>
      <c r="CU21" s="430">
        <f t="shared" si="45"/>
        <v>80</v>
      </c>
      <c r="CV21" s="430" t="str">
        <f t="shared" si="46"/>
        <v>B1</v>
      </c>
      <c r="CW21" s="430" t="str">
        <f t="shared" si="47"/>
        <v>8</v>
      </c>
      <c r="CX21" s="686"/>
      <c r="CY21" s="425">
        <f>'STUDENT PROFILE'!A17</f>
        <v>11</v>
      </c>
      <c r="CZ21" s="426" t="str">
        <f>'STUDENT PROFILE'!$C$17</f>
        <v>Hitesh Kumar</v>
      </c>
      <c r="DA21" s="427">
        <f>'STUDENT PROFILE'!$D$17</f>
        <v>2739</v>
      </c>
      <c r="DB21" s="429" t="str">
        <f t="shared" si="48"/>
        <v>B1</v>
      </c>
      <c r="DC21" s="429" t="str">
        <f t="shared" si="49"/>
        <v>B1</v>
      </c>
      <c r="DD21" s="429" t="str">
        <f t="shared" si="50"/>
        <v>B1</v>
      </c>
      <c r="DE21" s="430" t="str">
        <f t="shared" si="51"/>
        <v>B1</v>
      </c>
      <c r="DF21" s="429" t="str">
        <f t="shared" si="52"/>
        <v>B1</v>
      </c>
      <c r="DG21" s="429" t="str">
        <f t="shared" si="53"/>
        <v>B1</v>
      </c>
      <c r="DH21" s="429" t="str">
        <f t="shared" si="54"/>
        <v>B1</v>
      </c>
      <c r="DI21" s="433" t="str">
        <f t="shared" si="55"/>
        <v>B1</v>
      </c>
      <c r="DJ21" s="430" t="str">
        <f t="shared" si="56"/>
        <v>B1</v>
      </c>
      <c r="DK21" s="430" t="str">
        <f t="shared" si="57"/>
        <v>B1</v>
      </c>
      <c r="DL21" s="430" t="str">
        <f t="shared" si="58"/>
        <v>B1</v>
      </c>
    </row>
    <row r="22" spans="1:116" ht="15" customHeight="1">
      <c r="A22" s="686"/>
      <c r="B22" s="425">
        <f>'STUDENT PROFILE'!$A$18</f>
        <v>12</v>
      </c>
      <c r="C22" s="426" t="str">
        <f>'STUDENT PROFILE'!$C$18</f>
        <v>Ankit Yadav</v>
      </c>
      <c r="D22" s="427">
        <f>'STUDENT PROFILE'!$D$18</f>
        <v>2740</v>
      </c>
      <c r="E22" s="428">
        <v>8</v>
      </c>
      <c r="F22" s="428">
        <v>8</v>
      </c>
      <c r="G22" s="428">
        <v>8</v>
      </c>
      <c r="H22" s="428"/>
      <c r="I22" s="428"/>
      <c r="J22" s="428">
        <v>40</v>
      </c>
      <c r="K22" s="429">
        <f t="shared" si="9"/>
        <v>64</v>
      </c>
      <c r="L22" s="429">
        <f t="shared" si="10"/>
        <v>80</v>
      </c>
      <c r="M22" s="430" t="str">
        <f t="shared" si="11"/>
        <v>B1</v>
      </c>
      <c r="N22" s="430" t="str">
        <f t="shared" si="12"/>
        <v>8</v>
      </c>
      <c r="O22" s="770"/>
      <c r="P22" s="425">
        <f>'STUDENT PROFILE'!$A$18</f>
        <v>12</v>
      </c>
      <c r="Q22" s="426" t="str">
        <f>'STUDENT PROFILE'!$C$18</f>
        <v>Ankit Yadav</v>
      </c>
      <c r="R22" s="427">
        <f>'STUDENT PROFILE'!$D$18</f>
        <v>2740</v>
      </c>
      <c r="S22" s="428">
        <v>8</v>
      </c>
      <c r="T22" s="428">
        <v>8</v>
      </c>
      <c r="U22" s="428">
        <v>8</v>
      </c>
      <c r="V22" s="428"/>
      <c r="W22" s="428"/>
      <c r="X22" s="428">
        <v>40</v>
      </c>
      <c r="Y22" s="429">
        <f t="shared" si="13"/>
        <v>64</v>
      </c>
      <c r="Z22" s="429">
        <f t="shared" si="14"/>
        <v>80</v>
      </c>
      <c r="AA22" s="434" t="str">
        <f t="shared" si="15"/>
        <v>B1</v>
      </c>
      <c r="AB22" s="430" t="str">
        <f t="shared" si="16"/>
        <v>8</v>
      </c>
      <c r="AC22" s="686"/>
      <c r="AD22" s="425">
        <f>'STUDENT PROFILE'!$A$18</f>
        <v>12</v>
      </c>
      <c r="AE22" s="426" t="str">
        <f>'STUDENT PROFILE'!$C$18</f>
        <v>Ankit Yadav</v>
      </c>
      <c r="AF22" s="427">
        <f>'STUDENT PROFILE'!$D$18</f>
        <v>2740</v>
      </c>
      <c r="AG22" s="431">
        <v>80</v>
      </c>
      <c r="AH22" s="429">
        <f t="shared" si="17"/>
        <v>72</v>
      </c>
      <c r="AI22" s="429">
        <f t="shared" si="18"/>
        <v>80</v>
      </c>
      <c r="AJ22" s="430" t="str">
        <f t="shared" si="19"/>
        <v>B1</v>
      </c>
      <c r="AK22" s="430" t="str">
        <f t="shared" si="20"/>
        <v>8</v>
      </c>
      <c r="AL22" s="429">
        <f t="shared" si="21"/>
        <v>8</v>
      </c>
      <c r="AM22" s="429">
        <f t="shared" si="22"/>
        <v>8</v>
      </c>
      <c r="AN22" s="429">
        <f t="shared" si="23"/>
        <v>24</v>
      </c>
      <c r="AO22" s="430">
        <f t="shared" si="24"/>
        <v>40</v>
      </c>
      <c r="AP22" s="430" t="str">
        <f t="shared" si="25"/>
        <v>B1</v>
      </c>
      <c r="AQ22" s="686"/>
      <c r="AR22" s="425">
        <f>'STUDENT PROFILE'!$A$18</f>
        <v>12</v>
      </c>
      <c r="AS22" s="426" t="str">
        <f>'STUDENT PROFILE'!$C$18</f>
        <v>Ankit Yadav</v>
      </c>
      <c r="AT22" s="427">
        <f>'STUDENT PROFILE'!$D$18</f>
        <v>2740</v>
      </c>
      <c r="AU22" s="428">
        <v>8</v>
      </c>
      <c r="AV22" s="428">
        <v>8</v>
      </c>
      <c r="AW22" s="428">
        <v>8</v>
      </c>
      <c r="AX22" s="428"/>
      <c r="AY22" s="428"/>
      <c r="AZ22" s="428">
        <v>40</v>
      </c>
      <c r="BA22" s="429">
        <f t="shared" si="26"/>
        <v>64</v>
      </c>
      <c r="BB22" s="429">
        <f t="shared" si="27"/>
        <v>80</v>
      </c>
      <c r="BC22" s="430" t="str">
        <f t="shared" si="28"/>
        <v>B1</v>
      </c>
      <c r="BD22" s="430" t="str">
        <f t="shared" si="29"/>
        <v>8</v>
      </c>
      <c r="BE22" s="686"/>
      <c r="BF22" s="425">
        <f>'STUDENT PROFILE'!$A$18</f>
        <v>12</v>
      </c>
      <c r="BG22" s="426" t="str">
        <f>'STUDENT PROFILE'!$C$18</f>
        <v>Ankit Yadav</v>
      </c>
      <c r="BH22" s="427">
        <f>'STUDENT PROFILE'!$D$18</f>
        <v>2740</v>
      </c>
      <c r="BI22" s="428">
        <v>8</v>
      </c>
      <c r="BJ22" s="428">
        <v>8</v>
      </c>
      <c r="BK22" s="428">
        <v>8</v>
      </c>
      <c r="BL22" s="428"/>
      <c r="BM22" s="428"/>
      <c r="BN22" s="428">
        <v>40</v>
      </c>
      <c r="BO22" s="429">
        <f t="shared" si="30"/>
        <v>64</v>
      </c>
      <c r="BP22" s="429">
        <f t="shared" si="31"/>
        <v>80</v>
      </c>
      <c r="BQ22" s="430" t="str">
        <f t="shared" si="32"/>
        <v>B1</v>
      </c>
      <c r="BR22" s="430" t="str">
        <f t="shared" si="33"/>
        <v>8</v>
      </c>
      <c r="BS22" s="686"/>
      <c r="BT22" s="425">
        <f>'STUDENT PROFILE'!$A$18</f>
        <v>12</v>
      </c>
      <c r="BU22" s="432" t="str">
        <f>'STUDENT PROFILE'!$C$18</f>
        <v>Ankit Yadav</v>
      </c>
      <c r="BV22" s="427">
        <f>'STUDENT PROFILE'!$D$18</f>
        <v>2740</v>
      </c>
      <c r="BW22" s="431">
        <v>80</v>
      </c>
      <c r="BX22" s="429">
        <f t="shared" si="34"/>
        <v>72</v>
      </c>
      <c r="BY22" s="429">
        <f t="shared" si="35"/>
        <v>80</v>
      </c>
      <c r="BZ22" s="430" t="str">
        <f t="shared" si="36"/>
        <v>B1</v>
      </c>
      <c r="CA22" s="430" t="str">
        <f t="shared" si="37"/>
        <v>8</v>
      </c>
      <c r="CB22" s="429">
        <f t="shared" si="38"/>
        <v>8</v>
      </c>
      <c r="CC22" s="429">
        <f t="shared" si="39"/>
        <v>8</v>
      </c>
      <c r="CD22" s="429">
        <f t="shared" si="40"/>
        <v>24</v>
      </c>
      <c r="CE22" s="430">
        <f t="shared" si="41"/>
        <v>40</v>
      </c>
      <c r="CF22" s="430" t="str">
        <f t="shared" si="42"/>
        <v>B1</v>
      </c>
      <c r="CG22" s="686"/>
      <c r="CH22" s="425">
        <f>'STUDENT PROFILE'!$A$18</f>
        <v>12</v>
      </c>
      <c r="CI22" s="426" t="str">
        <f>'STUDENT PROFILE'!$C$18</f>
        <v>Ankit Yadav</v>
      </c>
      <c r="CJ22" s="427">
        <f>'STUDENT PROFILE'!$D$18</f>
        <v>2740</v>
      </c>
      <c r="CK22" s="551">
        <f t="shared" si="0"/>
        <v>8</v>
      </c>
      <c r="CL22" s="551">
        <f t="shared" si="1"/>
        <v>8</v>
      </c>
      <c r="CM22" s="551">
        <f t="shared" si="2"/>
        <v>24</v>
      </c>
      <c r="CN22" s="552">
        <f t="shared" si="3"/>
        <v>40</v>
      </c>
      <c r="CO22" s="551">
        <f t="shared" si="4"/>
        <v>8</v>
      </c>
      <c r="CP22" s="551">
        <f t="shared" si="5"/>
        <v>8</v>
      </c>
      <c r="CQ22" s="551">
        <f t="shared" si="6"/>
        <v>24</v>
      </c>
      <c r="CR22" s="433">
        <f t="shared" si="7"/>
        <v>40</v>
      </c>
      <c r="CS22" s="433">
        <f t="shared" si="43"/>
        <v>80</v>
      </c>
      <c r="CT22" s="433">
        <f t="shared" si="44"/>
        <v>80</v>
      </c>
      <c r="CU22" s="430">
        <f t="shared" si="45"/>
        <v>80</v>
      </c>
      <c r="CV22" s="430" t="str">
        <f t="shared" si="46"/>
        <v>B1</v>
      </c>
      <c r="CW22" s="430" t="str">
        <f t="shared" si="47"/>
        <v>8</v>
      </c>
      <c r="CX22" s="686"/>
      <c r="CY22" s="425">
        <f>'STUDENT PROFILE'!A18</f>
        <v>12</v>
      </c>
      <c r="CZ22" s="426" t="str">
        <f>'STUDENT PROFILE'!$C$18</f>
        <v>Ankit Yadav</v>
      </c>
      <c r="DA22" s="427">
        <f>'STUDENT PROFILE'!$D$18</f>
        <v>2740</v>
      </c>
      <c r="DB22" s="429" t="str">
        <f t="shared" si="48"/>
        <v>B1</v>
      </c>
      <c r="DC22" s="429" t="str">
        <f t="shared" si="49"/>
        <v>B1</v>
      </c>
      <c r="DD22" s="429" t="str">
        <f t="shared" si="50"/>
        <v>B1</v>
      </c>
      <c r="DE22" s="430" t="str">
        <f t="shared" si="51"/>
        <v>B1</v>
      </c>
      <c r="DF22" s="429" t="str">
        <f t="shared" si="52"/>
        <v>B1</v>
      </c>
      <c r="DG22" s="429" t="str">
        <f t="shared" si="53"/>
        <v>B1</v>
      </c>
      <c r="DH22" s="429" t="str">
        <f t="shared" si="54"/>
        <v>B1</v>
      </c>
      <c r="DI22" s="433" t="str">
        <f t="shared" si="55"/>
        <v>B1</v>
      </c>
      <c r="DJ22" s="430" t="str">
        <f t="shared" si="56"/>
        <v>B1</v>
      </c>
      <c r="DK22" s="430" t="str">
        <f t="shared" si="57"/>
        <v>B1</v>
      </c>
      <c r="DL22" s="430" t="str">
        <f t="shared" si="58"/>
        <v>B1</v>
      </c>
    </row>
    <row r="23" spans="1:116" ht="15" customHeight="1">
      <c r="A23" s="686"/>
      <c r="B23" s="425">
        <f>'STUDENT PROFILE'!$A$19</f>
        <v>13</v>
      </c>
      <c r="C23" s="426" t="str">
        <f>'STUDENT PROFILE'!$C$19</f>
        <v>Kuldeep</v>
      </c>
      <c r="D23" s="427">
        <f>'STUDENT PROFILE'!$D$19</f>
        <v>2741</v>
      </c>
      <c r="E23" s="428">
        <v>8</v>
      </c>
      <c r="F23" s="428">
        <v>8</v>
      </c>
      <c r="G23" s="428">
        <v>8</v>
      </c>
      <c r="H23" s="428"/>
      <c r="I23" s="428"/>
      <c r="J23" s="428">
        <v>40</v>
      </c>
      <c r="K23" s="429">
        <f t="shared" si="9"/>
        <v>64</v>
      </c>
      <c r="L23" s="429">
        <f t="shared" si="10"/>
        <v>80</v>
      </c>
      <c r="M23" s="430" t="str">
        <f t="shared" si="11"/>
        <v>B1</v>
      </c>
      <c r="N23" s="430" t="str">
        <f t="shared" si="12"/>
        <v>8</v>
      </c>
      <c r="O23" s="770"/>
      <c r="P23" s="425">
        <f>'STUDENT PROFILE'!$A$19</f>
        <v>13</v>
      </c>
      <c r="Q23" s="426" t="str">
        <f>'STUDENT PROFILE'!$C$19</f>
        <v>Kuldeep</v>
      </c>
      <c r="R23" s="427">
        <f>'STUDENT PROFILE'!$D$19</f>
        <v>2741</v>
      </c>
      <c r="S23" s="428">
        <v>8</v>
      </c>
      <c r="T23" s="428">
        <v>8</v>
      </c>
      <c r="U23" s="428">
        <v>8</v>
      </c>
      <c r="V23" s="428"/>
      <c r="W23" s="428"/>
      <c r="X23" s="428">
        <v>40</v>
      </c>
      <c r="Y23" s="429">
        <f t="shared" si="13"/>
        <v>64</v>
      </c>
      <c r="Z23" s="429">
        <f t="shared" si="14"/>
        <v>80</v>
      </c>
      <c r="AA23" s="434" t="str">
        <f t="shared" si="15"/>
        <v>B1</v>
      </c>
      <c r="AB23" s="430" t="str">
        <f t="shared" si="16"/>
        <v>8</v>
      </c>
      <c r="AC23" s="686"/>
      <c r="AD23" s="425">
        <f>'STUDENT PROFILE'!$A$19</f>
        <v>13</v>
      </c>
      <c r="AE23" s="426" t="str">
        <f>'STUDENT PROFILE'!$C$19</f>
        <v>Kuldeep</v>
      </c>
      <c r="AF23" s="427">
        <f>'STUDENT PROFILE'!$D$19</f>
        <v>2741</v>
      </c>
      <c r="AG23" s="431">
        <v>80</v>
      </c>
      <c r="AH23" s="429">
        <f t="shared" si="17"/>
        <v>72</v>
      </c>
      <c r="AI23" s="429">
        <f t="shared" si="18"/>
        <v>80</v>
      </c>
      <c r="AJ23" s="430" t="str">
        <f t="shared" si="19"/>
        <v>B1</v>
      </c>
      <c r="AK23" s="430" t="str">
        <f t="shared" si="20"/>
        <v>8</v>
      </c>
      <c r="AL23" s="429">
        <f t="shared" si="21"/>
        <v>8</v>
      </c>
      <c r="AM23" s="429">
        <f t="shared" si="22"/>
        <v>8</v>
      </c>
      <c r="AN23" s="429">
        <f t="shared" si="23"/>
        <v>24</v>
      </c>
      <c r="AO23" s="430">
        <f t="shared" si="24"/>
        <v>40</v>
      </c>
      <c r="AP23" s="430" t="str">
        <f t="shared" si="25"/>
        <v>B1</v>
      </c>
      <c r="AQ23" s="686"/>
      <c r="AR23" s="425">
        <f>'STUDENT PROFILE'!$A$19</f>
        <v>13</v>
      </c>
      <c r="AS23" s="426" t="str">
        <f>'STUDENT PROFILE'!$C$19</f>
        <v>Kuldeep</v>
      </c>
      <c r="AT23" s="427">
        <f>'STUDENT PROFILE'!$D$19</f>
        <v>2741</v>
      </c>
      <c r="AU23" s="428">
        <v>8</v>
      </c>
      <c r="AV23" s="428">
        <v>8</v>
      </c>
      <c r="AW23" s="428">
        <v>8</v>
      </c>
      <c r="AX23" s="428"/>
      <c r="AY23" s="428"/>
      <c r="AZ23" s="428">
        <v>40</v>
      </c>
      <c r="BA23" s="429">
        <f t="shared" si="26"/>
        <v>64</v>
      </c>
      <c r="BB23" s="429">
        <f t="shared" si="27"/>
        <v>80</v>
      </c>
      <c r="BC23" s="430" t="str">
        <f t="shared" si="28"/>
        <v>B1</v>
      </c>
      <c r="BD23" s="430" t="str">
        <f t="shared" si="29"/>
        <v>8</v>
      </c>
      <c r="BE23" s="686"/>
      <c r="BF23" s="425">
        <f>'STUDENT PROFILE'!$A$19</f>
        <v>13</v>
      </c>
      <c r="BG23" s="426" t="str">
        <f>'STUDENT PROFILE'!$C$19</f>
        <v>Kuldeep</v>
      </c>
      <c r="BH23" s="427">
        <f>'STUDENT PROFILE'!$D$19</f>
        <v>2741</v>
      </c>
      <c r="BI23" s="428">
        <v>8</v>
      </c>
      <c r="BJ23" s="428">
        <v>8</v>
      </c>
      <c r="BK23" s="428">
        <v>8</v>
      </c>
      <c r="BL23" s="428"/>
      <c r="BM23" s="428"/>
      <c r="BN23" s="428">
        <v>40</v>
      </c>
      <c r="BO23" s="429">
        <f t="shared" si="30"/>
        <v>64</v>
      </c>
      <c r="BP23" s="429">
        <f t="shared" si="31"/>
        <v>80</v>
      </c>
      <c r="BQ23" s="430" t="str">
        <f t="shared" si="32"/>
        <v>B1</v>
      </c>
      <c r="BR23" s="430" t="str">
        <f t="shared" si="33"/>
        <v>8</v>
      </c>
      <c r="BS23" s="686"/>
      <c r="BT23" s="425">
        <f>'STUDENT PROFILE'!$A$19</f>
        <v>13</v>
      </c>
      <c r="BU23" s="432" t="str">
        <f>'STUDENT PROFILE'!$C$19</f>
        <v>Kuldeep</v>
      </c>
      <c r="BV23" s="427">
        <f>'STUDENT PROFILE'!$D$19</f>
        <v>2741</v>
      </c>
      <c r="BW23" s="431">
        <v>80</v>
      </c>
      <c r="BX23" s="429">
        <f t="shared" si="34"/>
        <v>72</v>
      </c>
      <c r="BY23" s="429">
        <f t="shared" si="35"/>
        <v>80</v>
      </c>
      <c r="BZ23" s="430" t="str">
        <f t="shared" si="36"/>
        <v>B1</v>
      </c>
      <c r="CA23" s="430" t="str">
        <f t="shared" si="37"/>
        <v>8</v>
      </c>
      <c r="CB23" s="429">
        <f t="shared" si="38"/>
        <v>8</v>
      </c>
      <c r="CC23" s="429">
        <f t="shared" si="39"/>
        <v>8</v>
      </c>
      <c r="CD23" s="429">
        <f t="shared" si="40"/>
        <v>24</v>
      </c>
      <c r="CE23" s="430">
        <f t="shared" si="41"/>
        <v>40</v>
      </c>
      <c r="CF23" s="430" t="str">
        <f t="shared" si="42"/>
        <v>B1</v>
      </c>
      <c r="CG23" s="686"/>
      <c r="CH23" s="425">
        <f>'STUDENT PROFILE'!$A$19</f>
        <v>13</v>
      </c>
      <c r="CI23" s="426" t="str">
        <f>'STUDENT PROFILE'!$C$19</f>
        <v>Kuldeep</v>
      </c>
      <c r="CJ23" s="427">
        <f>'STUDENT PROFILE'!$D$19</f>
        <v>2741</v>
      </c>
      <c r="CK23" s="551">
        <f t="shared" si="0"/>
        <v>8</v>
      </c>
      <c r="CL23" s="551">
        <f t="shared" si="1"/>
        <v>8</v>
      </c>
      <c r="CM23" s="551">
        <f t="shared" si="2"/>
        <v>24</v>
      </c>
      <c r="CN23" s="552">
        <f t="shared" si="3"/>
        <v>40</v>
      </c>
      <c r="CO23" s="551">
        <f t="shared" si="4"/>
        <v>8</v>
      </c>
      <c r="CP23" s="551">
        <f t="shared" si="5"/>
        <v>8</v>
      </c>
      <c r="CQ23" s="551">
        <f t="shared" si="6"/>
        <v>24</v>
      </c>
      <c r="CR23" s="433">
        <f t="shared" si="7"/>
        <v>40</v>
      </c>
      <c r="CS23" s="433">
        <f t="shared" si="43"/>
        <v>80</v>
      </c>
      <c r="CT23" s="433">
        <f t="shared" si="44"/>
        <v>80</v>
      </c>
      <c r="CU23" s="430">
        <f t="shared" si="45"/>
        <v>80</v>
      </c>
      <c r="CV23" s="430" t="str">
        <f t="shared" si="46"/>
        <v>B1</v>
      </c>
      <c r="CW23" s="430" t="str">
        <f t="shared" si="47"/>
        <v>8</v>
      </c>
      <c r="CX23" s="686"/>
      <c r="CY23" s="425">
        <f>'STUDENT PROFILE'!A19</f>
        <v>13</v>
      </c>
      <c r="CZ23" s="426" t="str">
        <f>'STUDENT PROFILE'!$C$19</f>
        <v>Kuldeep</v>
      </c>
      <c r="DA23" s="427">
        <f>'STUDENT PROFILE'!$D$19</f>
        <v>2741</v>
      </c>
      <c r="DB23" s="429" t="str">
        <f t="shared" si="48"/>
        <v>B1</v>
      </c>
      <c r="DC23" s="429" t="str">
        <f t="shared" si="49"/>
        <v>B1</v>
      </c>
      <c r="DD23" s="429" t="str">
        <f t="shared" si="50"/>
        <v>B1</v>
      </c>
      <c r="DE23" s="430" t="str">
        <f t="shared" si="51"/>
        <v>B1</v>
      </c>
      <c r="DF23" s="429" t="str">
        <f t="shared" si="52"/>
        <v>B1</v>
      </c>
      <c r="DG23" s="429" t="str">
        <f t="shared" si="53"/>
        <v>B1</v>
      </c>
      <c r="DH23" s="429" t="str">
        <f t="shared" si="54"/>
        <v>B1</v>
      </c>
      <c r="DI23" s="433" t="str">
        <f t="shared" si="55"/>
        <v>B1</v>
      </c>
      <c r="DJ23" s="430" t="str">
        <f t="shared" si="56"/>
        <v>B1</v>
      </c>
      <c r="DK23" s="430" t="str">
        <f t="shared" si="57"/>
        <v>B1</v>
      </c>
      <c r="DL23" s="430" t="str">
        <f t="shared" si="58"/>
        <v>B1</v>
      </c>
    </row>
    <row r="24" spans="1:116" ht="15" customHeight="1">
      <c r="A24" s="686"/>
      <c r="B24" s="425">
        <f>'STUDENT PROFILE'!$A$20</f>
        <v>14</v>
      </c>
      <c r="C24" s="426" t="str">
        <f>'STUDENT PROFILE'!$C$20</f>
        <v>Tejveer</v>
      </c>
      <c r="D24" s="427">
        <f>'STUDENT PROFILE'!$D$20</f>
        <v>2743</v>
      </c>
      <c r="E24" s="428">
        <v>8</v>
      </c>
      <c r="F24" s="428">
        <v>8</v>
      </c>
      <c r="G24" s="428">
        <v>8</v>
      </c>
      <c r="H24" s="428"/>
      <c r="I24" s="428"/>
      <c r="J24" s="428">
        <v>40</v>
      </c>
      <c r="K24" s="429">
        <f t="shared" si="9"/>
        <v>64</v>
      </c>
      <c r="L24" s="429">
        <f t="shared" si="10"/>
        <v>80</v>
      </c>
      <c r="M24" s="430" t="str">
        <f t="shared" si="11"/>
        <v>B1</v>
      </c>
      <c r="N24" s="430" t="str">
        <f t="shared" si="12"/>
        <v>8</v>
      </c>
      <c r="O24" s="770"/>
      <c r="P24" s="425">
        <f>'STUDENT PROFILE'!$A$20</f>
        <v>14</v>
      </c>
      <c r="Q24" s="426" t="str">
        <f>'STUDENT PROFILE'!$C$20</f>
        <v>Tejveer</v>
      </c>
      <c r="R24" s="427">
        <f>'STUDENT PROFILE'!$D$20</f>
        <v>2743</v>
      </c>
      <c r="S24" s="428">
        <v>8</v>
      </c>
      <c r="T24" s="428">
        <v>8</v>
      </c>
      <c r="U24" s="428">
        <v>8</v>
      </c>
      <c r="V24" s="428"/>
      <c r="W24" s="428"/>
      <c r="X24" s="428">
        <v>40</v>
      </c>
      <c r="Y24" s="429">
        <f t="shared" si="13"/>
        <v>64</v>
      </c>
      <c r="Z24" s="429">
        <f t="shared" si="14"/>
        <v>80</v>
      </c>
      <c r="AA24" s="434" t="str">
        <f t="shared" si="15"/>
        <v>B1</v>
      </c>
      <c r="AB24" s="430" t="str">
        <f t="shared" si="16"/>
        <v>8</v>
      </c>
      <c r="AC24" s="686"/>
      <c r="AD24" s="425">
        <f>'STUDENT PROFILE'!$A$20</f>
        <v>14</v>
      </c>
      <c r="AE24" s="426" t="str">
        <f>'STUDENT PROFILE'!$C$20</f>
        <v>Tejveer</v>
      </c>
      <c r="AF24" s="427">
        <f>'STUDENT PROFILE'!$D$20</f>
        <v>2743</v>
      </c>
      <c r="AG24" s="431">
        <v>80</v>
      </c>
      <c r="AH24" s="429">
        <f t="shared" si="17"/>
        <v>72</v>
      </c>
      <c r="AI24" s="429">
        <f t="shared" si="18"/>
        <v>80</v>
      </c>
      <c r="AJ24" s="430" t="str">
        <f t="shared" si="19"/>
        <v>B1</v>
      </c>
      <c r="AK24" s="430" t="str">
        <f t="shared" si="20"/>
        <v>8</v>
      </c>
      <c r="AL24" s="429">
        <f t="shared" si="21"/>
        <v>8</v>
      </c>
      <c r="AM24" s="429">
        <f t="shared" si="22"/>
        <v>8</v>
      </c>
      <c r="AN24" s="429">
        <f t="shared" si="23"/>
        <v>24</v>
      </c>
      <c r="AO24" s="430">
        <f t="shared" si="24"/>
        <v>40</v>
      </c>
      <c r="AP24" s="430" t="str">
        <f t="shared" si="25"/>
        <v>B1</v>
      </c>
      <c r="AQ24" s="686"/>
      <c r="AR24" s="425">
        <f>'STUDENT PROFILE'!$A$20</f>
        <v>14</v>
      </c>
      <c r="AS24" s="426" t="str">
        <f>'STUDENT PROFILE'!$C$20</f>
        <v>Tejveer</v>
      </c>
      <c r="AT24" s="427">
        <f>'STUDENT PROFILE'!$D$20</f>
        <v>2743</v>
      </c>
      <c r="AU24" s="428">
        <v>8</v>
      </c>
      <c r="AV24" s="428">
        <v>8</v>
      </c>
      <c r="AW24" s="428">
        <v>8</v>
      </c>
      <c r="AX24" s="428"/>
      <c r="AY24" s="428"/>
      <c r="AZ24" s="428">
        <v>40</v>
      </c>
      <c r="BA24" s="429">
        <f t="shared" si="26"/>
        <v>64</v>
      </c>
      <c r="BB24" s="429">
        <f t="shared" si="27"/>
        <v>80</v>
      </c>
      <c r="BC24" s="430" t="str">
        <f t="shared" si="28"/>
        <v>B1</v>
      </c>
      <c r="BD24" s="430" t="str">
        <f t="shared" si="29"/>
        <v>8</v>
      </c>
      <c r="BE24" s="686"/>
      <c r="BF24" s="425">
        <f>'STUDENT PROFILE'!$A$20</f>
        <v>14</v>
      </c>
      <c r="BG24" s="426" t="str">
        <f>'STUDENT PROFILE'!$C$20</f>
        <v>Tejveer</v>
      </c>
      <c r="BH24" s="427">
        <f>'STUDENT PROFILE'!$D$20</f>
        <v>2743</v>
      </c>
      <c r="BI24" s="428">
        <v>8</v>
      </c>
      <c r="BJ24" s="428">
        <v>8</v>
      </c>
      <c r="BK24" s="428">
        <v>8</v>
      </c>
      <c r="BL24" s="428"/>
      <c r="BM24" s="428"/>
      <c r="BN24" s="428">
        <v>40</v>
      </c>
      <c r="BO24" s="429">
        <f t="shared" si="30"/>
        <v>64</v>
      </c>
      <c r="BP24" s="429">
        <f t="shared" si="31"/>
        <v>80</v>
      </c>
      <c r="BQ24" s="430" t="str">
        <f t="shared" si="32"/>
        <v>B1</v>
      </c>
      <c r="BR24" s="430" t="str">
        <f t="shared" si="33"/>
        <v>8</v>
      </c>
      <c r="BS24" s="686"/>
      <c r="BT24" s="425">
        <f>'STUDENT PROFILE'!$A$20</f>
        <v>14</v>
      </c>
      <c r="BU24" s="432" t="str">
        <f>'STUDENT PROFILE'!$C$20</f>
        <v>Tejveer</v>
      </c>
      <c r="BV24" s="427">
        <f>'STUDENT PROFILE'!$D$20</f>
        <v>2743</v>
      </c>
      <c r="BW24" s="431">
        <v>80</v>
      </c>
      <c r="BX24" s="429">
        <f t="shared" si="34"/>
        <v>72</v>
      </c>
      <c r="BY24" s="429">
        <f t="shared" si="35"/>
        <v>80</v>
      </c>
      <c r="BZ24" s="430" t="str">
        <f t="shared" si="36"/>
        <v>B1</v>
      </c>
      <c r="CA24" s="430" t="str">
        <f t="shared" si="37"/>
        <v>8</v>
      </c>
      <c r="CB24" s="429">
        <f t="shared" si="38"/>
        <v>8</v>
      </c>
      <c r="CC24" s="429">
        <f t="shared" si="39"/>
        <v>8</v>
      </c>
      <c r="CD24" s="429">
        <f t="shared" si="40"/>
        <v>24</v>
      </c>
      <c r="CE24" s="430">
        <f t="shared" si="41"/>
        <v>40</v>
      </c>
      <c r="CF24" s="430" t="str">
        <f t="shared" si="42"/>
        <v>B1</v>
      </c>
      <c r="CG24" s="686"/>
      <c r="CH24" s="425">
        <f>'STUDENT PROFILE'!$A$20</f>
        <v>14</v>
      </c>
      <c r="CI24" s="426" t="str">
        <f>'STUDENT PROFILE'!$C$20</f>
        <v>Tejveer</v>
      </c>
      <c r="CJ24" s="427">
        <f>'STUDENT PROFILE'!$D$20</f>
        <v>2743</v>
      </c>
      <c r="CK24" s="551">
        <f t="shared" si="0"/>
        <v>8</v>
      </c>
      <c r="CL24" s="551">
        <f t="shared" si="1"/>
        <v>8</v>
      </c>
      <c r="CM24" s="551">
        <f t="shared" si="2"/>
        <v>24</v>
      </c>
      <c r="CN24" s="552">
        <f t="shared" si="3"/>
        <v>40</v>
      </c>
      <c r="CO24" s="551">
        <f t="shared" si="4"/>
        <v>8</v>
      </c>
      <c r="CP24" s="551">
        <f t="shared" si="5"/>
        <v>8</v>
      </c>
      <c r="CQ24" s="551">
        <f t="shared" si="6"/>
        <v>24</v>
      </c>
      <c r="CR24" s="433">
        <f t="shared" si="7"/>
        <v>40</v>
      </c>
      <c r="CS24" s="433">
        <f t="shared" si="43"/>
        <v>80</v>
      </c>
      <c r="CT24" s="433">
        <f t="shared" si="44"/>
        <v>80</v>
      </c>
      <c r="CU24" s="430">
        <f t="shared" si="45"/>
        <v>80</v>
      </c>
      <c r="CV24" s="430" t="str">
        <f t="shared" si="46"/>
        <v>B1</v>
      </c>
      <c r="CW24" s="430" t="str">
        <f t="shared" si="47"/>
        <v>8</v>
      </c>
      <c r="CX24" s="686"/>
      <c r="CY24" s="425">
        <f>'STUDENT PROFILE'!A20</f>
        <v>14</v>
      </c>
      <c r="CZ24" s="426" t="str">
        <f>'STUDENT PROFILE'!$C$20</f>
        <v>Tejveer</v>
      </c>
      <c r="DA24" s="427">
        <f>'STUDENT PROFILE'!$D$20</f>
        <v>2743</v>
      </c>
      <c r="DB24" s="429" t="str">
        <f t="shared" si="48"/>
        <v>B1</v>
      </c>
      <c r="DC24" s="429" t="str">
        <f t="shared" si="49"/>
        <v>B1</v>
      </c>
      <c r="DD24" s="429" t="str">
        <f t="shared" si="50"/>
        <v>B1</v>
      </c>
      <c r="DE24" s="430" t="str">
        <f t="shared" si="51"/>
        <v>B1</v>
      </c>
      <c r="DF24" s="429" t="str">
        <f t="shared" si="52"/>
        <v>B1</v>
      </c>
      <c r="DG24" s="429" t="str">
        <f t="shared" si="53"/>
        <v>B1</v>
      </c>
      <c r="DH24" s="429" t="str">
        <f t="shared" si="54"/>
        <v>B1</v>
      </c>
      <c r="DI24" s="433" t="str">
        <f t="shared" si="55"/>
        <v>B1</v>
      </c>
      <c r="DJ24" s="430" t="str">
        <f t="shared" si="56"/>
        <v>B1</v>
      </c>
      <c r="DK24" s="430" t="str">
        <f t="shared" si="57"/>
        <v>B1</v>
      </c>
      <c r="DL24" s="430" t="str">
        <f t="shared" si="58"/>
        <v>B1</v>
      </c>
    </row>
    <row r="25" spans="1:116" ht="15" customHeight="1">
      <c r="A25" s="686"/>
      <c r="B25" s="425">
        <f>'STUDENT PROFILE'!$A$21</f>
        <v>15</v>
      </c>
      <c r="C25" s="426" t="str">
        <f>'STUDENT PROFILE'!$C$21</f>
        <v>Rahul</v>
      </c>
      <c r="D25" s="427">
        <f>'STUDENT PROFILE'!$D$21</f>
        <v>2744</v>
      </c>
      <c r="E25" s="428">
        <v>8</v>
      </c>
      <c r="F25" s="428">
        <v>8</v>
      </c>
      <c r="G25" s="428">
        <v>8</v>
      </c>
      <c r="H25" s="428"/>
      <c r="I25" s="428"/>
      <c r="J25" s="428">
        <v>40</v>
      </c>
      <c r="K25" s="429">
        <f t="shared" si="9"/>
        <v>64</v>
      </c>
      <c r="L25" s="429">
        <f t="shared" si="10"/>
        <v>80</v>
      </c>
      <c r="M25" s="430" t="str">
        <f t="shared" si="11"/>
        <v>B1</v>
      </c>
      <c r="N25" s="430" t="str">
        <f t="shared" si="12"/>
        <v>8</v>
      </c>
      <c r="O25" s="770"/>
      <c r="P25" s="425">
        <f>'STUDENT PROFILE'!$A$21</f>
        <v>15</v>
      </c>
      <c r="Q25" s="426" t="str">
        <f>'STUDENT PROFILE'!$C$21</f>
        <v>Rahul</v>
      </c>
      <c r="R25" s="427">
        <f>'STUDENT PROFILE'!$D$21</f>
        <v>2744</v>
      </c>
      <c r="S25" s="428">
        <v>8</v>
      </c>
      <c r="T25" s="428">
        <v>8</v>
      </c>
      <c r="U25" s="428">
        <v>8</v>
      </c>
      <c r="V25" s="428"/>
      <c r="W25" s="428"/>
      <c r="X25" s="428">
        <v>40</v>
      </c>
      <c r="Y25" s="429">
        <f t="shared" si="13"/>
        <v>64</v>
      </c>
      <c r="Z25" s="429">
        <f t="shared" si="14"/>
        <v>80</v>
      </c>
      <c r="AA25" s="434" t="str">
        <f t="shared" si="15"/>
        <v>B1</v>
      </c>
      <c r="AB25" s="430" t="str">
        <f t="shared" si="16"/>
        <v>8</v>
      </c>
      <c r="AC25" s="686"/>
      <c r="AD25" s="425">
        <f>'STUDENT PROFILE'!$A$21</f>
        <v>15</v>
      </c>
      <c r="AE25" s="426" t="str">
        <f>'STUDENT PROFILE'!$C$21</f>
        <v>Rahul</v>
      </c>
      <c r="AF25" s="427">
        <f>'STUDENT PROFILE'!$D$21</f>
        <v>2744</v>
      </c>
      <c r="AG25" s="431">
        <v>80</v>
      </c>
      <c r="AH25" s="429">
        <f t="shared" si="17"/>
        <v>72</v>
      </c>
      <c r="AI25" s="429">
        <f t="shared" si="18"/>
        <v>80</v>
      </c>
      <c r="AJ25" s="430" t="str">
        <f t="shared" si="19"/>
        <v>B1</v>
      </c>
      <c r="AK25" s="430" t="str">
        <f t="shared" si="20"/>
        <v>8</v>
      </c>
      <c r="AL25" s="429">
        <f t="shared" si="21"/>
        <v>8</v>
      </c>
      <c r="AM25" s="429">
        <f t="shared" si="22"/>
        <v>8</v>
      </c>
      <c r="AN25" s="429">
        <f t="shared" si="23"/>
        <v>24</v>
      </c>
      <c r="AO25" s="430">
        <f t="shared" si="24"/>
        <v>40</v>
      </c>
      <c r="AP25" s="430" t="str">
        <f t="shared" si="25"/>
        <v>B1</v>
      </c>
      <c r="AQ25" s="686"/>
      <c r="AR25" s="425">
        <f>'STUDENT PROFILE'!$A$21</f>
        <v>15</v>
      </c>
      <c r="AS25" s="426" t="str">
        <f>'STUDENT PROFILE'!$C$21</f>
        <v>Rahul</v>
      </c>
      <c r="AT25" s="427">
        <f>'STUDENT PROFILE'!$D$21</f>
        <v>2744</v>
      </c>
      <c r="AU25" s="428">
        <v>8</v>
      </c>
      <c r="AV25" s="428">
        <v>8</v>
      </c>
      <c r="AW25" s="428">
        <v>8</v>
      </c>
      <c r="AX25" s="428"/>
      <c r="AY25" s="428"/>
      <c r="AZ25" s="428">
        <v>40</v>
      </c>
      <c r="BA25" s="429">
        <f t="shared" si="26"/>
        <v>64</v>
      </c>
      <c r="BB25" s="429">
        <f t="shared" si="27"/>
        <v>80</v>
      </c>
      <c r="BC25" s="430" t="str">
        <f t="shared" si="28"/>
        <v>B1</v>
      </c>
      <c r="BD25" s="430" t="str">
        <f t="shared" si="29"/>
        <v>8</v>
      </c>
      <c r="BE25" s="686"/>
      <c r="BF25" s="425">
        <f>'STUDENT PROFILE'!$A$21</f>
        <v>15</v>
      </c>
      <c r="BG25" s="426" t="str">
        <f>'STUDENT PROFILE'!$C$21</f>
        <v>Rahul</v>
      </c>
      <c r="BH25" s="427">
        <f>'STUDENT PROFILE'!$D$21</f>
        <v>2744</v>
      </c>
      <c r="BI25" s="428">
        <v>8</v>
      </c>
      <c r="BJ25" s="428">
        <v>8</v>
      </c>
      <c r="BK25" s="428">
        <v>8</v>
      </c>
      <c r="BL25" s="428"/>
      <c r="BM25" s="428"/>
      <c r="BN25" s="428">
        <v>40</v>
      </c>
      <c r="BO25" s="429">
        <f t="shared" si="30"/>
        <v>64</v>
      </c>
      <c r="BP25" s="429">
        <f t="shared" si="31"/>
        <v>80</v>
      </c>
      <c r="BQ25" s="430" t="str">
        <f t="shared" si="32"/>
        <v>B1</v>
      </c>
      <c r="BR25" s="430" t="str">
        <f t="shared" si="33"/>
        <v>8</v>
      </c>
      <c r="BS25" s="686"/>
      <c r="BT25" s="425">
        <f>'STUDENT PROFILE'!$A$21</f>
        <v>15</v>
      </c>
      <c r="BU25" s="432" t="str">
        <f>'STUDENT PROFILE'!$C$21</f>
        <v>Rahul</v>
      </c>
      <c r="BV25" s="427">
        <f>'STUDENT PROFILE'!$D$21</f>
        <v>2744</v>
      </c>
      <c r="BW25" s="431">
        <v>80</v>
      </c>
      <c r="BX25" s="429">
        <f t="shared" si="34"/>
        <v>72</v>
      </c>
      <c r="BY25" s="429">
        <f t="shared" si="35"/>
        <v>80</v>
      </c>
      <c r="BZ25" s="430" t="str">
        <f t="shared" si="36"/>
        <v>B1</v>
      </c>
      <c r="CA25" s="430" t="str">
        <f t="shared" si="37"/>
        <v>8</v>
      </c>
      <c r="CB25" s="429">
        <f t="shared" si="38"/>
        <v>8</v>
      </c>
      <c r="CC25" s="429">
        <f t="shared" si="39"/>
        <v>8</v>
      </c>
      <c r="CD25" s="429">
        <f t="shared" si="40"/>
        <v>24</v>
      </c>
      <c r="CE25" s="430">
        <f t="shared" si="41"/>
        <v>40</v>
      </c>
      <c r="CF25" s="430" t="str">
        <f t="shared" si="42"/>
        <v>B1</v>
      </c>
      <c r="CG25" s="686"/>
      <c r="CH25" s="425">
        <f>'STUDENT PROFILE'!$A$21</f>
        <v>15</v>
      </c>
      <c r="CI25" s="426" t="str">
        <f>'STUDENT PROFILE'!$C$21</f>
        <v>Rahul</v>
      </c>
      <c r="CJ25" s="427">
        <f>'STUDENT PROFILE'!$D$21</f>
        <v>2744</v>
      </c>
      <c r="CK25" s="551">
        <f t="shared" si="0"/>
        <v>8</v>
      </c>
      <c r="CL25" s="551">
        <f t="shared" si="1"/>
        <v>8</v>
      </c>
      <c r="CM25" s="551">
        <f t="shared" si="2"/>
        <v>24</v>
      </c>
      <c r="CN25" s="552">
        <f t="shared" si="3"/>
        <v>40</v>
      </c>
      <c r="CO25" s="551">
        <f t="shared" si="4"/>
        <v>8</v>
      </c>
      <c r="CP25" s="551">
        <f t="shared" si="5"/>
        <v>8</v>
      </c>
      <c r="CQ25" s="551">
        <f t="shared" si="6"/>
        <v>24</v>
      </c>
      <c r="CR25" s="433">
        <f t="shared" si="7"/>
        <v>40</v>
      </c>
      <c r="CS25" s="433">
        <f t="shared" si="43"/>
        <v>80</v>
      </c>
      <c r="CT25" s="433">
        <f t="shared" si="44"/>
        <v>80</v>
      </c>
      <c r="CU25" s="430">
        <f t="shared" si="45"/>
        <v>80</v>
      </c>
      <c r="CV25" s="430" t="str">
        <f t="shared" si="46"/>
        <v>B1</v>
      </c>
      <c r="CW25" s="430" t="str">
        <f t="shared" si="47"/>
        <v>8</v>
      </c>
      <c r="CX25" s="686"/>
      <c r="CY25" s="425">
        <f>'STUDENT PROFILE'!A21</f>
        <v>15</v>
      </c>
      <c r="CZ25" s="426" t="str">
        <f>'STUDENT PROFILE'!$C$21</f>
        <v>Rahul</v>
      </c>
      <c r="DA25" s="427">
        <f>'STUDENT PROFILE'!$D$21</f>
        <v>2744</v>
      </c>
      <c r="DB25" s="429" t="str">
        <f t="shared" si="48"/>
        <v>B1</v>
      </c>
      <c r="DC25" s="429" t="str">
        <f t="shared" si="49"/>
        <v>B1</v>
      </c>
      <c r="DD25" s="429" t="str">
        <f t="shared" si="50"/>
        <v>B1</v>
      </c>
      <c r="DE25" s="430" t="str">
        <f t="shared" si="51"/>
        <v>B1</v>
      </c>
      <c r="DF25" s="429" t="str">
        <f t="shared" si="52"/>
        <v>B1</v>
      </c>
      <c r="DG25" s="429" t="str">
        <f t="shared" si="53"/>
        <v>B1</v>
      </c>
      <c r="DH25" s="429" t="str">
        <f t="shared" si="54"/>
        <v>B1</v>
      </c>
      <c r="DI25" s="433" t="str">
        <f t="shared" si="55"/>
        <v>B1</v>
      </c>
      <c r="DJ25" s="430" t="str">
        <f t="shared" si="56"/>
        <v>B1</v>
      </c>
      <c r="DK25" s="430" t="str">
        <f t="shared" si="57"/>
        <v>B1</v>
      </c>
      <c r="DL25" s="430" t="str">
        <f t="shared" si="58"/>
        <v>B1</v>
      </c>
    </row>
    <row r="26" spans="1:116" ht="15" customHeight="1">
      <c r="A26" s="686"/>
      <c r="B26" s="425">
        <f>'STUDENT PROFILE'!$A$22</f>
        <v>16</v>
      </c>
      <c r="C26" s="426" t="str">
        <f>'STUDENT PROFILE'!$C$22</f>
        <v>Ritu</v>
      </c>
      <c r="D26" s="427">
        <f>'STUDENT PROFILE'!$D$22</f>
        <v>2745</v>
      </c>
      <c r="E26" s="428">
        <v>6</v>
      </c>
      <c r="F26" s="428">
        <v>6</v>
      </c>
      <c r="G26" s="428">
        <v>6</v>
      </c>
      <c r="H26" s="428"/>
      <c r="I26" s="428"/>
      <c r="J26" s="428">
        <v>35</v>
      </c>
      <c r="K26" s="429">
        <f t="shared" si="9"/>
        <v>53</v>
      </c>
      <c r="L26" s="429">
        <f t="shared" si="10"/>
        <v>67</v>
      </c>
      <c r="M26" s="430" t="str">
        <f t="shared" si="11"/>
        <v>B2</v>
      </c>
      <c r="N26" s="430" t="str">
        <f t="shared" si="12"/>
        <v>7</v>
      </c>
      <c r="O26" s="770"/>
      <c r="P26" s="425">
        <f>'STUDENT PROFILE'!$A$22</f>
        <v>16</v>
      </c>
      <c r="Q26" s="426" t="str">
        <f>'STUDENT PROFILE'!$C$22</f>
        <v>Ritu</v>
      </c>
      <c r="R26" s="427">
        <f>'STUDENT PROFILE'!$D$22</f>
        <v>2745</v>
      </c>
      <c r="S26" s="428">
        <v>6</v>
      </c>
      <c r="T26" s="428">
        <v>6</v>
      </c>
      <c r="U26" s="428">
        <v>6</v>
      </c>
      <c r="V26" s="428"/>
      <c r="W26" s="428"/>
      <c r="X26" s="428">
        <v>35</v>
      </c>
      <c r="Y26" s="429">
        <f t="shared" si="13"/>
        <v>53</v>
      </c>
      <c r="Z26" s="429">
        <f t="shared" si="14"/>
        <v>67</v>
      </c>
      <c r="AA26" s="434" t="str">
        <f t="shared" si="15"/>
        <v>B2</v>
      </c>
      <c r="AB26" s="430" t="str">
        <f t="shared" si="16"/>
        <v>7</v>
      </c>
      <c r="AC26" s="686"/>
      <c r="AD26" s="425">
        <f>'STUDENT PROFILE'!$A$22</f>
        <v>16</v>
      </c>
      <c r="AE26" s="426" t="str">
        <f>'STUDENT PROFILE'!$C$22</f>
        <v>Ritu</v>
      </c>
      <c r="AF26" s="427">
        <f>'STUDENT PROFILE'!$D$22</f>
        <v>2745</v>
      </c>
      <c r="AG26" s="431">
        <v>70</v>
      </c>
      <c r="AH26" s="429">
        <f t="shared" si="17"/>
        <v>62.999999999999993</v>
      </c>
      <c r="AI26" s="429">
        <f t="shared" si="18"/>
        <v>70</v>
      </c>
      <c r="AJ26" s="430" t="str">
        <f t="shared" si="19"/>
        <v>B2</v>
      </c>
      <c r="AK26" s="430" t="str">
        <f t="shared" si="20"/>
        <v>7</v>
      </c>
      <c r="AL26" s="429">
        <f t="shared" si="21"/>
        <v>6.7</v>
      </c>
      <c r="AM26" s="429">
        <f t="shared" si="22"/>
        <v>6.7</v>
      </c>
      <c r="AN26" s="429">
        <f t="shared" si="23"/>
        <v>21</v>
      </c>
      <c r="AO26" s="430">
        <f t="shared" si="24"/>
        <v>35</v>
      </c>
      <c r="AP26" s="430" t="str">
        <f t="shared" si="25"/>
        <v>B2</v>
      </c>
      <c r="AQ26" s="686"/>
      <c r="AR26" s="425">
        <f>'STUDENT PROFILE'!$A$22</f>
        <v>16</v>
      </c>
      <c r="AS26" s="426" t="str">
        <f>'STUDENT PROFILE'!$C$22</f>
        <v>Ritu</v>
      </c>
      <c r="AT26" s="427">
        <f>'STUDENT PROFILE'!$D$22</f>
        <v>2745</v>
      </c>
      <c r="AU26" s="428">
        <v>6</v>
      </c>
      <c r="AV26" s="428">
        <v>6</v>
      </c>
      <c r="AW26" s="428">
        <v>6</v>
      </c>
      <c r="AX26" s="428"/>
      <c r="AY26" s="428"/>
      <c r="AZ26" s="428">
        <v>35</v>
      </c>
      <c r="BA26" s="429">
        <f t="shared" si="26"/>
        <v>53</v>
      </c>
      <c r="BB26" s="429">
        <f t="shared" si="27"/>
        <v>67</v>
      </c>
      <c r="BC26" s="430" t="str">
        <f t="shared" si="28"/>
        <v>B2</v>
      </c>
      <c r="BD26" s="430" t="str">
        <f t="shared" si="29"/>
        <v>7</v>
      </c>
      <c r="BE26" s="686"/>
      <c r="BF26" s="425">
        <f>'STUDENT PROFILE'!$A$22</f>
        <v>16</v>
      </c>
      <c r="BG26" s="426" t="str">
        <f>'STUDENT PROFILE'!$C$22</f>
        <v>Ritu</v>
      </c>
      <c r="BH26" s="427">
        <f>'STUDENT PROFILE'!$D$22</f>
        <v>2745</v>
      </c>
      <c r="BI26" s="428">
        <v>6</v>
      </c>
      <c r="BJ26" s="428">
        <v>6</v>
      </c>
      <c r="BK26" s="428">
        <v>6</v>
      </c>
      <c r="BL26" s="428"/>
      <c r="BM26" s="428"/>
      <c r="BN26" s="428">
        <v>35</v>
      </c>
      <c r="BO26" s="429">
        <f t="shared" si="30"/>
        <v>53</v>
      </c>
      <c r="BP26" s="429">
        <f t="shared" si="31"/>
        <v>67</v>
      </c>
      <c r="BQ26" s="430" t="str">
        <f t="shared" si="32"/>
        <v>B2</v>
      </c>
      <c r="BR26" s="430" t="str">
        <f t="shared" si="33"/>
        <v>7</v>
      </c>
      <c r="BS26" s="686"/>
      <c r="BT26" s="425">
        <f>'STUDENT PROFILE'!$A$22</f>
        <v>16</v>
      </c>
      <c r="BU26" s="432" t="str">
        <f>'STUDENT PROFILE'!$C$22</f>
        <v>Ritu</v>
      </c>
      <c r="BV26" s="427">
        <f>'STUDENT PROFILE'!$D$22</f>
        <v>2745</v>
      </c>
      <c r="BW26" s="431">
        <v>70</v>
      </c>
      <c r="BX26" s="429">
        <f t="shared" si="34"/>
        <v>63</v>
      </c>
      <c r="BY26" s="429">
        <f t="shared" si="35"/>
        <v>70</v>
      </c>
      <c r="BZ26" s="430" t="str">
        <f t="shared" si="36"/>
        <v>B2</v>
      </c>
      <c r="CA26" s="430" t="str">
        <f t="shared" si="37"/>
        <v>7</v>
      </c>
      <c r="CB26" s="429">
        <f t="shared" si="38"/>
        <v>6.7</v>
      </c>
      <c r="CC26" s="429">
        <f t="shared" si="39"/>
        <v>6.7</v>
      </c>
      <c r="CD26" s="429">
        <f t="shared" si="40"/>
        <v>21</v>
      </c>
      <c r="CE26" s="430">
        <f t="shared" si="41"/>
        <v>34</v>
      </c>
      <c r="CF26" s="430" t="str">
        <f t="shared" si="42"/>
        <v>B2</v>
      </c>
      <c r="CG26" s="686"/>
      <c r="CH26" s="425">
        <f>'STUDENT PROFILE'!$A$22</f>
        <v>16</v>
      </c>
      <c r="CI26" s="426" t="str">
        <f>'STUDENT PROFILE'!$C$22</f>
        <v>Ritu</v>
      </c>
      <c r="CJ26" s="427">
        <f>'STUDENT PROFILE'!$D$22</f>
        <v>2745</v>
      </c>
      <c r="CK26" s="551">
        <f t="shared" si="0"/>
        <v>6.7</v>
      </c>
      <c r="CL26" s="551">
        <f t="shared" si="1"/>
        <v>6.7</v>
      </c>
      <c r="CM26" s="551">
        <f t="shared" si="2"/>
        <v>21</v>
      </c>
      <c r="CN26" s="552">
        <f t="shared" si="3"/>
        <v>35</v>
      </c>
      <c r="CO26" s="551">
        <f t="shared" si="4"/>
        <v>6.7</v>
      </c>
      <c r="CP26" s="551">
        <f t="shared" si="5"/>
        <v>6.7</v>
      </c>
      <c r="CQ26" s="551">
        <f t="shared" si="6"/>
        <v>21</v>
      </c>
      <c r="CR26" s="433">
        <f t="shared" si="7"/>
        <v>34</v>
      </c>
      <c r="CS26" s="433">
        <f t="shared" si="43"/>
        <v>67</v>
      </c>
      <c r="CT26" s="433">
        <f t="shared" si="44"/>
        <v>70</v>
      </c>
      <c r="CU26" s="430">
        <f t="shared" si="45"/>
        <v>69</v>
      </c>
      <c r="CV26" s="430" t="str">
        <f t="shared" si="46"/>
        <v>B2</v>
      </c>
      <c r="CW26" s="430" t="str">
        <f t="shared" si="47"/>
        <v>7</v>
      </c>
      <c r="CX26" s="686"/>
      <c r="CY26" s="425">
        <f>'STUDENT PROFILE'!A22</f>
        <v>16</v>
      </c>
      <c r="CZ26" s="426" t="str">
        <f>'STUDENT PROFILE'!$C$22</f>
        <v>Ritu</v>
      </c>
      <c r="DA26" s="427">
        <f>'STUDENT PROFILE'!$D$22</f>
        <v>2745</v>
      </c>
      <c r="DB26" s="429" t="str">
        <f t="shared" si="48"/>
        <v>B2</v>
      </c>
      <c r="DC26" s="429" t="str">
        <f t="shared" si="49"/>
        <v>B2</v>
      </c>
      <c r="DD26" s="429" t="str">
        <f t="shared" si="50"/>
        <v>B2</v>
      </c>
      <c r="DE26" s="430" t="str">
        <f t="shared" si="51"/>
        <v>B2</v>
      </c>
      <c r="DF26" s="429" t="str">
        <f t="shared" si="52"/>
        <v>B2</v>
      </c>
      <c r="DG26" s="429" t="str">
        <f t="shared" si="53"/>
        <v>B2</v>
      </c>
      <c r="DH26" s="429" t="str">
        <f t="shared" si="54"/>
        <v>B2</v>
      </c>
      <c r="DI26" s="433" t="str">
        <f t="shared" si="55"/>
        <v>B2</v>
      </c>
      <c r="DJ26" s="430" t="str">
        <f t="shared" si="56"/>
        <v>B2</v>
      </c>
      <c r="DK26" s="430" t="str">
        <f t="shared" si="57"/>
        <v>B2</v>
      </c>
      <c r="DL26" s="430" t="str">
        <f t="shared" si="58"/>
        <v>B2</v>
      </c>
    </row>
    <row r="27" spans="1:116" ht="15" customHeight="1">
      <c r="A27" s="686"/>
      <c r="B27" s="425">
        <f>'STUDENT PROFILE'!$A$23</f>
        <v>17</v>
      </c>
      <c r="C27" s="426" t="str">
        <f>'STUDENT PROFILE'!$C$23</f>
        <v>Pooja Kumari</v>
      </c>
      <c r="D27" s="427">
        <f>'STUDENT PROFILE'!$D$23</f>
        <v>2746</v>
      </c>
      <c r="E27" s="428">
        <v>6</v>
      </c>
      <c r="F27" s="428">
        <v>6</v>
      </c>
      <c r="G27" s="428">
        <v>6</v>
      </c>
      <c r="H27" s="428"/>
      <c r="I27" s="428"/>
      <c r="J27" s="428">
        <v>35</v>
      </c>
      <c r="K27" s="429">
        <f t="shared" si="9"/>
        <v>53</v>
      </c>
      <c r="L27" s="429">
        <f t="shared" si="10"/>
        <v>67</v>
      </c>
      <c r="M27" s="430" t="str">
        <f t="shared" si="11"/>
        <v>B2</v>
      </c>
      <c r="N27" s="430" t="str">
        <f t="shared" si="12"/>
        <v>7</v>
      </c>
      <c r="O27" s="770"/>
      <c r="P27" s="425">
        <f>'STUDENT PROFILE'!$A$23</f>
        <v>17</v>
      </c>
      <c r="Q27" s="426" t="str">
        <f>'STUDENT PROFILE'!$C$23</f>
        <v>Pooja Kumari</v>
      </c>
      <c r="R27" s="427">
        <f>'STUDENT PROFILE'!$D$23</f>
        <v>2746</v>
      </c>
      <c r="S27" s="428">
        <v>6</v>
      </c>
      <c r="T27" s="428">
        <v>6</v>
      </c>
      <c r="U27" s="428">
        <v>6</v>
      </c>
      <c r="V27" s="428"/>
      <c r="W27" s="428"/>
      <c r="X27" s="428">
        <v>35</v>
      </c>
      <c r="Y27" s="429">
        <f t="shared" si="13"/>
        <v>53</v>
      </c>
      <c r="Z27" s="429">
        <f t="shared" si="14"/>
        <v>67</v>
      </c>
      <c r="AA27" s="434" t="str">
        <f t="shared" si="15"/>
        <v>B2</v>
      </c>
      <c r="AB27" s="430" t="str">
        <f t="shared" si="16"/>
        <v>7</v>
      </c>
      <c r="AC27" s="686"/>
      <c r="AD27" s="425">
        <f>'STUDENT PROFILE'!$A$23</f>
        <v>17</v>
      </c>
      <c r="AE27" s="426" t="str">
        <f>'STUDENT PROFILE'!$C$23</f>
        <v>Pooja Kumari</v>
      </c>
      <c r="AF27" s="427">
        <f>'STUDENT PROFILE'!$D$23</f>
        <v>2746</v>
      </c>
      <c r="AG27" s="431">
        <v>70</v>
      </c>
      <c r="AH27" s="429">
        <f t="shared" si="17"/>
        <v>62.999999999999993</v>
      </c>
      <c r="AI27" s="429">
        <f t="shared" si="18"/>
        <v>70</v>
      </c>
      <c r="AJ27" s="430" t="str">
        <f t="shared" si="19"/>
        <v>B2</v>
      </c>
      <c r="AK27" s="430" t="str">
        <f t="shared" si="20"/>
        <v>7</v>
      </c>
      <c r="AL27" s="429">
        <f t="shared" si="21"/>
        <v>6.7</v>
      </c>
      <c r="AM27" s="429">
        <f t="shared" si="22"/>
        <v>6.7</v>
      </c>
      <c r="AN27" s="429">
        <f t="shared" si="23"/>
        <v>21</v>
      </c>
      <c r="AO27" s="430">
        <f t="shared" si="24"/>
        <v>35</v>
      </c>
      <c r="AP27" s="430" t="str">
        <f t="shared" si="25"/>
        <v>B2</v>
      </c>
      <c r="AQ27" s="686"/>
      <c r="AR27" s="425">
        <f>'STUDENT PROFILE'!$A$23</f>
        <v>17</v>
      </c>
      <c r="AS27" s="426" t="str">
        <f>'STUDENT PROFILE'!$C$23</f>
        <v>Pooja Kumari</v>
      </c>
      <c r="AT27" s="427">
        <f>'STUDENT PROFILE'!$D$23</f>
        <v>2746</v>
      </c>
      <c r="AU27" s="428">
        <v>6</v>
      </c>
      <c r="AV27" s="428">
        <v>6</v>
      </c>
      <c r="AW27" s="428">
        <v>6</v>
      </c>
      <c r="AX27" s="428"/>
      <c r="AY27" s="428"/>
      <c r="AZ27" s="428">
        <v>35</v>
      </c>
      <c r="BA27" s="429">
        <f t="shared" si="26"/>
        <v>53</v>
      </c>
      <c r="BB27" s="429">
        <f t="shared" si="27"/>
        <v>67</v>
      </c>
      <c r="BC27" s="430" t="str">
        <f t="shared" si="28"/>
        <v>B2</v>
      </c>
      <c r="BD27" s="430" t="str">
        <f t="shared" si="29"/>
        <v>7</v>
      </c>
      <c r="BE27" s="686"/>
      <c r="BF27" s="425">
        <f>'STUDENT PROFILE'!$A$23</f>
        <v>17</v>
      </c>
      <c r="BG27" s="426" t="str">
        <f>'STUDENT PROFILE'!$C$23</f>
        <v>Pooja Kumari</v>
      </c>
      <c r="BH27" s="427">
        <f>'STUDENT PROFILE'!$D$23</f>
        <v>2746</v>
      </c>
      <c r="BI27" s="428">
        <v>6</v>
      </c>
      <c r="BJ27" s="428">
        <v>6</v>
      </c>
      <c r="BK27" s="428">
        <v>6</v>
      </c>
      <c r="BL27" s="428"/>
      <c r="BM27" s="428"/>
      <c r="BN27" s="428">
        <v>35</v>
      </c>
      <c r="BO27" s="429">
        <f t="shared" si="30"/>
        <v>53</v>
      </c>
      <c r="BP27" s="429">
        <f t="shared" si="31"/>
        <v>67</v>
      </c>
      <c r="BQ27" s="430" t="str">
        <f t="shared" si="32"/>
        <v>B2</v>
      </c>
      <c r="BR27" s="430" t="str">
        <f t="shared" si="33"/>
        <v>7</v>
      </c>
      <c r="BS27" s="686"/>
      <c r="BT27" s="425">
        <f>'STUDENT PROFILE'!$A$23</f>
        <v>17</v>
      </c>
      <c r="BU27" s="432" t="str">
        <f>'STUDENT PROFILE'!$C$23</f>
        <v>Pooja Kumari</v>
      </c>
      <c r="BV27" s="427">
        <f>'STUDENT PROFILE'!$D$23</f>
        <v>2746</v>
      </c>
      <c r="BW27" s="431">
        <v>70</v>
      </c>
      <c r="BX27" s="429">
        <f t="shared" si="34"/>
        <v>63</v>
      </c>
      <c r="BY27" s="429">
        <f t="shared" si="35"/>
        <v>70</v>
      </c>
      <c r="BZ27" s="430" t="str">
        <f t="shared" si="36"/>
        <v>B2</v>
      </c>
      <c r="CA27" s="430" t="str">
        <f t="shared" si="37"/>
        <v>7</v>
      </c>
      <c r="CB27" s="429">
        <f t="shared" si="38"/>
        <v>6.7</v>
      </c>
      <c r="CC27" s="429">
        <f t="shared" si="39"/>
        <v>6.7</v>
      </c>
      <c r="CD27" s="429">
        <f t="shared" si="40"/>
        <v>21</v>
      </c>
      <c r="CE27" s="430">
        <f t="shared" si="41"/>
        <v>34</v>
      </c>
      <c r="CF27" s="430" t="str">
        <f t="shared" si="42"/>
        <v>B2</v>
      </c>
      <c r="CG27" s="686"/>
      <c r="CH27" s="425">
        <f>'STUDENT PROFILE'!$A$23</f>
        <v>17</v>
      </c>
      <c r="CI27" s="426" t="str">
        <f>'STUDENT PROFILE'!$C$23</f>
        <v>Pooja Kumari</v>
      </c>
      <c r="CJ27" s="427">
        <f>'STUDENT PROFILE'!$D$23</f>
        <v>2746</v>
      </c>
      <c r="CK27" s="551">
        <f t="shared" si="0"/>
        <v>6.7</v>
      </c>
      <c r="CL27" s="551">
        <f t="shared" si="1"/>
        <v>6.7</v>
      </c>
      <c r="CM27" s="551">
        <f t="shared" si="2"/>
        <v>21</v>
      </c>
      <c r="CN27" s="552">
        <f t="shared" si="3"/>
        <v>35</v>
      </c>
      <c r="CO27" s="551">
        <f t="shared" si="4"/>
        <v>6.7</v>
      </c>
      <c r="CP27" s="551">
        <f t="shared" si="5"/>
        <v>6.7</v>
      </c>
      <c r="CQ27" s="551">
        <f t="shared" si="6"/>
        <v>21</v>
      </c>
      <c r="CR27" s="433">
        <f t="shared" si="7"/>
        <v>34</v>
      </c>
      <c r="CS27" s="433">
        <f t="shared" si="43"/>
        <v>67</v>
      </c>
      <c r="CT27" s="433">
        <f t="shared" si="44"/>
        <v>70</v>
      </c>
      <c r="CU27" s="430">
        <f t="shared" si="45"/>
        <v>69</v>
      </c>
      <c r="CV27" s="430" t="str">
        <f t="shared" si="46"/>
        <v>B2</v>
      </c>
      <c r="CW27" s="430" t="str">
        <f t="shared" si="47"/>
        <v>7</v>
      </c>
      <c r="CX27" s="686"/>
      <c r="CY27" s="425">
        <f>'STUDENT PROFILE'!A23</f>
        <v>17</v>
      </c>
      <c r="CZ27" s="426" t="str">
        <f>'STUDENT PROFILE'!$C$23</f>
        <v>Pooja Kumari</v>
      </c>
      <c r="DA27" s="427">
        <f>'STUDENT PROFILE'!$D$23</f>
        <v>2746</v>
      </c>
      <c r="DB27" s="429" t="str">
        <f t="shared" si="48"/>
        <v>B2</v>
      </c>
      <c r="DC27" s="429" t="str">
        <f t="shared" si="49"/>
        <v>B2</v>
      </c>
      <c r="DD27" s="429" t="str">
        <f t="shared" si="50"/>
        <v>B2</v>
      </c>
      <c r="DE27" s="430" t="str">
        <f t="shared" si="51"/>
        <v>B2</v>
      </c>
      <c r="DF27" s="429" t="str">
        <f t="shared" si="52"/>
        <v>B2</v>
      </c>
      <c r="DG27" s="429" t="str">
        <f t="shared" si="53"/>
        <v>B2</v>
      </c>
      <c r="DH27" s="429" t="str">
        <f t="shared" si="54"/>
        <v>B2</v>
      </c>
      <c r="DI27" s="433" t="str">
        <f t="shared" si="55"/>
        <v>B2</v>
      </c>
      <c r="DJ27" s="430" t="str">
        <f t="shared" si="56"/>
        <v>B2</v>
      </c>
      <c r="DK27" s="430" t="str">
        <f t="shared" si="57"/>
        <v>B2</v>
      </c>
      <c r="DL27" s="430" t="str">
        <f t="shared" si="58"/>
        <v>B2</v>
      </c>
    </row>
    <row r="28" spans="1:116" ht="15" customHeight="1">
      <c r="A28" s="686"/>
      <c r="B28" s="425">
        <f>'STUDENT PROFILE'!$A$24</f>
        <v>18</v>
      </c>
      <c r="C28" s="426" t="str">
        <f>'STUDENT PROFILE'!$C$24</f>
        <v>Dheeraj Kumar</v>
      </c>
      <c r="D28" s="427">
        <f>'STUDENT PROFILE'!$D$24</f>
        <v>2747</v>
      </c>
      <c r="E28" s="428">
        <v>6</v>
      </c>
      <c r="F28" s="428">
        <v>6</v>
      </c>
      <c r="G28" s="428">
        <v>6</v>
      </c>
      <c r="H28" s="428"/>
      <c r="I28" s="428"/>
      <c r="J28" s="428">
        <v>35</v>
      </c>
      <c r="K28" s="429">
        <f t="shared" si="9"/>
        <v>53</v>
      </c>
      <c r="L28" s="429">
        <f t="shared" si="10"/>
        <v>67</v>
      </c>
      <c r="M28" s="430" t="str">
        <f t="shared" si="11"/>
        <v>B2</v>
      </c>
      <c r="N28" s="430" t="str">
        <f t="shared" si="12"/>
        <v>7</v>
      </c>
      <c r="O28" s="770"/>
      <c r="P28" s="425">
        <f>'STUDENT PROFILE'!$A$24</f>
        <v>18</v>
      </c>
      <c r="Q28" s="426" t="str">
        <f>'STUDENT PROFILE'!$C$24</f>
        <v>Dheeraj Kumar</v>
      </c>
      <c r="R28" s="427">
        <f>'STUDENT PROFILE'!$D$24</f>
        <v>2747</v>
      </c>
      <c r="S28" s="428">
        <v>6</v>
      </c>
      <c r="T28" s="428">
        <v>6</v>
      </c>
      <c r="U28" s="428">
        <v>6</v>
      </c>
      <c r="V28" s="428"/>
      <c r="W28" s="428"/>
      <c r="X28" s="428">
        <v>35</v>
      </c>
      <c r="Y28" s="429">
        <f t="shared" si="13"/>
        <v>53</v>
      </c>
      <c r="Z28" s="429">
        <f t="shared" si="14"/>
        <v>67</v>
      </c>
      <c r="AA28" s="434" t="str">
        <f t="shared" si="15"/>
        <v>B2</v>
      </c>
      <c r="AB28" s="430" t="str">
        <f t="shared" si="16"/>
        <v>7</v>
      </c>
      <c r="AC28" s="686"/>
      <c r="AD28" s="425">
        <f>'STUDENT PROFILE'!$A$24</f>
        <v>18</v>
      </c>
      <c r="AE28" s="426" t="str">
        <f>'STUDENT PROFILE'!$C$24</f>
        <v>Dheeraj Kumar</v>
      </c>
      <c r="AF28" s="427">
        <f>'STUDENT PROFILE'!$D$24</f>
        <v>2747</v>
      </c>
      <c r="AG28" s="431">
        <v>70</v>
      </c>
      <c r="AH28" s="429">
        <f t="shared" si="17"/>
        <v>62.999999999999993</v>
      </c>
      <c r="AI28" s="429">
        <f t="shared" si="18"/>
        <v>70</v>
      </c>
      <c r="AJ28" s="430" t="str">
        <f t="shared" si="19"/>
        <v>B2</v>
      </c>
      <c r="AK28" s="430" t="str">
        <f t="shared" si="20"/>
        <v>7</v>
      </c>
      <c r="AL28" s="429">
        <f t="shared" si="21"/>
        <v>6.7</v>
      </c>
      <c r="AM28" s="429">
        <f t="shared" si="22"/>
        <v>6.7</v>
      </c>
      <c r="AN28" s="429">
        <f t="shared" si="23"/>
        <v>21</v>
      </c>
      <c r="AO28" s="430">
        <f t="shared" si="24"/>
        <v>35</v>
      </c>
      <c r="AP28" s="430" t="str">
        <f t="shared" si="25"/>
        <v>B2</v>
      </c>
      <c r="AQ28" s="686"/>
      <c r="AR28" s="425">
        <f>'STUDENT PROFILE'!$A$24</f>
        <v>18</v>
      </c>
      <c r="AS28" s="426" t="str">
        <f>'STUDENT PROFILE'!$C$24</f>
        <v>Dheeraj Kumar</v>
      </c>
      <c r="AT28" s="427">
        <f>'STUDENT PROFILE'!$D$24</f>
        <v>2747</v>
      </c>
      <c r="AU28" s="428">
        <v>6</v>
      </c>
      <c r="AV28" s="428">
        <v>6</v>
      </c>
      <c r="AW28" s="428">
        <v>6</v>
      </c>
      <c r="AX28" s="428"/>
      <c r="AY28" s="428"/>
      <c r="AZ28" s="428">
        <v>35</v>
      </c>
      <c r="BA28" s="429">
        <f t="shared" si="26"/>
        <v>53</v>
      </c>
      <c r="BB28" s="429">
        <f t="shared" si="27"/>
        <v>67</v>
      </c>
      <c r="BC28" s="430" t="str">
        <f t="shared" si="28"/>
        <v>B2</v>
      </c>
      <c r="BD28" s="430" t="str">
        <f t="shared" si="29"/>
        <v>7</v>
      </c>
      <c r="BE28" s="686"/>
      <c r="BF28" s="425">
        <f>'STUDENT PROFILE'!$A$24</f>
        <v>18</v>
      </c>
      <c r="BG28" s="426" t="str">
        <f>'STUDENT PROFILE'!$C$24</f>
        <v>Dheeraj Kumar</v>
      </c>
      <c r="BH28" s="427">
        <f>'STUDENT PROFILE'!$D$24</f>
        <v>2747</v>
      </c>
      <c r="BI28" s="428">
        <v>6</v>
      </c>
      <c r="BJ28" s="428">
        <v>6</v>
      </c>
      <c r="BK28" s="428">
        <v>6</v>
      </c>
      <c r="BL28" s="428"/>
      <c r="BM28" s="428"/>
      <c r="BN28" s="428">
        <v>35</v>
      </c>
      <c r="BO28" s="429">
        <f t="shared" si="30"/>
        <v>53</v>
      </c>
      <c r="BP28" s="429">
        <f t="shared" si="31"/>
        <v>67</v>
      </c>
      <c r="BQ28" s="430" t="str">
        <f t="shared" si="32"/>
        <v>B2</v>
      </c>
      <c r="BR28" s="430" t="str">
        <f t="shared" si="33"/>
        <v>7</v>
      </c>
      <c r="BS28" s="686"/>
      <c r="BT28" s="425">
        <f>'STUDENT PROFILE'!$A$24</f>
        <v>18</v>
      </c>
      <c r="BU28" s="432" t="str">
        <f>'STUDENT PROFILE'!$C$24</f>
        <v>Dheeraj Kumar</v>
      </c>
      <c r="BV28" s="427">
        <f>'STUDENT PROFILE'!$D$24</f>
        <v>2747</v>
      </c>
      <c r="BW28" s="431">
        <v>70</v>
      </c>
      <c r="BX28" s="429">
        <f t="shared" si="34"/>
        <v>63</v>
      </c>
      <c r="BY28" s="429">
        <f t="shared" si="35"/>
        <v>70</v>
      </c>
      <c r="BZ28" s="430" t="str">
        <f t="shared" si="36"/>
        <v>B2</v>
      </c>
      <c r="CA28" s="430" t="str">
        <f t="shared" si="37"/>
        <v>7</v>
      </c>
      <c r="CB28" s="429">
        <f t="shared" si="38"/>
        <v>6.7</v>
      </c>
      <c r="CC28" s="429">
        <f t="shared" si="39"/>
        <v>6.7</v>
      </c>
      <c r="CD28" s="429">
        <f t="shared" si="40"/>
        <v>21</v>
      </c>
      <c r="CE28" s="430">
        <f t="shared" si="41"/>
        <v>34</v>
      </c>
      <c r="CF28" s="430" t="str">
        <f t="shared" si="42"/>
        <v>B2</v>
      </c>
      <c r="CG28" s="686"/>
      <c r="CH28" s="425">
        <f>'STUDENT PROFILE'!$A$24</f>
        <v>18</v>
      </c>
      <c r="CI28" s="426" t="str">
        <f>'STUDENT PROFILE'!$C$24</f>
        <v>Dheeraj Kumar</v>
      </c>
      <c r="CJ28" s="427">
        <f>'STUDENT PROFILE'!$D$24</f>
        <v>2747</v>
      </c>
      <c r="CK28" s="551">
        <f t="shared" si="0"/>
        <v>6.7</v>
      </c>
      <c r="CL28" s="551">
        <f t="shared" si="1"/>
        <v>6.7</v>
      </c>
      <c r="CM28" s="551">
        <f t="shared" si="2"/>
        <v>21</v>
      </c>
      <c r="CN28" s="552">
        <f t="shared" si="3"/>
        <v>35</v>
      </c>
      <c r="CO28" s="551">
        <f t="shared" si="4"/>
        <v>6.7</v>
      </c>
      <c r="CP28" s="551">
        <f t="shared" si="5"/>
        <v>6.7</v>
      </c>
      <c r="CQ28" s="551">
        <f t="shared" si="6"/>
        <v>21</v>
      </c>
      <c r="CR28" s="433">
        <f t="shared" si="7"/>
        <v>34</v>
      </c>
      <c r="CS28" s="433">
        <f t="shared" si="43"/>
        <v>67</v>
      </c>
      <c r="CT28" s="433">
        <f t="shared" si="44"/>
        <v>70</v>
      </c>
      <c r="CU28" s="430">
        <f t="shared" si="45"/>
        <v>69</v>
      </c>
      <c r="CV28" s="430" t="str">
        <f t="shared" si="46"/>
        <v>B2</v>
      </c>
      <c r="CW28" s="430" t="str">
        <f t="shared" si="47"/>
        <v>7</v>
      </c>
      <c r="CX28" s="686"/>
      <c r="CY28" s="425">
        <f>'STUDENT PROFILE'!A24</f>
        <v>18</v>
      </c>
      <c r="CZ28" s="426" t="str">
        <f>'STUDENT PROFILE'!$C$24</f>
        <v>Dheeraj Kumar</v>
      </c>
      <c r="DA28" s="427">
        <f>'STUDENT PROFILE'!$D$24</f>
        <v>2747</v>
      </c>
      <c r="DB28" s="429" t="str">
        <f t="shared" si="48"/>
        <v>B2</v>
      </c>
      <c r="DC28" s="429" t="str">
        <f t="shared" si="49"/>
        <v>B2</v>
      </c>
      <c r="DD28" s="429" t="str">
        <f t="shared" si="50"/>
        <v>B2</v>
      </c>
      <c r="DE28" s="430" t="str">
        <f t="shared" si="51"/>
        <v>B2</v>
      </c>
      <c r="DF28" s="429" t="str">
        <f t="shared" si="52"/>
        <v>B2</v>
      </c>
      <c r="DG28" s="429" t="str">
        <f t="shared" si="53"/>
        <v>B2</v>
      </c>
      <c r="DH28" s="429" t="str">
        <f t="shared" si="54"/>
        <v>B2</v>
      </c>
      <c r="DI28" s="433" t="str">
        <f t="shared" si="55"/>
        <v>B2</v>
      </c>
      <c r="DJ28" s="430" t="str">
        <f t="shared" si="56"/>
        <v>B2</v>
      </c>
      <c r="DK28" s="430" t="str">
        <f t="shared" si="57"/>
        <v>B2</v>
      </c>
      <c r="DL28" s="430" t="str">
        <f t="shared" si="58"/>
        <v>B2</v>
      </c>
    </row>
    <row r="29" spans="1:116" ht="15" customHeight="1">
      <c r="A29" s="686"/>
      <c r="B29" s="425">
        <f>'STUDENT PROFILE'!$A$25</f>
        <v>19</v>
      </c>
      <c r="C29" s="426" t="str">
        <f>'STUDENT PROFILE'!$C$25</f>
        <v>Rohit</v>
      </c>
      <c r="D29" s="427">
        <f>'STUDENT PROFILE'!$D$25</f>
        <v>2748</v>
      </c>
      <c r="E29" s="428">
        <v>6</v>
      </c>
      <c r="F29" s="428">
        <v>6</v>
      </c>
      <c r="G29" s="428">
        <v>6</v>
      </c>
      <c r="H29" s="428"/>
      <c r="I29" s="428"/>
      <c r="J29" s="428">
        <v>35</v>
      </c>
      <c r="K29" s="429">
        <f t="shared" si="9"/>
        <v>53</v>
      </c>
      <c r="L29" s="429">
        <f t="shared" si="10"/>
        <v>67</v>
      </c>
      <c r="M29" s="430" t="str">
        <f t="shared" si="11"/>
        <v>B2</v>
      </c>
      <c r="N29" s="430" t="str">
        <f t="shared" si="12"/>
        <v>7</v>
      </c>
      <c r="O29" s="770"/>
      <c r="P29" s="425">
        <f>'STUDENT PROFILE'!$A$25</f>
        <v>19</v>
      </c>
      <c r="Q29" s="426" t="str">
        <f>'STUDENT PROFILE'!$C$25</f>
        <v>Rohit</v>
      </c>
      <c r="R29" s="427">
        <f>'STUDENT PROFILE'!$D$25</f>
        <v>2748</v>
      </c>
      <c r="S29" s="428">
        <v>6</v>
      </c>
      <c r="T29" s="428">
        <v>6</v>
      </c>
      <c r="U29" s="428">
        <v>6</v>
      </c>
      <c r="V29" s="428"/>
      <c r="W29" s="428"/>
      <c r="X29" s="428">
        <v>35</v>
      </c>
      <c r="Y29" s="429">
        <f t="shared" si="13"/>
        <v>53</v>
      </c>
      <c r="Z29" s="429">
        <f t="shared" si="14"/>
        <v>67</v>
      </c>
      <c r="AA29" s="434" t="str">
        <f t="shared" si="15"/>
        <v>B2</v>
      </c>
      <c r="AB29" s="430" t="str">
        <f t="shared" si="16"/>
        <v>7</v>
      </c>
      <c r="AC29" s="686"/>
      <c r="AD29" s="425">
        <f>'STUDENT PROFILE'!$A$25</f>
        <v>19</v>
      </c>
      <c r="AE29" s="426" t="str">
        <f>'STUDENT PROFILE'!$C$25</f>
        <v>Rohit</v>
      </c>
      <c r="AF29" s="427">
        <f>'STUDENT PROFILE'!$D$25</f>
        <v>2748</v>
      </c>
      <c r="AG29" s="431">
        <v>70</v>
      </c>
      <c r="AH29" s="429">
        <f t="shared" si="17"/>
        <v>62.999999999999993</v>
      </c>
      <c r="AI29" s="429">
        <f t="shared" si="18"/>
        <v>70</v>
      </c>
      <c r="AJ29" s="430" t="str">
        <f t="shared" si="19"/>
        <v>B2</v>
      </c>
      <c r="AK29" s="430" t="str">
        <f t="shared" si="20"/>
        <v>7</v>
      </c>
      <c r="AL29" s="429">
        <f t="shared" si="21"/>
        <v>6.7</v>
      </c>
      <c r="AM29" s="429">
        <f t="shared" si="22"/>
        <v>6.7</v>
      </c>
      <c r="AN29" s="429">
        <f t="shared" si="23"/>
        <v>21</v>
      </c>
      <c r="AO29" s="430">
        <f t="shared" si="24"/>
        <v>35</v>
      </c>
      <c r="AP29" s="430" t="str">
        <f t="shared" si="25"/>
        <v>B2</v>
      </c>
      <c r="AQ29" s="686"/>
      <c r="AR29" s="425">
        <f>'STUDENT PROFILE'!$A$25</f>
        <v>19</v>
      </c>
      <c r="AS29" s="426" t="str">
        <f>'STUDENT PROFILE'!$C$25</f>
        <v>Rohit</v>
      </c>
      <c r="AT29" s="427">
        <f>'STUDENT PROFILE'!$D$25</f>
        <v>2748</v>
      </c>
      <c r="AU29" s="428">
        <v>6</v>
      </c>
      <c r="AV29" s="428">
        <v>6</v>
      </c>
      <c r="AW29" s="428">
        <v>6</v>
      </c>
      <c r="AX29" s="428"/>
      <c r="AY29" s="428"/>
      <c r="AZ29" s="428">
        <v>35</v>
      </c>
      <c r="BA29" s="429">
        <f t="shared" si="26"/>
        <v>53</v>
      </c>
      <c r="BB29" s="429">
        <f t="shared" si="27"/>
        <v>67</v>
      </c>
      <c r="BC29" s="430" t="str">
        <f t="shared" si="28"/>
        <v>B2</v>
      </c>
      <c r="BD29" s="430" t="str">
        <f t="shared" si="29"/>
        <v>7</v>
      </c>
      <c r="BE29" s="686"/>
      <c r="BF29" s="425">
        <f>'STUDENT PROFILE'!$A$25</f>
        <v>19</v>
      </c>
      <c r="BG29" s="426" t="str">
        <f>'STUDENT PROFILE'!$C$25</f>
        <v>Rohit</v>
      </c>
      <c r="BH29" s="427">
        <f>'STUDENT PROFILE'!$D$25</f>
        <v>2748</v>
      </c>
      <c r="BI29" s="428">
        <v>6</v>
      </c>
      <c r="BJ29" s="428">
        <v>6</v>
      </c>
      <c r="BK29" s="428">
        <v>6</v>
      </c>
      <c r="BL29" s="428"/>
      <c r="BM29" s="428"/>
      <c r="BN29" s="428">
        <v>35</v>
      </c>
      <c r="BO29" s="429">
        <f t="shared" si="30"/>
        <v>53</v>
      </c>
      <c r="BP29" s="429">
        <f t="shared" si="31"/>
        <v>67</v>
      </c>
      <c r="BQ29" s="430" t="str">
        <f t="shared" si="32"/>
        <v>B2</v>
      </c>
      <c r="BR29" s="430" t="str">
        <f t="shared" si="33"/>
        <v>7</v>
      </c>
      <c r="BS29" s="686"/>
      <c r="BT29" s="425">
        <f>'STUDENT PROFILE'!$A$25</f>
        <v>19</v>
      </c>
      <c r="BU29" s="432" t="str">
        <f>'STUDENT PROFILE'!$C$25</f>
        <v>Rohit</v>
      </c>
      <c r="BV29" s="427">
        <f>'STUDENT PROFILE'!$D$25</f>
        <v>2748</v>
      </c>
      <c r="BW29" s="431">
        <v>70</v>
      </c>
      <c r="BX29" s="429">
        <f t="shared" si="34"/>
        <v>63</v>
      </c>
      <c r="BY29" s="429">
        <f t="shared" si="35"/>
        <v>70</v>
      </c>
      <c r="BZ29" s="430" t="str">
        <f t="shared" si="36"/>
        <v>B2</v>
      </c>
      <c r="CA29" s="430" t="str">
        <f t="shared" si="37"/>
        <v>7</v>
      </c>
      <c r="CB29" s="429">
        <f t="shared" si="38"/>
        <v>6.7</v>
      </c>
      <c r="CC29" s="429">
        <f t="shared" si="39"/>
        <v>6.7</v>
      </c>
      <c r="CD29" s="429">
        <f t="shared" si="40"/>
        <v>21</v>
      </c>
      <c r="CE29" s="430">
        <f t="shared" si="41"/>
        <v>34</v>
      </c>
      <c r="CF29" s="430" t="str">
        <f t="shared" si="42"/>
        <v>B2</v>
      </c>
      <c r="CG29" s="686"/>
      <c r="CH29" s="425">
        <f>'STUDENT PROFILE'!$A$25</f>
        <v>19</v>
      </c>
      <c r="CI29" s="426" t="str">
        <f>'STUDENT PROFILE'!$C$25</f>
        <v>Rohit</v>
      </c>
      <c r="CJ29" s="427">
        <f>'STUDENT PROFILE'!$D$25</f>
        <v>2748</v>
      </c>
      <c r="CK29" s="551">
        <f t="shared" si="0"/>
        <v>6.7</v>
      </c>
      <c r="CL29" s="551">
        <f t="shared" si="1"/>
        <v>6.7</v>
      </c>
      <c r="CM29" s="551">
        <f t="shared" si="2"/>
        <v>21</v>
      </c>
      <c r="CN29" s="552">
        <f t="shared" si="3"/>
        <v>35</v>
      </c>
      <c r="CO29" s="551">
        <f t="shared" si="4"/>
        <v>6.7</v>
      </c>
      <c r="CP29" s="551">
        <f t="shared" si="5"/>
        <v>6.7</v>
      </c>
      <c r="CQ29" s="551">
        <f t="shared" si="6"/>
        <v>21</v>
      </c>
      <c r="CR29" s="433">
        <f t="shared" si="7"/>
        <v>34</v>
      </c>
      <c r="CS29" s="433">
        <f t="shared" si="43"/>
        <v>67</v>
      </c>
      <c r="CT29" s="433">
        <f t="shared" si="44"/>
        <v>70</v>
      </c>
      <c r="CU29" s="430">
        <f t="shared" si="45"/>
        <v>69</v>
      </c>
      <c r="CV29" s="430" t="str">
        <f t="shared" si="46"/>
        <v>B2</v>
      </c>
      <c r="CW29" s="430" t="str">
        <f t="shared" si="47"/>
        <v>7</v>
      </c>
      <c r="CX29" s="686"/>
      <c r="CY29" s="425">
        <f>'STUDENT PROFILE'!A25</f>
        <v>19</v>
      </c>
      <c r="CZ29" s="426" t="str">
        <f>'STUDENT PROFILE'!$C$25</f>
        <v>Rohit</v>
      </c>
      <c r="DA29" s="427">
        <f>'STUDENT PROFILE'!$D$25</f>
        <v>2748</v>
      </c>
      <c r="DB29" s="429" t="str">
        <f t="shared" si="48"/>
        <v>B2</v>
      </c>
      <c r="DC29" s="429" t="str">
        <f t="shared" si="49"/>
        <v>B2</v>
      </c>
      <c r="DD29" s="429" t="str">
        <f t="shared" si="50"/>
        <v>B2</v>
      </c>
      <c r="DE29" s="430" t="str">
        <f t="shared" si="51"/>
        <v>B2</v>
      </c>
      <c r="DF29" s="429" t="str">
        <f t="shared" si="52"/>
        <v>B2</v>
      </c>
      <c r="DG29" s="429" t="str">
        <f t="shared" si="53"/>
        <v>B2</v>
      </c>
      <c r="DH29" s="429" t="str">
        <f t="shared" si="54"/>
        <v>B2</v>
      </c>
      <c r="DI29" s="433" t="str">
        <f t="shared" si="55"/>
        <v>B2</v>
      </c>
      <c r="DJ29" s="430" t="str">
        <f t="shared" si="56"/>
        <v>B2</v>
      </c>
      <c r="DK29" s="430" t="str">
        <f t="shared" si="57"/>
        <v>B2</v>
      </c>
      <c r="DL29" s="430" t="str">
        <f t="shared" si="58"/>
        <v>B2</v>
      </c>
    </row>
    <row r="30" spans="1:116" ht="15" customHeight="1">
      <c r="A30" s="686"/>
      <c r="B30" s="425">
        <f>'STUDENT PROFILE'!$A$26</f>
        <v>20</v>
      </c>
      <c r="C30" s="426" t="str">
        <f>'STUDENT PROFILE'!$C$26</f>
        <v>Rahul</v>
      </c>
      <c r="D30" s="427">
        <f>'STUDENT PROFILE'!$D$26</f>
        <v>2749</v>
      </c>
      <c r="E30" s="428">
        <v>6</v>
      </c>
      <c r="F30" s="428">
        <v>6</v>
      </c>
      <c r="G30" s="428">
        <v>6</v>
      </c>
      <c r="H30" s="428"/>
      <c r="I30" s="428"/>
      <c r="J30" s="428">
        <v>35</v>
      </c>
      <c r="K30" s="429">
        <f t="shared" si="9"/>
        <v>53</v>
      </c>
      <c r="L30" s="429">
        <f t="shared" si="10"/>
        <v>67</v>
      </c>
      <c r="M30" s="430" t="str">
        <f t="shared" si="11"/>
        <v>B2</v>
      </c>
      <c r="N30" s="430" t="str">
        <f t="shared" si="12"/>
        <v>7</v>
      </c>
      <c r="O30" s="770"/>
      <c r="P30" s="425">
        <f>'STUDENT PROFILE'!$A$26</f>
        <v>20</v>
      </c>
      <c r="Q30" s="426" t="str">
        <f>'STUDENT PROFILE'!$C$26</f>
        <v>Rahul</v>
      </c>
      <c r="R30" s="427">
        <f>'STUDENT PROFILE'!$D$26</f>
        <v>2749</v>
      </c>
      <c r="S30" s="428">
        <v>6</v>
      </c>
      <c r="T30" s="428">
        <v>6</v>
      </c>
      <c r="U30" s="428">
        <v>6</v>
      </c>
      <c r="V30" s="428"/>
      <c r="W30" s="428"/>
      <c r="X30" s="428">
        <v>35</v>
      </c>
      <c r="Y30" s="429">
        <f t="shared" si="13"/>
        <v>53</v>
      </c>
      <c r="Z30" s="429">
        <f t="shared" si="14"/>
        <v>67</v>
      </c>
      <c r="AA30" s="434" t="str">
        <f t="shared" si="15"/>
        <v>B2</v>
      </c>
      <c r="AB30" s="430" t="str">
        <f t="shared" si="16"/>
        <v>7</v>
      </c>
      <c r="AC30" s="686"/>
      <c r="AD30" s="425">
        <f>'STUDENT PROFILE'!$A$26</f>
        <v>20</v>
      </c>
      <c r="AE30" s="426" t="str">
        <f>'STUDENT PROFILE'!$C$26</f>
        <v>Rahul</v>
      </c>
      <c r="AF30" s="427">
        <f>'STUDENT PROFILE'!$D$26</f>
        <v>2749</v>
      </c>
      <c r="AG30" s="431">
        <v>70</v>
      </c>
      <c r="AH30" s="429">
        <f t="shared" si="17"/>
        <v>62.999999999999993</v>
      </c>
      <c r="AI30" s="429">
        <f t="shared" si="18"/>
        <v>70</v>
      </c>
      <c r="AJ30" s="430" t="str">
        <f t="shared" si="19"/>
        <v>B2</v>
      </c>
      <c r="AK30" s="430" t="str">
        <f t="shared" si="20"/>
        <v>7</v>
      </c>
      <c r="AL30" s="429">
        <f t="shared" si="21"/>
        <v>6.7</v>
      </c>
      <c r="AM30" s="429">
        <f t="shared" si="22"/>
        <v>6.7</v>
      </c>
      <c r="AN30" s="429">
        <f t="shared" si="23"/>
        <v>21</v>
      </c>
      <c r="AO30" s="430">
        <f t="shared" si="24"/>
        <v>35</v>
      </c>
      <c r="AP30" s="430" t="str">
        <f t="shared" si="25"/>
        <v>B2</v>
      </c>
      <c r="AQ30" s="686"/>
      <c r="AR30" s="425">
        <f>'STUDENT PROFILE'!$A$26</f>
        <v>20</v>
      </c>
      <c r="AS30" s="426" t="str">
        <f>'STUDENT PROFILE'!$C$26</f>
        <v>Rahul</v>
      </c>
      <c r="AT30" s="427">
        <f>'STUDENT PROFILE'!$D$26</f>
        <v>2749</v>
      </c>
      <c r="AU30" s="428">
        <v>6</v>
      </c>
      <c r="AV30" s="428">
        <v>6</v>
      </c>
      <c r="AW30" s="428">
        <v>6</v>
      </c>
      <c r="AX30" s="428"/>
      <c r="AY30" s="428"/>
      <c r="AZ30" s="428">
        <v>35</v>
      </c>
      <c r="BA30" s="429">
        <f t="shared" si="26"/>
        <v>53</v>
      </c>
      <c r="BB30" s="429">
        <f t="shared" si="27"/>
        <v>67</v>
      </c>
      <c r="BC30" s="430" t="str">
        <f t="shared" si="28"/>
        <v>B2</v>
      </c>
      <c r="BD30" s="430" t="str">
        <f t="shared" si="29"/>
        <v>7</v>
      </c>
      <c r="BE30" s="686"/>
      <c r="BF30" s="425">
        <f>'STUDENT PROFILE'!$A$26</f>
        <v>20</v>
      </c>
      <c r="BG30" s="426" t="str">
        <f>'STUDENT PROFILE'!$C$26</f>
        <v>Rahul</v>
      </c>
      <c r="BH30" s="427">
        <f>'STUDENT PROFILE'!$D$26</f>
        <v>2749</v>
      </c>
      <c r="BI30" s="428">
        <v>6</v>
      </c>
      <c r="BJ30" s="428">
        <v>6</v>
      </c>
      <c r="BK30" s="428">
        <v>6</v>
      </c>
      <c r="BL30" s="428"/>
      <c r="BM30" s="428"/>
      <c r="BN30" s="428">
        <v>35</v>
      </c>
      <c r="BO30" s="429">
        <f t="shared" si="30"/>
        <v>53</v>
      </c>
      <c r="BP30" s="429">
        <f t="shared" si="31"/>
        <v>67</v>
      </c>
      <c r="BQ30" s="430" t="str">
        <f t="shared" si="32"/>
        <v>B2</v>
      </c>
      <c r="BR30" s="430" t="str">
        <f t="shared" si="33"/>
        <v>7</v>
      </c>
      <c r="BS30" s="686"/>
      <c r="BT30" s="425">
        <f>'STUDENT PROFILE'!$A$26</f>
        <v>20</v>
      </c>
      <c r="BU30" s="432" t="str">
        <f>'STUDENT PROFILE'!$C$26</f>
        <v>Rahul</v>
      </c>
      <c r="BV30" s="427">
        <f>'STUDENT PROFILE'!$D$26</f>
        <v>2749</v>
      </c>
      <c r="BW30" s="431">
        <v>70</v>
      </c>
      <c r="BX30" s="429">
        <f t="shared" si="34"/>
        <v>63</v>
      </c>
      <c r="BY30" s="429">
        <f t="shared" si="35"/>
        <v>70</v>
      </c>
      <c r="BZ30" s="430" t="str">
        <f t="shared" si="36"/>
        <v>B2</v>
      </c>
      <c r="CA30" s="430" t="str">
        <f t="shared" si="37"/>
        <v>7</v>
      </c>
      <c r="CB30" s="429">
        <f t="shared" si="38"/>
        <v>6.7</v>
      </c>
      <c r="CC30" s="429">
        <f t="shared" si="39"/>
        <v>6.7</v>
      </c>
      <c r="CD30" s="429">
        <f t="shared" si="40"/>
        <v>21</v>
      </c>
      <c r="CE30" s="430">
        <f t="shared" si="41"/>
        <v>34</v>
      </c>
      <c r="CF30" s="430" t="str">
        <f t="shared" si="42"/>
        <v>B2</v>
      </c>
      <c r="CG30" s="686"/>
      <c r="CH30" s="425">
        <f>'STUDENT PROFILE'!$A$26</f>
        <v>20</v>
      </c>
      <c r="CI30" s="426" t="str">
        <f>'STUDENT PROFILE'!$C$26</f>
        <v>Rahul</v>
      </c>
      <c r="CJ30" s="427">
        <f>'STUDENT PROFILE'!$D$26</f>
        <v>2749</v>
      </c>
      <c r="CK30" s="551">
        <f t="shared" si="0"/>
        <v>6.7</v>
      </c>
      <c r="CL30" s="551">
        <f t="shared" si="1"/>
        <v>6.7</v>
      </c>
      <c r="CM30" s="551">
        <f t="shared" si="2"/>
        <v>21</v>
      </c>
      <c r="CN30" s="552">
        <f t="shared" si="3"/>
        <v>35</v>
      </c>
      <c r="CO30" s="551">
        <f t="shared" si="4"/>
        <v>6.7</v>
      </c>
      <c r="CP30" s="551">
        <f t="shared" si="5"/>
        <v>6.7</v>
      </c>
      <c r="CQ30" s="551">
        <f t="shared" si="6"/>
        <v>21</v>
      </c>
      <c r="CR30" s="433">
        <f t="shared" si="7"/>
        <v>34</v>
      </c>
      <c r="CS30" s="433">
        <f t="shared" si="43"/>
        <v>67</v>
      </c>
      <c r="CT30" s="433">
        <f t="shared" si="44"/>
        <v>70</v>
      </c>
      <c r="CU30" s="430">
        <f t="shared" si="45"/>
        <v>69</v>
      </c>
      <c r="CV30" s="430" t="str">
        <f t="shared" si="46"/>
        <v>B2</v>
      </c>
      <c r="CW30" s="430" t="str">
        <f t="shared" si="47"/>
        <v>7</v>
      </c>
      <c r="CX30" s="686"/>
      <c r="CY30" s="425">
        <f>'STUDENT PROFILE'!A26</f>
        <v>20</v>
      </c>
      <c r="CZ30" s="426" t="str">
        <f>'STUDENT PROFILE'!$C$26</f>
        <v>Rahul</v>
      </c>
      <c r="DA30" s="427">
        <f>'STUDENT PROFILE'!$D$26</f>
        <v>2749</v>
      </c>
      <c r="DB30" s="429" t="str">
        <f t="shared" si="48"/>
        <v>B2</v>
      </c>
      <c r="DC30" s="429" t="str">
        <f t="shared" si="49"/>
        <v>B2</v>
      </c>
      <c r="DD30" s="429" t="str">
        <f t="shared" si="50"/>
        <v>B2</v>
      </c>
      <c r="DE30" s="430" t="str">
        <f t="shared" si="51"/>
        <v>B2</v>
      </c>
      <c r="DF30" s="429" t="str">
        <f t="shared" si="52"/>
        <v>B2</v>
      </c>
      <c r="DG30" s="429" t="str">
        <f t="shared" si="53"/>
        <v>B2</v>
      </c>
      <c r="DH30" s="429" t="str">
        <f t="shared" si="54"/>
        <v>B2</v>
      </c>
      <c r="DI30" s="433" t="str">
        <f t="shared" si="55"/>
        <v>B2</v>
      </c>
      <c r="DJ30" s="430" t="str">
        <f t="shared" si="56"/>
        <v>B2</v>
      </c>
      <c r="DK30" s="430" t="str">
        <f t="shared" si="57"/>
        <v>B2</v>
      </c>
      <c r="DL30" s="430" t="str">
        <f t="shared" si="58"/>
        <v>B2</v>
      </c>
    </row>
    <row r="31" spans="1:116" ht="15" customHeight="1">
      <c r="A31" s="686"/>
      <c r="B31" s="425">
        <f>'STUDENT PROFILE'!$A$27</f>
        <v>21</v>
      </c>
      <c r="C31" s="426" t="str">
        <f>'STUDENT PROFILE'!$C$27</f>
        <v>Abhimanyu</v>
      </c>
      <c r="D31" s="427">
        <f>'STUDENT PROFILE'!$D$27</f>
        <v>2750</v>
      </c>
      <c r="E31" s="428">
        <v>6</v>
      </c>
      <c r="F31" s="428">
        <v>6</v>
      </c>
      <c r="G31" s="428">
        <v>6</v>
      </c>
      <c r="H31" s="428"/>
      <c r="I31" s="428"/>
      <c r="J31" s="428">
        <v>30</v>
      </c>
      <c r="K31" s="429">
        <f t="shared" si="9"/>
        <v>48</v>
      </c>
      <c r="L31" s="429">
        <f t="shared" si="10"/>
        <v>60</v>
      </c>
      <c r="M31" s="430" t="str">
        <f t="shared" si="11"/>
        <v>C1</v>
      </c>
      <c r="N31" s="430" t="str">
        <f t="shared" si="12"/>
        <v>6</v>
      </c>
      <c r="O31" s="770"/>
      <c r="P31" s="425">
        <f>'STUDENT PROFILE'!$A$27</f>
        <v>21</v>
      </c>
      <c r="Q31" s="426" t="str">
        <f>'STUDENT PROFILE'!$C$27</f>
        <v>Abhimanyu</v>
      </c>
      <c r="R31" s="427">
        <f>'STUDENT PROFILE'!$D$27</f>
        <v>2750</v>
      </c>
      <c r="S31" s="428">
        <v>6</v>
      </c>
      <c r="T31" s="428">
        <v>6</v>
      </c>
      <c r="U31" s="428">
        <v>6</v>
      </c>
      <c r="V31" s="428"/>
      <c r="W31" s="428"/>
      <c r="X31" s="428">
        <v>30</v>
      </c>
      <c r="Y31" s="429">
        <f t="shared" si="13"/>
        <v>48</v>
      </c>
      <c r="Z31" s="429">
        <f t="shared" si="14"/>
        <v>60</v>
      </c>
      <c r="AA31" s="434" t="str">
        <f t="shared" si="15"/>
        <v>C1</v>
      </c>
      <c r="AB31" s="430" t="str">
        <f t="shared" si="16"/>
        <v>6</v>
      </c>
      <c r="AC31" s="686"/>
      <c r="AD31" s="425">
        <f>'STUDENT PROFILE'!$A$27</f>
        <v>21</v>
      </c>
      <c r="AE31" s="426" t="str">
        <f>'STUDENT PROFILE'!$C$27</f>
        <v>Abhimanyu</v>
      </c>
      <c r="AF31" s="427">
        <f>'STUDENT PROFILE'!$D$27</f>
        <v>2750</v>
      </c>
      <c r="AG31" s="431">
        <v>60</v>
      </c>
      <c r="AH31" s="429">
        <f t="shared" si="17"/>
        <v>54</v>
      </c>
      <c r="AI31" s="429">
        <f t="shared" si="18"/>
        <v>60</v>
      </c>
      <c r="AJ31" s="430" t="str">
        <f t="shared" si="19"/>
        <v>C1</v>
      </c>
      <c r="AK31" s="430" t="str">
        <f t="shared" si="20"/>
        <v>6</v>
      </c>
      <c r="AL31" s="429">
        <f t="shared" si="21"/>
        <v>6</v>
      </c>
      <c r="AM31" s="429">
        <f t="shared" si="22"/>
        <v>6</v>
      </c>
      <c r="AN31" s="429">
        <f t="shared" si="23"/>
        <v>18</v>
      </c>
      <c r="AO31" s="430">
        <f t="shared" si="24"/>
        <v>30</v>
      </c>
      <c r="AP31" s="430" t="str">
        <f t="shared" si="25"/>
        <v>C1</v>
      </c>
      <c r="AQ31" s="686"/>
      <c r="AR31" s="425">
        <f>'STUDENT PROFILE'!$A$27</f>
        <v>21</v>
      </c>
      <c r="AS31" s="426" t="str">
        <f>'STUDENT PROFILE'!$C$27</f>
        <v>Abhimanyu</v>
      </c>
      <c r="AT31" s="427">
        <f>'STUDENT PROFILE'!$D$27</f>
        <v>2750</v>
      </c>
      <c r="AU31" s="428">
        <v>6</v>
      </c>
      <c r="AV31" s="428">
        <v>6</v>
      </c>
      <c r="AW31" s="428">
        <v>6</v>
      </c>
      <c r="AX31" s="428"/>
      <c r="AY31" s="428"/>
      <c r="AZ31" s="428">
        <v>30</v>
      </c>
      <c r="BA31" s="429">
        <f t="shared" si="26"/>
        <v>48</v>
      </c>
      <c r="BB31" s="429">
        <f t="shared" si="27"/>
        <v>60</v>
      </c>
      <c r="BC31" s="430" t="str">
        <f t="shared" si="28"/>
        <v>C1</v>
      </c>
      <c r="BD31" s="430" t="str">
        <f t="shared" si="29"/>
        <v>6</v>
      </c>
      <c r="BE31" s="686"/>
      <c r="BF31" s="425">
        <f>'STUDENT PROFILE'!$A$27</f>
        <v>21</v>
      </c>
      <c r="BG31" s="426" t="str">
        <f>'STUDENT PROFILE'!$C$27</f>
        <v>Abhimanyu</v>
      </c>
      <c r="BH31" s="427">
        <f>'STUDENT PROFILE'!$D$27</f>
        <v>2750</v>
      </c>
      <c r="BI31" s="428">
        <v>6</v>
      </c>
      <c r="BJ31" s="428">
        <v>6</v>
      </c>
      <c r="BK31" s="428">
        <v>6</v>
      </c>
      <c r="BL31" s="428"/>
      <c r="BM31" s="428"/>
      <c r="BN31" s="428">
        <v>30</v>
      </c>
      <c r="BO31" s="429">
        <f t="shared" si="30"/>
        <v>48</v>
      </c>
      <c r="BP31" s="429">
        <f t="shared" si="31"/>
        <v>60</v>
      </c>
      <c r="BQ31" s="430" t="str">
        <f t="shared" si="32"/>
        <v>C1</v>
      </c>
      <c r="BR31" s="430" t="str">
        <f t="shared" si="33"/>
        <v>6</v>
      </c>
      <c r="BS31" s="686"/>
      <c r="BT31" s="425">
        <f>'STUDENT PROFILE'!$A$27</f>
        <v>21</v>
      </c>
      <c r="BU31" s="432" t="str">
        <f>'STUDENT PROFILE'!$C$27</f>
        <v>Abhimanyu</v>
      </c>
      <c r="BV31" s="427">
        <f>'STUDENT PROFILE'!$D$27</f>
        <v>2750</v>
      </c>
      <c r="BW31" s="431">
        <v>60</v>
      </c>
      <c r="BX31" s="429">
        <f t="shared" si="34"/>
        <v>54</v>
      </c>
      <c r="BY31" s="429">
        <f t="shared" si="35"/>
        <v>60</v>
      </c>
      <c r="BZ31" s="430" t="str">
        <f t="shared" si="36"/>
        <v>C1</v>
      </c>
      <c r="CA31" s="430" t="str">
        <f t="shared" si="37"/>
        <v>6</v>
      </c>
      <c r="CB31" s="429">
        <f t="shared" si="38"/>
        <v>6</v>
      </c>
      <c r="CC31" s="429">
        <f t="shared" si="39"/>
        <v>6</v>
      </c>
      <c r="CD31" s="429">
        <f t="shared" si="40"/>
        <v>18</v>
      </c>
      <c r="CE31" s="430">
        <f t="shared" si="41"/>
        <v>30</v>
      </c>
      <c r="CF31" s="430" t="str">
        <f t="shared" si="42"/>
        <v>C1</v>
      </c>
      <c r="CG31" s="686"/>
      <c r="CH31" s="425">
        <f>'STUDENT PROFILE'!$A$27</f>
        <v>21</v>
      </c>
      <c r="CI31" s="426" t="str">
        <f>'STUDENT PROFILE'!$C$27</f>
        <v>Abhimanyu</v>
      </c>
      <c r="CJ31" s="427">
        <f>'STUDENT PROFILE'!$D$27</f>
        <v>2750</v>
      </c>
      <c r="CK31" s="551">
        <f t="shared" si="0"/>
        <v>6</v>
      </c>
      <c r="CL31" s="551">
        <f t="shared" si="1"/>
        <v>6</v>
      </c>
      <c r="CM31" s="551">
        <f t="shared" si="2"/>
        <v>18</v>
      </c>
      <c r="CN31" s="552">
        <f t="shared" si="3"/>
        <v>30</v>
      </c>
      <c r="CO31" s="551">
        <f t="shared" si="4"/>
        <v>6</v>
      </c>
      <c r="CP31" s="551">
        <f t="shared" si="5"/>
        <v>6</v>
      </c>
      <c r="CQ31" s="551">
        <f t="shared" si="6"/>
        <v>18</v>
      </c>
      <c r="CR31" s="433">
        <f t="shared" si="7"/>
        <v>30</v>
      </c>
      <c r="CS31" s="433">
        <f t="shared" si="43"/>
        <v>60</v>
      </c>
      <c r="CT31" s="433">
        <f t="shared" si="44"/>
        <v>60</v>
      </c>
      <c r="CU31" s="430">
        <f t="shared" si="45"/>
        <v>60</v>
      </c>
      <c r="CV31" s="430" t="str">
        <f t="shared" si="46"/>
        <v>C1</v>
      </c>
      <c r="CW31" s="430" t="str">
        <f t="shared" si="47"/>
        <v>6</v>
      </c>
      <c r="CX31" s="686"/>
      <c r="CY31" s="425">
        <f>'STUDENT PROFILE'!A27</f>
        <v>21</v>
      </c>
      <c r="CZ31" s="426" t="str">
        <f>'STUDENT PROFILE'!$C$27</f>
        <v>Abhimanyu</v>
      </c>
      <c r="DA31" s="427">
        <f>'STUDENT PROFILE'!$D$27</f>
        <v>2750</v>
      </c>
      <c r="DB31" s="429" t="str">
        <f t="shared" si="48"/>
        <v>C1</v>
      </c>
      <c r="DC31" s="429" t="str">
        <f t="shared" si="49"/>
        <v>C1</v>
      </c>
      <c r="DD31" s="429" t="str">
        <f t="shared" si="50"/>
        <v>C1</v>
      </c>
      <c r="DE31" s="430" t="str">
        <f t="shared" si="51"/>
        <v>C1</v>
      </c>
      <c r="DF31" s="429" t="str">
        <f t="shared" si="52"/>
        <v>C1</v>
      </c>
      <c r="DG31" s="429" t="str">
        <f t="shared" si="53"/>
        <v>C1</v>
      </c>
      <c r="DH31" s="429" t="str">
        <f t="shared" si="54"/>
        <v>C1</v>
      </c>
      <c r="DI31" s="433" t="str">
        <f t="shared" si="55"/>
        <v>C1</v>
      </c>
      <c r="DJ31" s="430" t="str">
        <f t="shared" si="56"/>
        <v>C1</v>
      </c>
      <c r="DK31" s="430" t="str">
        <f t="shared" si="57"/>
        <v>C1</v>
      </c>
      <c r="DL31" s="430" t="str">
        <f t="shared" si="58"/>
        <v>C1</v>
      </c>
    </row>
    <row r="32" spans="1:116" ht="15" customHeight="1">
      <c r="A32" s="686"/>
      <c r="B32" s="425">
        <f>'STUDENT PROFILE'!$A$28</f>
        <v>22</v>
      </c>
      <c r="C32" s="426" t="str">
        <f>'STUDENT PROFILE'!$C$28</f>
        <v>Bijender Kumar</v>
      </c>
      <c r="D32" s="427">
        <f>'STUDENT PROFILE'!$D$28</f>
        <v>2751</v>
      </c>
      <c r="E32" s="428">
        <v>6</v>
      </c>
      <c r="F32" s="428">
        <v>6</v>
      </c>
      <c r="G32" s="428">
        <v>6</v>
      </c>
      <c r="H32" s="428"/>
      <c r="I32" s="428"/>
      <c r="J32" s="428">
        <v>30</v>
      </c>
      <c r="K32" s="429">
        <f t="shared" si="9"/>
        <v>48</v>
      </c>
      <c r="L32" s="429">
        <f t="shared" si="10"/>
        <v>60</v>
      </c>
      <c r="M32" s="430" t="str">
        <f t="shared" si="11"/>
        <v>C1</v>
      </c>
      <c r="N32" s="430" t="str">
        <f t="shared" si="12"/>
        <v>6</v>
      </c>
      <c r="O32" s="770"/>
      <c r="P32" s="425">
        <f>'STUDENT PROFILE'!$A$28</f>
        <v>22</v>
      </c>
      <c r="Q32" s="426" t="str">
        <f>'STUDENT PROFILE'!$C$28</f>
        <v>Bijender Kumar</v>
      </c>
      <c r="R32" s="427">
        <f>'STUDENT PROFILE'!$D$28</f>
        <v>2751</v>
      </c>
      <c r="S32" s="428">
        <v>6</v>
      </c>
      <c r="T32" s="428">
        <v>6</v>
      </c>
      <c r="U32" s="428">
        <v>6</v>
      </c>
      <c r="V32" s="428"/>
      <c r="W32" s="428"/>
      <c r="X32" s="428">
        <v>30</v>
      </c>
      <c r="Y32" s="429">
        <f t="shared" si="13"/>
        <v>48</v>
      </c>
      <c r="Z32" s="429">
        <f t="shared" si="14"/>
        <v>60</v>
      </c>
      <c r="AA32" s="434" t="str">
        <f t="shared" si="15"/>
        <v>C1</v>
      </c>
      <c r="AB32" s="430" t="str">
        <f t="shared" si="16"/>
        <v>6</v>
      </c>
      <c r="AC32" s="686"/>
      <c r="AD32" s="425">
        <f>'STUDENT PROFILE'!$A$28</f>
        <v>22</v>
      </c>
      <c r="AE32" s="426" t="str">
        <f>'STUDENT PROFILE'!$C$28</f>
        <v>Bijender Kumar</v>
      </c>
      <c r="AF32" s="427">
        <f>'STUDENT PROFILE'!$D$28</f>
        <v>2751</v>
      </c>
      <c r="AG32" s="431">
        <v>60</v>
      </c>
      <c r="AH32" s="429">
        <f t="shared" si="17"/>
        <v>54</v>
      </c>
      <c r="AI32" s="429">
        <f t="shared" si="18"/>
        <v>60</v>
      </c>
      <c r="AJ32" s="430" t="str">
        <f t="shared" si="19"/>
        <v>C1</v>
      </c>
      <c r="AK32" s="430" t="str">
        <f t="shared" si="20"/>
        <v>6</v>
      </c>
      <c r="AL32" s="429">
        <f t="shared" si="21"/>
        <v>6</v>
      </c>
      <c r="AM32" s="429">
        <f t="shared" si="22"/>
        <v>6</v>
      </c>
      <c r="AN32" s="429">
        <f t="shared" si="23"/>
        <v>18</v>
      </c>
      <c r="AO32" s="430">
        <f t="shared" si="24"/>
        <v>30</v>
      </c>
      <c r="AP32" s="430" t="str">
        <f t="shared" si="25"/>
        <v>C1</v>
      </c>
      <c r="AQ32" s="686"/>
      <c r="AR32" s="425">
        <f>'STUDENT PROFILE'!$A$28</f>
        <v>22</v>
      </c>
      <c r="AS32" s="426" t="str">
        <f>'STUDENT PROFILE'!$C$28</f>
        <v>Bijender Kumar</v>
      </c>
      <c r="AT32" s="427">
        <f>'STUDENT PROFILE'!$D$28</f>
        <v>2751</v>
      </c>
      <c r="AU32" s="428">
        <v>6</v>
      </c>
      <c r="AV32" s="428">
        <v>6</v>
      </c>
      <c r="AW32" s="428">
        <v>6</v>
      </c>
      <c r="AX32" s="428"/>
      <c r="AY32" s="428"/>
      <c r="AZ32" s="428">
        <v>30</v>
      </c>
      <c r="BA32" s="429">
        <f t="shared" si="26"/>
        <v>48</v>
      </c>
      <c r="BB32" s="429">
        <f t="shared" si="27"/>
        <v>60</v>
      </c>
      <c r="BC32" s="430" t="str">
        <f t="shared" si="28"/>
        <v>C1</v>
      </c>
      <c r="BD32" s="430" t="str">
        <f t="shared" si="29"/>
        <v>6</v>
      </c>
      <c r="BE32" s="686"/>
      <c r="BF32" s="425">
        <f>'STUDENT PROFILE'!$A$28</f>
        <v>22</v>
      </c>
      <c r="BG32" s="426" t="str">
        <f>'STUDENT PROFILE'!$C$28</f>
        <v>Bijender Kumar</v>
      </c>
      <c r="BH32" s="427">
        <f>'STUDENT PROFILE'!$D$28</f>
        <v>2751</v>
      </c>
      <c r="BI32" s="428">
        <v>6</v>
      </c>
      <c r="BJ32" s="428">
        <v>6</v>
      </c>
      <c r="BK32" s="428">
        <v>6</v>
      </c>
      <c r="BL32" s="428"/>
      <c r="BM32" s="428"/>
      <c r="BN32" s="428">
        <v>30</v>
      </c>
      <c r="BO32" s="429">
        <f t="shared" si="30"/>
        <v>48</v>
      </c>
      <c r="BP32" s="429">
        <f t="shared" si="31"/>
        <v>60</v>
      </c>
      <c r="BQ32" s="430" t="str">
        <f t="shared" si="32"/>
        <v>C1</v>
      </c>
      <c r="BR32" s="430" t="str">
        <f t="shared" si="33"/>
        <v>6</v>
      </c>
      <c r="BS32" s="686"/>
      <c r="BT32" s="425">
        <f>'STUDENT PROFILE'!$A$28</f>
        <v>22</v>
      </c>
      <c r="BU32" s="432" t="str">
        <f>'STUDENT PROFILE'!$C$28</f>
        <v>Bijender Kumar</v>
      </c>
      <c r="BV32" s="427">
        <f>'STUDENT PROFILE'!$D$28</f>
        <v>2751</v>
      </c>
      <c r="BW32" s="431">
        <v>60</v>
      </c>
      <c r="BX32" s="429">
        <f t="shared" si="34"/>
        <v>54</v>
      </c>
      <c r="BY32" s="429">
        <f t="shared" si="35"/>
        <v>60</v>
      </c>
      <c r="BZ32" s="430" t="str">
        <f t="shared" si="36"/>
        <v>C1</v>
      </c>
      <c r="CA32" s="430" t="str">
        <f t="shared" si="37"/>
        <v>6</v>
      </c>
      <c r="CB32" s="429">
        <f t="shared" si="38"/>
        <v>6</v>
      </c>
      <c r="CC32" s="429">
        <f t="shared" si="39"/>
        <v>6</v>
      </c>
      <c r="CD32" s="429">
        <f t="shared" si="40"/>
        <v>18</v>
      </c>
      <c r="CE32" s="430">
        <f t="shared" si="41"/>
        <v>30</v>
      </c>
      <c r="CF32" s="430" t="str">
        <f t="shared" si="42"/>
        <v>C1</v>
      </c>
      <c r="CG32" s="686"/>
      <c r="CH32" s="425">
        <f>'STUDENT PROFILE'!$A$28</f>
        <v>22</v>
      </c>
      <c r="CI32" s="426" t="str">
        <f>'STUDENT PROFILE'!$C$28</f>
        <v>Bijender Kumar</v>
      </c>
      <c r="CJ32" s="427">
        <f>'STUDENT PROFILE'!$D$28</f>
        <v>2751</v>
      </c>
      <c r="CK32" s="551">
        <f t="shared" si="0"/>
        <v>6</v>
      </c>
      <c r="CL32" s="551">
        <f t="shared" si="1"/>
        <v>6</v>
      </c>
      <c r="CM32" s="551">
        <f t="shared" si="2"/>
        <v>18</v>
      </c>
      <c r="CN32" s="552">
        <f t="shared" si="3"/>
        <v>30</v>
      </c>
      <c r="CO32" s="551">
        <f t="shared" si="4"/>
        <v>6</v>
      </c>
      <c r="CP32" s="551">
        <f t="shared" si="5"/>
        <v>6</v>
      </c>
      <c r="CQ32" s="551">
        <f t="shared" si="6"/>
        <v>18</v>
      </c>
      <c r="CR32" s="433">
        <f t="shared" si="7"/>
        <v>30</v>
      </c>
      <c r="CS32" s="433">
        <f t="shared" si="43"/>
        <v>60</v>
      </c>
      <c r="CT32" s="433">
        <f t="shared" si="44"/>
        <v>60</v>
      </c>
      <c r="CU32" s="430">
        <f t="shared" si="45"/>
        <v>60</v>
      </c>
      <c r="CV32" s="430" t="str">
        <f t="shared" si="46"/>
        <v>C1</v>
      </c>
      <c r="CW32" s="430" t="str">
        <f t="shared" si="47"/>
        <v>6</v>
      </c>
      <c r="CX32" s="686"/>
      <c r="CY32" s="425">
        <f>'STUDENT PROFILE'!A28</f>
        <v>22</v>
      </c>
      <c r="CZ32" s="426" t="str">
        <f>'STUDENT PROFILE'!$C$28</f>
        <v>Bijender Kumar</v>
      </c>
      <c r="DA32" s="427">
        <f>'STUDENT PROFILE'!$D$28</f>
        <v>2751</v>
      </c>
      <c r="DB32" s="429" t="str">
        <f t="shared" si="48"/>
        <v>C1</v>
      </c>
      <c r="DC32" s="429" t="str">
        <f t="shared" si="49"/>
        <v>C1</v>
      </c>
      <c r="DD32" s="429" t="str">
        <f t="shared" si="50"/>
        <v>C1</v>
      </c>
      <c r="DE32" s="430" t="str">
        <f t="shared" si="51"/>
        <v>C1</v>
      </c>
      <c r="DF32" s="429" t="str">
        <f t="shared" si="52"/>
        <v>C1</v>
      </c>
      <c r="DG32" s="429" t="str">
        <f t="shared" si="53"/>
        <v>C1</v>
      </c>
      <c r="DH32" s="429" t="str">
        <f t="shared" si="54"/>
        <v>C1</v>
      </c>
      <c r="DI32" s="433" t="str">
        <f t="shared" si="55"/>
        <v>C1</v>
      </c>
      <c r="DJ32" s="430" t="str">
        <f t="shared" si="56"/>
        <v>C1</v>
      </c>
      <c r="DK32" s="430" t="str">
        <f t="shared" si="57"/>
        <v>C1</v>
      </c>
      <c r="DL32" s="430" t="str">
        <f t="shared" si="58"/>
        <v>C1</v>
      </c>
    </row>
    <row r="33" spans="1:116" ht="15" customHeight="1">
      <c r="A33" s="686"/>
      <c r="B33" s="425">
        <f>'STUDENT PROFILE'!$A$29</f>
        <v>23</v>
      </c>
      <c r="C33" s="426" t="str">
        <f>'STUDENT PROFILE'!$C$29</f>
        <v>Asha</v>
      </c>
      <c r="D33" s="427">
        <f>'STUDENT PROFILE'!$D$29</f>
        <v>2752</v>
      </c>
      <c r="E33" s="428">
        <v>6</v>
      </c>
      <c r="F33" s="428">
        <v>6</v>
      </c>
      <c r="G33" s="428">
        <v>6</v>
      </c>
      <c r="H33" s="428"/>
      <c r="I33" s="428"/>
      <c r="J33" s="428">
        <v>30</v>
      </c>
      <c r="K33" s="429">
        <f t="shared" si="9"/>
        <v>48</v>
      </c>
      <c r="L33" s="429">
        <f t="shared" si="10"/>
        <v>60</v>
      </c>
      <c r="M33" s="430" t="str">
        <f t="shared" si="11"/>
        <v>C1</v>
      </c>
      <c r="N33" s="430" t="str">
        <f t="shared" si="12"/>
        <v>6</v>
      </c>
      <c r="O33" s="770"/>
      <c r="P33" s="425">
        <f>'STUDENT PROFILE'!$A$29</f>
        <v>23</v>
      </c>
      <c r="Q33" s="426" t="str">
        <f>'STUDENT PROFILE'!$C$29</f>
        <v>Asha</v>
      </c>
      <c r="R33" s="427">
        <f>'STUDENT PROFILE'!$D$29</f>
        <v>2752</v>
      </c>
      <c r="S33" s="428">
        <v>6</v>
      </c>
      <c r="T33" s="428">
        <v>6</v>
      </c>
      <c r="U33" s="428">
        <v>6</v>
      </c>
      <c r="V33" s="428"/>
      <c r="W33" s="428"/>
      <c r="X33" s="428">
        <v>30</v>
      </c>
      <c r="Y33" s="429">
        <f t="shared" si="13"/>
        <v>48</v>
      </c>
      <c r="Z33" s="429">
        <f t="shared" si="14"/>
        <v>60</v>
      </c>
      <c r="AA33" s="434" t="str">
        <f t="shared" si="15"/>
        <v>C1</v>
      </c>
      <c r="AB33" s="430" t="str">
        <f t="shared" si="16"/>
        <v>6</v>
      </c>
      <c r="AC33" s="686"/>
      <c r="AD33" s="425">
        <f>'STUDENT PROFILE'!$A$29</f>
        <v>23</v>
      </c>
      <c r="AE33" s="426" t="str">
        <f>'STUDENT PROFILE'!$C$29</f>
        <v>Asha</v>
      </c>
      <c r="AF33" s="427">
        <f>'STUDENT PROFILE'!$D$29</f>
        <v>2752</v>
      </c>
      <c r="AG33" s="431">
        <v>60</v>
      </c>
      <c r="AH33" s="429">
        <f t="shared" si="17"/>
        <v>54</v>
      </c>
      <c r="AI33" s="429">
        <f t="shared" si="18"/>
        <v>60</v>
      </c>
      <c r="AJ33" s="430" t="str">
        <f t="shared" si="19"/>
        <v>C1</v>
      </c>
      <c r="AK33" s="430" t="str">
        <f t="shared" si="20"/>
        <v>6</v>
      </c>
      <c r="AL33" s="429">
        <f t="shared" si="21"/>
        <v>6</v>
      </c>
      <c r="AM33" s="429">
        <f t="shared" si="22"/>
        <v>6</v>
      </c>
      <c r="AN33" s="429">
        <f t="shared" si="23"/>
        <v>18</v>
      </c>
      <c r="AO33" s="430">
        <f t="shared" si="24"/>
        <v>30</v>
      </c>
      <c r="AP33" s="430" t="str">
        <f t="shared" si="25"/>
        <v>C1</v>
      </c>
      <c r="AQ33" s="686"/>
      <c r="AR33" s="425">
        <f>'STUDENT PROFILE'!$A$29</f>
        <v>23</v>
      </c>
      <c r="AS33" s="426" t="str">
        <f>'STUDENT PROFILE'!$C$29</f>
        <v>Asha</v>
      </c>
      <c r="AT33" s="427">
        <f>'STUDENT PROFILE'!$D$29</f>
        <v>2752</v>
      </c>
      <c r="AU33" s="428">
        <v>6</v>
      </c>
      <c r="AV33" s="428">
        <v>6</v>
      </c>
      <c r="AW33" s="428">
        <v>6</v>
      </c>
      <c r="AX33" s="428"/>
      <c r="AY33" s="428"/>
      <c r="AZ33" s="428">
        <v>30</v>
      </c>
      <c r="BA33" s="429">
        <f t="shared" si="26"/>
        <v>48</v>
      </c>
      <c r="BB33" s="429">
        <f t="shared" si="27"/>
        <v>60</v>
      </c>
      <c r="BC33" s="430" t="str">
        <f t="shared" si="28"/>
        <v>C1</v>
      </c>
      <c r="BD33" s="430" t="str">
        <f t="shared" si="29"/>
        <v>6</v>
      </c>
      <c r="BE33" s="686"/>
      <c r="BF33" s="425">
        <f>'STUDENT PROFILE'!$A$29</f>
        <v>23</v>
      </c>
      <c r="BG33" s="426" t="str">
        <f>'STUDENT PROFILE'!$C$29</f>
        <v>Asha</v>
      </c>
      <c r="BH33" s="427">
        <f>'STUDENT PROFILE'!$D$29</f>
        <v>2752</v>
      </c>
      <c r="BI33" s="428">
        <v>6</v>
      </c>
      <c r="BJ33" s="428">
        <v>6</v>
      </c>
      <c r="BK33" s="428">
        <v>6</v>
      </c>
      <c r="BL33" s="428"/>
      <c r="BM33" s="428"/>
      <c r="BN33" s="428">
        <v>30</v>
      </c>
      <c r="BO33" s="429">
        <f t="shared" si="30"/>
        <v>48</v>
      </c>
      <c r="BP33" s="429">
        <f t="shared" si="31"/>
        <v>60</v>
      </c>
      <c r="BQ33" s="430" t="str">
        <f t="shared" si="32"/>
        <v>C1</v>
      </c>
      <c r="BR33" s="430" t="str">
        <f t="shared" si="33"/>
        <v>6</v>
      </c>
      <c r="BS33" s="686"/>
      <c r="BT33" s="425">
        <f>'STUDENT PROFILE'!$A$29</f>
        <v>23</v>
      </c>
      <c r="BU33" s="432" t="str">
        <f>'STUDENT PROFILE'!$C$29</f>
        <v>Asha</v>
      </c>
      <c r="BV33" s="427">
        <f>'STUDENT PROFILE'!$D$29</f>
        <v>2752</v>
      </c>
      <c r="BW33" s="431">
        <v>60</v>
      </c>
      <c r="BX33" s="429">
        <f t="shared" si="34"/>
        <v>54</v>
      </c>
      <c r="BY33" s="429">
        <f t="shared" si="35"/>
        <v>60</v>
      </c>
      <c r="BZ33" s="430" t="str">
        <f t="shared" si="36"/>
        <v>C1</v>
      </c>
      <c r="CA33" s="430" t="str">
        <f t="shared" si="37"/>
        <v>6</v>
      </c>
      <c r="CB33" s="429">
        <f t="shared" si="38"/>
        <v>6</v>
      </c>
      <c r="CC33" s="429">
        <f t="shared" si="39"/>
        <v>6</v>
      </c>
      <c r="CD33" s="429">
        <f t="shared" si="40"/>
        <v>18</v>
      </c>
      <c r="CE33" s="430">
        <f t="shared" si="41"/>
        <v>30</v>
      </c>
      <c r="CF33" s="430" t="str">
        <f t="shared" si="42"/>
        <v>C1</v>
      </c>
      <c r="CG33" s="686"/>
      <c r="CH33" s="425">
        <f>'STUDENT PROFILE'!$A$29</f>
        <v>23</v>
      </c>
      <c r="CI33" s="426" t="str">
        <f>'STUDENT PROFILE'!$C$29</f>
        <v>Asha</v>
      </c>
      <c r="CJ33" s="427">
        <f>'STUDENT PROFILE'!$D$29</f>
        <v>2752</v>
      </c>
      <c r="CK33" s="551">
        <f t="shared" si="0"/>
        <v>6</v>
      </c>
      <c r="CL33" s="551">
        <f t="shared" si="1"/>
        <v>6</v>
      </c>
      <c r="CM33" s="551">
        <f t="shared" si="2"/>
        <v>18</v>
      </c>
      <c r="CN33" s="552">
        <f t="shared" si="3"/>
        <v>30</v>
      </c>
      <c r="CO33" s="551">
        <f t="shared" si="4"/>
        <v>6</v>
      </c>
      <c r="CP33" s="551">
        <f t="shared" si="5"/>
        <v>6</v>
      </c>
      <c r="CQ33" s="551">
        <f t="shared" si="6"/>
        <v>18</v>
      </c>
      <c r="CR33" s="433">
        <f t="shared" si="7"/>
        <v>30</v>
      </c>
      <c r="CS33" s="433">
        <f t="shared" si="43"/>
        <v>60</v>
      </c>
      <c r="CT33" s="433">
        <f t="shared" si="44"/>
        <v>60</v>
      </c>
      <c r="CU33" s="430">
        <f t="shared" si="45"/>
        <v>60</v>
      </c>
      <c r="CV33" s="430" t="str">
        <f t="shared" si="46"/>
        <v>C1</v>
      </c>
      <c r="CW33" s="430" t="str">
        <f t="shared" si="47"/>
        <v>6</v>
      </c>
      <c r="CX33" s="686"/>
      <c r="CY33" s="425">
        <f>'STUDENT PROFILE'!A29</f>
        <v>23</v>
      </c>
      <c r="CZ33" s="426" t="str">
        <f>'STUDENT PROFILE'!$C$29</f>
        <v>Asha</v>
      </c>
      <c r="DA33" s="427">
        <f>'STUDENT PROFILE'!$D$29</f>
        <v>2752</v>
      </c>
      <c r="DB33" s="429" t="str">
        <f t="shared" si="48"/>
        <v>C1</v>
      </c>
      <c r="DC33" s="429" t="str">
        <f t="shared" si="49"/>
        <v>C1</v>
      </c>
      <c r="DD33" s="429" t="str">
        <f t="shared" si="50"/>
        <v>C1</v>
      </c>
      <c r="DE33" s="430" t="str">
        <f t="shared" si="51"/>
        <v>C1</v>
      </c>
      <c r="DF33" s="429" t="str">
        <f t="shared" si="52"/>
        <v>C1</v>
      </c>
      <c r="DG33" s="429" t="str">
        <f t="shared" si="53"/>
        <v>C1</v>
      </c>
      <c r="DH33" s="429" t="str">
        <f t="shared" si="54"/>
        <v>C1</v>
      </c>
      <c r="DI33" s="433" t="str">
        <f t="shared" si="55"/>
        <v>C1</v>
      </c>
      <c r="DJ33" s="430" t="str">
        <f t="shared" si="56"/>
        <v>C1</v>
      </c>
      <c r="DK33" s="430" t="str">
        <f t="shared" si="57"/>
        <v>C1</v>
      </c>
      <c r="DL33" s="430" t="str">
        <f t="shared" si="58"/>
        <v>C1</v>
      </c>
    </row>
    <row r="34" spans="1:116" ht="15" customHeight="1">
      <c r="A34" s="686"/>
      <c r="B34" s="425">
        <f>'STUDENT PROFILE'!$A$30</f>
        <v>24</v>
      </c>
      <c r="C34" s="426" t="str">
        <f>'STUDENT PROFILE'!$C$30</f>
        <v>Sarita Kumari</v>
      </c>
      <c r="D34" s="427">
        <f>'STUDENT PROFILE'!$D$30</f>
        <v>2754</v>
      </c>
      <c r="E34" s="428">
        <v>6</v>
      </c>
      <c r="F34" s="428">
        <v>6</v>
      </c>
      <c r="G34" s="428">
        <v>6</v>
      </c>
      <c r="H34" s="428"/>
      <c r="I34" s="428"/>
      <c r="J34" s="428">
        <v>30</v>
      </c>
      <c r="K34" s="429">
        <f t="shared" si="9"/>
        <v>48</v>
      </c>
      <c r="L34" s="429">
        <f t="shared" si="10"/>
        <v>60</v>
      </c>
      <c r="M34" s="430" t="str">
        <f t="shared" si="11"/>
        <v>C1</v>
      </c>
      <c r="N34" s="430" t="str">
        <f t="shared" si="12"/>
        <v>6</v>
      </c>
      <c r="O34" s="770"/>
      <c r="P34" s="425">
        <f>'STUDENT PROFILE'!$A$30</f>
        <v>24</v>
      </c>
      <c r="Q34" s="426" t="str">
        <f>'STUDENT PROFILE'!$C$30</f>
        <v>Sarita Kumari</v>
      </c>
      <c r="R34" s="427">
        <f>'STUDENT PROFILE'!$D$30</f>
        <v>2754</v>
      </c>
      <c r="S34" s="428">
        <v>6</v>
      </c>
      <c r="T34" s="428">
        <v>6</v>
      </c>
      <c r="U34" s="428">
        <v>6</v>
      </c>
      <c r="V34" s="428"/>
      <c r="W34" s="428"/>
      <c r="X34" s="428">
        <v>30</v>
      </c>
      <c r="Y34" s="429">
        <f t="shared" si="13"/>
        <v>48</v>
      </c>
      <c r="Z34" s="429">
        <f t="shared" si="14"/>
        <v>60</v>
      </c>
      <c r="AA34" s="434" t="str">
        <f t="shared" si="15"/>
        <v>C1</v>
      </c>
      <c r="AB34" s="430" t="str">
        <f t="shared" si="16"/>
        <v>6</v>
      </c>
      <c r="AC34" s="686"/>
      <c r="AD34" s="425">
        <f>'STUDENT PROFILE'!$A$30</f>
        <v>24</v>
      </c>
      <c r="AE34" s="426" t="str">
        <f>'STUDENT PROFILE'!$C$30</f>
        <v>Sarita Kumari</v>
      </c>
      <c r="AF34" s="427">
        <f>'STUDENT PROFILE'!$D$30</f>
        <v>2754</v>
      </c>
      <c r="AG34" s="431">
        <v>60</v>
      </c>
      <c r="AH34" s="429">
        <f t="shared" si="17"/>
        <v>54</v>
      </c>
      <c r="AI34" s="429">
        <f t="shared" si="18"/>
        <v>60</v>
      </c>
      <c r="AJ34" s="430" t="str">
        <f t="shared" si="19"/>
        <v>C1</v>
      </c>
      <c r="AK34" s="430" t="str">
        <f t="shared" si="20"/>
        <v>6</v>
      </c>
      <c r="AL34" s="429">
        <f t="shared" si="21"/>
        <v>6</v>
      </c>
      <c r="AM34" s="429">
        <f t="shared" si="22"/>
        <v>6</v>
      </c>
      <c r="AN34" s="429">
        <f t="shared" si="23"/>
        <v>18</v>
      </c>
      <c r="AO34" s="430">
        <f t="shared" si="24"/>
        <v>30</v>
      </c>
      <c r="AP34" s="430" t="str">
        <f t="shared" si="25"/>
        <v>C1</v>
      </c>
      <c r="AQ34" s="686"/>
      <c r="AR34" s="425">
        <f>'STUDENT PROFILE'!$A$30</f>
        <v>24</v>
      </c>
      <c r="AS34" s="426" t="str">
        <f>'STUDENT PROFILE'!$C$30</f>
        <v>Sarita Kumari</v>
      </c>
      <c r="AT34" s="427">
        <f>'STUDENT PROFILE'!$D$30</f>
        <v>2754</v>
      </c>
      <c r="AU34" s="428">
        <v>6</v>
      </c>
      <c r="AV34" s="428">
        <v>6</v>
      </c>
      <c r="AW34" s="428">
        <v>6</v>
      </c>
      <c r="AX34" s="428"/>
      <c r="AY34" s="428"/>
      <c r="AZ34" s="428">
        <v>30</v>
      </c>
      <c r="BA34" s="429">
        <f t="shared" si="26"/>
        <v>48</v>
      </c>
      <c r="BB34" s="429">
        <f t="shared" si="27"/>
        <v>60</v>
      </c>
      <c r="BC34" s="430" t="str">
        <f t="shared" si="28"/>
        <v>C1</v>
      </c>
      <c r="BD34" s="430" t="str">
        <f t="shared" si="29"/>
        <v>6</v>
      </c>
      <c r="BE34" s="686"/>
      <c r="BF34" s="425">
        <f>'STUDENT PROFILE'!$A$30</f>
        <v>24</v>
      </c>
      <c r="BG34" s="426" t="str">
        <f>'STUDENT PROFILE'!$C$30</f>
        <v>Sarita Kumari</v>
      </c>
      <c r="BH34" s="427">
        <f>'STUDENT PROFILE'!$D$30</f>
        <v>2754</v>
      </c>
      <c r="BI34" s="428">
        <v>6</v>
      </c>
      <c r="BJ34" s="428">
        <v>6</v>
      </c>
      <c r="BK34" s="428">
        <v>6</v>
      </c>
      <c r="BL34" s="428"/>
      <c r="BM34" s="428"/>
      <c r="BN34" s="428">
        <v>30</v>
      </c>
      <c r="BO34" s="429">
        <f t="shared" si="30"/>
        <v>48</v>
      </c>
      <c r="BP34" s="429">
        <f t="shared" si="31"/>
        <v>60</v>
      </c>
      <c r="BQ34" s="430" t="str">
        <f t="shared" si="32"/>
        <v>C1</v>
      </c>
      <c r="BR34" s="430" t="str">
        <f t="shared" si="33"/>
        <v>6</v>
      </c>
      <c r="BS34" s="686"/>
      <c r="BT34" s="425">
        <f>'STUDENT PROFILE'!$A$30</f>
        <v>24</v>
      </c>
      <c r="BU34" s="432" t="str">
        <f>'STUDENT PROFILE'!$C$30</f>
        <v>Sarita Kumari</v>
      </c>
      <c r="BV34" s="427">
        <f>'STUDENT PROFILE'!$D$30</f>
        <v>2754</v>
      </c>
      <c r="BW34" s="431">
        <v>60</v>
      </c>
      <c r="BX34" s="429">
        <f t="shared" si="34"/>
        <v>54</v>
      </c>
      <c r="BY34" s="429">
        <f t="shared" si="35"/>
        <v>60</v>
      </c>
      <c r="BZ34" s="430" t="str">
        <f t="shared" si="36"/>
        <v>C1</v>
      </c>
      <c r="CA34" s="430" t="str">
        <f t="shared" si="37"/>
        <v>6</v>
      </c>
      <c r="CB34" s="429">
        <f t="shared" si="38"/>
        <v>6</v>
      </c>
      <c r="CC34" s="429">
        <f t="shared" si="39"/>
        <v>6</v>
      </c>
      <c r="CD34" s="429">
        <f t="shared" si="40"/>
        <v>18</v>
      </c>
      <c r="CE34" s="430">
        <f t="shared" si="41"/>
        <v>30</v>
      </c>
      <c r="CF34" s="430" t="str">
        <f t="shared" si="42"/>
        <v>C1</v>
      </c>
      <c r="CG34" s="686"/>
      <c r="CH34" s="425">
        <f>'STUDENT PROFILE'!$A$30</f>
        <v>24</v>
      </c>
      <c r="CI34" s="426" t="str">
        <f>'STUDENT PROFILE'!$C$30</f>
        <v>Sarita Kumari</v>
      </c>
      <c r="CJ34" s="427">
        <f>'STUDENT PROFILE'!$D$30</f>
        <v>2754</v>
      </c>
      <c r="CK34" s="551">
        <f t="shared" si="0"/>
        <v>6</v>
      </c>
      <c r="CL34" s="551">
        <f t="shared" si="1"/>
        <v>6</v>
      </c>
      <c r="CM34" s="551">
        <f t="shared" si="2"/>
        <v>18</v>
      </c>
      <c r="CN34" s="552">
        <f t="shared" si="3"/>
        <v>30</v>
      </c>
      <c r="CO34" s="551">
        <f t="shared" si="4"/>
        <v>6</v>
      </c>
      <c r="CP34" s="551">
        <f t="shared" si="5"/>
        <v>6</v>
      </c>
      <c r="CQ34" s="551">
        <f t="shared" si="6"/>
        <v>18</v>
      </c>
      <c r="CR34" s="433">
        <f t="shared" si="7"/>
        <v>30</v>
      </c>
      <c r="CS34" s="433">
        <f t="shared" si="43"/>
        <v>60</v>
      </c>
      <c r="CT34" s="433">
        <f t="shared" si="44"/>
        <v>60</v>
      </c>
      <c r="CU34" s="430">
        <f t="shared" si="45"/>
        <v>60</v>
      </c>
      <c r="CV34" s="430" t="str">
        <f t="shared" si="46"/>
        <v>C1</v>
      </c>
      <c r="CW34" s="430" t="str">
        <f t="shared" si="47"/>
        <v>6</v>
      </c>
      <c r="CX34" s="686"/>
      <c r="CY34" s="425">
        <f>'STUDENT PROFILE'!A30</f>
        <v>24</v>
      </c>
      <c r="CZ34" s="426" t="str">
        <f>'STUDENT PROFILE'!$C$30</f>
        <v>Sarita Kumari</v>
      </c>
      <c r="DA34" s="427">
        <f>'STUDENT PROFILE'!$D$30</f>
        <v>2754</v>
      </c>
      <c r="DB34" s="429" t="str">
        <f t="shared" si="48"/>
        <v>C1</v>
      </c>
      <c r="DC34" s="429" t="str">
        <f t="shared" si="49"/>
        <v>C1</v>
      </c>
      <c r="DD34" s="429" t="str">
        <f t="shared" si="50"/>
        <v>C1</v>
      </c>
      <c r="DE34" s="430" t="str">
        <f t="shared" si="51"/>
        <v>C1</v>
      </c>
      <c r="DF34" s="429" t="str">
        <f t="shared" si="52"/>
        <v>C1</v>
      </c>
      <c r="DG34" s="429" t="str">
        <f t="shared" si="53"/>
        <v>C1</v>
      </c>
      <c r="DH34" s="429" t="str">
        <f t="shared" si="54"/>
        <v>C1</v>
      </c>
      <c r="DI34" s="433" t="str">
        <f t="shared" si="55"/>
        <v>C1</v>
      </c>
      <c r="DJ34" s="430" t="str">
        <f t="shared" si="56"/>
        <v>C1</v>
      </c>
      <c r="DK34" s="430" t="str">
        <f t="shared" si="57"/>
        <v>C1</v>
      </c>
      <c r="DL34" s="430" t="str">
        <f t="shared" si="58"/>
        <v>C1</v>
      </c>
    </row>
    <row r="35" spans="1:116" ht="15" customHeight="1">
      <c r="A35" s="686"/>
      <c r="B35" s="425">
        <f>'STUDENT PROFILE'!$A$31</f>
        <v>25</v>
      </c>
      <c r="C35" s="426" t="str">
        <f>'STUDENT PROFILE'!$C$31</f>
        <v>Yogesh Kumar</v>
      </c>
      <c r="D35" s="427">
        <f>'STUDENT PROFILE'!$D$31</f>
        <v>2771</v>
      </c>
      <c r="E35" s="428">
        <v>6</v>
      </c>
      <c r="F35" s="428">
        <v>6</v>
      </c>
      <c r="G35" s="428">
        <v>6</v>
      </c>
      <c r="H35" s="428"/>
      <c r="I35" s="428"/>
      <c r="J35" s="428">
        <v>30</v>
      </c>
      <c r="K35" s="429">
        <f t="shared" si="9"/>
        <v>48</v>
      </c>
      <c r="L35" s="429">
        <f t="shared" si="10"/>
        <v>60</v>
      </c>
      <c r="M35" s="430" t="str">
        <f t="shared" si="11"/>
        <v>C1</v>
      </c>
      <c r="N35" s="430" t="str">
        <f t="shared" si="12"/>
        <v>6</v>
      </c>
      <c r="O35" s="770"/>
      <c r="P35" s="425">
        <f>'STUDENT PROFILE'!$A$31</f>
        <v>25</v>
      </c>
      <c r="Q35" s="426" t="str">
        <f>'STUDENT PROFILE'!$C$31</f>
        <v>Yogesh Kumar</v>
      </c>
      <c r="R35" s="427">
        <f>'STUDENT PROFILE'!$D$31</f>
        <v>2771</v>
      </c>
      <c r="S35" s="428">
        <v>6</v>
      </c>
      <c r="T35" s="428">
        <v>6</v>
      </c>
      <c r="U35" s="428">
        <v>6</v>
      </c>
      <c r="V35" s="428"/>
      <c r="W35" s="428"/>
      <c r="X35" s="428">
        <v>30</v>
      </c>
      <c r="Y35" s="429">
        <f t="shared" si="13"/>
        <v>48</v>
      </c>
      <c r="Z35" s="429">
        <f t="shared" si="14"/>
        <v>60</v>
      </c>
      <c r="AA35" s="434" t="str">
        <f t="shared" si="15"/>
        <v>C1</v>
      </c>
      <c r="AB35" s="430" t="str">
        <f t="shared" si="16"/>
        <v>6</v>
      </c>
      <c r="AC35" s="686"/>
      <c r="AD35" s="425">
        <f>'STUDENT PROFILE'!$A$31</f>
        <v>25</v>
      </c>
      <c r="AE35" s="426" t="str">
        <f>'STUDENT PROFILE'!$C$31</f>
        <v>Yogesh Kumar</v>
      </c>
      <c r="AF35" s="427">
        <f>'STUDENT PROFILE'!$D$31</f>
        <v>2771</v>
      </c>
      <c r="AG35" s="431">
        <v>60</v>
      </c>
      <c r="AH35" s="429">
        <f t="shared" si="17"/>
        <v>54</v>
      </c>
      <c r="AI35" s="429">
        <f t="shared" si="18"/>
        <v>60</v>
      </c>
      <c r="AJ35" s="430" t="str">
        <f t="shared" si="19"/>
        <v>C1</v>
      </c>
      <c r="AK35" s="430" t="str">
        <f t="shared" si="20"/>
        <v>6</v>
      </c>
      <c r="AL35" s="429">
        <f t="shared" si="21"/>
        <v>6</v>
      </c>
      <c r="AM35" s="429">
        <f t="shared" si="22"/>
        <v>6</v>
      </c>
      <c r="AN35" s="429">
        <f t="shared" si="23"/>
        <v>18</v>
      </c>
      <c r="AO35" s="430">
        <f t="shared" si="24"/>
        <v>30</v>
      </c>
      <c r="AP35" s="430" t="str">
        <f t="shared" si="25"/>
        <v>C1</v>
      </c>
      <c r="AQ35" s="686"/>
      <c r="AR35" s="425">
        <f>'STUDENT PROFILE'!$A$31</f>
        <v>25</v>
      </c>
      <c r="AS35" s="426" t="str">
        <f>'STUDENT PROFILE'!$C$31</f>
        <v>Yogesh Kumar</v>
      </c>
      <c r="AT35" s="427">
        <f>'STUDENT PROFILE'!$D$31</f>
        <v>2771</v>
      </c>
      <c r="AU35" s="428">
        <v>6</v>
      </c>
      <c r="AV35" s="428">
        <v>6</v>
      </c>
      <c r="AW35" s="428">
        <v>6</v>
      </c>
      <c r="AX35" s="428"/>
      <c r="AY35" s="428"/>
      <c r="AZ35" s="428">
        <v>30</v>
      </c>
      <c r="BA35" s="429">
        <f t="shared" si="26"/>
        <v>48</v>
      </c>
      <c r="BB35" s="429">
        <f t="shared" si="27"/>
        <v>60</v>
      </c>
      <c r="BC35" s="430" t="str">
        <f t="shared" si="28"/>
        <v>C1</v>
      </c>
      <c r="BD35" s="430" t="str">
        <f t="shared" si="29"/>
        <v>6</v>
      </c>
      <c r="BE35" s="686"/>
      <c r="BF35" s="425">
        <f>'STUDENT PROFILE'!$A$31</f>
        <v>25</v>
      </c>
      <c r="BG35" s="426" t="str">
        <f>'STUDENT PROFILE'!$C$31</f>
        <v>Yogesh Kumar</v>
      </c>
      <c r="BH35" s="427">
        <f>'STUDENT PROFILE'!$D$31</f>
        <v>2771</v>
      </c>
      <c r="BI35" s="428">
        <v>6</v>
      </c>
      <c r="BJ35" s="428">
        <v>6</v>
      </c>
      <c r="BK35" s="428">
        <v>6</v>
      </c>
      <c r="BL35" s="428"/>
      <c r="BM35" s="428"/>
      <c r="BN35" s="428">
        <v>30</v>
      </c>
      <c r="BO35" s="429">
        <f t="shared" si="30"/>
        <v>48</v>
      </c>
      <c r="BP35" s="429">
        <f t="shared" si="31"/>
        <v>60</v>
      </c>
      <c r="BQ35" s="430" t="str">
        <f t="shared" si="32"/>
        <v>C1</v>
      </c>
      <c r="BR35" s="430" t="str">
        <f t="shared" si="33"/>
        <v>6</v>
      </c>
      <c r="BS35" s="686"/>
      <c r="BT35" s="425">
        <f>'STUDENT PROFILE'!$A$31</f>
        <v>25</v>
      </c>
      <c r="BU35" s="432" t="str">
        <f>'STUDENT PROFILE'!$C$31</f>
        <v>Yogesh Kumar</v>
      </c>
      <c r="BV35" s="427">
        <f>'STUDENT PROFILE'!$D$31</f>
        <v>2771</v>
      </c>
      <c r="BW35" s="431">
        <v>60</v>
      </c>
      <c r="BX35" s="429">
        <f t="shared" si="34"/>
        <v>54</v>
      </c>
      <c r="BY35" s="429">
        <f t="shared" si="35"/>
        <v>60</v>
      </c>
      <c r="BZ35" s="430" t="str">
        <f t="shared" si="36"/>
        <v>C1</v>
      </c>
      <c r="CA35" s="430" t="str">
        <f t="shared" si="37"/>
        <v>6</v>
      </c>
      <c r="CB35" s="429">
        <f t="shared" si="38"/>
        <v>6</v>
      </c>
      <c r="CC35" s="429">
        <f t="shared" si="39"/>
        <v>6</v>
      </c>
      <c r="CD35" s="429">
        <f t="shared" si="40"/>
        <v>18</v>
      </c>
      <c r="CE35" s="430">
        <f t="shared" si="41"/>
        <v>30</v>
      </c>
      <c r="CF35" s="430" t="str">
        <f t="shared" si="42"/>
        <v>C1</v>
      </c>
      <c r="CG35" s="686"/>
      <c r="CH35" s="425">
        <f>'STUDENT PROFILE'!$A$31</f>
        <v>25</v>
      </c>
      <c r="CI35" s="426" t="str">
        <f>'STUDENT PROFILE'!$C$31</f>
        <v>Yogesh Kumar</v>
      </c>
      <c r="CJ35" s="427">
        <f>'STUDENT PROFILE'!$D$31</f>
        <v>2771</v>
      </c>
      <c r="CK35" s="551">
        <f t="shared" si="0"/>
        <v>6</v>
      </c>
      <c r="CL35" s="551">
        <f t="shared" si="1"/>
        <v>6</v>
      </c>
      <c r="CM35" s="551">
        <f t="shared" si="2"/>
        <v>18</v>
      </c>
      <c r="CN35" s="552">
        <f t="shared" si="3"/>
        <v>30</v>
      </c>
      <c r="CO35" s="551">
        <f t="shared" si="4"/>
        <v>6</v>
      </c>
      <c r="CP35" s="551">
        <f t="shared" si="5"/>
        <v>6</v>
      </c>
      <c r="CQ35" s="551">
        <f t="shared" si="6"/>
        <v>18</v>
      </c>
      <c r="CR35" s="433">
        <f t="shared" si="7"/>
        <v>30</v>
      </c>
      <c r="CS35" s="433">
        <f t="shared" si="43"/>
        <v>60</v>
      </c>
      <c r="CT35" s="433">
        <f t="shared" si="44"/>
        <v>60</v>
      </c>
      <c r="CU35" s="430">
        <f t="shared" si="45"/>
        <v>60</v>
      </c>
      <c r="CV35" s="430" t="str">
        <f t="shared" si="46"/>
        <v>C1</v>
      </c>
      <c r="CW35" s="430" t="str">
        <f t="shared" si="47"/>
        <v>6</v>
      </c>
      <c r="CX35" s="686"/>
      <c r="CY35" s="425">
        <f>'STUDENT PROFILE'!A31</f>
        <v>25</v>
      </c>
      <c r="CZ35" s="426" t="str">
        <f>'STUDENT PROFILE'!$C$31</f>
        <v>Yogesh Kumar</v>
      </c>
      <c r="DA35" s="427">
        <f>'STUDENT PROFILE'!$D$31</f>
        <v>2771</v>
      </c>
      <c r="DB35" s="429" t="str">
        <f t="shared" si="48"/>
        <v>C1</v>
      </c>
      <c r="DC35" s="429" t="str">
        <f t="shared" si="49"/>
        <v>C1</v>
      </c>
      <c r="DD35" s="429" t="str">
        <f t="shared" si="50"/>
        <v>C1</v>
      </c>
      <c r="DE35" s="430" t="str">
        <f t="shared" si="51"/>
        <v>C1</v>
      </c>
      <c r="DF35" s="429" t="str">
        <f t="shared" si="52"/>
        <v>C1</v>
      </c>
      <c r="DG35" s="429" t="str">
        <f t="shared" si="53"/>
        <v>C1</v>
      </c>
      <c r="DH35" s="429" t="str">
        <f t="shared" si="54"/>
        <v>C1</v>
      </c>
      <c r="DI35" s="433" t="str">
        <f t="shared" si="55"/>
        <v>C1</v>
      </c>
      <c r="DJ35" s="430" t="str">
        <f t="shared" si="56"/>
        <v>C1</v>
      </c>
      <c r="DK35" s="430" t="str">
        <f t="shared" si="57"/>
        <v>C1</v>
      </c>
      <c r="DL35" s="430" t="str">
        <f t="shared" si="58"/>
        <v>C1</v>
      </c>
    </row>
    <row r="36" spans="1:116" ht="15" customHeight="1">
      <c r="A36" s="686"/>
      <c r="B36" s="425">
        <f>'STUDENT PROFILE'!$A$32</f>
        <v>26</v>
      </c>
      <c r="C36" s="426" t="str">
        <f>'STUDENT PROFILE'!$C$32</f>
        <v>Nisha</v>
      </c>
      <c r="D36" s="427">
        <f>'STUDENT PROFILE'!$D$32</f>
        <v>2795</v>
      </c>
      <c r="E36" s="428">
        <v>5</v>
      </c>
      <c r="F36" s="428">
        <v>5</v>
      </c>
      <c r="G36" s="428">
        <v>5</v>
      </c>
      <c r="H36" s="428"/>
      <c r="I36" s="428"/>
      <c r="J36" s="428">
        <v>25</v>
      </c>
      <c r="K36" s="429">
        <f t="shared" si="9"/>
        <v>40</v>
      </c>
      <c r="L36" s="429">
        <f t="shared" si="10"/>
        <v>50</v>
      </c>
      <c r="M36" s="430" t="str">
        <f t="shared" si="11"/>
        <v>C2</v>
      </c>
      <c r="N36" s="430" t="str">
        <f t="shared" si="12"/>
        <v>5</v>
      </c>
      <c r="O36" s="770"/>
      <c r="P36" s="425">
        <f>'STUDENT PROFILE'!$A$32</f>
        <v>26</v>
      </c>
      <c r="Q36" s="426" t="str">
        <f>'STUDENT PROFILE'!$C$32</f>
        <v>Nisha</v>
      </c>
      <c r="R36" s="427">
        <f>'STUDENT PROFILE'!$D$32</f>
        <v>2795</v>
      </c>
      <c r="S36" s="428">
        <v>5</v>
      </c>
      <c r="T36" s="428">
        <v>5</v>
      </c>
      <c r="U36" s="428">
        <v>5</v>
      </c>
      <c r="V36" s="428"/>
      <c r="W36" s="428"/>
      <c r="X36" s="428">
        <v>25</v>
      </c>
      <c r="Y36" s="429">
        <f t="shared" si="13"/>
        <v>40</v>
      </c>
      <c r="Z36" s="429">
        <f t="shared" si="14"/>
        <v>50</v>
      </c>
      <c r="AA36" s="434" t="str">
        <f t="shared" si="15"/>
        <v>C2</v>
      </c>
      <c r="AB36" s="430" t="str">
        <f t="shared" si="16"/>
        <v>5</v>
      </c>
      <c r="AC36" s="686"/>
      <c r="AD36" s="425">
        <f>'STUDENT PROFILE'!$A$32</f>
        <v>26</v>
      </c>
      <c r="AE36" s="426" t="str">
        <f>'STUDENT PROFILE'!$C$32</f>
        <v>Nisha</v>
      </c>
      <c r="AF36" s="427">
        <f>'STUDENT PROFILE'!$D$32</f>
        <v>2795</v>
      </c>
      <c r="AG36" s="431">
        <v>50</v>
      </c>
      <c r="AH36" s="429">
        <f t="shared" si="17"/>
        <v>45</v>
      </c>
      <c r="AI36" s="429">
        <f t="shared" si="18"/>
        <v>50</v>
      </c>
      <c r="AJ36" s="430" t="str">
        <f t="shared" si="19"/>
        <v>C2</v>
      </c>
      <c r="AK36" s="430" t="str">
        <f t="shared" si="20"/>
        <v>5</v>
      </c>
      <c r="AL36" s="429">
        <f t="shared" si="21"/>
        <v>5</v>
      </c>
      <c r="AM36" s="429">
        <f t="shared" si="22"/>
        <v>5</v>
      </c>
      <c r="AN36" s="429">
        <f t="shared" si="23"/>
        <v>15</v>
      </c>
      <c r="AO36" s="430">
        <f t="shared" si="24"/>
        <v>25</v>
      </c>
      <c r="AP36" s="430" t="str">
        <f t="shared" si="25"/>
        <v>C2</v>
      </c>
      <c r="AQ36" s="686"/>
      <c r="AR36" s="425">
        <f>'STUDENT PROFILE'!$A$32</f>
        <v>26</v>
      </c>
      <c r="AS36" s="426" t="str">
        <f>'STUDENT PROFILE'!$C$32</f>
        <v>Nisha</v>
      </c>
      <c r="AT36" s="427">
        <f>'STUDENT PROFILE'!$D$32</f>
        <v>2795</v>
      </c>
      <c r="AU36" s="428">
        <v>5</v>
      </c>
      <c r="AV36" s="428">
        <v>5</v>
      </c>
      <c r="AW36" s="428">
        <v>5</v>
      </c>
      <c r="AX36" s="428"/>
      <c r="AY36" s="428"/>
      <c r="AZ36" s="428">
        <v>25</v>
      </c>
      <c r="BA36" s="429">
        <f t="shared" si="26"/>
        <v>40</v>
      </c>
      <c r="BB36" s="429">
        <f t="shared" si="27"/>
        <v>50</v>
      </c>
      <c r="BC36" s="430" t="str">
        <f t="shared" si="28"/>
        <v>C2</v>
      </c>
      <c r="BD36" s="430" t="str">
        <f t="shared" si="29"/>
        <v>5</v>
      </c>
      <c r="BE36" s="686"/>
      <c r="BF36" s="425">
        <f>'STUDENT PROFILE'!$A$32</f>
        <v>26</v>
      </c>
      <c r="BG36" s="426" t="str">
        <f>'STUDENT PROFILE'!$C$32</f>
        <v>Nisha</v>
      </c>
      <c r="BH36" s="427">
        <f>'STUDENT PROFILE'!$D$32</f>
        <v>2795</v>
      </c>
      <c r="BI36" s="428">
        <v>5</v>
      </c>
      <c r="BJ36" s="428">
        <v>5</v>
      </c>
      <c r="BK36" s="428">
        <v>5</v>
      </c>
      <c r="BL36" s="428"/>
      <c r="BM36" s="428"/>
      <c r="BN36" s="428">
        <v>25</v>
      </c>
      <c r="BO36" s="429">
        <f t="shared" si="30"/>
        <v>40</v>
      </c>
      <c r="BP36" s="429">
        <f t="shared" si="31"/>
        <v>50</v>
      </c>
      <c r="BQ36" s="430" t="str">
        <f t="shared" si="32"/>
        <v>C2</v>
      </c>
      <c r="BR36" s="430" t="str">
        <f t="shared" si="33"/>
        <v>5</v>
      </c>
      <c r="BS36" s="686"/>
      <c r="BT36" s="425">
        <f>'STUDENT PROFILE'!$A$32</f>
        <v>26</v>
      </c>
      <c r="BU36" s="432" t="str">
        <f>'STUDENT PROFILE'!$C$32</f>
        <v>Nisha</v>
      </c>
      <c r="BV36" s="427">
        <f>'STUDENT PROFILE'!$D$32</f>
        <v>2795</v>
      </c>
      <c r="BW36" s="431">
        <v>50</v>
      </c>
      <c r="BX36" s="429">
        <f t="shared" si="34"/>
        <v>45</v>
      </c>
      <c r="BY36" s="429">
        <f t="shared" si="35"/>
        <v>50</v>
      </c>
      <c r="BZ36" s="430" t="str">
        <f t="shared" si="36"/>
        <v>C2</v>
      </c>
      <c r="CA36" s="430" t="str">
        <f t="shared" si="37"/>
        <v>5</v>
      </c>
      <c r="CB36" s="429">
        <f t="shared" si="38"/>
        <v>5</v>
      </c>
      <c r="CC36" s="429">
        <f t="shared" si="39"/>
        <v>5</v>
      </c>
      <c r="CD36" s="429">
        <f t="shared" si="40"/>
        <v>15</v>
      </c>
      <c r="CE36" s="430">
        <f t="shared" si="41"/>
        <v>25</v>
      </c>
      <c r="CF36" s="430" t="str">
        <f t="shared" si="42"/>
        <v>C2</v>
      </c>
      <c r="CG36" s="686"/>
      <c r="CH36" s="425">
        <f>'STUDENT PROFILE'!$A$32</f>
        <v>26</v>
      </c>
      <c r="CI36" s="426" t="str">
        <f>'STUDENT PROFILE'!$C$32</f>
        <v>Nisha</v>
      </c>
      <c r="CJ36" s="427">
        <f>'STUDENT PROFILE'!$D$32</f>
        <v>2795</v>
      </c>
      <c r="CK36" s="551">
        <f t="shared" si="0"/>
        <v>5</v>
      </c>
      <c r="CL36" s="551">
        <f t="shared" si="1"/>
        <v>5</v>
      </c>
      <c r="CM36" s="551">
        <f t="shared" si="2"/>
        <v>15</v>
      </c>
      <c r="CN36" s="552">
        <f t="shared" si="3"/>
        <v>25</v>
      </c>
      <c r="CO36" s="551">
        <f t="shared" si="4"/>
        <v>5</v>
      </c>
      <c r="CP36" s="551">
        <f t="shared" si="5"/>
        <v>5</v>
      </c>
      <c r="CQ36" s="551">
        <f t="shared" si="6"/>
        <v>15</v>
      </c>
      <c r="CR36" s="433">
        <f t="shared" si="7"/>
        <v>25</v>
      </c>
      <c r="CS36" s="433">
        <f t="shared" si="43"/>
        <v>50</v>
      </c>
      <c r="CT36" s="433">
        <f t="shared" si="44"/>
        <v>50</v>
      </c>
      <c r="CU36" s="430">
        <f t="shared" si="45"/>
        <v>50</v>
      </c>
      <c r="CV36" s="430" t="str">
        <f t="shared" si="46"/>
        <v>C2</v>
      </c>
      <c r="CW36" s="430" t="str">
        <f t="shared" si="47"/>
        <v>5</v>
      </c>
      <c r="CX36" s="686"/>
      <c r="CY36" s="425">
        <f>'STUDENT PROFILE'!A32</f>
        <v>26</v>
      </c>
      <c r="CZ36" s="426" t="str">
        <f>'STUDENT PROFILE'!$C$32</f>
        <v>Nisha</v>
      </c>
      <c r="DA36" s="427">
        <f>'STUDENT PROFILE'!$D$32</f>
        <v>2795</v>
      </c>
      <c r="DB36" s="429" t="str">
        <f t="shared" si="48"/>
        <v>C2</v>
      </c>
      <c r="DC36" s="429" t="str">
        <f t="shared" si="49"/>
        <v>C2</v>
      </c>
      <c r="DD36" s="429" t="str">
        <f t="shared" si="50"/>
        <v>C2</v>
      </c>
      <c r="DE36" s="430" t="str">
        <f t="shared" si="51"/>
        <v>C2</v>
      </c>
      <c r="DF36" s="429" t="str">
        <f t="shared" si="52"/>
        <v>C2</v>
      </c>
      <c r="DG36" s="429" t="str">
        <f t="shared" si="53"/>
        <v>C2</v>
      </c>
      <c r="DH36" s="429" t="str">
        <f t="shared" si="54"/>
        <v>C2</v>
      </c>
      <c r="DI36" s="433" t="str">
        <f t="shared" si="55"/>
        <v>C2</v>
      </c>
      <c r="DJ36" s="430" t="str">
        <f t="shared" si="56"/>
        <v>C2</v>
      </c>
      <c r="DK36" s="430" t="str">
        <f t="shared" si="57"/>
        <v>C2</v>
      </c>
      <c r="DL36" s="430" t="str">
        <f t="shared" si="58"/>
        <v>C2</v>
      </c>
    </row>
    <row r="37" spans="1:116" ht="15" customHeight="1">
      <c r="A37" s="686"/>
      <c r="B37" s="425">
        <f>'STUDENT PROFILE'!$A$33</f>
        <v>27</v>
      </c>
      <c r="C37" s="426" t="str">
        <f>'STUDENT PROFILE'!$C$33</f>
        <v>Hitesh Kumar</v>
      </c>
      <c r="D37" s="427">
        <f>'STUDENT PROFILE'!$D$33</f>
        <v>2800</v>
      </c>
      <c r="E37" s="428">
        <v>5</v>
      </c>
      <c r="F37" s="428">
        <v>5</v>
      </c>
      <c r="G37" s="428">
        <v>5</v>
      </c>
      <c r="H37" s="428"/>
      <c r="I37" s="428"/>
      <c r="J37" s="428">
        <v>25</v>
      </c>
      <c r="K37" s="429">
        <f t="shared" si="9"/>
        <v>40</v>
      </c>
      <c r="L37" s="429">
        <f t="shared" si="10"/>
        <v>50</v>
      </c>
      <c r="M37" s="430" t="str">
        <f t="shared" si="11"/>
        <v>C2</v>
      </c>
      <c r="N37" s="430" t="str">
        <f t="shared" si="12"/>
        <v>5</v>
      </c>
      <c r="O37" s="770"/>
      <c r="P37" s="425">
        <f>'STUDENT PROFILE'!$A$33</f>
        <v>27</v>
      </c>
      <c r="Q37" s="426" t="str">
        <f>'STUDENT PROFILE'!$C$33</f>
        <v>Hitesh Kumar</v>
      </c>
      <c r="R37" s="427">
        <f>'STUDENT PROFILE'!$D$33</f>
        <v>2800</v>
      </c>
      <c r="S37" s="428">
        <v>5</v>
      </c>
      <c r="T37" s="428">
        <v>5</v>
      </c>
      <c r="U37" s="428">
        <v>5</v>
      </c>
      <c r="V37" s="428"/>
      <c r="W37" s="428"/>
      <c r="X37" s="428">
        <v>25</v>
      </c>
      <c r="Y37" s="429">
        <f t="shared" si="13"/>
        <v>40</v>
      </c>
      <c r="Z37" s="429">
        <f t="shared" si="14"/>
        <v>50</v>
      </c>
      <c r="AA37" s="434" t="str">
        <f t="shared" si="15"/>
        <v>C2</v>
      </c>
      <c r="AB37" s="430" t="str">
        <f t="shared" si="16"/>
        <v>5</v>
      </c>
      <c r="AC37" s="686"/>
      <c r="AD37" s="425">
        <f>'STUDENT PROFILE'!$A$33</f>
        <v>27</v>
      </c>
      <c r="AE37" s="426" t="str">
        <f>'STUDENT PROFILE'!$C$33</f>
        <v>Hitesh Kumar</v>
      </c>
      <c r="AF37" s="427">
        <f>'STUDENT PROFILE'!$D$33</f>
        <v>2800</v>
      </c>
      <c r="AG37" s="431">
        <v>50</v>
      </c>
      <c r="AH37" s="429">
        <f t="shared" si="17"/>
        <v>45</v>
      </c>
      <c r="AI37" s="429">
        <f t="shared" si="18"/>
        <v>50</v>
      </c>
      <c r="AJ37" s="430" t="str">
        <f t="shared" si="19"/>
        <v>C2</v>
      </c>
      <c r="AK37" s="430" t="str">
        <f t="shared" si="20"/>
        <v>5</v>
      </c>
      <c r="AL37" s="429">
        <f t="shared" si="21"/>
        <v>5</v>
      </c>
      <c r="AM37" s="429">
        <f t="shared" si="22"/>
        <v>5</v>
      </c>
      <c r="AN37" s="429">
        <f t="shared" si="23"/>
        <v>15</v>
      </c>
      <c r="AO37" s="430">
        <f t="shared" si="24"/>
        <v>25</v>
      </c>
      <c r="AP37" s="430" t="str">
        <f t="shared" si="25"/>
        <v>C2</v>
      </c>
      <c r="AQ37" s="686"/>
      <c r="AR37" s="425">
        <f>'STUDENT PROFILE'!$A$33</f>
        <v>27</v>
      </c>
      <c r="AS37" s="426" t="str">
        <f>'STUDENT PROFILE'!$C$33</f>
        <v>Hitesh Kumar</v>
      </c>
      <c r="AT37" s="427">
        <f>'STUDENT PROFILE'!$D$33</f>
        <v>2800</v>
      </c>
      <c r="AU37" s="428">
        <v>5</v>
      </c>
      <c r="AV37" s="428">
        <v>5</v>
      </c>
      <c r="AW37" s="428">
        <v>5</v>
      </c>
      <c r="AX37" s="428"/>
      <c r="AY37" s="428"/>
      <c r="AZ37" s="428">
        <v>25</v>
      </c>
      <c r="BA37" s="429">
        <f t="shared" si="26"/>
        <v>40</v>
      </c>
      <c r="BB37" s="429">
        <f t="shared" si="27"/>
        <v>50</v>
      </c>
      <c r="BC37" s="430" t="str">
        <f t="shared" si="28"/>
        <v>C2</v>
      </c>
      <c r="BD37" s="430" t="str">
        <f t="shared" si="29"/>
        <v>5</v>
      </c>
      <c r="BE37" s="686"/>
      <c r="BF37" s="425">
        <f>'STUDENT PROFILE'!$A$33</f>
        <v>27</v>
      </c>
      <c r="BG37" s="426" t="str">
        <f>'STUDENT PROFILE'!$C$33</f>
        <v>Hitesh Kumar</v>
      </c>
      <c r="BH37" s="427">
        <f>'STUDENT PROFILE'!$D$33</f>
        <v>2800</v>
      </c>
      <c r="BI37" s="428">
        <v>5</v>
      </c>
      <c r="BJ37" s="428">
        <v>5</v>
      </c>
      <c r="BK37" s="428">
        <v>5</v>
      </c>
      <c r="BL37" s="428"/>
      <c r="BM37" s="428"/>
      <c r="BN37" s="428">
        <v>25</v>
      </c>
      <c r="BO37" s="429">
        <f t="shared" si="30"/>
        <v>40</v>
      </c>
      <c r="BP37" s="429">
        <f t="shared" si="31"/>
        <v>50</v>
      </c>
      <c r="BQ37" s="430" t="str">
        <f t="shared" si="32"/>
        <v>C2</v>
      </c>
      <c r="BR37" s="430" t="str">
        <f t="shared" si="33"/>
        <v>5</v>
      </c>
      <c r="BS37" s="686"/>
      <c r="BT37" s="425">
        <f>'STUDENT PROFILE'!$A$33</f>
        <v>27</v>
      </c>
      <c r="BU37" s="432" t="str">
        <f>'STUDENT PROFILE'!$C$33</f>
        <v>Hitesh Kumar</v>
      </c>
      <c r="BV37" s="427">
        <f>'STUDENT PROFILE'!$D$33</f>
        <v>2800</v>
      </c>
      <c r="BW37" s="431">
        <v>50</v>
      </c>
      <c r="BX37" s="429">
        <f t="shared" si="34"/>
        <v>45</v>
      </c>
      <c r="BY37" s="429">
        <f t="shared" si="35"/>
        <v>50</v>
      </c>
      <c r="BZ37" s="430" t="str">
        <f t="shared" si="36"/>
        <v>C2</v>
      </c>
      <c r="CA37" s="430" t="str">
        <f t="shared" si="37"/>
        <v>5</v>
      </c>
      <c r="CB37" s="429">
        <f t="shared" si="38"/>
        <v>5</v>
      </c>
      <c r="CC37" s="429">
        <f t="shared" si="39"/>
        <v>5</v>
      </c>
      <c r="CD37" s="429">
        <f t="shared" si="40"/>
        <v>15</v>
      </c>
      <c r="CE37" s="430">
        <f t="shared" si="41"/>
        <v>25</v>
      </c>
      <c r="CF37" s="430" t="str">
        <f t="shared" si="42"/>
        <v>C2</v>
      </c>
      <c r="CG37" s="686"/>
      <c r="CH37" s="425">
        <f>'STUDENT PROFILE'!$A$33</f>
        <v>27</v>
      </c>
      <c r="CI37" s="426" t="str">
        <f>'STUDENT PROFILE'!$C$33</f>
        <v>Hitesh Kumar</v>
      </c>
      <c r="CJ37" s="427">
        <f>'STUDENT PROFILE'!$D$33</f>
        <v>2800</v>
      </c>
      <c r="CK37" s="551">
        <f t="shared" si="0"/>
        <v>5</v>
      </c>
      <c r="CL37" s="551">
        <f t="shared" si="1"/>
        <v>5</v>
      </c>
      <c r="CM37" s="551">
        <f t="shared" si="2"/>
        <v>15</v>
      </c>
      <c r="CN37" s="552">
        <f t="shared" si="3"/>
        <v>25</v>
      </c>
      <c r="CO37" s="551">
        <f t="shared" si="4"/>
        <v>5</v>
      </c>
      <c r="CP37" s="551">
        <f t="shared" si="5"/>
        <v>5</v>
      </c>
      <c r="CQ37" s="551">
        <f t="shared" si="6"/>
        <v>15</v>
      </c>
      <c r="CR37" s="433">
        <f t="shared" si="7"/>
        <v>25</v>
      </c>
      <c r="CS37" s="433">
        <f t="shared" si="43"/>
        <v>50</v>
      </c>
      <c r="CT37" s="433">
        <f t="shared" si="44"/>
        <v>50</v>
      </c>
      <c r="CU37" s="430">
        <f t="shared" si="45"/>
        <v>50</v>
      </c>
      <c r="CV37" s="430" t="str">
        <f t="shared" si="46"/>
        <v>C2</v>
      </c>
      <c r="CW37" s="430" t="str">
        <f t="shared" si="47"/>
        <v>5</v>
      </c>
      <c r="CX37" s="686"/>
      <c r="CY37" s="425">
        <f>'STUDENT PROFILE'!A33</f>
        <v>27</v>
      </c>
      <c r="CZ37" s="426" t="str">
        <f>'STUDENT PROFILE'!$C$33</f>
        <v>Hitesh Kumar</v>
      </c>
      <c r="DA37" s="427">
        <f>'STUDENT PROFILE'!$D$33</f>
        <v>2800</v>
      </c>
      <c r="DB37" s="429" t="str">
        <f t="shared" si="48"/>
        <v>C2</v>
      </c>
      <c r="DC37" s="429" t="str">
        <f t="shared" si="49"/>
        <v>C2</v>
      </c>
      <c r="DD37" s="429" t="str">
        <f t="shared" si="50"/>
        <v>C2</v>
      </c>
      <c r="DE37" s="430" t="str">
        <f t="shared" si="51"/>
        <v>C2</v>
      </c>
      <c r="DF37" s="429" t="str">
        <f t="shared" si="52"/>
        <v>C2</v>
      </c>
      <c r="DG37" s="429" t="str">
        <f t="shared" si="53"/>
        <v>C2</v>
      </c>
      <c r="DH37" s="429" t="str">
        <f t="shared" si="54"/>
        <v>C2</v>
      </c>
      <c r="DI37" s="433" t="str">
        <f t="shared" si="55"/>
        <v>C2</v>
      </c>
      <c r="DJ37" s="430" t="str">
        <f t="shared" si="56"/>
        <v>C2</v>
      </c>
      <c r="DK37" s="430" t="str">
        <f t="shared" si="57"/>
        <v>C2</v>
      </c>
      <c r="DL37" s="430" t="str">
        <f t="shared" si="58"/>
        <v>C2</v>
      </c>
    </row>
    <row r="38" spans="1:116" ht="15" customHeight="1">
      <c r="A38" s="686"/>
      <c r="B38" s="425">
        <f>'STUDENT PROFILE'!$A$34</f>
        <v>28</v>
      </c>
      <c r="C38" s="426" t="str">
        <f>'STUDENT PROFILE'!$C$34</f>
        <v>Dushyant</v>
      </c>
      <c r="D38" s="427">
        <f>'STUDENT PROFILE'!$D$34</f>
        <v>2801</v>
      </c>
      <c r="E38" s="428">
        <v>5</v>
      </c>
      <c r="F38" s="428">
        <v>5</v>
      </c>
      <c r="G38" s="428">
        <v>5</v>
      </c>
      <c r="H38" s="428"/>
      <c r="I38" s="428"/>
      <c r="J38" s="428">
        <v>25</v>
      </c>
      <c r="K38" s="429">
        <f t="shared" si="9"/>
        <v>40</v>
      </c>
      <c r="L38" s="429">
        <f t="shared" si="10"/>
        <v>50</v>
      </c>
      <c r="M38" s="430" t="str">
        <f t="shared" si="11"/>
        <v>C2</v>
      </c>
      <c r="N38" s="430" t="str">
        <f t="shared" si="12"/>
        <v>5</v>
      </c>
      <c r="O38" s="770"/>
      <c r="P38" s="425">
        <f>'STUDENT PROFILE'!$A$34</f>
        <v>28</v>
      </c>
      <c r="Q38" s="426" t="str">
        <f>'STUDENT PROFILE'!$C$34</f>
        <v>Dushyant</v>
      </c>
      <c r="R38" s="427">
        <f>'STUDENT PROFILE'!$D$34</f>
        <v>2801</v>
      </c>
      <c r="S38" s="428">
        <v>5</v>
      </c>
      <c r="T38" s="428">
        <v>5</v>
      </c>
      <c r="U38" s="428">
        <v>5</v>
      </c>
      <c r="V38" s="428"/>
      <c r="W38" s="428"/>
      <c r="X38" s="428">
        <v>25</v>
      </c>
      <c r="Y38" s="429">
        <f t="shared" si="13"/>
        <v>40</v>
      </c>
      <c r="Z38" s="429">
        <f t="shared" si="14"/>
        <v>50</v>
      </c>
      <c r="AA38" s="434" t="str">
        <f t="shared" si="15"/>
        <v>C2</v>
      </c>
      <c r="AB38" s="430" t="str">
        <f t="shared" si="16"/>
        <v>5</v>
      </c>
      <c r="AC38" s="686"/>
      <c r="AD38" s="425">
        <f>'STUDENT PROFILE'!$A$34</f>
        <v>28</v>
      </c>
      <c r="AE38" s="426" t="str">
        <f>'STUDENT PROFILE'!$C$34</f>
        <v>Dushyant</v>
      </c>
      <c r="AF38" s="427">
        <f>'STUDENT PROFILE'!$D$34</f>
        <v>2801</v>
      </c>
      <c r="AG38" s="431">
        <v>50</v>
      </c>
      <c r="AH38" s="429">
        <f t="shared" si="17"/>
        <v>45</v>
      </c>
      <c r="AI38" s="429">
        <f t="shared" si="18"/>
        <v>50</v>
      </c>
      <c r="AJ38" s="430" t="str">
        <f t="shared" si="19"/>
        <v>C2</v>
      </c>
      <c r="AK38" s="430" t="str">
        <f t="shared" si="20"/>
        <v>5</v>
      </c>
      <c r="AL38" s="429">
        <f t="shared" si="21"/>
        <v>5</v>
      </c>
      <c r="AM38" s="429">
        <f t="shared" si="22"/>
        <v>5</v>
      </c>
      <c r="AN38" s="429">
        <f t="shared" si="23"/>
        <v>15</v>
      </c>
      <c r="AO38" s="430">
        <f t="shared" si="24"/>
        <v>25</v>
      </c>
      <c r="AP38" s="430" t="str">
        <f t="shared" si="25"/>
        <v>C2</v>
      </c>
      <c r="AQ38" s="686"/>
      <c r="AR38" s="425">
        <f>'STUDENT PROFILE'!$A$34</f>
        <v>28</v>
      </c>
      <c r="AS38" s="426" t="str">
        <f>'STUDENT PROFILE'!$C$34</f>
        <v>Dushyant</v>
      </c>
      <c r="AT38" s="427">
        <f>'STUDENT PROFILE'!$D$34</f>
        <v>2801</v>
      </c>
      <c r="AU38" s="428">
        <v>5</v>
      </c>
      <c r="AV38" s="428">
        <v>5</v>
      </c>
      <c r="AW38" s="428">
        <v>5</v>
      </c>
      <c r="AX38" s="428"/>
      <c r="AY38" s="428"/>
      <c r="AZ38" s="428">
        <v>25</v>
      </c>
      <c r="BA38" s="429">
        <f t="shared" si="26"/>
        <v>40</v>
      </c>
      <c r="BB38" s="429">
        <f t="shared" si="27"/>
        <v>50</v>
      </c>
      <c r="BC38" s="430" t="str">
        <f t="shared" si="28"/>
        <v>C2</v>
      </c>
      <c r="BD38" s="430" t="str">
        <f t="shared" si="29"/>
        <v>5</v>
      </c>
      <c r="BE38" s="686"/>
      <c r="BF38" s="425">
        <f>'STUDENT PROFILE'!$A$34</f>
        <v>28</v>
      </c>
      <c r="BG38" s="426" t="str">
        <f>'STUDENT PROFILE'!$C$34</f>
        <v>Dushyant</v>
      </c>
      <c r="BH38" s="427">
        <f>'STUDENT PROFILE'!$D$34</f>
        <v>2801</v>
      </c>
      <c r="BI38" s="428">
        <v>5</v>
      </c>
      <c r="BJ38" s="428">
        <v>5</v>
      </c>
      <c r="BK38" s="428">
        <v>5</v>
      </c>
      <c r="BL38" s="428"/>
      <c r="BM38" s="428"/>
      <c r="BN38" s="428">
        <v>25</v>
      </c>
      <c r="BO38" s="429">
        <f t="shared" si="30"/>
        <v>40</v>
      </c>
      <c r="BP38" s="429">
        <f t="shared" si="31"/>
        <v>50</v>
      </c>
      <c r="BQ38" s="430" t="str">
        <f t="shared" si="32"/>
        <v>C2</v>
      </c>
      <c r="BR38" s="430" t="str">
        <f t="shared" si="33"/>
        <v>5</v>
      </c>
      <c r="BS38" s="686"/>
      <c r="BT38" s="425">
        <f>'STUDENT PROFILE'!$A$34</f>
        <v>28</v>
      </c>
      <c r="BU38" s="432" t="str">
        <f>'STUDENT PROFILE'!$C$34</f>
        <v>Dushyant</v>
      </c>
      <c r="BV38" s="427">
        <f>'STUDENT PROFILE'!$D$34</f>
        <v>2801</v>
      </c>
      <c r="BW38" s="431">
        <v>50</v>
      </c>
      <c r="BX38" s="429">
        <f t="shared" si="34"/>
        <v>45</v>
      </c>
      <c r="BY38" s="429">
        <f t="shared" si="35"/>
        <v>50</v>
      </c>
      <c r="BZ38" s="430" t="str">
        <f t="shared" si="36"/>
        <v>C2</v>
      </c>
      <c r="CA38" s="430" t="str">
        <f t="shared" si="37"/>
        <v>5</v>
      </c>
      <c r="CB38" s="429">
        <f t="shared" si="38"/>
        <v>5</v>
      </c>
      <c r="CC38" s="429">
        <f t="shared" si="39"/>
        <v>5</v>
      </c>
      <c r="CD38" s="429">
        <f t="shared" si="40"/>
        <v>15</v>
      </c>
      <c r="CE38" s="430">
        <f t="shared" si="41"/>
        <v>25</v>
      </c>
      <c r="CF38" s="430" t="str">
        <f t="shared" si="42"/>
        <v>C2</v>
      </c>
      <c r="CG38" s="686"/>
      <c r="CH38" s="425">
        <f>'STUDENT PROFILE'!$A$34</f>
        <v>28</v>
      </c>
      <c r="CI38" s="426" t="str">
        <f>'STUDENT PROFILE'!$C$34</f>
        <v>Dushyant</v>
      </c>
      <c r="CJ38" s="427">
        <f>'STUDENT PROFILE'!$D$34</f>
        <v>2801</v>
      </c>
      <c r="CK38" s="551">
        <f t="shared" si="0"/>
        <v>5</v>
      </c>
      <c r="CL38" s="551">
        <f t="shared" si="1"/>
        <v>5</v>
      </c>
      <c r="CM38" s="551">
        <f t="shared" si="2"/>
        <v>15</v>
      </c>
      <c r="CN38" s="552">
        <f t="shared" si="3"/>
        <v>25</v>
      </c>
      <c r="CO38" s="551">
        <f t="shared" si="4"/>
        <v>5</v>
      </c>
      <c r="CP38" s="551">
        <f t="shared" si="5"/>
        <v>5</v>
      </c>
      <c r="CQ38" s="551">
        <f t="shared" si="6"/>
        <v>15</v>
      </c>
      <c r="CR38" s="433">
        <f t="shared" si="7"/>
        <v>25</v>
      </c>
      <c r="CS38" s="433">
        <f t="shared" si="43"/>
        <v>50</v>
      </c>
      <c r="CT38" s="433">
        <f t="shared" si="44"/>
        <v>50</v>
      </c>
      <c r="CU38" s="430">
        <f t="shared" si="45"/>
        <v>50</v>
      </c>
      <c r="CV38" s="430" t="str">
        <f t="shared" si="46"/>
        <v>C2</v>
      </c>
      <c r="CW38" s="430" t="str">
        <f t="shared" si="47"/>
        <v>5</v>
      </c>
      <c r="CX38" s="686"/>
      <c r="CY38" s="425">
        <f>'STUDENT PROFILE'!A34</f>
        <v>28</v>
      </c>
      <c r="CZ38" s="426" t="str">
        <f>'STUDENT PROFILE'!$C$34</f>
        <v>Dushyant</v>
      </c>
      <c r="DA38" s="427">
        <f>'STUDENT PROFILE'!$D$34</f>
        <v>2801</v>
      </c>
      <c r="DB38" s="429" t="str">
        <f t="shared" si="48"/>
        <v>C2</v>
      </c>
      <c r="DC38" s="429" t="str">
        <f t="shared" si="49"/>
        <v>C2</v>
      </c>
      <c r="DD38" s="429" t="str">
        <f t="shared" si="50"/>
        <v>C2</v>
      </c>
      <c r="DE38" s="430" t="str">
        <f t="shared" si="51"/>
        <v>C2</v>
      </c>
      <c r="DF38" s="429" t="str">
        <f t="shared" si="52"/>
        <v>C2</v>
      </c>
      <c r="DG38" s="429" t="str">
        <f t="shared" si="53"/>
        <v>C2</v>
      </c>
      <c r="DH38" s="429" t="str">
        <f t="shared" si="54"/>
        <v>C2</v>
      </c>
      <c r="DI38" s="433" t="str">
        <f t="shared" si="55"/>
        <v>C2</v>
      </c>
      <c r="DJ38" s="430" t="str">
        <f t="shared" si="56"/>
        <v>C2</v>
      </c>
      <c r="DK38" s="430" t="str">
        <f t="shared" si="57"/>
        <v>C2</v>
      </c>
      <c r="DL38" s="430" t="str">
        <f t="shared" si="58"/>
        <v>C2</v>
      </c>
    </row>
    <row r="39" spans="1:116" ht="15" customHeight="1">
      <c r="A39" s="686"/>
      <c r="B39" s="425">
        <f>'STUDENT PROFILE'!$A$35</f>
        <v>29</v>
      </c>
      <c r="C39" s="426" t="str">
        <f>'STUDENT PROFILE'!$C$35</f>
        <v>Ruchi</v>
      </c>
      <c r="D39" s="427">
        <f>'STUDENT PROFILE'!$D$35</f>
        <v>2804</v>
      </c>
      <c r="E39" s="428">
        <v>5</v>
      </c>
      <c r="F39" s="428">
        <v>5</v>
      </c>
      <c r="G39" s="428">
        <v>5</v>
      </c>
      <c r="H39" s="428"/>
      <c r="I39" s="428"/>
      <c r="J39" s="428">
        <v>25</v>
      </c>
      <c r="K39" s="429">
        <f t="shared" si="9"/>
        <v>40</v>
      </c>
      <c r="L39" s="429">
        <f t="shared" si="10"/>
        <v>50</v>
      </c>
      <c r="M39" s="430" t="str">
        <f t="shared" si="11"/>
        <v>C2</v>
      </c>
      <c r="N39" s="430" t="str">
        <f t="shared" si="12"/>
        <v>5</v>
      </c>
      <c r="O39" s="770"/>
      <c r="P39" s="425">
        <f>'STUDENT PROFILE'!$A$35</f>
        <v>29</v>
      </c>
      <c r="Q39" s="426" t="str">
        <f>'STUDENT PROFILE'!$C$35</f>
        <v>Ruchi</v>
      </c>
      <c r="R39" s="427">
        <f>'STUDENT PROFILE'!$D$35</f>
        <v>2804</v>
      </c>
      <c r="S39" s="428">
        <v>5</v>
      </c>
      <c r="T39" s="428">
        <v>5</v>
      </c>
      <c r="U39" s="428">
        <v>5</v>
      </c>
      <c r="V39" s="428"/>
      <c r="W39" s="428"/>
      <c r="X39" s="428">
        <v>25</v>
      </c>
      <c r="Y39" s="429">
        <f t="shared" si="13"/>
        <v>40</v>
      </c>
      <c r="Z39" s="429">
        <f t="shared" si="14"/>
        <v>50</v>
      </c>
      <c r="AA39" s="434" t="str">
        <f t="shared" si="15"/>
        <v>C2</v>
      </c>
      <c r="AB39" s="430" t="str">
        <f t="shared" si="16"/>
        <v>5</v>
      </c>
      <c r="AC39" s="686"/>
      <c r="AD39" s="425">
        <f>'STUDENT PROFILE'!$A$35</f>
        <v>29</v>
      </c>
      <c r="AE39" s="426" t="str">
        <f>'STUDENT PROFILE'!$C$35</f>
        <v>Ruchi</v>
      </c>
      <c r="AF39" s="427">
        <f>'STUDENT PROFILE'!$D$35</f>
        <v>2804</v>
      </c>
      <c r="AG39" s="431">
        <v>50</v>
      </c>
      <c r="AH39" s="429">
        <f t="shared" si="17"/>
        <v>45</v>
      </c>
      <c r="AI39" s="429">
        <f t="shared" si="18"/>
        <v>50</v>
      </c>
      <c r="AJ39" s="430" t="str">
        <f t="shared" si="19"/>
        <v>C2</v>
      </c>
      <c r="AK39" s="430" t="str">
        <f t="shared" si="20"/>
        <v>5</v>
      </c>
      <c r="AL39" s="429">
        <f t="shared" si="21"/>
        <v>5</v>
      </c>
      <c r="AM39" s="429">
        <f t="shared" si="22"/>
        <v>5</v>
      </c>
      <c r="AN39" s="429">
        <f t="shared" si="23"/>
        <v>15</v>
      </c>
      <c r="AO39" s="430">
        <f t="shared" si="24"/>
        <v>25</v>
      </c>
      <c r="AP39" s="430" t="str">
        <f t="shared" si="25"/>
        <v>C2</v>
      </c>
      <c r="AQ39" s="686"/>
      <c r="AR39" s="425">
        <f>'STUDENT PROFILE'!$A$35</f>
        <v>29</v>
      </c>
      <c r="AS39" s="426" t="str">
        <f>'STUDENT PROFILE'!$C$35</f>
        <v>Ruchi</v>
      </c>
      <c r="AT39" s="427">
        <f>'STUDENT PROFILE'!$D$35</f>
        <v>2804</v>
      </c>
      <c r="AU39" s="428">
        <v>5</v>
      </c>
      <c r="AV39" s="428">
        <v>5</v>
      </c>
      <c r="AW39" s="428">
        <v>5</v>
      </c>
      <c r="AX39" s="428"/>
      <c r="AY39" s="428"/>
      <c r="AZ39" s="428">
        <v>25</v>
      </c>
      <c r="BA39" s="429">
        <f t="shared" si="26"/>
        <v>40</v>
      </c>
      <c r="BB39" s="429">
        <f t="shared" si="27"/>
        <v>50</v>
      </c>
      <c r="BC39" s="430" t="str">
        <f t="shared" si="28"/>
        <v>C2</v>
      </c>
      <c r="BD39" s="430" t="str">
        <f t="shared" si="29"/>
        <v>5</v>
      </c>
      <c r="BE39" s="686"/>
      <c r="BF39" s="425">
        <f>'STUDENT PROFILE'!$A$35</f>
        <v>29</v>
      </c>
      <c r="BG39" s="426" t="str">
        <f>'STUDENT PROFILE'!$C$35</f>
        <v>Ruchi</v>
      </c>
      <c r="BH39" s="427">
        <f>'STUDENT PROFILE'!$D$35</f>
        <v>2804</v>
      </c>
      <c r="BI39" s="428">
        <v>5</v>
      </c>
      <c r="BJ39" s="428">
        <v>5</v>
      </c>
      <c r="BK39" s="428">
        <v>5</v>
      </c>
      <c r="BL39" s="428"/>
      <c r="BM39" s="428"/>
      <c r="BN39" s="428">
        <v>25</v>
      </c>
      <c r="BO39" s="429">
        <f t="shared" si="30"/>
        <v>40</v>
      </c>
      <c r="BP39" s="429">
        <f t="shared" si="31"/>
        <v>50</v>
      </c>
      <c r="BQ39" s="430" t="str">
        <f t="shared" si="32"/>
        <v>C2</v>
      </c>
      <c r="BR39" s="430" t="str">
        <f t="shared" si="33"/>
        <v>5</v>
      </c>
      <c r="BS39" s="686"/>
      <c r="BT39" s="425">
        <f>'STUDENT PROFILE'!$A$35</f>
        <v>29</v>
      </c>
      <c r="BU39" s="432" t="str">
        <f>'STUDENT PROFILE'!$C$35</f>
        <v>Ruchi</v>
      </c>
      <c r="BV39" s="427">
        <f>'STUDENT PROFILE'!$D$35</f>
        <v>2804</v>
      </c>
      <c r="BW39" s="431">
        <v>50</v>
      </c>
      <c r="BX39" s="429">
        <f t="shared" si="34"/>
        <v>45</v>
      </c>
      <c r="BY39" s="429">
        <f t="shared" si="35"/>
        <v>50</v>
      </c>
      <c r="BZ39" s="430" t="str">
        <f t="shared" si="36"/>
        <v>C2</v>
      </c>
      <c r="CA39" s="430" t="str">
        <f t="shared" si="37"/>
        <v>5</v>
      </c>
      <c r="CB39" s="429">
        <f t="shared" si="38"/>
        <v>5</v>
      </c>
      <c r="CC39" s="429">
        <f t="shared" si="39"/>
        <v>5</v>
      </c>
      <c r="CD39" s="429">
        <f t="shared" si="40"/>
        <v>15</v>
      </c>
      <c r="CE39" s="430">
        <f t="shared" si="41"/>
        <v>25</v>
      </c>
      <c r="CF39" s="430" t="str">
        <f t="shared" si="42"/>
        <v>C2</v>
      </c>
      <c r="CG39" s="686"/>
      <c r="CH39" s="425">
        <f>'STUDENT PROFILE'!$A$35</f>
        <v>29</v>
      </c>
      <c r="CI39" s="426" t="str">
        <f>'STUDENT PROFILE'!$C$35</f>
        <v>Ruchi</v>
      </c>
      <c r="CJ39" s="427">
        <f>'STUDENT PROFILE'!$D$35</f>
        <v>2804</v>
      </c>
      <c r="CK39" s="551">
        <f t="shared" si="0"/>
        <v>5</v>
      </c>
      <c r="CL39" s="551">
        <f t="shared" si="1"/>
        <v>5</v>
      </c>
      <c r="CM39" s="551">
        <f t="shared" si="2"/>
        <v>15</v>
      </c>
      <c r="CN39" s="552">
        <f t="shared" si="3"/>
        <v>25</v>
      </c>
      <c r="CO39" s="551">
        <f t="shared" si="4"/>
        <v>5</v>
      </c>
      <c r="CP39" s="551">
        <f t="shared" si="5"/>
        <v>5</v>
      </c>
      <c r="CQ39" s="551">
        <f t="shared" si="6"/>
        <v>15</v>
      </c>
      <c r="CR39" s="433">
        <f t="shared" si="7"/>
        <v>25</v>
      </c>
      <c r="CS39" s="433">
        <f t="shared" si="43"/>
        <v>50</v>
      </c>
      <c r="CT39" s="433">
        <f t="shared" si="44"/>
        <v>50</v>
      </c>
      <c r="CU39" s="430">
        <f t="shared" si="45"/>
        <v>50</v>
      </c>
      <c r="CV39" s="430" t="str">
        <f t="shared" si="46"/>
        <v>C2</v>
      </c>
      <c r="CW39" s="430" t="str">
        <f t="shared" si="47"/>
        <v>5</v>
      </c>
      <c r="CX39" s="686"/>
      <c r="CY39" s="425">
        <f>'STUDENT PROFILE'!A35</f>
        <v>29</v>
      </c>
      <c r="CZ39" s="426" t="str">
        <f>'STUDENT PROFILE'!$C$35</f>
        <v>Ruchi</v>
      </c>
      <c r="DA39" s="427">
        <f>'STUDENT PROFILE'!$D$35</f>
        <v>2804</v>
      </c>
      <c r="DB39" s="429" t="str">
        <f t="shared" si="48"/>
        <v>C2</v>
      </c>
      <c r="DC39" s="429" t="str">
        <f t="shared" si="49"/>
        <v>C2</v>
      </c>
      <c r="DD39" s="429" t="str">
        <f t="shared" si="50"/>
        <v>C2</v>
      </c>
      <c r="DE39" s="430" t="str">
        <f t="shared" si="51"/>
        <v>C2</v>
      </c>
      <c r="DF39" s="429" t="str">
        <f t="shared" si="52"/>
        <v>C2</v>
      </c>
      <c r="DG39" s="429" t="str">
        <f t="shared" si="53"/>
        <v>C2</v>
      </c>
      <c r="DH39" s="429" t="str">
        <f t="shared" si="54"/>
        <v>C2</v>
      </c>
      <c r="DI39" s="433" t="str">
        <f t="shared" si="55"/>
        <v>C2</v>
      </c>
      <c r="DJ39" s="430" t="str">
        <f t="shared" si="56"/>
        <v>C2</v>
      </c>
      <c r="DK39" s="430" t="str">
        <f t="shared" si="57"/>
        <v>C2</v>
      </c>
      <c r="DL39" s="430" t="str">
        <f t="shared" si="58"/>
        <v>C2</v>
      </c>
    </row>
    <row r="40" spans="1:116" ht="15" customHeight="1">
      <c r="A40" s="686"/>
      <c r="B40" s="425">
        <f>'STUDENT PROFILE'!$A$36</f>
        <v>30</v>
      </c>
      <c r="C40" s="426" t="str">
        <f>'STUDENT PROFILE'!$C$36</f>
        <v>Bhavi</v>
      </c>
      <c r="D40" s="427">
        <f>'STUDENT PROFILE'!$D$36</f>
        <v>3060</v>
      </c>
      <c r="E40" s="428">
        <v>5</v>
      </c>
      <c r="F40" s="428">
        <v>5</v>
      </c>
      <c r="G40" s="428">
        <v>5</v>
      </c>
      <c r="H40" s="428"/>
      <c r="I40" s="428"/>
      <c r="J40" s="428">
        <v>25</v>
      </c>
      <c r="K40" s="429">
        <f t="shared" si="9"/>
        <v>40</v>
      </c>
      <c r="L40" s="429">
        <f t="shared" si="10"/>
        <v>50</v>
      </c>
      <c r="M40" s="430" t="str">
        <f t="shared" si="11"/>
        <v>C2</v>
      </c>
      <c r="N40" s="430" t="str">
        <f t="shared" si="12"/>
        <v>5</v>
      </c>
      <c r="O40" s="770"/>
      <c r="P40" s="425">
        <f>'STUDENT PROFILE'!$A$36</f>
        <v>30</v>
      </c>
      <c r="Q40" s="426" t="str">
        <f>'STUDENT PROFILE'!$C$36</f>
        <v>Bhavi</v>
      </c>
      <c r="R40" s="427">
        <f>'STUDENT PROFILE'!$D$36</f>
        <v>3060</v>
      </c>
      <c r="S40" s="428">
        <v>5</v>
      </c>
      <c r="T40" s="428">
        <v>5</v>
      </c>
      <c r="U40" s="428">
        <v>5</v>
      </c>
      <c r="V40" s="428"/>
      <c r="W40" s="428"/>
      <c r="X40" s="428">
        <v>25</v>
      </c>
      <c r="Y40" s="429">
        <f t="shared" si="13"/>
        <v>40</v>
      </c>
      <c r="Z40" s="429">
        <f t="shared" si="14"/>
        <v>50</v>
      </c>
      <c r="AA40" s="434" t="str">
        <f t="shared" si="15"/>
        <v>C2</v>
      </c>
      <c r="AB40" s="430" t="str">
        <f t="shared" si="16"/>
        <v>5</v>
      </c>
      <c r="AC40" s="686"/>
      <c r="AD40" s="425">
        <f>'STUDENT PROFILE'!$A$36</f>
        <v>30</v>
      </c>
      <c r="AE40" s="426" t="str">
        <f>'STUDENT PROFILE'!$C$36</f>
        <v>Bhavi</v>
      </c>
      <c r="AF40" s="427">
        <f>'STUDENT PROFILE'!$D$36</f>
        <v>3060</v>
      </c>
      <c r="AG40" s="431">
        <v>50</v>
      </c>
      <c r="AH40" s="429">
        <f t="shared" si="17"/>
        <v>45</v>
      </c>
      <c r="AI40" s="429">
        <f t="shared" si="18"/>
        <v>50</v>
      </c>
      <c r="AJ40" s="430" t="str">
        <f t="shared" si="19"/>
        <v>C2</v>
      </c>
      <c r="AK40" s="430" t="str">
        <f t="shared" si="20"/>
        <v>5</v>
      </c>
      <c r="AL40" s="429">
        <f t="shared" si="21"/>
        <v>5</v>
      </c>
      <c r="AM40" s="429">
        <f t="shared" si="22"/>
        <v>5</v>
      </c>
      <c r="AN40" s="429">
        <f t="shared" si="23"/>
        <v>15</v>
      </c>
      <c r="AO40" s="430">
        <f t="shared" si="24"/>
        <v>25</v>
      </c>
      <c r="AP40" s="430" t="str">
        <f t="shared" si="25"/>
        <v>C2</v>
      </c>
      <c r="AQ40" s="686"/>
      <c r="AR40" s="425">
        <f>'STUDENT PROFILE'!$A$36</f>
        <v>30</v>
      </c>
      <c r="AS40" s="426" t="str">
        <f>'STUDENT PROFILE'!$C$36</f>
        <v>Bhavi</v>
      </c>
      <c r="AT40" s="427">
        <f>'STUDENT PROFILE'!$D$36</f>
        <v>3060</v>
      </c>
      <c r="AU40" s="428">
        <v>5</v>
      </c>
      <c r="AV40" s="428">
        <v>5</v>
      </c>
      <c r="AW40" s="428">
        <v>5</v>
      </c>
      <c r="AX40" s="428"/>
      <c r="AY40" s="428"/>
      <c r="AZ40" s="428">
        <v>25</v>
      </c>
      <c r="BA40" s="429">
        <f t="shared" si="26"/>
        <v>40</v>
      </c>
      <c r="BB40" s="429">
        <f t="shared" si="27"/>
        <v>50</v>
      </c>
      <c r="BC40" s="430" t="str">
        <f t="shared" si="28"/>
        <v>C2</v>
      </c>
      <c r="BD40" s="430" t="str">
        <f t="shared" si="29"/>
        <v>5</v>
      </c>
      <c r="BE40" s="686"/>
      <c r="BF40" s="425">
        <f>'STUDENT PROFILE'!$A$36</f>
        <v>30</v>
      </c>
      <c r="BG40" s="426" t="str">
        <f>'STUDENT PROFILE'!$C$36</f>
        <v>Bhavi</v>
      </c>
      <c r="BH40" s="427">
        <f>'STUDENT PROFILE'!$D$36</f>
        <v>3060</v>
      </c>
      <c r="BI40" s="428">
        <v>5</v>
      </c>
      <c r="BJ40" s="428">
        <v>5</v>
      </c>
      <c r="BK40" s="428">
        <v>5</v>
      </c>
      <c r="BL40" s="428"/>
      <c r="BM40" s="428"/>
      <c r="BN40" s="428">
        <v>25</v>
      </c>
      <c r="BO40" s="429">
        <f t="shared" si="30"/>
        <v>40</v>
      </c>
      <c r="BP40" s="429">
        <f t="shared" si="31"/>
        <v>50</v>
      </c>
      <c r="BQ40" s="430" t="str">
        <f t="shared" si="32"/>
        <v>C2</v>
      </c>
      <c r="BR40" s="430" t="str">
        <f t="shared" si="33"/>
        <v>5</v>
      </c>
      <c r="BS40" s="686"/>
      <c r="BT40" s="425">
        <f>'STUDENT PROFILE'!$A$36</f>
        <v>30</v>
      </c>
      <c r="BU40" s="432" t="str">
        <f>'STUDENT PROFILE'!$C$36</f>
        <v>Bhavi</v>
      </c>
      <c r="BV40" s="427">
        <f>'STUDENT PROFILE'!$D$36</f>
        <v>3060</v>
      </c>
      <c r="BW40" s="431">
        <v>50</v>
      </c>
      <c r="BX40" s="429">
        <f t="shared" si="34"/>
        <v>45</v>
      </c>
      <c r="BY40" s="429">
        <f t="shared" si="35"/>
        <v>50</v>
      </c>
      <c r="BZ40" s="430" t="str">
        <f t="shared" si="36"/>
        <v>C2</v>
      </c>
      <c r="CA40" s="430" t="str">
        <f t="shared" si="37"/>
        <v>5</v>
      </c>
      <c r="CB40" s="429">
        <f t="shared" si="38"/>
        <v>5</v>
      </c>
      <c r="CC40" s="429">
        <f t="shared" si="39"/>
        <v>5</v>
      </c>
      <c r="CD40" s="429">
        <f t="shared" si="40"/>
        <v>15</v>
      </c>
      <c r="CE40" s="430">
        <f t="shared" si="41"/>
        <v>25</v>
      </c>
      <c r="CF40" s="430" t="str">
        <f t="shared" si="42"/>
        <v>C2</v>
      </c>
      <c r="CG40" s="686"/>
      <c r="CH40" s="425">
        <f>'STUDENT PROFILE'!$A$36</f>
        <v>30</v>
      </c>
      <c r="CI40" s="426" t="str">
        <f>'STUDENT PROFILE'!$C$36</f>
        <v>Bhavi</v>
      </c>
      <c r="CJ40" s="427">
        <f>'STUDENT PROFILE'!$D$36</f>
        <v>3060</v>
      </c>
      <c r="CK40" s="551">
        <f t="shared" si="0"/>
        <v>5</v>
      </c>
      <c r="CL40" s="551">
        <f t="shared" si="1"/>
        <v>5</v>
      </c>
      <c r="CM40" s="551">
        <f t="shared" si="2"/>
        <v>15</v>
      </c>
      <c r="CN40" s="552">
        <f t="shared" si="3"/>
        <v>25</v>
      </c>
      <c r="CO40" s="551">
        <f t="shared" si="4"/>
        <v>5</v>
      </c>
      <c r="CP40" s="551">
        <f t="shared" si="5"/>
        <v>5</v>
      </c>
      <c r="CQ40" s="551">
        <f t="shared" si="6"/>
        <v>15</v>
      </c>
      <c r="CR40" s="433">
        <f t="shared" si="7"/>
        <v>25</v>
      </c>
      <c r="CS40" s="433">
        <f t="shared" si="43"/>
        <v>50</v>
      </c>
      <c r="CT40" s="433">
        <f t="shared" si="44"/>
        <v>50</v>
      </c>
      <c r="CU40" s="430">
        <f t="shared" si="45"/>
        <v>50</v>
      </c>
      <c r="CV40" s="430" t="str">
        <f t="shared" si="46"/>
        <v>C2</v>
      </c>
      <c r="CW40" s="430" t="str">
        <f t="shared" si="47"/>
        <v>5</v>
      </c>
      <c r="CX40" s="686"/>
      <c r="CY40" s="425">
        <f>'STUDENT PROFILE'!A36</f>
        <v>30</v>
      </c>
      <c r="CZ40" s="426" t="str">
        <f>'STUDENT PROFILE'!$C$36</f>
        <v>Bhavi</v>
      </c>
      <c r="DA40" s="427">
        <f>'STUDENT PROFILE'!$D$36</f>
        <v>3060</v>
      </c>
      <c r="DB40" s="429" t="str">
        <f t="shared" si="48"/>
        <v>C2</v>
      </c>
      <c r="DC40" s="429" t="str">
        <f t="shared" si="49"/>
        <v>C2</v>
      </c>
      <c r="DD40" s="429" t="str">
        <f t="shared" si="50"/>
        <v>C2</v>
      </c>
      <c r="DE40" s="430" t="str">
        <f t="shared" si="51"/>
        <v>C2</v>
      </c>
      <c r="DF40" s="429" t="str">
        <f t="shared" si="52"/>
        <v>C2</v>
      </c>
      <c r="DG40" s="429" t="str">
        <f t="shared" si="53"/>
        <v>C2</v>
      </c>
      <c r="DH40" s="429" t="str">
        <f t="shared" si="54"/>
        <v>C2</v>
      </c>
      <c r="DI40" s="433" t="str">
        <f t="shared" si="55"/>
        <v>C2</v>
      </c>
      <c r="DJ40" s="430" t="str">
        <f t="shared" si="56"/>
        <v>C2</v>
      </c>
      <c r="DK40" s="430" t="str">
        <f t="shared" si="57"/>
        <v>C2</v>
      </c>
      <c r="DL40" s="430" t="str">
        <f t="shared" si="58"/>
        <v>C2</v>
      </c>
    </row>
    <row r="41" spans="1:116" ht="15" customHeight="1">
      <c r="A41" s="686"/>
      <c r="B41" s="425">
        <f>'STUDENT PROFILE'!$A$37</f>
        <v>31</v>
      </c>
      <c r="C41" s="426" t="str">
        <f>'STUDENT PROFILE'!$C$37</f>
        <v>Akshay Kumar</v>
      </c>
      <c r="D41" s="427">
        <f>'STUDENT PROFILE'!$D$37</f>
        <v>3061</v>
      </c>
      <c r="E41" s="428">
        <v>4</v>
      </c>
      <c r="F41" s="428">
        <v>4</v>
      </c>
      <c r="G41" s="428">
        <v>4</v>
      </c>
      <c r="H41" s="428"/>
      <c r="I41" s="428"/>
      <c r="J41" s="428">
        <v>18</v>
      </c>
      <c r="K41" s="429">
        <f t="shared" si="9"/>
        <v>30</v>
      </c>
      <c r="L41" s="429">
        <f t="shared" si="10"/>
        <v>38</v>
      </c>
      <c r="M41" s="430" t="str">
        <f t="shared" si="11"/>
        <v>D</v>
      </c>
      <c r="N41" s="430" t="str">
        <f t="shared" si="12"/>
        <v>4</v>
      </c>
      <c r="O41" s="770"/>
      <c r="P41" s="425">
        <f>'STUDENT PROFILE'!$A$37</f>
        <v>31</v>
      </c>
      <c r="Q41" s="426" t="str">
        <f>'STUDENT PROFILE'!$C$37</f>
        <v>Akshay Kumar</v>
      </c>
      <c r="R41" s="427">
        <f>'STUDENT PROFILE'!$D$37</f>
        <v>3061</v>
      </c>
      <c r="S41" s="428">
        <v>4</v>
      </c>
      <c r="T41" s="428">
        <v>4</v>
      </c>
      <c r="U41" s="428">
        <v>4</v>
      </c>
      <c r="V41" s="428"/>
      <c r="W41" s="428"/>
      <c r="X41" s="428">
        <v>18</v>
      </c>
      <c r="Y41" s="429">
        <f t="shared" si="13"/>
        <v>30</v>
      </c>
      <c r="Z41" s="429">
        <f t="shared" si="14"/>
        <v>38</v>
      </c>
      <c r="AA41" s="434" t="str">
        <f t="shared" si="15"/>
        <v>D</v>
      </c>
      <c r="AB41" s="430" t="str">
        <f t="shared" si="16"/>
        <v>4</v>
      </c>
      <c r="AC41" s="686"/>
      <c r="AD41" s="425">
        <f>'STUDENT PROFILE'!$A$37</f>
        <v>31</v>
      </c>
      <c r="AE41" s="426" t="str">
        <f>'STUDENT PROFILE'!$C$37</f>
        <v>Akshay Kumar</v>
      </c>
      <c r="AF41" s="427">
        <f>'STUDENT PROFILE'!$D$37</f>
        <v>3061</v>
      </c>
      <c r="AG41" s="435">
        <v>40</v>
      </c>
      <c r="AH41" s="429">
        <f t="shared" si="17"/>
        <v>36</v>
      </c>
      <c r="AI41" s="429">
        <f t="shared" si="18"/>
        <v>40</v>
      </c>
      <c r="AJ41" s="430" t="str">
        <f t="shared" si="19"/>
        <v>D</v>
      </c>
      <c r="AK41" s="430" t="str">
        <f t="shared" si="20"/>
        <v>4</v>
      </c>
      <c r="AL41" s="429">
        <f t="shared" si="21"/>
        <v>3.8</v>
      </c>
      <c r="AM41" s="429">
        <f t="shared" si="22"/>
        <v>3.8</v>
      </c>
      <c r="AN41" s="429">
        <f t="shared" si="23"/>
        <v>12</v>
      </c>
      <c r="AO41" s="430">
        <f t="shared" si="24"/>
        <v>20</v>
      </c>
      <c r="AP41" s="430" t="str">
        <f t="shared" si="25"/>
        <v>D</v>
      </c>
      <c r="AQ41" s="686"/>
      <c r="AR41" s="425">
        <f>'STUDENT PROFILE'!$A$37</f>
        <v>31</v>
      </c>
      <c r="AS41" s="426" t="str">
        <f>'STUDENT PROFILE'!$C$37</f>
        <v>Akshay Kumar</v>
      </c>
      <c r="AT41" s="427">
        <f>'STUDENT PROFILE'!$D$37</f>
        <v>3061</v>
      </c>
      <c r="AU41" s="428">
        <v>4</v>
      </c>
      <c r="AV41" s="428">
        <v>4</v>
      </c>
      <c r="AW41" s="428">
        <v>4</v>
      </c>
      <c r="AX41" s="428"/>
      <c r="AY41" s="428"/>
      <c r="AZ41" s="428">
        <v>18</v>
      </c>
      <c r="BA41" s="429">
        <f t="shared" si="26"/>
        <v>30</v>
      </c>
      <c r="BB41" s="429">
        <f t="shared" si="27"/>
        <v>38</v>
      </c>
      <c r="BC41" s="430" t="str">
        <f t="shared" si="28"/>
        <v>D</v>
      </c>
      <c r="BD41" s="430" t="str">
        <f t="shared" si="29"/>
        <v>4</v>
      </c>
      <c r="BE41" s="686"/>
      <c r="BF41" s="425">
        <f>'STUDENT PROFILE'!$A$37</f>
        <v>31</v>
      </c>
      <c r="BG41" s="426" t="str">
        <f>'STUDENT PROFILE'!$C$37</f>
        <v>Akshay Kumar</v>
      </c>
      <c r="BH41" s="427">
        <f>'STUDENT PROFILE'!$D$37</f>
        <v>3061</v>
      </c>
      <c r="BI41" s="428">
        <v>4</v>
      </c>
      <c r="BJ41" s="428">
        <v>4</v>
      </c>
      <c r="BK41" s="428">
        <v>4</v>
      </c>
      <c r="BL41" s="428"/>
      <c r="BM41" s="428"/>
      <c r="BN41" s="428">
        <v>18</v>
      </c>
      <c r="BO41" s="429">
        <f t="shared" si="30"/>
        <v>30</v>
      </c>
      <c r="BP41" s="429">
        <f t="shared" si="31"/>
        <v>38</v>
      </c>
      <c r="BQ41" s="430" t="str">
        <f t="shared" si="32"/>
        <v>D</v>
      </c>
      <c r="BR41" s="430" t="str">
        <f t="shared" si="33"/>
        <v>4</v>
      </c>
      <c r="BS41" s="686"/>
      <c r="BT41" s="425">
        <f>'STUDENT PROFILE'!$A$37</f>
        <v>31</v>
      </c>
      <c r="BU41" s="432" t="str">
        <f>'STUDENT PROFILE'!$C$37</f>
        <v>Akshay Kumar</v>
      </c>
      <c r="BV41" s="427">
        <f>'STUDENT PROFILE'!$D$37</f>
        <v>3061</v>
      </c>
      <c r="BW41" s="435">
        <v>40</v>
      </c>
      <c r="BX41" s="429">
        <f t="shared" si="34"/>
        <v>36</v>
      </c>
      <c r="BY41" s="429">
        <f t="shared" si="35"/>
        <v>40</v>
      </c>
      <c r="BZ41" s="430" t="str">
        <f t="shared" si="36"/>
        <v>D</v>
      </c>
      <c r="CA41" s="430" t="str">
        <f t="shared" si="37"/>
        <v>4</v>
      </c>
      <c r="CB41" s="429">
        <f t="shared" si="38"/>
        <v>3.8</v>
      </c>
      <c r="CC41" s="429">
        <f t="shared" si="39"/>
        <v>3.8</v>
      </c>
      <c r="CD41" s="429">
        <f t="shared" si="40"/>
        <v>12</v>
      </c>
      <c r="CE41" s="430">
        <f t="shared" si="41"/>
        <v>20</v>
      </c>
      <c r="CF41" s="430" t="str">
        <f t="shared" si="42"/>
        <v>D</v>
      </c>
      <c r="CG41" s="686"/>
      <c r="CH41" s="425">
        <f>'STUDENT PROFILE'!$A$37</f>
        <v>31</v>
      </c>
      <c r="CI41" s="426" t="str">
        <f>'STUDENT PROFILE'!$C$37</f>
        <v>Akshay Kumar</v>
      </c>
      <c r="CJ41" s="427">
        <f>'STUDENT PROFILE'!$D$37</f>
        <v>3061</v>
      </c>
      <c r="CK41" s="551">
        <f t="shared" si="0"/>
        <v>3.8</v>
      </c>
      <c r="CL41" s="551">
        <f t="shared" si="1"/>
        <v>3.8</v>
      </c>
      <c r="CM41" s="551">
        <f t="shared" si="2"/>
        <v>12</v>
      </c>
      <c r="CN41" s="552">
        <f t="shared" si="3"/>
        <v>20</v>
      </c>
      <c r="CO41" s="551">
        <f t="shared" si="4"/>
        <v>3.8</v>
      </c>
      <c r="CP41" s="551">
        <f t="shared" si="5"/>
        <v>3.8</v>
      </c>
      <c r="CQ41" s="551">
        <f t="shared" si="6"/>
        <v>12</v>
      </c>
      <c r="CR41" s="433">
        <f t="shared" si="7"/>
        <v>20</v>
      </c>
      <c r="CS41" s="433">
        <f t="shared" si="43"/>
        <v>38</v>
      </c>
      <c r="CT41" s="433">
        <f t="shared" si="44"/>
        <v>40</v>
      </c>
      <c r="CU41" s="430">
        <f t="shared" si="45"/>
        <v>40</v>
      </c>
      <c r="CV41" s="430" t="str">
        <f t="shared" si="46"/>
        <v>D</v>
      </c>
      <c r="CW41" s="430" t="str">
        <f t="shared" si="47"/>
        <v>4</v>
      </c>
      <c r="CX41" s="686"/>
      <c r="CY41" s="425">
        <f>'STUDENT PROFILE'!A37</f>
        <v>31</v>
      </c>
      <c r="CZ41" s="426" t="str">
        <f>'STUDENT PROFILE'!$C$37</f>
        <v>Akshay Kumar</v>
      </c>
      <c r="DA41" s="427">
        <f>'STUDENT PROFILE'!$D$37</f>
        <v>3061</v>
      </c>
      <c r="DB41" s="429" t="str">
        <f t="shared" si="48"/>
        <v>D</v>
      </c>
      <c r="DC41" s="429" t="str">
        <f t="shared" si="49"/>
        <v>D</v>
      </c>
      <c r="DD41" s="429" t="str">
        <f t="shared" si="50"/>
        <v>D</v>
      </c>
      <c r="DE41" s="430" t="str">
        <f t="shared" si="51"/>
        <v>D</v>
      </c>
      <c r="DF41" s="429" t="str">
        <f t="shared" si="52"/>
        <v>D</v>
      </c>
      <c r="DG41" s="429" t="str">
        <f t="shared" si="53"/>
        <v>D</v>
      </c>
      <c r="DH41" s="429" t="str">
        <f t="shared" si="54"/>
        <v>D</v>
      </c>
      <c r="DI41" s="433" t="str">
        <f t="shared" si="55"/>
        <v>D</v>
      </c>
      <c r="DJ41" s="430" t="str">
        <f t="shared" si="56"/>
        <v>D</v>
      </c>
      <c r="DK41" s="430" t="str">
        <f t="shared" si="57"/>
        <v>D</v>
      </c>
      <c r="DL41" s="430" t="str">
        <f t="shared" si="58"/>
        <v>D</v>
      </c>
    </row>
    <row r="42" spans="1:116" ht="15" customHeight="1">
      <c r="A42" s="686"/>
      <c r="B42" s="425">
        <f>'STUDENT PROFILE'!$A$38</f>
        <v>32</v>
      </c>
      <c r="C42" s="436" t="str">
        <f>'STUDENT PROFILE'!$C$38</f>
        <v>Satender Yadav</v>
      </c>
      <c r="D42" s="427">
        <f>'STUDENT PROFILE'!$D$38</f>
        <v>3062</v>
      </c>
      <c r="E42" s="428">
        <v>4</v>
      </c>
      <c r="F42" s="428">
        <v>4</v>
      </c>
      <c r="G42" s="428">
        <v>4</v>
      </c>
      <c r="H42" s="428"/>
      <c r="I42" s="428"/>
      <c r="J42" s="428">
        <v>18</v>
      </c>
      <c r="K42" s="429">
        <f t="shared" si="9"/>
        <v>30</v>
      </c>
      <c r="L42" s="429">
        <f t="shared" si="10"/>
        <v>38</v>
      </c>
      <c r="M42" s="430" t="str">
        <f t="shared" si="11"/>
        <v>D</v>
      </c>
      <c r="N42" s="430" t="str">
        <f t="shared" si="12"/>
        <v>4</v>
      </c>
      <c r="O42" s="770"/>
      <c r="P42" s="425">
        <f>'STUDENT PROFILE'!$A$38</f>
        <v>32</v>
      </c>
      <c r="Q42" s="436" t="str">
        <f>'STUDENT PROFILE'!$C$38</f>
        <v>Satender Yadav</v>
      </c>
      <c r="R42" s="427">
        <f>'STUDENT PROFILE'!$D$38</f>
        <v>3062</v>
      </c>
      <c r="S42" s="428">
        <v>4</v>
      </c>
      <c r="T42" s="428">
        <v>4</v>
      </c>
      <c r="U42" s="428">
        <v>4</v>
      </c>
      <c r="V42" s="428"/>
      <c r="W42" s="428"/>
      <c r="X42" s="428">
        <v>18</v>
      </c>
      <c r="Y42" s="429">
        <f t="shared" si="13"/>
        <v>30</v>
      </c>
      <c r="Z42" s="429">
        <f t="shared" si="14"/>
        <v>38</v>
      </c>
      <c r="AA42" s="434" t="str">
        <f t="shared" si="15"/>
        <v>D</v>
      </c>
      <c r="AB42" s="430" t="str">
        <f t="shared" si="16"/>
        <v>4</v>
      </c>
      <c r="AC42" s="686"/>
      <c r="AD42" s="425">
        <f>'STUDENT PROFILE'!$A$38</f>
        <v>32</v>
      </c>
      <c r="AE42" s="436" t="str">
        <f>'STUDENT PROFILE'!$C$38</f>
        <v>Satender Yadav</v>
      </c>
      <c r="AF42" s="427">
        <f>'STUDENT PROFILE'!$D$38</f>
        <v>3062</v>
      </c>
      <c r="AG42" s="435">
        <v>40</v>
      </c>
      <c r="AH42" s="429">
        <f t="shared" si="17"/>
        <v>36</v>
      </c>
      <c r="AI42" s="429">
        <f t="shared" si="18"/>
        <v>40</v>
      </c>
      <c r="AJ42" s="430" t="str">
        <f t="shared" si="19"/>
        <v>D</v>
      </c>
      <c r="AK42" s="430" t="str">
        <f t="shared" si="20"/>
        <v>4</v>
      </c>
      <c r="AL42" s="429">
        <f t="shared" si="21"/>
        <v>3.8</v>
      </c>
      <c r="AM42" s="429">
        <f t="shared" si="22"/>
        <v>3.8</v>
      </c>
      <c r="AN42" s="429">
        <f t="shared" si="23"/>
        <v>12</v>
      </c>
      <c r="AO42" s="430">
        <f t="shared" si="24"/>
        <v>20</v>
      </c>
      <c r="AP42" s="430" t="str">
        <f t="shared" si="25"/>
        <v>D</v>
      </c>
      <c r="AQ42" s="686"/>
      <c r="AR42" s="425">
        <f>'STUDENT PROFILE'!$A$38</f>
        <v>32</v>
      </c>
      <c r="AS42" s="436" t="str">
        <f>'STUDENT PROFILE'!$C$38</f>
        <v>Satender Yadav</v>
      </c>
      <c r="AT42" s="427">
        <f>'STUDENT PROFILE'!$D$38</f>
        <v>3062</v>
      </c>
      <c r="AU42" s="428">
        <v>4</v>
      </c>
      <c r="AV42" s="428">
        <v>4</v>
      </c>
      <c r="AW42" s="428">
        <v>4</v>
      </c>
      <c r="AX42" s="428"/>
      <c r="AY42" s="428"/>
      <c r="AZ42" s="428">
        <v>18</v>
      </c>
      <c r="BA42" s="429">
        <f t="shared" si="26"/>
        <v>30</v>
      </c>
      <c r="BB42" s="429">
        <f t="shared" si="27"/>
        <v>38</v>
      </c>
      <c r="BC42" s="430" t="str">
        <f t="shared" si="28"/>
        <v>D</v>
      </c>
      <c r="BD42" s="430" t="str">
        <f t="shared" si="29"/>
        <v>4</v>
      </c>
      <c r="BE42" s="686"/>
      <c r="BF42" s="425">
        <f>'STUDENT PROFILE'!$A$38</f>
        <v>32</v>
      </c>
      <c r="BG42" s="436" t="str">
        <f>'STUDENT PROFILE'!$C$38</f>
        <v>Satender Yadav</v>
      </c>
      <c r="BH42" s="427">
        <f>'STUDENT PROFILE'!$D$38</f>
        <v>3062</v>
      </c>
      <c r="BI42" s="428">
        <v>4</v>
      </c>
      <c r="BJ42" s="428">
        <v>4</v>
      </c>
      <c r="BK42" s="428">
        <v>4</v>
      </c>
      <c r="BL42" s="428"/>
      <c r="BM42" s="428"/>
      <c r="BN42" s="428">
        <v>18</v>
      </c>
      <c r="BO42" s="429">
        <f t="shared" si="30"/>
        <v>30</v>
      </c>
      <c r="BP42" s="429">
        <f t="shared" si="31"/>
        <v>38</v>
      </c>
      <c r="BQ42" s="430" t="str">
        <f t="shared" si="32"/>
        <v>D</v>
      </c>
      <c r="BR42" s="430" t="str">
        <f t="shared" si="33"/>
        <v>4</v>
      </c>
      <c r="BS42" s="686"/>
      <c r="BT42" s="425">
        <f>'STUDENT PROFILE'!$A$38</f>
        <v>32</v>
      </c>
      <c r="BU42" s="437" t="str">
        <f>'STUDENT PROFILE'!$C$38</f>
        <v>Satender Yadav</v>
      </c>
      <c r="BV42" s="427">
        <f>'STUDENT PROFILE'!$D$38</f>
        <v>3062</v>
      </c>
      <c r="BW42" s="435">
        <v>40</v>
      </c>
      <c r="BX42" s="429">
        <f t="shared" si="34"/>
        <v>36</v>
      </c>
      <c r="BY42" s="429">
        <f t="shared" si="35"/>
        <v>40</v>
      </c>
      <c r="BZ42" s="430" t="str">
        <f t="shared" si="36"/>
        <v>D</v>
      </c>
      <c r="CA42" s="430" t="str">
        <f t="shared" si="37"/>
        <v>4</v>
      </c>
      <c r="CB42" s="429">
        <f t="shared" si="38"/>
        <v>3.8</v>
      </c>
      <c r="CC42" s="429">
        <f t="shared" si="39"/>
        <v>3.8</v>
      </c>
      <c r="CD42" s="429">
        <f t="shared" si="40"/>
        <v>12</v>
      </c>
      <c r="CE42" s="430">
        <f t="shared" si="41"/>
        <v>20</v>
      </c>
      <c r="CF42" s="430" t="str">
        <f t="shared" si="42"/>
        <v>D</v>
      </c>
      <c r="CG42" s="686"/>
      <c r="CH42" s="425">
        <f>'STUDENT PROFILE'!$A$38</f>
        <v>32</v>
      </c>
      <c r="CI42" s="436" t="str">
        <f>'STUDENT PROFILE'!$C$38</f>
        <v>Satender Yadav</v>
      </c>
      <c r="CJ42" s="427">
        <f>'STUDENT PROFILE'!$D$38</f>
        <v>3062</v>
      </c>
      <c r="CK42" s="551">
        <f t="shared" ref="CK42:CK60" si="59">AL42</f>
        <v>3.8</v>
      </c>
      <c r="CL42" s="551">
        <f t="shared" ref="CL42:CL60" si="60">AM42</f>
        <v>3.8</v>
      </c>
      <c r="CM42" s="551">
        <f t="shared" ref="CM42:CM60" si="61">AN42</f>
        <v>12</v>
      </c>
      <c r="CN42" s="552">
        <f t="shared" ref="CN42:CN60" si="62">AO42</f>
        <v>20</v>
      </c>
      <c r="CO42" s="551">
        <f t="shared" ref="CO42:CO60" si="63">CB42</f>
        <v>3.8</v>
      </c>
      <c r="CP42" s="551">
        <f t="shared" ref="CP42:CP60" si="64">CC42</f>
        <v>3.8</v>
      </c>
      <c r="CQ42" s="551">
        <f t="shared" ref="CQ42:CQ60" si="65">CD42</f>
        <v>12</v>
      </c>
      <c r="CR42" s="433">
        <f t="shared" ref="CR42:CR60" si="66">CE42</f>
        <v>20</v>
      </c>
      <c r="CS42" s="433">
        <f t="shared" si="43"/>
        <v>38</v>
      </c>
      <c r="CT42" s="433">
        <f t="shared" si="44"/>
        <v>40</v>
      </c>
      <c r="CU42" s="430">
        <f t="shared" si="45"/>
        <v>40</v>
      </c>
      <c r="CV42" s="430" t="str">
        <f t="shared" si="46"/>
        <v>D</v>
      </c>
      <c r="CW42" s="430" t="str">
        <f t="shared" si="47"/>
        <v>4</v>
      </c>
      <c r="CX42" s="686"/>
      <c r="CY42" s="425">
        <f>'STUDENT PROFILE'!A38</f>
        <v>32</v>
      </c>
      <c r="CZ42" s="436" t="str">
        <f>'STUDENT PROFILE'!$C$38</f>
        <v>Satender Yadav</v>
      </c>
      <c r="DA42" s="427">
        <f>'STUDENT PROFILE'!$D$38</f>
        <v>3062</v>
      </c>
      <c r="DB42" s="429" t="str">
        <f t="shared" si="48"/>
        <v>D</v>
      </c>
      <c r="DC42" s="429" t="str">
        <f t="shared" si="49"/>
        <v>D</v>
      </c>
      <c r="DD42" s="429" t="str">
        <f t="shared" si="50"/>
        <v>D</v>
      </c>
      <c r="DE42" s="430" t="str">
        <f t="shared" si="51"/>
        <v>D</v>
      </c>
      <c r="DF42" s="429" t="str">
        <f t="shared" si="52"/>
        <v>D</v>
      </c>
      <c r="DG42" s="429" t="str">
        <f t="shared" si="53"/>
        <v>D</v>
      </c>
      <c r="DH42" s="429" t="str">
        <f t="shared" si="54"/>
        <v>D</v>
      </c>
      <c r="DI42" s="433" t="str">
        <f t="shared" si="55"/>
        <v>D</v>
      </c>
      <c r="DJ42" s="430" t="str">
        <f t="shared" si="56"/>
        <v>D</v>
      </c>
      <c r="DK42" s="430" t="str">
        <f t="shared" si="57"/>
        <v>D</v>
      </c>
      <c r="DL42" s="430" t="str">
        <f t="shared" si="58"/>
        <v>D</v>
      </c>
    </row>
    <row r="43" spans="1:116" ht="15" customHeight="1">
      <c r="A43" s="686"/>
      <c r="B43" s="425">
        <f>'STUDENT PROFILE'!$A$39</f>
        <v>33</v>
      </c>
      <c r="C43" s="426" t="str">
        <f>'STUDENT PROFILE'!$C$39</f>
        <v>Vikash</v>
      </c>
      <c r="D43" s="427">
        <f>'STUDENT PROFILE'!$D$39</f>
        <v>3063</v>
      </c>
      <c r="E43" s="428">
        <v>4</v>
      </c>
      <c r="F43" s="428">
        <v>4</v>
      </c>
      <c r="G43" s="428">
        <v>4</v>
      </c>
      <c r="H43" s="428"/>
      <c r="I43" s="428"/>
      <c r="J43" s="428">
        <v>18</v>
      </c>
      <c r="K43" s="429">
        <f t="shared" si="9"/>
        <v>30</v>
      </c>
      <c r="L43" s="429">
        <f t="shared" si="10"/>
        <v>38</v>
      </c>
      <c r="M43" s="430" t="str">
        <f t="shared" si="11"/>
        <v>D</v>
      </c>
      <c r="N43" s="430" t="str">
        <f t="shared" si="12"/>
        <v>4</v>
      </c>
      <c r="O43" s="770"/>
      <c r="P43" s="425">
        <f>'STUDENT PROFILE'!$A$39</f>
        <v>33</v>
      </c>
      <c r="Q43" s="426" t="str">
        <f>'STUDENT PROFILE'!$C$39</f>
        <v>Vikash</v>
      </c>
      <c r="R43" s="427">
        <f>'STUDENT PROFILE'!$D$39</f>
        <v>3063</v>
      </c>
      <c r="S43" s="428">
        <v>4</v>
      </c>
      <c r="T43" s="428">
        <v>4</v>
      </c>
      <c r="U43" s="428">
        <v>4</v>
      </c>
      <c r="V43" s="428"/>
      <c r="W43" s="428"/>
      <c r="X43" s="428">
        <v>18</v>
      </c>
      <c r="Y43" s="429">
        <f t="shared" si="13"/>
        <v>30</v>
      </c>
      <c r="Z43" s="429">
        <f t="shared" si="14"/>
        <v>38</v>
      </c>
      <c r="AA43" s="434" t="str">
        <f t="shared" si="15"/>
        <v>D</v>
      </c>
      <c r="AB43" s="430" t="str">
        <f t="shared" si="16"/>
        <v>4</v>
      </c>
      <c r="AC43" s="686"/>
      <c r="AD43" s="425">
        <f>'STUDENT PROFILE'!$A$39</f>
        <v>33</v>
      </c>
      <c r="AE43" s="426" t="str">
        <f>'STUDENT PROFILE'!$C$39</f>
        <v>Vikash</v>
      </c>
      <c r="AF43" s="427">
        <f>'STUDENT PROFILE'!$D$39</f>
        <v>3063</v>
      </c>
      <c r="AG43" s="435">
        <v>40</v>
      </c>
      <c r="AH43" s="429">
        <f t="shared" si="17"/>
        <v>36</v>
      </c>
      <c r="AI43" s="429">
        <f t="shared" si="18"/>
        <v>40</v>
      </c>
      <c r="AJ43" s="430" t="str">
        <f t="shared" si="19"/>
        <v>D</v>
      </c>
      <c r="AK43" s="430" t="str">
        <f t="shared" si="20"/>
        <v>4</v>
      </c>
      <c r="AL43" s="429">
        <f t="shared" si="21"/>
        <v>3.8</v>
      </c>
      <c r="AM43" s="429">
        <f t="shared" si="22"/>
        <v>3.8</v>
      </c>
      <c r="AN43" s="429">
        <f t="shared" si="23"/>
        <v>12</v>
      </c>
      <c r="AO43" s="430">
        <f t="shared" si="24"/>
        <v>20</v>
      </c>
      <c r="AP43" s="430" t="str">
        <f t="shared" si="25"/>
        <v>D</v>
      </c>
      <c r="AQ43" s="686"/>
      <c r="AR43" s="425">
        <f>'STUDENT PROFILE'!$A$39</f>
        <v>33</v>
      </c>
      <c r="AS43" s="426" t="str">
        <f>'STUDENT PROFILE'!$C$39</f>
        <v>Vikash</v>
      </c>
      <c r="AT43" s="427">
        <f>'STUDENT PROFILE'!$D$39</f>
        <v>3063</v>
      </c>
      <c r="AU43" s="428">
        <v>4</v>
      </c>
      <c r="AV43" s="428">
        <v>4</v>
      </c>
      <c r="AW43" s="428">
        <v>4</v>
      </c>
      <c r="AX43" s="428"/>
      <c r="AY43" s="428"/>
      <c r="AZ43" s="428">
        <v>18</v>
      </c>
      <c r="BA43" s="429">
        <f t="shared" si="26"/>
        <v>30</v>
      </c>
      <c r="BB43" s="429">
        <f t="shared" si="27"/>
        <v>38</v>
      </c>
      <c r="BC43" s="430" t="str">
        <f t="shared" si="28"/>
        <v>D</v>
      </c>
      <c r="BD43" s="430" t="str">
        <f t="shared" si="29"/>
        <v>4</v>
      </c>
      <c r="BE43" s="686"/>
      <c r="BF43" s="425">
        <f>'STUDENT PROFILE'!$A$39</f>
        <v>33</v>
      </c>
      <c r="BG43" s="426" t="str">
        <f>'STUDENT PROFILE'!$C$39</f>
        <v>Vikash</v>
      </c>
      <c r="BH43" s="427">
        <f>'STUDENT PROFILE'!$D$39</f>
        <v>3063</v>
      </c>
      <c r="BI43" s="428">
        <v>4</v>
      </c>
      <c r="BJ43" s="428">
        <v>4</v>
      </c>
      <c r="BK43" s="428">
        <v>4</v>
      </c>
      <c r="BL43" s="428"/>
      <c r="BM43" s="428"/>
      <c r="BN43" s="428">
        <v>18</v>
      </c>
      <c r="BO43" s="429">
        <f t="shared" si="30"/>
        <v>30</v>
      </c>
      <c r="BP43" s="429">
        <f t="shared" si="31"/>
        <v>38</v>
      </c>
      <c r="BQ43" s="430" t="str">
        <f t="shared" si="32"/>
        <v>D</v>
      </c>
      <c r="BR43" s="430" t="str">
        <f t="shared" si="33"/>
        <v>4</v>
      </c>
      <c r="BS43" s="686"/>
      <c r="BT43" s="425">
        <f>'STUDENT PROFILE'!$A$39</f>
        <v>33</v>
      </c>
      <c r="BU43" s="432" t="str">
        <f>'STUDENT PROFILE'!$C$39</f>
        <v>Vikash</v>
      </c>
      <c r="BV43" s="427">
        <f>'STUDENT PROFILE'!$D$39</f>
        <v>3063</v>
      </c>
      <c r="BW43" s="435">
        <v>40</v>
      </c>
      <c r="BX43" s="429">
        <f t="shared" si="34"/>
        <v>36</v>
      </c>
      <c r="BY43" s="429">
        <f t="shared" si="35"/>
        <v>40</v>
      </c>
      <c r="BZ43" s="430" t="str">
        <f t="shared" si="36"/>
        <v>D</v>
      </c>
      <c r="CA43" s="430" t="str">
        <f t="shared" si="37"/>
        <v>4</v>
      </c>
      <c r="CB43" s="429">
        <f t="shared" si="38"/>
        <v>3.8</v>
      </c>
      <c r="CC43" s="429">
        <f t="shared" si="39"/>
        <v>3.8</v>
      </c>
      <c r="CD43" s="429">
        <f t="shared" si="40"/>
        <v>12</v>
      </c>
      <c r="CE43" s="430">
        <f t="shared" si="41"/>
        <v>20</v>
      </c>
      <c r="CF43" s="430" t="str">
        <f t="shared" si="42"/>
        <v>D</v>
      </c>
      <c r="CG43" s="686"/>
      <c r="CH43" s="425">
        <f>'STUDENT PROFILE'!$A$39</f>
        <v>33</v>
      </c>
      <c r="CI43" s="426" t="str">
        <f>'STUDENT PROFILE'!$C$39</f>
        <v>Vikash</v>
      </c>
      <c r="CJ43" s="427">
        <f>'STUDENT PROFILE'!$D$39</f>
        <v>3063</v>
      </c>
      <c r="CK43" s="551">
        <f t="shared" si="59"/>
        <v>3.8</v>
      </c>
      <c r="CL43" s="551">
        <f t="shared" si="60"/>
        <v>3.8</v>
      </c>
      <c r="CM43" s="551">
        <f t="shared" si="61"/>
        <v>12</v>
      </c>
      <c r="CN43" s="552">
        <f t="shared" si="62"/>
        <v>20</v>
      </c>
      <c r="CO43" s="551">
        <f t="shared" si="63"/>
        <v>3.8</v>
      </c>
      <c r="CP43" s="551">
        <f t="shared" si="64"/>
        <v>3.8</v>
      </c>
      <c r="CQ43" s="551">
        <f t="shared" si="65"/>
        <v>12</v>
      </c>
      <c r="CR43" s="433">
        <f t="shared" si="66"/>
        <v>20</v>
      </c>
      <c r="CS43" s="433">
        <f t="shared" si="43"/>
        <v>38</v>
      </c>
      <c r="CT43" s="433">
        <f t="shared" si="44"/>
        <v>40</v>
      </c>
      <c r="CU43" s="430">
        <f t="shared" si="45"/>
        <v>40</v>
      </c>
      <c r="CV43" s="430" t="str">
        <f t="shared" si="46"/>
        <v>D</v>
      </c>
      <c r="CW43" s="430" t="str">
        <f t="shared" si="47"/>
        <v>4</v>
      </c>
      <c r="CX43" s="686"/>
      <c r="CY43" s="425">
        <f>'STUDENT PROFILE'!A39</f>
        <v>33</v>
      </c>
      <c r="CZ43" s="426" t="str">
        <f>'STUDENT PROFILE'!$C$39</f>
        <v>Vikash</v>
      </c>
      <c r="DA43" s="427">
        <f>'STUDENT PROFILE'!$D$39</f>
        <v>3063</v>
      </c>
      <c r="DB43" s="429" t="str">
        <f t="shared" si="48"/>
        <v>D</v>
      </c>
      <c r="DC43" s="429" t="str">
        <f t="shared" si="49"/>
        <v>D</v>
      </c>
      <c r="DD43" s="429" t="str">
        <f t="shared" si="50"/>
        <v>D</v>
      </c>
      <c r="DE43" s="430" t="str">
        <f t="shared" si="51"/>
        <v>D</v>
      </c>
      <c r="DF43" s="429" t="str">
        <f t="shared" si="52"/>
        <v>D</v>
      </c>
      <c r="DG43" s="429" t="str">
        <f t="shared" si="53"/>
        <v>D</v>
      </c>
      <c r="DH43" s="429" t="str">
        <f t="shared" si="54"/>
        <v>D</v>
      </c>
      <c r="DI43" s="433" t="str">
        <f t="shared" si="55"/>
        <v>D</v>
      </c>
      <c r="DJ43" s="430" t="str">
        <f t="shared" si="56"/>
        <v>D</v>
      </c>
      <c r="DK43" s="430" t="str">
        <f t="shared" si="57"/>
        <v>D</v>
      </c>
      <c r="DL43" s="430" t="str">
        <f t="shared" si="58"/>
        <v>D</v>
      </c>
    </row>
    <row r="44" spans="1:116" ht="15" customHeight="1">
      <c r="A44" s="686"/>
      <c r="B44" s="425">
        <f>'STUDENT PROFILE'!$A$40</f>
        <v>34</v>
      </c>
      <c r="C44" s="436" t="str">
        <f>'STUDENT PROFILE'!$C$40</f>
        <v>Charu</v>
      </c>
      <c r="D44" s="427">
        <f>'STUDENT PROFILE'!$D$40</f>
        <v>3064</v>
      </c>
      <c r="E44" s="428">
        <v>4</v>
      </c>
      <c r="F44" s="428">
        <v>4</v>
      </c>
      <c r="G44" s="428">
        <v>4</v>
      </c>
      <c r="H44" s="428"/>
      <c r="I44" s="428"/>
      <c r="J44" s="428">
        <v>18</v>
      </c>
      <c r="K44" s="429">
        <f t="shared" si="9"/>
        <v>30</v>
      </c>
      <c r="L44" s="429">
        <f t="shared" si="10"/>
        <v>38</v>
      </c>
      <c r="M44" s="430" t="str">
        <f t="shared" si="11"/>
        <v>D</v>
      </c>
      <c r="N44" s="430" t="str">
        <f t="shared" si="12"/>
        <v>4</v>
      </c>
      <c r="O44" s="770"/>
      <c r="P44" s="425">
        <f>'STUDENT PROFILE'!$A$40</f>
        <v>34</v>
      </c>
      <c r="Q44" s="436" t="str">
        <f>'STUDENT PROFILE'!$C$40</f>
        <v>Charu</v>
      </c>
      <c r="R44" s="427">
        <f>'STUDENT PROFILE'!$D$40</f>
        <v>3064</v>
      </c>
      <c r="S44" s="428">
        <v>4</v>
      </c>
      <c r="T44" s="428">
        <v>4</v>
      </c>
      <c r="U44" s="428">
        <v>4</v>
      </c>
      <c r="V44" s="428"/>
      <c r="W44" s="428"/>
      <c r="X44" s="428">
        <v>18</v>
      </c>
      <c r="Y44" s="429">
        <f t="shared" si="13"/>
        <v>30</v>
      </c>
      <c r="Z44" s="429">
        <f t="shared" si="14"/>
        <v>38</v>
      </c>
      <c r="AA44" s="434" t="str">
        <f t="shared" si="15"/>
        <v>D</v>
      </c>
      <c r="AB44" s="430" t="str">
        <f t="shared" si="16"/>
        <v>4</v>
      </c>
      <c r="AC44" s="686"/>
      <c r="AD44" s="425">
        <f>'STUDENT PROFILE'!$A$40</f>
        <v>34</v>
      </c>
      <c r="AE44" s="436" t="str">
        <f>'STUDENT PROFILE'!$C$40</f>
        <v>Charu</v>
      </c>
      <c r="AF44" s="427">
        <f>'STUDENT PROFILE'!$D$40</f>
        <v>3064</v>
      </c>
      <c r="AG44" s="435">
        <v>40</v>
      </c>
      <c r="AH44" s="429">
        <f t="shared" si="17"/>
        <v>36</v>
      </c>
      <c r="AI44" s="429">
        <f t="shared" si="18"/>
        <v>40</v>
      </c>
      <c r="AJ44" s="430" t="str">
        <f t="shared" si="19"/>
        <v>D</v>
      </c>
      <c r="AK44" s="430" t="str">
        <f t="shared" si="20"/>
        <v>4</v>
      </c>
      <c r="AL44" s="429">
        <f t="shared" si="21"/>
        <v>3.8</v>
      </c>
      <c r="AM44" s="429">
        <f t="shared" si="22"/>
        <v>3.8</v>
      </c>
      <c r="AN44" s="429">
        <f t="shared" si="23"/>
        <v>12</v>
      </c>
      <c r="AO44" s="430">
        <f t="shared" si="24"/>
        <v>20</v>
      </c>
      <c r="AP44" s="430" t="str">
        <f t="shared" si="25"/>
        <v>D</v>
      </c>
      <c r="AQ44" s="686"/>
      <c r="AR44" s="425">
        <f>'STUDENT PROFILE'!$A$40</f>
        <v>34</v>
      </c>
      <c r="AS44" s="436" t="str">
        <f>'STUDENT PROFILE'!$C$40</f>
        <v>Charu</v>
      </c>
      <c r="AT44" s="427">
        <f>'STUDENT PROFILE'!$D$40</f>
        <v>3064</v>
      </c>
      <c r="AU44" s="428">
        <v>4</v>
      </c>
      <c r="AV44" s="428">
        <v>4</v>
      </c>
      <c r="AW44" s="428">
        <v>4</v>
      </c>
      <c r="AX44" s="428"/>
      <c r="AY44" s="428"/>
      <c r="AZ44" s="428">
        <v>18</v>
      </c>
      <c r="BA44" s="429">
        <f t="shared" si="26"/>
        <v>30</v>
      </c>
      <c r="BB44" s="429">
        <f t="shared" si="27"/>
        <v>38</v>
      </c>
      <c r="BC44" s="430" t="str">
        <f t="shared" si="28"/>
        <v>D</v>
      </c>
      <c r="BD44" s="430" t="str">
        <f t="shared" si="29"/>
        <v>4</v>
      </c>
      <c r="BE44" s="686"/>
      <c r="BF44" s="425">
        <f>'STUDENT PROFILE'!$A$40</f>
        <v>34</v>
      </c>
      <c r="BG44" s="436" t="str">
        <f>'STUDENT PROFILE'!$C$40</f>
        <v>Charu</v>
      </c>
      <c r="BH44" s="427">
        <f>'STUDENT PROFILE'!$D$40</f>
        <v>3064</v>
      </c>
      <c r="BI44" s="428">
        <v>4</v>
      </c>
      <c r="BJ44" s="428">
        <v>4</v>
      </c>
      <c r="BK44" s="428">
        <v>4</v>
      </c>
      <c r="BL44" s="428"/>
      <c r="BM44" s="428"/>
      <c r="BN44" s="428">
        <v>18</v>
      </c>
      <c r="BO44" s="429">
        <f t="shared" si="30"/>
        <v>30</v>
      </c>
      <c r="BP44" s="429">
        <f t="shared" si="31"/>
        <v>38</v>
      </c>
      <c r="BQ44" s="430" t="str">
        <f t="shared" si="32"/>
        <v>D</v>
      </c>
      <c r="BR44" s="430" t="str">
        <f t="shared" si="33"/>
        <v>4</v>
      </c>
      <c r="BS44" s="686"/>
      <c r="BT44" s="425">
        <f>'STUDENT PROFILE'!$A$40</f>
        <v>34</v>
      </c>
      <c r="BU44" s="437" t="str">
        <f>'STUDENT PROFILE'!$C$40</f>
        <v>Charu</v>
      </c>
      <c r="BV44" s="427">
        <f>'STUDENT PROFILE'!$D$40</f>
        <v>3064</v>
      </c>
      <c r="BW44" s="435">
        <v>40</v>
      </c>
      <c r="BX44" s="429">
        <f t="shared" si="34"/>
        <v>36</v>
      </c>
      <c r="BY44" s="429">
        <f t="shared" si="35"/>
        <v>40</v>
      </c>
      <c r="BZ44" s="430" t="str">
        <f t="shared" si="36"/>
        <v>D</v>
      </c>
      <c r="CA44" s="430" t="str">
        <f t="shared" si="37"/>
        <v>4</v>
      </c>
      <c r="CB44" s="429">
        <f t="shared" si="38"/>
        <v>3.8</v>
      </c>
      <c r="CC44" s="429">
        <f t="shared" si="39"/>
        <v>3.8</v>
      </c>
      <c r="CD44" s="429">
        <f t="shared" si="40"/>
        <v>12</v>
      </c>
      <c r="CE44" s="430">
        <f t="shared" si="41"/>
        <v>20</v>
      </c>
      <c r="CF44" s="430" t="str">
        <f t="shared" si="42"/>
        <v>D</v>
      </c>
      <c r="CG44" s="686"/>
      <c r="CH44" s="425">
        <f>'STUDENT PROFILE'!$A$40</f>
        <v>34</v>
      </c>
      <c r="CI44" s="436" t="str">
        <f>'STUDENT PROFILE'!$C$40</f>
        <v>Charu</v>
      </c>
      <c r="CJ44" s="427">
        <f>'STUDENT PROFILE'!$D$40</f>
        <v>3064</v>
      </c>
      <c r="CK44" s="551">
        <f t="shared" si="59"/>
        <v>3.8</v>
      </c>
      <c r="CL44" s="551">
        <f t="shared" si="60"/>
        <v>3.8</v>
      </c>
      <c r="CM44" s="551">
        <f t="shared" si="61"/>
        <v>12</v>
      </c>
      <c r="CN44" s="552">
        <f t="shared" si="62"/>
        <v>20</v>
      </c>
      <c r="CO44" s="551">
        <f t="shared" si="63"/>
        <v>3.8</v>
      </c>
      <c r="CP44" s="551">
        <f t="shared" si="64"/>
        <v>3.8</v>
      </c>
      <c r="CQ44" s="551">
        <f t="shared" si="65"/>
        <v>12</v>
      </c>
      <c r="CR44" s="433">
        <f t="shared" si="66"/>
        <v>20</v>
      </c>
      <c r="CS44" s="433">
        <f t="shared" si="43"/>
        <v>38</v>
      </c>
      <c r="CT44" s="433">
        <f t="shared" si="44"/>
        <v>40</v>
      </c>
      <c r="CU44" s="430">
        <f t="shared" si="45"/>
        <v>40</v>
      </c>
      <c r="CV44" s="430" t="str">
        <f t="shared" si="46"/>
        <v>D</v>
      </c>
      <c r="CW44" s="430" t="str">
        <f t="shared" si="47"/>
        <v>4</v>
      </c>
      <c r="CX44" s="686"/>
      <c r="CY44" s="425">
        <f>'STUDENT PROFILE'!A40</f>
        <v>34</v>
      </c>
      <c r="CZ44" s="436" t="str">
        <f>'STUDENT PROFILE'!$C$40</f>
        <v>Charu</v>
      </c>
      <c r="DA44" s="427">
        <f>'STUDENT PROFILE'!$D$40</f>
        <v>3064</v>
      </c>
      <c r="DB44" s="429" t="str">
        <f t="shared" si="48"/>
        <v>D</v>
      </c>
      <c r="DC44" s="429" t="str">
        <f t="shared" si="49"/>
        <v>D</v>
      </c>
      <c r="DD44" s="429" t="str">
        <f t="shared" si="50"/>
        <v>D</v>
      </c>
      <c r="DE44" s="430" t="str">
        <f t="shared" si="51"/>
        <v>D</v>
      </c>
      <c r="DF44" s="429" t="str">
        <f t="shared" si="52"/>
        <v>D</v>
      </c>
      <c r="DG44" s="429" t="str">
        <f t="shared" si="53"/>
        <v>D</v>
      </c>
      <c r="DH44" s="429" t="str">
        <f t="shared" si="54"/>
        <v>D</v>
      </c>
      <c r="DI44" s="433" t="str">
        <f t="shared" si="55"/>
        <v>D</v>
      </c>
      <c r="DJ44" s="430" t="str">
        <f t="shared" si="56"/>
        <v>D</v>
      </c>
      <c r="DK44" s="430" t="str">
        <f t="shared" si="57"/>
        <v>D</v>
      </c>
      <c r="DL44" s="430" t="str">
        <f t="shared" si="58"/>
        <v>D</v>
      </c>
    </row>
    <row r="45" spans="1:116" ht="15" customHeight="1">
      <c r="A45" s="686"/>
      <c r="B45" s="425">
        <f>'STUDENT PROFILE'!$A$41</f>
        <v>35</v>
      </c>
      <c r="C45" s="438" t="str">
        <f>'STUDENT PROFILE'!$C$41</f>
        <v>Dinesh</v>
      </c>
      <c r="D45" s="427">
        <f>'STUDENT PROFILE'!$D$41</f>
        <v>3065</v>
      </c>
      <c r="E45" s="428">
        <v>4</v>
      </c>
      <c r="F45" s="428">
        <v>4</v>
      </c>
      <c r="G45" s="428">
        <v>4</v>
      </c>
      <c r="H45" s="428"/>
      <c r="I45" s="428"/>
      <c r="J45" s="428">
        <v>18</v>
      </c>
      <c r="K45" s="429">
        <f t="shared" si="9"/>
        <v>30</v>
      </c>
      <c r="L45" s="429">
        <f t="shared" si="10"/>
        <v>38</v>
      </c>
      <c r="M45" s="430" t="str">
        <f t="shared" si="11"/>
        <v>D</v>
      </c>
      <c r="N45" s="430" t="str">
        <f t="shared" si="12"/>
        <v>4</v>
      </c>
      <c r="O45" s="770"/>
      <c r="P45" s="425">
        <f>'STUDENT PROFILE'!$A$41</f>
        <v>35</v>
      </c>
      <c r="Q45" s="438" t="str">
        <f>'STUDENT PROFILE'!$C$41</f>
        <v>Dinesh</v>
      </c>
      <c r="R45" s="427">
        <f>'STUDENT PROFILE'!$D$41</f>
        <v>3065</v>
      </c>
      <c r="S45" s="428">
        <v>4</v>
      </c>
      <c r="T45" s="428">
        <v>4</v>
      </c>
      <c r="U45" s="428">
        <v>4</v>
      </c>
      <c r="V45" s="428"/>
      <c r="W45" s="428"/>
      <c r="X45" s="428">
        <v>18</v>
      </c>
      <c r="Y45" s="429">
        <f t="shared" si="13"/>
        <v>30</v>
      </c>
      <c r="Z45" s="429">
        <f t="shared" si="14"/>
        <v>38</v>
      </c>
      <c r="AA45" s="434" t="str">
        <f t="shared" si="15"/>
        <v>D</v>
      </c>
      <c r="AB45" s="430" t="str">
        <f t="shared" si="16"/>
        <v>4</v>
      </c>
      <c r="AC45" s="686"/>
      <c r="AD45" s="425">
        <f>'STUDENT PROFILE'!$A$41</f>
        <v>35</v>
      </c>
      <c r="AE45" s="438" t="str">
        <f>'STUDENT PROFILE'!$C$41</f>
        <v>Dinesh</v>
      </c>
      <c r="AF45" s="427">
        <f>'STUDENT PROFILE'!$D$41</f>
        <v>3065</v>
      </c>
      <c r="AG45" s="435">
        <v>40</v>
      </c>
      <c r="AH45" s="429">
        <f t="shared" si="17"/>
        <v>36</v>
      </c>
      <c r="AI45" s="429">
        <f t="shared" si="18"/>
        <v>40</v>
      </c>
      <c r="AJ45" s="430" t="str">
        <f t="shared" si="19"/>
        <v>D</v>
      </c>
      <c r="AK45" s="430" t="str">
        <f t="shared" si="20"/>
        <v>4</v>
      </c>
      <c r="AL45" s="429">
        <f t="shared" si="21"/>
        <v>3.8</v>
      </c>
      <c r="AM45" s="429">
        <f t="shared" si="22"/>
        <v>3.8</v>
      </c>
      <c r="AN45" s="429">
        <f t="shared" si="23"/>
        <v>12</v>
      </c>
      <c r="AO45" s="430">
        <f t="shared" si="24"/>
        <v>20</v>
      </c>
      <c r="AP45" s="430" t="str">
        <f t="shared" si="25"/>
        <v>D</v>
      </c>
      <c r="AQ45" s="686"/>
      <c r="AR45" s="425">
        <f>'STUDENT PROFILE'!$A$41</f>
        <v>35</v>
      </c>
      <c r="AS45" s="438" t="str">
        <f>'STUDENT PROFILE'!$C$41</f>
        <v>Dinesh</v>
      </c>
      <c r="AT45" s="427">
        <f>'STUDENT PROFILE'!$D$41</f>
        <v>3065</v>
      </c>
      <c r="AU45" s="428">
        <v>4</v>
      </c>
      <c r="AV45" s="428">
        <v>4</v>
      </c>
      <c r="AW45" s="428">
        <v>4</v>
      </c>
      <c r="AX45" s="428"/>
      <c r="AY45" s="428"/>
      <c r="AZ45" s="428">
        <v>18</v>
      </c>
      <c r="BA45" s="429">
        <f t="shared" si="26"/>
        <v>30</v>
      </c>
      <c r="BB45" s="429">
        <f t="shared" si="27"/>
        <v>38</v>
      </c>
      <c r="BC45" s="430" t="str">
        <f t="shared" si="28"/>
        <v>D</v>
      </c>
      <c r="BD45" s="430" t="str">
        <f t="shared" si="29"/>
        <v>4</v>
      </c>
      <c r="BE45" s="686"/>
      <c r="BF45" s="425">
        <f>'STUDENT PROFILE'!$A$41</f>
        <v>35</v>
      </c>
      <c r="BG45" s="438" t="str">
        <f>'STUDENT PROFILE'!$C$41</f>
        <v>Dinesh</v>
      </c>
      <c r="BH45" s="427">
        <f>'STUDENT PROFILE'!$D$41</f>
        <v>3065</v>
      </c>
      <c r="BI45" s="428">
        <v>4</v>
      </c>
      <c r="BJ45" s="428">
        <v>4</v>
      </c>
      <c r="BK45" s="428">
        <v>4</v>
      </c>
      <c r="BL45" s="428"/>
      <c r="BM45" s="428"/>
      <c r="BN45" s="428">
        <v>18</v>
      </c>
      <c r="BO45" s="429">
        <f t="shared" si="30"/>
        <v>30</v>
      </c>
      <c r="BP45" s="429">
        <f t="shared" si="31"/>
        <v>38</v>
      </c>
      <c r="BQ45" s="430" t="str">
        <f t="shared" si="32"/>
        <v>D</v>
      </c>
      <c r="BR45" s="430" t="str">
        <f t="shared" si="33"/>
        <v>4</v>
      </c>
      <c r="BS45" s="686"/>
      <c r="BT45" s="425">
        <f>'STUDENT PROFILE'!$A$41</f>
        <v>35</v>
      </c>
      <c r="BU45" s="439" t="str">
        <f>'STUDENT PROFILE'!$C$41</f>
        <v>Dinesh</v>
      </c>
      <c r="BV45" s="427">
        <f>'STUDENT PROFILE'!$D$41</f>
        <v>3065</v>
      </c>
      <c r="BW45" s="435">
        <v>40</v>
      </c>
      <c r="BX45" s="429">
        <f t="shared" si="34"/>
        <v>36</v>
      </c>
      <c r="BY45" s="429">
        <f t="shared" si="35"/>
        <v>40</v>
      </c>
      <c r="BZ45" s="430" t="str">
        <f t="shared" si="36"/>
        <v>D</v>
      </c>
      <c r="CA45" s="430" t="str">
        <f t="shared" si="37"/>
        <v>4</v>
      </c>
      <c r="CB45" s="429">
        <f t="shared" si="38"/>
        <v>3.8</v>
      </c>
      <c r="CC45" s="429">
        <f t="shared" si="39"/>
        <v>3.8</v>
      </c>
      <c r="CD45" s="429">
        <f t="shared" si="40"/>
        <v>12</v>
      </c>
      <c r="CE45" s="430">
        <f t="shared" si="41"/>
        <v>20</v>
      </c>
      <c r="CF45" s="430" t="str">
        <f t="shared" si="42"/>
        <v>D</v>
      </c>
      <c r="CG45" s="686"/>
      <c r="CH45" s="425">
        <f>'STUDENT PROFILE'!$A$41</f>
        <v>35</v>
      </c>
      <c r="CI45" s="438" t="str">
        <f>'STUDENT PROFILE'!$C$41</f>
        <v>Dinesh</v>
      </c>
      <c r="CJ45" s="427">
        <f>'STUDENT PROFILE'!$D$41</f>
        <v>3065</v>
      </c>
      <c r="CK45" s="551">
        <f t="shared" si="59"/>
        <v>3.8</v>
      </c>
      <c r="CL45" s="551">
        <f t="shared" si="60"/>
        <v>3.8</v>
      </c>
      <c r="CM45" s="551">
        <f t="shared" si="61"/>
        <v>12</v>
      </c>
      <c r="CN45" s="552">
        <f t="shared" si="62"/>
        <v>20</v>
      </c>
      <c r="CO45" s="551">
        <f t="shared" si="63"/>
        <v>3.8</v>
      </c>
      <c r="CP45" s="551">
        <f t="shared" si="64"/>
        <v>3.8</v>
      </c>
      <c r="CQ45" s="551">
        <f t="shared" si="65"/>
        <v>12</v>
      </c>
      <c r="CR45" s="433">
        <f t="shared" si="66"/>
        <v>20</v>
      </c>
      <c r="CS45" s="433">
        <f t="shared" si="43"/>
        <v>38</v>
      </c>
      <c r="CT45" s="433">
        <f t="shared" si="44"/>
        <v>40</v>
      </c>
      <c r="CU45" s="430">
        <f t="shared" si="45"/>
        <v>40</v>
      </c>
      <c r="CV45" s="430" t="str">
        <f t="shared" si="46"/>
        <v>D</v>
      </c>
      <c r="CW45" s="430" t="str">
        <f t="shared" si="47"/>
        <v>4</v>
      </c>
      <c r="CX45" s="686"/>
      <c r="CY45" s="425">
        <f>'STUDENT PROFILE'!A41</f>
        <v>35</v>
      </c>
      <c r="CZ45" s="438" t="str">
        <f>'STUDENT PROFILE'!$C$41</f>
        <v>Dinesh</v>
      </c>
      <c r="DA45" s="427">
        <f>'STUDENT PROFILE'!$D$41</f>
        <v>3065</v>
      </c>
      <c r="DB45" s="429" t="str">
        <f t="shared" si="48"/>
        <v>D</v>
      </c>
      <c r="DC45" s="429" t="str">
        <f t="shared" si="49"/>
        <v>D</v>
      </c>
      <c r="DD45" s="429" t="str">
        <f t="shared" si="50"/>
        <v>D</v>
      </c>
      <c r="DE45" s="430" t="str">
        <f t="shared" si="51"/>
        <v>D</v>
      </c>
      <c r="DF45" s="429" t="str">
        <f t="shared" si="52"/>
        <v>D</v>
      </c>
      <c r="DG45" s="429" t="str">
        <f t="shared" si="53"/>
        <v>D</v>
      </c>
      <c r="DH45" s="429" t="str">
        <f t="shared" si="54"/>
        <v>D</v>
      </c>
      <c r="DI45" s="433" t="str">
        <f t="shared" si="55"/>
        <v>D</v>
      </c>
      <c r="DJ45" s="430" t="str">
        <f t="shared" si="56"/>
        <v>D</v>
      </c>
      <c r="DK45" s="430" t="str">
        <f t="shared" si="57"/>
        <v>D</v>
      </c>
      <c r="DL45" s="430" t="str">
        <f t="shared" si="58"/>
        <v>D</v>
      </c>
    </row>
    <row r="46" spans="1:116" ht="15" customHeight="1">
      <c r="A46" s="686"/>
      <c r="B46" s="425">
        <f>'STUDENT PROFILE'!$A$42</f>
        <v>36</v>
      </c>
      <c r="C46" s="438" t="str">
        <f>'STUDENT PROFILE'!$C$42</f>
        <v>Aanand</v>
      </c>
      <c r="D46" s="427">
        <f>'STUDENT PROFILE'!$D$42</f>
        <v>2725</v>
      </c>
      <c r="E46" s="428">
        <v>4</v>
      </c>
      <c r="F46" s="428">
        <v>4</v>
      </c>
      <c r="G46" s="428">
        <v>4</v>
      </c>
      <c r="H46" s="428"/>
      <c r="I46" s="428"/>
      <c r="J46" s="428">
        <v>12</v>
      </c>
      <c r="K46" s="429">
        <f t="shared" si="9"/>
        <v>24</v>
      </c>
      <c r="L46" s="429">
        <f t="shared" si="10"/>
        <v>30</v>
      </c>
      <c r="M46" s="430" t="str">
        <f t="shared" si="11"/>
        <v>E1</v>
      </c>
      <c r="N46" s="430" t="str">
        <f t="shared" si="12"/>
        <v>2</v>
      </c>
      <c r="O46" s="770"/>
      <c r="P46" s="425">
        <f>'STUDENT PROFILE'!$A$42</f>
        <v>36</v>
      </c>
      <c r="Q46" s="438" t="str">
        <f>'STUDENT PROFILE'!$C$42</f>
        <v>Aanand</v>
      </c>
      <c r="R46" s="427">
        <f>'STUDENT PROFILE'!$D$42</f>
        <v>2725</v>
      </c>
      <c r="S46" s="428">
        <v>4</v>
      </c>
      <c r="T46" s="428">
        <v>4</v>
      </c>
      <c r="U46" s="428">
        <v>4</v>
      </c>
      <c r="V46" s="428"/>
      <c r="W46" s="428"/>
      <c r="X46" s="428">
        <v>12</v>
      </c>
      <c r="Y46" s="429">
        <f t="shared" si="13"/>
        <v>24</v>
      </c>
      <c r="Z46" s="429">
        <f t="shared" si="14"/>
        <v>30</v>
      </c>
      <c r="AA46" s="434" t="str">
        <f t="shared" si="15"/>
        <v>E1</v>
      </c>
      <c r="AB46" s="430" t="str">
        <f t="shared" si="16"/>
        <v>2</v>
      </c>
      <c r="AC46" s="686"/>
      <c r="AD46" s="425">
        <f>'STUDENT PROFILE'!$A$42</f>
        <v>36</v>
      </c>
      <c r="AE46" s="438" t="str">
        <f>'STUDENT PROFILE'!$C$42</f>
        <v>Aanand</v>
      </c>
      <c r="AF46" s="427">
        <f>'STUDENT PROFILE'!$D$42</f>
        <v>2725</v>
      </c>
      <c r="AG46" s="431">
        <v>32</v>
      </c>
      <c r="AH46" s="429">
        <f t="shared" si="17"/>
        <v>28.8</v>
      </c>
      <c r="AI46" s="429">
        <f t="shared" si="18"/>
        <v>32</v>
      </c>
      <c r="AJ46" s="430" t="str">
        <f t="shared" si="19"/>
        <v>E1</v>
      </c>
      <c r="AK46" s="430" t="str">
        <f t="shared" si="20"/>
        <v>2</v>
      </c>
      <c r="AL46" s="429">
        <f t="shared" si="21"/>
        <v>3</v>
      </c>
      <c r="AM46" s="429">
        <f t="shared" si="22"/>
        <v>3</v>
      </c>
      <c r="AN46" s="429">
        <f t="shared" si="23"/>
        <v>9.6</v>
      </c>
      <c r="AO46" s="430">
        <f t="shared" si="24"/>
        <v>16</v>
      </c>
      <c r="AP46" s="430" t="str">
        <f t="shared" si="25"/>
        <v>E1</v>
      </c>
      <c r="AQ46" s="686"/>
      <c r="AR46" s="425">
        <f>'STUDENT PROFILE'!$A$42</f>
        <v>36</v>
      </c>
      <c r="AS46" s="438" t="str">
        <f>'STUDENT PROFILE'!$C$42</f>
        <v>Aanand</v>
      </c>
      <c r="AT46" s="427">
        <f>'STUDENT PROFILE'!$D$42</f>
        <v>2725</v>
      </c>
      <c r="AU46" s="428">
        <v>4</v>
      </c>
      <c r="AV46" s="428">
        <v>4</v>
      </c>
      <c r="AW46" s="428">
        <v>4</v>
      </c>
      <c r="AX46" s="428"/>
      <c r="AY46" s="428"/>
      <c r="AZ46" s="428">
        <v>12</v>
      </c>
      <c r="BA46" s="429">
        <f t="shared" si="26"/>
        <v>24</v>
      </c>
      <c r="BB46" s="429">
        <f t="shared" si="27"/>
        <v>30</v>
      </c>
      <c r="BC46" s="430" t="str">
        <f t="shared" si="28"/>
        <v>E1</v>
      </c>
      <c r="BD46" s="430" t="str">
        <f t="shared" si="29"/>
        <v>2</v>
      </c>
      <c r="BE46" s="686"/>
      <c r="BF46" s="425">
        <f>'STUDENT PROFILE'!$A$42</f>
        <v>36</v>
      </c>
      <c r="BG46" s="438" t="str">
        <f>'STUDENT PROFILE'!$C$42</f>
        <v>Aanand</v>
      </c>
      <c r="BH46" s="427">
        <f>'STUDENT PROFILE'!$D$42</f>
        <v>2725</v>
      </c>
      <c r="BI46" s="428">
        <v>4</v>
      </c>
      <c r="BJ46" s="428">
        <v>4</v>
      </c>
      <c r="BK46" s="428">
        <v>4</v>
      </c>
      <c r="BL46" s="428"/>
      <c r="BM46" s="428"/>
      <c r="BN46" s="428">
        <v>12</v>
      </c>
      <c r="BO46" s="429">
        <f t="shared" si="30"/>
        <v>24</v>
      </c>
      <c r="BP46" s="429">
        <f t="shared" si="31"/>
        <v>30</v>
      </c>
      <c r="BQ46" s="430" t="str">
        <f t="shared" si="32"/>
        <v>E1</v>
      </c>
      <c r="BR46" s="430" t="str">
        <f t="shared" si="33"/>
        <v>2</v>
      </c>
      <c r="BS46" s="686"/>
      <c r="BT46" s="425">
        <f>'STUDENT PROFILE'!$A$42</f>
        <v>36</v>
      </c>
      <c r="BU46" s="439" t="str">
        <f>'STUDENT PROFILE'!$C$42</f>
        <v>Aanand</v>
      </c>
      <c r="BV46" s="427">
        <f>'STUDENT PROFILE'!$D$42</f>
        <v>2725</v>
      </c>
      <c r="BW46" s="431">
        <v>32</v>
      </c>
      <c r="BX46" s="429">
        <f t="shared" si="34"/>
        <v>29</v>
      </c>
      <c r="BY46" s="429">
        <f t="shared" si="35"/>
        <v>32</v>
      </c>
      <c r="BZ46" s="430" t="str">
        <f t="shared" si="36"/>
        <v>E1</v>
      </c>
      <c r="CA46" s="430" t="str">
        <f t="shared" si="37"/>
        <v>2</v>
      </c>
      <c r="CB46" s="429">
        <f t="shared" si="38"/>
        <v>3</v>
      </c>
      <c r="CC46" s="429">
        <f t="shared" si="39"/>
        <v>3</v>
      </c>
      <c r="CD46" s="429">
        <f t="shared" si="40"/>
        <v>9.6</v>
      </c>
      <c r="CE46" s="430">
        <f t="shared" si="41"/>
        <v>16</v>
      </c>
      <c r="CF46" s="430" t="str">
        <f t="shared" si="42"/>
        <v>E1</v>
      </c>
      <c r="CG46" s="686"/>
      <c r="CH46" s="425">
        <f>'STUDENT PROFILE'!$A$42</f>
        <v>36</v>
      </c>
      <c r="CI46" s="438" t="str">
        <f>'STUDENT PROFILE'!$C$42</f>
        <v>Aanand</v>
      </c>
      <c r="CJ46" s="427">
        <f>'STUDENT PROFILE'!$D$42</f>
        <v>2725</v>
      </c>
      <c r="CK46" s="551">
        <f t="shared" si="59"/>
        <v>3</v>
      </c>
      <c r="CL46" s="551">
        <f t="shared" si="60"/>
        <v>3</v>
      </c>
      <c r="CM46" s="551">
        <f t="shared" si="61"/>
        <v>9.6</v>
      </c>
      <c r="CN46" s="552">
        <f t="shared" si="62"/>
        <v>16</v>
      </c>
      <c r="CO46" s="551">
        <f t="shared" si="63"/>
        <v>3</v>
      </c>
      <c r="CP46" s="551">
        <f t="shared" si="64"/>
        <v>3</v>
      </c>
      <c r="CQ46" s="551">
        <f t="shared" si="65"/>
        <v>9.6</v>
      </c>
      <c r="CR46" s="433">
        <f t="shared" si="66"/>
        <v>16</v>
      </c>
      <c r="CS46" s="433">
        <f t="shared" si="43"/>
        <v>30</v>
      </c>
      <c r="CT46" s="433">
        <f t="shared" si="44"/>
        <v>32</v>
      </c>
      <c r="CU46" s="430">
        <f t="shared" si="45"/>
        <v>32</v>
      </c>
      <c r="CV46" s="430" t="str">
        <f t="shared" si="46"/>
        <v>E1</v>
      </c>
      <c r="CW46" s="430" t="str">
        <f t="shared" si="47"/>
        <v>2</v>
      </c>
      <c r="CX46" s="686"/>
      <c r="CY46" s="425">
        <f>'STUDENT PROFILE'!A42</f>
        <v>36</v>
      </c>
      <c r="CZ46" s="438" t="str">
        <f>'STUDENT PROFILE'!$C$42</f>
        <v>Aanand</v>
      </c>
      <c r="DA46" s="427">
        <f>'STUDENT PROFILE'!$D$42</f>
        <v>2725</v>
      </c>
      <c r="DB46" s="429" t="str">
        <f t="shared" si="48"/>
        <v>E1</v>
      </c>
      <c r="DC46" s="429" t="str">
        <f t="shared" si="49"/>
        <v>E1</v>
      </c>
      <c r="DD46" s="429" t="str">
        <f t="shared" si="50"/>
        <v>E1</v>
      </c>
      <c r="DE46" s="430" t="str">
        <f t="shared" si="51"/>
        <v>E1</v>
      </c>
      <c r="DF46" s="429" t="str">
        <f t="shared" si="52"/>
        <v>E1</v>
      </c>
      <c r="DG46" s="429" t="str">
        <f t="shared" si="53"/>
        <v>E1</v>
      </c>
      <c r="DH46" s="429" t="str">
        <f t="shared" si="54"/>
        <v>E1</v>
      </c>
      <c r="DI46" s="433" t="str">
        <f t="shared" si="55"/>
        <v>E1</v>
      </c>
      <c r="DJ46" s="430" t="str">
        <f t="shared" si="56"/>
        <v>E1</v>
      </c>
      <c r="DK46" s="430" t="str">
        <f t="shared" si="57"/>
        <v>E1</v>
      </c>
      <c r="DL46" s="430" t="str">
        <f t="shared" si="58"/>
        <v>E1</v>
      </c>
    </row>
    <row r="47" spans="1:116" ht="15" customHeight="1">
      <c r="A47" s="686"/>
      <c r="B47" s="425">
        <f>'STUDENT PROFILE'!$A$43</f>
        <v>37</v>
      </c>
      <c r="C47" s="438" t="str">
        <f>'STUDENT PROFILE'!$C$43</f>
        <v>Rahul</v>
      </c>
      <c r="D47" s="427">
        <f>'STUDENT PROFILE'!$D$43</f>
        <v>2733</v>
      </c>
      <c r="E47" s="428">
        <v>4</v>
      </c>
      <c r="F47" s="428">
        <v>4</v>
      </c>
      <c r="G47" s="428">
        <v>4</v>
      </c>
      <c r="H47" s="428"/>
      <c r="I47" s="428"/>
      <c r="J47" s="428">
        <v>12</v>
      </c>
      <c r="K47" s="429">
        <f t="shared" si="9"/>
        <v>24</v>
      </c>
      <c r="L47" s="429">
        <f t="shared" si="10"/>
        <v>30</v>
      </c>
      <c r="M47" s="430" t="str">
        <f t="shared" si="11"/>
        <v>E1</v>
      </c>
      <c r="N47" s="430" t="str">
        <f t="shared" si="12"/>
        <v>2</v>
      </c>
      <c r="O47" s="770"/>
      <c r="P47" s="425">
        <f>'STUDENT PROFILE'!$A$43</f>
        <v>37</v>
      </c>
      <c r="Q47" s="438" t="str">
        <f>'STUDENT PROFILE'!$C$43</f>
        <v>Rahul</v>
      </c>
      <c r="R47" s="427">
        <f>'STUDENT PROFILE'!$D$43</f>
        <v>2733</v>
      </c>
      <c r="S47" s="428">
        <v>4</v>
      </c>
      <c r="T47" s="428">
        <v>4</v>
      </c>
      <c r="U47" s="428">
        <v>4</v>
      </c>
      <c r="V47" s="428"/>
      <c r="W47" s="428"/>
      <c r="X47" s="428">
        <v>12</v>
      </c>
      <c r="Y47" s="429">
        <f t="shared" si="13"/>
        <v>24</v>
      </c>
      <c r="Z47" s="429">
        <f t="shared" si="14"/>
        <v>30</v>
      </c>
      <c r="AA47" s="434" t="str">
        <f t="shared" si="15"/>
        <v>E1</v>
      </c>
      <c r="AB47" s="430" t="str">
        <f t="shared" si="16"/>
        <v>2</v>
      </c>
      <c r="AC47" s="686"/>
      <c r="AD47" s="425">
        <f>'STUDENT PROFILE'!$A$43</f>
        <v>37</v>
      </c>
      <c r="AE47" s="438" t="str">
        <f>'STUDENT PROFILE'!$C$43</f>
        <v>Rahul</v>
      </c>
      <c r="AF47" s="427">
        <f>'STUDENT PROFILE'!$D$43</f>
        <v>2733</v>
      </c>
      <c r="AG47" s="431">
        <v>32</v>
      </c>
      <c r="AH47" s="429">
        <f t="shared" si="17"/>
        <v>28.8</v>
      </c>
      <c r="AI47" s="429">
        <f t="shared" si="18"/>
        <v>32</v>
      </c>
      <c r="AJ47" s="430" t="str">
        <f t="shared" si="19"/>
        <v>E1</v>
      </c>
      <c r="AK47" s="430" t="str">
        <f t="shared" si="20"/>
        <v>2</v>
      </c>
      <c r="AL47" s="429">
        <f t="shared" si="21"/>
        <v>3</v>
      </c>
      <c r="AM47" s="429">
        <f t="shared" si="22"/>
        <v>3</v>
      </c>
      <c r="AN47" s="429">
        <f t="shared" si="23"/>
        <v>9.6</v>
      </c>
      <c r="AO47" s="430">
        <f t="shared" si="24"/>
        <v>16</v>
      </c>
      <c r="AP47" s="430" t="str">
        <f t="shared" si="25"/>
        <v>E1</v>
      </c>
      <c r="AQ47" s="686"/>
      <c r="AR47" s="425">
        <f>'STUDENT PROFILE'!$A$43</f>
        <v>37</v>
      </c>
      <c r="AS47" s="438" t="str">
        <f>'STUDENT PROFILE'!$C$43</f>
        <v>Rahul</v>
      </c>
      <c r="AT47" s="427">
        <f>'STUDENT PROFILE'!$D$43</f>
        <v>2733</v>
      </c>
      <c r="AU47" s="428">
        <v>4</v>
      </c>
      <c r="AV47" s="428">
        <v>4</v>
      </c>
      <c r="AW47" s="428">
        <v>4</v>
      </c>
      <c r="AX47" s="428"/>
      <c r="AY47" s="428"/>
      <c r="AZ47" s="428">
        <v>12</v>
      </c>
      <c r="BA47" s="429">
        <f t="shared" si="26"/>
        <v>24</v>
      </c>
      <c r="BB47" s="429">
        <f t="shared" si="27"/>
        <v>30</v>
      </c>
      <c r="BC47" s="430" t="str">
        <f t="shared" si="28"/>
        <v>E1</v>
      </c>
      <c r="BD47" s="430" t="str">
        <f t="shared" si="29"/>
        <v>2</v>
      </c>
      <c r="BE47" s="686"/>
      <c r="BF47" s="425">
        <f>'STUDENT PROFILE'!$A$43</f>
        <v>37</v>
      </c>
      <c r="BG47" s="438" t="str">
        <f>'STUDENT PROFILE'!$C$43</f>
        <v>Rahul</v>
      </c>
      <c r="BH47" s="427">
        <f>'STUDENT PROFILE'!$D$43</f>
        <v>2733</v>
      </c>
      <c r="BI47" s="428">
        <v>4</v>
      </c>
      <c r="BJ47" s="428">
        <v>4</v>
      </c>
      <c r="BK47" s="428">
        <v>4</v>
      </c>
      <c r="BL47" s="428"/>
      <c r="BM47" s="428"/>
      <c r="BN47" s="428">
        <v>12</v>
      </c>
      <c r="BO47" s="429">
        <f t="shared" si="30"/>
        <v>24</v>
      </c>
      <c r="BP47" s="429">
        <f t="shared" si="31"/>
        <v>30</v>
      </c>
      <c r="BQ47" s="430" t="str">
        <f t="shared" si="32"/>
        <v>E1</v>
      </c>
      <c r="BR47" s="430" t="str">
        <f t="shared" si="33"/>
        <v>2</v>
      </c>
      <c r="BS47" s="686"/>
      <c r="BT47" s="425">
        <f>'STUDENT PROFILE'!$A$43</f>
        <v>37</v>
      </c>
      <c r="BU47" s="439" t="str">
        <f>'STUDENT PROFILE'!$C$43</f>
        <v>Rahul</v>
      </c>
      <c r="BV47" s="427">
        <f>'STUDENT PROFILE'!$D$43</f>
        <v>2733</v>
      </c>
      <c r="BW47" s="431">
        <v>32</v>
      </c>
      <c r="BX47" s="429">
        <f t="shared" si="34"/>
        <v>29</v>
      </c>
      <c r="BY47" s="429">
        <f t="shared" si="35"/>
        <v>32</v>
      </c>
      <c r="BZ47" s="430" t="str">
        <f t="shared" si="36"/>
        <v>E1</v>
      </c>
      <c r="CA47" s="430" t="str">
        <f t="shared" si="37"/>
        <v>2</v>
      </c>
      <c r="CB47" s="429">
        <f t="shared" si="38"/>
        <v>3</v>
      </c>
      <c r="CC47" s="429">
        <f t="shared" si="39"/>
        <v>3</v>
      </c>
      <c r="CD47" s="429">
        <f t="shared" si="40"/>
        <v>9.6</v>
      </c>
      <c r="CE47" s="430">
        <f t="shared" si="41"/>
        <v>16</v>
      </c>
      <c r="CF47" s="430" t="str">
        <f t="shared" si="42"/>
        <v>E1</v>
      </c>
      <c r="CG47" s="686"/>
      <c r="CH47" s="425">
        <f>'STUDENT PROFILE'!$A$43</f>
        <v>37</v>
      </c>
      <c r="CI47" s="438" t="str">
        <f>'STUDENT PROFILE'!$C$43</f>
        <v>Rahul</v>
      </c>
      <c r="CJ47" s="427">
        <f>'STUDENT PROFILE'!$D$43</f>
        <v>2733</v>
      </c>
      <c r="CK47" s="551">
        <f t="shared" si="59"/>
        <v>3</v>
      </c>
      <c r="CL47" s="551">
        <f t="shared" si="60"/>
        <v>3</v>
      </c>
      <c r="CM47" s="551">
        <f t="shared" si="61"/>
        <v>9.6</v>
      </c>
      <c r="CN47" s="552">
        <f t="shared" si="62"/>
        <v>16</v>
      </c>
      <c r="CO47" s="551">
        <f t="shared" si="63"/>
        <v>3</v>
      </c>
      <c r="CP47" s="551">
        <f t="shared" si="64"/>
        <v>3</v>
      </c>
      <c r="CQ47" s="551">
        <f t="shared" si="65"/>
        <v>9.6</v>
      </c>
      <c r="CR47" s="433">
        <f t="shared" si="66"/>
        <v>16</v>
      </c>
      <c r="CS47" s="433">
        <f t="shared" si="43"/>
        <v>30</v>
      </c>
      <c r="CT47" s="433">
        <f t="shared" si="44"/>
        <v>32</v>
      </c>
      <c r="CU47" s="430">
        <f t="shared" si="45"/>
        <v>32</v>
      </c>
      <c r="CV47" s="430" t="str">
        <f t="shared" si="46"/>
        <v>E1</v>
      </c>
      <c r="CW47" s="430" t="str">
        <f t="shared" si="47"/>
        <v>2</v>
      </c>
      <c r="CX47" s="686"/>
      <c r="CY47" s="425">
        <f>'STUDENT PROFILE'!A43</f>
        <v>37</v>
      </c>
      <c r="CZ47" s="438" t="str">
        <f>'STUDENT PROFILE'!$C$43</f>
        <v>Rahul</v>
      </c>
      <c r="DA47" s="427">
        <f>'STUDENT PROFILE'!$D$43</f>
        <v>2733</v>
      </c>
      <c r="DB47" s="429" t="str">
        <f t="shared" si="48"/>
        <v>E1</v>
      </c>
      <c r="DC47" s="429" t="str">
        <f t="shared" si="49"/>
        <v>E1</v>
      </c>
      <c r="DD47" s="429" t="str">
        <f t="shared" si="50"/>
        <v>E1</v>
      </c>
      <c r="DE47" s="430" t="str">
        <f t="shared" si="51"/>
        <v>E1</v>
      </c>
      <c r="DF47" s="429" t="str">
        <f t="shared" si="52"/>
        <v>E1</v>
      </c>
      <c r="DG47" s="429" t="str">
        <f t="shared" si="53"/>
        <v>E1</v>
      </c>
      <c r="DH47" s="429" t="str">
        <f t="shared" si="54"/>
        <v>E1</v>
      </c>
      <c r="DI47" s="433" t="str">
        <f t="shared" si="55"/>
        <v>E1</v>
      </c>
      <c r="DJ47" s="430" t="str">
        <f t="shared" si="56"/>
        <v>E1</v>
      </c>
      <c r="DK47" s="430" t="str">
        <f t="shared" si="57"/>
        <v>E1</v>
      </c>
      <c r="DL47" s="430" t="str">
        <f t="shared" si="58"/>
        <v>E1</v>
      </c>
    </row>
    <row r="48" spans="1:116" ht="15" customHeight="1">
      <c r="A48" s="686"/>
      <c r="B48" s="425">
        <f>'STUDENT PROFILE'!$A$44</f>
        <v>38</v>
      </c>
      <c r="C48" s="438" t="str">
        <f>'STUDENT PROFILE'!$C$44</f>
        <v>Nidhi Yadav</v>
      </c>
      <c r="D48" s="427">
        <f>'STUDENT PROFILE'!$D$44</f>
        <v>2755</v>
      </c>
      <c r="E48" s="428">
        <v>4</v>
      </c>
      <c r="F48" s="428">
        <v>4</v>
      </c>
      <c r="G48" s="428">
        <v>4</v>
      </c>
      <c r="H48" s="428"/>
      <c r="I48" s="428"/>
      <c r="J48" s="428">
        <v>12</v>
      </c>
      <c r="K48" s="429">
        <f t="shared" si="9"/>
        <v>24</v>
      </c>
      <c r="L48" s="429">
        <f t="shared" si="10"/>
        <v>30</v>
      </c>
      <c r="M48" s="430" t="str">
        <f t="shared" si="11"/>
        <v>E1</v>
      </c>
      <c r="N48" s="430" t="str">
        <f t="shared" si="12"/>
        <v>2</v>
      </c>
      <c r="O48" s="770"/>
      <c r="P48" s="425">
        <f>'STUDENT PROFILE'!$A$44</f>
        <v>38</v>
      </c>
      <c r="Q48" s="438" t="str">
        <f>'STUDENT PROFILE'!$C$44</f>
        <v>Nidhi Yadav</v>
      </c>
      <c r="R48" s="427">
        <f>'STUDENT PROFILE'!$D$44</f>
        <v>2755</v>
      </c>
      <c r="S48" s="428">
        <v>4</v>
      </c>
      <c r="T48" s="428">
        <v>4</v>
      </c>
      <c r="U48" s="428">
        <v>4</v>
      </c>
      <c r="V48" s="428"/>
      <c r="W48" s="428"/>
      <c r="X48" s="428">
        <v>12</v>
      </c>
      <c r="Y48" s="429">
        <f t="shared" si="13"/>
        <v>24</v>
      </c>
      <c r="Z48" s="429">
        <f t="shared" si="14"/>
        <v>30</v>
      </c>
      <c r="AA48" s="434" t="str">
        <f t="shared" si="15"/>
        <v>E1</v>
      </c>
      <c r="AB48" s="430" t="str">
        <f t="shared" si="16"/>
        <v>2</v>
      </c>
      <c r="AC48" s="686"/>
      <c r="AD48" s="425">
        <f>'STUDENT PROFILE'!$A$44</f>
        <v>38</v>
      </c>
      <c r="AE48" s="438" t="str">
        <f>'STUDENT PROFILE'!$C$44</f>
        <v>Nidhi Yadav</v>
      </c>
      <c r="AF48" s="427">
        <f>'STUDENT PROFILE'!$D$44</f>
        <v>2755</v>
      </c>
      <c r="AG48" s="431">
        <v>32</v>
      </c>
      <c r="AH48" s="429">
        <f t="shared" si="17"/>
        <v>28.8</v>
      </c>
      <c r="AI48" s="429">
        <f t="shared" si="18"/>
        <v>32</v>
      </c>
      <c r="AJ48" s="430" t="str">
        <f t="shared" si="19"/>
        <v>E1</v>
      </c>
      <c r="AK48" s="430" t="str">
        <f t="shared" si="20"/>
        <v>2</v>
      </c>
      <c r="AL48" s="429">
        <f t="shared" si="21"/>
        <v>3</v>
      </c>
      <c r="AM48" s="429">
        <f t="shared" si="22"/>
        <v>3</v>
      </c>
      <c r="AN48" s="429">
        <f t="shared" si="23"/>
        <v>9.6</v>
      </c>
      <c r="AO48" s="430">
        <f t="shared" si="24"/>
        <v>16</v>
      </c>
      <c r="AP48" s="430" t="str">
        <f t="shared" si="25"/>
        <v>E1</v>
      </c>
      <c r="AQ48" s="686"/>
      <c r="AR48" s="425">
        <f>'STUDENT PROFILE'!$A$44</f>
        <v>38</v>
      </c>
      <c r="AS48" s="438" t="str">
        <f>'STUDENT PROFILE'!$C$44</f>
        <v>Nidhi Yadav</v>
      </c>
      <c r="AT48" s="427">
        <f>'STUDENT PROFILE'!$D$44</f>
        <v>2755</v>
      </c>
      <c r="AU48" s="428">
        <v>4</v>
      </c>
      <c r="AV48" s="428">
        <v>4</v>
      </c>
      <c r="AW48" s="428">
        <v>4</v>
      </c>
      <c r="AX48" s="428"/>
      <c r="AY48" s="428"/>
      <c r="AZ48" s="428">
        <v>12</v>
      </c>
      <c r="BA48" s="429">
        <f t="shared" si="26"/>
        <v>24</v>
      </c>
      <c r="BB48" s="429">
        <f t="shared" si="27"/>
        <v>30</v>
      </c>
      <c r="BC48" s="430" t="str">
        <f t="shared" si="28"/>
        <v>E1</v>
      </c>
      <c r="BD48" s="430" t="str">
        <f t="shared" si="29"/>
        <v>2</v>
      </c>
      <c r="BE48" s="686"/>
      <c r="BF48" s="425">
        <f>'STUDENT PROFILE'!$A$44</f>
        <v>38</v>
      </c>
      <c r="BG48" s="438" t="str">
        <f>'STUDENT PROFILE'!$C$44</f>
        <v>Nidhi Yadav</v>
      </c>
      <c r="BH48" s="427">
        <f>'STUDENT PROFILE'!$D$44</f>
        <v>2755</v>
      </c>
      <c r="BI48" s="428">
        <v>4</v>
      </c>
      <c r="BJ48" s="428">
        <v>4</v>
      </c>
      <c r="BK48" s="428">
        <v>4</v>
      </c>
      <c r="BL48" s="428"/>
      <c r="BM48" s="428"/>
      <c r="BN48" s="428">
        <v>12</v>
      </c>
      <c r="BO48" s="429">
        <f t="shared" si="30"/>
        <v>24</v>
      </c>
      <c r="BP48" s="429">
        <f t="shared" si="31"/>
        <v>30</v>
      </c>
      <c r="BQ48" s="430" t="str">
        <f t="shared" si="32"/>
        <v>E1</v>
      </c>
      <c r="BR48" s="430" t="str">
        <f t="shared" si="33"/>
        <v>2</v>
      </c>
      <c r="BS48" s="686"/>
      <c r="BT48" s="425">
        <f>'STUDENT PROFILE'!$A$44</f>
        <v>38</v>
      </c>
      <c r="BU48" s="439" t="str">
        <f>'STUDENT PROFILE'!$C$44</f>
        <v>Nidhi Yadav</v>
      </c>
      <c r="BV48" s="427">
        <f>'STUDENT PROFILE'!$D$44</f>
        <v>2755</v>
      </c>
      <c r="BW48" s="431">
        <v>32</v>
      </c>
      <c r="BX48" s="429">
        <f t="shared" si="34"/>
        <v>29</v>
      </c>
      <c r="BY48" s="429">
        <f t="shared" si="35"/>
        <v>32</v>
      </c>
      <c r="BZ48" s="430" t="str">
        <f t="shared" si="36"/>
        <v>E1</v>
      </c>
      <c r="CA48" s="430" t="str">
        <f t="shared" si="37"/>
        <v>2</v>
      </c>
      <c r="CB48" s="429">
        <f t="shared" si="38"/>
        <v>3</v>
      </c>
      <c r="CC48" s="429">
        <f t="shared" si="39"/>
        <v>3</v>
      </c>
      <c r="CD48" s="429">
        <f t="shared" si="40"/>
        <v>9.6</v>
      </c>
      <c r="CE48" s="430">
        <f t="shared" si="41"/>
        <v>16</v>
      </c>
      <c r="CF48" s="430" t="str">
        <f t="shared" si="42"/>
        <v>E1</v>
      </c>
      <c r="CG48" s="686"/>
      <c r="CH48" s="425">
        <f>'STUDENT PROFILE'!$A$44</f>
        <v>38</v>
      </c>
      <c r="CI48" s="438" t="str">
        <f>'STUDENT PROFILE'!$C$44</f>
        <v>Nidhi Yadav</v>
      </c>
      <c r="CJ48" s="427">
        <f>'STUDENT PROFILE'!$D$44</f>
        <v>2755</v>
      </c>
      <c r="CK48" s="551">
        <f t="shared" si="59"/>
        <v>3</v>
      </c>
      <c r="CL48" s="551">
        <f t="shared" si="60"/>
        <v>3</v>
      </c>
      <c r="CM48" s="551">
        <f t="shared" si="61"/>
        <v>9.6</v>
      </c>
      <c r="CN48" s="552">
        <f t="shared" si="62"/>
        <v>16</v>
      </c>
      <c r="CO48" s="551">
        <f t="shared" si="63"/>
        <v>3</v>
      </c>
      <c r="CP48" s="551">
        <f t="shared" si="64"/>
        <v>3</v>
      </c>
      <c r="CQ48" s="551">
        <f t="shared" si="65"/>
        <v>9.6</v>
      </c>
      <c r="CR48" s="433">
        <f t="shared" si="66"/>
        <v>16</v>
      </c>
      <c r="CS48" s="433">
        <f t="shared" si="43"/>
        <v>30</v>
      </c>
      <c r="CT48" s="433">
        <f t="shared" si="44"/>
        <v>32</v>
      </c>
      <c r="CU48" s="430">
        <f t="shared" si="45"/>
        <v>32</v>
      </c>
      <c r="CV48" s="430" t="str">
        <f t="shared" si="46"/>
        <v>E1</v>
      </c>
      <c r="CW48" s="430" t="str">
        <f t="shared" si="47"/>
        <v>2</v>
      </c>
      <c r="CX48" s="686"/>
      <c r="CY48" s="425">
        <f>'STUDENT PROFILE'!A44</f>
        <v>38</v>
      </c>
      <c r="CZ48" s="438" t="str">
        <f>'STUDENT PROFILE'!$C$44</f>
        <v>Nidhi Yadav</v>
      </c>
      <c r="DA48" s="427">
        <f>'STUDENT PROFILE'!$D$44</f>
        <v>2755</v>
      </c>
      <c r="DB48" s="429" t="str">
        <f t="shared" si="48"/>
        <v>E1</v>
      </c>
      <c r="DC48" s="429" t="str">
        <f t="shared" si="49"/>
        <v>E1</v>
      </c>
      <c r="DD48" s="429" t="str">
        <f t="shared" si="50"/>
        <v>E1</v>
      </c>
      <c r="DE48" s="430" t="str">
        <f t="shared" si="51"/>
        <v>E1</v>
      </c>
      <c r="DF48" s="429" t="str">
        <f t="shared" si="52"/>
        <v>E1</v>
      </c>
      <c r="DG48" s="429" t="str">
        <f t="shared" si="53"/>
        <v>E1</v>
      </c>
      <c r="DH48" s="429" t="str">
        <f t="shared" si="54"/>
        <v>E1</v>
      </c>
      <c r="DI48" s="433" t="str">
        <f t="shared" si="55"/>
        <v>E1</v>
      </c>
      <c r="DJ48" s="430" t="str">
        <f t="shared" si="56"/>
        <v>E1</v>
      </c>
      <c r="DK48" s="430" t="str">
        <f t="shared" si="57"/>
        <v>E1</v>
      </c>
      <c r="DL48" s="430" t="str">
        <f t="shared" si="58"/>
        <v>E1</v>
      </c>
    </row>
    <row r="49" spans="1:116" ht="15" customHeight="1">
      <c r="A49" s="686"/>
      <c r="B49" s="425">
        <f>'STUDENT PROFILE'!$A$45</f>
        <v>39</v>
      </c>
      <c r="C49" s="438" t="str">
        <f>'STUDENT PROFILE'!$C$45</f>
        <v>Chanchal</v>
      </c>
      <c r="D49" s="427">
        <f>'STUDENT PROFILE'!$D$45</f>
        <v>2757</v>
      </c>
      <c r="E49" s="428">
        <v>4</v>
      </c>
      <c r="F49" s="428">
        <v>4</v>
      </c>
      <c r="G49" s="428">
        <v>4</v>
      </c>
      <c r="H49" s="428"/>
      <c r="I49" s="428"/>
      <c r="J49" s="428">
        <v>12</v>
      </c>
      <c r="K49" s="429">
        <f t="shared" si="9"/>
        <v>24</v>
      </c>
      <c r="L49" s="429">
        <f t="shared" si="10"/>
        <v>30</v>
      </c>
      <c r="M49" s="430" t="str">
        <f t="shared" si="11"/>
        <v>E1</v>
      </c>
      <c r="N49" s="430" t="str">
        <f t="shared" si="12"/>
        <v>2</v>
      </c>
      <c r="O49" s="770"/>
      <c r="P49" s="425">
        <f>'STUDENT PROFILE'!$A$45</f>
        <v>39</v>
      </c>
      <c r="Q49" s="438" t="str">
        <f>'STUDENT PROFILE'!$C$45</f>
        <v>Chanchal</v>
      </c>
      <c r="R49" s="427">
        <f>'STUDENT PROFILE'!$D$45</f>
        <v>2757</v>
      </c>
      <c r="S49" s="428">
        <v>4</v>
      </c>
      <c r="T49" s="428">
        <v>4</v>
      </c>
      <c r="U49" s="428">
        <v>4</v>
      </c>
      <c r="V49" s="428"/>
      <c r="W49" s="428"/>
      <c r="X49" s="428">
        <v>12</v>
      </c>
      <c r="Y49" s="429">
        <f t="shared" si="13"/>
        <v>24</v>
      </c>
      <c r="Z49" s="429">
        <f t="shared" si="14"/>
        <v>30</v>
      </c>
      <c r="AA49" s="434" t="str">
        <f t="shared" si="15"/>
        <v>E1</v>
      </c>
      <c r="AB49" s="430" t="str">
        <f t="shared" si="16"/>
        <v>2</v>
      </c>
      <c r="AC49" s="686"/>
      <c r="AD49" s="425">
        <f>'STUDENT PROFILE'!$A$45</f>
        <v>39</v>
      </c>
      <c r="AE49" s="438" t="str">
        <f>'STUDENT PROFILE'!$C$45</f>
        <v>Chanchal</v>
      </c>
      <c r="AF49" s="427">
        <f>'STUDENT PROFILE'!$D$45</f>
        <v>2757</v>
      </c>
      <c r="AG49" s="431">
        <v>32</v>
      </c>
      <c r="AH49" s="429">
        <f t="shared" si="17"/>
        <v>28.8</v>
      </c>
      <c r="AI49" s="429">
        <f t="shared" si="18"/>
        <v>32</v>
      </c>
      <c r="AJ49" s="430" t="str">
        <f t="shared" si="19"/>
        <v>E1</v>
      </c>
      <c r="AK49" s="430" t="str">
        <f t="shared" si="20"/>
        <v>2</v>
      </c>
      <c r="AL49" s="429">
        <f t="shared" si="21"/>
        <v>3</v>
      </c>
      <c r="AM49" s="429">
        <f t="shared" si="22"/>
        <v>3</v>
      </c>
      <c r="AN49" s="429">
        <f t="shared" si="23"/>
        <v>9.6</v>
      </c>
      <c r="AO49" s="430">
        <f t="shared" si="24"/>
        <v>16</v>
      </c>
      <c r="AP49" s="430" t="str">
        <f t="shared" si="25"/>
        <v>E1</v>
      </c>
      <c r="AQ49" s="686"/>
      <c r="AR49" s="425">
        <f>'STUDENT PROFILE'!$A$45</f>
        <v>39</v>
      </c>
      <c r="AS49" s="438" t="str">
        <f>'STUDENT PROFILE'!$C$45</f>
        <v>Chanchal</v>
      </c>
      <c r="AT49" s="427">
        <f>'STUDENT PROFILE'!$D$45</f>
        <v>2757</v>
      </c>
      <c r="AU49" s="428">
        <v>4</v>
      </c>
      <c r="AV49" s="428">
        <v>4</v>
      </c>
      <c r="AW49" s="428">
        <v>4</v>
      </c>
      <c r="AX49" s="428"/>
      <c r="AY49" s="428"/>
      <c r="AZ49" s="428">
        <v>12</v>
      </c>
      <c r="BA49" s="429">
        <f t="shared" si="26"/>
        <v>24</v>
      </c>
      <c r="BB49" s="429">
        <f t="shared" si="27"/>
        <v>30</v>
      </c>
      <c r="BC49" s="430" t="str">
        <f t="shared" si="28"/>
        <v>E1</v>
      </c>
      <c r="BD49" s="430" t="str">
        <f t="shared" si="29"/>
        <v>2</v>
      </c>
      <c r="BE49" s="686"/>
      <c r="BF49" s="425">
        <f>'STUDENT PROFILE'!$A$45</f>
        <v>39</v>
      </c>
      <c r="BG49" s="438" t="str">
        <f>'STUDENT PROFILE'!$C$45</f>
        <v>Chanchal</v>
      </c>
      <c r="BH49" s="427">
        <f>'STUDENT PROFILE'!$D$45</f>
        <v>2757</v>
      </c>
      <c r="BI49" s="428">
        <v>4</v>
      </c>
      <c r="BJ49" s="428">
        <v>4</v>
      </c>
      <c r="BK49" s="428">
        <v>4</v>
      </c>
      <c r="BL49" s="428"/>
      <c r="BM49" s="428"/>
      <c r="BN49" s="428">
        <v>12</v>
      </c>
      <c r="BO49" s="429">
        <f t="shared" si="30"/>
        <v>24</v>
      </c>
      <c r="BP49" s="429">
        <f t="shared" si="31"/>
        <v>30</v>
      </c>
      <c r="BQ49" s="430" t="str">
        <f t="shared" si="32"/>
        <v>E1</v>
      </c>
      <c r="BR49" s="430" t="str">
        <f t="shared" si="33"/>
        <v>2</v>
      </c>
      <c r="BS49" s="686"/>
      <c r="BT49" s="425">
        <f>'STUDENT PROFILE'!$A$45</f>
        <v>39</v>
      </c>
      <c r="BU49" s="439" t="str">
        <f>'STUDENT PROFILE'!$C$45</f>
        <v>Chanchal</v>
      </c>
      <c r="BV49" s="427">
        <f>'STUDENT PROFILE'!$D$45</f>
        <v>2757</v>
      </c>
      <c r="BW49" s="431">
        <v>32</v>
      </c>
      <c r="BX49" s="429">
        <f t="shared" si="34"/>
        <v>29</v>
      </c>
      <c r="BY49" s="429">
        <f t="shared" si="35"/>
        <v>32</v>
      </c>
      <c r="BZ49" s="430" t="str">
        <f t="shared" si="36"/>
        <v>E1</v>
      </c>
      <c r="CA49" s="430" t="str">
        <f t="shared" si="37"/>
        <v>2</v>
      </c>
      <c r="CB49" s="429">
        <f t="shared" si="38"/>
        <v>3</v>
      </c>
      <c r="CC49" s="429">
        <f t="shared" si="39"/>
        <v>3</v>
      </c>
      <c r="CD49" s="429">
        <f t="shared" si="40"/>
        <v>9.6</v>
      </c>
      <c r="CE49" s="430">
        <f t="shared" si="41"/>
        <v>16</v>
      </c>
      <c r="CF49" s="430" t="str">
        <f t="shared" si="42"/>
        <v>E1</v>
      </c>
      <c r="CG49" s="686"/>
      <c r="CH49" s="425">
        <f>'STUDENT PROFILE'!$A$45</f>
        <v>39</v>
      </c>
      <c r="CI49" s="438" t="str">
        <f>'STUDENT PROFILE'!$C$45</f>
        <v>Chanchal</v>
      </c>
      <c r="CJ49" s="427">
        <f>'STUDENT PROFILE'!$D$45</f>
        <v>2757</v>
      </c>
      <c r="CK49" s="551">
        <f t="shared" si="59"/>
        <v>3</v>
      </c>
      <c r="CL49" s="551">
        <f t="shared" si="60"/>
        <v>3</v>
      </c>
      <c r="CM49" s="551">
        <f t="shared" si="61"/>
        <v>9.6</v>
      </c>
      <c r="CN49" s="552">
        <f t="shared" si="62"/>
        <v>16</v>
      </c>
      <c r="CO49" s="551">
        <f t="shared" si="63"/>
        <v>3</v>
      </c>
      <c r="CP49" s="551">
        <f t="shared" si="64"/>
        <v>3</v>
      </c>
      <c r="CQ49" s="551">
        <f t="shared" si="65"/>
        <v>9.6</v>
      </c>
      <c r="CR49" s="433">
        <f t="shared" si="66"/>
        <v>16</v>
      </c>
      <c r="CS49" s="433">
        <f t="shared" si="43"/>
        <v>30</v>
      </c>
      <c r="CT49" s="433">
        <f t="shared" si="44"/>
        <v>32</v>
      </c>
      <c r="CU49" s="430">
        <f t="shared" si="45"/>
        <v>32</v>
      </c>
      <c r="CV49" s="430" t="str">
        <f t="shared" si="46"/>
        <v>E1</v>
      </c>
      <c r="CW49" s="430" t="str">
        <f t="shared" si="47"/>
        <v>2</v>
      </c>
      <c r="CX49" s="686"/>
      <c r="CY49" s="425">
        <f>'STUDENT PROFILE'!A45</f>
        <v>39</v>
      </c>
      <c r="CZ49" s="438" t="str">
        <f>'STUDENT PROFILE'!$C$45</f>
        <v>Chanchal</v>
      </c>
      <c r="DA49" s="427">
        <f>'STUDENT PROFILE'!$D$45</f>
        <v>2757</v>
      </c>
      <c r="DB49" s="429" t="str">
        <f t="shared" si="48"/>
        <v>E1</v>
      </c>
      <c r="DC49" s="429" t="str">
        <f t="shared" si="49"/>
        <v>E1</v>
      </c>
      <c r="DD49" s="429" t="str">
        <f t="shared" si="50"/>
        <v>E1</v>
      </c>
      <c r="DE49" s="430" t="str">
        <f t="shared" si="51"/>
        <v>E1</v>
      </c>
      <c r="DF49" s="429" t="str">
        <f t="shared" si="52"/>
        <v>E1</v>
      </c>
      <c r="DG49" s="429" t="str">
        <f t="shared" si="53"/>
        <v>E1</v>
      </c>
      <c r="DH49" s="429" t="str">
        <f t="shared" si="54"/>
        <v>E1</v>
      </c>
      <c r="DI49" s="433" t="str">
        <f t="shared" si="55"/>
        <v>E1</v>
      </c>
      <c r="DJ49" s="430" t="str">
        <f t="shared" si="56"/>
        <v>E1</v>
      </c>
      <c r="DK49" s="430" t="str">
        <f t="shared" si="57"/>
        <v>E1</v>
      </c>
      <c r="DL49" s="430" t="str">
        <f t="shared" si="58"/>
        <v>E1</v>
      </c>
    </row>
    <row r="50" spans="1:116" ht="15" customHeight="1">
      <c r="A50" s="686"/>
      <c r="B50" s="425">
        <f>'STUDENT PROFILE'!$A$46</f>
        <v>40</v>
      </c>
      <c r="C50" s="438" t="str">
        <f>'STUDENT PROFILE'!$C$46</f>
        <v>Anil</v>
      </c>
      <c r="D50" s="427">
        <f>'STUDENT PROFILE'!$D$46</f>
        <v>2758</v>
      </c>
      <c r="E50" s="428">
        <v>4</v>
      </c>
      <c r="F50" s="428">
        <v>4</v>
      </c>
      <c r="G50" s="428">
        <v>4</v>
      </c>
      <c r="H50" s="428"/>
      <c r="I50" s="428"/>
      <c r="J50" s="428">
        <v>12</v>
      </c>
      <c r="K50" s="429">
        <f t="shared" si="9"/>
        <v>24</v>
      </c>
      <c r="L50" s="429">
        <f t="shared" si="10"/>
        <v>30</v>
      </c>
      <c r="M50" s="430" t="str">
        <f t="shared" si="11"/>
        <v>E1</v>
      </c>
      <c r="N50" s="430" t="str">
        <f t="shared" si="12"/>
        <v>2</v>
      </c>
      <c r="O50" s="770"/>
      <c r="P50" s="425">
        <f>'STUDENT PROFILE'!$A$46</f>
        <v>40</v>
      </c>
      <c r="Q50" s="438" t="str">
        <f>'STUDENT PROFILE'!$C$46</f>
        <v>Anil</v>
      </c>
      <c r="R50" s="427">
        <f>'STUDENT PROFILE'!$D$46</f>
        <v>2758</v>
      </c>
      <c r="S50" s="428">
        <v>4</v>
      </c>
      <c r="T50" s="428">
        <v>4</v>
      </c>
      <c r="U50" s="428">
        <v>4</v>
      </c>
      <c r="V50" s="428"/>
      <c r="W50" s="428"/>
      <c r="X50" s="428">
        <v>12</v>
      </c>
      <c r="Y50" s="429">
        <f t="shared" si="13"/>
        <v>24</v>
      </c>
      <c r="Z50" s="429">
        <f t="shared" si="14"/>
        <v>30</v>
      </c>
      <c r="AA50" s="434" t="str">
        <f t="shared" si="15"/>
        <v>E1</v>
      </c>
      <c r="AB50" s="430" t="str">
        <f t="shared" si="16"/>
        <v>2</v>
      </c>
      <c r="AC50" s="686"/>
      <c r="AD50" s="425">
        <f>'STUDENT PROFILE'!$A$46</f>
        <v>40</v>
      </c>
      <c r="AE50" s="438" t="str">
        <f>'STUDENT PROFILE'!$C$46</f>
        <v>Anil</v>
      </c>
      <c r="AF50" s="427">
        <f>'STUDENT PROFILE'!$D$46</f>
        <v>2758</v>
      </c>
      <c r="AG50" s="431">
        <v>32</v>
      </c>
      <c r="AH50" s="429">
        <f t="shared" si="17"/>
        <v>28.8</v>
      </c>
      <c r="AI50" s="429">
        <f t="shared" si="18"/>
        <v>32</v>
      </c>
      <c r="AJ50" s="430" t="str">
        <f t="shared" si="19"/>
        <v>E1</v>
      </c>
      <c r="AK50" s="430" t="str">
        <f t="shared" si="20"/>
        <v>2</v>
      </c>
      <c r="AL50" s="429">
        <f t="shared" si="21"/>
        <v>3</v>
      </c>
      <c r="AM50" s="429">
        <f t="shared" si="22"/>
        <v>3</v>
      </c>
      <c r="AN50" s="429">
        <f t="shared" si="23"/>
        <v>9.6</v>
      </c>
      <c r="AO50" s="430">
        <f t="shared" si="24"/>
        <v>16</v>
      </c>
      <c r="AP50" s="430" t="str">
        <f t="shared" si="25"/>
        <v>E1</v>
      </c>
      <c r="AQ50" s="686"/>
      <c r="AR50" s="425">
        <f>'STUDENT PROFILE'!$A$46</f>
        <v>40</v>
      </c>
      <c r="AS50" s="438" t="str">
        <f>'STUDENT PROFILE'!$C$46</f>
        <v>Anil</v>
      </c>
      <c r="AT50" s="427">
        <f>'STUDENT PROFILE'!$D$46</f>
        <v>2758</v>
      </c>
      <c r="AU50" s="428">
        <v>4</v>
      </c>
      <c r="AV50" s="428">
        <v>4</v>
      </c>
      <c r="AW50" s="428">
        <v>4</v>
      </c>
      <c r="AX50" s="428"/>
      <c r="AY50" s="428"/>
      <c r="AZ50" s="428">
        <v>12</v>
      </c>
      <c r="BA50" s="429">
        <f t="shared" si="26"/>
        <v>24</v>
      </c>
      <c r="BB50" s="429">
        <f t="shared" si="27"/>
        <v>30</v>
      </c>
      <c r="BC50" s="430" t="str">
        <f t="shared" si="28"/>
        <v>E1</v>
      </c>
      <c r="BD50" s="430" t="str">
        <f t="shared" si="29"/>
        <v>2</v>
      </c>
      <c r="BE50" s="686"/>
      <c r="BF50" s="425">
        <f>'STUDENT PROFILE'!$A$46</f>
        <v>40</v>
      </c>
      <c r="BG50" s="438" t="str">
        <f>'STUDENT PROFILE'!$C$46</f>
        <v>Anil</v>
      </c>
      <c r="BH50" s="427">
        <f>'STUDENT PROFILE'!$D$46</f>
        <v>2758</v>
      </c>
      <c r="BI50" s="428">
        <v>4</v>
      </c>
      <c r="BJ50" s="428">
        <v>4</v>
      </c>
      <c r="BK50" s="428">
        <v>4</v>
      </c>
      <c r="BL50" s="428"/>
      <c r="BM50" s="428"/>
      <c r="BN50" s="428">
        <v>12</v>
      </c>
      <c r="BO50" s="429">
        <f t="shared" si="30"/>
        <v>24</v>
      </c>
      <c r="BP50" s="429">
        <f t="shared" si="31"/>
        <v>30</v>
      </c>
      <c r="BQ50" s="430" t="str">
        <f t="shared" si="32"/>
        <v>E1</v>
      </c>
      <c r="BR50" s="430" t="str">
        <f t="shared" si="33"/>
        <v>2</v>
      </c>
      <c r="BS50" s="686"/>
      <c r="BT50" s="425">
        <f>'STUDENT PROFILE'!$A$46</f>
        <v>40</v>
      </c>
      <c r="BU50" s="439" t="str">
        <f>'STUDENT PROFILE'!$C$46</f>
        <v>Anil</v>
      </c>
      <c r="BV50" s="427">
        <f>'STUDENT PROFILE'!$D$46</f>
        <v>2758</v>
      </c>
      <c r="BW50" s="431">
        <v>32</v>
      </c>
      <c r="BX50" s="429">
        <f t="shared" si="34"/>
        <v>29</v>
      </c>
      <c r="BY50" s="429">
        <f t="shared" si="35"/>
        <v>32</v>
      </c>
      <c r="BZ50" s="430" t="str">
        <f t="shared" si="36"/>
        <v>E1</v>
      </c>
      <c r="CA50" s="430" t="str">
        <f t="shared" si="37"/>
        <v>2</v>
      </c>
      <c r="CB50" s="429">
        <f t="shared" si="38"/>
        <v>3</v>
      </c>
      <c r="CC50" s="429">
        <f t="shared" si="39"/>
        <v>3</v>
      </c>
      <c r="CD50" s="429">
        <f t="shared" si="40"/>
        <v>9.6</v>
      </c>
      <c r="CE50" s="430">
        <f t="shared" si="41"/>
        <v>16</v>
      </c>
      <c r="CF50" s="430" t="str">
        <f t="shared" si="42"/>
        <v>E1</v>
      </c>
      <c r="CG50" s="686"/>
      <c r="CH50" s="425">
        <f>'STUDENT PROFILE'!$A$46</f>
        <v>40</v>
      </c>
      <c r="CI50" s="438" t="str">
        <f>'STUDENT PROFILE'!$C$46</f>
        <v>Anil</v>
      </c>
      <c r="CJ50" s="427">
        <f>'STUDENT PROFILE'!$D$46</f>
        <v>2758</v>
      </c>
      <c r="CK50" s="551">
        <f t="shared" si="59"/>
        <v>3</v>
      </c>
      <c r="CL50" s="551">
        <f t="shared" si="60"/>
        <v>3</v>
      </c>
      <c r="CM50" s="551">
        <f t="shared" si="61"/>
        <v>9.6</v>
      </c>
      <c r="CN50" s="552">
        <f t="shared" si="62"/>
        <v>16</v>
      </c>
      <c r="CO50" s="551">
        <f t="shared" si="63"/>
        <v>3</v>
      </c>
      <c r="CP50" s="551">
        <f t="shared" si="64"/>
        <v>3</v>
      </c>
      <c r="CQ50" s="551">
        <f t="shared" si="65"/>
        <v>9.6</v>
      </c>
      <c r="CR50" s="433">
        <f t="shared" si="66"/>
        <v>16</v>
      </c>
      <c r="CS50" s="433">
        <f t="shared" si="43"/>
        <v>30</v>
      </c>
      <c r="CT50" s="433">
        <f t="shared" si="44"/>
        <v>32</v>
      </c>
      <c r="CU50" s="430">
        <f t="shared" si="45"/>
        <v>32</v>
      </c>
      <c r="CV50" s="430" t="str">
        <f t="shared" si="46"/>
        <v>E1</v>
      </c>
      <c r="CW50" s="430" t="str">
        <f t="shared" si="47"/>
        <v>2</v>
      </c>
      <c r="CX50" s="686"/>
      <c r="CY50" s="425">
        <f>'STUDENT PROFILE'!A46</f>
        <v>40</v>
      </c>
      <c r="CZ50" s="438" t="str">
        <f>'STUDENT PROFILE'!$C$46</f>
        <v>Anil</v>
      </c>
      <c r="DA50" s="427">
        <f>'STUDENT PROFILE'!$D$46</f>
        <v>2758</v>
      </c>
      <c r="DB50" s="429" t="str">
        <f t="shared" si="48"/>
        <v>E1</v>
      </c>
      <c r="DC50" s="429" t="str">
        <f t="shared" si="49"/>
        <v>E1</v>
      </c>
      <c r="DD50" s="429" t="str">
        <f t="shared" si="50"/>
        <v>E1</v>
      </c>
      <c r="DE50" s="430" t="str">
        <f t="shared" si="51"/>
        <v>E1</v>
      </c>
      <c r="DF50" s="429" t="str">
        <f t="shared" si="52"/>
        <v>E1</v>
      </c>
      <c r="DG50" s="429" t="str">
        <f t="shared" si="53"/>
        <v>E1</v>
      </c>
      <c r="DH50" s="429" t="str">
        <f t="shared" si="54"/>
        <v>E1</v>
      </c>
      <c r="DI50" s="433" t="str">
        <f t="shared" si="55"/>
        <v>E1</v>
      </c>
      <c r="DJ50" s="430" t="str">
        <f t="shared" si="56"/>
        <v>E1</v>
      </c>
      <c r="DK50" s="430" t="str">
        <f t="shared" si="57"/>
        <v>E1</v>
      </c>
      <c r="DL50" s="430" t="str">
        <f t="shared" si="58"/>
        <v>E1</v>
      </c>
    </row>
    <row r="51" spans="1:116" ht="15" customHeight="1">
      <c r="A51" s="686"/>
      <c r="B51" s="425">
        <f>'STUDENT PROFILE'!$A$47</f>
        <v>41</v>
      </c>
      <c r="C51" s="438" t="str">
        <f>'STUDENT PROFILE'!$C$47</f>
        <v>Ravi Kumar</v>
      </c>
      <c r="D51" s="427">
        <f>'STUDENT PROFILE'!$D$47</f>
        <v>2760</v>
      </c>
      <c r="E51" s="428">
        <v>2</v>
      </c>
      <c r="F51" s="428">
        <v>2</v>
      </c>
      <c r="G51" s="428">
        <v>2</v>
      </c>
      <c r="H51" s="428"/>
      <c r="I51" s="428"/>
      <c r="J51" s="428">
        <v>10</v>
      </c>
      <c r="K51" s="429">
        <f t="shared" si="9"/>
        <v>16</v>
      </c>
      <c r="L51" s="429">
        <f t="shared" si="10"/>
        <v>20</v>
      </c>
      <c r="M51" s="430" t="str">
        <f t="shared" si="11"/>
        <v>E2</v>
      </c>
      <c r="N51" s="430" t="str">
        <f t="shared" si="12"/>
        <v>3</v>
      </c>
      <c r="O51" s="770"/>
      <c r="P51" s="425">
        <f>'STUDENT PROFILE'!$A$47</f>
        <v>41</v>
      </c>
      <c r="Q51" s="438" t="str">
        <f>'STUDENT PROFILE'!$C$47</f>
        <v>Ravi Kumar</v>
      </c>
      <c r="R51" s="427">
        <f>'STUDENT PROFILE'!$D$47</f>
        <v>2760</v>
      </c>
      <c r="S51" s="428">
        <v>2</v>
      </c>
      <c r="T51" s="428">
        <v>2</v>
      </c>
      <c r="U51" s="428">
        <v>2</v>
      </c>
      <c r="V51" s="428"/>
      <c r="W51" s="428"/>
      <c r="X51" s="428">
        <v>10</v>
      </c>
      <c r="Y51" s="429">
        <f t="shared" si="13"/>
        <v>16</v>
      </c>
      <c r="Z51" s="429">
        <f t="shared" si="14"/>
        <v>20</v>
      </c>
      <c r="AA51" s="434" t="str">
        <f t="shared" si="15"/>
        <v>E2</v>
      </c>
      <c r="AB51" s="430" t="str">
        <f t="shared" si="16"/>
        <v>3</v>
      </c>
      <c r="AC51" s="686"/>
      <c r="AD51" s="425">
        <f>'STUDENT PROFILE'!$A$47</f>
        <v>41</v>
      </c>
      <c r="AE51" s="438" t="str">
        <f>'STUDENT PROFILE'!$C$47</f>
        <v>Ravi Kumar</v>
      </c>
      <c r="AF51" s="427">
        <f>'STUDENT PROFILE'!$D$47</f>
        <v>2760</v>
      </c>
      <c r="AG51" s="440">
        <v>20</v>
      </c>
      <c r="AH51" s="429">
        <f t="shared" si="17"/>
        <v>18</v>
      </c>
      <c r="AI51" s="429">
        <f t="shared" si="18"/>
        <v>20</v>
      </c>
      <c r="AJ51" s="430" t="str">
        <f t="shared" si="19"/>
        <v>E2</v>
      </c>
      <c r="AK51" s="430" t="str">
        <f t="shared" si="20"/>
        <v>3</v>
      </c>
      <c r="AL51" s="429">
        <f t="shared" si="21"/>
        <v>2</v>
      </c>
      <c r="AM51" s="429">
        <f t="shared" si="22"/>
        <v>2</v>
      </c>
      <c r="AN51" s="429">
        <f t="shared" si="23"/>
        <v>6</v>
      </c>
      <c r="AO51" s="430">
        <f t="shared" si="24"/>
        <v>10</v>
      </c>
      <c r="AP51" s="430" t="str">
        <f t="shared" si="25"/>
        <v>E2</v>
      </c>
      <c r="AQ51" s="686"/>
      <c r="AR51" s="425">
        <f>'STUDENT PROFILE'!$A$47</f>
        <v>41</v>
      </c>
      <c r="AS51" s="438" t="str">
        <f>'STUDENT PROFILE'!$C$47</f>
        <v>Ravi Kumar</v>
      </c>
      <c r="AT51" s="427">
        <f>'STUDENT PROFILE'!$D$47</f>
        <v>2760</v>
      </c>
      <c r="AU51" s="428">
        <v>2</v>
      </c>
      <c r="AV51" s="428">
        <v>2</v>
      </c>
      <c r="AW51" s="428">
        <v>2</v>
      </c>
      <c r="AX51" s="428"/>
      <c r="AY51" s="428"/>
      <c r="AZ51" s="428">
        <v>10</v>
      </c>
      <c r="BA51" s="429">
        <f t="shared" si="26"/>
        <v>16</v>
      </c>
      <c r="BB51" s="429">
        <f t="shared" si="27"/>
        <v>20</v>
      </c>
      <c r="BC51" s="430" t="str">
        <f t="shared" si="28"/>
        <v>E2</v>
      </c>
      <c r="BD51" s="430" t="str">
        <f t="shared" si="29"/>
        <v>3</v>
      </c>
      <c r="BE51" s="686"/>
      <c r="BF51" s="425">
        <f>'STUDENT PROFILE'!$A$47</f>
        <v>41</v>
      </c>
      <c r="BG51" s="438" t="str">
        <f>'STUDENT PROFILE'!$C$47</f>
        <v>Ravi Kumar</v>
      </c>
      <c r="BH51" s="427">
        <f>'STUDENT PROFILE'!$D$47</f>
        <v>2760</v>
      </c>
      <c r="BI51" s="428">
        <v>2</v>
      </c>
      <c r="BJ51" s="428">
        <v>2</v>
      </c>
      <c r="BK51" s="428">
        <v>2</v>
      </c>
      <c r="BL51" s="428"/>
      <c r="BM51" s="428"/>
      <c r="BN51" s="428">
        <v>10</v>
      </c>
      <c r="BO51" s="429">
        <f t="shared" si="30"/>
        <v>16</v>
      </c>
      <c r="BP51" s="429">
        <f t="shared" si="31"/>
        <v>20</v>
      </c>
      <c r="BQ51" s="430" t="str">
        <f t="shared" si="32"/>
        <v>E2</v>
      </c>
      <c r="BR51" s="430" t="str">
        <f t="shared" si="33"/>
        <v>3</v>
      </c>
      <c r="BS51" s="686"/>
      <c r="BT51" s="425">
        <f>'STUDENT PROFILE'!$A$47</f>
        <v>41</v>
      </c>
      <c r="BU51" s="439" t="str">
        <f>'STUDENT PROFILE'!$C$47</f>
        <v>Ravi Kumar</v>
      </c>
      <c r="BV51" s="427">
        <f>'STUDENT PROFILE'!$D$47</f>
        <v>2760</v>
      </c>
      <c r="BW51" s="440">
        <v>20</v>
      </c>
      <c r="BX51" s="429">
        <f t="shared" si="34"/>
        <v>18</v>
      </c>
      <c r="BY51" s="429">
        <f t="shared" si="35"/>
        <v>20</v>
      </c>
      <c r="BZ51" s="430" t="str">
        <f t="shared" si="36"/>
        <v>E2</v>
      </c>
      <c r="CA51" s="430" t="str">
        <f t="shared" si="37"/>
        <v>3</v>
      </c>
      <c r="CB51" s="429">
        <f t="shared" si="38"/>
        <v>2</v>
      </c>
      <c r="CC51" s="429">
        <f t="shared" si="39"/>
        <v>2</v>
      </c>
      <c r="CD51" s="429">
        <f t="shared" si="40"/>
        <v>6</v>
      </c>
      <c r="CE51" s="430">
        <f t="shared" si="41"/>
        <v>10</v>
      </c>
      <c r="CF51" s="430" t="str">
        <f t="shared" si="42"/>
        <v>E2</v>
      </c>
      <c r="CG51" s="686"/>
      <c r="CH51" s="425">
        <f>'STUDENT PROFILE'!$A$47</f>
        <v>41</v>
      </c>
      <c r="CI51" s="438" t="str">
        <f>'STUDENT PROFILE'!$C$47</f>
        <v>Ravi Kumar</v>
      </c>
      <c r="CJ51" s="427">
        <f>'STUDENT PROFILE'!$D$47</f>
        <v>2760</v>
      </c>
      <c r="CK51" s="551">
        <f t="shared" si="59"/>
        <v>2</v>
      </c>
      <c r="CL51" s="551">
        <f t="shared" si="60"/>
        <v>2</v>
      </c>
      <c r="CM51" s="551">
        <f t="shared" si="61"/>
        <v>6</v>
      </c>
      <c r="CN51" s="552">
        <f t="shared" si="62"/>
        <v>10</v>
      </c>
      <c r="CO51" s="551">
        <f t="shared" si="63"/>
        <v>2</v>
      </c>
      <c r="CP51" s="551">
        <f t="shared" si="64"/>
        <v>2</v>
      </c>
      <c r="CQ51" s="551">
        <f t="shared" si="65"/>
        <v>6</v>
      </c>
      <c r="CR51" s="433">
        <f t="shared" si="66"/>
        <v>10</v>
      </c>
      <c r="CS51" s="433">
        <f t="shared" si="43"/>
        <v>20</v>
      </c>
      <c r="CT51" s="433">
        <f t="shared" si="44"/>
        <v>20</v>
      </c>
      <c r="CU51" s="430">
        <f t="shared" si="45"/>
        <v>20</v>
      </c>
      <c r="CV51" s="430" t="str">
        <f t="shared" si="46"/>
        <v>E2</v>
      </c>
      <c r="CW51" s="430" t="str">
        <f t="shared" si="47"/>
        <v>3</v>
      </c>
      <c r="CX51" s="686"/>
      <c r="CY51" s="425">
        <f>'STUDENT PROFILE'!A47</f>
        <v>41</v>
      </c>
      <c r="CZ51" s="438" t="str">
        <f>'STUDENT PROFILE'!$C$47</f>
        <v>Ravi Kumar</v>
      </c>
      <c r="DA51" s="427">
        <f>'STUDENT PROFILE'!$D$47</f>
        <v>2760</v>
      </c>
      <c r="DB51" s="429" t="str">
        <f t="shared" si="48"/>
        <v>E2</v>
      </c>
      <c r="DC51" s="429" t="str">
        <f t="shared" si="49"/>
        <v>E2</v>
      </c>
      <c r="DD51" s="429" t="str">
        <f t="shared" si="50"/>
        <v>E2</v>
      </c>
      <c r="DE51" s="430" t="str">
        <f t="shared" si="51"/>
        <v>E2</v>
      </c>
      <c r="DF51" s="429" t="str">
        <f t="shared" si="52"/>
        <v>E2</v>
      </c>
      <c r="DG51" s="429" t="str">
        <f t="shared" si="53"/>
        <v>E2</v>
      </c>
      <c r="DH51" s="429" t="str">
        <f t="shared" si="54"/>
        <v>E2</v>
      </c>
      <c r="DI51" s="433" t="str">
        <f t="shared" si="55"/>
        <v>E2</v>
      </c>
      <c r="DJ51" s="430" t="str">
        <f t="shared" si="56"/>
        <v>E2</v>
      </c>
      <c r="DK51" s="430" t="str">
        <f t="shared" si="57"/>
        <v>E2</v>
      </c>
      <c r="DL51" s="430" t="str">
        <f t="shared" si="58"/>
        <v>E2</v>
      </c>
    </row>
    <row r="52" spans="1:116" ht="15" customHeight="1">
      <c r="A52" s="686"/>
      <c r="B52" s="425">
        <f>'STUDENT PROFILE'!$A$48</f>
        <v>42</v>
      </c>
      <c r="C52" s="438" t="str">
        <f>'STUDENT PROFILE'!$C$48</f>
        <v>Manoj Kumar</v>
      </c>
      <c r="D52" s="427">
        <f>'STUDENT PROFILE'!$D$48</f>
        <v>2762</v>
      </c>
      <c r="E52" s="428">
        <v>2</v>
      </c>
      <c r="F52" s="428">
        <v>2</v>
      </c>
      <c r="G52" s="428">
        <v>2</v>
      </c>
      <c r="H52" s="428"/>
      <c r="I52" s="428"/>
      <c r="J52" s="428">
        <v>10</v>
      </c>
      <c r="K52" s="429">
        <f t="shared" si="9"/>
        <v>16</v>
      </c>
      <c r="L52" s="429">
        <f t="shared" si="10"/>
        <v>20</v>
      </c>
      <c r="M52" s="430" t="str">
        <f t="shared" si="11"/>
        <v>E2</v>
      </c>
      <c r="N52" s="430" t="str">
        <f t="shared" si="12"/>
        <v>3</v>
      </c>
      <c r="O52" s="770"/>
      <c r="P52" s="425">
        <f>'STUDENT PROFILE'!$A$48</f>
        <v>42</v>
      </c>
      <c r="Q52" s="438" t="str">
        <f>'STUDENT PROFILE'!$C$48</f>
        <v>Manoj Kumar</v>
      </c>
      <c r="R52" s="427">
        <f>'STUDENT PROFILE'!$D$48</f>
        <v>2762</v>
      </c>
      <c r="S52" s="428">
        <v>2</v>
      </c>
      <c r="T52" s="428">
        <v>2</v>
      </c>
      <c r="U52" s="428">
        <v>2</v>
      </c>
      <c r="V52" s="428"/>
      <c r="W52" s="428"/>
      <c r="X52" s="428">
        <v>10</v>
      </c>
      <c r="Y52" s="429">
        <f t="shared" si="13"/>
        <v>16</v>
      </c>
      <c r="Z52" s="429">
        <f t="shared" si="14"/>
        <v>20</v>
      </c>
      <c r="AA52" s="434" t="str">
        <f t="shared" si="15"/>
        <v>E2</v>
      </c>
      <c r="AB52" s="430" t="str">
        <f t="shared" si="16"/>
        <v>3</v>
      </c>
      <c r="AC52" s="686"/>
      <c r="AD52" s="425">
        <f>'STUDENT PROFILE'!$A$48</f>
        <v>42</v>
      </c>
      <c r="AE52" s="438" t="str">
        <f>'STUDENT PROFILE'!$C$48</f>
        <v>Manoj Kumar</v>
      </c>
      <c r="AF52" s="427">
        <f>'STUDENT PROFILE'!$D$48</f>
        <v>2762</v>
      </c>
      <c r="AG52" s="440">
        <v>20</v>
      </c>
      <c r="AH52" s="429">
        <f t="shared" si="17"/>
        <v>18</v>
      </c>
      <c r="AI52" s="429">
        <f t="shared" si="18"/>
        <v>20</v>
      </c>
      <c r="AJ52" s="430" t="str">
        <f t="shared" si="19"/>
        <v>E2</v>
      </c>
      <c r="AK52" s="430" t="str">
        <f t="shared" si="20"/>
        <v>3</v>
      </c>
      <c r="AL52" s="429">
        <f t="shared" si="21"/>
        <v>2</v>
      </c>
      <c r="AM52" s="429">
        <f t="shared" si="22"/>
        <v>2</v>
      </c>
      <c r="AN52" s="429">
        <f t="shared" si="23"/>
        <v>6</v>
      </c>
      <c r="AO52" s="430">
        <f t="shared" si="24"/>
        <v>10</v>
      </c>
      <c r="AP52" s="430" t="str">
        <f t="shared" si="25"/>
        <v>E2</v>
      </c>
      <c r="AQ52" s="686"/>
      <c r="AR52" s="425">
        <f>'STUDENT PROFILE'!$A$48</f>
        <v>42</v>
      </c>
      <c r="AS52" s="438" t="str">
        <f>'STUDENT PROFILE'!$C$48</f>
        <v>Manoj Kumar</v>
      </c>
      <c r="AT52" s="427">
        <f>'STUDENT PROFILE'!$D$48</f>
        <v>2762</v>
      </c>
      <c r="AU52" s="428">
        <v>2</v>
      </c>
      <c r="AV52" s="428">
        <v>2</v>
      </c>
      <c r="AW52" s="428">
        <v>2</v>
      </c>
      <c r="AX52" s="428"/>
      <c r="AY52" s="428"/>
      <c r="AZ52" s="428">
        <v>10</v>
      </c>
      <c r="BA52" s="429">
        <f t="shared" si="26"/>
        <v>16</v>
      </c>
      <c r="BB52" s="429">
        <f t="shared" si="27"/>
        <v>20</v>
      </c>
      <c r="BC52" s="430" t="str">
        <f t="shared" si="28"/>
        <v>E2</v>
      </c>
      <c r="BD52" s="430" t="str">
        <f t="shared" si="29"/>
        <v>3</v>
      </c>
      <c r="BE52" s="686"/>
      <c r="BF52" s="425">
        <f>'STUDENT PROFILE'!$A$48</f>
        <v>42</v>
      </c>
      <c r="BG52" s="438" t="str">
        <f>'STUDENT PROFILE'!$C$48</f>
        <v>Manoj Kumar</v>
      </c>
      <c r="BH52" s="427">
        <f>'STUDENT PROFILE'!$D$48</f>
        <v>2762</v>
      </c>
      <c r="BI52" s="428">
        <v>2</v>
      </c>
      <c r="BJ52" s="428">
        <v>2</v>
      </c>
      <c r="BK52" s="428">
        <v>2</v>
      </c>
      <c r="BL52" s="428"/>
      <c r="BM52" s="428"/>
      <c r="BN52" s="428">
        <v>10</v>
      </c>
      <c r="BO52" s="429">
        <f t="shared" si="30"/>
        <v>16</v>
      </c>
      <c r="BP52" s="429">
        <f t="shared" si="31"/>
        <v>20</v>
      </c>
      <c r="BQ52" s="430" t="str">
        <f t="shared" si="32"/>
        <v>E2</v>
      </c>
      <c r="BR52" s="430" t="str">
        <f t="shared" si="33"/>
        <v>3</v>
      </c>
      <c r="BS52" s="686"/>
      <c r="BT52" s="425">
        <f>'STUDENT PROFILE'!$A$48</f>
        <v>42</v>
      </c>
      <c r="BU52" s="439" t="str">
        <f>'STUDENT PROFILE'!$C$48</f>
        <v>Manoj Kumar</v>
      </c>
      <c r="BV52" s="427">
        <f>'STUDENT PROFILE'!$D$48</f>
        <v>2762</v>
      </c>
      <c r="BW52" s="440">
        <v>20</v>
      </c>
      <c r="BX52" s="429">
        <f t="shared" si="34"/>
        <v>18</v>
      </c>
      <c r="BY52" s="429">
        <f t="shared" si="35"/>
        <v>20</v>
      </c>
      <c r="BZ52" s="430" t="str">
        <f t="shared" si="36"/>
        <v>E2</v>
      </c>
      <c r="CA52" s="430" t="str">
        <f t="shared" si="37"/>
        <v>3</v>
      </c>
      <c r="CB52" s="429">
        <f t="shared" si="38"/>
        <v>2</v>
      </c>
      <c r="CC52" s="429">
        <f t="shared" si="39"/>
        <v>2</v>
      </c>
      <c r="CD52" s="429">
        <f t="shared" si="40"/>
        <v>6</v>
      </c>
      <c r="CE52" s="430">
        <f t="shared" si="41"/>
        <v>10</v>
      </c>
      <c r="CF52" s="430" t="str">
        <f t="shared" si="42"/>
        <v>E2</v>
      </c>
      <c r="CG52" s="686"/>
      <c r="CH52" s="425">
        <f>'STUDENT PROFILE'!$A$48</f>
        <v>42</v>
      </c>
      <c r="CI52" s="438" t="str">
        <f>'STUDENT PROFILE'!$C$48</f>
        <v>Manoj Kumar</v>
      </c>
      <c r="CJ52" s="427">
        <f>'STUDENT PROFILE'!$D$48</f>
        <v>2762</v>
      </c>
      <c r="CK52" s="551">
        <f t="shared" si="59"/>
        <v>2</v>
      </c>
      <c r="CL52" s="551">
        <f t="shared" si="60"/>
        <v>2</v>
      </c>
      <c r="CM52" s="551">
        <f t="shared" si="61"/>
        <v>6</v>
      </c>
      <c r="CN52" s="552">
        <f t="shared" si="62"/>
        <v>10</v>
      </c>
      <c r="CO52" s="551">
        <f t="shared" si="63"/>
        <v>2</v>
      </c>
      <c r="CP52" s="551">
        <f t="shared" si="64"/>
        <v>2</v>
      </c>
      <c r="CQ52" s="551">
        <f t="shared" si="65"/>
        <v>6</v>
      </c>
      <c r="CR52" s="433">
        <f t="shared" si="66"/>
        <v>10</v>
      </c>
      <c r="CS52" s="433">
        <f t="shared" si="43"/>
        <v>20</v>
      </c>
      <c r="CT52" s="433">
        <f t="shared" si="44"/>
        <v>20</v>
      </c>
      <c r="CU52" s="430">
        <f t="shared" si="45"/>
        <v>20</v>
      </c>
      <c r="CV52" s="430" t="str">
        <f t="shared" si="46"/>
        <v>E2</v>
      </c>
      <c r="CW52" s="430" t="str">
        <f t="shared" si="47"/>
        <v>3</v>
      </c>
      <c r="CX52" s="686"/>
      <c r="CY52" s="425">
        <f>'STUDENT PROFILE'!A48</f>
        <v>42</v>
      </c>
      <c r="CZ52" s="438" t="str">
        <f>'STUDENT PROFILE'!$C$48</f>
        <v>Manoj Kumar</v>
      </c>
      <c r="DA52" s="427">
        <f>'STUDENT PROFILE'!$D$48</f>
        <v>2762</v>
      </c>
      <c r="DB52" s="429" t="str">
        <f t="shared" si="48"/>
        <v>E2</v>
      </c>
      <c r="DC52" s="429" t="str">
        <f t="shared" si="49"/>
        <v>E2</v>
      </c>
      <c r="DD52" s="429" t="str">
        <f t="shared" si="50"/>
        <v>E2</v>
      </c>
      <c r="DE52" s="430" t="str">
        <f t="shared" si="51"/>
        <v>E2</v>
      </c>
      <c r="DF52" s="429" t="str">
        <f t="shared" si="52"/>
        <v>E2</v>
      </c>
      <c r="DG52" s="429" t="str">
        <f t="shared" si="53"/>
        <v>E2</v>
      </c>
      <c r="DH52" s="429" t="str">
        <f t="shared" si="54"/>
        <v>E2</v>
      </c>
      <c r="DI52" s="433" t="str">
        <f t="shared" si="55"/>
        <v>E2</v>
      </c>
      <c r="DJ52" s="430" t="str">
        <f t="shared" si="56"/>
        <v>E2</v>
      </c>
      <c r="DK52" s="430" t="str">
        <f t="shared" si="57"/>
        <v>E2</v>
      </c>
      <c r="DL52" s="430" t="str">
        <f t="shared" si="58"/>
        <v>E2</v>
      </c>
    </row>
    <row r="53" spans="1:116" ht="15" customHeight="1">
      <c r="A53" s="686"/>
      <c r="B53" s="425">
        <f>'STUDENT PROFILE'!$A$49</f>
        <v>43</v>
      </c>
      <c r="C53" s="438" t="str">
        <f>'STUDENT PROFILE'!$C$49</f>
        <v>Nikesh</v>
      </c>
      <c r="D53" s="427">
        <f>'STUDENT PROFILE'!$D$49</f>
        <v>2763</v>
      </c>
      <c r="E53" s="428">
        <v>2</v>
      </c>
      <c r="F53" s="428">
        <v>2</v>
      </c>
      <c r="G53" s="428">
        <v>2</v>
      </c>
      <c r="H53" s="428"/>
      <c r="I53" s="428"/>
      <c r="J53" s="428">
        <v>10</v>
      </c>
      <c r="K53" s="429">
        <f t="shared" si="9"/>
        <v>16</v>
      </c>
      <c r="L53" s="429">
        <f t="shared" si="10"/>
        <v>20</v>
      </c>
      <c r="M53" s="430" t="str">
        <f t="shared" si="11"/>
        <v>E2</v>
      </c>
      <c r="N53" s="430" t="str">
        <f t="shared" si="12"/>
        <v>3</v>
      </c>
      <c r="O53" s="770"/>
      <c r="P53" s="425">
        <f>'STUDENT PROFILE'!$A$49</f>
        <v>43</v>
      </c>
      <c r="Q53" s="438" t="str">
        <f>'STUDENT PROFILE'!$C$49</f>
        <v>Nikesh</v>
      </c>
      <c r="R53" s="427">
        <f>'STUDENT PROFILE'!$D$49</f>
        <v>2763</v>
      </c>
      <c r="S53" s="428">
        <v>2</v>
      </c>
      <c r="T53" s="428">
        <v>2</v>
      </c>
      <c r="U53" s="428">
        <v>2</v>
      </c>
      <c r="V53" s="428"/>
      <c r="W53" s="428"/>
      <c r="X53" s="428">
        <v>10</v>
      </c>
      <c r="Y53" s="429">
        <f t="shared" si="13"/>
        <v>16</v>
      </c>
      <c r="Z53" s="429">
        <f t="shared" si="14"/>
        <v>20</v>
      </c>
      <c r="AA53" s="434" t="str">
        <f t="shared" si="15"/>
        <v>E2</v>
      </c>
      <c r="AB53" s="430" t="str">
        <f t="shared" si="16"/>
        <v>3</v>
      </c>
      <c r="AC53" s="686"/>
      <c r="AD53" s="425">
        <f>'STUDENT PROFILE'!$A$49</f>
        <v>43</v>
      </c>
      <c r="AE53" s="438" t="str">
        <f>'STUDENT PROFILE'!$C$49</f>
        <v>Nikesh</v>
      </c>
      <c r="AF53" s="427">
        <f>'STUDENT PROFILE'!$D$49</f>
        <v>2763</v>
      </c>
      <c r="AG53" s="440">
        <v>20</v>
      </c>
      <c r="AH53" s="429">
        <f t="shared" si="17"/>
        <v>18</v>
      </c>
      <c r="AI53" s="429">
        <f t="shared" si="18"/>
        <v>20</v>
      </c>
      <c r="AJ53" s="430" t="str">
        <f t="shared" si="19"/>
        <v>E2</v>
      </c>
      <c r="AK53" s="430" t="str">
        <f t="shared" si="20"/>
        <v>3</v>
      </c>
      <c r="AL53" s="429">
        <f t="shared" si="21"/>
        <v>2</v>
      </c>
      <c r="AM53" s="429">
        <f t="shared" si="22"/>
        <v>2</v>
      </c>
      <c r="AN53" s="429">
        <f t="shared" si="23"/>
        <v>6</v>
      </c>
      <c r="AO53" s="430">
        <f t="shared" si="24"/>
        <v>10</v>
      </c>
      <c r="AP53" s="430" t="str">
        <f t="shared" si="25"/>
        <v>E2</v>
      </c>
      <c r="AQ53" s="686"/>
      <c r="AR53" s="425">
        <f>'STUDENT PROFILE'!$A$49</f>
        <v>43</v>
      </c>
      <c r="AS53" s="438" t="str">
        <f>'STUDENT PROFILE'!$C$49</f>
        <v>Nikesh</v>
      </c>
      <c r="AT53" s="427">
        <f>'STUDENT PROFILE'!$D$49</f>
        <v>2763</v>
      </c>
      <c r="AU53" s="428">
        <v>2</v>
      </c>
      <c r="AV53" s="428">
        <v>2</v>
      </c>
      <c r="AW53" s="428">
        <v>2</v>
      </c>
      <c r="AX53" s="428"/>
      <c r="AY53" s="428"/>
      <c r="AZ53" s="428">
        <v>10</v>
      </c>
      <c r="BA53" s="429">
        <f t="shared" si="26"/>
        <v>16</v>
      </c>
      <c r="BB53" s="429">
        <f t="shared" si="27"/>
        <v>20</v>
      </c>
      <c r="BC53" s="430" t="str">
        <f t="shared" si="28"/>
        <v>E2</v>
      </c>
      <c r="BD53" s="430" t="str">
        <f t="shared" si="29"/>
        <v>3</v>
      </c>
      <c r="BE53" s="686"/>
      <c r="BF53" s="425">
        <f>'STUDENT PROFILE'!$A$49</f>
        <v>43</v>
      </c>
      <c r="BG53" s="438" t="str">
        <f>'STUDENT PROFILE'!$C$49</f>
        <v>Nikesh</v>
      </c>
      <c r="BH53" s="427">
        <f>'STUDENT PROFILE'!$D$49</f>
        <v>2763</v>
      </c>
      <c r="BI53" s="428">
        <v>2</v>
      </c>
      <c r="BJ53" s="428">
        <v>2</v>
      </c>
      <c r="BK53" s="428">
        <v>2</v>
      </c>
      <c r="BL53" s="428"/>
      <c r="BM53" s="428"/>
      <c r="BN53" s="428">
        <v>10</v>
      </c>
      <c r="BO53" s="429">
        <f t="shared" si="30"/>
        <v>16</v>
      </c>
      <c r="BP53" s="429">
        <f t="shared" si="31"/>
        <v>20</v>
      </c>
      <c r="BQ53" s="430" t="str">
        <f t="shared" si="32"/>
        <v>E2</v>
      </c>
      <c r="BR53" s="430" t="str">
        <f t="shared" si="33"/>
        <v>3</v>
      </c>
      <c r="BS53" s="686"/>
      <c r="BT53" s="425">
        <f>'STUDENT PROFILE'!$A$49</f>
        <v>43</v>
      </c>
      <c r="BU53" s="439" t="str">
        <f>'STUDENT PROFILE'!$C$49</f>
        <v>Nikesh</v>
      </c>
      <c r="BV53" s="427">
        <f>'STUDENT PROFILE'!$D$49</f>
        <v>2763</v>
      </c>
      <c r="BW53" s="440">
        <v>20</v>
      </c>
      <c r="BX53" s="429">
        <f t="shared" si="34"/>
        <v>18</v>
      </c>
      <c r="BY53" s="429">
        <f t="shared" si="35"/>
        <v>20</v>
      </c>
      <c r="BZ53" s="430" t="str">
        <f t="shared" si="36"/>
        <v>E2</v>
      </c>
      <c r="CA53" s="430" t="str">
        <f t="shared" si="37"/>
        <v>3</v>
      </c>
      <c r="CB53" s="429">
        <f t="shared" si="38"/>
        <v>2</v>
      </c>
      <c r="CC53" s="429">
        <f t="shared" si="39"/>
        <v>2</v>
      </c>
      <c r="CD53" s="429">
        <f t="shared" si="40"/>
        <v>6</v>
      </c>
      <c r="CE53" s="430">
        <f t="shared" si="41"/>
        <v>10</v>
      </c>
      <c r="CF53" s="430" t="str">
        <f t="shared" si="42"/>
        <v>E2</v>
      </c>
      <c r="CG53" s="686"/>
      <c r="CH53" s="425">
        <f>'STUDENT PROFILE'!$A$49</f>
        <v>43</v>
      </c>
      <c r="CI53" s="438" t="str">
        <f>'STUDENT PROFILE'!$C$49</f>
        <v>Nikesh</v>
      </c>
      <c r="CJ53" s="427">
        <f>'STUDENT PROFILE'!$D$49</f>
        <v>2763</v>
      </c>
      <c r="CK53" s="551">
        <f t="shared" si="59"/>
        <v>2</v>
      </c>
      <c r="CL53" s="551">
        <f t="shared" si="60"/>
        <v>2</v>
      </c>
      <c r="CM53" s="551">
        <f t="shared" si="61"/>
        <v>6</v>
      </c>
      <c r="CN53" s="552">
        <f t="shared" si="62"/>
        <v>10</v>
      </c>
      <c r="CO53" s="551">
        <f t="shared" si="63"/>
        <v>2</v>
      </c>
      <c r="CP53" s="551">
        <f t="shared" si="64"/>
        <v>2</v>
      </c>
      <c r="CQ53" s="551">
        <f t="shared" si="65"/>
        <v>6</v>
      </c>
      <c r="CR53" s="433">
        <f t="shared" si="66"/>
        <v>10</v>
      </c>
      <c r="CS53" s="433">
        <f t="shared" si="43"/>
        <v>20</v>
      </c>
      <c r="CT53" s="433">
        <f t="shared" si="44"/>
        <v>20</v>
      </c>
      <c r="CU53" s="430">
        <f t="shared" si="45"/>
        <v>20</v>
      </c>
      <c r="CV53" s="430" t="str">
        <f t="shared" si="46"/>
        <v>E2</v>
      </c>
      <c r="CW53" s="430" t="str">
        <f t="shared" si="47"/>
        <v>3</v>
      </c>
      <c r="CX53" s="686"/>
      <c r="CY53" s="425">
        <f>'STUDENT PROFILE'!A49</f>
        <v>43</v>
      </c>
      <c r="CZ53" s="438" t="str">
        <f>'STUDENT PROFILE'!$C$49</f>
        <v>Nikesh</v>
      </c>
      <c r="DA53" s="427">
        <f>'STUDENT PROFILE'!$D$49</f>
        <v>2763</v>
      </c>
      <c r="DB53" s="429" t="str">
        <f t="shared" si="48"/>
        <v>E2</v>
      </c>
      <c r="DC53" s="429" t="str">
        <f t="shared" si="49"/>
        <v>E2</v>
      </c>
      <c r="DD53" s="429" t="str">
        <f t="shared" si="50"/>
        <v>E2</v>
      </c>
      <c r="DE53" s="430" t="str">
        <f t="shared" si="51"/>
        <v>E2</v>
      </c>
      <c r="DF53" s="429" t="str">
        <f t="shared" si="52"/>
        <v>E2</v>
      </c>
      <c r="DG53" s="429" t="str">
        <f t="shared" si="53"/>
        <v>E2</v>
      </c>
      <c r="DH53" s="429" t="str">
        <f t="shared" si="54"/>
        <v>E2</v>
      </c>
      <c r="DI53" s="433" t="str">
        <f t="shared" si="55"/>
        <v>E2</v>
      </c>
      <c r="DJ53" s="430" t="str">
        <f t="shared" si="56"/>
        <v>E2</v>
      </c>
      <c r="DK53" s="430" t="str">
        <f t="shared" si="57"/>
        <v>E2</v>
      </c>
      <c r="DL53" s="430" t="str">
        <f t="shared" si="58"/>
        <v>E2</v>
      </c>
    </row>
    <row r="54" spans="1:116" ht="15" customHeight="1">
      <c r="A54" s="686"/>
      <c r="B54" s="425">
        <f>'STUDENT PROFILE'!$A$50</f>
        <v>44</v>
      </c>
      <c r="C54" s="438" t="str">
        <f>'STUDENT PROFILE'!$C$50</f>
        <v>Ankita</v>
      </c>
      <c r="D54" s="427">
        <f>'STUDENT PROFILE'!$D$50</f>
        <v>2765</v>
      </c>
      <c r="E54" s="428">
        <v>2</v>
      </c>
      <c r="F54" s="428">
        <v>2</v>
      </c>
      <c r="G54" s="428">
        <v>2</v>
      </c>
      <c r="H54" s="428"/>
      <c r="I54" s="428"/>
      <c r="J54" s="428">
        <v>10</v>
      </c>
      <c r="K54" s="429">
        <f t="shared" si="9"/>
        <v>16</v>
      </c>
      <c r="L54" s="429">
        <f t="shared" si="10"/>
        <v>20</v>
      </c>
      <c r="M54" s="430" t="str">
        <f t="shared" si="11"/>
        <v>E2</v>
      </c>
      <c r="N54" s="430" t="str">
        <f t="shared" si="12"/>
        <v>3</v>
      </c>
      <c r="O54" s="770"/>
      <c r="P54" s="425">
        <f>'STUDENT PROFILE'!$A$50</f>
        <v>44</v>
      </c>
      <c r="Q54" s="438" t="str">
        <f>'STUDENT PROFILE'!$C$50</f>
        <v>Ankita</v>
      </c>
      <c r="R54" s="427">
        <f>'STUDENT PROFILE'!$D$50</f>
        <v>2765</v>
      </c>
      <c r="S54" s="428">
        <v>2</v>
      </c>
      <c r="T54" s="428">
        <v>2</v>
      </c>
      <c r="U54" s="428">
        <v>2</v>
      </c>
      <c r="V54" s="428"/>
      <c r="W54" s="428"/>
      <c r="X54" s="428">
        <v>10</v>
      </c>
      <c r="Y54" s="429">
        <f t="shared" si="13"/>
        <v>16</v>
      </c>
      <c r="Z54" s="429">
        <f t="shared" si="14"/>
        <v>20</v>
      </c>
      <c r="AA54" s="434" t="str">
        <f t="shared" si="15"/>
        <v>E2</v>
      </c>
      <c r="AB54" s="430" t="str">
        <f t="shared" si="16"/>
        <v>3</v>
      </c>
      <c r="AC54" s="686"/>
      <c r="AD54" s="425">
        <f>'STUDENT PROFILE'!$A$50</f>
        <v>44</v>
      </c>
      <c r="AE54" s="438" t="str">
        <f>'STUDENT PROFILE'!$C$50</f>
        <v>Ankita</v>
      </c>
      <c r="AF54" s="427">
        <f>'STUDENT PROFILE'!$D$50</f>
        <v>2765</v>
      </c>
      <c r="AG54" s="440">
        <v>20</v>
      </c>
      <c r="AH54" s="429">
        <f t="shared" si="17"/>
        <v>18</v>
      </c>
      <c r="AI54" s="429">
        <f t="shared" si="18"/>
        <v>20</v>
      </c>
      <c r="AJ54" s="430" t="str">
        <f t="shared" si="19"/>
        <v>E2</v>
      </c>
      <c r="AK54" s="430" t="str">
        <f t="shared" si="20"/>
        <v>3</v>
      </c>
      <c r="AL54" s="429">
        <f t="shared" si="21"/>
        <v>2</v>
      </c>
      <c r="AM54" s="429">
        <f t="shared" si="22"/>
        <v>2</v>
      </c>
      <c r="AN54" s="429">
        <f t="shared" si="23"/>
        <v>6</v>
      </c>
      <c r="AO54" s="430">
        <f t="shared" si="24"/>
        <v>10</v>
      </c>
      <c r="AP54" s="430" t="str">
        <f t="shared" si="25"/>
        <v>E2</v>
      </c>
      <c r="AQ54" s="686"/>
      <c r="AR54" s="425">
        <f>'STUDENT PROFILE'!$A$50</f>
        <v>44</v>
      </c>
      <c r="AS54" s="438" t="str">
        <f>'STUDENT PROFILE'!$C$50</f>
        <v>Ankita</v>
      </c>
      <c r="AT54" s="427">
        <f>'STUDENT PROFILE'!$D$50</f>
        <v>2765</v>
      </c>
      <c r="AU54" s="428">
        <v>2</v>
      </c>
      <c r="AV54" s="428">
        <v>2</v>
      </c>
      <c r="AW54" s="428">
        <v>2</v>
      </c>
      <c r="AX54" s="428"/>
      <c r="AY54" s="428"/>
      <c r="AZ54" s="428">
        <v>10</v>
      </c>
      <c r="BA54" s="429">
        <f t="shared" si="26"/>
        <v>16</v>
      </c>
      <c r="BB54" s="429">
        <f t="shared" si="27"/>
        <v>20</v>
      </c>
      <c r="BC54" s="430" t="str">
        <f t="shared" si="28"/>
        <v>E2</v>
      </c>
      <c r="BD54" s="430" t="str">
        <f t="shared" si="29"/>
        <v>3</v>
      </c>
      <c r="BE54" s="686"/>
      <c r="BF54" s="425">
        <f>'STUDENT PROFILE'!$A$50</f>
        <v>44</v>
      </c>
      <c r="BG54" s="438" t="str">
        <f>'STUDENT PROFILE'!$C$50</f>
        <v>Ankita</v>
      </c>
      <c r="BH54" s="427">
        <f>'STUDENT PROFILE'!$D$50</f>
        <v>2765</v>
      </c>
      <c r="BI54" s="428">
        <v>2</v>
      </c>
      <c r="BJ54" s="428">
        <v>2</v>
      </c>
      <c r="BK54" s="428">
        <v>2</v>
      </c>
      <c r="BL54" s="428"/>
      <c r="BM54" s="428"/>
      <c r="BN54" s="428">
        <v>10</v>
      </c>
      <c r="BO54" s="429">
        <f t="shared" si="30"/>
        <v>16</v>
      </c>
      <c r="BP54" s="429">
        <f t="shared" si="31"/>
        <v>20</v>
      </c>
      <c r="BQ54" s="430" t="str">
        <f t="shared" si="32"/>
        <v>E2</v>
      </c>
      <c r="BR54" s="430" t="str">
        <f t="shared" si="33"/>
        <v>3</v>
      </c>
      <c r="BS54" s="686"/>
      <c r="BT54" s="425">
        <f>'STUDENT PROFILE'!$A$50</f>
        <v>44</v>
      </c>
      <c r="BU54" s="439" t="str">
        <f>'STUDENT PROFILE'!$C$50</f>
        <v>Ankita</v>
      </c>
      <c r="BV54" s="427">
        <f>'STUDENT PROFILE'!$D$50</f>
        <v>2765</v>
      </c>
      <c r="BW54" s="440">
        <v>20</v>
      </c>
      <c r="BX54" s="429">
        <f t="shared" si="34"/>
        <v>18</v>
      </c>
      <c r="BY54" s="429">
        <f t="shared" si="35"/>
        <v>20</v>
      </c>
      <c r="BZ54" s="430" t="str">
        <f t="shared" si="36"/>
        <v>E2</v>
      </c>
      <c r="CA54" s="430" t="str">
        <f t="shared" si="37"/>
        <v>3</v>
      </c>
      <c r="CB54" s="429">
        <f t="shared" si="38"/>
        <v>2</v>
      </c>
      <c r="CC54" s="429">
        <f t="shared" si="39"/>
        <v>2</v>
      </c>
      <c r="CD54" s="429">
        <f t="shared" si="40"/>
        <v>6</v>
      </c>
      <c r="CE54" s="430">
        <f t="shared" si="41"/>
        <v>10</v>
      </c>
      <c r="CF54" s="430" t="str">
        <f t="shared" si="42"/>
        <v>E2</v>
      </c>
      <c r="CG54" s="686"/>
      <c r="CH54" s="425">
        <f>'STUDENT PROFILE'!$A$50</f>
        <v>44</v>
      </c>
      <c r="CI54" s="438" t="str">
        <f>'STUDENT PROFILE'!$C$50</f>
        <v>Ankita</v>
      </c>
      <c r="CJ54" s="427">
        <f>'STUDENT PROFILE'!$D$50</f>
        <v>2765</v>
      </c>
      <c r="CK54" s="551">
        <f t="shared" si="59"/>
        <v>2</v>
      </c>
      <c r="CL54" s="551">
        <f t="shared" si="60"/>
        <v>2</v>
      </c>
      <c r="CM54" s="551">
        <f t="shared" si="61"/>
        <v>6</v>
      </c>
      <c r="CN54" s="552">
        <f t="shared" si="62"/>
        <v>10</v>
      </c>
      <c r="CO54" s="551">
        <f t="shared" si="63"/>
        <v>2</v>
      </c>
      <c r="CP54" s="551">
        <f t="shared" si="64"/>
        <v>2</v>
      </c>
      <c r="CQ54" s="551">
        <f t="shared" si="65"/>
        <v>6</v>
      </c>
      <c r="CR54" s="433">
        <f t="shared" si="66"/>
        <v>10</v>
      </c>
      <c r="CS54" s="433">
        <f t="shared" si="43"/>
        <v>20</v>
      </c>
      <c r="CT54" s="433">
        <f t="shared" si="44"/>
        <v>20</v>
      </c>
      <c r="CU54" s="430">
        <f t="shared" si="45"/>
        <v>20</v>
      </c>
      <c r="CV54" s="430" t="str">
        <f t="shared" si="46"/>
        <v>E2</v>
      </c>
      <c r="CW54" s="430" t="str">
        <f t="shared" si="47"/>
        <v>3</v>
      </c>
      <c r="CX54" s="686"/>
      <c r="CY54" s="425">
        <f>'STUDENT PROFILE'!A50</f>
        <v>44</v>
      </c>
      <c r="CZ54" s="438" t="str">
        <f>'STUDENT PROFILE'!$C$50</f>
        <v>Ankita</v>
      </c>
      <c r="DA54" s="427">
        <f>'STUDENT PROFILE'!$D$50</f>
        <v>2765</v>
      </c>
      <c r="DB54" s="429" t="str">
        <f t="shared" si="48"/>
        <v>E2</v>
      </c>
      <c r="DC54" s="429" t="str">
        <f t="shared" si="49"/>
        <v>E2</v>
      </c>
      <c r="DD54" s="429" t="str">
        <f t="shared" si="50"/>
        <v>E2</v>
      </c>
      <c r="DE54" s="430" t="str">
        <f t="shared" si="51"/>
        <v>E2</v>
      </c>
      <c r="DF54" s="429" t="str">
        <f t="shared" si="52"/>
        <v>E2</v>
      </c>
      <c r="DG54" s="429" t="str">
        <f t="shared" si="53"/>
        <v>E2</v>
      </c>
      <c r="DH54" s="429" t="str">
        <f t="shared" si="54"/>
        <v>E2</v>
      </c>
      <c r="DI54" s="433" t="str">
        <f t="shared" si="55"/>
        <v>E2</v>
      </c>
      <c r="DJ54" s="430" t="str">
        <f t="shared" si="56"/>
        <v>E2</v>
      </c>
      <c r="DK54" s="430" t="str">
        <f t="shared" si="57"/>
        <v>E2</v>
      </c>
      <c r="DL54" s="430" t="str">
        <f t="shared" si="58"/>
        <v>E2</v>
      </c>
    </row>
    <row r="55" spans="1:116" ht="15" customHeight="1">
      <c r="A55" s="686"/>
      <c r="B55" s="425">
        <f>'STUDENT PROFILE'!$A$51</f>
        <v>45</v>
      </c>
      <c r="C55" s="438" t="str">
        <f>'STUDENT PROFILE'!$C$51</f>
        <v xml:space="preserve">Sonam </v>
      </c>
      <c r="D55" s="427">
        <f>'STUDENT PROFILE'!$D$51</f>
        <v>2767</v>
      </c>
      <c r="E55" s="428">
        <v>2</v>
      </c>
      <c r="F55" s="428">
        <v>2</v>
      </c>
      <c r="G55" s="428">
        <v>2</v>
      </c>
      <c r="H55" s="428"/>
      <c r="I55" s="428"/>
      <c r="J55" s="428">
        <v>5</v>
      </c>
      <c r="K55" s="429">
        <f t="shared" si="9"/>
        <v>11</v>
      </c>
      <c r="L55" s="429">
        <f t="shared" si="10"/>
        <v>14</v>
      </c>
      <c r="M55" s="430" t="str">
        <f t="shared" si="11"/>
        <v>E2</v>
      </c>
      <c r="N55" s="430" t="str">
        <f t="shared" si="12"/>
        <v>3</v>
      </c>
      <c r="O55" s="770"/>
      <c r="P55" s="425">
        <f>'STUDENT PROFILE'!$A$51</f>
        <v>45</v>
      </c>
      <c r="Q55" s="438" t="str">
        <f>'STUDENT PROFILE'!$C$51</f>
        <v xml:space="preserve">Sonam </v>
      </c>
      <c r="R55" s="427">
        <f>'STUDENT PROFILE'!$D$51</f>
        <v>2767</v>
      </c>
      <c r="S55" s="428">
        <v>2</v>
      </c>
      <c r="T55" s="428">
        <v>2</v>
      </c>
      <c r="U55" s="428">
        <v>2</v>
      </c>
      <c r="V55" s="428"/>
      <c r="W55" s="428"/>
      <c r="X55" s="428">
        <v>5</v>
      </c>
      <c r="Y55" s="429">
        <f t="shared" si="13"/>
        <v>11</v>
      </c>
      <c r="Z55" s="429">
        <f t="shared" si="14"/>
        <v>14</v>
      </c>
      <c r="AA55" s="434" t="str">
        <f t="shared" si="15"/>
        <v>E2</v>
      </c>
      <c r="AB55" s="430" t="str">
        <f t="shared" si="16"/>
        <v>3</v>
      </c>
      <c r="AC55" s="686"/>
      <c r="AD55" s="425">
        <f>'STUDENT PROFILE'!$A$51</f>
        <v>45</v>
      </c>
      <c r="AE55" s="438" t="str">
        <f>'STUDENT PROFILE'!$C$51</f>
        <v xml:space="preserve">Sonam </v>
      </c>
      <c r="AF55" s="427">
        <f>'STUDENT PROFILE'!$D$51</f>
        <v>2767</v>
      </c>
      <c r="AG55" s="440">
        <v>20</v>
      </c>
      <c r="AH55" s="429">
        <f t="shared" si="17"/>
        <v>18</v>
      </c>
      <c r="AI55" s="429">
        <f t="shared" si="18"/>
        <v>20</v>
      </c>
      <c r="AJ55" s="430" t="str">
        <f t="shared" si="19"/>
        <v>E2</v>
      </c>
      <c r="AK55" s="430" t="str">
        <f t="shared" si="20"/>
        <v>3</v>
      </c>
      <c r="AL55" s="429">
        <f t="shared" si="21"/>
        <v>1.4</v>
      </c>
      <c r="AM55" s="429">
        <f t="shared" si="22"/>
        <v>1.4</v>
      </c>
      <c r="AN55" s="429">
        <f t="shared" si="23"/>
        <v>6</v>
      </c>
      <c r="AO55" s="430">
        <f t="shared" si="24"/>
        <v>9</v>
      </c>
      <c r="AP55" s="430" t="str">
        <f t="shared" si="25"/>
        <v>E2</v>
      </c>
      <c r="AQ55" s="686"/>
      <c r="AR55" s="425">
        <f>'STUDENT PROFILE'!$A$51</f>
        <v>45</v>
      </c>
      <c r="AS55" s="438" t="str">
        <f>'STUDENT PROFILE'!$C$51</f>
        <v xml:space="preserve">Sonam </v>
      </c>
      <c r="AT55" s="427">
        <f>'STUDENT PROFILE'!$D$51</f>
        <v>2767</v>
      </c>
      <c r="AU55" s="428">
        <v>2</v>
      </c>
      <c r="AV55" s="428">
        <v>2</v>
      </c>
      <c r="AW55" s="428">
        <v>2</v>
      </c>
      <c r="AX55" s="428"/>
      <c r="AY55" s="428"/>
      <c r="AZ55" s="428">
        <v>5</v>
      </c>
      <c r="BA55" s="429">
        <f t="shared" si="26"/>
        <v>11</v>
      </c>
      <c r="BB55" s="429">
        <f t="shared" si="27"/>
        <v>14</v>
      </c>
      <c r="BC55" s="430" t="str">
        <f t="shared" si="28"/>
        <v>E2</v>
      </c>
      <c r="BD55" s="430" t="str">
        <f t="shared" si="29"/>
        <v>3</v>
      </c>
      <c r="BE55" s="686"/>
      <c r="BF55" s="425">
        <f>'STUDENT PROFILE'!$A$51</f>
        <v>45</v>
      </c>
      <c r="BG55" s="438" t="str">
        <f>'STUDENT PROFILE'!$C$51</f>
        <v xml:space="preserve">Sonam </v>
      </c>
      <c r="BH55" s="427">
        <f>'STUDENT PROFILE'!$D$51</f>
        <v>2767</v>
      </c>
      <c r="BI55" s="428">
        <v>2</v>
      </c>
      <c r="BJ55" s="428">
        <v>2</v>
      </c>
      <c r="BK55" s="428">
        <v>2</v>
      </c>
      <c r="BL55" s="428"/>
      <c r="BM55" s="428"/>
      <c r="BN55" s="428">
        <v>5</v>
      </c>
      <c r="BO55" s="429">
        <f t="shared" si="30"/>
        <v>11</v>
      </c>
      <c r="BP55" s="429">
        <f t="shared" si="31"/>
        <v>14</v>
      </c>
      <c r="BQ55" s="430" t="str">
        <f t="shared" si="32"/>
        <v>E2</v>
      </c>
      <c r="BR55" s="430" t="str">
        <f t="shared" si="33"/>
        <v>3</v>
      </c>
      <c r="BS55" s="686"/>
      <c r="BT55" s="425">
        <f>'STUDENT PROFILE'!$A$51</f>
        <v>45</v>
      </c>
      <c r="BU55" s="439" t="str">
        <f>'STUDENT PROFILE'!$C$51</f>
        <v xml:space="preserve">Sonam </v>
      </c>
      <c r="BV55" s="427">
        <f>'STUDENT PROFILE'!$D$51</f>
        <v>2767</v>
      </c>
      <c r="BW55" s="440">
        <v>20</v>
      </c>
      <c r="BX55" s="429">
        <f t="shared" si="34"/>
        <v>18</v>
      </c>
      <c r="BY55" s="429">
        <f t="shared" si="35"/>
        <v>20</v>
      </c>
      <c r="BZ55" s="430" t="str">
        <f t="shared" si="36"/>
        <v>E2</v>
      </c>
      <c r="CA55" s="430" t="str">
        <f t="shared" si="37"/>
        <v>3</v>
      </c>
      <c r="CB55" s="429">
        <f t="shared" si="38"/>
        <v>1.4</v>
      </c>
      <c r="CC55" s="429">
        <f t="shared" si="39"/>
        <v>1.4</v>
      </c>
      <c r="CD55" s="429">
        <f t="shared" si="40"/>
        <v>6</v>
      </c>
      <c r="CE55" s="430">
        <f t="shared" si="41"/>
        <v>9</v>
      </c>
      <c r="CF55" s="430" t="str">
        <f t="shared" si="42"/>
        <v>E2</v>
      </c>
      <c r="CG55" s="686"/>
      <c r="CH55" s="425">
        <f>'STUDENT PROFILE'!$A$51</f>
        <v>45</v>
      </c>
      <c r="CI55" s="438" t="str">
        <f>'STUDENT PROFILE'!$C$51</f>
        <v xml:space="preserve">Sonam </v>
      </c>
      <c r="CJ55" s="427">
        <f>'STUDENT PROFILE'!$D$51</f>
        <v>2767</v>
      </c>
      <c r="CK55" s="551">
        <f t="shared" si="59"/>
        <v>1.4</v>
      </c>
      <c r="CL55" s="551">
        <f t="shared" si="60"/>
        <v>1.4</v>
      </c>
      <c r="CM55" s="551">
        <f t="shared" si="61"/>
        <v>6</v>
      </c>
      <c r="CN55" s="552">
        <f t="shared" si="62"/>
        <v>9</v>
      </c>
      <c r="CO55" s="551">
        <f t="shared" si="63"/>
        <v>1.4</v>
      </c>
      <c r="CP55" s="551">
        <f t="shared" si="64"/>
        <v>1.4</v>
      </c>
      <c r="CQ55" s="551">
        <f t="shared" si="65"/>
        <v>6</v>
      </c>
      <c r="CR55" s="433">
        <f t="shared" si="66"/>
        <v>9</v>
      </c>
      <c r="CS55" s="433">
        <f t="shared" si="43"/>
        <v>14</v>
      </c>
      <c r="CT55" s="433">
        <f t="shared" si="44"/>
        <v>20</v>
      </c>
      <c r="CU55" s="430">
        <f t="shared" si="45"/>
        <v>18</v>
      </c>
      <c r="CV55" s="430" t="str">
        <f t="shared" si="46"/>
        <v>E2</v>
      </c>
      <c r="CW55" s="430" t="str">
        <f t="shared" si="47"/>
        <v>3</v>
      </c>
      <c r="CX55" s="686"/>
      <c r="CY55" s="425">
        <f>'STUDENT PROFILE'!A51</f>
        <v>45</v>
      </c>
      <c r="CZ55" s="438" t="str">
        <f>'STUDENT PROFILE'!$C$51</f>
        <v xml:space="preserve">Sonam </v>
      </c>
      <c r="DA55" s="427">
        <f>'STUDENT PROFILE'!$D$51</f>
        <v>2767</v>
      </c>
      <c r="DB55" s="429" t="str">
        <f t="shared" si="48"/>
        <v>E2</v>
      </c>
      <c r="DC55" s="429" t="str">
        <f t="shared" si="49"/>
        <v>E2</v>
      </c>
      <c r="DD55" s="429" t="str">
        <f t="shared" si="50"/>
        <v>E2</v>
      </c>
      <c r="DE55" s="430" t="str">
        <f t="shared" si="51"/>
        <v>E2</v>
      </c>
      <c r="DF55" s="429" t="str">
        <f t="shared" si="52"/>
        <v>E2</v>
      </c>
      <c r="DG55" s="429" t="str">
        <f t="shared" si="53"/>
        <v>E2</v>
      </c>
      <c r="DH55" s="429" t="str">
        <f t="shared" si="54"/>
        <v>E2</v>
      </c>
      <c r="DI55" s="433" t="str">
        <f t="shared" si="55"/>
        <v>E2</v>
      </c>
      <c r="DJ55" s="430" t="str">
        <f t="shared" si="56"/>
        <v>E2</v>
      </c>
      <c r="DK55" s="430" t="str">
        <f t="shared" si="57"/>
        <v>E2</v>
      </c>
      <c r="DL55" s="430" t="str">
        <f t="shared" si="58"/>
        <v>E2</v>
      </c>
    </row>
    <row r="56" spans="1:116" ht="15" customHeight="1">
      <c r="A56" s="686"/>
      <c r="B56" s="425">
        <f>'STUDENT PROFILE'!$A$52</f>
        <v>46</v>
      </c>
      <c r="C56" s="438" t="str">
        <f>'STUDENT PROFILE'!$C$52</f>
        <v>Deepika</v>
      </c>
      <c r="D56" s="427">
        <f>'STUDENT PROFILE'!$D$52</f>
        <v>2768</v>
      </c>
      <c r="E56" s="428">
        <v>2</v>
      </c>
      <c r="F56" s="428">
        <v>2</v>
      </c>
      <c r="G56" s="428">
        <v>2</v>
      </c>
      <c r="H56" s="428"/>
      <c r="I56" s="428"/>
      <c r="J56" s="428" t="s">
        <v>1732</v>
      </c>
      <c r="K56" s="429" t="str">
        <f t="shared" si="9"/>
        <v>ab</v>
      </c>
      <c r="L56" s="429" t="str">
        <f t="shared" si="10"/>
        <v>ab</v>
      </c>
      <c r="M56" s="430" t="str">
        <f t="shared" si="11"/>
        <v>ab</v>
      </c>
      <c r="N56" s="430" t="str">
        <f t="shared" si="12"/>
        <v>ab</v>
      </c>
      <c r="O56" s="770"/>
      <c r="P56" s="425">
        <f>'STUDENT PROFILE'!$A$52</f>
        <v>46</v>
      </c>
      <c r="Q56" s="438" t="str">
        <f>'STUDENT PROFILE'!$C$52</f>
        <v>Deepika</v>
      </c>
      <c r="R56" s="427">
        <f>'STUDENT PROFILE'!$D$52</f>
        <v>2768</v>
      </c>
      <c r="S56" s="428">
        <v>2</v>
      </c>
      <c r="T56" s="428">
        <v>2</v>
      </c>
      <c r="U56" s="428">
        <v>2</v>
      </c>
      <c r="V56" s="428"/>
      <c r="W56" s="428"/>
      <c r="X56" s="428">
        <v>5</v>
      </c>
      <c r="Y56" s="429">
        <f t="shared" si="13"/>
        <v>11</v>
      </c>
      <c r="Z56" s="429">
        <f t="shared" si="14"/>
        <v>14</v>
      </c>
      <c r="AA56" s="434" t="str">
        <f t="shared" si="15"/>
        <v>E2</v>
      </c>
      <c r="AB56" s="430" t="str">
        <f t="shared" si="16"/>
        <v>3</v>
      </c>
      <c r="AC56" s="686"/>
      <c r="AD56" s="425">
        <f>'STUDENT PROFILE'!$A$52</f>
        <v>46</v>
      </c>
      <c r="AE56" s="438" t="str">
        <f>'STUDENT PROFILE'!$C$52</f>
        <v>Deepika</v>
      </c>
      <c r="AF56" s="427">
        <f>'STUDENT PROFILE'!$D$52</f>
        <v>2768</v>
      </c>
      <c r="AG56" s="440">
        <v>20</v>
      </c>
      <c r="AH56" s="429">
        <f t="shared" si="17"/>
        <v>18</v>
      </c>
      <c r="AI56" s="429">
        <f t="shared" si="18"/>
        <v>20</v>
      </c>
      <c r="AJ56" s="430" t="str">
        <f t="shared" si="19"/>
        <v>E2</v>
      </c>
      <c r="AK56" s="430" t="str">
        <f t="shared" si="20"/>
        <v>3</v>
      </c>
      <c r="AL56" s="429" t="str">
        <f t="shared" si="21"/>
        <v>ab</v>
      </c>
      <c r="AM56" s="429">
        <f t="shared" si="22"/>
        <v>1.4</v>
      </c>
      <c r="AN56" s="429">
        <f t="shared" si="23"/>
        <v>6</v>
      </c>
      <c r="AO56" s="430">
        <f t="shared" si="24"/>
        <v>8</v>
      </c>
      <c r="AP56" s="430" t="str">
        <f t="shared" si="25"/>
        <v>E2</v>
      </c>
      <c r="AQ56" s="686"/>
      <c r="AR56" s="425">
        <f>'STUDENT PROFILE'!$A$52</f>
        <v>46</v>
      </c>
      <c r="AS56" s="438" t="str">
        <f>'STUDENT PROFILE'!$C$52</f>
        <v>Deepika</v>
      </c>
      <c r="AT56" s="427">
        <f>'STUDENT PROFILE'!$D$52</f>
        <v>2768</v>
      </c>
      <c r="AU56" s="428">
        <v>2</v>
      </c>
      <c r="AV56" s="428">
        <v>2</v>
      </c>
      <c r="AW56" s="428">
        <v>2</v>
      </c>
      <c r="AX56" s="428"/>
      <c r="AY56" s="428"/>
      <c r="AZ56" s="428">
        <v>5</v>
      </c>
      <c r="BA56" s="429">
        <f t="shared" si="26"/>
        <v>11</v>
      </c>
      <c r="BB56" s="429">
        <f t="shared" si="27"/>
        <v>14</v>
      </c>
      <c r="BC56" s="430" t="str">
        <f t="shared" si="28"/>
        <v>E2</v>
      </c>
      <c r="BD56" s="430" t="str">
        <f t="shared" si="29"/>
        <v>3</v>
      </c>
      <c r="BE56" s="686"/>
      <c r="BF56" s="425">
        <f>'STUDENT PROFILE'!$A$52</f>
        <v>46</v>
      </c>
      <c r="BG56" s="438" t="str">
        <f>'STUDENT PROFILE'!$C$52</f>
        <v>Deepika</v>
      </c>
      <c r="BH56" s="427">
        <f>'STUDENT PROFILE'!$D$52</f>
        <v>2768</v>
      </c>
      <c r="BI56" s="428">
        <v>2</v>
      </c>
      <c r="BJ56" s="428">
        <v>2</v>
      </c>
      <c r="BK56" s="428">
        <v>2</v>
      </c>
      <c r="BL56" s="428"/>
      <c r="BM56" s="428"/>
      <c r="BN56" s="428">
        <v>5</v>
      </c>
      <c r="BO56" s="429">
        <f t="shared" si="30"/>
        <v>11</v>
      </c>
      <c r="BP56" s="429">
        <f t="shared" si="31"/>
        <v>14</v>
      </c>
      <c r="BQ56" s="430" t="str">
        <f t="shared" si="32"/>
        <v>E2</v>
      </c>
      <c r="BR56" s="430" t="str">
        <f t="shared" si="33"/>
        <v>3</v>
      </c>
      <c r="BS56" s="686"/>
      <c r="BT56" s="425">
        <f>'STUDENT PROFILE'!$A$52</f>
        <v>46</v>
      </c>
      <c r="BU56" s="439" t="str">
        <f>'STUDENT PROFILE'!$C$52</f>
        <v>Deepika</v>
      </c>
      <c r="BV56" s="427">
        <f>'STUDENT PROFILE'!$D$52</f>
        <v>2768</v>
      </c>
      <c r="BW56" s="440">
        <v>20</v>
      </c>
      <c r="BX56" s="429">
        <f t="shared" si="34"/>
        <v>18</v>
      </c>
      <c r="BY56" s="429">
        <f t="shared" si="35"/>
        <v>20</v>
      </c>
      <c r="BZ56" s="430" t="str">
        <f t="shared" si="36"/>
        <v>E2</v>
      </c>
      <c r="CA56" s="430" t="str">
        <f t="shared" si="37"/>
        <v>3</v>
      </c>
      <c r="CB56" s="429">
        <f t="shared" si="38"/>
        <v>1.4</v>
      </c>
      <c r="CC56" s="429">
        <f t="shared" si="39"/>
        <v>1.4</v>
      </c>
      <c r="CD56" s="429">
        <f t="shared" si="40"/>
        <v>6</v>
      </c>
      <c r="CE56" s="430">
        <f t="shared" si="41"/>
        <v>9</v>
      </c>
      <c r="CF56" s="430" t="str">
        <f t="shared" si="42"/>
        <v>E2</v>
      </c>
      <c r="CG56" s="686"/>
      <c r="CH56" s="425">
        <f>'STUDENT PROFILE'!$A$52</f>
        <v>46</v>
      </c>
      <c r="CI56" s="438" t="str">
        <f>'STUDENT PROFILE'!$C$52</f>
        <v>Deepika</v>
      </c>
      <c r="CJ56" s="427">
        <f>'STUDENT PROFILE'!$D$52</f>
        <v>2768</v>
      </c>
      <c r="CK56" s="551" t="str">
        <f t="shared" si="59"/>
        <v>ab</v>
      </c>
      <c r="CL56" s="551">
        <f t="shared" si="60"/>
        <v>1.4</v>
      </c>
      <c r="CM56" s="551">
        <f t="shared" si="61"/>
        <v>6</v>
      </c>
      <c r="CN56" s="552">
        <f t="shared" si="62"/>
        <v>8</v>
      </c>
      <c r="CO56" s="551">
        <f t="shared" si="63"/>
        <v>1.4</v>
      </c>
      <c r="CP56" s="551">
        <f t="shared" si="64"/>
        <v>1.4</v>
      </c>
      <c r="CQ56" s="551">
        <f t="shared" si="65"/>
        <v>6</v>
      </c>
      <c r="CR56" s="433">
        <f t="shared" si="66"/>
        <v>9</v>
      </c>
      <c r="CS56" s="433">
        <f t="shared" si="43"/>
        <v>11</v>
      </c>
      <c r="CT56" s="433">
        <f t="shared" si="44"/>
        <v>20</v>
      </c>
      <c r="CU56" s="430">
        <f t="shared" si="45"/>
        <v>17</v>
      </c>
      <c r="CV56" s="430" t="str">
        <f t="shared" si="46"/>
        <v>E2</v>
      </c>
      <c r="CW56" s="430" t="str">
        <f t="shared" si="47"/>
        <v>3</v>
      </c>
      <c r="CX56" s="686"/>
      <c r="CY56" s="425">
        <f>'STUDENT PROFILE'!A52</f>
        <v>46</v>
      </c>
      <c r="CZ56" s="438" t="str">
        <f>'STUDENT PROFILE'!$C$52</f>
        <v>Deepika</v>
      </c>
      <c r="DA56" s="427">
        <f>'STUDENT PROFILE'!$D$52</f>
        <v>2768</v>
      </c>
      <c r="DB56" s="429" t="str">
        <f t="shared" si="48"/>
        <v>ab</v>
      </c>
      <c r="DC56" s="429" t="str">
        <f t="shared" si="49"/>
        <v>E2</v>
      </c>
      <c r="DD56" s="429" t="str">
        <f t="shared" si="50"/>
        <v>E2</v>
      </c>
      <c r="DE56" s="430" t="str">
        <f t="shared" si="51"/>
        <v>E2</v>
      </c>
      <c r="DF56" s="429" t="str">
        <f t="shared" si="52"/>
        <v>E2</v>
      </c>
      <c r="DG56" s="429" t="str">
        <f t="shared" si="53"/>
        <v>E2</v>
      </c>
      <c r="DH56" s="429" t="str">
        <f t="shared" si="54"/>
        <v>E2</v>
      </c>
      <c r="DI56" s="433" t="str">
        <f t="shared" si="55"/>
        <v>E2</v>
      </c>
      <c r="DJ56" s="430" t="str">
        <f t="shared" si="56"/>
        <v>E2</v>
      </c>
      <c r="DK56" s="430" t="str">
        <f t="shared" si="57"/>
        <v>E2</v>
      </c>
      <c r="DL56" s="430" t="str">
        <f t="shared" si="58"/>
        <v>E2</v>
      </c>
    </row>
    <row r="57" spans="1:116" ht="15" customHeight="1">
      <c r="A57" s="686"/>
      <c r="B57" s="425">
        <f>'STUDENT PROFILE'!$A$53</f>
        <v>47</v>
      </c>
      <c r="C57" s="438" t="str">
        <f>'STUDENT PROFILE'!$C$53</f>
        <v>Manish Kumar</v>
      </c>
      <c r="D57" s="427">
        <f>'STUDENT PROFILE'!$D$53</f>
        <v>2769</v>
      </c>
      <c r="E57" s="428">
        <v>2</v>
      </c>
      <c r="F57" s="428">
        <v>2</v>
      </c>
      <c r="G57" s="428">
        <v>2</v>
      </c>
      <c r="H57" s="428"/>
      <c r="I57" s="428"/>
      <c r="J57" s="428" t="s">
        <v>1732</v>
      </c>
      <c r="K57" s="429" t="str">
        <f t="shared" si="9"/>
        <v>ab</v>
      </c>
      <c r="L57" s="429" t="str">
        <f t="shared" si="10"/>
        <v>ab</v>
      </c>
      <c r="M57" s="430" t="str">
        <f t="shared" si="11"/>
        <v>ab</v>
      </c>
      <c r="N57" s="430" t="str">
        <f t="shared" si="12"/>
        <v>ab</v>
      </c>
      <c r="O57" s="770"/>
      <c r="P57" s="425">
        <f>'STUDENT PROFILE'!$A$53</f>
        <v>47</v>
      </c>
      <c r="Q57" s="438" t="str">
        <f>'STUDENT PROFILE'!$C$53</f>
        <v>Manish Kumar</v>
      </c>
      <c r="R57" s="427">
        <f>'STUDENT PROFILE'!$D$53</f>
        <v>2769</v>
      </c>
      <c r="S57" s="428">
        <v>2</v>
      </c>
      <c r="T57" s="428">
        <v>2</v>
      </c>
      <c r="U57" s="428">
        <v>2</v>
      </c>
      <c r="V57" s="428"/>
      <c r="W57" s="428"/>
      <c r="X57" s="428">
        <v>5</v>
      </c>
      <c r="Y57" s="429">
        <f t="shared" si="13"/>
        <v>11</v>
      </c>
      <c r="Z57" s="429">
        <f t="shared" si="14"/>
        <v>14</v>
      </c>
      <c r="AA57" s="434" t="str">
        <f t="shared" si="15"/>
        <v>E2</v>
      </c>
      <c r="AB57" s="430" t="str">
        <f t="shared" si="16"/>
        <v>3</v>
      </c>
      <c r="AC57" s="686"/>
      <c r="AD57" s="425">
        <f>'STUDENT PROFILE'!$A$53</f>
        <v>47</v>
      </c>
      <c r="AE57" s="438" t="str">
        <f>'STUDENT PROFILE'!$C$53</f>
        <v>Manish Kumar</v>
      </c>
      <c r="AF57" s="427">
        <f>'STUDENT PROFILE'!$D$53</f>
        <v>2769</v>
      </c>
      <c r="AG57" s="440">
        <v>20</v>
      </c>
      <c r="AH57" s="429">
        <f t="shared" si="17"/>
        <v>18</v>
      </c>
      <c r="AI57" s="429">
        <f t="shared" si="18"/>
        <v>20</v>
      </c>
      <c r="AJ57" s="430" t="str">
        <f t="shared" si="19"/>
        <v>E2</v>
      </c>
      <c r="AK57" s="430" t="str">
        <f t="shared" si="20"/>
        <v>3</v>
      </c>
      <c r="AL57" s="429" t="str">
        <f t="shared" si="21"/>
        <v>ab</v>
      </c>
      <c r="AM57" s="429">
        <f t="shared" si="22"/>
        <v>1.4</v>
      </c>
      <c r="AN57" s="429">
        <f t="shared" si="23"/>
        <v>6</v>
      </c>
      <c r="AO57" s="430">
        <f t="shared" si="24"/>
        <v>8</v>
      </c>
      <c r="AP57" s="430" t="str">
        <f t="shared" si="25"/>
        <v>E2</v>
      </c>
      <c r="AQ57" s="686"/>
      <c r="AR57" s="425">
        <f>'STUDENT PROFILE'!$A$53</f>
        <v>47</v>
      </c>
      <c r="AS57" s="438" t="str">
        <f>'STUDENT PROFILE'!$C$53</f>
        <v>Manish Kumar</v>
      </c>
      <c r="AT57" s="427">
        <f>'STUDENT PROFILE'!$D$53</f>
        <v>2769</v>
      </c>
      <c r="AU57" s="428">
        <v>2</v>
      </c>
      <c r="AV57" s="428">
        <v>2</v>
      </c>
      <c r="AW57" s="428">
        <v>2</v>
      </c>
      <c r="AX57" s="428"/>
      <c r="AY57" s="428"/>
      <c r="AZ57" s="428">
        <v>5</v>
      </c>
      <c r="BA57" s="429">
        <f t="shared" si="26"/>
        <v>11</v>
      </c>
      <c r="BB57" s="429">
        <f t="shared" si="27"/>
        <v>14</v>
      </c>
      <c r="BC57" s="430" t="str">
        <f t="shared" si="28"/>
        <v>E2</v>
      </c>
      <c r="BD57" s="430" t="str">
        <f t="shared" si="29"/>
        <v>3</v>
      </c>
      <c r="BE57" s="686"/>
      <c r="BF57" s="425">
        <f>'STUDENT PROFILE'!$A$53</f>
        <v>47</v>
      </c>
      <c r="BG57" s="438" t="str">
        <f>'STUDENT PROFILE'!$C$53</f>
        <v>Manish Kumar</v>
      </c>
      <c r="BH57" s="427">
        <f>'STUDENT PROFILE'!$D$53</f>
        <v>2769</v>
      </c>
      <c r="BI57" s="428">
        <v>2</v>
      </c>
      <c r="BJ57" s="428">
        <v>2</v>
      </c>
      <c r="BK57" s="428">
        <v>2</v>
      </c>
      <c r="BL57" s="428"/>
      <c r="BM57" s="428"/>
      <c r="BN57" s="428">
        <v>5</v>
      </c>
      <c r="BO57" s="429">
        <f t="shared" si="30"/>
        <v>11</v>
      </c>
      <c r="BP57" s="429">
        <f t="shared" si="31"/>
        <v>14</v>
      </c>
      <c r="BQ57" s="430" t="str">
        <f t="shared" si="32"/>
        <v>E2</v>
      </c>
      <c r="BR57" s="430" t="str">
        <f t="shared" si="33"/>
        <v>3</v>
      </c>
      <c r="BS57" s="686"/>
      <c r="BT57" s="425">
        <f>'STUDENT PROFILE'!$A$53</f>
        <v>47</v>
      </c>
      <c r="BU57" s="439" t="str">
        <f>'STUDENT PROFILE'!$C$53</f>
        <v>Manish Kumar</v>
      </c>
      <c r="BV57" s="427">
        <f>'STUDENT PROFILE'!$D$53</f>
        <v>2769</v>
      </c>
      <c r="BW57" s="440">
        <v>20</v>
      </c>
      <c r="BX57" s="429">
        <f t="shared" si="34"/>
        <v>18</v>
      </c>
      <c r="BY57" s="429">
        <f t="shared" si="35"/>
        <v>20</v>
      </c>
      <c r="BZ57" s="430" t="str">
        <f t="shared" si="36"/>
        <v>E2</v>
      </c>
      <c r="CA57" s="430" t="str">
        <f t="shared" si="37"/>
        <v>3</v>
      </c>
      <c r="CB57" s="429">
        <f t="shared" si="38"/>
        <v>1.4</v>
      </c>
      <c r="CC57" s="429">
        <f t="shared" si="39"/>
        <v>1.4</v>
      </c>
      <c r="CD57" s="429">
        <f t="shared" si="40"/>
        <v>6</v>
      </c>
      <c r="CE57" s="430">
        <f t="shared" si="41"/>
        <v>9</v>
      </c>
      <c r="CF57" s="430" t="str">
        <f t="shared" si="42"/>
        <v>E2</v>
      </c>
      <c r="CG57" s="686"/>
      <c r="CH57" s="425">
        <f>'STUDENT PROFILE'!$A$53</f>
        <v>47</v>
      </c>
      <c r="CI57" s="438" t="str">
        <f>'STUDENT PROFILE'!$C$53</f>
        <v>Manish Kumar</v>
      </c>
      <c r="CJ57" s="427">
        <f>'STUDENT PROFILE'!$D$53</f>
        <v>2769</v>
      </c>
      <c r="CK57" s="551" t="str">
        <f t="shared" si="59"/>
        <v>ab</v>
      </c>
      <c r="CL57" s="551">
        <f t="shared" si="60"/>
        <v>1.4</v>
      </c>
      <c r="CM57" s="551">
        <f t="shared" si="61"/>
        <v>6</v>
      </c>
      <c r="CN57" s="552">
        <f t="shared" si="62"/>
        <v>8</v>
      </c>
      <c r="CO57" s="551">
        <f t="shared" si="63"/>
        <v>1.4</v>
      </c>
      <c r="CP57" s="551">
        <f t="shared" si="64"/>
        <v>1.4</v>
      </c>
      <c r="CQ57" s="551">
        <f t="shared" si="65"/>
        <v>6</v>
      </c>
      <c r="CR57" s="433">
        <f t="shared" si="66"/>
        <v>9</v>
      </c>
      <c r="CS57" s="433">
        <f t="shared" si="43"/>
        <v>11</v>
      </c>
      <c r="CT57" s="433">
        <f t="shared" si="44"/>
        <v>20</v>
      </c>
      <c r="CU57" s="430">
        <f t="shared" si="45"/>
        <v>17</v>
      </c>
      <c r="CV57" s="430" t="str">
        <f t="shared" si="46"/>
        <v>E2</v>
      </c>
      <c r="CW57" s="430" t="str">
        <f t="shared" si="47"/>
        <v>3</v>
      </c>
      <c r="CX57" s="686"/>
      <c r="CY57" s="425">
        <f>'STUDENT PROFILE'!A53</f>
        <v>47</v>
      </c>
      <c r="CZ57" s="438" t="str">
        <f>'STUDENT PROFILE'!$C$53</f>
        <v>Manish Kumar</v>
      </c>
      <c r="DA57" s="427">
        <f>'STUDENT PROFILE'!$D$53</f>
        <v>2769</v>
      </c>
      <c r="DB57" s="429" t="str">
        <f t="shared" si="48"/>
        <v>ab</v>
      </c>
      <c r="DC57" s="429" t="str">
        <f t="shared" si="49"/>
        <v>E2</v>
      </c>
      <c r="DD57" s="429" t="str">
        <f t="shared" si="50"/>
        <v>E2</v>
      </c>
      <c r="DE57" s="430" t="str">
        <f t="shared" si="51"/>
        <v>E2</v>
      </c>
      <c r="DF57" s="429" t="str">
        <f t="shared" si="52"/>
        <v>E2</v>
      </c>
      <c r="DG57" s="429" t="str">
        <f t="shared" si="53"/>
        <v>E2</v>
      </c>
      <c r="DH57" s="429" t="str">
        <f t="shared" si="54"/>
        <v>E2</v>
      </c>
      <c r="DI57" s="433" t="str">
        <f t="shared" si="55"/>
        <v>E2</v>
      </c>
      <c r="DJ57" s="430" t="str">
        <f t="shared" si="56"/>
        <v>E2</v>
      </c>
      <c r="DK57" s="430" t="str">
        <f t="shared" si="57"/>
        <v>E2</v>
      </c>
      <c r="DL57" s="430" t="str">
        <f t="shared" si="58"/>
        <v>E2</v>
      </c>
    </row>
    <row r="58" spans="1:116" ht="15" customHeight="1">
      <c r="A58" s="686"/>
      <c r="B58" s="425">
        <f>'STUDENT PROFILE'!$A$54</f>
        <v>48</v>
      </c>
      <c r="C58" s="438" t="str">
        <f>'STUDENT PROFILE'!$C$54</f>
        <v>Shubham</v>
      </c>
      <c r="D58" s="427">
        <f>'STUDENT PROFILE'!$D$54</f>
        <v>2770</v>
      </c>
      <c r="E58" s="428">
        <v>2</v>
      </c>
      <c r="F58" s="428">
        <v>2</v>
      </c>
      <c r="G58" s="428">
        <v>2</v>
      </c>
      <c r="H58" s="428"/>
      <c r="I58" s="428"/>
      <c r="J58" s="428" t="s">
        <v>1732</v>
      </c>
      <c r="K58" s="429" t="str">
        <f t="shared" si="9"/>
        <v>ab</v>
      </c>
      <c r="L58" s="429" t="str">
        <f t="shared" si="10"/>
        <v>ab</v>
      </c>
      <c r="M58" s="430" t="str">
        <f t="shared" si="11"/>
        <v>ab</v>
      </c>
      <c r="N58" s="430" t="str">
        <f t="shared" si="12"/>
        <v>ab</v>
      </c>
      <c r="O58" s="770"/>
      <c r="P58" s="425">
        <f>'STUDENT PROFILE'!$A$54</f>
        <v>48</v>
      </c>
      <c r="Q58" s="438" t="str">
        <f>'STUDENT PROFILE'!$C$54</f>
        <v>Shubham</v>
      </c>
      <c r="R58" s="427">
        <f>'STUDENT PROFILE'!$D$54</f>
        <v>2770</v>
      </c>
      <c r="S58" s="428">
        <v>2</v>
      </c>
      <c r="T58" s="428">
        <v>2</v>
      </c>
      <c r="U58" s="428">
        <v>2</v>
      </c>
      <c r="V58" s="428"/>
      <c r="W58" s="428"/>
      <c r="X58" s="428">
        <v>5</v>
      </c>
      <c r="Y58" s="429">
        <f t="shared" si="13"/>
        <v>11</v>
      </c>
      <c r="Z58" s="429">
        <f t="shared" si="14"/>
        <v>14</v>
      </c>
      <c r="AA58" s="434" t="str">
        <f t="shared" si="15"/>
        <v>E2</v>
      </c>
      <c r="AB58" s="430" t="str">
        <f t="shared" si="16"/>
        <v>3</v>
      </c>
      <c r="AC58" s="686"/>
      <c r="AD58" s="425">
        <f>'STUDENT PROFILE'!$A$54</f>
        <v>48</v>
      </c>
      <c r="AE58" s="438" t="str">
        <f>'STUDENT PROFILE'!$C$54</f>
        <v>Shubham</v>
      </c>
      <c r="AF58" s="427">
        <f>'STUDENT PROFILE'!$D$54</f>
        <v>2770</v>
      </c>
      <c r="AG58" s="440">
        <v>20</v>
      </c>
      <c r="AH58" s="429">
        <f t="shared" si="17"/>
        <v>18</v>
      </c>
      <c r="AI58" s="429">
        <f t="shared" si="18"/>
        <v>20</v>
      </c>
      <c r="AJ58" s="430" t="str">
        <f t="shared" si="19"/>
        <v>E2</v>
      </c>
      <c r="AK58" s="430" t="str">
        <f t="shared" si="20"/>
        <v>3</v>
      </c>
      <c r="AL58" s="429" t="str">
        <f t="shared" si="21"/>
        <v>ab</v>
      </c>
      <c r="AM58" s="429">
        <f t="shared" si="22"/>
        <v>1.4</v>
      </c>
      <c r="AN58" s="429">
        <f t="shared" si="23"/>
        <v>6</v>
      </c>
      <c r="AO58" s="430">
        <f t="shared" si="24"/>
        <v>8</v>
      </c>
      <c r="AP58" s="430" t="str">
        <f t="shared" si="25"/>
        <v>E2</v>
      </c>
      <c r="AQ58" s="686"/>
      <c r="AR58" s="425">
        <f>'STUDENT PROFILE'!$A$54</f>
        <v>48</v>
      </c>
      <c r="AS58" s="438" t="str">
        <f>'STUDENT PROFILE'!$C$54</f>
        <v>Shubham</v>
      </c>
      <c r="AT58" s="427">
        <f>'STUDENT PROFILE'!$D$54</f>
        <v>2770</v>
      </c>
      <c r="AU58" s="428">
        <v>2</v>
      </c>
      <c r="AV58" s="428">
        <v>2</v>
      </c>
      <c r="AW58" s="428">
        <v>2</v>
      </c>
      <c r="AX58" s="428"/>
      <c r="AY58" s="428"/>
      <c r="AZ58" s="428">
        <v>5</v>
      </c>
      <c r="BA58" s="429">
        <f t="shared" si="26"/>
        <v>11</v>
      </c>
      <c r="BB58" s="429">
        <f t="shared" si="27"/>
        <v>14</v>
      </c>
      <c r="BC58" s="430" t="str">
        <f t="shared" si="28"/>
        <v>E2</v>
      </c>
      <c r="BD58" s="430" t="str">
        <f t="shared" si="29"/>
        <v>3</v>
      </c>
      <c r="BE58" s="686"/>
      <c r="BF58" s="425">
        <f>'STUDENT PROFILE'!$A$54</f>
        <v>48</v>
      </c>
      <c r="BG58" s="438" t="str">
        <f>'STUDENT PROFILE'!$C$54</f>
        <v>Shubham</v>
      </c>
      <c r="BH58" s="427">
        <f>'STUDENT PROFILE'!$D$54</f>
        <v>2770</v>
      </c>
      <c r="BI58" s="428">
        <v>2</v>
      </c>
      <c r="BJ58" s="428">
        <v>2</v>
      </c>
      <c r="BK58" s="428">
        <v>2</v>
      </c>
      <c r="BL58" s="428"/>
      <c r="BM58" s="428"/>
      <c r="BN58" s="428">
        <v>5</v>
      </c>
      <c r="BO58" s="429">
        <f t="shared" si="30"/>
        <v>11</v>
      </c>
      <c r="BP58" s="429">
        <f t="shared" si="31"/>
        <v>14</v>
      </c>
      <c r="BQ58" s="430" t="str">
        <f t="shared" si="32"/>
        <v>E2</v>
      </c>
      <c r="BR58" s="430" t="str">
        <f t="shared" si="33"/>
        <v>3</v>
      </c>
      <c r="BS58" s="686"/>
      <c r="BT58" s="425">
        <f>'STUDENT PROFILE'!$A$54</f>
        <v>48</v>
      </c>
      <c r="BU58" s="439" t="str">
        <f>'STUDENT PROFILE'!$C$54</f>
        <v>Shubham</v>
      </c>
      <c r="BV58" s="427">
        <f>'STUDENT PROFILE'!$D$54</f>
        <v>2770</v>
      </c>
      <c r="BW58" s="440">
        <v>20</v>
      </c>
      <c r="BX58" s="429">
        <f t="shared" si="34"/>
        <v>18</v>
      </c>
      <c r="BY58" s="429">
        <f t="shared" si="35"/>
        <v>20</v>
      </c>
      <c r="BZ58" s="430" t="str">
        <f t="shared" si="36"/>
        <v>E2</v>
      </c>
      <c r="CA58" s="430" t="str">
        <f t="shared" si="37"/>
        <v>3</v>
      </c>
      <c r="CB58" s="429">
        <f t="shared" si="38"/>
        <v>1.4</v>
      </c>
      <c r="CC58" s="429">
        <f t="shared" si="39"/>
        <v>1.4</v>
      </c>
      <c r="CD58" s="429">
        <f t="shared" si="40"/>
        <v>6</v>
      </c>
      <c r="CE58" s="430">
        <f t="shared" si="41"/>
        <v>9</v>
      </c>
      <c r="CF58" s="430" t="str">
        <f t="shared" si="42"/>
        <v>E2</v>
      </c>
      <c r="CG58" s="686"/>
      <c r="CH58" s="425">
        <f>'STUDENT PROFILE'!$A$54</f>
        <v>48</v>
      </c>
      <c r="CI58" s="438" t="str">
        <f>'STUDENT PROFILE'!$C$54</f>
        <v>Shubham</v>
      </c>
      <c r="CJ58" s="427">
        <f>'STUDENT PROFILE'!$D$54</f>
        <v>2770</v>
      </c>
      <c r="CK58" s="551" t="str">
        <f t="shared" si="59"/>
        <v>ab</v>
      </c>
      <c r="CL58" s="551">
        <f t="shared" si="60"/>
        <v>1.4</v>
      </c>
      <c r="CM58" s="551">
        <f t="shared" si="61"/>
        <v>6</v>
      </c>
      <c r="CN58" s="552">
        <f t="shared" si="62"/>
        <v>8</v>
      </c>
      <c r="CO58" s="551">
        <f t="shared" si="63"/>
        <v>1.4</v>
      </c>
      <c r="CP58" s="551">
        <f t="shared" si="64"/>
        <v>1.4</v>
      </c>
      <c r="CQ58" s="551">
        <f t="shared" si="65"/>
        <v>6</v>
      </c>
      <c r="CR58" s="433">
        <f t="shared" si="66"/>
        <v>9</v>
      </c>
      <c r="CS58" s="433">
        <f t="shared" si="43"/>
        <v>11</v>
      </c>
      <c r="CT58" s="433">
        <f t="shared" si="44"/>
        <v>20</v>
      </c>
      <c r="CU58" s="430">
        <f t="shared" si="45"/>
        <v>17</v>
      </c>
      <c r="CV58" s="430" t="str">
        <f t="shared" si="46"/>
        <v>E2</v>
      </c>
      <c r="CW58" s="430" t="str">
        <f t="shared" si="47"/>
        <v>3</v>
      </c>
      <c r="CX58" s="686"/>
      <c r="CY58" s="425">
        <f>'STUDENT PROFILE'!A54</f>
        <v>48</v>
      </c>
      <c r="CZ58" s="438" t="str">
        <f>'STUDENT PROFILE'!$C$54</f>
        <v>Shubham</v>
      </c>
      <c r="DA58" s="427">
        <f>'STUDENT PROFILE'!$D$54</f>
        <v>2770</v>
      </c>
      <c r="DB58" s="429" t="str">
        <f t="shared" si="48"/>
        <v>ab</v>
      </c>
      <c r="DC58" s="429" t="str">
        <f t="shared" si="49"/>
        <v>E2</v>
      </c>
      <c r="DD58" s="429" t="str">
        <f t="shared" si="50"/>
        <v>E2</v>
      </c>
      <c r="DE58" s="430" t="str">
        <f t="shared" si="51"/>
        <v>E2</v>
      </c>
      <c r="DF58" s="429" t="str">
        <f t="shared" si="52"/>
        <v>E2</v>
      </c>
      <c r="DG58" s="429" t="str">
        <f t="shared" si="53"/>
        <v>E2</v>
      </c>
      <c r="DH58" s="429" t="str">
        <f t="shared" si="54"/>
        <v>E2</v>
      </c>
      <c r="DI58" s="433" t="str">
        <f t="shared" si="55"/>
        <v>E2</v>
      </c>
      <c r="DJ58" s="430" t="str">
        <f t="shared" si="56"/>
        <v>E2</v>
      </c>
      <c r="DK58" s="430" t="str">
        <f t="shared" si="57"/>
        <v>E2</v>
      </c>
      <c r="DL58" s="430" t="str">
        <f t="shared" si="58"/>
        <v>E2</v>
      </c>
    </row>
    <row r="59" spans="1:116" ht="15" customHeight="1">
      <c r="A59" s="686"/>
      <c r="B59" s="425">
        <f>'STUDENT PROFILE'!$A$55</f>
        <v>49</v>
      </c>
      <c r="C59" s="438" t="str">
        <f>'STUDENT PROFILE'!$C$55</f>
        <v>Rahul</v>
      </c>
      <c r="D59" s="427">
        <f>'STUDENT PROFILE'!$D$55</f>
        <v>2772</v>
      </c>
      <c r="E59" s="428">
        <v>2</v>
      </c>
      <c r="F59" s="428">
        <v>2</v>
      </c>
      <c r="G59" s="428">
        <v>2</v>
      </c>
      <c r="H59" s="428"/>
      <c r="I59" s="428"/>
      <c r="J59" s="428" t="s">
        <v>1732</v>
      </c>
      <c r="K59" s="429" t="str">
        <f t="shared" si="9"/>
        <v>ab</v>
      </c>
      <c r="L59" s="429" t="str">
        <f t="shared" si="10"/>
        <v>ab</v>
      </c>
      <c r="M59" s="430" t="str">
        <f t="shared" si="11"/>
        <v>ab</v>
      </c>
      <c r="N59" s="430" t="str">
        <f t="shared" si="12"/>
        <v>ab</v>
      </c>
      <c r="O59" s="770"/>
      <c r="P59" s="425">
        <f>'STUDENT PROFILE'!$A$55</f>
        <v>49</v>
      </c>
      <c r="Q59" s="438" t="str">
        <f>'STUDENT PROFILE'!$C$55</f>
        <v>Rahul</v>
      </c>
      <c r="R59" s="427">
        <f>'STUDENT PROFILE'!$D$55</f>
        <v>2772</v>
      </c>
      <c r="S59" s="428">
        <v>2</v>
      </c>
      <c r="T59" s="428">
        <v>2</v>
      </c>
      <c r="U59" s="428">
        <v>2</v>
      </c>
      <c r="V59" s="428"/>
      <c r="W59" s="428"/>
      <c r="X59" s="428">
        <v>5</v>
      </c>
      <c r="Y59" s="429">
        <f t="shared" si="13"/>
        <v>11</v>
      </c>
      <c r="Z59" s="429">
        <f t="shared" si="14"/>
        <v>14</v>
      </c>
      <c r="AA59" s="434" t="str">
        <f t="shared" si="15"/>
        <v>E2</v>
      </c>
      <c r="AB59" s="430" t="str">
        <f t="shared" si="16"/>
        <v>3</v>
      </c>
      <c r="AC59" s="686"/>
      <c r="AD59" s="425">
        <f>'STUDENT PROFILE'!$A$55</f>
        <v>49</v>
      </c>
      <c r="AE59" s="438" t="str">
        <f>'STUDENT PROFILE'!$C$55</f>
        <v>Rahul</v>
      </c>
      <c r="AF59" s="427">
        <f>'STUDENT PROFILE'!$D$55</f>
        <v>2772</v>
      </c>
      <c r="AG59" s="440">
        <v>20</v>
      </c>
      <c r="AH59" s="429">
        <f t="shared" si="17"/>
        <v>18</v>
      </c>
      <c r="AI59" s="429">
        <f t="shared" si="18"/>
        <v>20</v>
      </c>
      <c r="AJ59" s="430" t="str">
        <f t="shared" si="19"/>
        <v>E2</v>
      </c>
      <c r="AK59" s="430" t="str">
        <f t="shared" si="20"/>
        <v>3</v>
      </c>
      <c r="AL59" s="429" t="str">
        <f t="shared" si="21"/>
        <v>ab</v>
      </c>
      <c r="AM59" s="429">
        <f t="shared" si="22"/>
        <v>1.4</v>
      </c>
      <c r="AN59" s="429">
        <f t="shared" si="23"/>
        <v>6</v>
      </c>
      <c r="AO59" s="430">
        <f t="shared" si="24"/>
        <v>8</v>
      </c>
      <c r="AP59" s="430" t="str">
        <f t="shared" si="25"/>
        <v>E2</v>
      </c>
      <c r="AQ59" s="686"/>
      <c r="AR59" s="425">
        <f>'STUDENT PROFILE'!$A$55</f>
        <v>49</v>
      </c>
      <c r="AS59" s="438" t="str">
        <f>'STUDENT PROFILE'!$C$55</f>
        <v>Rahul</v>
      </c>
      <c r="AT59" s="427">
        <f>'STUDENT PROFILE'!$D$55</f>
        <v>2772</v>
      </c>
      <c r="AU59" s="428">
        <v>2</v>
      </c>
      <c r="AV59" s="428">
        <v>2</v>
      </c>
      <c r="AW59" s="428">
        <v>2</v>
      </c>
      <c r="AX59" s="428"/>
      <c r="AY59" s="428"/>
      <c r="AZ59" s="428">
        <v>5</v>
      </c>
      <c r="BA59" s="429">
        <f t="shared" si="26"/>
        <v>11</v>
      </c>
      <c r="BB59" s="429">
        <f t="shared" si="27"/>
        <v>14</v>
      </c>
      <c r="BC59" s="430" t="str">
        <f t="shared" si="28"/>
        <v>E2</v>
      </c>
      <c r="BD59" s="430" t="str">
        <f t="shared" si="29"/>
        <v>3</v>
      </c>
      <c r="BE59" s="686"/>
      <c r="BF59" s="425">
        <f>'STUDENT PROFILE'!$A$55</f>
        <v>49</v>
      </c>
      <c r="BG59" s="438" t="str">
        <f>'STUDENT PROFILE'!$C$55</f>
        <v>Rahul</v>
      </c>
      <c r="BH59" s="427">
        <f>'STUDENT PROFILE'!$D$55</f>
        <v>2772</v>
      </c>
      <c r="BI59" s="428">
        <v>2</v>
      </c>
      <c r="BJ59" s="428">
        <v>2</v>
      </c>
      <c r="BK59" s="428">
        <v>2</v>
      </c>
      <c r="BL59" s="428"/>
      <c r="BM59" s="428"/>
      <c r="BN59" s="428">
        <v>5</v>
      </c>
      <c r="BO59" s="429">
        <f t="shared" si="30"/>
        <v>11</v>
      </c>
      <c r="BP59" s="429">
        <f t="shared" si="31"/>
        <v>14</v>
      </c>
      <c r="BQ59" s="430" t="str">
        <f t="shared" si="32"/>
        <v>E2</v>
      </c>
      <c r="BR59" s="430" t="str">
        <f t="shared" si="33"/>
        <v>3</v>
      </c>
      <c r="BS59" s="686"/>
      <c r="BT59" s="425">
        <f>'STUDENT PROFILE'!$A$55</f>
        <v>49</v>
      </c>
      <c r="BU59" s="439" t="str">
        <f>'STUDENT PROFILE'!$C$55</f>
        <v>Rahul</v>
      </c>
      <c r="BV59" s="427">
        <f>'STUDENT PROFILE'!$D$55</f>
        <v>2772</v>
      </c>
      <c r="BW59" s="440">
        <v>20</v>
      </c>
      <c r="BX59" s="429">
        <f t="shared" si="34"/>
        <v>18</v>
      </c>
      <c r="BY59" s="429">
        <f t="shared" si="35"/>
        <v>20</v>
      </c>
      <c r="BZ59" s="430" t="str">
        <f t="shared" si="36"/>
        <v>E2</v>
      </c>
      <c r="CA59" s="430" t="str">
        <f t="shared" si="37"/>
        <v>3</v>
      </c>
      <c r="CB59" s="429">
        <f t="shared" si="38"/>
        <v>1.4</v>
      </c>
      <c r="CC59" s="429">
        <f t="shared" si="39"/>
        <v>1.4</v>
      </c>
      <c r="CD59" s="429">
        <f t="shared" si="40"/>
        <v>6</v>
      </c>
      <c r="CE59" s="430">
        <f t="shared" si="41"/>
        <v>9</v>
      </c>
      <c r="CF59" s="430" t="str">
        <f t="shared" si="42"/>
        <v>E2</v>
      </c>
      <c r="CG59" s="686"/>
      <c r="CH59" s="425">
        <f>'STUDENT PROFILE'!$A$55</f>
        <v>49</v>
      </c>
      <c r="CI59" s="438" t="str">
        <f>'STUDENT PROFILE'!$C$55</f>
        <v>Rahul</v>
      </c>
      <c r="CJ59" s="427">
        <f>'STUDENT PROFILE'!$D$55</f>
        <v>2772</v>
      </c>
      <c r="CK59" s="551" t="str">
        <f t="shared" si="59"/>
        <v>ab</v>
      </c>
      <c r="CL59" s="551">
        <f t="shared" si="60"/>
        <v>1.4</v>
      </c>
      <c r="CM59" s="551">
        <f t="shared" si="61"/>
        <v>6</v>
      </c>
      <c r="CN59" s="552">
        <f t="shared" si="62"/>
        <v>8</v>
      </c>
      <c r="CO59" s="551">
        <f t="shared" si="63"/>
        <v>1.4</v>
      </c>
      <c r="CP59" s="551">
        <f t="shared" si="64"/>
        <v>1.4</v>
      </c>
      <c r="CQ59" s="551">
        <f t="shared" si="65"/>
        <v>6</v>
      </c>
      <c r="CR59" s="433">
        <f t="shared" si="66"/>
        <v>9</v>
      </c>
      <c r="CS59" s="433">
        <f t="shared" si="43"/>
        <v>11</v>
      </c>
      <c r="CT59" s="433">
        <f t="shared" si="44"/>
        <v>20</v>
      </c>
      <c r="CU59" s="430">
        <f t="shared" si="45"/>
        <v>17</v>
      </c>
      <c r="CV59" s="430" t="str">
        <f t="shared" si="46"/>
        <v>E2</v>
      </c>
      <c r="CW59" s="430" t="str">
        <f t="shared" si="47"/>
        <v>3</v>
      </c>
      <c r="CX59" s="686"/>
      <c r="CY59" s="425">
        <f>'STUDENT PROFILE'!A55</f>
        <v>49</v>
      </c>
      <c r="CZ59" s="438" t="str">
        <f>'STUDENT PROFILE'!$C$55</f>
        <v>Rahul</v>
      </c>
      <c r="DA59" s="427">
        <f>'STUDENT PROFILE'!$D$55</f>
        <v>2772</v>
      </c>
      <c r="DB59" s="429" t="str">
        <f t="shared" si="48"/>
        <v>ab</v>
      </c>
      <c r="DC59" s="429" t="str">
        <f t="shared" si="49"/>
        <v>E2</v>
      </c>
      <c r="DD59" s="429" t="str">
        <f t="shared" si="50"/>
        <v>E2</v>
      </c>
      <c r="DE59" s="430" t="str">
        <f t="shared" si="51"/>
        <v>E2</v>
      </c>
      <c r="DF59" s="429" t="str">
        <f t="shared" si="52"/>
        <v>E2</v>
      </c>
      <c r="DG59" s="429" t="str">
        <f t="shared" si="53"/>
        <v>E2</v>
      </c>
      <c r="DH59" s="429" t="str">
        <f t="shared" si="54"/>
        <v>E2</v>
      </c>
      <c r="DI59" s="433" t="str">
        <f t="shared" si="55"/>
        <v>E2</v>
      </c>
      <c r="DJ59" s="430" t="str">
        <f t="shared" si="56"/>
        <v>E2</v>
      </c>
      <c r="DK59" s="430" t="str">
        <f t="shared" si="57"/>
        <v>E2</v>
      </c>
      <c r="DL59" s="430" t="str">
        <f t="shared" si="58"/>
        <v>E2</v>
      </c>
    </row>
    <row r="60" spans="1:116" ht="15" customHeight="1">
      <c r="A60" s="686"/>
      <c r="B60" s="425">
        <f>'STUDENT PROFILE'!$A$56</f>
        <v>50</v>
      </c>
      <c r="C60" s="438" t="str">
        <f>'STUDENT PROFILE'!$C$56</f>
        <v>Nitin</v>
      </c>
      <c r="D60" s="427">
        <f>'STUDENT PROFILE'!$D$56</f>
        <v>2773</v>
      </c>
      <c r="E60" s="428">
        <v>2</v>
      </c>
      <c r="F60" s="428">
        <v>2</v>
      </c>
      <c r="G60" s="428">
        <v>2</v>
      </c>
      <c r="H60" s="428"/>
      <c r="I60" s="428"/>
      <c r="J60" s="428" t="s">
        <v>1732</v>
      </c>
      <c r="K60" s="429" t="str">
        <f t="shared" si="9"/>
        <v>ab</v>
      </c>
      <c r="L60" s="429" t="str">
        <f t="shared" si="10"/>
        <v>ab</v>
      </c>
      <c r="M60" s="430" t="str">
        <f t="shared" si="11"/>
        <v>ab</v>
      </c>
      <c r="N60" s="430" t="str">
        <f t="shared" si="12"/>
        <v>ab</v>
      </c>
      <c r="O60" s="770"/>
      <c r="P60" s="425">
        <f>'STUDENT PROFILE'!$A$56</f>
        <v>50</v>
      </c>
      <c r="Q60" s="438" t="str">
        <f>'STUDENT PROFILE'!$C$56</f>
        <v>Nitin</v>
      </c>
      <c r="R60" s="427">
        <f>'STUDENT PROFILE'!$D$56</f>
        <v>2773</v>
      </c>
      <c r="S60" s="428">
        <v>2</v>
      </c>
      <c r="T60" s="428">
        <v>2</v>
      </c>
      <c r="U60" s="428">
        <v>2</v>
      </c>
      <c r="V60" s="428"/>
      <c r="W60" s="428"/>
      <c r="X60" s="428">
        <v>5</v>
      </c>
      <c r="Y60" s="429">
        <f t="shared" si="13"/>
        <v>11</v>
      </c>
      <c r="Z60" s="429">
        <f t="shared" si="14"/>
        <v>14</v>
      </c>
      <c r="AA60" s="434" t="str">
        <f t="shared" si="15"/>
        <v>E2</v>
      </c>
      <c r="AB60" s="430" t="str">
        <f t="shared" si="16"/>
        <v>3</v>
      </c>
      <c r="AC60" s="686"/>
      <c r="AD60" s="425">
        <f>'STUDENT PROFILE'!$A$56</f>
        <v>50</v>
      </c>
      <c r="AE60" s="438" t="str">
        <f>'STUDENT PROFILE'!$C$56</f>
        <v>Nitin</v>
      </c>
      <c r="AF60" s="427">
        <f>'STUDENT PROFILE'!$D$56</f>
        <v>2773</v>
      </c>
      <c r="AG60" s="440">
        <v>20</v>
      </c>
      <c r="AH60" s="429">
        <f t="shared" si="17"/>
        <v>18</v>
      </c>
      <c r="AI60" s="429">
        <f t="shared" si="18"/>
        <v>20</v>
      </c>
      <c r="AJ60" s="430" t="str">
        <f t="shared" si="19"/>
        <v>E2</v>
      </c>
      <c r="AK60" s="430" t="str">
        <f t="shared" si="20"/>
        <v>3</v>
      </c>
      <c r="AL60" s="429" t="str">
        <f t="shared" si="21"/>
        <v>ab</v>
      </c>
      <c r="AM60" s="429">
        <f t="shared" si="22"/>
        <v>1.4</v>
      </c>
      <c r="AN60" s="429">
        <f t="shared" si="23"/>
        <v>6</v>
      </c>
      <c r="AO60" s="430">
        <f t="shared" si="24"/>
        <v>8</v>
      </c>
      <c r="AP60" s="430" t="str">
        <f t="shared" si="25"/>
        <v>E2</v>
      </c>
      <c r="AQ60" s="686"/>
      <c r="AR60" s="425">
        <f>'STUDENT PROFILE'!$A$56</f>
        <v>50</v>
      </c>
      <c r="AS60" s="438" t="str">
        <f>'STUDENT PROFILE'!$C$56</f>
        <v>Nitin</v>
      </c>
      <c r="AT60" s="427">
        <f>'STUDENT PROFILE'!$D$56</f>
        <v>2773</v>
      </c>
      <c r="AU60" s="428">
        <v>2</v>
      </c>
      <c r="AV60" s="428">
        <v>2</v>
      </c>
      <c r="AW60" s="428">
        <v>2</v>
      </c>
      <c r="AX60" s="428"/>
      <c r="AY60" s="428"/>
      <c r="AZ60" s="428">
        <v>5</v>
      </c>
      <c r="BA60" s="429">
        <f t="shared" si="26"/>
        <v>11</v>
      </c>
      <c r="BB60" s="429">
        <f t="shared" si="27"/>
        <v>14</v>
      </c>
      <c r="BC60" s="430" t="str">
        <f t="shared" si="28"/>
        <v>E2</v>
      </c>
      <c r="BD60" s="430" t="str">
        <f t="shared" si="29"/>
        <v>3</v>
      </c>
      <c r="BE60" s="686"/>
      <c r="BF60" s="425">
        <f>'STUDENT PROFILE'!$A$56</f>
        <v>50</v>
      </c>
      <c r="BG60" s="438" t="str">
        <f>'STUDENT PROFILE'!$C$56</f>
        <v>Nitin</v>
      </c>
      <c r="BH60" s="427">
        <f>'STUDENT PROFILE'!$D$56</f>
        <v>2773</v>
      </c>
      <c r="BI60" s="428">
        <v>2</v>
      </c>
      <c r="BJ60" s="428">
        <v>2</v>
      </c>
      <c r="BK60" s="428">
        <v>2</v>
      </c>
      <c r="BL60" s="428"/>
      <c r="BM60" s="428"/>
      <c r="BN60" s="428">
        <v>5</v>
      </c>
      <c r="BO60" s="429">
        <f t="shared" si="30"/>
        <v>11</v>
      </c>
      <c r="BP60" s="429">
        <f t="shared" si="31"/>
        <v>14</v>
      </c>
      <c r="BQ60" s="430" t="str">
        <f t="shared" si="32"/>
        <v>E2</v>
      </c>
      <c r="BR60" s="430" t="str">
        <f t="shared" si="33"/>
        <v>3</v>
      </c>
      <c r="BS60" s="686"/>
      <c r="BT60" s="425">
        <f>'STUDENT PROFILE'!$A$56</f>
        <v>50</v>
      </c>
      <c r="BU60" s="439" t="str">
        <f>'STUDENT PROFILE'!$C$56</f>
        <v>Nitin</v>
      </c>
      <c r="BV60" s="427">
        <f>'STUDENT PROFILE'!$D$56</f>
        <v>2773</v>
      </c>
      <c r="BW60" s="440">
        <v>20</v>
      </c>
      <c r="BX60" s="429">
        <f t="shared" si="34"/>
        <v>18</v>
      </c>
      <c r="BY60" s="429">
        <f t="shared" si="35"/>
        <v>20</v>
      </c>
      <c r="BZ60" s="430" t="str">
        <f t="shared" si="36"/>
        <v>E2</v>
      </c>
      <c r="CA60" s="430" t="str">
        <f t="shared" si="37"/>
        <v>3</v>
      </c>
      <c r="CB60" s="429">
        <f t="shared" si="38"/>
        <v>1.4</v>
      </c>
      <c r="CC60" s="429">
        <f t="shared" si="39"/>
        <v>1.4</v>
      </c>
      <c r="CD60" s="429">
        <f t="shared" si="40"/>
        <v>6</v>
      </c>
      <c r="CE60" s="430">
        <f t="shared" si="41"/>
        <v>9</v>
      </c>
      <c r="CF60" s="430" t="str">
        <f t="shared" si="42"/>
        <v>E2</v>
      </c>
      <c r="CG60" s="686"/>
      <c r="CH60" s="425">
        <f>'STUDENT PROFILE'!$A$56</f>
        <v>50</v>
      </c>
      <c r="CI60" s="438" t="str">
        <f>'STUDENT PROFILE'!$C$56</f>
        <v>Nitin</v>
      </c>
      <c r="CJ60" s="427">
        <f>'STUDENT PROFILE'!$D$56</f>
        <v>2773</v>
      </c>
      <c r="CK60" s="551" t="str">
        <f t="shared" si="59"/>
        <v>ab</v>
      </c>
      <c r="CL60" s="551">
        <f t="shared" si="60"/>
        <v>1.4</v>
      </c>
      <c r="CM60" s="551">
        <f t="shared" si="61"/>
        <v>6</v>
      </c>
      <c r="CN60" s="552">
        <f t="shared" si="62"/>
        <v>8</v>
      </c>
      <c r="CO60" s="551">
        <f t="shared" si="63"/>
        <v>1.4</v>
      </c>
      <c r="CP60" s="551">
        <f t="shared" si="64"/>
        <v>1.4</v>
      </c>
      <c r="CQ60" s="551">
        <f t="shared" si="65"/>
        <v>6</v>
      </c>
      <c r="CR60" s="433">
        <f t="shared" si="66"/>
        <v>9</v>
      </c>
      <c r="CS60" s="433">
        <f t="shared" si="43"/>
        <v>11</v>
      </c>
      <c r="CT60" s="433">
        <f t="shared" si="44"/>
        <v>20</v>
      </c>
      <c r="CU60" s="430">
        <f t="shared" si="45"/>
        <v>17</v>
      </c>
      <c r="CV60" s="430" t="str">
        <f t="shared" si="46"/>
        <v>E2</v>
      </c>
      <c r="CW60" s="430" t="str">
        <f t="shared" si="47"/>
        <v>3</v>
      </c>
      <c r="CX60" s="686"/>
      <c r="CY60" s="425">
        <f>'STUDENT PROFILE'!A56</f>
        <v>50</v>
      </c>
      <c r="CZ60" s="438" t="str">
        <f>'STUDENT PROFILE'!$C$56</f>
        <v>Nitin</v>
      </c>
      <c r="DA60" s="427">
        <f>'STUDENT PROFILE'!$D$56</f>
        <v>2773</v>
      </c>
      <c r="DB60" s="429" t="str">
        <f t="shared" si="48"/>
        <v>ab</v>
      </c>
      <c r="DC60" s="429" t="str">
        <f t="shared" si="49"/>
        <v>E2</v>
      </c>
      <c r="DD60" s="429" t="str">
        <f t="shared" si="50"/>
        <v>E2</v>
      </c>
      <c r="DE60" s="430" t="str">
        <f t="shared" si="51"/>
        <v>E2</v>
      </c>
      <c r="DF60" s="429" t="str">
        <f t="shared" si="52"/>
        <v>E2</v>
      </c>
      <c r="DG60" s="429" t="str">
        <f t="shared" si="53"/>
        <v>E2</v>
      </c>
      <c r="DH60" s="429" t="str">
        <f t="shared" si="54"/>
        <v>E2</v>
      </c>
      <c r="DI60" s="433" t="str">
        <f t="shared" si="55"/>
        <v>E2</v>
      </c>
      <c r="DJ60" s="430" t="str">
        <f t="shared" si="56"/>
        <v>E2</v>
      </c>
      <c r="DK60" s="430" t="str">
        <f t="shared" si="57"/>
        <v>E2</v>
      </c>
      <c r="DL60" s="430" t="str">
        <f t="shared" si="58"/>
        <v>E2</v>
      </c>
    </row>
    <row r="61" spans="1:116" ht="9.75" customHeight="1">
      <c r="A61" s="686"/>
      <c r="B61" s="706"/>
      <c r="C61" s="706"/>
      <c r="D61" s="706"/>
      <c r="E61" s="706"/>
      <c r="F61" s="706"/>
      <c r="G61" s="706"/>
      <c r="H61" s="706"/>
      <c r="I61" s="706"/>
      <c r="J61" s="706"/>
      <c r="K61" s="706"/>
      <c r="L61" s="706"/>
      <c r="M61" s="706"/>
      <c r="N61" s="706"/>
      <c r="O61" s="770"/>
      <c r="P61" s="706"/>
      <c r="Q61" s="706"/>
      <c r="R61" s="706"/>
      <c r="S61" s="706"/>
      <c r="T61" s="706"/>
      <c r="U61" s="706"/>
      <c r="V61" s="706"/>
      <c r="W61" s="706"/>
      <c r="X61" s="706"/>
      <c r="Y61" s="706"/>
      <c r="Z61" s="706"/>
      <c r="AA61" s="706"/>
      <c r="AB61" s="706"/>
      <c r="AC61" s="686"/>
      <c r="AD61" s="706"/>
      <c r="AE61" s="706"/>
      <c r="AF61" s="706"/>
      <c r="AG61" s="706"/>
      <c r="AH61" s="706"/>
      <c r="AI61" s="706"/>
      <c r="AJ61" s="706"/>
      <c r="AK61" s="706"/>
      <c r="AL61" s="706"/>
      <c r="AM61" s="706"/>
      <c r="AN61" s="706"/>
      <c r="AO61" s="706"/>
      <c r="AP61" s="706"/>
      <c r="AQ61" s="686"/>
      <c r="AR61" s="706"/>
      <c r="AS61" s="706"/>
      <c r="AT61" s="706"/>
      <c r="AU61" s="706"/>
      <c r="AV61" s="706"/>
      <c r="AW61" s="706"/>
      <c r="AX61" s="706"/>
      <c r="AY61" s="706"/>
      <c r="AZ61" s="706"/>
      <c r="BA61" s="706"/>
      <c r="BB61" s="706"/>
      <c r="BC61" s="706"/>
      <c r="BD61" s="706"/>
      <c r="BE61" s="686"/>
      <c r="BF61" s="706"/>
      <c r="BG61" s="706"/>
      <c r="BH61" s="706"/>
      <c r="BI61" s="706"/>
      <c r="BJ61" s="706"/>
      <c r="BK61" s="706"/>
      <c r="BL61" s="706"/>
      <c r="BM61" s="706"/>
      <c r="BN61" s="706"/>
      <c r="BO61" s="706"/>
      <c r="BP61" s="706"/>
      <c r="BQ61" s="706"/>
      <c r="BR61" s="706"/>
      <c r="BS61" s="686"/>
      <c r="BT61" s="706"/>
      <c r="BU61" s="706"/>
      <c r="BV61" s="706"/>
      <c r="BW61" s="706"/>
      <c r="BX61" s="706"/>
      <c r="BY61" s="706"/>
      <c r="BZ61" s="706"/>
      <c r="CA61" s="706"/>
      <c r="CB61" s="706"/>
      <c r="CC61" s="706"/>
      <c r="CD61" s="706"/>
      <c r="CE61" s="706"/>
      <c r="CF61" s="706"/>
      <c r="CG61" s="686"/>
      <c r="CH61" s="735"/>
      <c r="CI61" s="736"/>
      <c r="CJ61" s="736"/>
      <c r="CK61" s="736"/>
      <c r="CL61" s="736"/>
      <c r="CM61" s="736"/>
      <c r="CN61" s="736"/>
      <c r="CO61" s="736"/>
      <c r="CP61" s="736"/>
      <c r="CQ61" s="736"/>
      <c r="CR61" s="736"/>
      <c r="CS61" s="736"/>
      <c r="CT61" s="736"/>
      <c r="CU61" s="736"/>
      <c r="CV61" s="736"/>
      <c r="CW61" s="736"/>
      <c r="CX61" s="686"/>
      <c r="CY61" s="735"/>
      <c r="CZ61" s="736"/>
      <c r="DA61" s="736"/>
      <c r="DB61" s="736"/>
      <c r="DC61" s="736"/>
      <c r="DD61" s="736"/>
      <c r="DE61" s="736"/>
      <c r="DF61" s="736"/>
      <c r="DG61" s="736"/>
      <c r="DH61" s="736"/>
      <c r="DI61" s="736"/>
      <c r="DJ61" s="736"/>
      <c r="DK61" s="736"/>
      <c r="DL61" s="736"/>
    </row>
    <row r="62" spans="1:116" s="448" customFormat="1">
      <c r="A62" s="686"/>
      <c r="B62" s="691" t="s">
        <v>927</v>
      </c>
      <c r="C62" s="691"/>
      <c r="D62" s="441">
        <f>COUNT(J11:J60)</f>
        <v>45</v>
      </c>
      <c r="E62" s="682" t="s">
        <v>928</v>
      </c>
      <c r="F62" s="682"/>
      <c r="G62" s="682"/>
      <c r="H62" s="421">
        <f>COUNTIF(L11:L60,"&gt;=33")</f>
        <v>35</v>
      </c>
      <c r="I62" s="682" t="s">
        <v>943</v>
      </c>
      <c r="J62" s="682"/>
      <c r="K62" s="682"/>
      <c r="L62" s="443">
        <f>COUNTIF(L11:L60,"AB")</f>
        <v>5</v>
      </c>
      <c r="M62" s="444" t="s">
        <v>944</v>
      </c>
      <c r="N62" s="441">
        <f>IF(ISNUMBER(H62),(H62/D62*100),"")</f>
        <v>77.777777777777786</v>
      </c>
      <c r="O62" s="770"/>
      <c r="P62" s="691" t="s">
        <v>927</v>
      </c>
      <c r="Q62" s="691"/>
      <c r="R62" s="441">
        <f>COUNT(X11:X60)</f>
        <v>50</v>
      </c>
      <c r="S62" s="682" t="s">
        <v>928</v>
      </c>
      <c r="T62" s="682"/>
      <c r="U62" s="682"/>
      <c r="V62" s="421">
        <f>COUNTIF(Z11:Z60,"&gt;=33")</f>
        <v>35</v>
      </c>
      <c r="W62" s="682" t="s">
        <v>943</v>
      </c>
      <c r="X62" s="682"/>
      <c r="Y62" s="682"/>
      <c r="Z62" s="443">
        <f>COUNTIF(Z11:Z60,"AB")</f>
        <v>0</v>
      </c>
      <c r="AA62" s="444" t="s">
        <v>944</v>
      </c>
      <c r="AB62" s="441">
        <f>IF(ISNUMBER(V62),(V62/R62*100),"")</f>
        <v>70</v>
      </c>
      <c r="AC62" s="686"/>
      <c r="AD62" s="691" t="s">
        <v>927</v>
      </c>
      <c r="AE62" s="691"/>
      <c r="AF62" s="441">
        <f>COUNT(AG11:AG60)</f>
        <v>50</v>
      </c>
      <c r="AG62" s="682" t="s">
        <v>928</v>
      </c>
      <c r="AH62" s="682"/>
      <c r="AI62" s="682"/>
      <c r="AJ62" s="421">
        <f>COUNTIF(AI11:AI60,"&gt;=33")</f>
        <v>35</v>
      </c>
      <c r="AK62" s="682" t="s">
        <v>943</v>
      </c>
      <c r="AL62" s="682"/>
      <c r="AM62" s="682"/>
      <c r="AN62" s="441">
        <f>COUNTIF(AG11:AG60,"AB")</f>
        <v>0</v>
      </c>
      <c r="AO62" s="444" t="s">
        <v>944</v>
      </c>
      <c r="AP62" s="441">
        <f>IF(ISNUMBER(AF62),(AJ62/AF62*100),"")</f>
        <v>70</v>
      </c>
      <c r="AQ62" s="686"/>
      <c r="AR62" s="691" t="s">
        <v>927</v>
      </c>
      <c r="AS62" s="691"/>
      <c r="AT62" s="441">
        <f>COUNT(AZ11:AZ60)</f>
        <v>50</v>
      </c>
      <c r="AU62" s="682" t="s">
        <v>928</v>
      </c>
      <c r="AV62" s="682"/>
      <c r="AW62" s="682"/>
      <c r="AX62" s="421">
        <f>COUNTIF(BB11:BB60,"&gt;=33")</f>
        <v>35</v>
      </c>
      <c r="AY62" s="682" t="s">
        <v>943</v>
      </c>
      <c r="AZ62" s="682"/>
      <c r="BA62" s="682"/>
      <c r="BB62" s="443">
        <f>COUNTIF(BB11:BB60,"AB")</f>
        <v>0</v>
      </c>
      <c r="BC62" s="444" t="s">
        <v>944</v>
      </c>
      <c r="BD62" s="441">
        <f>IF(ISNUMBER(AX62),(AX62/AT62*100),"")</f>
        <v>70</v>
      </c>
      <c r="BE62" s="686"/>
      <c r="BF62" s="691" t="s">
        <v>927</v>
      </c>
      <c r="BG62" s="691"/>
      <c r="BH62" s="441">
        <f>COUNT(BN11:BN60)</f>
        <v>50</v>
      </c>
      <c r="BI62" s="682" t="s">
        <v>928</v>
      </c>
      <c r="BJ62" s="682"/>
      <c r="BK62" s="682"/>
      <c r="BL62" s="421">
        <f>COUNTIF(BP11:BP60,"&gt;=33")</f>
        <v>35</v>
      </c>
      <c r="BM62" s="682" t="s">
        <v>943</v>
      </c>
      <c r="BN62" s="682"/>
      <c r="BO62" s="682"/>
      <c r="BP62" s="443">
        <f>COUNTIF(BP11:BP60,"AB")</f>
        <v>0</v>
      </c>
      <c r="BQ62" s="444" t="s">
        <v>944</v>
      </c>
      <c r="BR62" s="441">
        <f>IF(ISNUMBER(BL62),(BL62/BH62*100),"")</f>
        <v>70</v>
      </c>
      <c r="BS62" s="686"/>
      <c r="BT62" s="691" t="s">
        <v>927</v>
      </c>
      <c r="BU62" s="691"/>
      <c r="BV62" s="441">
        <f>COUNT(BW11:BW60)</f>
        <v>50</v>
      </c>
      <c r="BW62" s="682" t="s">
        <v>928</v>
      </c>
      <c r="BX62" s="682"/>
      <c r="BY62" s="682"/>
      <c r="BZ62" s="421">
        <f>COUNTIF(BY11:BY60,"&gt;=33")</f>
        <v>35</v>
      </c>
      <c r="CA62" s="682" t="s">
        <v>943</v>
      </c>
      <c r="CB62" s="682"/>
      <c r="CC62" s="682"/>
      <c r="CD62" s="441">
        <f>COUNTIF(BW11:BW60,"AB")</f>
        <v>0</v>
      </c>
      <c r="CE62" s="444" t="s">
        <v>944</v>
      </c>
      <c r="CF62" s="441">
        <f>IF(ISNUMBER(BV62),(BZ62/BV62*100),"")</f>
        <v>70</v>
      </c>
      <c r="CG62" s="686"/>
      <c r="CH62" s="659" t="s">
        <v>76</v>
      </c>
      <c r="CI62" s="659"/>
      <c r="CJ62" s="445">
        <f>COUNTIF(CU11:CU60,"&gt;0")</f>
        <v>50</v>
      </c>
      <c r="CK62" s="673" t="s">
        <v>75</v>
      </c>
      <c r="CL62" s="674"/>
      <c r="CM62" s="674"/>
      <c r="CN62" s="674"/>
      <c r="CO62" s="674"/>
      <c r="CP62" s="786"/>
      <c r="CQ62" s="696">
        <f>COUNTIF(CU11:CU60,"&gt;32")</f>
        <v>35</v>
      </c>
      <c r="CR62" s="696"/>
      <c r="CS62" s="446"/>
      <c r="CT62" s="446"/>
      <c r="CU62" s="659">
        <f>CQ62*100/CJ62</f>
        <v>70</v>
      </c>
      <c r="CV62" s="659"/>
      <c r="CW62" s="447"/>
      <c r="CX62" s="686"/>
      <c r="CY62" s="673"/>
      <c r="CZ62" s="674"/>
      <c r="DA62" s="674"/>
      <c r="DB62" s="674"/>
      <c r="DC62" s="674"/>
      <c r="DD62" s="674"/>
      <c r="DE62" s="674"/>
      <c r="DF62" s="674"/>
      <c r="DG62" s="674"/>
      <c r="DH62" s="674"/>
      <c r="DI62" s="674"/>
      <c r="DJ62" s="674"/>
      <c r="DK62" s="674"/>
      <c r="DL62" s="674"/>
    </row>
    <row r="63" spans="1:116" s="448" customFormat="1" ht="21" customHeight="1">
      <c r="A63" s="686"/>
      <c r="B63" s="685" t="s">
        <v>187</v>
      </c>
      <c r="C63" s="685"/>
      <c r="D63" s="656" t="s">
        <v>54</v>
      </c>
      <c r="E63" s="656"/>
      <c r="F63" s="656"/>
      <c r="G63" s="656"/>
      <c r="H63" s="656"/>
      <c r="I63" s="702" t="s">
        <v>55</v>
      </c>
      <c r="J63" s="702"/>
      <c r="K63" s="702"/>
      <c r="L63" s="702"/>
      <c r="M63" s="702"/>
      <c r="N63" s="702"/>
      <c r="O63" s="770"/>
      <c r="P63" s="685" t="str">
        <f>$B$63</f>
        <v>SUBJECT TEACHER</v>
      </c>
      <c r="Q63" s="685"/>
      <c r="R63" s="656" t="str">
        <f>$D$63</f>
        <v>CLASS TEACHER</v>
      </c>
      <c r="S63" s="656"/>
      <c r="T63" s="656"/>
      <c r="U63" s="656"/>
      <c r="V63" s="656"/>
      <c r="W63" s="702" t="str">
        <f>$I$63</f>
        <v>PRINCIPAL</v>
      </c>
      <c r="X63" s="702"/>
      <c r="Y63" s="702"/>
      <c r="Z63" s="702"/>
      <c r="AA63" s="702"/>
      <c r="AB63" s="702"/>
      <c r="AC63" s="686"/>
      <c r="AD63" s="685" t="str">
        <f>$B$63</f>
        <v>SUBJECT TEACHER</v>
      </c>
      <c r="AE63" s="685"/>
      <c r="AF63" s="656" t="str">
        <f>$D$63</f>
        <v>CLASS TEACHER</v>
      </c>
      <c r="AG63" s="656"/>
      <c r="AH63" s="656"/>
      <c r="AI63" s="656"/>
      <c r="AJ63" s="656"/>
      <c r="AK63" s="702" t="str">
        <f>$I$63</f>
        <v>PRINCIPAL</v>
      </c>
      <c r="AL63" s="702"/>
      <c r="AM63" s="702"/>
      <c r="AN63" s="702"/>
      <c r="AO63" s="702"/>
      <c r="AP63" s="702"/>
      <c r="AQ63" s="686"/>
      <c r="AR63" s="685" t="str">
        <f>$B$63</f>
        <v>SUBJECT TEACHER</v>
      </c>
      <c r="AS63" s="685"/>
      <c r="AT63" s="656" t="str">
        <f>$D$63</f>
        <v>CLASS TEACHER</v>
      </c>
      <c r="AU63" s="656"/>
      <c r="AV63" s="656"/>
      <c r="AW63" s="656"/>
      <c r="AX63" s="656"/>
      <c r="AY63" s="702" t="str">
        <f>$I$63</f>
        <v>PRINCIPAL</v>
      </c>
      <c r="AZ63" s="702"/>
      <c r="BA63" s="702"/>
      <c r="BB63" s="702"/>
      <c r="BC63" s="702"/>
      <c r="BD63" s="702"/>
      <c r="BE63" s="686"/>
      <c r="BF63" s="685" t="str">
        <f>$B$63</f>
        <v>SUBJECT TEACHER</v>
      </c>
      <c r="BG63" s="685"/>
      <c r="BH63" s="656" t="str">
        <f>$D$63</f>
        <v>CLASS TEACHER</v>
      </c>
      <c r="BI63" s="656"/>
      <c r="BJ63" s="656"/>
      <c r="BK63" s="656"/>
      <c r="BL63" s="656"/>
      <c r="BM63" s="702" t="str">
        <f>$I$63</f>
        <v>PRINCIPAL</v>
      </c>
      <c r="BN63" s="702"/>
      <c r="BO63" s="702"/>
      <c r="BP63" s="702"/>
      <c r="BQ63" s="702"/>
      <c r="BR63" s="702"/>
      <c r="BS63" s="686"/>
      <c r="BT63" s="685" t="str">
        <f>$B$63</f>
        <v>SUBJECT TEACHER</v>
      </c>
      <c r="BU63" s="685"/>
      <c r="BV63" s="656" t="str">
        <f>$D$63</f>
        <v>CLASS TEACHER</v>
      </c>
      <c r="BW63" s="656"/>
      <c r="BX63" s="656"/>
      <c r="BY63" s="656"/>
      <c r="BZ63" s="656"/>
      <c r="CA63" s="702" t="str">
        <f>$I$63</f>
        <v>PRINCIPAL</v>
      </c>
      <c r="CB63" s="702"/>
      <c r="CC63" s="702"/>
      <c r="CD63" s="702"/>
      <c r="CE63" s="702"/>
      <c r="CF63" s="702"/>
      <c r="CG63" s="686"/>
      <c r="CH63" s="656" t="s">
        <v>54</v>
      </c>
      <c r="CI63" s="656"/>
      <c r="CJ63" s="656" t="s">
        <v>0</v>
      </c>
      <c r="CK63" s="656"/>
      <c r="CL63" s="656"/>
      <c r="CM63" s="656"/>
      <c r="CN63" s="656"/>
      <c r="CO63" s="449"/>
      <c r="CP63" s="656" t="s">
        <v>55</v>
      </c>
      <c r="CQ63" s="656"/>
      <c r="CR63" s="656"/>
      <c r="CS63" s="656"/>
      <c r="CT63" s="656"/>
      <c r="CU63" s="656"/>
      <c r="CV63" s="656"/>
      <c r="CW63" s="656"/>
      <c r="CX63" s="686"/>
      <c r="CY63" s="656" t="s">
        <v>54</v>
      </c>
      <c r="CZ63" s="656"/>
      <c r="DA63" s="656" t="s">
        <v>0</v>
      </c>
      <c r="DB63" s="656"/>
      <c r="DC63" s="656"/>
      <c r="DD63" s="656"/>
      <c r="DE63" s="656"/>
      <c r="DF63" s="449"/>
      <c r="DG63" s="656" t="s">
        <v>55</v>
      </c>
      <c r="DH63" s="656"/>
      <c r="DI63" s="656"/>
      <c r="DJ63" s="656"/>
      <c r="DK63" s="656"/>
      <c r="DL63" s="656"/>
    </row>
    <row r="64" spans="1:116" ht="6" customHeight="1" thickBot="1">
      <c r="A64" s="537"/>
      <c r="D64" s="452"/>
      <c r="O64" s="450"/>
      <c r="V64" s="459"/>
      <c r="AC64" s="537"/>
      <c r="AF64" s="452"/>
      <c r="AQ64" s="537"/>
      <c r="AT64" s="452"/>
      <c r="BE64" s="537"/>
      <c r="BK64" s="452"/>
      <c r="BS64" s="537"/>
      <c r="BV64" s="452"/>
      <c r="BW64" s="452"/>
      <c r="BX64" s="452"/>
      <c r="BY64" s="452"/>
      <c r="BZ64" s="452"/>
      <c r="CA64" s="452"/>
      <c r="CB64" s="452"/>
      <c r="CG64" s="537"/>
      <c r="CX64" s="537"/>
    </row>
    <row r="65" spans="1:116" s="462" customFormat="1" ht="18" customHeight="1" thickBot="1">
      <c r="A65" s="686"/>
      <c r="B65" s="683" t="str">
        <f>'STUDENT PROFILE'!$D$1</f>
        <v>JAWHAR NAVODAYA VIDYALAYA</v>
      </c>
      <c r="C65" s="683"/>
      <c r="D65" s="683"/>
      <c r="E65" s="683" t="str">
        <f>HOME!$G$6</f>
        <v>MANDYA</v>
      </c>
      <c r="F65" s="683"/>
      <c r="G65" s="683"/>
      <c r="H65" s="683"/>
      <c r="I65" s="683"/>
      <c r="J65" s="708" t="s">
        <v>53</v>
      </c>
      <c r="K65" s="708"/>
      <c r="L65" s="683" t="str">
        <f>HOME!$G$4</f>
        <v>HYDERABAD</v>
      </c>
      <c r="M65" s="683"/>
      <c r="N65" s="683"/>
      <c r="O65" s="770"/>
      <c r="P65" s="683" t="str">
        <f>'STUDENT PROFILE'!$D$1</f>
        <v>JAWHAR NAVODAYA VIDYALAYA</v>
      </c>
      <c r="Q65" s="683"/>
      <c r="R65" s="683"/>
      <c r="S65" s="683" t="str">
        <f>HOME!$G$6</f>
        <v>MANDYA</v>
      </c>
      <c r="T65" s="683"/>
      <c r="U65" s="683"/>
      <c r="V65" s="683"/>
      <c r="W65" s="683"/>
      <c r="X65" s="708" t="s">
        <v>53</v>
      </c>
      <c r="Y65" s="708"/>
      <c r="Z65" s="683" t="str">
        <f>HOME!$G$4</f>
        <v>HYDERABAD</v>
      </c>
      <c r="AA65" s="683"/>
      <c r="AB65" s="683"/>
      <c r="AC65" s="686"/>
      <c r="AD65" s="683" t="str">
        <f>AR65</f>
        <v>JAWHAR NAVODAYA VIDYALAYA</v>
      </c>
      <c r="AE65" s="683"/>
      <c r="AF65" s="683"/>
      <c r="AG65" s="683" t="str">
        <f>HOME!$G$6</f>
        <v>MANDYA</v>
      </c>
      <c r="AH65" s="683"/>
      <c r="AI65" s="683"/>
      <c r="AJ65" s="683"/>
      <c r="AK65" s="683"/>
      <c r="AL65" s="708" t="s">
        <v>53</v>
      </c>
      <c r="AM65" s="708"/>
      <c r="AN65" s="683" t="str">
        <f>HOME!$G$4</f>
        <v>HYDERABAD</v>
      </c>
      <c r="AO65" s="683"/>
      <c r="AP65" s="683"/>
      <c r="AQ65" s="686"/>
      <c r="AR65" s="683" t="str">
        <f>'STUDENT PROFILE'!$D$1</f>
        <v>JAWHAR NAVODAYA VIDYALAYA</v>
      </c>
      <c r="AS65" s="683"/>
      <c r="AT65" s="683"/>
      <c r="AU65" s="683" t="str">
        <f>HOME!$G$6</f>
        <v>MANDYA</v>
      </c>
      <c r="AV65" s="683"/>
      <c r="AW65" s="683"/>
      <c r="AX65" s="683"/>
      <c r="AY65" s="683"/>
      <c r="AZ65" s="708" t="s">
        <v>53</v>
      </c>
      <c r="BA65" s="708"/>
      <c r="BB65" s="683" t="str">
        <f>HOME!$G$4</f>
        <v>HYDERABAD</v>
      </c>
      <c r="BC65" s="683"/>
      <c r="BD65" s="683"/>
      <c r="BE65" s="686"/>
      <c r="BF65" s="683" t="str">
        <f>'STUDENT PROFILE'!$D$1</f>
        <v>JAWHAR NAVODAYA VIDYALAYA</v>
      </c>
      <c r="BG65" s="683"/>
      <c r="BH65" s="683"/>
      <c r="BI65" s="683" t="str">
        <f>HOME!$G$6</f>
        <v>MANDYA</v>
      </c>
      <c r="BJ65" s="683"/>
      <c r="BK65" s="683"/>
      <c r="BL65" s="683"/>
      <c r="BM65" s="683"/>
      <c r="BN65" s="708" t="s">
        <v>53</v>
      </c>
      <c r="BO65" s="708"/>
      <c r="BP65" s="683" t="str">
        <f>HOME!$G$4</f>
        <v>HYDERABAD</v>
      </c>
      <c r="BQ65" s="683"/>
      <c r="BR65" s="683"/>
      <c r="BS65" s="686"/>
      <c r="BT65" s="683" t="str">
        <f>'STUDENT PROFILE'!$D$1</f>
        <v>JAWHAR NAVODAYA VIDYALAYA</v>
      </c>
      <c r="BU65" s="683"/>
      <c r="BV65" s="683"/>
      <c r="BW65" s="683" t="str">
        <f>HOME!$G$6</f>
        <v>MANDYA</v>
      </c>
      <c r="BX65" s="683"/>
      <c r="BY65" s="683"/>
      <c r="BZ65" s="683"/>
      <c r="CA65" s="683"/>
      <c r="CB65" s="708" t="s">
        <v>53</v>
      </c>
      <c r="CC65" s="708"/>
      <c r="CD65" s="683" t="str">
        <f>HOME!$G$4</f>
        <v>HYDERABAD</v>
      </c>
      <c r="CE65" s="683"/>
      <c r="CF65" s="683"/>
      <c r="CG65" s="686"/>
      <c r="CH65" s="763" t="str">
        <f>'STUDENT PROFILE'!$D$1</f>
        <v>JAWHAR NAVODAYA VIDYALAYA</v>
      </c>
      <c r="CI65" s="738"/>
      <c r="CJ65" s="738"/>
      <c r="CK65" s="738"/>
      <c r="CL65" s="738"/>
      <c r="CM65" s="739"/>
      <c r="CN65" s="737" t="str">
        <f>BW65</f>
        <v>MANDYA</v>
      </c>
      <c r="CO65" s="738"/>
      <c r="CP65" s="738"/>
      <c r="CQ65" s="739"/>
      <c r="CR65" s="737" t="str">
        <f>CB65</f>
        <v>REGION</v>
      </c>
      <c r="CS65" s="738"/>
      <c r="CT65" s="739"/>
      <c r="CU65" s="660" t="str">
        <f>CD65</f>
        <v>HYDERABAD</v>
      </c>
      <c r="CV65" s="661"/>
      <c r="CW65" s="662"/>
      <c r="CX65" s="686"/>
      <c r="CY65" s="655" t="str">
        <f>'STUDENT PROFILE'!$D$1</f>
        <v>JAWHAR NAVODAYA VIDYALAYA</v>
      </c>
      <c r="CZ65" s="655"/>
      <c r="DA65" s="655"/>
      <c r="DB65" s="655"/>
      <c r="DC65" s="655"/>
      <c r="DD65" s="655" t="str">
        <f>CN65</f>
        <v>MANDYA</v>
      </c>
      <c r="DE65" s="655"/>
      <c r="DF65" s="655"/>
      <c r="DG65" s="655" t="str">
        <f>CR65</f>
        <v>REGION</v>
      </c>
      <c r="DH65" s="655"/>
      <c r="DI65" s="655"/>
      <c r="DJ65" s="655" t="str">
        <f>CU65</f>
        <v>HYDERABAD</v>
      </c>
      <c r="DK65" s="655"/>
      <c r="DL65" s="655"/>
    </row>
    <row r="66" spans="1:116" s="448" customFormat="1" ht="18" customHeight="1">
      <c r="A66" s="686"/>
      <c r="B66" s="704"/>
      <c r="C66" s="394" t="s">
        <v>25</v>
      </c>
      <c r="D66" s="698" t="str">
        <f>'STUDENT PROFILE'!$L$2</f>
        <v>VIII B</v>
      </c>
      <c r="E66" s="698"/>
      <c r="F66" s="698"/>
      <c r="G66" s="698"/>
      <c r="H66" s="698"/>
      <c r="I66" s="698"/>
      <c r="J66" s="698"/>
      <c r="K66" s="698"/>
      <c r="L66" s="699"/>
      <c r="M66" s="663" t="s">
        <v>929</v>
      </c>
      <c r="N66" s="664"/>
      <c r="O66" s="770"/>
      <c r="P66" s="704"/>
      <c r="Q66" s="394" t="s">
        <v>25</v>
      </c>
      <c r="R66" s="698" t="str">
        <f>'STUDENT PROFILE'!$L$2</f>
        <v>VIII B</v>
      </c>
      <c r="S66" s="698"/>
      <c r="T66" s="698"/>
      <c r="U66" s="698"/>
      <c r="V66" s="698"/>
      <c r="W66" s="698"/>
      <c r="X66" s="698"/>
      <c r="Y66" s="698"/>
      <c r="Z66" s="699"/>
      <c r="AA66" s="663" t="s">
        <v>929</v>
      </c>
      <c r="AB66" s="664"/>
      <c r="AC66" s="686"/>
      <c r="AD66" s="707"/>
      <c r="AE66" s="394" t="s">
        <v>25</v>
      </c>
      <c r="AF66" s="726" t="str">
        <f>'STUDENT PROFILE'!$L$2</f>
        <v>VIII B</v>
      </c>
      <c r="AG66" s="726"/>
      <c r="AH66" s="726"/>
      <c r="AI66" s="726"/>
      <c r="AJ66" s="726"/>
      <c r="AK66" s="726"/>
      <c r="AL66" s="726"/>
      <c r="AM66" s="726"/>
      <c r="AN66" s="727"/>
      <c r="AO66" s="663" t="s">
        <v>929</v>
      </c>
      <c r="AP66" s="664"/>
      <c r="AQ66" s="686"/>
      <c r="AR66" s="704"/>
      <c r="AS66" s="394" t="s">
        <v>25</v>
      </c>
      <c r="AT66" s="698" t="str">
        <f>'STUDENT PROFILE'!$L$2</f>
        <v>VIII B</v>
      </c>
      <c r="AU66" s="698"/>
      <c r="AV66" s="698"/>
      <c r="AW66" s="698"/>
      <c r="AX66" s="698"/>
      <c r="AY66" s="698"/>
      <c r="AZ66" s="698"/>
      <c r="BA66" s="698"/>
      <c r="BB66" s="699"/>
      <c r="BC66" s="663" t="s">
        <v>929</v>
      </c>
      <c r="BD66" s="664"/>
      <c r="BE66" s="686"/>
      <c r="BF66" s="704"/>
      <c r="BG66" s="394" t="s">
        <v>25</v>
      </c>
      <c r="BH66" s="698" t="str">
        <f>'STUDENT PROFILE'!$L$2</f>
        <v>VIII B</v>
      </c>
      <c r="BI66" s="698"/>
      <c r="BJ66" s="698"/>
      <c r="BK66" s="698"/>
      <c r="BL66" s="698"/>
      <c r="BM66" s="698"/>
      <c r="BN66" s="698"/>
      <c r="BO66" s="698"/>
      <c r="BP66" s="699"/>
      <c r="BQ66" s="663" t="s">
        <v>929</v>
      </c>
      <c r="BR66" s="664"/>
      <c r="BS66" s="686"/>
      <c r="BT66" s="707"/>
      <c r="BU66" s="395" t="s">
        <v>25</v>
      </c>
      <c r="BV66" s="698" t="str">
        <f>'STUDENT PROFILE'!$L$2</f>
        <v>VIII B</v>
      </c>
      <c r="BW66" s="698"/>
      <c r="BX66" s="698"/>
      <c r="BY66" s="698"/>
      <c r="BZ66" s="698"/>
      <c r="CA66" s="698"/>
      <c r="CB66" s="698"/>
      <c r="CC66" s="698"/>
      <c r="CD66" s="699"/>
      <c r="CE66" s="663" t="s">
        <v>929</v>
      </c>
      <c r="CF66" s="664"/>
      <c r="CG66" s="686"/>
      <c r="CH66" s="680"/>
      <c r="CI66" s="396" t="s">
        <v>25</v>
      </c>
      <c r="CJ66" s="669" t="str">
        <f>'STUDENT PROFILE'!$L$2</f>
        <v>VIII B</v>
      </c>
      <c r="CK66" s="669"/>
      <c r="CL66" s="669"/>
      <c r="CM66" s="669"/>
      <c r="CN66" s="669"/>
      <c r="CO66" s="669"/>
      <c r="CP66" s="669"/>
      <c r="CQ66" s="669"/>
      <c r="CR66" s="669"/>
      <c r="CS66" s="669"/>
      <c r="CT66" s="669"/>
      <c r="CU66" s="669"/>
      <c r="CV66" s="663" t="s">
        <v>929</v>
      </c>
      <c r="CW66" s="664"/>
      <c r="CX66" s="686"/>
      <c r="CY66" s="680"/>
      <c r="CZ66" s="396" t="s">
        <v>25</v>
      </c>
      <c r="DA66" s="675" t="str">
        <f>'STUDENT PROFILE'!$L$2</f>
        <v>VIII B</v>
      </c>
      <c r="DB66" s="676"/>
      <c r="DC66" s="676"/>
      <c r="DD66" s="676"/>
      <c r="DE66" s="676"/>
      <c r="DF66" s="676"/>
      <c r="DG66" s="676"/>
      <c r="DH66" s="676"/>
      <c r="DI66" s="676"/>
      <c r="DJ66" s="791" t="s">
        <v>929</v>
      </c>
      <c r="DK66" s="791"/>
      <c r="DL66" s="791"/>
    </row>
    <row r="67" spans="1:116" s="448" customFormat="1" ht="18" customHeight="1">
      <c r="A67" s="686"/>
      <c r="B67" s="704"/>
      <c r="C67" s="397" t="s">
        <v>28</v>
      </c>
      <c r="D67" s="669" t="str">
        <f>HOME!$B$16</f>
        <v>HINDI</v>
      </c>
      <c r="E67" s="669"/>
      <c r="F67" s="669"/>
      <c r="G67" s="669"/>
      <c r="H67" s="669"/>
      <c r="I67" s="669"/>
      <c r="J67" s="669"/>
      <c r="K67" s="669"/>
      <c r="L67" s="697"/>
      <c r="M67" s="665"/>
      <c r="N67" s="666"/>
      <c r="O67" s="770"/>
      <c r="P67" s="704"/>
      <c r="Q67" s="397" t="s">
        <v>28</v>
      </c>
      <c r="R67" s="669" t="str">
        <f>$D67</f>
        <v>HINDI</v>
      </c>
      <c r="S67" s="669"/>
      <c r="T67" s="669"/>
      <c r="U67" s="669"/>
      <c r="V67" s="669"/>
      <c r="W67" s="669"/>
      <c r="X67" s="669"/>
      <c r="Y67" s="669"/>
      <c r="Z67" s="697"/>
      <c r="AA67" s="665"/>
      <c r="AB67" s="666"/>
      <c r="AC67" s="686"/>
      <c r="AD67" s="704"/>
      <c r="AE67" s="397" t="s">
        <v>28</v>
      </c>
      <c r="AF67" s="669" t="str">
        <f>$D67</f>
        <v>HINDI</v>
      </c>
      <c r="AG67" s="669"/>
      <c r="AH67" s="669"/>
      <c r="AI67" s="669"/>
      <c r="AJ67" s="669"/>
      <c r="AK67" s="669"/>
      <c r="AL67" s="669"/>
      <c r="AM67" s="669"/>
      <c r="AN67" s="697"/>
      <c r="AO67" s="665"/>
      <c r="AP67" s="666"/>
      <c r="AQ67" s="686"/>
      <c r="AR67" s="704"/>
      <c r="AS67" s="397" t="s">
        <v>28</v>
      </c>
      <c r="AT67" s="669" t="str">
        <f>$D67</f>
        <v>HINDI</v>
      </c>
      <c r="AU67" s="669"/>
      <c r="AV67" s="669"/>
      <c r="AW67" s="669"/>
      <c r="AX67" s="669"/>
      <c r="AY67" s="669"/>
      <c r="AZ67" s="669"/>
      <c r="BA67" s="669"/>
      <c r="BB67" s="697"/>
      <c r="BC67" s="665"/>
      <c r="BD67" s="666"/>
      <c r="BE67" s="686"/>
      <c r="BF67" s="704"/>
      <c r="BG67" s="397" t="s">
        <v>28</v>
      </c>
      <c r="BH67" s="669" t="str">
        <f>$D67</f>
        <v>HINDI</v>
      </c>
      <c r="BI67" s="669"/>
      <c r="BJ67" s="669"/>
      <c r="BK67" s="669"/>
      <c r="BL67" s="669"/>
      <c r="BM67" s="669"/>
      <c r="BN67" s="669"/>
      <c r="BO67" s="669"/>
      <c r="BP67" s="697"/>
      <c r="BQ67" s="665"/>
      <c r="BR67" s="666"/>
      <c r="BS67" s="686"/>
      <c r="BT67" s="704"/>
      <c r="BU67" s="398" t="s">
        <v>28</v>
      </c>
      <c r="BV67" s="669" t="str">
        <f>$D67</f>
        <v>HINDI</v>
      </c>
      <c r="BW67" s="669"/>
      <c r="BX67" s="669"/>
      <c r="BY67" s="669"/>
      <c r="BZ67" s="669"/>
      <c r="CA67" s="669"/>
      <c r="CB67" s="669"/>
      <c r="CC67" s="669"/>
      <c r="CD67" s="697"/>
      <c r="CE67" s="665"/>
      <c r="CF67" s="666"/>
      <c r="CG67" s="686"/>
      <c r="CH67" s="680"/>
      <c r="CI67" s="396" t="s">
        <v>28</v>
      </c>
      <c r="CJ67" s="669" t="str">
        <f>$D67</f>
        <v>HINDI</v>
      </c>
      <c r="CK67" s="669"/>
      <c r="CL67" s="669"/>
      <c r="CM67" s="669"/>
      <c r="CN67" s="669"/>
      <c r="CO67" s="669"/>
      <c r="CP67" s="669"/>
      <c r="CQ67" s="669"/>
      <c r="CR67" s="669"/>
      <c r="CS67" s="669"/>
      <c r="CT67" s="669"/>
      <c r="CU67" s="669"/>
      <c r="CV67" s="665"/>
      <c r="CW67" s="666"/>
      <c r="CX67" s="686"/>
      <c r="CY67" s="680"/>
      <c r="CZ67" s="396" t="s">
        <v>28</v>
      </c>
      <c r="DA67" s="675" t="str">
        <f>$D67</f>
        <v>HINDI</v>
      </c>
      <c r="DB67" s="676"/>
      <c r="DC67" s="676"/>
      <c r="DD67" s="676"/>
      <c r="DE67" s="676"/>
      <c r="DF67" s="676"/>
      <c r="DG67" s="676"/>
      <c r="DH67" s="676"/>
      <c r="DI67" s="676"/>
      <c r="DJ67" s="791"/>
      <c r="DK67" s="791"/>
      <c r="DL67" s="791"/>
    </row>
    <row r="68" spans="1:116" s="448" customFormat="1" ht="18" customHeight="1">
      <c r="A68" s="686"/>
      <c r="B68" s="704"/>
      <c r="C68" s="398" t="s">
        <v>27</v>
      </c>
      <c r="D68" s="669" t="str">
        <f>D4</f>
        <v>2016-17</v>
      </c>
      <c r="E68" s="669"/>
      <c r="F68" s="669"/>
      <c r="G68" s="669"/>
      <c r="H68" s="669"/>
      <c r="I68" s="669"/>
      <c r="J68" s="669"/>
      <c r="K68" s="669"/>
      <c r="L68" s="697"/>
      <c r="M68" s="665"/>
      <c r="N68" s="666"/>
      <c r="O68" s="770"/>
      <c r="P68" s="704"/>
      <c r="Q68" s="398" t="s">
        <v>27</v>
      </c>
      <c r="R68" s="669" t="str">
        <f>D68</f>
        <v>2016-17</v>
      </c>
      <c r="S68" s="669"/>
      <c r="T68" s="669"/>
      <c r="U68" s="669"/>
      <c r="V68" s="669"/>
      <c r="W68" s="669"/>
      <c r="X68" s="669"/>
      <c r="Y68" s="669"/>
      <c r="Z68" s="697"/>
      <c r="AA68" s="665"/>
      <c r="AB68" s="666"/>
      <c r="AC68" s="686"/>
      <c r="AD68" s="704"/>
      <c r="AE68" s="398" t="s">
        <v>27</v>
      </c>
      <c r="AF68" s="669" t="str">
        <f>AF4</f>
        <v>2016-17</v>
      </c>
      <c r="AG68" s="669"/>
      <c r="AH68" s="669"/>
      <c r="AI68" s="669"/>
      <c r="AJ68" s="669"/>
      <c r="AK68" s="669"/>
      <c r="AL68" s="669"/>
      <c r="AM68" s="669"/>
      <c r="AN68" s="697"/>
      <c r="AO68" s="665"/>
      <c r="AP68" s="666"/>
      <c r="AQ68" s="686"/>
      <c r="AR68" s="704"/>
      <c r="AS68" s="398" t="s">
        <v>27</v>
      </c>
      <c r="AT68" s="669" t="str">
        <f>HOME!G8</f>
        <v>2016-17</v>
      </c>
      <c r="AU68" s="669"/>
      <c r="AV68" s="669"/>
      <c r="AW68" s="669"/>
      <c r="AX68" s="669"/>
      <c r="AY68" s="669"/>
      <c r="AZ68" s="669"/>
      <c r="BA68" s="669"/>
      <c r="BB68" s="697"/>
      <c r="BC68" s="665"/>
      <c r="BD68" s="666"/>
      <c r="BE68" s="686"/>
      <c r="BF68" s="704"/>
      <c r="BG68" s="398" t="s">
        <v>27</v>
      </c>
      <c r="BH68" s="669" t="str">
        <f>HOME!G8</f>
        <v>2016-17</v>
      </c>
      <c r="BI68" s="669"/>
      <c r="BJ68" s="669"/>
      <c r="BK68" s="669"/>
      <c r="BL68" s="669"/>
      <c r="BM68" s="669"/>
      <c r="BN68" s="669"/>
      <c r="BO68" s="669"/>
      <c r="BP68" s="697"/>
      <c r="BQ68" s="665"/>
      <c r="BR68" s="666"/>
      <c r="BS68" s="686"/>
      <c r="BT68" s="704"/>
      <c r="BU68" s="398" t="s">
        <v>27</v>
      </c>
      <c r="BV68" s="669" t="str">
        <f>BV4</f>
        <v>2016-17</v>
      </c>
      <c r="BW68" s="669"/>
      <c r="BX68" s="669"/>
      <c r="BY68" s="669"/>
      <c r="BZ68" s="669"/>
      <c r="CA68" s="669"/>
      <c r="CB68" s="669"/>
      <c r="CC68" s="669"/>
      <c r="CD68" s="697"/>
      <c r="CE68" s="665"/>
      <c r="CF68" s="666"/>
      <c r="CG68" s="686"/>
      <c r="CH68" s="680"/>
      <c r="CI68" s="399" t="s">
        <v>27</v>
      </c>
      <c r="CJ68" s="669" t="str">
        <f>HOME!G8</f>
        <v>2016-17</v>
      </c>
      <c r="CK68" s="669"/>
      <c r="CL68" s="669"/>
      <c r="CM68" s="669"/>
      <c r="CN68" s="669"/>
      <c r="CO68" s="669"/>
      <c r="CP68" s="669"/>
      <c r="CQ68" s="669"/>
      <c r="CR68" s="669"/>
      <c r="CS68" s="669"/>
      <c r="CT68" s="669"/>
      <c r="CU68" s="669"/>
      <c r="CV68" s="665"/>
      <c r="CW68" s="666"/>
      <c r="CX68" s="686"/>
      <c r="CY68" s="680"/>
      <c r="CZ68" s="399" t="s">
        <v>27</v>
      </c>
      <c r="DA68" s="675" t="str">
        <f>HOME!G8</f>
        <v>2016-17</v>
      </c>
      <c r="DB68" s="676"/>
      <c r="DC68" s="676"/>
      <c r="DD68" s="676"/>
      <c r="DE68" s="676"/>
      <c r="DF68" s="676"/>
      <c r="DG68" s="676"/>
      <c r="DH68" s="676"/>
      <c r="DI68" s="676"/>
      <c r="DJ68" s="791"/>
      <c r="DK68" s="791"/>
      <c r="DL68" s="791"/>
    </row>
    <row r="69" spans="1:116" ht="18" customHeight="1" thickBot="1">
      <c r="A69" s="686"/>
      <c r="B69" s="705"/>
      <c r="C69" s="400" t="s">
        <v>26</v>
      </c>
      <c r="D69" s="401">
        <f>K74</f>
        <v>80</v>
      </c>
      <c r="E69" s="701" t="s">
        <v>74</v>
      </c>
      <c r="F69" s="701"/>
      <c r="G69" s="701"/>
      <c r="H69" s="701"/>
      <c r="I69" s="701"/>
      <c r="J69" s="701"/>
      <c r="K69" s="714">
        <v>0.1</v>
      </c>
      <c r="L69" s="715"/>
      <c r="M69" s="667"/>
      <c r="N69" s="668"/>
      <c r="O69" s="770"/>
      <c r="P69" s="705"/>
      <c r="Q69" s="400" t="s">
        <v>26</v>
      </c>
      <c r="R69" s="401">
        <f>Y74</f>
        <v>80</v>
      </c>
      <c r="S69" s="701" t="s">
        <v>74</v>
      </c>
      <c r="T69" s="701"/>
      <c r="U69" s="701"/>
      <c r="V69" s="701"/>
      <c r="W69" s="701"/>
      <c r="X69" s="701"/>
      <c r="Y69" s="714">
        <v>0.1</v>
      </c>
      <c r="Z69" s="715"/>
      <c r="AA69" s="667"/>
      <c r="AB69" s="668"/>
      <c r="AC69" s="686"/>
      <c r="AD69" s="705"/>
      <c r="AE69" s="400" t="s">
        <v>26</v>
      </c>
      <c r="AF69" s="401">
        <f>AG74</f>
        <v>100</v>
      </c>
      <c r="AG69" s="715" t="s">
        <v>74</v>
      </c>
      <c r="AH69" s="715"/>
      <c r="AI69" s="715"/>
      <c r="AJ69" s="715"/>
      <c r="AK69" s="715"/>
      <c r="AL69" s="715"/>
      <c r="AM69" s="714">
        <v>0.3</v>
      </c>
      <c r="AN69" s="715"/>
      <c r="AO69" s="667"/>
      <c r="AP69" s="668"/>
      <c r="AQ69" s="686"/>
      <c r="AR69" s="705"/>
      <c r="AS69" s="400" t="s">
        <v>26</v>
      </c>
      <c r="AT69" s="401">
        <f>BA74</f>
        <v>80</v>
      </c>
      <c r="AU69" s="701" t="s">
        <v>74</v>
      </c>
      <c r="AV69" s="701"/>
      <c r="AW69" s="701"/>
      <c r="AX69" s="701"/>
      <c r="AY69" s="701"/>
      <c r="AZ69" s="701"/>
      <c r="BA69" s="714">
        <v>0.1</v>
      </c>
      <c r="BB69" s="715"/>
      <c r="BC69" s="667"/>
      <c r="BD69" s="668"/>
      <c r="BE69" s="686"/>
      <c r="BF69" s="705"/>
      <c r="BG69" s="400" t="s">
        <v>26</v>
      </c>
      <c r="BH69" s="401">
        <f>BO74</f>
        <v>80</v>
      </c>
      <c r="BI69" s="701" t="s">
        <v>74</v>
      </c>
      <c r="BJ69" s="701"/>
      <c r="BK69" s="701"/>
      <c r="BL69" s="701"/>
      <c r="BM69" s="701"/>
      <c r="BN69" s="701"/>
      <c r="BO69" s="714">
        <v>0.1</v>
      </c>
      <c r="BP69" s="715"/>
      <c r="BQ69" s="667"/>
      <c r="BR69" s="668"/>
      <c r="BS69" s="686"/>
      <c r="BT69" s="705"/>
      <c r="BU69" s="400" t="s">
        <v>26</v>
      </c>
      <c r="BV69" s="401">
        <f>BW74</f>
        <v>80</v>
      </c>
      <c r="BW69" s="715" t="s">
        <v>74</v>
      </c>
      <c r="BX69" s="715"/>
      <c r="BY69" s="715"/>
      <c r="BZ69" s="715"/>
      <c r="CA69" s="715"/>
      <c r="CB69" s="715"/>
      <c r="CC69" s="714">
        <v>0.3</v>
      </c>
      <c r="CD69" s="715"/>
      <c r="CE69" s="667"/>
      <c r="CF69" s="668"/>
      <c r="CG69" s="686"/>
      <c r="CH69" s="681"/>
      <c r="CI69" s="658" t="s">
        <v>85</v>
      </c>
      <c r="CJ69" s="658"/>
      <c r="CK69" s="658"/>
      <c r="CL69" s="658"/>
      <c r="CM69" s="658"/>
      <c r="CN69" s="658"/>
      <c r="CO69" s="658"/>
      <c r="CP69" s="658"/>
      <c r="CQ69" s="658"/>
      <c r="CR69" s="658"/>
      <c r="CS69" s="658"/>
      <c r="CT69" s="658"/>
      <c r="CU69" s="658"/>
      <c r="CV69" s="667"/>
      <c r="CW69" s="668"/>
      <c r="CX69" s="686"/>
      <c r="CY69" s="681"/>
      <c r="CZ69" s="789" t="s">
        <v>86</v>
      </c>
      <c r="DA69" s="790"/>
      <c r="DB69" s="790"/>
      <c r="DC69" s="790"/>
      <c r="DD69" s="790"/>
      <c r="DE69" s="790"/>
      <c r="DF69" s="790"/>
      <c r="DG69" s="790"/>
      <c r="DH69" s="790"/>
      <c r="DI69" s="790"/>
      <c r="DJ69" s="791"/>
      <c r="DK69" s="791"/>
      <c r="DL69" s="791"/>
    </row>
    <row r="70" spans="1:116" ht="4.5" customHeight="1">
      <c r="A70" s="686"/>
      <c r="B70" s="402"/>
      <c r="C70" s="403"/>
      <c r="D70" s="404"/>
      <c r="E70" s="405"/>
      <c r="F70" s="405"/>
      <c r="G70" s="405"/>
      <c r="H70" s="405"/>
      <c r="I70" s="405"/>
      <c r="J70" s="405"/>
      <c r="K70" s="406"/>
      <c r="L70" s="411"/>
      <c r="M70" s="408"/>
      <c r="N70" s="408"/>
      <c r="O70" s="770"/>
      <c r="P70" s="402"/>
      <c r="Q70" s="403"/>
      <c r="R70" s="404"/>
      <c r="S70" s="405"/>
      <c r="T70" s="405"/>
      <c r="U70" s="405"/>
      <c r="V70" s="405"/>
      <c r="W70" s="405"/>
      <c r="X70" s="405"/>
      <c r="Y70" s="406"/>
      <c r="Z70" s="411"/>
      <c r="AA70" s="408"/>
      <c r="AB70" s="408"/>
      <c r="AC70" s="686"/>
      <c r="AD70" s="402"/>
      <c r="AE70" s="403"/>
      <c r="AF70" s="404"/>
      <c r="AG70" s="409"/>
      <c r="AH70" s="410"/>
      <c r="AI70" s="411"/>
      <c r="AJ70" s="408"/>
      <c r="AK70" s="408"/>
      <c r="AL70" s="408"/>
      <c r="AM70" s="408"/>
      <c r="AN70" s="408"/>
      <c r="AO70" s="408"/>
      <c r="AP70" s="408"/>
      <c r="AQ70" s="686"/>
      <c r="AR70" s="402"/>
      <c r="AS70" s="403"/>
      <c r="AT70" s="404"/>
      <c r="AU70" s="405"/>
      <c r="AV70" s="405"/>
      <c r="AW70" s="405"/>
      <c r="AX70" s="405"/>
      <c r="AY70" s="405"/>
      <c r="AZ70" s="405"/>
      <c r="BA70" s="406"/>
      <c r="BB70" s="411"/>
      <c r="BC70" s="408"/>
      <c r="BD70" s="408"/>
      <c r="BE70" s="686"/>
      <c r="BF70" s="402"/>
      <c r="BG70" s="403"/>
      <c r="BH70" s="404"/>
      <c r="BI70" s="405"/>
      <c r="BJ70" s="405"/>
      <c r="BK70" s="405"/>
      <c r="BL70" s="405"/>
      <c r="BM70" s="405"/>
      <c r="BN70" s="405"/>
      <c r="BO70" s="406"/>
      <c r="BP70" s="411"/>
      <c r="BQ70" s="408"/>
      <c r="BR70" s="408"/>
      <c r="BS70" s="686"/>
      <c r="BT70" s="402"/>
      <c r="BU70" s="403"/>
      <c r="BV70" s="404"/>
      <c r="BW70" s="409"/>
      <c r="BX70" s="410"/>
      <c r="BY70" s="411"/>
      <c r="BZ70" s="408"/>
      <c r="CA70" s="408"/>
      <c r="CB70" s="408"/>
      <c r="CC70" s="408"/>
      <c r="CD70" s="408"/>
      <c r="CE70" s="408"/>
      <c r="CF70" s="408"/>
      <c r="CG70" s="686"/>
      <c r="CH70" s="402"/>
      <c r="CI70" s="403"/>
      <c r="CJ70" s="404"/>
      <c r="CK70" s="409"/>
      <c r="CL70" s="410"/>
      <c r="CM70" s="411"/>
      <c r="CN70" s="408"/>
      <c r="CO70" s="408"/>
      <c r="CP70" s="408"/>
      <c r="CQ70" s="408"/>
      <c r="CR70" s="408"/>
      <c r="CS70" s="408"/>
      <c r="CT70" s="408"/>
      <c r="CU70" s="412"/>
      <c r="CV70" s="412"/>
      <c r="CW70" s="412"/>
      <c r="CX70" s="686"/>
      <c r="CY70" s="402"/>
      <c r="CZ70" s="403"/>
      <c r="DA70" s="404"/>
      <c r="DB70" s="409"/>
      <c r="DC70" s="410"/>
      <c r="DD70" s="411"/>
      <c r="DE70" s="408"/>
      <c r="DF70" s="408"/>
      <c r="DG70" s="408"/>
      <c r="DH70" s="408"/>
      <c r="DI70" s="408"/>
      <c r="DJ70" s="408"/>
      <c r="DK70" s="408"/>
      <c r="DL70" s="412"/>
    </row>
    <row r="71" spans="1:116" ht="15.75" customHeight="1">
      <c r="A71" s="686"/>
      <c r="B71" s="687" t="s">
        <v>35</v>
      </c>
      <c r="C71" s="677" t="s">
        <v>21</v>
      </c>
      <c r="D71" s="709" t="s">
        <v>22</v>
      </c>
      <c r="E71" s="712" t="s">
        <v>68</v>
      </c>
      <c r="F71" s="712"/>
      <c r="G71" s="712"/>
      <c r="H71" s="712"/>
      <c r="I71" s="712"/>
      <c r="J71" s="712"/>
      <c r="K71" s="712"/>
      <c r="L71" s="713"/>
      <c r="M71" s="692" t="s">
        <v>41</v>
      </c>
      <c r="N71" s="692" t="s">
        <v>67</v>
      </c>
      <c r="O71" s="770"/>
      <c r="P71" s="687" t="s">
        <v>35</v>
      </c>
      <c r="Q71" s="677" t="s">
        <v>21</v>
      </c>
      <c r="R71" s="709" t="s">
        <v>22</v>
      </c>
      <c r="S71" s="712" t="s">
        <v>69</v>
      </c>
      <c r="T71" s="712"/>
      <c r="U71" s="712"/>
      <c r="V71" s="712"/>
      <c r="W71" s="712"/>
      <c r="X71" s="712"/>
      <c r="Y71" s="712"/>
      <c r="Z71" s="713"/>
      <c r="AA71" s="692" t="s">
        <v>41</v>
      </c>
      <c r="AB71" s="692" t="s">
        <v>67</v>
      </c>
      <c r="AC71" s="686"/>
      <c r="AD71" s="687" t="s">
        <v>35</v>
      </c>
      <c r="AE71" s="677" t="s">
        <v>21</v>
      </c>
      <c r="AF71" s="709" t="s">
        <v>22</v>
      </c>
      <c r="AG71" s="712" t="s">
        <v>70</v>
      </c>
      <c r="AH71" s="712"/>
      <c r="AI71" s="713"/>
      <c r="AJ71" s="722" t="s">
        <v>41</v>
      </c>
      <c r="AK71" s="722" t="s">
        <v>67</v>
      </c>
      <c r="AL71" s="657" t="s">
        <v>78</v>
      </c>
      <c r="AM71" s="657"/>
      <c r="AN71" s="657"/>
      <c r="AO71" s="657"/>
      <c r="AP71" s="657"/>
      <c r="AQ71" s="686"/>
      <c r="AR71" s="687" t="s">
        <v>35</v>
      </c>
      <c r="AS71" s="677" t="s">
        <v>21</v>
      </c>
      <c r="AT71" s="709" t="s">
        <v>22</v>
      </c>
      <c r="AU71" s="712" t="s">
        <v>71</v>
      </c>
      <c r="AV71" s="712"/>
      <c r="AW71" s="712"/>
      <c r="AX71" s="712"/>
      <c r="AY71" s="712"/>
      <c r="AZ71" s="712"/>
      <c r="BA71" s="712"/>
      <c r="BB71" s="713"/>
      <c r="BC71" s="692" t="s">
        <v>41</v>
      </c>
      <c r="BD71" s="692" t="s">
        <v>67</v>
      </c>
      <c r="BE71" s="686"/>
      <c r="BF71" s="687" t="s">
        <v>35</v>
      </c>
      <c r="BG71" s="677" t="s">
        <v>21</v>
      </c>
      <c r="BH71" s="709" t="s">
        <v>22</v>
      </c>
      <c r="BI71" s="712" t="s">
        <v>72</v>
      </c>
      <c r="BJ71" s="712"/>
      <c r="BK71" s="712"/>
      <c r="BL71" s="712"/>
      <c r="BM71" s="712"/>
      <c r="BN71" s="712"/>
      <c r="BO71" s="712"/>
      <c r="BP71" s="713"/>
      <c r="BQ71" s="692" t="s">
        <v>41</v>
      </c>
      <c r="BR71" s="692" t="s">
        <v>67</v>
      </c>
      <c r="BS71" s="686"/>
      <c r="BT71" s="687" t="s">
        <v>35</v>
      </c>
      <c r="BU71" s="773" t="s">
        <v>21</v>
      </c>
      <c r="BV71" s="709" t="s">
        <v>22</v>
      </c>
      <c r="BW71" s="712" t="s">
        <v>73</v>
      </c>
      <c r="BX71" s="712"/>
      <c r="BY71" s="713"/>
      <c r="BZ71" s="722" t="s">
        <v>41</v>
      </c>
      <c r="CA71" s="722" t="s">
        <v>67</v>
      </c>
      <c r="CB71" s="657" t="s">
        <v>80</v>
      </c>
      <c r="CC71" s="657"/>
      <c r="CD71" s="657"/>
      <c r="CE71" s="657"/>
      <c r="CF71" s="657"/>
      <c r="CG71" s="686"/>
      <c r="CH71" s="687" t="s">
        <v>35</v>
      </c>
      <c r="CI71" s="684" t="s">
        <v>21</v>
      </c>
      <c r="CJ71" s="684" t="s">
        <v>22</v>
      </c>
      <c r="CK71" s="700" t="str">
        <f>AL7</f>
        <v>IST TERM</v>
      </c>
      <c r="CL71" s="700"/>
      <c r="CM71" s="700"/>
      <c r="CN71" s="700"/>
      <c r="CO71" s="700" t="str">
        <f>CB7</f>
        <v>IIND TERM</v>
      </c>
      <c r="CP71" s="700"/>
      <c r="CQ71" s="700"/>
      <c r="CR71" s="700"/>
      <c r="CS71" s="657" t="s">
        <v>77</v>
      </c>
      <c r="CT71" s="657"/>
      <c r="CU71" s="657"/>
      <c r="CV71" s="657"/>
      <c r="CW71" s="657"/>
      <c r="CX71" s="686"/>
      <c r="CY71" s="687" t="s">
        <v>35</v>
      </c>
      <c r="CZ71" s="677" t="s">
        <v>21</v>
      </c>
      <c r="DA71" s="677" t="s">
        <v>22</v>
      </c>
      <c r="DB71" s="657" t="str">
        <f>CK7</f>
        <v>IST TERM</v>
      </c>
      <c r="DC71" s="657"/>
      <c r="DD71" s="657"/>
      <c r="DE71" s="657"/>
      <c r="DF71" s="782" t="str">
        <f>CO7</f>
        <v>IIND TERM</v>
      </c>
      <c r="DG71" s="783"/>
      <c r="DH71" s="783"/>
      <c r="DI71" s="783"/>
      <c r="DJ71" s="783" t="str">
        <f>CS7</f>
        <v>TOTAL</v>
      </c>
      <c r="DK71" s="783"/>
      <c r="DL71" s="783"/>
    </row>
    <row r="72" spans="1:116" ht="12.75" customHeight="1">
      <c r="A72" s="686"/>
      <c r="B72" s="687"/>
      <c r="C72" s="678"/>
      <c r="D72" s="710"/>
      <c r="E72" s="684" t="str">
        <f>IF(OR($D$66="VI A",$D$66="VI B",$D$66="VII A",$D$66="VII B",$D$66="VIII A",$D$66="VIII B"),"OLS","CCP")</f>
        <v>OLS</v>
      </c>
      <c r="F72" s="703" t="str">
        <f>IF(OR($D$2="VI A",$D$2="VI B",$D$2="VII A",$D$2="VII B",$D$2="VIII A",$D$2="VIII B"),"SPH","")</f>
        <v>SPH</v>
      </c>
      <c r="G72" s="703" t="str">
        <f>IF(OR($D$2="VI A",$D$2="VI B",$D$2="VII A",$D$2="VII B",$D$2="VIII A",$D$2="VIII B"),"ASG","")</f>
        <v>ASG</v>
      </c>
      <c r="H72" s="684"/>
      <c r="I72" s="684"/>
      <c r="J72" s="695" t="s">
        <v>1444</v>
      </c>
      <c r="K72" s="671" t="s">
        <v>23</v>
      </c>
      <c r="L72" s="771" t="s">
        <v>932</v>
      </c>
      <c r="M72" s="693"/>
      <c r="N72" s="693"/>
      <c r="O72" s="770"/>
      <c r="P72" s="687"/>
      <c r="Q72" s="678"/>
      <c r="R72" s="710"/>
      <c r="S72" s="684" t="str">
        <f>IF(OR($D$2="VI A",$D$2="VI B",$D$2="VII A",$D$2="VII B",$D$2="VIII A",$D$2="VIII B"),"OLS","CCP")</f>
        <v>OLS</v>
      </c>
      <c r="T72" s="703" t="str">
        <f>IF(OR($D$2="VI A",$D$2="VI B",$D$2="VII A",$D$2="VII B",$D$2="VIII A",$D$2="VIII B"),"SPH","")</f>
        <v>SPH</v>
      </c>
      <c r="U72" s="703" t="str">
        <f>IF(OR($D$2="VI A",$D$2="VI B",$D$2="VII A",$D$2="VII B",$D$2="VIII A",$D$2="VIII B"),"ASG","")</f>
        <v>ASG</v>
      </c>
      <c r="V72" s="684" t="s">
        <v>63</v>
      </c>
      <c r="W72" s="684" t="s">
        <v>64</v>
      </c>
      <c r="X72" s="695" t="s">
        <v>65</v>
      </c>
      <c r="Y72" s="671" t="s">
        <v>23</v>
      </c>
      <c r="Z72" s="771" t="s">
        <v>937</v>
      </c>
      <c r="AA72" s="693"/>
      <c r="AB72" s="693"/>
      <c r="AC72" s="686"/>
      <c r="AD72" s="687"/>
      <c r="AE72" s="678"/>
      <c r="AF72" s="710"/>
      <c r="AG72" s="684" t="s">
        <v>65</v>
      </c>
      <c r="AH72" s="684" t="s">
        <v>23</v>
      </c>
      <c r="AI72" s="671" t="s">
        <v>66</v>
      </c>
      <c r="AJ72" s="723"/>
      <c r="AK72" s="723"/>
      <c r="AL72" s="684" t="s">
        <v>68</v>
      </c>
      <c r="AM72" s="684" t="s">
        <v>69</v>
      </c>
      <c r="AN72" s="684" t="s">
        <v>79</v>
      </c>
      <c r="AO72" s="671" t="s">
        <v>77</v>
      </c>
      <c r="AP72" s="677" t="s">
        <v>41</v>
      </c>
      <c r="AQ72" s="686"/>
      <c r="AR72" s="687"/>
      <c r="AS72" s="678"/>
      <c r="AT72" s="710"/>
      <c r="AU72" s="684" t="str">
        <f>IF(OR($D$2="VI A",$D$2="VI B",$D$2="VII A",$D$2="VII B",$D$2="VIII A",$D$2="VIII B"),"OLS","CCP")</f>
        <v>OLS</v>
      </c>
      <c r="AV72" s="703" t="str">
        <f>IF(OR($D$2="VI A",$D$2="VI B",$D$2="VII A",$D$2="VII B",$D$2="VIII A",$D$2="VIII B"),"SPH","")</f>
        <v>SPH</v>
      </c>
      <c r="AW72" s="703" t="str">
        <f>IF(OR($D$2="VI A",$D$2="VI B",$D$2="VII A",$D$2="VII B",$D$2="VIII A",$D$2="VIII B"),"ASG","")</f>
        <v>ASG</v>
      </c>
      <c r="AX72" s="684"/>
      <c r="AY72" s="684"/>
      <c r="AZ72" s="695" t="s">
        <v>65</v>
      </c>
      <c r="BA72" s="671" t="s">
        <v>23</v>
      </c>
      <c r="BB72" s="671" t="s">
        <v>933</v>
      </c>
      <c r="BC72" s="693"/>
      <c r="BD72" s="693"/>
      <c r="BE72" s="686"/>
      <c r="BF72" s="687"/>
      <c r="BG72" s="678"/>
      <c r="BH72" s="710"/>
      <c r="BI72" s="684" t="str">
        <f>IF(OR($D$2="VI A",$D$2="VI B",$D$2="VII A",$D$2="VII B",$D$2="VIII A",$D$2="VIII B"),"OLS","CCP")</f>
        <v>OLS</v>
      </c>
      <c r="BJ72" s="703" t="str">
        <f>IF(OR($D$2="VI A",$D$2="VI B",$D$2="VII A",$D$2="VII B",$D$2="VIII A",$D$2="VIII B"),"SPH","")</f>
        <v>SPH</v>
      </c>
      <c r="BK72" s="703" t="str">
        <f>IF(OR($D$2="VI A",$D$2="VI B",$D$2="VII A",$D$2="VII B",$D$2="VIII A",$D$2="VIII B"),"ASG","")</f>
        <v>ASG</v>
      </c>
      <c r="BL72" s="684"/>
      <c r="BM72" s="684"/>
      <c r="BN72" s="695" t="s">
        <v>65</v>
      </c>
      <c r="BO72" s="671" t="s">
        <v>23</v>
      </c>
      <c r="BP72" s="671" t="s">
        <v>933</v>
      </c>
      <c r="BQ72" s="693"/>
      <c r="BR72" s="693"/>
      <c r="BS72" s="686"/>
      <c r="BT72" s="687"/>
      <c r="BU72" s="774"/>
      <c r="BV72" s="710"/>
      <c r="BW72" s="684" t="s">
        <v>65</v>
      </c>
      <c r="BX72" s="684" t="s">
        <v>23</v>
      </c>
      <c r="BY72" s="671" t="s">
        <v>66</v>
      </c>
      <c r="BZ72" s="723"/>
      <c r="CA72" s="723"/>
      <c r="CB72" s="684" t="s">
        <v>71</v>
      </c>
      <c r="CC72" s="684" t="s">
        <v>72</v>
      </c>
      <c r="CD72" s="684" t="s">
        <v>81</v>
      </c>
      <c r="CE72" s="671" t="s">
        <v>77</v>
      </c>
      <c r="CF72" s="677" t="s">
        <v>41</v>
      </c>
      <c r="CG72" s="686"/>
      <c r="CH72" s="687"/>
      <c r="CI72" s="684"/>
      <c r="CJ72" s="684"/>
      <c r="CK72" s="688" t="str">
        <f>AL8</f>
        <v>FA 1</v>
      </c>
      <c r="CL72" s="688" t="str">
        <f>AM8</f>
        <v>FA 2</v>
      </c>
      <c r="CM72" s="688" t="str">
        <f>AN8</f>
        <v>SA
 1</v>
      </c>
      <c r="CN72" s="688" t="str">
        <f>AO8</f>
        <v>TOTAL</v>
      </c>
      <c r="CO72" s="688" t="str">
        <f>CB8</f>
        <v>FA 3</v>
      </c>
      <c r="CP72" s="688" t="str">
        <f>CC8</f>
        <v>FA 4</v>
      </c>
      <c r="CQ72" s="688" t="str">
        <f>CD8</f>
        <v>SA
 2</v>
      </c>
      <c r="CR72" s="688" t="str">
        <f>CE8</f>
        <v>TOTAL</v>
      </c>
      <c r="CS72" s="688" t="s">
        <v>89</v>
      </c>
      <c r="CT72" s="688" t="s">
        <v>90</v>
      </c>
      <c r="CU72" s="764" t="s">
        <v>82</v>
      </c>
      <c r="CV72" s="670" t="s">
        <v>83</v>
      </c>
      <c r="CW72" s="670" t="s">
        <v>84</v>
      </c>
      <c r="CX72" s="686"/>
      <c r="CY72" s="687"/>
      <c r="CZ72" s="678"/>
      <c r="DA72" s="678"/>
      <c r="DB72" s="670" t="str">
        <f>CK8</f>
        <v>FA 1</v>
      </c>
      <c r="DC72" s="670" t="str">
        <f>CL8</f>
        <v>FA 2</v>
      </c>
      <c r="DD72" s="670" t="str">
        <f>CM8</f>
        <v>SA
 1</v>
      </c>
      <c r="DE72" s="671" t="str">
        <f>CN8</f>
        <v>TOTAL</v>
      </c>
      <c r="DF72" s="671" t="str">
        <f>CO8</f>
        <v>FA 3</v>
      </c>
      <c r="DG72" s="671" t="str">
        <f>CP8</f>
        <v>FA 4</v>
      </c>
      <c r="DH72" s="671" t="str">
        <f>CQ8</f>
        <v>SA
 2</v>
      </c>
      <c r="DI72" s="784" t="str">
        <f>CR8</f>
        <v>TOTAL</v>
      </c>
      <c r="DJ72" s="787" t="s">
        <v>89</v>
      </c>
      <c r="DK72" s="787" t="s">
        <v>90</v>
      </c>
      <c r="DL72" s="764" t="str">
        <f>CU72</f>
        <v>GT</v>
      </c>
    </row>
    <row r="73" spans="1:116" ht="16.5" customHeight="1">
      <c r="A73" s="686"/>
      <c r="B73" s="687"/>
      <c r="C73" s="678"/>
      <c r="D73" s="711"/>
      <c r="E73" s="684"/>
      <c r="F73" s="703"/>
      <c r="G73" s="703"/>
      <c r="H73" s="684"/>
      <c r="I73" s="684"/>
      <c r="J73" s="695"/>
      <c r="K73" s="672"/>
      <c r="L73" s="772"/>
      <c r="M73" s="693"/>
      <c r="N73" s="693"/>
      <c r="O73" s="770"/>
      <c r="P73" s="687"/>
      <c r="Q73" s="678"/>
      <c r="R73" s="711"/>
      <c r="S73" s="684"/>
      <c r="T73" s="703"/>
      <c r="U73" s="703"/>
      <c r="V73" s="684"/>
      <c r="W73" s="684"/>
      <c r="X73" s="695"/>
      <c r="Y73" s="672"/>
      <c r="Z73" s="772"/>
      <c r="AA73" s="693"/>
      <c r="AB73" s="693"/>
      <c r="AC73" s="686"/>
      <c r="AD73" s="687"/>
      <c r="AE73" s="678"/>
      <c r="AF73" s="711"/>
      <c r="AG73" s="684"/>
      <c r="AH73" s="684"/>
      <c r="AI73" s="672"/>
      <c r="AJ73" s="723"/>
      <c r="AK73" s="723"/>
      <c r="AL73" s="684"/>
      <c r="AM73" s="684"/>
      <c r="AN73" s="684"/>
      <c r="AO73" s="672"/>
      <c r="AP73" s="678"/>
      <c r="AQ73" s="686"/>
      <c r="AR73" s="687"/>
      <c r="AS73" s="678"/>
      <c r="AT73" s="711"/>
      <c r="AU73" s="684"/>
      <c r="AV73" s="703"/>
      <c r="AW73" s="703"/>
      <c r="AX73" s="684"/>
      <c r="AY73" s="684"/>
      <c r="AZ73" s="695"/>
      <c r="BA73" s="672"/>
      <c r="BB73" s="672"/>
      <c r="BC73" s="693"/>
      <c r="BD73" s="693"/>
      <c r="BE73" s="686"/>
      <c r="BF73" s="687"/>
      <c r="BG73" s="678"/>
      <c r="BH73" s="711"/>
      <c r="BI73" s="684"/>
      <c r="BJ73" s="703"/>
      <c r="BK73" s="703"/>
      <c r="BL73" s="684"/>
      <c r="BM73" s="684"/>
      <c r="BN73" s="695"/>
      <c r="BO73" s="672"/>
      <c r="BP73" s="672"/>
      <c r="BQ73" s="693"/>
      <c r="BR73" s="693"/>
      <c r="BS73" s="686"/>
      <c r="BT73" s="687"/>
      <c r="BU73" s="774"/>
      <c r="BV73" s="711"/>
      <c r="BW73" s="684"/>
      <c r="BX73" s="684"/>
      <c r="BY73" s="672"/>
      <c r="BZ73" s="723"/>
      <c r="CA73" s="723"/>
      <c r="CB73" s="684"/>
      <c r="CC73" s="684"/>
      <c r="CD73" s="684"/>
      <c r="CE73" s="672"/>
      <c r="CF73" s="678"/>
      <c r="CG73" s="686"/>
      <c r="CH73" s="687"/>
      <c r="CI73" s="684"/>
      <c r="CJ73" s="684"/>
      <c r="CK73" s="688"/>
      <c r="CL73" s="688"/>
      <c r="CM73" s="688"/>
      <c r="CN73" s="688"/>
      <c r="CO73" s="688"/>
      <c r="CP73" s="688"/>
      <c r="CQ73" s="688"/>
      <c r="CR73" s="688"/>
      <c r="CS73" s="688"/>
      <c r="CT73" s="688"/>
      <c r="CU73" s="764"/>
      <c r="CV73" s="670"/>
      <c r="CW73" s="670"/>
      <c r="CX73" s="686"/>
      <c r="CY73" s="687"/>
      <c r="CZ73" s="678"/>
      <c r="DA73" s="679"/>
      <c r="DB73" s="670"/>
      <c r="DC73" s="670"/>
      <c r="DD73" s="670"/>
      <c r="DE73" s="672"/>
      <c r="DF73" s="672"/>
      <c r="DG73" s="672"/>
      <c r="DH73" s="672"/>
      <c r="DI73" s="785"/>
      <c r="DJ73" s="788"/>
      <c r="DK73" s="788"/>
      <c r="DL73" s="764"/>
    </row>
    <row r="74" spans="1:116" ht="18" customHeight="1">
      <c r="A74" s="686"/>
      <c r="B74" s="687"/>
      <c r="C74" s="679"/>
      <c r="D74" s="413" t="s">
        <v>24</v>
      </c>
      <c r="E74" s="414">
        <v>10</v>
      </c>
      <c r="F74" s="414">
        <v>10</v>
      </c>
      <c r="G74" s="414">
        <v>10</v>
      </c>
      <c r="H74" s="414"/>
      <c r="I74" s="414"/>
      <c r="J74" s="415">
        <v>50</v>
      </c>
      <c r="K74" s="417">
        <f>SUM(E74:J74)</f>
        <v>80</v>
      </c>
      <c r="L74" s="535">
        <v>100</v>
      </c>
      <c r="M74" s="694"/>
      <c r="N74" s="694"/>
      <c r="O74" s="770"/>
      <c r="P74" s="687"/>
      <c r="Q74" s="679"/>
      <c r="R74" s="413" t="s">
        <v>24</v>
      </c>
      <c r="S74" s="414">
        <v>10</v>
      </c>
      <c r="T74" s="414">
        <v>10</v>
      </c>
      <c r="U74" s="414">
        <v>10</v>
      </c>
      <c r="V74" s="414"/>
      <c r="W74" s="414"/>
      <c r="X74" s="415">
        <v>50</v>
      </c>
      <c r="Y74" s="417">
        <f>SUM(S74:X74)</f>
        <v>80</v>
      </c>
      <c r="Z74" s="535">
        <v>100</v>
      </c>
      <c r="AA74" s="694"/>
      <c r="AB74" s="694"/>
      <c r="AC74" s="686"/>
      <c r="AD74" s="687"/>
      <c r="AE74" s="679"/>
      <c r="AF74" s="413" t="s">
        <v>24</v>
      </c>
      <c r="AG74" s="463">
        <v>100</v>
      </c>
      <c r="AH74" s="417">
        <v>90</v>
      </c>
      <c r="AI74" s="417">
        <f>AH74/AH74*100</f>
        <v>100</v>
      </c>
      <c r="AJ74" s="724"/>
      <c r="AK74" s="724"/>
      <c r="AL74" s="418">
        <v>0.1</v>
      </c>
      <c r="AM74" s="418">
        <v>0.1</v>
      </c>
      <c r="AN74" s="418">
        <v>0.3</v>
      </c>
      <c r="AO74" s="417">
        <v>50</v>
      </c>
      <c r="AP74" s="679"/>
      <c r="AQ74" s="686"/>
      <c r="AR74" s="687"/>
      <c r="AS74" s="679"/>
      <c r="AT74" s="413" t="s">
        <v>24</v>
      </c>
      <c r="AU74" s="414">
        <v>10</v>
      </c>
      <c r="AV74" s="414">
        <v>10</v>
      </c>
      <c r="AW74" s="414">
        <v>10</v>
      </c>
      <c r="AX74" s="414"/>
      <c r="AY74" s="414"/>
      <c r="AZ74" s="415">
        <v>50</v>
      </c>
      <c r="BA74" s="417">
        <f>SUM(AU74:AZ74)</f>
        <v>80</v>
      </c>
      <c r="BB74" s="417">
        <f>BA74/BA74*100</f>
        <v>100</v>
      </c>
      <c r="BC74" s="694"/>
      <c r="BD74" s="694"/>
      <c r="BE74" s="686"/>
      <c r="BF74" s="687"/>
      <c r="BG74" s="679"/>
      <c r="BH74" s="413" t="s">
        <v>24</v>
      </c>
      <c r="BI74" s="414">
        <v>10</v>
      </c>
      <c r="BJ74" s="414">
        <v>10</v>
      </c>
      <c r="BK74" s="414">
        <v>10</v>
      </c>
      <c r="BL74" s="414"/>
      <c r="BM74" s="414"/>
      <c r="BN74" s="415">
        <v>50</v>
      </c>
      <c r="BO74" s="417">
        <f>SUM(BI74:BN74)</f>
        <v>80</v>
      </c>
      <c r="BP74" s="417">
        <v>100</v>
      </c>
      <c r="BQ74" s="694"/>
      <c r="BR74" s="694"/>
      <c r="BS74" s="686"/>
      <c r="BT74" s="687"/>
      <c r="BU74" s="775"/>
      <c r="BV74" s="413" t="s">
        <v>24</v>
      </c>
      <c r="BW74" s="415">
        <v>80</v>
      </c>
      <c r="BX74" s="417">
        <v>90</v>
      </c>
      <c r="BY74" s="417">
        <f>BX74/BX74*100</f>
        <v>100</v>
      </c>
      <c r="BZ74" s="724"/>
      <c r="CA74" s="724"/>
      <c r="CB74" s="418">
        <v>0.1</v>
      </c>
      <c r="CC74" s="418">
        <v>0.1</v>
      </c>
      <c r="CD74" s="418">
        <v>0.3</v>
      </c>
      <c r="CE74" s="417">
        <v>50</v>
      </c>
      <c r="CF74" s="679"/>
      <c r="CG74" s="686"/>
      <c r="CH74" s="687"/>
      <c r="CI74" s="684"/>
      <c r="CJ74" s="413" t="s">
        <v>24</v>
      </c>
      <c r="CK74" s="419">
        <f t="shared" ref="CK74:CK124" si="67">AL74</f>
        <v>0.1</v>
      </c>
      <c r="CL74" s="419">
        <f t="shared" ref="CL74:CL124" si="68">AM74</f>
        <v>0.1</v>
      </c>
      <c r="CM74" s="419">
        <f t="shared" ref="CM74:CM124" si="69">AN74</f>
        <v>0.3</v>
      </c>
      <c r="CN74" s="420">
        <f t="shared" ref="CN74:CN124" si="70">AO74</f>
        <v>50</v>
      </c>
      <c r="CO74" s="419">
        <f t="shared" ref="CO74:CO124" si="71">CB74</f>
        <v>0.1</v>
      </c>
      <c r="CP74" s="419">
        <f t="shared" ref="CP74:CP124" si="72">CC74</f>
        <v>0.1</v>
      </c>
      <c r="CQ74" s="419">
        <f t="shared" ref="CQ74:CQ124" si="73">CD74</f>
        <v>0.3</v>
      </c>
      <c r="CR74" s="420">
        <f t="shared" ref="CR74:CR124" si="74">CE74</f>
        <v>50</v>
      </c>
      <c r="CS74" s="420">
        <v>100</v>
      </c>
      <c r="CT74" s="420">
        <v>100</v>
      </c>
      <c r="CU74" s="421">
        <f>CN10+CR10</f>
        <v>100</v>
      </c>
      <c r="CV74" s="670"/>
      <c r="CW74" s="670"/>
      <c r="CX74" s="686"/>
      <c r="CY74" s="687"/>
      <c r="CZ74" s="679"/>
      <c r="DA74" s="413" t="s">
        <v>24</v>
      </c>
      <c r="DB74" s="422">
        <f t="shared" ref="DB74:DI74" si="75">CK10</f>
        <v>0.1</v>
      </c>
      <c r="DC74" s="422">
        <f t="shared" si="75"/>
        <v>0.1</v>
      </c>
      <c r="DD74" s="422">
        <f t="shared" si="75"/>
        <v>0.3</v>
      </c>
      <c r="DE74" s="423">
        <f t="shared" si="75"/>
        <v>50</v>
      </c>
      <c r="DF74" s="422">
        <f t="shared" si="75"/>
        <v>0.1</v>
      </c>
      <c r="DG74" s="422">
        <f t="shared" si="75"/>
        <v>0.1</v>
      </c>
      <c r="DH74" s="422">
        <f t="shared" si="75"/>
        <v>0.3</v>
      </c>
      <c r="DI74" s="424">
        <f t="shared" si="75"/>
        <v>50</v>
      </c>
      <c r="DJ74" s="423">
        <v>100</v>
      </c>
      <c r="DK74" s="423">
        <v>100</v>
      </c>
      <c r="DL74" s="421">
        <f>CU74</f>
        <v>100</v>
      </c>
    </row>
    <row r="75" spans="1:116" ht="15" customHeight="1">
      <c r="A75" s="686"/>
      <c r="B75" s="425">
        <f>'STUDENT PROFILE'!$A$7</f>
        <v>1</v>
      </c>
      <c r="C75" s="426" t="str">
        <f>'STUDENT PROFILE'!$C$7</f>
        <v>Manish</v>
      </c>
      <c r="D75" s="427">
        <f>'STUDENT PROFILE'!$D$7</f>
        <v>2723</v>
      </c>
      <c r="E75" s="428">
        <v>10</v>
      </c>
      <c r="F75" s="428">
        <v>10</v>
      </c>
      <c r="G75" s="428">
        <v>10</v>
      </c>
      <c r="H75" s="428"/>
      <c r="I75" s="428"/>
      <c r="J75" s="428">
        <v>50</v>
      </c>
      <c r="K75" s="429">
        <f>IF(ISNUMBER(J75),SUM(E75,F75,G75,H75,I75,J75),J75)</f>
        <v>80</v>
      </c>
      <c r="L75" s="429">
        <f>IF(ISNUMBER(K75),(ROUNDUP((K75/$K$74*$L$74),0)),K75)</f>
        <v>100</v>
      </c>
      <c r="M75" s="430" t="str">
        <f>IF(ISNUMBER(L75),(IF(L75&gt;=91,"A1",IF(L75&gt;=81,"A2",IF(L75&gt;=71,"B1",IF(L75&gt;=61,"B2",IF(L75&gt;=51,"C1",IF(L75&gt;=41,"C2",IF(L75&gt;=33,"D",IF(L75&gt;=21,"E1",IF(L75&gt;0,"E2","")))))))))),L75)</f>
        <v>A1</v>
      </c>
      <c r="N75" s="430" t="str">
        <f>IF(ISNUMBER(L75),(IF(M75="A1","10",IF(M75="A2","9",IF(M75="B1","8",IF(M75="B2","7",IF(M75="C1","6",IF(M75="C2","5",IF(M75="D","4",IF(M75="E2","3",IF(M75="E1","2","")))))))))),L75)</f>
        <v>10</v>
      </c>
      <c r="O75" s="770"/>
      <c r="P75" s="425">
        <f>'STUDENT PROFILE'!$A$7</f>
        <v>1</v>
      </c>
      <c r="Q75" s="426" t="str">
        <f>'STUDENT PROFILE'!$C$7</f>
        <v>Manish</v>
      </c>
      <c r="R75" s="427">
        <f>'STUDENT PROFILE'!$D$7</f>
        <v>2723</v>
      </c>
      <c r="S75" s="428">
        <v>10</v>
      </c>
      <c r="T75" s="428">
        <v>10</v>
      </c>
      <c r="U75" s="428">
        <v>10</v>
      </c>
      <c r="V75" s="428"/>
      <c r="W75" s="428"/>
      <c r="X75" s="428">
        <v>50</v>
      </c>
      <c r="Y75" s="429">
        <f>IF(ISNUMBER(X75),SUM(S75,T75,U75,V75,W75,X75),X75)</f>
        <v>80</v>
      </c>
      <c r="Z75" s="429">
        <f>IF(ISNUMBER(Y75),(ROUNDUP((Y75/$Y$74*$Z$74),0)),Y75)</f>
        <v>100</v>
      </c>
      <c r="AA75" s="430" t="str">
        <f>IF(ISNUMBER(Z75),(IF(Z75&gt;=91,"A1",IF(Z75&gt;=81,"A2",IF(Z75&gt;=71,"B1",IF(Z75&gt;=61,"B2",IF(Z75&gt;=51,"C1",IF(Z75&gt;=41,"C2",IF(Z75&gt;=33,"D",IF(Z75&gt;=21,"E1",IF(Z75&gt;0,"E2","")))))))))),Z75)</f>
        <v>A1</v>
      </c>
      <c r="AB75" s="430" t="str">
        <f>IF(ISNUMBER(Z75),(IF(AA75="A1","10",IF(AA75="A2","9",IF(AA75="B1","8",IF(AA75="B2","7",IF(AA75="C1","6",IF(AA75="C2","5",IF(AA75="D","4",IF(AA75="E2","3",IF(AA75="E1","2","")))))))))),Z75)</f>
        <v>10</v>
      </c>
      <c r="AC75" s="686"/>
      <c r="AD75" s="425">
        <f>'STUDENT PROFILE'!$A$7</f>
        <v>1</v>
      </c>
      <c r="AE75" s="426" t="str">
        <f>'STUDENT PROFILE'!$C$7</f>
        <v>Manish</v>
      </c>
      <c r="AF75" s="427">
        <f>'STUDENT PROFILE'!$D$7</f>
        <v>2723</v>
      </c>
      <c r="AG75" s="431">
        <v>95</v>
      </c>
      <c r="AH75" s="429">
        <f>IF(ISNUMBER(AG75),AG75/$AG$74*$AH$74,AG75)</f>
        <v>85.5</v>
      </c>
      <c r="AI75" s="429">
        <f>IF(ISNUMBER(AH75),ROUND((AH75/$AH$74*$AI$74),0),AH75)</f>
        <v>95</v>
      </c>
      <c r="AJ75" s="430" t="str">
        <f>IF(ISNUMBER(AI75),(IF(AI75&gt;=91,"A1",IF(AI75&gt;=81,"A2",IF(AI75&gt;=71,"B1",IF(AI75&gt;=61,"B2",IF(AI75&gt;=51,"C1",IF(AI75&gt;=41,"C2",IF(AI75&gt;=33,"D",IF(AI75&gt;=21,"E1",IF(AI75&gt;0,"E2","")))))))))),AI75)</f>
        <v>A1</v>
      </c>
      <c r="AK75" s="430" t="str">
        <f>IF(ISNUMBER(AI75),(IF(AJ75="A1","10",IF(AJ75="A2","9",IF(AJ75="B1","8",IF(AJ75="B2","7",IF(AJ75="C1","6",IF(AJ75="C2","5",IF(AJ75="D","4",IF(AJ75="E2","3",IF(AJ75="E1","2","")))))))))),AI75)</f>
        <v>10</v>
      </c>
      <c r="AL75" s="429">
        <f>IF(ISNUMBER(L75),ROUND((L75*10%),1),L75)</f>
        <v>10</v>
      </c>
      <c r="AM75" s="429">
        <f>IF(ISNUMBER(Z75),ROUND((Z75*10%),1),Z75)</f>
        <v>10</v>
      </c>
      <c r="AN75" s="429">
        <f>IF(ISNUMBER(AI75),ROUND((AI75*30%),1),AI75)</f>
        <v>28.5</v>
      </c>
      <c r="AO75" s="430">
        <f>ROUNDUP(SUM(AL75,AM75,AN75),0)</f>
        <v>49</v>
      </c>
      <c r="AP75" s="430" t="str">
        <f>IF(ISNUMBER(AO75),IF(AO75&gt;=91/2,"A1",IF(AO75&gt;=81/2,"A2",IF(AO75&gt;=71/2,"B1",IF(AO75&gt;=61/2,"B2",IF(AO75&gt;=51/2,"C1",IF(AO75&gt;=41/2,"C2",IF(AO75&gt;=33/2,"D",IF(AO75&gt;=21/2,"E1",IF(AO75&gt;0,"E2",""))))))))),AO75)</f>
        <v>A1</v>
      </c>
      <c r="AQ75" s="686"/>
      <c r="AR75" s="425">
        <f>'STUDENT PROFILE'!$A$7</f>
        <v>1</v>
      </c>
      <c r="AS75" s="426" t="str">
        <f>'STUDENT PROFILE'!$C$7</f>
        <v>Manish</v>
      </c>
      <c r="AT75" s="427">
        <f>'STUDENT PROFILE'!$D$7</f>
        <v>2723</v>
      </c>
      <c r="AU75" s="428">
        <v>10</v>
      </c>
      <c r="AV75" s="428">
        <v>10</v>
      </c>
      <c r="AW75" s="428">
        <v>10</v>
      </c>
      <c r="AX75" s="428"/>
      <c r="AY75" s="428"/>
      <c r="AZ75" s="428">
        <v>50</v>
      </c>
      <c r="BA75" s="429">
        <f>IF(ISNUMBER(AZ75),SUM(AU75,AV75,AW75,AX75,AY75,AZ75),AZ75)</f>
        <v>80</v>
      </c>
      <c r="BB75" s="429">
        <f>IF(ISNUMBER(BA75),(ROUNDUP((BA75/$BA$74*$BB$74),0)),BA75)</f>
        <v>100</v>
      </c>
      <c r="BC75" s="430" t="str">
        <f>IF(ISNUMBER(BB75),(IF(BB75&gt;=91,"A1",IF(BB75&gt;=81,"A2",IF(BB75&gt;=71,"B1",IF(BB75&gt;=61,"B2",IF(BB75&gt;=51,"C1",IF(BB75&gt;=41,"C2",IF(BB75&gt;=33,"D",IF(BB75&gt;=21,"E1",IF(BB75&gt;0,"E2","")))))))))),BB75)</f>
        <v>A1</v>
      </c>
      <c r="BD75" s="430" t="str">
        <f>IF(ISNUMBER(BB75),(IF(BC75="A1","10",IF(BC75="A2","9",IF(BC75="B1","8",IF(BC75="B2","7",IF(BC75="C1","6",IF(BC75="C2","5",IF(BC75="D","4",IF(BC75="E2","3",IF(BC75="E1","2","")))))))))),BB75)</f>
        <v>10</v>
      </c>
      <c r="BE75" s="686"/>
      <c r="BF75" s="425">
        <f>'STUDENT PROFILE'!$A$7</f>
        <v>1</v>
      </c>
      <c r="BG75" s="426" t="str">
        <f>'STUDENT PROFILE'!$C$7</f>
        <v>Manish</v>
      </c>
      <c r="BH75" s="427">
        <f>'STUDENT PROFILE'!$D$7</f>
        <v>2723</v>
      </c>
      <c r="BI75" s="428">
        <v>10</v>
      </c>
      <c r="BJ75" s="428">
        <v>10</v>
      </c>
      <c r="BK75" s="428">
        <v>10</v>
      </c>
      <c r="BL75" s="428"/>
      <c r="BM75" s="428"/>
      <c r="BN75" s="428">
        <v>50</v>
      </c>
      <c r="BO75" s="429">
        <f>IF(ISNUMBER(BN75),SUM(BI75,BJ75,BK75,BL75,BM75,BN75),BN75)</f>
        <v>80</v>
      </c>
      <c r="BP75" s="429">
        <f>IF(ISNUMBER(BO75),(ROUNDUP((BO75/$BO$74*$BP$74),0)),BO75)</f>
        <v>100</v>
      </c>
      <c r="BQ75" s="430" t="str">
        <f>IF(ISNUMBER(BP75),(IF(BP75&gt;=91,"A1",IF(BP75&gt;=81,"A2",IF(BP75&gt;=71,"B1",IF(BP75&gt;=61,"B2",IF(BP75&gt;=51,"C1",IF(BP75&gt;=41,"C2",IF(BP75&gt;=33,"D",IF(BP75&gt;=21,"E1",IF(BP75&gt;0,"E2","")))))))))),BP75)</f>
        <v>A1</v>
      </c>
      <c r="BR75" s="430" t="str">
        <f>IF(ISNUMBER(BP75),(IF(BQ75="A1","10",IF(BQ75="A2","9",IF(BQ75="B1","8",IF(BQ75="B2","7",IF(BQ75="C1","6",IF(BQ75="C2","5",IF(BQ75="D","4",IF(BQ75="E2","3",IF(BQ75="E1","2","")))))))))),BP75)</f>
        <v>10</v>
      </c>
      <c r="BS75" s="686"/>
      <c r="BT75" s="464">
        <f>'STUDENT PROFILE'!$A$7</f>
        <v>1</v>
      </c>
      <c r="BU75" s="465" t="str">
        <f>'STUDENT PROFILE'!$C$7</f>
        <v>Manish</v>
      </c>
      <c r="BV75" s="466">
        <f>'STUDENT PROFILE'!$D$7</f>
        <v>2723</v>
      </c>
      <c r="BW75" s="431">
        <v>95</v>
      </c>
      <c r="BX75" s="429">
        <f>IF(ISNUMBER(BW75),ROUNDUP((BW75/$BW$74*$BX$74),0),BW75)</f>
        <v>107</v>
      </c>
      <c r="BY75" s="429">
        <f>IF(ISNUMBER(BX75),ROUNDUP((BW75/$BW$74*$BY$74),0),BW75)</f>
        <v>119</v>
      </c>
      <c r="BZ75" s="430" t="str">
        <f>IF(ISNUMBER(BY75),IF(BY75&gt;=91,"A1",IF(BY75&gt;=81,"A2",IF(BY75&gt;=71,"B1",IF(BY75&gt;=61,"B2",IF(BY75&gt;=51,"C1",IF(BY75&gt;=41,"C2",IF(BY75&gt;=33,"D",IF(BY75&gt;=21,"E1",IF(BY75&gt;0,"E2",""))))))))),BY75)</f>
        <v>A1</v>
      </c>
      <c r="CA75" s="430" t="str">
        <f>IF(ISNUMBER(BY75),IF(BZ75="A1","10",IF(BZ75="A2","9",IF(BZ75="B1","8",IF(BZ75="B2","7",IF(BZ75="C1","6",IF(BZ75="C2","5",IF(BZ75="D","4",IF(BZ75="E2","3",IF(BZ75="E1","2",""))))))))),BZ75)</f>
        <v>10</v>
      </c>
      <c r="CB75" s="429">
        <f>IF(ISNUMBER(BB75),ROUND((BB75*10%),1),BB75)</f>
        <v>10</v>
      </c>
      <c r="CC75" s="429">
        <f>IF(ISNUMBER(BP75),ROUND((BP75*10%),1),BP75)</f>
        <v>10</v>
      </c>
      <c r="CD75" s="429">
        <f>IF(ISNUMBER(BY75),ROUND((BY75*30%),1),BY75)</f>
        <v>35.700000000000003</v>
      </c>
      <c r="CE75" s="430">
        <f>ROUND(SUM(CB75,CC75,CD75),0)</f>
        <v>56</v>
      </c>
      <c r="CF75" s="430" t="str">
        <f>IF(ISNUMBER(CE75),IF(CE75&gt;=91/2,"A1",IF(CE75&gt;=81/2,"A2",IF(CE75&gt;=71/2,"B1",IF(CE75&gt;=61/2,"B2",IF(CE75&gt;=51/2,"C1",IF(CE75&gt;=41/2,"C2",IF(CE75&gt;=33/2,"D",IF(CE75&gt;=21/2,"E1",IF(CE75&gt;0,"E2",""))))))))),CE75)</f>
        <v>A1</v>
      </c>
      <c r="CG75" s="686"/>
      <c r="CH75" s="425">
        <f>'STUDENT PROFILE'!$A$7</f>
        <v>1</v>
      </c>
      <c r="CI75" s="426" t="str">
        <f>'STUDENT PROFILE'!$C$7</f>
        <v>Manish</v>
      </c>
      <c r="CJ75" s="427">
        <f>'STUDENT PROFILE'!$D$7</f>
        <v>2723</v>
      </c>
      <c r="CK75" s="429">
        <f t="shared" si="67"/>
        <v>10</v>
      </c>
      <c r="CL75" s="429">
        <f t="shared" si="68"/>
        <v>10</v>
      </c>
      <c r="CM75" s="429">
        <f t="shared" si="69"/>
        <v>28.5</v>
      </c>
      <c r="CN75" s="430">
        <f t="shared" si="70"/>
        <v>49</v>
      </c>
      <c r="CO75" s="429">
        <f t="shared" si="71"/>
        <v>10</v>
      </c>
      <c r="CP75" s="429">
        <f t="shared" si="72"/>
        <v>10</v>
      </c>
      <c r="CQ75" s="429">
        <f t="shared" si="73"/>
        <v>35.700000000000003</v>
      </c>
      <c r="CR75" s="433">
        <f t="shared" si="74"/>
        <v>56</v>
      </c>
      <c r="CS75" s="433">
        <f>ROUNDUP((SUM(L75,Z75,BP75,BB75)/4),0)</f>
        <v>100</v>
      </c>
      <c r="CT75" s="433">
        <f>ROUND((SUM(AI75,BY75)/2),0)</f>
        <v>107</v>
      </c>
      <c r="CU75" s="430">
        <f>CN75+CR75</f>
        <v>105</v>
      </c>
      <c r="CV75" s="430" t="str">
        <f>IF(CU75&gt;=91,"A1",IF(CU75&gt;=81,"A2",IF(CU75&gt;=71,"B1",IF(CU75&gt;=61,"B2",IF(CU75&gt;=51,"C1",IF(CU75&gt;=41,"C2",IF(CU75&gt;=33,"D",IF(CU75&gt;=21,"E1",IF(CU75&gt;0,"E2","")))))))))</f>
        <v>A1</v>
      </c>
      <c r="CW75" s="430" t="str">
        <f>IF(CV75="A1","10",IF(CV75="A2","9",IF(CV75="B1","8",IF(CV75="B2","7",IF(CV75="C1","6",IF(CV75="C2","5",IF(CV75="D","4",IF(CV75="E2","3",IF(CV75="E1","2","")))))))))</f>
        <v>10</v>
      </c>
      <c r="CX75" s="686"/>
      <c r="CY75" s="425">
        <f>'STUDENT PROFILE'!$A$7</f>
        <v>1</v>
      </c>
      <c r="CZ75" s="426" t="str">
        <f>'STUDENT PROFILE'!$C$7</f>
        <v>Manish</v>
      </c>
      <c r="DA75" s="427">
        <f>'STUDENT PROFILE'!$D$7</f>
        <v>2723</v>
      </c>
      <c r="DB75" s="429" t="str">
        <f>M75</f>
        <v>A1</v>
      </c>
      <c r="DC75" s="429" t="str">
        <f>AA75</f>
        <v>A1</v>
      </c>
      <c r="DD75" s="429" t="str">
        <f>AJ75</f>
        <v>A1</v>
      </c>
      <c r="DE75" s="430" t="str">
        <f>AP75</f>
        <v>A1</v>
      </c>
      <c r="DF75" s="429" t="str">
        <f>BC75</f>
        <v>A1</v>
      </c>
      <c r="DG75" s="429" t="str">
        <f>BQ75</f>
        <v>A1</v>
      </c>
      <c r="DH75" s="429" t="str">
        <f>BZ75</f>
        <v>A1</v>
      </c>
      <c r="DI75" s="433">
        <f>SUM(DF75,DG75,DH75)</f>
        <v>0</v>
      </c>
      <c r="DJ75" s="430" t="str">
        <f>IF(CS75&gt;=91,"A1",IF(CS75&gt;=81,"A2",IF(CS75&gt;=71,"B1",IF(CS75&gt;=61,"B2",IF(CS75&gt;=51,"C1",IF(CS75&gt;=41,"C2",IF(CS75&gt;=33,"D",IF(CS75&gt;=21,"E1",IF(CS75&gt;0,"E2","")))))))))</f>
        <v>A1</v>
      </c>
      <c r="DK75" s="430" t="str">
        <f>IF(CT75&gt;=91,"A1",IF(CT75&gt;=81,"A2",IF(CT75&gt;=71,"B1",IF(CT75&gt;=61,"B2",IF(CT75&gt;=51,"C1",IF(CT75&gt;=41,"C2",IF(CT75&gt;=33,"D",IF(CT75&gt;=21,"E1",IF(CT75&gt;0,"E2","")))))))))</f>
        <v>A1</v>
      </c>
      <c r="DL75" s="430" t="str">
        <f>IF(CU75&gt;=91,"A1",IF(CU75&gt;=81,"A2",IF(CU75&gt;=71,"B1",IF(CU75&gt;=61,"B2",IF(CU75&gt;=51,"C1",IF(CU75&gt;=41,"C2",IF(CU75&gt;=33,"D",IF(CU75&gt;=21,"E1",IF(CU75&gt;0,"E2","")))))))))</f>
        <v>A1</v>
      </c>
    </row>
    <row r="76" spans="1:116" ht="15" customHeight="1">
      <c r="A76" s="686"/>
      <c r="B76" s="425">
        <f>'STUDENT PROFILE'!$A$8</f>
        <v>2</v>
      </c>
      <c r="C76" s="426" t="str">
        <f>'STUDENT PROFILE'!$C$8</f>
        <v>Sunny Kumar</v>
      </c>
      <c r="D76" s="427">
        <f>'STUDENT PROFILE'!$D$8</f>
        <v>2726</v>
      </c>
      <c r="E76" s="428">
        <v>10</v>
      </c>
      <c r="F76" s="428">
        <v>10</v>
      </c>
      <c r="G76" s="428">
        <v>10</v>
      </c>
      <c r="H76" s="428"/>
      <c r="I76" s="428"/>
      <c r="J76" s="428">
        <v>50</v>
      </c>
      <c r="K76" s="429">
        <f t="shared" ref="K76:K124" si="76">IF(ISNUMBER(J76),SUM(E76,F76,G76,H76,I76,J76),J76)</f>
        <v>80</v>
      </c>
      <c r="L76" s="429">
        <f t="shared" ref="L76:L124" si="77">IF(ISNUMBER(K76),(ROUNDUP((K76/$K$74*$L$74),0)),K76)</f>
        <v>100</v>
      </c>
      <c r="M76" s="430" t="str">
        <f t="shared" ref="M76:M124" si="78">IF(ISNUMBER(L76),(IF(L76&gt;=91,"A1",IF(L76&gt;=81,"A2",IF(L76&gt;=71,"B1",IF(L76&gt;=61,"B2",IF(L76&gt;=51,"C1",IF(L76&gt;=41,"C2",IF(L76&gt;=33,"D",IF(L76&gt;=21,"E1",IF(L76&gt;0,"E2","")))))))))),L76)</f>
        <v>A1</v>
      </c>
      <c r="N76" s="430" t="str">
        <f t="shared" ref="N76:N124" si="79">IF(ISNUMBER(L76),(IF(M76="A1","10",IF(M76="A2","9",IF(M76="B1","8",IF(M76="B2","7",IF(M76="C1","6",IF(M76="C2","5",IF(M76="D","4",IF(M76="E2","3",IF(M76="E1","2","")))))))))),L76)</f>
        <v>10</v>
      </c>
      <c r="O76" s="770"/>
      <c r="P76" s="425">
        <f>'STUDENT PROFILE'!$A$8</f>
        <v>2</v>
      </c>
      <c r="Q76" s="426" t="str">
        <f>'STUDENT PROFILE'!$C$8</f>
        <v>Sunny Kumar</v>
      </c>
      <c r="R76" s="427">
        <f>'STUDENT PROFILE'!$D$8</f>
        <v>2726</v>
      </c>
      <c r="S76" s="428">
        <v>10</v>
      </c>
      <c r="T76" s="428">
        <v>10</v>
      </c>
      <c r="U76" s="428">
        <v>10</v>
      </c>
      <c r="V76" s="428"/>
      <c r="W76" s="428"/>
      <c r="X76" s="428">
        <v>50</v>
      </c>
      <c r="Y76" s="429">
        <f t="shared" ref="Y76:Y124" si="80">IF(ISNUMBER(X76),SUM(S76,T76,U76,V76,W76,X76),X76)</f>
        <v>80</v>
      </c>
      <c r="Z76" s="429">
        <f t="shared" ref="Z76:Z124" si="81">IF(ISNUMBER(Y76),(ROUNDUP((Y76/$Y$74*$Z$74),0)),Y76)</f>
        <v>100</v>
      </c>
      <c r="AA76" s="430" t="str">
        <f t="shared" ref="AA76:AA124" si="82">IF(ISNUMBER(Z76),(IF(Z76&gt;=91,"A1",IF(Z76&gt;=81,"A2",IF(Z76&gt;=71,"B1",IF(Z76&gt;=61,"B2",IF(Z76&gt;=51,"C1",IF(Z76&gt;=41,"C2",IF(Z76&gt;=33,"D",IF(Z76&gt;=21,"E1",IF(Z76&gt;0,"E2","")))))))))),Z76)</f>
        <v>A1</v>
      </c>
      <c r="AB76" s="430" t="str">
        <f t="shared" ref="AB76:AB124" si="83">IF(ISNUMBER(Z76),(IF(AA76="A1","10",IF(AA76="A2","9",IF(AA76="B1","8",IF(AA76="B2","7",IF(AA76="C1","6",IF(AA76="C2","5",IF(AA76="D","4",IF(AA76="E2","3",IF(AA76="E1","2","")))))))))),Z76)</f>
        <v>10</v>
      </c>
      <c r="AC76" s="686"/>
      <c r="AD76" s="425">
        <f>'STUDENT PROFILE'!$A$8</f>
        <v>2</v>
      </c>
      <c r="AE76" s="426" t="str">
        <f>'STUDENT PROFILE'!$C$8</f>
        <v>Sunny Kumar</v>
      </c>
      <c r="AF76" s="427">
        <f>'STUDENT PROFILE'!$D$8</f>
        <v>2726</v>
      </c>
      <c r="AG76" s="431">
        <v>95</v>
      </c>
      <c r="AH76" s="429">
        <f t="shared" ref="AH76:AH124" si="84">IF(ISNUMBER(AG76),AG76/$AG$74*$AH$74,AG76)</f>
        <v>85.5</v>
      </c>
      <c r="AI76" s="429">
        <f t="shared" ref="AI76:AI124" si="85">IF(ISNUMBER(AH76),ROUND((AH76/$AH$74*$AI$74),0),AH76)</f>
        <v>95</v>
      </c>
      <c r="AJ76" s="430" t="str">
        <f t="shared" ref="AJ76:AJ124" si="86">IF(ISNUMBER(AI76),(IF(AI76&gt;=91,"A1",IF(AI76&gt;=81,"A2",IF(AI76&gt;=71,"B1",IF(AI76&gt;=61,"B2",IF(AI76&gt;=51,"C1",IF(AI76&gt;=41,"C2",IF(AI76&gt;=33,"D",IF(AI76&gt;=21,"E1",IF(AI76&gt;0,"E2","")))))))))),AI76)</f>
        <v>A1</v>
      </c>
      <c r="AK76" s="430" t="str">
        <f t="shared" ref="AK76:AK124" si="87">IF(ISNUMBER(AI76),(IF(AJ76="A1","10",IF(AJ76="A2","9",IF(AJ76="B1","8",IF(AJ76="B2","7",IF(AJ76="C1","6",IF(AJ76="C2","5",IF(AJ76="D","4",IF(AJ76="E2","3",IF(AJ76="E1","2","")))))))))),AI76)</f>
        <v>10</v>
      </c>
      <c r="AL76" s="429">
        <f t="shared" ref="AL76:AL124" si="88">IF(ISNUMBER(L76),ROUND((L76*10%),1),L76)</f>
        <v>10</v>
      </c>
      <c r="AM76" s="429">
        <f t="shared" ref="AM76:AM124" si="89">IF(ISNUMBER(Z76),ROUND((Z76*10%),1),Z76)</f>
        <v>10</v>
      </c>
      <c r="AN76" s="429">
        <f t="shared" ref="AN76:AN124" si="90">IF(ISNUMBER(AI76),ROUND((AI76*30%),1),AI76)</f>
        <v>28.5</v>
      </c>
      <c r="AO76" s="430">
        <f t="shared" ref="AO76:AO124" si="91">ROUNDUP(SUM(AL76,AM76,AN76),0)</f>
        <v>49</v>
      </c>
      <c r="AP76" s="430" t="str">
        <f t="shared" ref="AP76:AP124" si="92">IF(ISNUMBER(AO76),IF(AO76&gt;=91/2,"A1",IF(AO76&gt;=81/2,"A2",IF(AO76&gt;=71/2,"B1",IF(AO76&gt;=61/2,"B2",IF(AO76&gt;=51/2,"C1",IF(AO76&gt;=41/2,"C2",IF(AO76&gt;=33/2,"D",IF(AO76&gt;=21/2,"E1",IF(AO76&gt;0,"E2",""))))))))),AO76)</f>
        <v>A1</v>
      </c>
      <c r="AQ76" s="686"/>
      <c r="AR76" s="425">
        <f>'STUDENT PROFILE'!$A$8</f>
        <v>2</v>
      </c>
      <c r="AS76" s="426" t="str">
        <f>'STUDENT PROFILE'!$C$8</f>
        <v>Sunny Kumar</v>
      </c>
      <c r="AT76" s="427">
        <f>'STUDENT PROFILE'!$D$8</f>
        <v>2726</v>
      </c>
      <c r="AU76" s="428">
        <v>10</v>
      </c>
      <c r="AV76" s="428">
        <v>10</v>
      </c>
      <c r="AW76" s="428">
        <v>10</v>
      </c>
      <c r="AX76" s="428"/>
      <c r="AY76" s="428"/>
      <c r="AZ76" s="428">
        <v>50</v>
      </c>
      <c r="BA76" s="429">
        <f t="shared" ref="BA76:BA124" si="93">IF(ISNUMBER(AZ76),SUM(AU76,AV76,AW76,AX76,AY76,AZ76),AZ76)</f>
        <v>80</v>
      </c>
      <c r="BB76" s="429">
        <f t="shared" ref="BB76:BB124" si="94">IF(ISNUMBER(BA76),(ROUNDUP((BA76/$BA$74*$BB$74),0)),BA76)</f>
        <v>100</v>
      </c>
      <c r="BC76" s="430" t="str">
        <f t="shared" ref="BC76:BC124" si="95">IF(ISNUMBER(BB76),(IF(BB76&gt;=91,"A1",IF(BB76&gt;=81,"A2",IF(BB76&gt;=71,"B1",IF(BB76&gt;=61,"B2",IF(BB76&gt;=51,"C1",IF(BB76&gt;=41,"C2",IF(BB76&gt;=33,"D",IF(BB76&gt;=21,"E1",IF(BB76&gt;0,"E2","")))))))))),BB76)</f>
        <v>A1</v>
      </c>
      <c r="BD76" s="430" t="str">
        <f t="shared" ref="BD76:BD124" si="96">IF(ISNUMBER(BB76),(IF(BC76="A1","10",IF(BC76="A2","9",IF(BC76="B1","8",IF(BC76="B2","7",IF(BC76="C1","6",IF(BC76="C2","5",IF(BC76="D","4",IF(BC76="E2","3",IF(BC76="E1","2","")))))))))),BB76)</f>
        <v>10</v>
      </c>
      <c r="BE76" s="686"/>
      <c r="BF76" s="425">
        <f>'STUDENT PROFILE'!$A$8</f>
        <v>2</v>
      </c>
      <c r="BG76" s="426" t="str">
        <f>'STUDENT PROFILE'!$C$8</f>
        <v>Sunny Kumar</v>
      </c>
      <c r="BH76" s="427">
        <f>'STUDENT PROFILE'!$D$8</f>
        <v>2726</v>
      </c>
      <c r="BI76" s="428">
        <v>10</v>
      </c>
      <c r="BJ76" s="428">
        <v>10</v>
      </c>
      <c r="BK76" s="428">
        <v>10</v>
      </c>
      <c r="BL76" s="428"/>
      <c r="BM76" s="428"/>
      <c r="BN76" s="428">
        <v>50</v>
      </c>
      <c r="BO76" s="429">
        <f t="shared" ref="BO76:BO124" si="97">IF(ISNUMBER(BN76),SUM(BI76,BJ76,BK76,BL76,BM76,BN76),BN76)</f>
        <v>80</v>
      </c>
      <c r="BP76" s="429">
        <f t="shared" ref="BP76:BP124" si="98">IF(ISNUMBER(BO76),(ROUNDUP((BO76/$BO$74*$BP$74),0)),BO76)</f>
        <v>100</v>
      </c>
      <c r="BQ76" s="430" t="str">
        <f t="shared" ref="BQ76:BQ124" si="99">IF(ISNUMBER(BP76),(IF(BP76&gt;=91,"A1",IF(BP76&gt;=81,"A2",IF(BP76&gt;=71,"B1",IF(BP76&gt;=61,"B2",IF(BP76&gt;=51,"C1",IF(BP76&gt;=41,"C2",IF(BP76&gt;=33,"D",IF(BP76&gt;=21,"E1",IF(BP76&gt;0,"E2","")))))))))),BP76)</f>
        <v>A1</v>
      </c>
      <c r="BR76" s="430" t="str">
        <f t="shared" ref="BR76:BR124" si="100">IF(ISNUMBER(BP76),(IF(BQ76="A1","10",IF(BQ76="A2","9",IF(BQ76="B1","8",IF(BQ76="B2","7",IF(BQ76="C1","6",IF(BQ76="C2","5",IF(BQ76="D","4",IF(BQ76="E2","3",IF(BQ76="E1","2","")))))))))),BP76)</f>
        <v>10</v>
      </c>
      <c r="BS76" s="686"/>
      <c r="BT76" s="464">
        <f>'STUDENT PROFILE'!$A$8</f>
        <v>2</v>
      </c>
      <c r="BU76" s="465" t="str">
        <f>'STUDENT PROFILE'!$C$8</f>
        <v>Sunny Kumar</v>
      </c>
      <c r="BV76" s="466">
        <f>'STUDENT PROFILE'!$D$8</f>
        <v>2726</v>
      </c>
      <c r="BW76" s="431">
        <v>95</v>
      </c>
      <c r="BX76" s="429">
        <f t="shared" ref="BX76:BX124" si="101">IF(ISNUMBER(BW76),ROUNDUP((BW76/$BW$74*$BX$74),0),BW76)</f>
        <v>107</v>
      </c>
      <c r="BY76" s="429">
        <f t="shared" ref="BY76:BY124" si="102">IF(ISNUMBER(BX76),ROUNDUP((BW76/$BW$74*$BY$74),0),BW76)</f>
        <v>119</v>
      </c>
      <c r="BZ76" s="430" t="str">
        <f t="shared" ref="BZ76:BZ124" si="103">IF(ISNUMBER(BY76),IF(BY76&gt;=91,"A1",IF(BY76&gt;=81,"A2",IF(BY76&gt;=71,"B1",IF(BY76&gt;=61,"B2",IF(BY76&gt;=51,"C1",IF(BY76&gt;=41,"C2",IF(BY76&gt;=33,"D",IF(BY76&gt;=21,"E1",IF(BY76&gt;0,"E2",""))))))))),BY76)</f>
        <v>A1</v>
      </c>
      <c r="CA76" s="430" t="str">
        <f t="shared" ref="CA76:CA124" si="104">IF(ISNUMBER(BY76),IF(BZ76="A1","10",IF(BZ76="A2","9",IF(BZ76="B1","8",IF(BZ76="B2","7",IF(BZ76="C1","6",IF(BZ76="C2","5",IF(BZ76="D","4",IF(BZ76="E2","3",IF(BZ76="E1","2",""))))))))),BZ76)</f>
        <v>10</v>
      </c>
      <c r="CB76" s="429">
        <f t="shared" ref="CB76:CB124" si="105">IF(ISNUMBER(BB76),ROUND((BB76*10%),1),BB76)</f>
        <v>10</v>
      </c>
      <c r="CC76" s="429">
        <f t="shared" ref="CC76:CC124" si="106">IF(ISNUMBER(BP76),ROUND((BP76*10%),1),BP76)</f>
        <v>10</v>
      </c>
      <c r="CD76" s="429">
        <f t="shared" ref="CD76:CD124" si="107">IF(ISNUMBER(BY76),ROUND((BY76*30%),1),BY76)</f>
        <v>35.700000000000003</v>
      </c>
      <c r="CE76" s="430">
        <f t="shared" ref="CE76:CE124" si="108">ROUND(SUM(CB76,CC76,CD76),0)</f>
        <v>56</v>
      </c>
      <c r="CF76" s="430" t="str">
        <f t="shared" ref="CF76:CF124" si="109">IF(ISNUMBER(CE76),IF(CE76&gt;=91/2,"A1",IF(CE76&gt;=81/2,"A2",IF(CE76&gt;=71/2,"B1",IF(CE76&gt;=61/2,"B2",IF(CE76&gt;=51/2,"C1",IF(CE76&gt;=41/2,"C2",IF(CE76&gt;=33/2,"D",IF(CE76&gt;=21/2,"E1",IF(CE76&gt;0,"E2",""))))))))),CE76)</f>
        <v>A1</v>
      </c>
      <c r="CG76" s="686"/>
      <c r="CH76" s="425">
        <f>'STUDENT PROFILE'!$A$8</f>
        <v>2</v>
      </c>
      <c r="CI76" s="426" t="str">
        <f>'STUDENT PROFILE'!$C$8</f>
        <v>Sunny Kumar</v>
      </c>
      <c r="CJ76" s="427">
        <f>'STUDENT PROFILE'!$D$8</f>
        <v>2726</v>
      </c>
      <c r="CK76" s="429">
        <f t="shared" si="67"/>
        <v>10</v>
      </c>
      <c r="CL76" s="429">
        <f t="shared" si="68"/>
        <v>10</v>
      </c>
      <c r="CM76" s="429">
        <f t="shared" si="69"/>
        <v>28.5</v>
      </c>
      <c r="CN76" s="430">
        <f t="shared" si="70"/>
        <v>49</v>
      </c>
      <c r="CO76" s="429">
        <f t="shared" si="71"/>
        <v>10</v>
      </c>
      <c r="CP76" s="429">
        <f t="shared" si="72"/>
        <v>10</v>
      </c>
      <c r="CQ76" s="429">
        <f t="shared" si="73"/>
        <v>35.700000000000003</v>
      </c>
      <c r="CR76" s="433">
        <f t="shared" si="74"/>
        <v>56</v>
      </c>
      <c r="CS76" s="433">
        <f t="shared" ref="CS76:CS124" si="110">ROUNDUP((SUM(L76,Z76,BP76,BB76)/4),0)</f>
        <v>100</v>
      </c>
      <c r="CT76" s="433">
        <f t="shared" ref="CT76:CT124" si="111">ROUND((SUM(AI76,BY76)/2),0)</f>
        <v>107</v>
      </c>
      <c r="CU76" s="430">
        <f t="shared" ref="CU76:CU124" si="112">CN76+CR76</f>
        <v>105</v>
      </c>
      <c r="CV76" s="430" t="str">
        <f t="shared" ref="CV76:CV124" si="113">IF(CU76&gt;=91,"A1",IF(CU76&gt;=81,"A2",IF(CU76&gt;=71,"B1",IF(CU76&gt;=61,"B2",IF(CU76&gt;=51,"C1",IF(CU76&gt;=41,"C2",IF(CU76&gt;=33,"D",IF(CU76&gt;=21,"E1",IF(CU76&gt;0,"E2","")))))))))</f>
        <v>A1</v>
      </c>
      <c r="CW76" s="430" t="str">
        <f t="shared" ref="CW76:CW124" si="114">IF(CV76="A1","10",IF(CV76="A2","9",IF(CV76="B1","8",IF(CV76="B2","7",IF(CV76="C1","6",IF(CV76="C2","5",IF(CV76="D","4",IF(CV76="E2","3",IF(CV76="E1","2","")))))))))</f>
        <v>10</v>
      </c>
      <c r="CX76" s="686"/>
      <c r="CY76" s="425">
        <f>'STUDENT PROFILE'!$A$8</f>
        <v>2</v>
      </c>
      <c r="CZ76" s="426" t="str">
        <f>'STUDENT PROFILE'!$C$8</f>
        <v>Sunny Kumar</v>
      </c>
      <c r="DA76" s="427">
        <f>'STUDENT PROFILE'!$D$8</f>
        <v>2726</v>
      </c>
      <c r="DB76" s="429" t="str">
        <f t="shared" ref="DB76:DB124" si="115">M76</f>
        <v>A1</v>
      </c>
      <c r="DC76" s="429" t="str">
        <f t="shared" ref="DC76:DC124" si="116">AA76</f>
        <v>A1</v>
      </c>
      <c r="DD76" s="429" t="str">
        <f t="shared" ref="DD76:DD124" si="117">AJ76</f>
        <v>A1</v>
      </c>
      <c r="DE76" s="430" t="str">
        <f t="shared" ref="DE76:DE124" si="118">AP76</f>
        <v>A1</v>
      </c>
      <c r="DF76" s="429" t="str">
        <f t="shared" ref="DF76:DF124" si="119">BC76</f>
        <v>A1</v>
      </c>
      <c r="DG76" s="429" t="str">
        <f t="shared" ref="DG76:DG124" si="120">BQ76</f>
        <v>A1</v>
      </c>
      <c r="DH76" s="429" t="str">
        <f t="shared" ref="DH76:DH124" si="121">BZ76</f>
        <v>A1</v>
      </c>
      <c r="DI76" s="433">
        <f t="shared" ref="DI76:DI124" si="122">SUM(DF76,DG76,DH76)</f>
        <v>0</v>
      </c>
      <c r="DJ76" s="430" t="str">
        <f t="shared" ref="DJ76:DJ124" si="123">IF(CS76&gt;=91,"A1",IF(CS76&gt;=81,"A2",IF(CS76&gt;=71,"B1",IF(CS76&gt;=61,"B2",IF(CS76&gt;=51,"C1",IF(CS76&gt;=41,"C2",IF(CS76&gt;=33,"D",IF(CS76&gt;=21,"E1",IF(CS76&gt;0,"E2","")))))))))</f>
        <v>A1</v>
      </c>
      <c r="DK76" s="430" t="str">
        <f t="shared" ref="DK76:DK124" si="124">IF(CT76&gt;=91,"A1",IF(CT76&gt;=81,"A2",IF(CT76&gt;=71,"B1",IF(CT76&gt;=61,"B2",IF(CT76&gt;=51,"C1",IF(CT76&gt;=41,"C2",IF(CT76&gt;=33,"D",IF(CT76&gt;=21,"E1",IF(CT76&gt;0,"E2","")))))))))</f>
        <v>A1</v>
      </c>
      <c r="DL76" s="430" t="str">
        <f t="shared" ref="DL76:DL124" si="125">IF(CU76&gt;=91,"A1",IF(CU76&gt;=81,"A2",IF(CU76&gt;=71,"B1",IF(CU76&gt;=61,"B2",IF(CU76&gt;=51,"C1",IF(CU76&gt;=41,"C2",IF(CU76&gt;=33,"D",IF(CU76&gt;=21,"E1",IF(CU76&gt;0,"E2","")))))))))</f>
        <v>A1</v>
      </c>
    </row>
    <row r="77" spans="1:116" ht="15" customHeight="1">
      <c r="A77" s="686"/>
      <c r="B77" s="425">
        <f>'STUDENT PROFILE'!$A$9</f>
        <v>3</v>
      </c>
      <c r="C77" s="426" t="str">
        <f>'STUDENT PROFILE'!$C$9</f>
        <v>Manish</v>
      </c>
      <c r="D77" s="427">
        <f>'STUDENT PROFILE'!$D$9</f>
        <v>2730</v>
      </c>
      <c r="E77" s="428">
        <v>10</v>
      </c>
      <c r="F77" s="428">
        <v>10</v>
      </c>
      <c r="G77" s="428">
        <v>10</v>
      </c>
      <c r="H77" s="428"/>
      <c r="I77" s="428"/>
      <c r="J77" s="428">
        <v>50</v>
      </c>
      <c r="K77" s="429">
        <f t="shared" si="76"/>
        <v>80</v>
      </c>
      <c r="L77" s="429">
        <f t="shared" si="77"/>
        <v>100</v>
      </c>
      <c r="M77" s="430" t="str">
        <f t="shared" si="78"/>
        <v>A1</v>
      </c>
      <c r="N77" s="430" t="str">
        <f t="shared" si="79"/>
        <v>10</v>
      </c>
      <c r="O77" s="770"/>
      <c r="P77" s="425">
        <f>'STUDENT PROFILE'!$A$9</f>
        <v>3</v>
      </c>
      <c r="Q77" s="426" t="str">
        <f>'STUDENT PROFILE'!$C$9</f>
        <v>Manish</v>
      </c>
      <c r="R77" s="427">
        <f>'STUDENT PROFILE'!$D$9</f>
        <v>2730</v>
      </c>
      <c r="S77" s="428">
        <v>10</v>
      </c>
      <c r="T77" s="428">
        <v>10</v>
      </c>
      <c r="U77" s="428">
        <v>10</v>
      </c>
      <c r="V77" s="428"/>
      <c r="W77" s="428"/>
      <c r="X77" s="428">
        <v>50</v>
      </c>
      <c r="Y77" s="429">
        <f t="shared" si="80"/>
        <v>80</v>
      </c>
      <c r="Z77" s="429">
        <f t="shared" si="81"/>
        <v>100</v>
      </c>
      <c r="AA77" s="430" t="str">
        <f t="shared" si="82"/>
        <v>A1</v>
      </c>
      <c r="AB77" s="430" t="str">
        <f t="shared" si="83"/>
        <v>10</v>
      </c>
      <c r="AC77" s="686"/>
      <c r="AD77" s="425">
        <f>'STUDENT PROFILE'!$A$9</f>
        <v>3</v>
      </c>
      <c r="AE77" s="426" t="str">
        <f>'STUDENT PROFILE'!$C$9</f>
        <v>Manish</v>
      </c>
      <c r="AF77" s="427">
        <f>'STUDENT PROFILE'!$D$9</f>
        <v>2730</v>
      </c>
      <c r="AG77" s="431">
        <v>95</v>
      </c>
      <c r="AH77" s="429">
        <f t="shared" si="84"/>
        <v>85.5</v>
      </c>
      <c r="AI77" s="429">
        <f t="shared" si="85"/>
        <v>95</v>
      </c>
      <c r="AJ77" s="430" t="str">
        <f t="shared" si="86"/>
        <v>A1</v>
      </c>
      <c r="AK77" s="430" t="str">
        <f t="shared" si="87"/>
        <v>10</v>
      </c>
      <c r="AL77" s="429">
        <f t="shared" si="88"/>
        <v>10</v>
      </c>
      <c r="AM77" s="429">
        <f t="shared" si="89"/>
        <v>10</v>
      </c>
      <c r="AN77" s="429">
        <f t="shared" si="90"/>
        <v>28.5</v>
      </c>
      <c r="AO77" s="430">
        <f t="shared" si="91"/>
        <v>49</v>
      </c>
      <c r="AP77" s="430" t="str">
        <f t="shared" si="92"/>
        <v>A1</v>
      </c>
      <c r="AQ77" s="686"/>
      <c r="AR77" s="425">
        <f>'STUDENT PROFILE'!$A$9</f>
        <v>3</v>
      </c>
      <c r="AS77" s="426" t="str">
        <f>'STUDENT PROFILE'!$C$9</f>
        <v>Manish</v>
      </c>
      <c r="AT77" s="427">
        <f>'STUDENT PROFILE'!$D$9</f>
        <v>2730</v>
      </c>
      <c r="AU77" s="428">
        <v>10</v>
      </c>
      <c r="AV77" s="428">
        <v>10</v>
      </c>
      <c r="AW77" s="428">
        <v>10</v>
      </c>
      <c r="AX77" s="428"/>
      <c r="AY77" s="428"/>
      <c r="AZ77" s="428">
        <v>50</v>
      </c>
      <c r="BA77" s="429">
        <f t="shared" si="93"/>
        <v>80</v>
      </c>
      <c r="BB77" s="429">
        <f t="shared" si="94"/>
        <v>100</v>
      </c>
      <c r="BC77" s="430" t="str">
        <f t="shared" si="95"/>
        <v>A1</v>
      </c>
      <c r="BD77" s="430" t="str">
        <f t="shared" si="96"/>
        <v>10</v>
      </c>
      <c r="BE77" s="686"/>
      <c r="BF77" s="425">
        <f>'STUDENT PROFILE'!$A$9</f>
        <v>3</v>
      </c>
      <c r="BG77" s="426" t="str">
        <f>'STUDENT PROFILE'!$C$9</f>
        <v>Manish</v>
      </c>
      <c r="BH77" s="427">
        <f>'STUDENT PROFILE'!$D$9</f>
        <v>2730</v>
      </c>
      <c r="BI77" s="428">
        <v>10</v>
      </c>
      <c r="BJ77" s="428">
        <v>10</v>
      </c>
      <c r="BK77" s="428">
        <v>10</v>
      </c>
      <c r="BL77" s="428"/>
      <c r="BM77" s="428"/>
      <c r="BN77" s="428">
        <v>50</v>
      </c>
      <c r="BO77" s="429">
        <f t="shared" si="97"/>
        <v>80</v>
      </c>
      <c r="BP77" s="429">
        <f t="shared" si="98"/>
        <v>100</v>
      </c>
      <c r="BQ77" s="430" t="str">
        <f t="shared" si="99"/>
        <v>A1</v>
      </c>
      <c r="BR77" s="430" t="str">
        <f t="shared" si="100"/>
        <v>10</v>
      </c>
      <c r="BS77" s="686"/>
      <c r="BT77" s="464">
        <f>'STUDENT PROFILE'!$A$9</f>
        <v>3</v>
      </c>
      <c r="BU77" s="465" t="str">
        <f>'STUDENT PROFILE'!$C$9</f>
        <v>Manish</v>
      </c>
      <c r="BV77" s="466">
        <f>'STUDENT PROFILE'!$D$9</f>
        <v>2730</v>
      </c>
      <c r="BW77" s="431">
        <v>95</v>
      </c>
      <c r="BX77" s="429">
        <f t="shared" si="101"/>
        <v>107</v>
      </c>
      <c r="BY77" s="429">
        <f t="shared" si="102"/>
        <v>119</v>
      </c>
      <c r="BZ77" s="430" t="str">
        <f t="shared" si="103"/>
        <v>A1</v>
      </c>
      <c r="CA77" s="430" t="str">
        <f t="shared" si="104"/>
        <v>10</v>
      </c>
      <c r="CB77" s="429">
        <f t="shared" si="105"/>
        <v>10</v>
      </c>
      <c r="CC77" s="429">
        <f t="shared" si="106"/>
        <v>10</v>
      </c>
      <c r="CD77" s="429">
        <f t="shared" si="107"/>
        <v>35.700000000000003</v>
      </c>
      <c r="CE77" s="430">
        <f t="shared" si="108"/>
        <v>56</v>
      </c>
      <c r="CF77" s="430" t="str">
        <f t="shared" si="109"/>
        <v>A1</v>
      </c>
      <c r="CG77" s="686"/>
      <c r="CH77" s="425">
        <f>'STUDENT PROFILE'!$A$9</f>
        <v>3</v>
      </c>
      <c r="CI77" s="426" t="str">
        <f>'STUDENT PROFILE'!$C$9</f>
        <v>Manish</v>
      </c>
      <c r="CJ77" s="427">
        <f>'STUDENT PROFILE'!$D$9</f>
        <v>2730</v>
      </c>
      <c r="CK77" s="429">
        <f t="shared" si="67"/>
        <v>10</v>
      </c>
      <c r="CL77" s="429">
        <f t="shared" si="68"/>
        <v>10</v>
      </c>
      <c r="CM77" s="429">
        <f t="shared" si="69"/>
        <v>28.5</v>
      </c>
      <c r="CN77" s="430">
        <f t="shared" si="70"/>
        <v>49</v>
      </c>
      <c r="CO77" s="429">
        <f t="shared" si="71"/>
        <v>10</v>
      </c>
      <c r="CP77" s="429">
        <f t="shared" si="72"/>
        <v>10</v>
      </c>
      <c r="CQ77" s="429">
        <f t="shared" si="73"/>
        <v>35.700000000000003</v>
      </c>
      <c r="CR77" s="433">
        <f t="shared" si="74"/>
        <v>56</v>
      </c>
      <c r="CS77" s="433">
        <f t="shared" si="110"/>
        <v>100</v>
      </c>
      <c r="CT77" s="433">
        <f t="shared" si="111"/>
        <v>107</v>
      </c>
      <c r="CU77" s="430">
        <f t="shared" si="112"/>
        <v>105</v>
      </c>
      <c r="CV77" s="430" t="str">
        <f t="shared" si="113"/>
        <v>A1</v>
      </c>
      <c r="CW77" s="430" t="str">
        <f t="shared" si="114"/>
        <v>10</v>
      </c>
      <c r="CX77" s="686"/>
      <c r="CY77" s="425">
        <f>'STUDENT PROFILE'!$A$9</f>
        <v>3</v>
      </c>
      <c r="CZ77" s="426" t="str">
        <f>'STUDENT PROFILE'!$C$9</f>
        <v>Manish</v>
      </c>
      <c r="DA77" s="427">
        <f>'STUDENT PROFILE'!$D$9</f>
        <v>2730</v>
      </c>
      <c r="DB77" s="429" t="str">
        <f t="shared" si="115"/>
        <v>A1</v>
      </c>
      <c r="DC77" s="429" t="str">
        <f t="shared" si="116"/>
        <v>A1</v>
      </c>
      <c r="DD77" s="429" t="str">
        <f t="shared" si="117"/>
        <v>A1</v>
      </c>
      <c r="DE77" s="430" t="str">
        <f t="shared" si="118"/>
        <v>A1</v>
      </c>
      <c r="DF77" s="429" t="str">
        <f t="shared" si="119"/>
        <v>A1</v>
      </c>
      <c r="DG77" s="429" t="str">
        <f t="shared" si="120"/>
        <v>A1</v>
      </c>
      <c r="DH77" s="429" t="str">
        <f t="shared" si="121"/>
        <v>A1</v>
      </c>
      <c r="DI77" s="433">
        <f t="shared" si="122"/>
        <v>0</v>
      </c>
      <c r="DJ77" s="430" t="str">
        <f t="shared" si="123"/>
        <v>A1</v>
      </c>
      <c r="DK77" s="430" t="str">
        <f t="shared" si="124"/>
        <v>A1</v>
      </c>
      <c r="DL77" s="430" t="str">
        <f t="shared" si="125"/>
        <v>A1</v>
      </c>
    </row>
    <row r="78" spans="1:116" ht="15" customHeight="1">
      <c r="A78" s="686"/>
      <c r="B78" s="425">
        <f>'STUDENT PROFILE'!$A$10</f>
        <v>4</v>
      </c>
      <c r="C78" s="426" t="str">
        <f>'STUDENT PROFILE'!$C$10</f>
        <v>Sunil</v>
      </c>
      <c r="D78" s="427">
        <f>'STUDENT PROFILE'!$D$10</f>
        <v>2731</v>
      </c>
      <c r="E78" s="428">
        <v>10</v>
      </c>
      <c r="F78" s="428">
        <v>10</v>
      </c>
      <c r="G78" s="428">
        <v>10</v>
      </c>
      <c r="H78" s="428"/>
      <c r="I78" s="428"/>
      <c r="J78" s="428">
        <v>50</v>
      </c>
      <c r="K78" s="429">
        <f t="shared" si="76"/>
        <v>80</v>
      </c>
      <c r="L78" s="429">
        <f t="shared" si="77"/>
        <v>100</v>
      </c>
      <c r="M78" s="430" t="str">
        <f t="shared" si="78"/>
        <v>A1</v>
      </c>
      <c r="N78" s="430" t="str">
        <f t="shared" si="79"/>
        <v>10</v>
      </c>
      <c r="O78" s="770"/>
      <c r="P78" s="425">
        <f>'STUDENT PROFILE'!$A$10</f>
        <v>4</v>
      </c>
      <c r="Q78" s="426" t="str">
        <f>'STUDENT PROFILE'!$C$10</f>
        <v>Sunil</v>
      </c>
      <c r="R78" s="427">
        <f>'STUDENT PROFILE'!$D$10</f>
        <v>2731</v>
      </c>
      <c r="S78" s="428">
        <v>10</v>
      </c>
      <c r="T78" s="428">
        <v>10</v>
      </c>
      <c r="U78" s="428">
        <v>10</v>
      </c>
      <c r="V78" s="428"/>
      <c r="W78" s="428"/>
      <c r="X78" s="428">
        <v>50</v>
      </c>
      <c r="Y78" s="429">
        <f t="shared" si="80"/>
        <v>80</v>
      </c>
      <c r="Z78" s="429">
        <f t="shared" si="81"/>
        <v>100</v>
      </c>
      <c r="AA78" s="430" t="str">
        <f t="shared" si="82"/>
        <v>A1</v>
      </c>
      <c r="AB78" s="430" t="str">
        <f t="shared" si="83"/>
        <v>10</v>
      </c>
      <c r="AC78" s="686"/>
      <c r="AD78" s="425">
        <f>'STUDENT PROFILE'!$A$10</f>
        <v>4</v>
      </c>
      <c r="AE78" s="426" t="str">
        <f>'STUDENT PROFILE'!$C$10</f>
        <v>Sunil</v>
      </c>
      <c r="AF78" s="427">
        <f>'STUDENT PROFILE'!$D$10</f>
        <v>2731</v>
      </c>
      <c r="AG78" s="431">
        <v>95</v>
      </c>
      <c r="AH78" s="429">
        <f t="shared" si="84"/>
        <v>85.5</v>
      </c>
      <c r="AI78" s="429">
        <f t="shared" si="85"/>
        <v>95</v>
      </c>
      <c r="AJ78" s="430" t="str">
        <f t="shared" si="86"/>
        <v>A1</v>
      </c>
      <c r="AK78" s="430" t="str">
        <f t="shared" si="87"/>
        <v>10</v>
      </c>
      <c r="AL78" s="429">
        <f t="shared" si="88"/>
        <v>10</v>
      </c>
      <c r="AM78" s="429">
        <f t="shared" si="89"/>
        <v>10</v>
      </c>
      <c r="AN78" s="429">
        <f t="shared" si="90"/>
        <v>28.5</v>
      </c>
      <c r="AO78" s="430">
        <f t="shared" si="91"/>
        <v>49</v>
      </c>
      <c r="AP78" s="430" t="str">
        <f t="shared" si="92"/>
        <v>A1</v>
      </c>
      <c r="AQ78" s="686"/>
      <c r="AR78" s="425">
        <f>'STUDENT PROFILE'!$A$10</f>
        <v>4</v>
      </c>
      <c r="AS78" s="426" t="str">
        <f>'STUDENT PROFILE'!$C$10</f>
        <v>Sunil</v>
      </c>
      <c r="AT78" s="427">
        <f>'STUDENT PROFILE'!$D$10</f>
        <v>2731</v>
      </c>
      <c r="AU78" s="428">
        <v>10</v>
      </c>
      <c r="AV78" s="428">
        <v>10</v>
      </c>
      <c r="AW78" s="428">
        <v>10</v>
      </c>
      <c r="AX78" s="428"/>
      <c r="AY78" s="428"/>
      <c r="AZ78" s="428">
        <v>50</v>
      </c>
      <c r="BA78" s="429">
        <f t="shared" si="93"/>
        <v>80</v>
      </c>
      <c r="BB78" s="429">
        <f t="shared" si="94"/>
        <v>100</v>
      </c>
      <c r="BC78" s="430" t="str">
        <f t="shared" si="95"/>
        <v>A1</v>
      </c>
      <c r="BD78" s="430" t="str">
        <f t="shared" si="96"/>
        <v>10</v>
      </c>
      <c r="BE78" s="686"/>
      <c r="BF78" s="425">
        <f>'STUDENT PROFILE'!$A$10</f>
        <v>4</v>
      </c>
      <c r="BG78" s="426" t="str">
        <f>'STUDENT PROFILE'!$C$10</f>
        <v>Sunil</v>
      </c>
      <c r="BH78" s="427">
        <f>'STUDENT PROFILE'!$D$10</f>
        <v>2731</v>
      </c>
      <c r="BI78" s="428">
        <v>10</v>
      </c>
      <c r="BJ78" s="428">
        <v>10</v>
      </c>
      <c r="BK78" s="428">
        <v>10</v>
      </c>
      <c r="BL78" s="428"/>
      <c r="BM78" s="428"/>
      <c r="BN78" s="428">
        <v>50</v>
      </c>
      <c r="BO78" s="429">
        <f t="shared" si="97"/>
        <v>80</v>
      </c>
      <c r="BP78" s="429">
        <f t="shared" si="98"/>
        <v>100</v>
      </c>
      <c r="BQ78" s="430" t="str">
        <f t="shared" si="99"/>
        <v>A1</v>
      </c>
      <c r="BR78" s="430" t="str">
        <f t="shared" si="100"/>
        <v>10</v>
      </c>
      <c r="BS78" s="686"/>
      <c r="BT78" s="464">
        <f>'STUDENT PROFILE'!$A$10</f>
        <v>4</v>
      </c>
      <c r="BU78" s="465" t="str">
        <f>'STUDENT PROFILE'!$C$10</f>
        <v>Sunil</v>
      </c>
      <c r="BV78" s="466">
        <f>'STUDENT PROFILE'!$D$10</f>
        <v>2731</v>
      </c>
      <c r="BW78" s="431">
        <v>95</v>
      </c>
      <c r="BX78" s="429">
        <f t="shared" si="101"/>
        <v>107</v>
      </c>
      <c r="BY78" s="429">
        <f t="shared" si="102"/>
        <v>119</v>
      </c>
      <c r="BZ78" s="430" t="str">
        <f t="shared" si="103"/>
        <v>A1</v>
      </c>
      <c r="CA78" s="430" t="str">
        <f t="shared" si="104"/>
        <v>10</v>
      </c>
      <c r="CB78" s="429">
        <f t="shared" si="105"/>
        <v>10</v>
      </c>
      <c r="CC78" s="429">
        <f t="shared" si="106"/>
        <v>10</v>
      </c>
      <c r="CD78" s="429">
        <f t="shared" si="107"/>
        <v>35.700000000000003</v>
      </c>
      <c r="CE78" s="430">
        <f t="shared" si="108"/>
        <v>56</v>
      </c>
      <c r="CF78" s="430" t="str">
        <f t="shared" si="109"/>
        <v>A1</v>
      </c>
      <c r="CG78" s="686"/>
      <c r="CH78" s="425">
        <f>'STUDENT PROFILE'!$A$10</f>
        <v>4</v>
      </c>
      <c r="CI78" s="426" t="str">
        <f>'STUDENT PROFILE'!$C$10</f>
        <v>Sunil</v>
      </c>
      <c r="CJ78" s="427">
        <f>'STUDENT PROFILE'!$D$10</f>
        <v>2731</v>
      </c>
      <c r="CK78" s="429">
        <f t="shared" si="67"/>
        <v>10</v>
      </c>
      <c r="CL78" s="429">
        <f t="shared" si="68"/>
        <v>10</v>
      </c>
      <c r="CM78" s="429">
        <f t="shared" si="69"/>
        <v>28.5</v>
      </c>
      <c r="CN78" s="430">
        <f t="shared" si="70"/>
        <v>49</v>
      </c>
      <c r="CO78" s="429">
        <f t="shared" si="71"/>
        <v>10</v>
      </c>
      <c r="CP78" s="429">
        <f t="shared" si="72"/>
        <v>10</v>
      </c>
      <c r="CQ78" s="429">
        <f t="shared" si="73"/>
        <v>35.700000000000003</v>
      </c>
      <c r="CR78" s="433">
        <f t="shared" si="74"/>
        <v>56</v>
      </c>
      <c r="CS78" s="433">
        <f t="shared" si="110"/>
        <v>100</v>
      </c>
      <c r="CT78" s="433">
        <f t="shared" si="111"/>
        <v>107</v>
      </c>
      <c r="CU78" s="430">
        <f t="shared" si="112"/>
        <v>105</v>
      </c>
      <c r="CV78" s="430" t="str">
        <f t="shared" si="113"/>
        <v>A1</v>
      </c>
      <c r="CW78" s="430" t="str">
        <f t="shared" si="114"/>
        <v>10</v>
      </c>
      <c r="CX78" s="686"/>
      <c r="CY78" s="425">
        <f>'STUDENT PROFILE'!$A$10</f>
        <v>4</v>
      </c>
      <c r="CZ78" s="426" t="str">
        <f>'STUDENT PROFILE'!$C$10</f>
        <v>Sunil</v>
      </c>
      <c r="DA78" s="427">
        <f>'STUDENT PROFILE'!$D$10</f>
        <v>2731</v>
      </c>
      <c r="DB78" s="429" t="str">
        <f t="shared" si="115"/>
        <v>A1</v>
      </c>
      <c r="DC78" s="429" t="str">
        <f t="shared" si="116"/>
        <v>A1</v>
      </c>
      <c r="DD78" s="429" t="str">
        <f t="shared" si="117"/>
        <v>A1</v>
      </c>
      <c r="DE78" s="430" t="str">
        <f t="shared" si="118"/>
        <v>A1</v>
      </c>
      <c r="DF78" s="429" t="str">
        <f t="shared" si="119"/>
        <v>A1</v>
      </c>
      <c r="DG78" s="429" t="str">
        <f t="shared" si="120"/>
        <v>A1</v>
      </c>
      <c r="DH78" s="429" t="str">
        <f t="shared" si="121"/>
        <v>A1</v>
      </c>
      <c r="DI78" s="433">
        <f t="shared" si="122"/>
        <v>0</v>
      </c>
      <c r="DJ78" s="430" t="str">
        <f t="shared" si="123"/>
        <v>A1</v>
      </c>
      <c r="DK78" s="430" t="str">
        <f t="shared" si="124"/>
        <v>A1</v>
      </c>
      <c r="DL78" s="430" t="str">
        <f t="shared" si="125"/>
        <v>A1</v>
      </c>
    </row>
    <row r="79" spans="1:116" ht="15" customHeight="1">
      <c r="A79" s="686"/>
      <c r="B79" s="425">
        <f>'STUDENT PROFILE'!$A$11</f>
        <v>5</v>
      </c>
      <c r="C79" s="426" t="str">
        <f>'STUDENT PROFILE'!$C$11</f>
        <v>Jaibeer</v>
      </c>
      <c r="D79" s="427">
        <f>'STUDENT PROFILE'!$D$11</f>
        <v>2732</v>
      </c>
      <c r="E79" s="428">
        <v>10</v>
      </c>
      <c r="F79" s="428">
        <v>10</v>
      </c>
      <c r="G79" s="428">
        <v>10</v>
      </c>
      <c r="H79" s="428"/>
      <c r="I79" s="428"/>
      <c r="J79" s="428">
        <v>50</v>
      </c>
      <c r="K79" s="429">
        <f t="shared" si="76"/>
        <v>80</v>
      </c>
      <c r="L79" s="429">
        <f t="shared" si="77"/>
        <v>100</v>
      </c>
      <c r="M79" s="430" t="str">
        <f t="shared" si="78"/>
        <v>A1</v>
      </c>
      <c r="N79" s="430" t="str">
        <f t="shared" si="79"/>
        <v>10</v>
      </c>
      <c r="O79" s="770"/>
      <c r="P79" s="425">
        <f>'STUDENT PROFILE'!$A$11</f>
        <v>5</v>
      </c>
      <c r="Q79" s="426" t="str">
        <f>'STUDENT PROFILE'!$C$11</f>
        <v>Jaibeer</v>
      </c>
      <c r="R79" s="427">
        <f>'STUDENT PROFILE'!$D$11</f>
        <v>2732</v>
      </c>
      <c r="S79" s="428">
        <v>10</v>
      </c>
      <c r="T79" s="428">
        <v>10</v>
      </c>
      <c r="U79" s="428">
        <v>10</v>
      </c>
      <c r="V79" s="428"/>
      <c r="W79" s="428"/>
      <c r="X79" s="428">
        <v>50</v>
      </c>
      <c r="Y79" s="429">
        <f t="shared" si="80"/>
        <v>80</v>
      </c>
      <c r="Z79" s="429">
        <f t="shared" si="81"/>
        <v>100</v>
      </c>
      <c r="AA79" s="430" t="str">
        <f t="shared" si="82"/>
        <v>A1</v>
      </c>
      <c r="AB79" s="430" t="str">
        <f t="shared" si="83"/>
        <v>10</v>
      </c>
      <c r="AC79" s="686"/>
      <c r="AD79" s="425">
        <f>'STUDENT PROFILE'!$A$11</f>
        <v>5</v>
      </c>
      <c r="AE79" s="426" t="str">
        <f>'STUDENT PROFILE'!$C$11</f>
        <v>Jaibeer</v>
      </c>
      <c r="AF79" s="427">
        <f>'STUDENT PROFILE'!$D$11</f>
        <v>2732</v>
      </c>
      <c r="AG79" s="431">
        <v>95</v>
      </c>
      <c r="AH79" s="429">
        <f t="shared" si="84"/>
        <v>85.5</v>
      </c>
      <c r="AI79" s="429">
        <f t="shared" si="85"/>
        <v>95</v>
      </c>
      <c r="AJ79" s="430" t="str">
        <f t="shared" si="86"/>
        <v>A1</v>
      </c>
      <c r="AK79" s="430" t="str">
        <f t="shared" si="87"/>
        <v>10</v>
      </c>
      <c r="AL79" s="429">
        <f t="shared" si="88"/>
        <v>10</v>
      </c>
      <c r="AM79" s="429">
        <f t="shared" si="89"/>
        <v>10</v>
      </c>
      <c r="AN79" s="429">
        <f t="shared" si="90"/>
        <v>28.5</v>
      </c>
      <c r="AO79" s="430">
        <f t="shared" si="91"/>
        <v>49</v>
      </c>
      <c r="AP79" s="430" t="str">
        <f t="shared" si="92"/>
        <v>A1</v>
      </c>
      <c r="AQ79" s="686"/>
      <c r="AR79" s="425">
        <f>'STUDENT PROFILE'!$A$11</f>
        <v>5</v>
      </c>
      <c r="AS79" s="426" t="str">
        <f>'STUDENT PROFILE'!$C$11</f>
        <v>Jaibeer</v>
      </c>
      <c r="AT79" s="427">
        <f>'STUDENT PROFILE'!$D$11</f>
        <v>2732</v>
      </c>
      <c r="AU79" s="428">
        <v>10</v>
      </c>
      <c r="AV79" s="428">
        <v>10</v>
      </c>
      <c r="AW79" s="428">
        <v>10</v>
      </c>
      <c r="AX79" s="428"/>
      <c r="AY79" s="428"/>
      <c r="AZ79" s="428">
        <v>50</v>
      </c>
      <c r="BA79" s="429">
        <f t="shared" si="93"/>
        <v>80</v>
      </c>
      <c r="BB79" s="429">
        <f t="shared" si="94"/>
        <v>100</v>
      </c>
      <c r="BC79" s="430" t="str">
        <f t="shared" si="95"/>
        <v>A1</v>
      </c>
      <c r="BD79" s="430" t="str">
        <f t="shared" si="96"/>
        <v>10</v>
      </c>
      <c r="BE79" s="686"/>
      <c r="BF79" s="425">
        <f>'STUDENT PROFILE'!$A$11</f>
        <v>5</v>
      </c>
      <c r="BG79" s="426" t="str">
        <f>'STUDENT PROFILE'!$C$11</f>
        <v>Jaibeer</v>
      </c>
      <c r="BH79" s="427">
        <f>'STUDENT PROFILE'!$D$11</f>
        <v>2732</v>
      </c>
      <c r="BI79" s="428">
        <v>10</v>
      </c>
      <c r="BJ79" s="428">
        <v>10</v>
      </c>
      <c r="BK79" s="428">
        <v>10</v>
      </c>
      <c r="BL79" s="428"/>
      <c r="BM79" s="428"/>
      <c r="BN79" s="428">
        <v>50</v>
      </c>
      <c r="BO79" s="429">
        <f t="shared" si="97"/>
        <v>80</v>
      </c>
      <c r="BP79" s="429">
        <f t="shared" si="98"/>
        <v>100</v>
      </c>
      <c r="BQ79" s="430" t="str">
        <f t="shared" si="99"/>
        <v>A1</v>
      </c>
      <c r="BR79" s="430" t="str">
        <f t="shared" si="100"/>
        <v>10</v>
      </c>
      <c r="BS79" s="686"/>
      <c r="BT79" s="464">
        <f>'STUDENT PROFILE'!$A$11</f>
        <v>5</v>
      </c>
      <c r="BU79" s="465" t="str">
        <f>'STUDENT PROFILE'!$C$11</f>
        <v>Jaibeer</v>
      </c>
      <c r="BV79" s="466">
        <f>'STUDENT PROFILE'!$D$11</f>
        <v>2732</v>
      </c>
      <c r="BW79" s="431">
        <v>95</v>
      </c>
      <c r="BX79" s="429">
        <f t="shared" si="101"/>
        <v>107</v>
      </c>
      <c r="BY79" s="429">
        <f t="shared" si="102"/>
        <v>119</v>
      </c>
      <c r="BZ79" s="430" t="str">
        <f t="shared" si="103"/>
        <v>A1</v>
      </c>
      <c r="CA79" s="430" t="str">
        <f t="shared" si="104"/>
        <v>10</v>
      </c>
      <c r="CB79" s="429">
        <f t="shared" si="105"/>
        <v>10</v>
      </c>
      <c r="CC79" s="429">
        <f t="shared" si="106"/>
        <v>10</v>
      </c>
      <c r="CD79" s="429">
        <f t="shared" si="107"/>
        <v>35.700000000000003</v>
      </c>
      <c r="CE79" s="430">
        <f t="shared" si="108"/>
        <v>56</v>
      </c>
      <c r="CF79" s="430" t="str">
        <f t="shared" si="109"/>
        <v>A1</v>
      </c>
      <c r="CG79" s="686"/>
      <c r="CH79" s="425">
        <f>'STUDENT PROFILE'!$A$11</f>
        <v>5</v>
      </c>
      <c r="CI79" s="426" t="str">
        <f>'STUDENT PROFILE'!$C$11</f>
        <v>Jaibeer</v>
      </c>
      <c r="CJ79" s="427">
        <f>'STUDENT PROFILE'!$D$11</f>
        <v>2732</v>
      </c>
      <c r="CK79" s="429">
        <f t="shared" si="67"/>
        <v>10</v>
      </c>
      <c r="CL79" s="429">
        <f t="shared" si="68"/>
        <v>10</v>
      </c>
      <c r="CM79" s="429">
        <f t="shared" si="69"/>
        <v>28.5</v>
      </c>
      <c r="CN79" s="430">
        <f t="shared" si="70"/>
        <v>49</v>
      </c>
      <c r="CO79" s="429">
        <f t="shared" si="71"/>
        <v>10</v>
      </c>
      <c r="CP79" s="429">
        <f t="shared" si="72"/>
        <v>10</v>
      </c>
      <c r="CQ79" s="429">
        <f t="shared" si="73"/>
        <v>35.700000000000003</v>
      </c>
      <c r="CR79" s="433">
        <f t="shared" si="74"/>
        <v>56</v>
      </c>
      <c r="CS79" s="433">
        <f t="shared" si="110"/>
        <v>100</v>
      </c>
      <c r="CT79" s="433">
        <f t="shared" si="111"/>
        <v>107</v>
      </c>
      <c r="CU79" s="430">
        <f t="shared" si="112"/>
        <v>105</v>
      </c>
      <c r="CV79" s="430" t="str">
        <f t="shared" si="113"/>
        <v>A1</v>
      </c>
      <c r="CW79" s="430" t="str">
        <f t="shared" si="114"/>
        <v>10</v>
      </c>
      <c r="CX79" s="686"/>
      <c r="CY79" s="425">
        <f>'STUDENT PROFILE'!$A$11</f>
        <v>5</v>
      </c>
      <c r="CZ79" s="426" t="str">
        <f>'STUDENT PROFILE'!$C$11</f>
        <v>Jaibeer</v>
      </c>
      <c r="DA79" s="427">
        <f>'STUDENT PROFILE'!$D$11</f>
        <v>2732</v>
      </c>
      <c r="DB79" s="429" t="str">
        <f t="shared" si="115"/>
        <v>A1</v>
      </c>
      <c r="DC79" s="429" t="str">
        <f t="shared" si="116"/>
        <v>A1</v>
      </c>
      <c r="DD79" s="429" t="str">
        <f t="shared" si="117"/>
        <v>A1</v>
      </c>
      <c r="DE79" s="430" t="str">
        <f t="shared" si="118"/>
        <v>A1</v>
      </c>
      <c r="DF79" s="429" t="str">
        <f t="shared" si="119"/>
        <v>A1</v>
      </c>
      <c r="DG79" s="429" t="str">
        <f t="shared" si="120"/>
        <v>A1</v>
      </c>
      <c r="DH79" s="429" t="str">
        <f t="shared" si="121"/>
        <v>A1</v>
      </c>
      <c r="DI79" s="433">
        <f t="shared" si="122"/>
        <v>0</v>
      </c>
      <c r="DJ79" s="430" t="str">
        <f t="shared" si="123"/>
        <v>A1</v>
      </c>
      <c r="DK79" s="430" t="str">
        <f t="shared" si="124"/>
        <v>A1</v>
      </c>
      <c r="DL79" s="430" t="str">
        <f t="shared" si="125"/>
        <v>A1</v>
      </c>
    </row>
    <row r="80" spans="1:116" ht="15" customHeight="1">
      <c r="A80" s="686"/>
      <c r="B80" s="425">
        <f>'STUDENT PROFILE'!$A$12</f>
        <v>6</v>
      </c>
      <c r="C80" s="426" t="str">
        <f>'STUDENT PROFILE'!$C$12</f>
        <v>Nitish Kumar</v>
      </c>
      <c r="D80" s="427">
        <f>'STUDENT PROFILE'!$D$12</f>
        <v>2734</v>
      </c>
      <c r="E80" s="428">
        <v>8</v>
      </c>
      <c r="F80" s="428">
        <v>8</v>
      </c>
      <c r="G80" s="428">
        <v>8</v>
      </c>
      <c r="H80" s="428"/>
      <c r="I80" s="428"/>
      <c r="J80" s="428">
        <v>45</v>
      </c>
      <c r="K80" s="429">
        <f t="shared" si="76"/>
        <v>69</v>
      </c>
      <c r="L80" s="429">
        <f t="shared" si="77"/>
        <v>87</v>
      </c>
      <c r="M80" s="430" t="str">
        <f t="shared" si="78"/>
        <v>A2</v>
      </c>
      <c r="N80" s="430" t="str">
        <f t="shared" si="79"/>
        <v>9</v>
      </c>
      <c r="O80" s="770"/>
      <c r="P80" s="425">
        <f>'STUDENT PROFILE'!$A$12</f>
        <v>6</v>
      </c>
      <c r="Q80" s="426" t="str">
        <f>'STUDENT PROFILE'!$C$12</f>
        <v>Nitish Kumar</v>
      </c>
      <c r="R80" s="427">
        <f>'STUDENT PROFILE'!$D$12</f>
        <v>2734</v>
      </c>
      <c r="S80" s="428">
        <v>8</v>
      </c>
      <c r="T80" s="428">
        <v>8</v>
      </c>
      <c r="U80" s="428">
        <v>8</v>
      </c>
      <c r="V80" s="428"/>
      <c r="W80" s="428"/>
      <c r="X80" s="428">
        <v>45</v>
      </c>
      <c r="Y80" s="429">
        <f t="shared" si="80"/>
        <v>69</v>
      </c>
      <c r="Z80" s="429">
        <f t="shared" si="81"/>
        <v>87</v>
      </c>
      <c r="AA80" s="430" t="str">
        <f t="shared" si="82"/>
        <v>A2</v>
      </c>
      <c r="AB80" s="430" t="str">
        <f t="shared" si="83"/>
        <v>9</v>
      </c>
      <c r="AC80" s="686"/>
      <c r="AD80" s="425">
        <f>'STUDENT PROFILE'!$A$12</f>
        <v>6</v>
      </c>
      <c r="AE80" s="426" t="str">
        <f>'STUDENT PROFILE'!$C$12</f>
        <v>Nitish Kumar</v>
      </c>
      <c r="AF80" s="427">
        <f>'STUDENT PROFILE'!$D$12</f>
        <v>2734</v>
      </c>
      <c r="AG80" s="431">
        <v>90</v>
      </c>
      <c r="AH80" s="429">
        <f t="shared" si="84"/>
        <v>81</v>
      </c>
      <c r="AI80" s="429">
        <f t="shared" si="85"/>
        <v>90</v>
      </c>
      <c r="AJ80" s="430" t="str">
        <f t="shared" si="86"/>
        <v>A2</v>
      </c>
      <c r="AK80" s="430" t="str">
        <f t="shared" si="87"/>
        <v>9</v>
      </c>
      <c r="AL80" s="429">
        <f t="shared" si="88"/>
        <v>8.6999999999999993</v>
      </c>
      <c r="AM80" s="429">
        <f t="shared" si="89"/>
        <v>8.6999999999999993</v>
      </c>
      <c r="AN80" s="429">
        <f t="shared" si="90"/>
        <v>27</v>
      </c>
      <c r="AO80" s="430">
        <f t="shared" si="91"/>
        <v>45</v>
      </c>
      <c r="AP80" s="430" t="str">
        <f t="shared" si="92"/>
        <v>A2</v>
      </c>
      <c r="AQ80" s="686"/>
      <c r="AR80" s="425">
        <f>'STUDENT PROFILE'!$A$12</f>
        <v>6</v>
      </c>
      <c r="AS80" s="426" t="str">
        <f>'STUDENT PROFILE'!$C$12</f>
        <v>Nitish Kumar</v>
      </c>
      <c r="AT80" s="427">
        <f>'STUDENT PROFILE'!$D$12</f>
        <v>2734</v>
      </c>
      <c r="AU80" s="428">
        <v>8</v>
      </c>
      <c r="AV80" s="428">
        <v>8</v>
      </c>
      <c r="AW80" s="428">
        <v>8</v>
      </c>
      <c r="AX80" s="428"/>
      <c r="AY80" s="428"/>
      <c r="AZ80" s="428">
        <v>45</v>
      </c>
      <c r="BA80" s="429">
        <f t="shared" si="93"/>
        <v>69</v>
      </c>
      <c r="BB80" s="429">
        <f t="shared" si="94"/>
        <v>87</v>
      </c>
      <c r="BC80" s="430" t="str">
        <f t="shared" si="95"/>
        <v>A2</v>
      </c>
      <c r="BD80" s="430" t="str">
        <f t="shared" si="96"/>
        <v>9</v>
      </c>
      <c r="BE80" s="686"/>
      <c r="BF80" s="425">
        <f>'STUDENT PROFILE'!$A$12</f>
        <v>6</v>
      </c>
      <c r="BG80" s="426" t="str">
        <f>'STUDENT PROFILE'!$C$12</f>
        <v>Nitish Kumar</v>
      </c>
      <c r="BH80" s="427">
        <f>'STUDENT PROFILE'!$D$12</f>
        <v>2734</v>
      </c>
      <c r="BI80" s="428">
        <v>8</v>
      </c>
      <c r="BJ80" s="428">
        <v>8</v>
      </c>
      <c r="BK80" s="428">
        <v>8</v>
      </c>
      <c r="BL80" s="428"/>
      <c r="BM80" s="428"/>
      <c r="BN80" s="428">
        <v>45</v>
      </c>
      <c r="BO80" s="429">
        <f t="shared" si="97"/>
        <v>69</v>
      </c>
      <c r="BP80" s="429">
        <f t="shared" si="98"/>
        <v>87</v>
      </c>
      <c r="BQ80" s="430" t="str">
        <f t="shared" si="99"/>
        <v>A2</v>
      </c>
      <c r="BR80" s="430" t="str">
        <f t="shared" si="100"/>
        <v>9</v>
      </c>
      <c r="BS80" s="686"/>
      <c r="BT80" s="464">
        <f>'STUDENT PROFILE'!$A$12</f>
        <v>6</v>
      </c>
      <c r="BU80" s="465" t="str">
        <f>'STUDENT PROFILE'!$C$12</f>
        <v>Nitish Kumar</v>
      </c>
      <c r="BV80" s="466">
        <f>'STUDENT PROFILE'!$D$12</f>
        <v>2734</v>
      </c>
      <c r="BW80" s="431">
        <v>90</v>
      </c>
      <c r="BX80" s="429">
        <f t="shared" si="101"/>
        <v>102</v>
      </c>
      <c r="BY80" s="429">
        <f t="shared" si="102"/>
        <v>113</v>
      </c>
      <c r="BZ80" s="430" t="str">
        <f t="shared" si="103"/>
        <v>A1</v>
      </c>
      <c r="CA80" s="430" t="str">
        <f t="shared" si="104"/>
        <v>10</v>
      </c>
      <c r="CB80" s="429">
        <f t="shared" si="105"/>
        <v>8.6999999999999993</v>
      </c>
      <c r="CC80" s="429">
        <f t="shared" si="106"/>
        <v>8.6999999999999993</v>
      </c>
      <c r="CD80" s="429">
        <f t="shared" si="107"/>
        <v>33.9</v>
      </c>
      <c r="CE80" s="430">
        <f t="shared" si="108"/>
        <v>51</v>
      </c>
      <c r="CF80" s="430" t="str">
        <f t="shared" si="109"/>
        <v>A1</v>
      </c>
      <c r="CG80" s="686"/>
      <c r="CH80" s="425">
        <f>'STUDENT PROFILE'!$A$12</f>
        <v>6</v>
      </c>
      <c r="CI80" s="426" t="str">
        <f>'STUDENT PROFILE'!$C$12</f>
        <v>Nitish Kumar</v>
      </c>
      <c r="CJ80" s="427">
        <f>'STUDENT PROFILE'!$D$12</f>
        <v>2734</v>
      </c>
      <c r="CK80" s="429">
        <f t="shared" si="67"/>
        <v>8.6999999999999993</v>
      </c>
      <c r="CL80" s="429">
        <f t="shared" si="68"/>
        <v>8.6999999999999993</v>
      </c>
      <c r="CM80" s="429">
        <f t="shared" si="69"/>
        <v>27</v>
      </c>
      <c r="CN80" s="430">
        <f t="shared" si="70"/>
        <v>45</v>
      </c>
      <c r="CO80" s="429">
        <f t="shared" si="71"/>
        <v>8.6999999999999993</v>
      </c>
      <c r="CP80" s="429">
        <f t="shared" si="72"/>
        <v>8.6999999999999993</v>
      </c>
      <c r="CQ80" s="429">
        <f t="shared" si="73"/>
        <v>33.9</v>
      </c>
      <c r="CR80" s="433">
        <f t="shared" si="74"/>
        <v>51</v>
      </c>
      <c r="CS80" s="433">
        <f t="shared" si="110"/>
        <v>87</v>
      </c>
      <c r="CT80" s="433">
        <f t="shared" si="111"/>
        <v>102</v>
      </c>
      <c r="CU80" s="430">
        <f t="shared" si="112"/>
        <v>96</v>
      </c>
      <c r="CV80" s="430" t="str">
        <f t="shared" si="113"/>
        <v>A1</v>
      </c>
      <c r="CW80" s="430" t="str">
        <f t="shared" si="114"/>
        <v>10</v>
      </c>
      <c r="CX80" s="686"/>
      <c r="CY80" s="425">
        <f>'STUDENT PROFILE'!$A$12</f>
        <v>6</v>
      </c>
      <c r="CZ80" s="426" t="str">
        <f>'STUDENT PROFILE'!$C$12</f>
        <v>Nitish Kumar</v>
      </c>
      <c r="DA80" s="427">
        <f>'STUDENT PROFILE'!$D$12</f>
        <v>2734</v>
      </c>
      <c r="DB80" s="429" t="str">
        <f t="shared" si="115"/>
        <v>A2</v>
      </c>
      <c r="DC80" s="429" t="str">
        <f t="shared" si="116"/>
        <v>A2</v>
      </c>
      <c r="DD80" s="429" t="str">
        <f t="shared" si="117"/>
        <v>A2</v>
      </c>
      <c r="DE80" s="430" t="str">
        <f t="shared" si="118"/>
        <v>A2</v>
      </c>
      <c r="DF80" s="429" t="str">
        <f t="shared" si="119"/>
        <v>A2</v>
      </c>
      <c r="DG80" s="429" t="str">
        <f t="shared" si="120"/>
        <v>A2</v>
      </c>
      <c r="DH80" s="429" t="str">
        <f t="shared" si="121"/>
        <v>A1</v>
      </c>
      <c r="DI80" s="433">
        <f t="shared" si="122"/>
        <v>0</v>
      </c>
      <c r="DJ80" s="430" t="str">
        <f t="shared" si="123"/>
        <v>A2</v>
      </c>
      <c r="DK80" s="430" t="str">
        <f t="shared" si="124"/>
        <v>A1</v>
      </c>
      <c r="DL80" s="430" t="str">
        <f t="shared" si="125"/>
        <v>A1</v>
      </c>
    </row>
    <row r="81" spans="1:116" ht="15" customHeight="1">
      <c r="A81" s="686"/>
      <c r="B81" s="425">
        <f>'STUDENT PROFILE'!$A$13</f>
        <v>7</v>
      </c>
      <c r="C81" s="426" t="str">
        <f>'STUDENT PROFILE'!$C$13</f>
        <v>Ramakant</v>
      </c>
      <c r="D81" s="427">
        <f>'STUDENT PROFILE'!$D$13</f>
        <v>2735</v>
      </c>
      <c r="E81" s="428">
        <v>8</v>
      </c>
      <c r="F81" s="428">
        <v>8</v>
      </c>
      <c r="G81" s="428">
        <v>8</v>
      </c>
      <c r="H81" s="428"/>
      <c r="I81" s="428"/>
      <c r="J81" s="428">
        <v>45</v>
      </c>
      <c r="K81" s="429">
        <f t="shared" si="76"/>
        <v>69</v>
      </c>
      <c r="L81" s="429">
        <f t="shared" si="77"/>
        <v>87</v>
      </c>
      <c r="M81" s="430" t="str">
        <f t="shared" si="78"/>
        <v>A2</v>
      </c>
      <c r="N81" s="430" t="str">
        <f t="shared" si="79"/>
        <v>9</v>
      </c>
      <c r="O81" s="770"/>
      <c r="P81" s="425">
        <f>'STUDENT PROFILE'!$A$13</f>
        <v>7</v>
      </c>
      <c r="Q81" s="426" t="str">
        <f>'STUDENT PROFILE'!$C$13</f>
        <v>Ramakant</v>
      </c>
      <c r="R81" s="427">
        <f>'STUDENT PROFILE'!$D$13</f>
        <v>2735</v>
      </c>
      <c r="S81" s="428">
        <v>8</v>
      </c>
      <c r="T81" s="428">
        <v>8</v>
      </c>
      <c r="U81" s="428">
        <v>8</v>
      </c>
      <c r="V81" s="428"/>
      <c r="W81" s="428"/>
      <c r="X81" s="428">
        <v>45</v>
      </c>
      <c r="Y81" s="429">
        <f t="shared" si="80"/>
        <v>69</v>
      </c>
      <c r="Z81" s="429">
        <f t="shared" si="81"/>
        <v>87</v>
      </c>
      <c r="AA81" s="430" t="str">
        <f t="shared" si="82"/>
        <v>A2</v>
      </c>
      <c r="AB81" s="430" t="str">
        <f t="shared" si="83"/>
        <v>9</v>
      </c>
      <c r="AC81" s="686"/>
      <c r="AD81" s="425">
        <f>'STUDENT PROFILE'!$A$13</f>
        <v>7</v>
      </c>
      <c r="AE81" s="426" t="str">
        <f>'STUDENT PROFILE'!$C$13</f>
        <v>Ramakant</v>
      </c>
      <c r="AF81" s="427">
        <f>'STUDENT PROFILE'!$D$13</f>
        <v>2735</v>
      </c>
      <c r="AG81" s="431">
        <v>90</v>
      </c>
      <c r="AH81" s="429">
        <f t="shared" si="84"/>
        <v>81</v>
      </c>
      <c r="AI81" s="429">
        <f t="shared" si="85"/>
        <v>90</v>
      </c>
      <c r="AJ81" s="430" t="str">
        <f t="shared" si="86"/>
        <v>A2</v>
      </c>
      <c r="AK81" s="430" t="str">
        <f t="shared" si="87"/>
        <v>9</v>
      </c>
      <c r="AL81" s="429">
        <f t="shared" si="88"/>
        <v>8.6999999999999993</v>
      </c>
      <c r="AM81" s="429">
        <f t="shared" si="89"/>
        <v>8.6999999999999993</v>
      </c>
      <c r="AN81" s="429">
        <f t="shared" si="90"/>
        <v>27</v>
      </c>
      <c r="AO81" s="430">
        <f t="shared" si="91"/>
        <v>45</v>
      </c>
      <c r="AP81" s="430" t="str">
        <f t="shared" si="92"/>
        <v>A2</v>
      </c>
      <c r="AQ81" s="686"/>
      <c r="AR81" s="425">
        <f>'STUDENT PROFILE'!$A$13</f>
        <v>7</v>
      </c>
      <c r="AS81" s="426" t="str">
        <f>'STUDENT PROFILE'!$C$13</f>
        <v>Ramakant</v>
      </c>
      <c r="AT81" s="427">
        <f>'STUDENT PROFILE'!$D$13</f>
        <v>2735</v>
      </c>
      <c r="AU81" s="428">
        <v>8</v>
      </c>
      <c r="AV81" s="428">
        <v>8</v>
      </c>
      <c r="AW81" s="428">
        <v>8</v>
      </c>
      <c r="AX81" s="428"/>
      <c r="AY81" s="428"/>
      <c r="AZ81" s="428">
        <v>45</v>
      </c>
      <c r="BA81" s="429">
        <f t="shared" si="93"/>
        <v>69</v>
      </c>
      <c r="BB81" s="429">
        <f t="shared" si="94"/>
        <v>87</v>
      </c>
      <c r="BC81" s="430" t="str">
        <f t="shared" si="95"/>
        <v>A2</v>
      </c>
      <c r="BD81" s="430" t="str">
        <f t="shared" si="96"/>
        <v>9</v>
      </c>
      <c r="BE81" s="686"/>
      <c r="BF81" s="425">
        <f>'STUDENT PROFILE'!$A$13</f>
        <v>7</v>
      </c>
      <c r="BG81" s="426" t="str">
        <f>'STUDENT PROFILE'!$C$13</f>
        <v>Ramakant</v>
      </c>
      <c r="BH81" s="427">
        <f>'STUDENT PROFILE'!$D$13</f>
        <v>2735</v>
      </c>
      <c r="BI81" s="428">
        <v>8</v>
      </c>
      <c r="BJ81" s="428">
        <v>8</v>
      </c>
      <c r="BK81" s="428">
        <v>8</v>
      </c>
      <c r="BL81" s="428"/>
      <c r="BM81" s="428"/>
      <c r="BN81" s="428">
        <v>45</v>
      </c>
      <c r="BO81" s="429">
        <f t="shared" si="97"/>
        <v>69</v>
      </c>
      <c r="BP81" s="429">
        <f t="shared" si="98"/>
        <v>87</v>
      </c>
      <c r="BQ81" s="430" t="str">
        <f t="shared" si="99"/>
        <v>A2</v>
      </c>
      <c r="BR81" s="430" t="str">
        <f t="shared" si="100"/>
        <v>9</v>
      </c>
      <c r="BS81" s="686"/>
      <c r="BT81" s="464">
        <f>'STUDENT PROFILE'!$A$13</f>
        <v>7</v>
      </c>
      <c r="BU81" s="465" t="str">
        <f>'STUDENT PROFILE'!$C$13</f>
        <v>Ramakant</v>
      </c>
      <c r="BV81" s="466">
        <f>'STUDENT PROFILE'!$D$13</f>
        <v>2735</v>
      </c>
      <c r="BW81" s="431">
        <v>90</v>
      </c>
      <c r="BX81" s="429">
        <f t="shared" si="101"/>
        <v>102</v>
      </c>
      <c r="BY81" s="429">
        <f t="shared" si="102"/>
        <v>113</v>
      </c>
      <c r="BZ81" s="430" t="str">
        <f t="shared" si="103"/>
        <v>A1</v>
      </c>
      <c r="CA81" s="430" t="str">
        <f t="shared" si="104"/>
        <v>10</v>
      </c>
      <c r="CB81" s="429">
        <f t="shared" si="105"/>
        <v>8.6999999999999993</v>
      </c>
      <c r="CC81" s="429">
        <f t="shared" si="106"/>
        <v>8.6999999999999993</v>
      </c>
      <c r="CD81" s="429">
        <f t="shared" si="107"/>
        <v>33.9</v>
      </c>
      <c r="CE81" s="430">
        <f t="shared" si="108"/>
        <v>51</v>
      </c>
      <c r="CF81" s="430" t="str">
        <f t="shared" si="109"/>
        <v>A1</v>
      </c>
      <c r="CG81" s="686"/>
      <c r="CH81" s="425">
        <f>'STUDENT PROFILE'!$A$13</f>
        <v>7</v>
      </c>
      <c r="CI81" s="426" t="str">
        <f>'STUDENT PROFILE'!$C$13</f>
        <v>Ramakant</v>
      </c>
      <c r="CJ81" s="427">
        <f>'STUDENT PROFILE'!$D$13</f>
        <v>2735</v>
      </c>
      <c r="CK81" s="429">
        <f t="shared" si="67"/>
        <v>8.6999999999999993</v>
      </c>
      <c r="CL81" s="429">
        <f t="shared" si="68"/>
        <v>8.6999999999999993</v>
      </c>
      <c r="CM81" s="429">
        <f t="shared" si="69"/>
        <v>27</v>
      </c>
      <c r="CN81" s="430">
        <f t="shared" si="70"/>
        <v>45</v>
      </c>
      <c r="CO81" s="429">
        <f t="shared" si="71"/>
        <v>8.6999999999999993</v>
      </c>
      <c r="CP81" s="429">
        <f t="shared" si="72"/>
        <v>8.6999999999999993</v>
      </c>
      <c r="CQ81" s="429">
        <f t="shared" si="73"/>
        <v>33.9</v>
      </c>
      <c r="CR81" s="433">
        <f t="shared" si="74"/>
        <v>51</v>
      </c>
      <c r="CS81" s="433">
        <f t="shared" si="110"/>
        <v>87</v>
      </c>
      <c r="CT81" s="433">
        <f t="shared" si="111"/>
        <v>102</v>
      </c>
      <c r="CU81" s="430">
        <f t="shared" si="112"/>
        <v>96</v>
      </c>
      <c r="CV81" s="430" t="str">
        <f t="shared" si="113"/>
        <v>A1</v>
      </c>
      <c r="CW81" s="430" t="str">
        <f t="shared" si="114"/>
        <v>10</v>
      </c>
      <c r="CX81" s="686"/>
      <c r="CY81" s="425">
        <f>'STUDENT PROFILE'!$A$13</f>
        <v>7</v>
      </c>
      <c r="CZ81" s="426" t="str">
        <f>'STUDENT PROFILE'!$C$13</f>
        <v>Ramakant</v>
      </c>
      <c r="DA81" s="427">
        <f>'STUDENT PROFILE'!$D$13</f>
        <v>2735</v>
      </c>
      <c r="DB81" s="429" t="str">
        <f t="shared" si="115"/>
        <v>A2</v>
      </c>
      <c r="DC81" s="429" t="str">
        <f t="shared" si="116"/>
        <v>A2</v>
      </c>
      <c r="DD81" s="429" t="str">
        <f t="shared" si="117"/>
        <v>A2</v>
      </c>
      <c r="DE81" s="430" t="str">
        <f t="shared" si="118"/>
        <v>A2</v>
      </c>
      <c r="DF81" s="429" t="str">
        <f t="shared" si="119"/>
        <v>A2</v>
      </c>
      <c r="DG81" s="429" t="str">
        <f t="shared" si="120"/>
        <v>A2</v>
      </c>
      <c r="DH81" s="429" t="str">
        <f t="shared" si="121"/>
        <v>A1</v>
      </c>
      <c r="DI81" s="433">
        <f t="shared" si="122"/>
        <v>0</v>
      </c>
      <c r="DJ81" s="430" t="str">
        <f t="shared" si="123"/>
        <v>A2</v>
      </c>
      <c r="DK81" s="430" t="str">
        <f t="shared" si="124"/>
        <v>A1</v>
      </c>
      <c r="DL81" s="430" t="str">
        <f t="shared" si="125"/>
        <v>A1</v>
      </c>
    </row>
    <row r="82" spans="1:116" ht="15" customHeight="1">
      <c r="A82" s="686"/>
      <c r="B82" s="425">
        <f>'STUDENT PROFILE'!$A$14</f>
        <v>8</v>
      </c>
      <c r="C82" s="426" t="str">
        <f>'STUDENT PROFILE'!$C$14</f>
        <v>Gourav</v>
      </c>
      <c r="D82" s="427">
        <f>'STUDENT PROFILE'!$D$14</f>
        <v>2736</v>
      </c>
      <c r="E82" s="428">
        <v>8</v>
      </c>
      <c r="F82" s="428">
        <v>8</v>
      </c>
      <c r="G82" s="428">
        <v>8</v>
      </c>
      <c r="H82" s="428"/>
      <c r="I82" s="428"/>
      <c r="J82" s="428">
        <v>45</v>
      </c>
      <c r="K82" s="429">
        <f t="shared" si="76"/>
        <v>69</v>
      </c>
      <c r="L82" s="429">
        <f t="shared" si="77"/>
        <v>87</v>
      </c>
      <c r="M82" s="430" t="str">
        <f t="shared" si="78"/>
        <v>A2</v>
      </c>
      <c r="N82" s="430" t="str">
        <f t="shared" si="79"/>
        <v>9</v>
      </c>
      <c r="O82" s="770"/>
      <c r="P82" s="425">
        <f>'STUDENT PROFILE'!$A$14</f>
        <v>8</v>
      </c>
      <c r="Q82" s="426" t="str">
        <f>'STUDENT PROFILE'!$C$14</f>
        <v>Gourav</v>
      </c>
      <c r="R82" s="427">
        <f>'STUDENT PROFILE'!$D$14</f>
        <v>2736</v>
      </c>
      <c r="S82" s="428">
        <v>8</v>
      </c>
      <c r="T82" s="428">
        <v>8</v>
      </c>
      <c r="U82" s="428">
        <v>8</v>
      </c>
      <c r="V82" s="428"/>
      <c r="W82" s="428"/>
      <c r="X82" s="428">
        <v>45</v>
      </c>
      <c r="Y82" s="429">
        <f t="shared" si="80"/>
        <v>69</v>
      </c>
      <c r="Z82" s="429">
        <f t="shared" si="81"/>
        <v>87</v>
      </c>
      <c r="AA82" s="430" t="str">
        <f t="shared" si="82"/>
        <v>A2</v>
      </c>
      <c r="AB82" s="430" t="str">
        <f t="shared" si="83"/>
        <v>9</v>
      </c>
      <c r="AC82" s="686"/>
      <c r="AD82" s="425">
        <f>'STUDENT PROFILE'!$A$14</f>
        <v>8</v>
      </c>
      <c r="AE82" s="426" t="str">
        <f>'STUDENT PROFILE'!$C$14</f>
        <v>Gourav</v>
      </c>
      <c r="AF82" s="427">
        <f>'STUDENT PROFILE'!$D$14</f>
        <v>2736</v>
      </c>
      <c r="AG82" s="431">
        <v>90</v>
      </c>
      <c r="AH82" s="429">
        <f t="shared" si="84"/>
        <v>81</v>
      </c>
      <c r="AI82" s="429">
        <f t="shared" si="85"/>
        <v>90</v>
      </c>
      <c r="AJ82" s="430" t="str">
        <f t="shared" si="86"/>
        <v>A2</v>
      </c>
      <c r="AK82" s="430" t="str">
        <f t="shared" si="87"/>
        <v>9</v>
      </c>
      <c r="AL82" s="429">
        <f t="shared" si="88"/>
        <v>8.6999999999999993</v>
      </c>
      <c r="AM82" s="429">
        <f t="shared" si="89"/>
        <v>8.6999999999999993</v>
      </c>
      <c r="AN82" s="429">
        <f t="shared" si="90"/>
        <v>27</v>
      </c>
      <c r="AO82" s="430">
        <f t="shared" si="91"/>
        <v>45</v>
      </c>
      <c r="AP82" s="430" t="str">
        <f t="shared" si="92"/>
        <v>A2</v>
      </c>
      <c r="AQ82" s="686"/>
      <c r="AR82" s="425">
        <f>'STUDENT PROFILE'!$A$14</f>
        <v>8</v>
      </c>
      <c r="AS82" s="426" t="str">
        <f>'STUDENT PROFILE'!$C$14</f>
        <v>Gourav</v>
      </c>
      <c r="AT82" s="427">
        <f>'STUDENT PROFILE'!$D$14</f>
        <v>2736</v>
      </c>
      <c r="AU82" s="428">
        <v>8</v>
      </c>
      <c r="AV82" s="428">
        <v>8</v>
      </c>
      <c r="AW82" s="428">
        <v>8</v>
      </c>
      <c r="AX82" s="428"/>
      <c r="AY82" s="428"/>
      <c r="AZ82" s="428">
        <v>45</v>
      </c>
      <c r="BA82" s="429">
        <f t="shared" si="93"/>
        <v>69</v>
      </c>
      <c r="BB82" s="429">
        <f t="shared" si="94"/>
        <v>87</v>
      </c>
      <c r="BC82" s="430" t="str">
        <f t="shared" si="95"/>
        <v>A2</v>
      </c>
      <c r="BD82" s="430" t="str">
        <f t="shared" si="96"/>
        <v>9</v>
      </c>
      <c r="BE82" s="686"/>
      <c r="BF82" s="425">
        <f>'STUDENT PROFILE'!$A$14</f>
        <v>8</v>
      </c>
      <c r="BG82" s="426" t="str">
        <f>'STUDENT PROFILE'!$C$14</f>
        <v>Gourav</v>
      </c>
      <c r="BH82" s="427">
        <f>'STUDENT PROFILE'!$D$14</f>
        <v>2736</v>
      </c>
      <c r="BI82" s="428">
        <v>8</v>
      </c>
      <c r="BJ82" s="428">
        <v>8</v>
      </c>
      <c r="BK82" s="428">
        <v>8</v>
      </c>
      <c r="BL82" s="428"/>
      <c r="BM82" s="428"/>
      <c r="BN82" s="428">
        <v>45</v>
      </c>
      <c r="BO82" s="429">
        <f t="shared" si="97"/>
        <v>69</v>
      </c>
      <c r="BP82" s="429">
        <f t="shared" si="98"/>
        <v>87</v>
      </c>
      <c r="BQ82" s="430" t="str">
        <f t="shared" si="99"/>
        <v>A2</v>
      </c>
      <c r="BR82" s="430" t="str">
        <f t="shared" si="100"/>
        <v>9</v>
      </c>
      <c r="BS82" s="686"/>
      <c r="BT82" s="464">
        <f>'STUDENT PROFILE'!$A$14</f>
        <v>8</v>
      </c>
      <c r="BU82" s="465" t="str">
        <f>'STUDENT PROFILE'!$C$14</f>
        <v>Gourav</v>
      </c>
      <c r="BV82" s="466">
        <f>'STUDENT PROFILE'!$D$14</f>
        <v>2736</v>
      </c>
      <c r="BW82" s="431">
        <v>90</v>
      </c>
      <c r="BX82" s="429">
        <f t="shared" si="101"/>
        <v>102</v>
      </c>
      <c r="BY82" s="429">
        <f t="shared" si="102"/>
        <v>113</v>
      </c>
      <c r="BZ82" s="430" t="str">
        <f t="shared" si="103"/>
        <v>A1</v>
      </c>
      <c r="CA82" s="430" t="str">
        <f t="shared" si="104"/>
        <v>10</v>
      </c>
      <c r="CB82" s="429">
        <f t="shared" si="105"/>
        <v>8.6999999999999993</v>
      </c>
      <c r="CC82" s="429">
        <f t="shared" si="106"/>
        <v>8.6999999999999993</v>
      </c>
      <c r="CD82" s="429">
        <f t="shared" si="107"/>
        <v>33.9</v>
      </c>
      <c r="CE82" s="430">
        <f t="shared" si="108"/>
        <v>51</v>
      </c>
      <c r="CF82" s="430" t="str">
        <f t="shared" si="109"/>
        <v>A1</v>
      </c>
      <c r="CG82" s="686"/>
      <c r="CH82" s="425">
        <f>'STUDENT PROFILE'!$A$14</f>
        <v>8</v>
      </c>
      <c r="CI82" s="426" t="str">
        <f>'STUDENT PROFILE'!$C$14</f>
        <v>Gourav</v>
      </c>
      <c r="CJ82" s="427">
        <f>'STUDENT PROFILE'!$D$14</f>
        <v>2736</v>
      </c>
      <c r="CK82" s="429">
        <f t="shared" si="67"/>
        <v>8.6999999999999993</v>
      </c>
      <c r="CL82" s="429">
        <f t="shared" si="68"/>
        <v>8.6999999999999993</v>
      </c>
      <c r="CM82" s="429">
        <f t="shared" si="69"/>
        <v>27</v>
      </c>
      <c r="CN82" s="430">
        <f t="shared" si="70"/>
        <v>45</v>
      </c>
      <c r="CO82" s="429">
        <f t="shared" si="71"/>
        <v>8.6999999999999993</v>
      </c>
      <c r="CP82" s="429">
        <f t="shared" si="72"/>
        <v>8.6999999999999993</v>
      </c>
      <c r="CQ82" s="429">
        <f t="shared" si="73"/>
        <v>33.9</v>
      </c>
      <c r="CR82" s="433">
        <f t="shared" si="74"/>
        <v>51</v>
      </c>
      <c r="CS82" s="433">
        <f t="shared" si="110"/>
        <v>87</v>
      </c>
      <c r="CT82" s="433">
        <f t="shared" si="111"/>
        <v>102</v>
      </c>
      <c r="CU82" s="430">
        <f t="shared" si="112"/>
        <v>96</v>
      </c>
      <c r="CV82" s="430" t="str">
        <f t="shared" si="113"/>
        <v>A1</v>
      </c>
      <c r="CW82" s="430" t="str">
        <f t="shared" si="114"/>
        <v>10</v>
      </c>
      <c r="CX82" s="686"/>
      <c r="CY82" s="425">
        <f>'STUDENT PROFILE'!$A$14</f>
        <v>8</v>
      </c>
      <c r="CZ82" s="426" t="str">
        <f>'STUDENT PROFILE'!$C$14</f>
        <v>Gourav</v>
      </c>
      <c r="DA82" s="427">
        <f>'STUDENT PROFILE'!$D$14</f>
        <v>2736</v>
      </c>
      <c r="DB82" s="429" t="str">
        <f t="shared" si="115"/>
        <v>A2</v>
      </c>
      <c r="DC82" s="429" t="str">
        <f t="shared" si="116"/>
        <v>A2</v>
      </c>
      <c r="DD82" s="429" t="str">
        <f t="shared" si="117"/>
        <v>A2</v>
      </c>
      <c r="DE82" s="430" t="str">
        <f t="shared" si="118"/>
        <v>A2</v>
      </c>
      <c r="DF82" s="429" t="str">
        <f t="shared" si="119"/>
        <v>A2</v>
      </c>
      <c r="DG82" s="429" t="str">
        <f t="shared" si="120"/>
        <v>A2</v>
      </c>
      <c r="DH82" s="429" t="str">
        <f t="shared" si="121"/>
        <v>A1</v>
      </c>
      <c r="DI82" s="433">
        <f t="shared" si="122"/>
        <v>0</v>
      </c>
      <c r="DJ82" s="430" t="str">
        <f t="shared" si="123"/>
        <v>A2</v>
      </c>
      <c r="DK82" s="430" t="str">
        <f t="shared" si="124"/>
        <v>A1</v>
      </c>
      <c r="DL82" s="430" t="str">
        <f t="shared" si="125"/>
        <v>A1</v>
      </c>
    </row>
    <row r="83" spans="1:116" ht="15" customHeight="1">
      <c r="A83" s="686"/>
      <c r="B83" s="425">
        <f>'STUDENT PROFILE'!$A$15</f>
        <v>9</v>
      </c>
      <c r="C83" s="426" t="str">
        <f>'STUDENT PROFILE'!$C$15</f>
        <v>Sourav</v>
      </c>
      <c r="D83" s="427">
        <f>'STUDENT PROFILE'!$D$15</f>
        <v>2737</v>
      </c>
      <c r="E83" s="428">
        <v>8</v>
      </c>
      <c r="F83" s="428">
        <v>8</v>
      </c>
      <c r="G83" s="428">
        <v>8</v>
      </c>
      <c r="H83" s="428"/>
      <c r="I83" s="428"/>
      <c r="J83" s="428">
        <v>45</v>
      </c>
      <c r="K83" s="429">
        <f t="shared" si="76"/>
        <v>69</v>
      </c>
      <c r="L83" s="429">
        <f t="shared" si="77"/>
        <v>87</v>
      </c>
      <c r="M83" s="430" t="str">
        <f t="shared" si="78"/>
        <v>A2</v>
      </c>
      <c r="N83" s="430" t="str">
        <f t="shared" si="79"/>
        <v>9</v>
      </c>
      <c r="O83" s="770"/>
      <c r="P83" s="425">
        <f>'STUDENT PROFILE'!$A$15</f>
        <v>9</v>
      </c>
      <c r="Q83" s="426" t="str">
        <f>'STUDENT PROFILE'!$C$15</f>
        <v>Sourav</v>
      </c>
      <c r="R83" s="427">
        <f>'STUDENT PROFILE'!$D$15</f>
        <v>2737</v>
      </c>
      <c r="S83" s="428">
        <v>8</v>
      </c>
      <c r="T83" s="428">
        <v>8</v>
      </c>
      <c r="U83" s="428">
        <v>8</v>
      </c>
      <c r="V83" s="428"/>
      <c r="W83" s="428"/>
      <c r="X83" s="428">
        <v>45</v>
      </c>
      <c r="Y83" s="429">
        <f t="shared" si="80"/>
        <v>69</v>
      </c>
      <c r="Z83" s="429">
        <f t="shared" si="81"/>
        <v>87</v>
      </c>
      <c r="AA83" s="430" t="str">
        <f t="shared" si="82"/>
        <v>A2</v>
      </c>
      <c r="AB83" s="430" t="str">
        <f t="shared" si="83"/>
        <v>9</v>
      </c>
      <c r="AC83" s="686"/>
      <c r="AD83" s="425">
        <f>'STUDENT PROFILE'!$A$15</f>
        <v>9</v>
      </c>
      <c r="AE83" s="426" t="str">
        <f>'STUDENT PROFILE'!$C$15</f>
        <v>Sourav</v>
      </c>
      <c r="AF83" s="427">
        <f>'STUDENT PROFILE'!$D$15</f>
        <v>2737</v>
      </c>
      <c r="AG83" s="431">
        <v>90</v>
      </c>
      <c r="AH83" s="429">
        <f t="shared" si="84"/>
        <v>81</v>
      </c>
      <c r="AI83" s="429">
        <f t="shared" si="85"/>
        <v>90</v>
      </c>
      <c r="AJ83" s="430" t="str">
        <f t="shared" si="86"/>
        <v>A2</v>
      </c>
      <c r="AK83" s="430" t="str">
        <f t="shared" si="87"/>
        <v>9</v>
      </c>
      <c r="AL83" s="429">
        <f t="shared" si="88"/>
        <v>8.6999999999999993</v>
      </c>
      <c r="AM83" s="429">
        <f t="shared" si="89"/>
        <v>8.6999999999999993</v>
      </c>
      <c r="AN83" s="429">
        <f t="shared" si="90"/>
        <v>27</v>
      </c>
      <c r="AO83" s="430">
        <f t="shared" si="91"/>
        <v>45</v>
      </c>
      <c r="AP83" s="430" t="str">
        <f t="shared" si="92"/>
        <v>A2</v>
      </c>
      <c r="AQ83" s="686"/>
      <c r="AR83" s="425">
        <f>'STUDENT PROFILE'!$A$15</f>
        <v>9</v>
      </c>
      <c r="AS83" s="426" t="str">
        <f>'STUDENT PROFILE'!$C$15</f>
        <v>Sourav</v>
      </c>
      <c r="AT83" s="427">
        <f>'STUDENT PROFILE'!$D$15</f>
        <v>2737</v>
      </c>
      <c r="AU83" s="428">
        <v>8</v>
      </c>
      <c r="AV83" s="428">
        <v>8</v>
      </c>
      <c r="AW83" s="428">
        <v>8</v>
      </c>
      <c r="AX83" s="428"/>
      <c r="AY83" s="428"/>
      <c r="AZ83" s="428">
        <v>45</v>
      </c>
      <c r="BA83" s="429">
        <f t="shared" si="93"/>
        <v>69</v>
      </c>
      <c r="BB83" s="429">
        <f t="shared" si="94"/>
        <v>87</v>
      </c>
      <c r="BC83" s="430" t="str">
        <f t="shared" si="95"/>
        <v>A2</v>
      </c>
      <c r="BD83" s="430" t="str">
        <f t="shared" si="96"/>
        <v>9</v>
      </c>
      <c r="BE83" s="686"/>
      <c r="BF83" s="425">
        <f>'STUDENT PROFILE'!$A$15</f>
        <v>9</v>
      </c>
      <c r="BG83" s="426" t="str">
        <f>'STUDENT PROFILE'!$C$15</f>
        <v>Sourav</v>
      </c>
      <c r="BH83" s="427">
        <f>'STUDENT PROFILE'!$D$15</f>
        <v>2737</v>
      </c>
      <c r="BI83" s="428">
        <v>8</v>
      </c>
      <c r="BJ83" s="428">
        <v>8</v>
      </c>
      <c r="BK83" s="428">
        <v>8</v>
      </c>
      <c r="BL83" s="428"/>
      <c r="BM83" s="428"/>
      <c r="BN83" s="428">
        <v>45</v>
      </c>
      <c r="BO83" s="429">
        <f t="shared" si="97"/>
        <v>69</v>
      </c>
      <c r="BP83" s="429">
        <f t="shared" si="98"/>
        <v>87</v>
      </c>
      <c r="BQ83" s="430" t="str">
        <f t="shared" si="99"/>
        <v>A2</v>
      </c>
      <c r="BR83" s="430" t="str">
        <f t="shared" si="100"/>
        <v>9</v>
      </c>
      <c r="BS83" s="686"/>
      <c r="BT83" s="464">
        <f>'STUDENT PROFILE'!$A$15</f>
        <v>9</v>
      </c>
      <c r="BU83" s="465" t="str">
        <f>'STUDENT PROFILE'!$C$15</f>
        <v>Sourav</v>
      </c>
      <c r="BV83" s="466">
        <f>'STUDENT PROFILE'!$D$15</f>
        <v>2737</v>
      </c>
      <c r="BW83" s="431">
        <v>90</v>
      </c>
      <c r="BX83" s="429">
        <f t="shared" si="101"/>
        <v>102</v>
      </c>
      <c r="BY83" s="429">
        <f t="shared" si="102"/>
        <v>113</v>
      </c>
      <c r="BZ83" s="430" t="str">
        <f t="shared" si="103"/>
        <v>A1</v>
      </c>
      <c r="CA83" s="430" t="str">
        <f t="shared" si="104"/>
        <v>10</v>
      </c>
      <c r="CB83" s="429">
        <f t="shared" si="105"/>
        <v>8.6999999999999993</v>
      </c>
      <c r="CC83" s="429">
        <f t="shared" si="106"/>
        <v>8.6999999999999993</v>
      </c>
      <c r="CD83" s="429">
        <f t="shared" si="107"/>
        <v>33.9</v>
      </c>
      <c r="CE83" s="430">
        <f t="shared" si="108"/>
        <v>51</v>
      </c>
      <c r="CF83" s="430" t="str">
        <f t="shared" si="109"/>
        <v>A1</v>
      </c>
      <c r="CG83" s="686"/>
      <c r="CH83" s="425">
        <f>'STUDENT PROFILE'!$A$15</f>
        <v>9</v>
      </c>
      <c r="CI83" s="426" t="str">
        <f>'STUDENT PROFILE'!$C$15</f>
        <v>Sourav</v>
      </c>
      <c r="CJ83" s="427">
        <f>'STUDENT PROFILE'!$D$15</f>
        <v>2737</v>
      </c>
      <c r="CK83" s="429">
        <f t="shared" si="67"/>
        <v>8.6999999999999993</v>
      </c>
      <c r="CL83" s="429">
        <f t="shared" si="68"/>
        <v>8.6999999999999993</v>
      </c>
      <c r="CM83" s="429">
        <f t="shared" si="69"/>
        <v>27</v>
      </c>
      <c r="CN83" s="430">
        <f t="shared" si="70"/>
        <v>45</v>
      </c>
      <c r="CO83" s="429">
        <f t="shared" si="71"/>
        <v>8.6999999999999993</v>
      </c>
      <c r="CP83" s="429">
        <f t="shared" si="72"/>
        <v>8.6999999999999993</v>
      </c>
      <c r="CQ83" s="429">
        <f t="shared" si="73"/>
        <v>33.9</v>
      </c>
      <c r="CR83" s="433">
        <f t="shared" si="74"/>
        <v>51</v>
      </c>
      <c r="CS83" s="433">
        <f t="shared" si="110"/>
        <v>87</v>
      </c>
      <c r="CT83" s="433">
        <f t="shared" si="111"/>
        <v>102</v>
      </c>
      <c r="CU83" s="430">
        <f t="shared" si="112"/>
        <v>96</v>
      </c>
      <c r="CV83" s="430" t="str">
        <f t="shared" si="113"/>
        <v>A1</v>
      </c>
      <c r="CW83" s="430" t="str">
        <f t="shared" si="114"/>
        <v>10</v>
      </c>
      <c r="CX83" s="686"/>
      <c r="CY83" s="425">
        <f>'STUDENT PROFILE'!$A$15</f>
        <v>9</v>
      </c>
      <c r="CZ83" s="426" t="str">
        <f>'STUDENT PROFILE'!$C$15</f>
        <v>Sourav</v>
      </c>
      <c r="DA83" s="427">
        <f>'STUDENT PROFILE'!$D$15</f>
        <v>2737</v>
      </c>
      <c r="DB83" s="429" t="str">
        <f t="shared" si="115"/>
        <v>A2</v>
      </c>
      <c r="DC83" s="429" t="str">
        <f t="shared" si="116"/>
        <v>A2</v>
      </c>
      <c r="DD83" s="429" t="str">
        <f t="shared" si="117"/>
        <v>A2</v>
      </c>
      <c r="DE83" s="430" t="str">
        <f t="shared" si="118"/>
        <v>A2</v>
      </c>
      <c r="DF83" s="429" t="str">
        <f t="shared" si="119"/>
        <v>A2</v>
      </c>
      <c r="DG83" s="429" t="str">
        <f t="shared" si="120"/>
        <v>A2</v>
      </c>
      <c r="DH83" s="429" t="str">
        <f t="shared" si="121"/>
        <v>A1</v>
      </c>
      <c r="DI83" s="433">
        <f t="shared" si="122"/>
        <v>0</v>
      </c>
      <c r="DJ83" s="430" t="str">
        <f t="shared" si="123"/>
        <v>A2</v>
      </c>
      <c r="DK83" s="430" t="str">
        <f t="shared" si="124"/>
        <v>A1</v>
      </c>
      <c r="DL83" s="430" t="str">
        <f t="shared" si="125"/>
        <v>A1</v>
      </c>
    </row>
    <row r="84" spans="1:116" ht="15" customHeight="1">
      <c r="A84" s="686"/>
      <c r="B84" s="425">
        <f>'STUDENT PROFILE'!$A$16</f>
        <v>10</v>
      </c>
      <c r="C84" s="426" t="str">
        <f>'STUDENT PROFILE'!$C$16</f>
        <v>Ruchika</v>
      </c>
      <c r="D84" s="427">
        <f>'STUDENT PROFILE'!$D$16</f>
        <v>2738</v>
      </c>
      <c r="E84" s="428">
        <v>8</v>
      </c>
      <c r="F84" s="428">
        <v>8</v>
      </c>
      <c r="G84" s="428">
        <v>8</v>
      </c>
      <c r="H84" s="428"/>
      <c r="I84" s="428"/>
      <c r="J84" s="428">
        <v>45</v>
      </c>
      <c r="K84" s="429">
        <f t="shared" si="76"/>
        <v>69</v>
      </c>
      <c r="L84" s="429">
        <f t="shared" si="77"/>
        <v>87</v>
      </c>
      <c r="M84" s="430" t="str">
        <f t="shared" si="78"/>
        <v>A2</v>
      </c>
      <c r="N84" s="430" t="str">
        <f t="shared" si="79"/>
        <v>9</v>
      </c>
      <c r="O84" s="770"/>
      <c r="P84" s="425">
        <f>'STUDENT PROFILE'!$A$16</f>
        <v>10</v>
      </c>
      <c r="Q84" s="426" t="str">
        <f>'STUDENT PROFILE'!$C$16</f>
        <v>Ruchika</v>
      </c>
      <c r="R84" s="427">
        <f>'STUDENT PROFILE'!$D$16</f>
        <v>2738</v>
      </c>
      <c r="S84" s="428">
        <v>8</v>
      </c>
      <c r="T84" s="428">
        <v>8</v>
      </c>
      <c r="U84" s="428">
        <v>8</v>
      </c>
      <c r="V84" s="428"/>
      <c r="W84" s="428"/>
      <c r="X84" s="428">
        <v>45</v>
      </c>
      <c r="Y84" s="429">
        <f t="shared" si="80"/>
        <v>69</v>
      </c>
      <c r="Z84" s="429">
        <f t="shared" si="81"/>
        <v>87</v>
      </c>
      <c r="AA84" s="430" t="str">
        <f t="shared" si="82"/>
        <v>A2</v>
      </c>
      <c r="AB84" s="430" t="str">
        <f t="shared" si="83"/>
        <v>9</v>
      </c>
      <c r="AC84" s="686"/>
      <c r="AD84" s="425">
        <f>'STUDENT PROFILE'!$A$16</f>
        <v>10</v>
      </c>
      <c r="AE84" s="426" t="str">
        <f>'STUDENT PROFILE'!$C$16</f>
        <v>Ruchika</v>
      </c>
      <c r="AF84" s="427">
        <f>'STUDENT PROFILE'!$D$16</f>
        <v>2738</v>
      </c>
      <c r="AG84" s="431">
        <v>90</v>
      </c>
      <c r="AH84" s="429">
        <f t="shared" si="84"/>
        <v>81</v>
      </c>
      <c r="AI84" s="429">
        <f t="shared" si="85"/>
        <v>90</v>
      </c>
      <c r="AJ84" s="430" t="str">
        <f t="shared" si="86"/>
        <v>A2</v>
      </c>
      <c r="AK84" s="430" t="str">
        <f t="shared" si="87"/>
        <v>9</v>
      </c>
      <c r="AL84" s="429">
        <f t="shared" si="88"/>
        <v>8.6999999999999993</v>
      </c>
      <c r="AM84" s="429">
        <f t="shared" si="89"/>
        <v>8.6999999999999993</v>
      </c>
      <c r="AN84" s="429">
        <f t="shared" si="90"/>
        <v>27</v>
      </c>
      <c r="AO84" s="430">
        <f t="shared" si="91"/>
        <v>45</v>
      </c>
      <c r="AP84" s="430" t="str">
        <f t="shared" si="92"/>
        <v>A2</v>
      </c>
      <c r="AQ84" s="686"/>
      <c r="AR84" s="425">
        <f>'STUDENT PROFILE'!$A$16</f>
        <v>10</v>
      </c>
      <c r="AS84" s="426" t="str">
        <f>'STUDENT PROFILE'!$C$16</f>
        <v>Ruchika</v>
      </c>
      <c r="AT84" s="427">
        <f>'STUDENT PROFILE'!$D$16</f>
        <v>2738</v>
      </c>
      <c r="AU84" s="428">
        <v>8</v>
      </c>
      <c r="AV84" s="428">
        <v>8</v>
      </c>
      <c r="AW84" s="428">
        <v>8</v>
      </c>
      <c r="AX84" s="428"/>
      <c r="AY84" s="428"/>
      <c r="AZ84" s="428">
        <v>45</v>
      </c>
      <c r="BA84" s="429">
        <f t="shared" si="93"/>
        <v>69</v>
      </c>
      <c r="BB84" s="429">
        <f t="shared" si="94"/>
        <v>87</v>
      </c>
      <c r="BC84" s="430" t="str">
        <f t="shared" si="95"/>
        <v>A2</v>
      </c>
      <c r="BD84" s="430" t="str">
        <f t="shared" si="96"/>
        <v>9</v>
      </c>
      <c r="BE84" s="686"/>
      <c r="BF84" s="425">
        <f>'STUDENT PROFILE'!$A$16</f>
        <v>10</v>
      </c>
      <c r="BG84" s="426" t="str">
        <f>'STUDENT PROFILE'!$C$16</f>
        <v>Ruchika</v>
      </c>
      <c r="BH84" s="427">
        <f>'STUDENT PROFILE'!$D$16</f>
        <v>2738</v>
      </c>
      <c r="BI84" s="428">
        <v>8</v>
      </c>
      <c r="BJ84" s="428">
        <v>8</v>
      </c>
      <c r="BK84" s="428">
        <v>8</v>
      </c>
      <c r="BL84" s="428"/>
      <c r="BM84" s="428"/>
      <c r="BN84" s="428">
        <v>45</v>
      </c>
      <c r="BO84" s="429">
        <f t="shared" si="97"/>
        <v>69</v>
      </c>
      <c r="BP84" s="429">
        <f t="shared" si="98"/>
        <v>87</v>
      </c>
      <c r="BQ84" s="430" t="str">
        <f t="shared" si="99"/>
        <v>A2</v>
      </c>
      <c r="BR84" s="430" t="str">
        <f t="shared" si="100"/>
        <v>9</v>
      </c>
      <c r="BS84" s="686"/>
      <c r="BT84" s="464">
        <f>'STUDENT PROFILE'!$A$16</f>
        <v>10</v>
      </c>
      <c r="BU84" s="465" t="str">
        <f>'STUDENT PROFILE'!$C$16</f>
        <v>Ruchika</v>
      </c>
      <c r="BV84" s="466">
        <f>'STUDENT PROFILE'!$D$16</f>
        <v>2738</v>
      </c>
      <c r="BW84" s="431">
        <v>90</v>
      </c>
      <c r="BX84" s="429">
        <f t="shared" si="101"/>
        <v>102</v>
      </c>
      <c r="BY84" s="429">
        <f t="shared" si="102"/>
        <v>113</v>
      </c>
      <c r="BZ84" s="430" t="str">
        <f t="shared" si="103"/>
        <v>A1</v>
      </c>
      <c r="CA84" s="430" t="str">
        <f t="shared" si="104"/>
        <v>10</v>
      </c>
      <c r="CB84" s="429">
        <f t="shared" si="105"/>
        <v>8.6999999999999993</v>
      </c>
      <c r="CC84" s="429">
        <f t="shared" si="106"/>
        <v>8.6999999999999993</v>
      </c>
      <c r="CD84" s="429">
        <f t="shared" si="107"/>
        <v>33.9</v>
      </c>
      <c r="CE84" s="430">
        <f t="shared" si="108"/>
        <v>51</v>
      </c>
      <c r="CF84" s="430" t="str">
        <f t="shared" si="109"/>
        <v>A1</v>
      </c>
      <c r="CG84" s="686"/>
      <c r="CH84" s="425">
        <f>'STUDENT PROFILE'!$A$16</f>
        <v>10</v>
      </c>
      <c r="CI84" s="426" t="str">
        <f>'STUDENT PROFILE'!$C$16</f>
        <v>Ruchika</v>
      </c>
      <c r="CJ84" s="427">
        <f>'STUDENT PROFILE'!$D$16</f>
        <v>2738</v>
      </c>
      <c r="CK84" s="429">
        <f t="shared" si="67"/>
        <v>8.6999999999999993</v>
      </c>
      <c r="CL84" s="429">
        <f t="shared" si="68"/>
        <v>8.6999999999999993</v>
      </c>
      <c r="CM84" s="429">
        <f t="shared" si="69"/>
        <v>27</v>
      </c>
      <c r="CN84" s="430">
        <f t="shared" si="70"/>
        <v>45</v>
      </c>
      <c r="CO84" s="429">
        <f t="shared" si="71"/>
        <v>8.6999999999999993</v>
      </c>
      <c r="CP84" s="429">
        <f t="shared" si="72"/>
        <v>8.6999999999999993</v>
      </c>
      <c r="CQ84" s="429">
        <f t="shared" si="73"/>
        <v>33.9</v>
      </c>
      <c r="CR84" s="433">
        <f t="shared" si="74"/>
        <v>51</v>
      </c>
      <c r="CS84" s="433">
        <f t="shared" si="110"/>
        <v>87</v>
      </c>
      <c r="CT84" s="433">
        <f t="shared" si="111"/>
        <v>102</v>
      </c>
      <c r="CU84" s="430">
        <f t="shared" si="112"/>
        <v>96</v>
      </c>
      <c r="CV84" s="430" t="str">
        <f t="shared" si="113"/>
        <v>A1</v>
      </c>
      <c r="CW84" s="430" t="str">
        <f t="shared" si="114"/>
        <v>10</v>
      </c>
      <c r="CX84" s="686"/>
      <c r="CY84" s="425">
        <f>'STUDENT PROFILE'!$A$16</f>
        <v>10</v>
      </c>
      <c r="CZ84" s="426" t="str">
        <f>'STUDENT PROFILE'!$C$16</f>
        <v>Ruchika</v>
      </c>
      <c r="DA84" s="427">
        <f>'STUDENT PROFILE'!$D$16</f>
        <v>2738</v>
      </c>
      <c r="DB84" s="429" t="str">
        <f t="shared" si="115"/>
        <v>A2</v>
      </c>
      <c r="DC84" s="429" t="str">
        <f t="shared" si="116"/>
        <v>A2</v>
      </c>
      <c r="DD84" s="429" t="str">
        <f t="shared" si="117"/>
        <v>A2</v>
      </c>
      <c r="DE84" s="430" t="str">
        <f t="shared" si="118"/>
        <v>A2</v>
      </c>
      <c r="DF84" s="429" t="str">
        <f t="shared" si="119"/>
        <v>A2</v>
      </c>
      <c r="DG84" s="429" t="str">
        <f t="shared" si="120"/>
        <v>A2</v>
      </c>
      <c r="DH84" s="429" t="str">
        <f t="shared" si="121"/>
        <v>A1</v>
      </c>
      <c r="DI84" s="433">
        <f t="shared" si="122"/>
        <v>0</v>
      </c>
      <c r="DJ84" s="430" t="str">
        <f t="shared" si="123"/>
        <v>A2</v>
      </c>
      <c r="DK84" s="430" t="str">
        <f t="shared" si="124"/>
        <v>A1</v>
      </c>
      <c r="DL84" s="430" t="str">
        <f t="shared" si="125"/>
        <v>A1</v>
      </c>
    </row>
    <row r="85" spans="1:116" ht="15" customHeight="1">
      <c r="A85" s="686"/>
      <c r="B85" s="425">
        <f>'STUDENT PROFILE'!$A$17</f>
        <v>11</v>
      </c>
      <c r="C85" s="426" t="str">
        <f>'STUDENT PROFILE'!$C$17</f>
        <v>Hitesh Kumar</v>
      </c>
      <c r="D85" s="427">
        <f>'STUDENT PROFILE'!$D$17</f>
        <v>2739</v>
      </c>
      <c r="E85" s="428">
        <v>8</v>
      </c>
      <c r="F85" s="428">
        <v>8</v>
      </c>
      <c r="G85" s="428">
        <v>8</v>
      </c>
      <c r="H85" s="428"/>
      <c r="I85" s="428"/>
      <c r="J85" s="428">
        <v>40</v>
      </c>
      <c r="K85" s="429">
        <f t="shared" si="76"/>
        <v>64</v>
      </c>
      <c r="L85" s="429">
        <f t="shared" si="77"/>
        <v>80</v>
      </c>
      <c r="M85" s="430" t="str">
        <f t="shared" si="78"/>
        <v>B1</v>
      </c>
      <c r="N85" s="430" t="str">
        <f t="shared" si="79"/>
        <v>8</v>
      </c>
      <c r="O85" s="770"/>
      <c r="P85" s="425">
        <f>'STUDENT PROFILE'!$A$17</f>
        <v>11</v>
      </c>
      <c r="Q85" s="426" t="str">
        <f>'STUDENT PROFILE'!$C$17</f>
        <v>Hitesh Kumar</v>
      </c>
      <c r="R85" s="427">
        <f>'STUDENT PROFILE'!$D$17</f>
        <v>2739</v>
      </c>
      <c r="S85" s="428">
        <v>8</v>
      </c>
      <c r="T85" s="428">
        <v>8</v>
      </c>
      <c r="U85" s="428">
        <v>8</v>
      </c>
      <c r="V85" s="428"/>
      <c r="W85" s="428"/>
      <c r="X85" s="428">
        <v>40</v>
      </c>
      <c r="Y85" s="429">
        <f t="shared" si="80"/>
        <v>64</v>
      </c>
      <c r="Z85" s="429">
        <f t="shared" si="81"/>
        <v>80</v>
      </c>
      <c r="AA85" s="430" t="str">
        <f t="shared" si="82"/>
        <v>B1</v>
      </c>
      <c r="AB85" s="430" t="str">
        <f t="shared" si="83"/>
        <v>8</v>
      </c>
      <c r="AC85" s="686"/>
      <c r="AD85" s="425">
        <f>'STUDENT PROFILE'!$A$17</f>
        <v>11</v>
      </c>
      <c r="AE85" s="426" t="str">
        <f>'STUDENT PROFILE'!$C$17</f>
        <v>Hitesh Kumar</v>
      </c>
      <c r="AF85" s="427">
        <f>'STUDENT PROFILE'!$D$17</f>
        <v>2739</v>
      </c>
      <c r="AG85" s="431">
        <v>80</v>
      </c>
      <c r="AH85" s="429">
        <f t="shared" si="84"/>
        <v>72</v>
      </c>
      <c r="AI85" s="429">
        <f t="shared" si="85"/>
        <v>80</v>
      </c>
      <c r="AJ85" s="430" t="str">
        <f t="shared" si="86"/>
        <v>B1</v>
      </c>
      <c r="AK85" s="430" t="str">
        <f t="shared" si="87"/>
        <v>8</v>
      </c>
      <c r="AL85" s="429">
        <f t="shared" si="88"/>
        <v>8</v>
      </c>
      <c r="AM85" s="429">
        <f t="shared" si="89"/>
        <v>8</v>
      </c>
      <c r="AN85" s="429">
        <f t="shared" si="90"/>
        <v>24</v>
      </c>
      <c r="AO85" s="430">
        <f t="shared" si="91"/>
        <v>40</v>
      </c>
      <c r="AP85" s="430" t="str">
        <f t="shared" si="92"/>
        <v>B1</v>
      </c>
      <c r="AQ85" s="686"/>
      <c r="AR85" s="425">
        <f>'STUDENT PROFILE'!$A$17</f>
        <v>11</v>
      </c>
      <c r="AS85" s="426" t="str">
        <f>'STUDENT PROFILE'!$C$17</f>
        <v>Hitesh Kumar</v>
      </c>
      <c r="AT85" s="427">
        <f>'STUDENT PROFILE'!$D$17</f>
        <v>2739</v>
      </c>
      <c r="AU85" s="428">
        <v>8</v>
      </c>
      <c r="AV85" s="428">
        <v>8</v>
      </c>
      <c r="AW85" s="428">
        <v>8</v>
      </c>
      <c r="AX85" s="428"/>
      <c r="AY85" s="428"/>
      <c r="AZ85" s="428">
        <v>40</v>
      </c>
      <c r="BA85" s="429">
        <f t="shared" si="93"/>
        <v>64</v>
      </c>
      <c r="BB85" s="429">
        <f t="shared" si="94"/>
        <v>80</v>
      </c>
      <c r="BC85" s="430" t="str">
        <f t="shared" si="95"/>
        <v>B1</v>
      </c>
      <c r="BD85" s="430" t="str">
        <f t="shared" si="96"/>
        <v>8</v>
      </c>
      <c r="BE85" s="686"/>
      <c r="BF85" s="425">
        <f>'STUDENT PROFILE'!$A$17</f>
        <v>11</v>
      </c>
      <c r="BG85" s="426" t="str">
        <f>'STUDENT PROFILE'!$C$17</f>
        <v>Hitesh Kumar</v>
      </c>
      <c r="BH85" s="427">
        <f>'STUDENT PROFILE'!$D$17</f>
        <v>2739</v>
      </c>
      <c r="BI85" s="428">
        <v>8</v>
      </c>
      <c r="BJ85" s="428">
        <v>8</v>
      </c>
      <c r="BK85" s="428">
        <v>8</v>
      </c>
      <c r="BL85" s="428"/>
      <c r="BM85" s="428"/>
      <c r="BN85" s="428">
        <v>40</v>
      </c>
      <c r="BO85" s="429">
        <f t="shared" si="97"/>
        <v>64</v>
      </c>
      <c r="BP85" s="429">
        <f t="shared" si="98"/>
        <v>80</v>
      </c>
      <c r="BQ85" s="430" t="str">
        <f t="shared" si="99"/>
        <v>B1</v>
      </c>
      <c r="BR85" s="430" t="str">
        <f t="shared" si="100"/>
        <v>8</v>
      </c>
      <c r="BS85" s="686"/>
      <c r="BT85" s="464">
        <f>'STUDENT PROFILE'!$A$17</f>
        <v>11</v>
      </c>
      <c r="BU85" s="465" t="str">
        <f>'STUDENT PROFILE'!$C$17</f>
        <v>Hitesh Kumar</v>
      </c>
      <c r="BV85" s="466">
        <f>'STUDENT PROFILE'!$D$17</f>
        <v>2739</v>
      </c>
      <c r="BW85" s="431">
        <v>80</v>
      </c>
      <c r="BX85" s="429">
        <f t="shared" si="101"/>
        <v>90</v>
      </c>
      <c r="BY85" s="429">
        <f t="shared" si="102"/>
        <v>100</v>
      </c>
      <c r="BZ85" s="430" t="str">
        <f t="shared" si="103"/>
        <v>A1</v>
      </c>
      <c r="CA85" s="430" t="str">
        <f t="shared" si="104"/>
        <v>10</v>
      </c>
      <c r="CB85" s="429">
        <f t="shared" si="105"/>
        <v>8</v>
      </c>
      <c r="CC85" s="429">
        <f t="shared" si="106"/>
        <v>8</v>
      </c>
      <c r="CD85" s="429">
        <f t="shared" si="107"/>
        <v>30</v>
      </c>
      <c r="CE85" s="430">
        <f t="shared" si="108"/>
        <v>46</v>
      </c>
      <c r="CF85" s="430" t="str">
        <f t="shared" si="109"/>
        <v>A1</v>
      </c>
      <c r="CG85" s="686"/>
      <c r="CH85" s="425">
        <f>'STUDENT PROFILE'!$A$17</f>
        <v>11</v>
      </c>
      <c r="CI85" s="426" t="str">
        <f>'STUDENT PROFILE'!$C$17</f>
        <v>Hitesh Kumar</v>
      </c>
      <c r="CJ85" s="427">
        <f>'STUDENT PROFILE'!$D$17</f>
        <v>2739</v>
      </c>
      <c r="CK85" s="429">
        <f t="shared" si="67"/>
        <v>8</v>
      </c>
      <c r="CL85" s="429">
        <f t="shared" si="68"/>
        <v>8</v>
      </c>
      <c r="CM85" s="429">
        <f t="shared" si="69"/>
        <v>24</v>
      </c>
      <c r="CN85" s="430">
        <f t="shared" si="70"/>
        <v>40</v>
      </c>
      <c r="CO85" s="429">
        <f t="shared" si="71"/>
        <v>8</v>
      </c>
      <c r="CP85" s="429">
        <f t="shared" si="72"/>
        <v>8</v>
      </c>
      <c r="CQ85" s="429">
        <f t="shared" si="73"/>
        <v>30</v>
      </c>
      <c r="CR85" s="433">
        <f t="shared" si="74"/>
        <v>46</v>
      </c>
      <c r="CS85" s="433">
        <f t="shared" si="110"/>
        <v>80</v>
      </c>
      <c r="CT85" s="433">
        <f t="shared" si="111"/>
        <v>90</v>
      </c>
      <c r="CU85" s="430">
        <f t="shared" si="112"/>
        <v>86</v>
      </c>
      <c r="CV85" s="430" t="str">
        <f t="shared" si="113"/>
        <v>A2</v>
      </c>
      <c r="CW85" s="430" t="str">
        <f t="shared" si="114"/>
        <v>9</v>
      </c>
      <c r="CX85" s="686"/>
      <c r="CY85" s="425">
        <f>'STUDENT PROFILE'!$A$17</f>
        <v>11</v>
      </c>
      <c r="CZ85" s="426" t="str">
        <f>'STUDENT PROFILE'!$C$17</f>
        <v>Hitesh Kumar</v>
      </c>
      <c r="DA85" s="427">
        <f>'STUDENT PROFILE'!$D$17</f>
        <v>2739</v>
      </c>
      <c r="DB85" s="429" t="str">
        <f t="shared" si="115"/>
        <v>B1</v>
      </c>
      <c r="DC85" s="429" t="str">
        <f t="shared" si="116"/>
        <v>B1</v>
      </c>
      <c r="DD85" s="429" t="str">
        <f t="shared" si="117"/>
        <v>B1</v>
      </c>
      <c r="DE85" s="430" t="str">
        <f t="shared" si="118"/>
        <v>B1</v>
      </c>
      <c r="DF85" s="429" t="str">
        <f t="shared" si="119"/>
        <v>B1</v>
      </c>
      <c r="DG85" s="429" t="str">
        <f t="shared" si="120"/>
        <v>B1</v>
      </c>
      <c r="DH85" s="429" t="str">
        <f t="shared" si="121"/>
        <v>A1</v>
      </c>
      <c r="DI85" s="433">
        <f t="shared" si="122"/>
        <v>0</v>
      </c>
      <c r="DJ85" s="430" t="str">
        <f t="shared" si="123"/>
        <v>B1</v>
      </c>
      <c r="DK85" s="430" t="str">
        <f t="shared" si="124"/>
        <v>A2</v>
      </c>
      <c r="DL85" s="430" t="str">
        <f t="shared" si="125"/>
        <v>A2</v>
      </c>
    </row>
    <row r="86" spans="1:116" ht="15" customHeight="1">
      <c r="A86" s="686"/>
      <c r="B86" s="425">
        <f>'STUDENT PROFILE'!$A$18</f>
        <v>12</v>
      </c>
      <c r="C86" s="426" t="str">
        <f>'STUDENT PROFILE'!$C$18</f>
        <v>Ankit Yadav</v>
      </c>
      <c r="D86" s="427">
        <f>'STUDENT PROFILE'!$D$18</f>
        <v>2740</v>
      </c>
      <c r="E86" s="428">
        <v>8</v>
      </c>
      <c r="F86" s="428">
        <v>8</v>
      </c>
      <c r="G86" s="428">
        <v>8</v>
      </c>
      <c r="H86" s="428"/>
      <c r="I86" s="428"/>
      <c r="J86" s="428">
        <v>40</v>
      </c>
      <c r="K86" s="429">
        <f t="shared" si="76"/>
        <v>64</v>
      </c>
      <c r="L86" s="429">
        <f t="shared" si="77"/>
        <v>80</v>
      </c>
      <c r="M86" s="430" t="str">
        <f t="shared" si="78"/>
        <v>B1</v>
      </c>
      <c r="N86" s="430" t="str">
        <f t="shared" si="79"/>
        <v>8</v>
      </c>
      <c r="O86" s="770"/>
      <c r="P86" s="425">
        <f>'STUDENT PROFILE'!$A$18</f>
        <v>12</v>
      </c>
      <c r="Q86" s="426" t="str">
        <f>'STUDENT PROFILE'!$C$18</f>
        <v>Ankit Yadav</v>
      </c>
      <c r="R86" s="427">
        <f>'STUDENT PROFILE'!$D$18</f>
        <v>2740</v>
      </c>
      <c r="S86" s="428">
        <v>8</v>
      </c>
      <c r="T86" s="428">
        <v>8</v>
      </c>
      <c r="U86" s="428">
        <v>8</v>
      </c>
      <c r="V86" s="428"/>
      <c r="W86" s="428"/>
      <c r="X86" s="428">
        <v>40</v>
      </c>
      <c r="Y86" s="429">
        <f t="shared" si="80"/>
        <v>64</v>
      </c>
      <c r="Z86" s="429">
        <f t="shared" si="81"/>
        <v>80</v>
      </c>
      <c r="AA86" s="430" t="str">
        <f t="shared" si="82"/>
        <v>B1</v>
      </c>
      <c r="AB86" s="430" t="str">
        <f t="shared" si="83"/>
        <v>8</v>
      </c>
      <c r="AC86" s="686"/>
      <c r="AD86" s="425">
        <f>'STUDENT PROFILE'!$A$18</f>
        <v>12</v>
      </c>
      <c r="AE86" s="426" t="str">
        <f>'STUDENT PROFILE'!$C$18</f>
        <v>Ankit Yadav</v>
      </c>
      <c r="AF86" s="427">
        <f>'STUDENT PROFILE'!$D$18</f>
        <v>2740</v>
      </c>
      <c r="AG86" s="431">
        <v>80</v>
      </c>
      <c r="AH86" s="429">
        <f t="shared" si="84"/>
        <v>72</v>
      </c>
      <c r="AI86" s="429">
        <f t="shared" si="85"/>
        <v>80</v>
      </c>
      <c r="AJ86" s="430" t="str">
        <f t="shared" si="86"/>
        <v>B1</v>
      </c>
      <c r="AK86" s="430" t="str">
        <f t="shared" si="87"/>
        <v>8</v>
      </c>
      <c r="AL86" s="429">
        <f t="shared" si="88"/>
        <v>8</v>
      </c>
      <c r="AM86" s="429">
        <f t="shared" si="89"/>
        <v>8</v>
      </c>
      <c r="AN86" s="429">
        <f t="shared" si="90"/>
        <v>24</v>
      </c>
      <c r="AO86" s="430">
        <f t="shared" si="91"/>
        <v>40</v>
      </c>
      <c r="AP86" s="430" t="str">
        <f t="shared" si="92"/>
        <v>B1</v>
      </c>
      <c r="AQ86" s="686"/>
      <c r="AR86" s="425">
        <f>'STUDENT PROFILE'!$A$18</f>
        <v>12</v>
      </c>
      <c r="AS86" s="426" t="str">
        <f>'STUDENT PROFILE'!$C$18</f>
        <v>Ankit Yadav</v>
      </c>
      <c r="AT86" s="427">
        <f>'STUDENT PROFILE'!$D$18</f>
        <v>2740</v>
      </c>
      <c r="AU86" s="428">
        <v>8</v>
      </c>
      <c r="AV86" s="428">
        <v>8</v>
      </c>
      <c r="AW86" s="428">
        <v>8</v>
      </c>
      <c r="AX86" s="428"/>
      <c r="AY86" s="428"/>
      <c r="AZ86" s="428">
        <v>40</v>
      </c>
      <c r="BA86" s="429">
        <f t="shared" si="93"/>
        <v>64</v>
      </c>
      <c r="BB86" s="429">
        <f t="shared" si="94"/>
        <v>80</v>
      </c>
      <c r="BC86" s="430" t="str">
        <f t="shared" si="95"/>
        <v>B1</v>
      </c>
      <c r="BD86" s="430" t="str">
        <f t="shared" si="96"/>
        <v>8</v>
      </c>
      <c r="BE86" s="686"/>
      <c r="BF86" s="425">
        <f>'STUDENT PROFILE'!$A$18</f>
        <v>12</v>
      </c>
      <c r="BG86" s="426" t="str">
        <f>'STUDENT PROFILE'!$C$18</f>
        <v>Ankit Yadav</v>
      </c>
      <c r="BH86" s="427">
        <f>'STUDENT PROFILE'!$D$18</f>
        <v>2740</v>
      </c>
      <c r="BI86" s="428">
        <v>8</v>
      </c>
      <c r="BJ86" s="428">
        <v>8</v>
      </c>
      <c r="BK86" s="428">
        <v>8</v>
      </c>
      <c r="BL86" s="428"/>
      <c r="BM86" s="428"/>
      <c r="BN86" s="428">
        <v>40</v>
      </c>
      <c r="BO86" s="429">
        <f t="shared" si="97"/>
        <v>64</v>
      </c>
      <c r="BP86" s="429">
        <f t="shared" si="98"/>
        <v>80</v>
      </c>
      <c r="BQ86" s="430" t="str">
        <f t="shared" si="99"/>
        <v>B1</v>
      </c>
      <c r="BR86" s="430" t="str">
        <f t="shared" si="100"/>
        <v>8</v>
      </c>
      <c r="BS86" s="686"/>
      <c r="BT86" s="464">
        <f>'STUDENT PROFILE'!$A$18</f>
        <v>12</v>
      </c>
      <c r="BU86" s="465" t="str">
        <f>'STUDENT PROFILE'!$C$18</f>
        <v>Ankit Yadav</v>
      </c>
      <c r="BV86" s="466">
        <f>'STUDENT PROFILE'!$D$18</f>
        <v>2740</v>
      </c>
      <c r="BW86" s="431">
        <v>80</v>
      </c>
      <c r="BX86" s="429">
        <f t="shared" si="101"/>
        <v>90</v>
      </c>
      <c r="BY86" s="429">
        <f t="shared" si="102"/>
        <v>100</v>
      </c>
      <c r="BZ86" s="430" t="str">
        <f t="shared" si="103"/>
        <v>A1</v>
      </c>
      <c r="CA86" s="430" t="str">
        <f t="shared" si="104"/>
        <v>10</v>
      </c>
      <c r="CB86" s="429">
        <f t="shared" si="105"/>
        <v>8</v>
      </c>
      <c r="CC86" s="429">
        <f t="shared" si="106"/>
        <v>8</v>
      </c>
      <c r="CD86" s="429">
        <f t="shared" si="107"/>
        <v>30</v>
      </c>
      <c r="CE86" s="430">
        <f t="shared" si="108"/>
        <v>46</v>
      </c>
      <c r="CF86" s="430" t="str">
        <f t="shared" si="109"/>
        <v>A1</v>
      </c>
      <c r="CG86" s="686"/>
      <c r="CH86" s="425">
        <f>'STUDENT PROFILE'!$A$18</f>
        <v>12</v>
      </c>
      <c r="CI86" s="426" t="str">
        <f>'STUDENT PROFILE'!$C$18</f>
        <v>Ankit Yadav</v>
      </c>
      <c r="CJ86" s="427">
        <f>'STUDENT PROFILE'!$D$18</f>
        <v>2740</v>
      </c>
      <c r="CK86" s="429">
        <f t="shared" si="67"/>
        <v>8</v>
      </c>
      <c r="CL86" s="429">
        <f t="shared" si="68"/>
        <v>8</v>
      </c>
      <c r="CM86" s="429">
        <f t="shared" si="69"/>
        <v>24</v>
      </c>
      <c r="CN86" s="430">
        <f t="shared" si="70"/>
        <v>40</v>
      </c>
      <c r="CO86" s="429">
        <f t="shared" si="71"/>
        <v>8</v>
      </c>
      <c r="CP86" s="429">
        <f t="shared" si="72"/>
        <v>8</v>
      </c>
      <c r="CQ86" s="429">
        <f t="shared" si="73"/>
        <v>30</v>
      </c>
      <c r="CR86" s="433">
        <f t="shared" si="74"/>
        <v>46</v>
      </c>
      <c r="CS86" s="433">
        <f t="shared" si="110"/>
        <v>80</v>
      </c>
      <c r="CT86" s="433">
        <f t="shared" si="111"/>
        <v>90</v>
      </c>
      <c r="CU86" s="430">
        <f t="shared" si="112"/>
        <v>86</v>
      </c>
      <c r="CV86" s="430" t="str">
        <f t="shared" si="113"/>
        <v>A2</v>
      </c>
      <c r="CW86" s="430" t="str">
        <f t="shared" si="114"/>
        <v>9</v>
      </c>
      <c r="CX86" s="686"/>
      <c r="CY86" s="425">
        <f>'STUDENT PROFILE'!$A$18</f>
        <v>12</v>
      </c>
      <c r="CZ86" s="426" t="str">
        <f>'STUDENT PROFILE'!$C$18</f>
        <v>Ankit Yadav</v>
      </c>
      <c r="DA86" s="427">
        <f>'STUDENT PROFILE'!$D$18</f>
        <v>2740</v>
      </c>
      <c r="DB86" s="429" t="str">
        <f t="shared" si="115"/>
        <v>B1</v>
      </c>
      <c r="DC86" s="429" t="str">
        <f t="shared" si="116"/>
        <v>B1</v>
      </c>
      <c r="DD86" s="429" t="str">
        <f t="shared" si="117"/>
        <v>B1</v>
      </c>
      <c r="DE86" s="430" t="str">
        <f t="shared" si="118"/>
        <v>B1</v>
      </c>
      <c r="DF86" s="429" t="str">
        <f t="shared" si="119"/>
        <v>B1</v>
      </c>
      <c r="DG86" s="429" t="str">
        <f t="shared" si="120"/>
        <v>B1</v>
      </c>
      <c r="DH86" s="429" t="str">
        <f t="shared" si="121"/>
        <v>A1</v>
      </c>
      <c r="DI86" s="433">
        <f t="shared" si="122"/>
        <v>0</v>
      </c>
      <c r="DJ86" s="430" t="str">
        <f t="shared" si="123"/>
        <v>B1</v>
      </c>
      <c r="DK86" s="430" t="str">
        <f t="shared" si="124"/>
        <v>A2</v>
      </c>
      <c r="DL86" s="430" t="str">
        <f t="shared" si="125"/>
        <v>A2</v>
      </c>
    </row>
    <row r="87" spans="1:116" ht="15" customHeight="1">
      <c r="A87" s="686"/>
      <c r="B87" s="425">
        <f>'STUDENT PROFILE'!$A$19</f>
        <v>13</v>
      </c>
      <c r="C87" s="426" t="str">
        <f>'STUDENT PROFILE'!$C$19</f>
        <v>Kuldeep</v>
      </c>
      <c r="D87" s="427">
        <f>'STUDENT PROFILE'!$D$19</f>
        <v>2741</v>
      </c>
      <c r="E87" s="428">
        <v>8</v>
      </c>
      <c r="F87" s="428">
        <v>8</v>
      </c>
      <c r="G87" s="428">
        <v>8</v>
      </c>
      <c r="H87" s="428"/>
      <c r="I87" s="428"/>
      <c r="J87" s="428">
        <v>40</v>
      </c>
      <c r="K87" s="429">
        <f t="shared" si="76"/>
        <v>64</v>
      </c>
      <c r="L87" s="429">
        <f t="shared" si="77"/>
        <v>80</v>
      </c>
      <c r="M87" s="430" t="str">
        <f t="shared" si="78"/>
        <v>B1</v>
      </c>
      <c r="N87" s="430" t="str">
        <f t="shared" si="79"/>
        <v>8</v>
      </c>
      <c r="O87" s="770"/>
      <c r="P87" s="425">
        <f>'STUDENT PROFILE'!$A$19</f>
        <v>13</v>
      </c>
      <c r="Q87" s="426" t="str">
        <f>'STUDENT PROFILE'!$C$19</f>
        <v>Kuldeep</v>
      </c>
      <c r="R87" s="427">
        <f>'STUDENT PROFILE'!$D$19</f>
        <v>2741</v>
      </c>
      <c r="S87" s="428">
        <v>8</v>
      </c>
      <c r="T87" s="428">
        <v>8</v>
      </c>
      <c r="U87" s="428">
        <v>8</v>
      </c>
      <c r="V87" s="428"/>
      <c r="W87" s="428"/>
      <c r="X87" s="428">
        <v>40</v>
      </c>
      <c r="Y87" s="429">
        <f t="shared" si="80"/>
        <v>64</v>
      </c>
      <c r="Z87" s="429">
        <f t="shared" si="81"/>
        <v>80</v>
      </c>
      <c r="AA87" s="430" t="str">
        <f t="shared" si="82"/>
        <v>B1</v>
      </c>
      <c r="AB87" s="430" t="str">
        <f t="shared" si="83"/>
        <v>8</v>
      </c>
      <c r="AC87" s="686"/>
      <c r="AD87" s="425">
        <f>'STUDENT PROFILE'!$A$19</f>
        <v>13</v>
      </c>
      <c r="AE87" s="426" t="str">
        <f>'STUDENT PROFILE'!$C$19</f>
        <v>Kuldeep</v>
      </c>
      <c r="AF87" s="427">
        <f>'STUDENT PROFILE'!$D$19</f>
        <v>2741</v>
      </c>
      <c r="AG87" s="431">
        <v>80</v>
      </c>
      <c r="AH87" s="429">
        <f t="shared" si="84"/>
        <v>72</v>
      </c>
      <c r="AI87" s="429">
        <f t="shared" si="85"/>
        <v>80</v>
      </c>
      <c r="AJ87" s="430" t="str">
        <f t="shared" si="86"/>
        <v>B1</v>
      </c>
      <c r="AK87" s="430" t="str">
        <f t="shared" si="87"/>
        <v>8</v>
      </c>
      <c r="AL87" s="429">
        <f t="shared" si="88"/>
        <v>8</v>
      </c>
      <c r="AM87" s="429">
        <f t="shared" si="89"/>
        <v>8</v>
      </c>
      <c r="AN87" s="429">
        <f t="shared" si="90"/>
        <v>24</v>
      </c>
      <c r="AO87" s="430">
        <f t="shared" si="91"/>
        <v>40</v>
      </c>
      <c r="AP87" s="430" t="str">
        <f t="shared" si="92"/>
        <v>B1</v>
      </c>
      <c r="AQ87" s="686"/>
      <c r="AR87" s="425">
        <f>'STUDENT PROFILE'!$A$19</f>
        <v>13</v>
      </c>
      <c r="AS87" s="426" t="str">
        <f>'STUDENT PROFILE'!$C$19</f>
        <v>Kuldeep</v>
      </c>
      <c r="AT87" s="427">
        <f>'STUDENT PROFILE'!$D$19</f>
        <v>2741</v>
      </c>
      <c r="AU87" s="428">
        <v>8</v>
      </c>
      <c r="AV87" s="428">
        <v>8</v>
      </c>
      <c r="AW87" s="428">
        <v>8</v>
      </c>
      <c r="AX87" s="428"/>
      <c r="AY87" s="428"/>
      <c r="AZ87" s="428">
        <v>40</v>
      </c>
      <c r="BA87" s="429">
        <f t="shared" si="93"/>
        <v>64</v>
      </c>
      <c r="BB87" s="429">
        <f t="shared" si="94"/>
        <v>80</v>
      </c>
      <c r="BC87" s="430" t="str">
        <f t="shared" si="95"/>
        <v>B1</v>
      </c>
      <c r="BD87" s="430" t="str">
        <f t="shared" si="96"/>
        <v>8</v>
      </c>
      <c r="BE87" s="686"/>
      <c r="BF87" s="425">
        <f>'STUDENT PROFILE'!$A$19</f>
        <v>13</v>
      </c>
      <c r="BG87" s="426" t="str">
        <f>'STUDENT PROFILE'!$C$19</f>
        <v>Kuldeep</v>
      </c>
      <c r="BH87" s="427">
        <f>'STUDENT PROFILE'!$D$19</f>
        <v>2741</v>
      </c>
      <c r="BI87" s="428">
        <v>8</v>
      </c>
      <c r="BJ87" s="428">
        <v>8</v>
      </c>
      <c r="BK87" s="428">
        <v>8</v>
      </c>
      <c r="BL87" s="428"/>
      <c r="BM87" s="428"/>
      <c r="BN87" s="428">
        <v>40</v>
      </c>
      <c r="BO87" s="429">
        <f t="shared" si="97"/>
        <v>64</v>
      </c>
      <c r="BP87" s="429">
        <f t="shared" si="98"/>
        <v>80</v>
      </c>
      <c r="BQ87" s="430" t="str">
        <f t="shared" si="99"/>
        <v>B1</v>
      </c>
      <c r="BR87" s="430" t="str">
        <f t="shared" si="100"/>
        <v>8</v>
      </c>
      <c r="BS87" s="686"/>
      <c r="BT87" s="464">
        <f>'STUDENT PROFILE'!$A$19</f>
        <v>13</v>
      </c>
      <c r="BU87" s="465" t="str">
        <f>'STUDENT PROFILE'!$C$19</f>
        <v>Kuldeep</v>
      </c>
      <c r="BV87" s="466">
        <f>'STUDENT PROFILE'!$D$19</f>
        <v>2741</v>
      </c>
      <c r="BW87" s="431">
        <v>80</v>
      </c>
      <c r="BX87" s="429">
        <f t="shared" si="101"/>
        <v>90</v>
      </c>
      <c r="BY87" s="429">
        <f t="shared" si="102"/>
        <v>100</v>
      </c>
      <c r="BZ87" s="430" t="str">
        <f t="shared" si="103"/>
        <v>A1</v>
      </c>
      <c r="CA87" s="430" t="str">
        <f t="shared" si="104"/>
        <v>10</v>
      </c>
      <c r="CB87" s="429">
        <f t="shared" si="105"/>
        <v>8</v>
      </c>
      <c r="CC87" s="429">
        <f t="shared" si="106"/>
        <v>8</v>
      </c>
      <c r="CD87" s="429">
        <f t="shared" si="107"/>
        <v>30</v>
      </c>
      <c r="CE87" s="430">
        <f t="shared" si="108"/>
        <v>46</v>
      </c>
      <c r="CF87" s="430" t="str">
        <f t="shared" si="109"/>
        <v>A1</v>
      </c>
      <c r="CG87" s="686"/>
      <c r="CH87" s="425">
        <f>'STUDENT PROFILE'!$A$19</f>
        <v>13</v>
      </c>
      <c r="CI87" s="426" t="str">
        <f>'STUDENT PROFILE'!$C$19</f>
        <v>Kuldeep</v>
      </c>
      <c r="CJ87" s="427">
        <f>'STUDENT PROFILE'!$D$19</f>
        <v>2741</v>
      </c>
      <c r="CK87" s="429">
        <f t="shared" si="67"/>
        <v>8</v>
      </c>
      <c r="CL87" s="429">
        <f t="shared" si="68"/>
        <v>8</v>
      </c>
      <c r="CM87" s="429">
        <f t="shared" si="69"/>
        <v>24</v>
      </c>
      <c r="CN87" s="430">
        <f t="shared" si="70"/>
        <v>40</v>
      </c>
      <c r="CO87" s="429">
        <f t="shared" si="71"/>
        <v>8</v>
      </c>
      <c r="CP87" s="429">
        <f t="shared" si="72"/>
        <v>8</v>
      </c>
      <c r="CQ87" s="429">
        <f t="shared" si="73"/>
        <v>30</v>
      </c>
      <c r="CR87" s="433">
        <f t="shared" si="74"/>
        <v>46</v>
      </c>
      <c r="CS87" s="433">
        <f t="shared" si="110"/>
        <v>80</v>
      </c>
      <c r="CT87" s="433">
        <f t="shared" si="111"/>
        <v>90</v>
      </c>
      <c r="CU87" s="430">
        <f t="shared" si="112"/>
        <v>86</v>
      </c>
      <c r="CV87" s="430" t="str">
        <f t="shared" si="113"/>
        <v>A2</v>
      </c>
      <c r="CW87" s="430" t="str">
        <f t="shared" si="114"/>
        <v>9</v>
      </c>
      <c r="CX87" s="686"/>
      <c r="CY87" s="425">
        <f>'STUDENT PROFILE'!$A$19</f>
        <v>13</v>
      </c>
      <c r="CZ87" s="426" t="str">
        <f>'STUDENT PROFILE'!$C$19</f>
        <v>Kuldeep</v>
      </c>
      <c r="DA87" s="427">
        <f>'STUDENT PROFILE'!$D$19</f>
        <v>2741</v>
      </c>
      <c r="DB87" s="429" t="str">
        <f t="shared" si="115"/>
        <v>B1</v>
      </c>
      <c r="DC87" s="429" t="str">
        <f t="shared" si="116"/>
        <v>B1</v>
      </c>
      <c r="DD87" s="429" t="str">
        <f t="shared" si="117"/>
        <v>B1</v>
      </c>
      <c r="DE87" s="430" t="str">
        <f t="shared" si="118"/>
        <v>B1</v>
      </c>
      <c r="DF87" s="429" t="str">
        <f t="shared" si="119"/>
        <v>B1</v>
      </c>
      <c r="DG87" s="429" t="str">
        <f t="shared" si="120"/>
        <v>B1</v>
      </c>
      <c r="DH87" s="429" t="str">
        <f t="shared" si="121"/>
        <v>A1</v>
      </c>
      <c r="DI87" s="433">
        <f t="shared" si="122"/>
        <v>0</v>
      </c>
      <c r="DJ87" s="430" t="str">
        <f t="shared" si="123"/>
        <v>B1</v>
      </c>
      <c r="DK87" s="430" t="str">
        <f t="shared" si="124"/>
        <v>A2</v>
      </c>
      <c r="DL87" s="430" t="str">
        <f t="shared" si="125"/>
        <v>A2</v>
      </c>
    </row>
    <row r="88" spans="1:116" ht="15" customHeight="1">
      <c r="A88" s="686"/>
      <c r="B88" s="425">
        <f>'STUDENT PROFILE'!$A$20</f>
        <v>14</v>
      </c>
      <c r="C88" s="426" t="str">
        <f>'STUDENT PROFILE'!$C$20</f>
        <v>Tejveer</v>
      </c>
      <c r="D88" s="427">
        <f>'STUDENT PROFILE'!$D$20</f>
        <v>2743</v>
      </c>
      <c r="E88" s="428">
        <v>8</v>
      </c>
      <c r="F88" s="428">
        <v>8</v>
      </c>
      <c r="G88" s="428">
        <v>8</v>
      </c>
      <c r="H88" s="428"/>
      <c r="I88" s="428"/>
      <c r="J88" s="428">
        <v>40</v>
      </c>
      <c r="K88" s="429">
        <f t="shared" si="76"/>
        <v>64</v>
      </c>
      <c r="L88" s="429">
        <f t="shared" si="77"/>
        <v>80</v>
      </c>
      <c r="M88" s="430" t="str">
        <f t="shared" si="78"/>
        <v>B1</v>
      </c>
      <c r="N88" s="430" t="str">
        <f t="shared" si="79"/>
        <v>8</v>
      </c>
      <c r="O88" s="770"/>
      <c r="P88" s="425">
        <f>'STUDENT PROFILE'!$A$20</f>
        <v>14</v>
      </c>
      <c r="Q88" s="426" t="str">
        <f>'STUDENT PROFILE'!$C$20</f>
        <v>Tejveer</v>
      </c>
      <c r="R88" s="427">
        <f>'STUDENT PROFILE'!$D$20</f>
        <v>2743</v>
      </c>
      <c r="S88" s="428">
        <v>8</v>
      </c>
      <c r="T88" s="428">
        <v>8</v>
      </c>
      <c r="U88" s="428">
        <v>8</v>
      </c>
      <c r="V88" s="428"/>
      <c r="W88" s="428"/>
      <c r="X88" s="428">
        <v>40</v>
      </c>
      <c r="Y88" s="429">
        <f t="shared" si="80"/>
        <v>64</v>
      </c>
      <c r="Z88" s="429">
        <f t="shared" si="81"/>
        <v>80</v>
      </c>
      <c r="AA88" s="430" t="str">
        <f t="shared" si="82"/>
        <v>B1</v>
      </c>
      <c r="AB88" s="430" t="str">
        <f t="shared" si="83"/>
        <v>8</v>
      </c>
      <c r="AC88" s="686"/>
      <c r="AD88" s="425">
        <f>'STUDENT PROFILE'!$A$20</f>
        <v>14</v>
      </c>
      <c r="AE88" s="426" t="str">
        <f>'STUDENT PROFILE'!$C$20</f>
        <v>Tejveer</v>
      </c>
      <c r="AF88" s="427">
        <f>'STUDENT PROFILE'!$D$20</f>
        <v>2743</v>
      </c>
      <c r="AG88" s="431">
        <v>80</v>
      </c>
      <c r="AH88" s="429">
        <f t="shared" si="84"/>
        <v>72</v>
      </c>
      <c r="AI88" s="429">
        <f t="shared" si="85"/>
        <v>80</v>
      </c>
      <c r="AJ88" s="430" t="str">
        <f t="shared" si="86"/>
        <v>B1</v>
      </c>
      <c r="AK88" s="430" t="str">
        <f t="shared" si="87"/>
        <v>8</v>
      </c>
      <c r="AL88" s="429">
        <f t="shared" si="88"/>
        <v>8</v>
      </c>
      <c r="AM88" s="429">
        <f t="shared" si="89"/>
        <v>8</v>
      </c>
      <c r="AN88" s="429">
        <f t="shared" si="90"/>
        <v>24</v>
      </c>
      <c r="AO88" s="430">
        <f t="shared" si="91"/>
        <v>40</v>
      </c>
      <c r="AP88" s="430" t="str">
        <f t="shared" si="92"/>
        <v>B1</v>
      </c>
      <c r="AQ88" s="686"/>
      <c r="AR88" s="425">
        <f>'STUDENT PROFILE'!$A$20</f>
        <v>14</v>
      </c>
      <c r="AS88" s="426" t="str">
        <f>'STUDENT PROFILE'!$C$20</f>
        <v>Tejveer</v>
      </c>
      <c r="AT88" s="427">
        <f>'STUDENT PROFILE'!$D$20</f>
        <v>2743</v>
      </c>
      <c r="AU88" s="428">
        <v>8</v>
      </c>
      <c r="AV88" s="428">
        <v>8</v>
      </c>
      <c r="AW88" s="428">
        <v>8</v>
      </c>
      <c r="AX88" s="428"/>
      <c r="AY88" s="428"/>
      <c r="AZ88" s="428">
        <v>40</v>
      </c>
      <c r="BA88" s="429">
        <f t="shared" si="93"/>
        <v>64</v>
      </c>
      <c r="BB88" s="429">
        <f t="shared" si="94"/>
        <v>80</v>
      </c>
      <c r="BC88" s="430" t="str">
        <f t="shared" si="95"/>
        <v>B1</v>
      </c>
      <c r="BD88" s="430" t="str">
        <f t="shared" si="96"/>
        <v>8</v>
      </c>
      <c r="BE88" s="686"/>
      <c r="BF88" s="425">
        <f>'STUDENT PROFILE'!$A$20</f>
        <v>14</v>
      </c>
      <c r="BG88" s="426" t="str">
        <f>'STUDENT PROFILE'!$C$20</f>
        <v>Tejveer</v>
      </c>
      <c r="BH88" s="427">
        <f>'STUDENT PROFILE'!$D$20</f>
        <v>2743</v>
      </c>
      <c r="BI88" s="428">
        <v>8</v>
      </c>
      <c r="BJ88" s="428">
        <v>8</v>
      </c>
      <c r="BK88" s="428">
        <v>8</v>
      </c>
      <c r="BL88" s="428"/>
      <c r="BM88" s="428"/>
      <c r="BN88" s="428">
        <v>40</v>
      </c>
      <c r="BO88" s="429">
        <f t="shared" si="97"/>
        <v>64</v>
      </c>
      <c r="BP88" s="429">
        <f t="shared" si="98"/>
        <v>80</v>
      </c>
      <c r="BQ88" s="430" t="str">
        <f t="shared" si="99"/>
        <v>B1</v>
      </c>
      <c r="BR88" s="430" t="str">
        <f t="shared" si="100"/>
        <v>8</v>
      </c>
      <c r="BS88" s="686"/>
      <c r="BT88" s="464">
        <f>'STUDENT PROFILE'!$A$20</f>
        <v>14</v>
      </c>
      <c r="BU88" s="465" t="str">
        <f>'STUDENT PROFILE'!$C$20</f>
        <v>Tejveer</v>
      </c>
      <c r="BV88" s="466">
        <f>'STUDENT PROFILE'!$D$20</f>
        <v>2743</v>
      </c>
      <c r="BW88" s="431">
        <v>80</v>
      </c>
      <c r="BX88" s="429">
        <f t="shared" si="101"/>
        <v>90</v>
      </c>
      <c r="BY88" s="429">
        <f t="shared" si="102"/>
        <v>100</v>
      </c>
      <c r="BZ88" s="430" t="str">
        <f t="shared" si="103"/>
        <v>A1</v>
      </c>
      <c r="CA88" s="430" t="str">
        <f t="shared" si="104"/>
        <v>10</v>
      </c>
      <c r="CB88" s="429">
        <f t="shared" si="105"/>
        <v>8</v>
      </c>
      <c r="CC88" s="429">
        <f t="shared" si="106"/>
        <v>8</v>
      </c>
      <c r="CD88" s="429">
        <f t="shared" si="107"/>
        <v>30</v>
      </c>
      <c r="CE88" s="430">
        <f t="shared" si="108"/>
        <v>46</v>
      </c>
      <c r="CF88" s="430" t="str">
        <f t="shared" si="109"/>
        <v>A1</v>
      </c>
      <c r="CG88" s="686"/>
      <c r="CH88" s="425">
        <f>'STUDENT PROFILE'!$A$20</f>
        <v>14</v>
      </c>
      <c r="CI88" s="426" t="str">
        <f>'STUDENT PROFILE'!$C$20</f>
        <v>Tejveer</v>
      </c>
      <c r="CJ88" s="427">
        <f>'STUDENT PROFILE'!$D$20</f>
        <v>2743</v>
      </c>
      <c r="CK88" s="429">
        <f t="shared" si="67"/>
        <v>8</v>
      </c>
      <c r="CL88" s="429">
        <f t="shared" si="68"/>
        <v>8</v>
      </c>
      <c r="CM88" s="429">
        <f t="shared" si="69"/>
        <v>24</v>
      </c>
      <c r="CN88" s="430">
        <f t="shared" si="70"/>
        <v>40</v>
      </c>
      <c r="CO88" s="429">
        <f t="shared" si="71"/>
        <v>8</v>
      </c>
      <c r="CP88" s="429">
        <f t="shared" si="72"/>
        <v>8</v>
      </c>
      <c r="CQ88" s="429">
        <f t="shared" si="73"/>
        <v>30</v>
      </c>
      <c r="CR88" s="433">
        <f t="shared" si="74"/>
        <v>46</v>
      </c>
      <c r="CS88" s="433">
        <f t="shared" si="110"/>
        <v>80</v>
      </c>
      <c r="CT88" s="433">
        <f t="shared" si="111"/>
        <v>90</v>
      </c>
      <c r="CU88" s="430">
        <f t="shared" si="112"/>
        <v>86</v>
      </c>
      <c r="CV88" s="430" t="str">
        <f t="shared" si="113"/>
        <v>A2</v>
      </c>
      <c r="CW88" s="430" t="str">
        <f t="shared" si="114"/>
        <v>9</v>
      </c>
      <c r="CX88" s="686"/>
      <c r="CY88" s="425">
        <f>'STUDENT PROFILE'!$A$20</f>
        <v>14</v>
      </c>
      <c r="CZ88" s="426" t="str">
        <f>'STUDENT PROFILE'!$C$20</f>
        <v>Tejveer</v>
      </c>
      <c r="DA88" s="427">
        <f>'STUDENT PROFILE'!$D$20</f>
        <v>2743</v>
      </c>
      <c r="DB88" s="429" t="str">
        <f t="shared" si="115"/>
        <v>B1</v>
      </c>
      <c r="DC88" s="429" t="str">
        <f t="shared" si="116"/>
        <v>B1</v>
      </c>
      <c r="DD88" s="429" t="str">
        <f t="shared" si="117"/>
        <v>B1</v>
      </c>
      <c r="DE88" s="430" t="str">
        <f t="shared" si="118"/>
        <v>B1</v>
      </c>
      <c r="DF88" s="429" t="str">
        <f t="shared" si="119"/>
        <v>B1</v>
      </c>
      <c r="DG88" s="429" t="str">
        <f t="shared" si="120"/>
        <v>B1</v>
      </c>
      <c r="DH88" s="429" t="str">
        <f t="shared" si="121"/>
        <v>A1</v>
      </c>
      <c r="DI88" s="433">
        <f t="shared" si="122"/>
        <v>0</v>
      </c>
      <c r="DJ88" s="430" t="str">
        <f t="shared" si="123"/>
        <v>B1</v>
      </c>
      <c r="DK88" s="430" t="str">
        <f t="shared" si="124"/>
        <v>A2</v>
      </c>
      <c r="DL88" s="430" t="str">
        <f t="shared" si="125"/>
        <v>A2</v>
      </c>
    </row>
    <row r="89" spans="1:116" ht="15" customHeight="1">
      <c r="A89" s="686"/>
      <c r="B89" s="425">
        <f>'STUDENT PROFILE'!$A$21</f>
        <v>15</v>
      </c>
      <c r="C89" s="426" t="str">
        <f>'STUDENT PROFILE'!$C$21</f>
        <v>Rahul</v>
      </c>
      <c r="D89" s="427">
        <f>'STUDENT PROFILE'!$D$21</f>
        <v>2744</v>
      </c>
      <c r="E89" s="428">
        <v>8</v>
      </c>
      <c r="F89" s="428">
        <v>8</v>
      </c>
      <c r="G89" s="428">
        <v>8</v>
      </c>
      <c r="H89" s="428"/>
      <c r="I89" s="428"/>
      <c r="J89" s="428">
        <v>40</v>
      </c>
      <c r="K89" s="429">
        <f t="shared" si="76"/>
        <v>64</v>
      </c>
      <c r="L89" s="429">
        <f t="shared" si="77"/>
        <v>80</v>
      </c>
      <c r="M89" s="430" t="str">
        <f t="shared" si="78"/>
        <v>B1</v>
      </c>
      <c r="N89" s="430" t="str">
        <f t="shared" si="79"/>
        <v>8</v>
      </c>
      <c r="O89" s="770"/>
      <c r="P89" s="425">
        <f>'STUDENT PROFILE'!$A$21</f>
        <v>15</v>
      </c>
      <c r="Q89" s="426" t="str">
        <f>'STUDENT PROFILE'!$C$21</f>
        <v>Rahul</v>
      </c>
      <c r="R89" s="427">
        <f>'STUDENT PROFILE'!$D$21</f>
        <v>2744</v>
      </c>
      <c r="S89" s="428">
        <v>8</v>
      </c>
      <c r="T89" s="428">
        <v>8</v>
      </c>
      <c r="U89" s="428">
        <v>8</v>
      </c>
      <c r="V89" s="428"/>
      <c r="W89" s="428"/>
      <c r="X89" s="428">
        <v>40</v>
      </c>
      <c r="Y89" s="429">
        <f t="shared" si="80"/>
        <v>64</v>
      </c>
      <c r="Z89" s="429">
        <f t="shared" si="81"/>
        <v>80</v>
      </c>
      <c r="AA89" s="430" t="str">
        <f t="shared" si="82"/>
        <v>B1</v>
      </c>
      <c r="AB89" s="430" t="str">
        <f t="shared" si="83"/>
        <v>8</v>
      </c>
      <c r="AC89" s="686"/>
      <c r="AD89" s="425">
        <f>'STUDENT PROFILE'!$A$21</f>
        <v>15</v>
      </c>
      <c r="AE89" s="426" t="str">
        <f>'STUDENT PROFILE'!$C$21</f>
        <v>Rahul</v>
      </c>
      <c r="AF89" s="427">
        <f>'STUDENT PROFILE'!$D$21</f>
        <v>2744</v>
      </c>
      <c r="AG89" s="431">
        <v>80</v>
      </c>
      <c r="AH89" s="429">
        <f t="shared" si="84"/>
        <v>72</v>
      </c>
      <c r="AI89" s="429">
        <f t="shared" si="85"/>
        <v>80</v>
      </c>
      <c r="AJ89" s="430" t="str">
        <f t="shared" si="86"/>
        <v>B1</v>
      </c>
      <c r="AK89" s="430" t="str">
        <f t="shared" si="87"/>
        <v>8</v>
      </c>
      <c r="AL89" s="429">
        <f t="shared" si="88"/>
        <v>8</v>
      </c>
      <c r="AM89" s="429">
        <f t="shared" si="89"/>
        <v>8</v>
      </c>
      <c r="AN89" s="429">
        <f t="shared" si="90"/>
        <v>24</v>
      </c>
      <c r="AO89" s="430">
        <f t="shared" si="91"/>
        <v>40</v>
      </c>
      <c r="AP89" s="430" t="str">
        <f t="shared" si="92"/>
        <v>B1</v>
      </c>
      <c r="AQ89" s="686"/>
      <c r="AR89" s="425">
        <f>'STUDENT PROFILE'!$A$21</f>
        <v>15</v>
      </c>
      <c r="AS89" s="426" t="str">
        <f>'STUDENT PROFILE'!$C$21</f>
        <v>Rahul</v>
      </c>
      <c r="AT89" s="427">
        <f>'STUDENT PROFILE'!$D$21</f>
        <v>2744</v>
      </c>
      <c r="AU89" s="428">
        <v>8</v>
      </c>
      <c r="AV89" s="428">
        <v>8</v>
      </c>
      <c r="AW89" s="428">
        <v>8</v>
      </c>
      <c r="AX89" s="428"/>
      <c r="AY89" s="428"/>
      <c r="AZ89" s="428">
        <v>40</v>
      </c>
      <c r="BA89" s="429">
        <f t="shared" si="93"/>
        <v>64</v>
      </c>
      <c r="BB89" s="429">
        <f t="shared" si="94"/>
        <v>80</v>
      </c>
      <c r="BC89" s="430" t="str">
        <f t="shared" si="95"/>
        <v>B1</v>
      </c>
      <c r="BD89" s="430" t="str">
        <f t="shared" si="96"/>
        <v>8</v>
      </c>
      <c r="BE89" s="686"/>
      <c r="BF89" s="425">
        <f>'STUDENT PROFILE'!$A$21</f>
        <v>15</v>
      </c>
      <c r="BG89" s="426" t="str">
        <f>'STUDENT PROFILE'!$C$21</f>
        <v>Rahul</v>
      </c>
      <c r="BH89" s="427">
        <f>'STUDENT PROFILE'!$D$21</f>
        <v>2744</v>
      </c>
      <c r="BI89" s="428">
        <v>8</v>
      </c>
      <c r="BJ89" s="428">
        <v>8</v>
      </c>
      <c r="BK89" s="428">
        <v>8</v>
      </c>
      <c r="BL89" s="428"/>
      <c r="BM89" s="428"/>
      <c r="BN89" s="428">
        <v>40</v>
      </c>
      <c r="BO89" s="429">
        <f t="shared" si="97"/>
        <v>64</v>
      </c>
      <c r="BP89" s="429">
        <f t="shared" si="98"/>
        <v>80</v>
      </c>
      <c r="BQ89" s="430" t="str">
        <f t="shared" si="99"/>
        <v>B1</v>
      </c>
      <c r="BR89" s="430" t="str">
        <f t="shared" si="100"/>
        <v>8</v>
      </c>
      <c r="BS89" s="686"/>
      <c r="BT89" s="464">
        <f>'STUDENT PROFILE'!$A$21</f>
        <v>15</v>
      </c>
      <c r="BU89" s="465" t="str">
        <f>'STUDENT PROFILE'!$C$21</f>
        <v>Rahul</v>
      </c>
      <c r="BV89" s="466">
        <f>'STUDENT PROFILE'!$D$21</f>
        <v>2744</v>
      </c>
      <c r="BW89" s="431">
        <v>80</v>
      </c>
      <c r="BX89" s="429">
        <f t="shared" si="101"/>
        <v>90</v>
      </c>
      <c r="BY89" s="429">
        <f t="shared" si="102"/>
        <v>100</v>
      </c>
      <c r="BZ89" s="430" t="str">
        <f t="shared" si="103"/>
        <v>A1</v>
      </c>
      <c r="CA89" s="430" t="str">
        <f t="shared" si="104"/>
        <v>10</v>
      </c>
      <c r="CB89" s="429">
        <f t="shared" si="105"/>
        <v>8</v>
      </c>
      <c r="CC89" s="429">
        <f t="shared" si="106"/>
        <v>8</v>
      </c>
      <c r="CD89" s="429">
        <f t="shared" si="107"/>
        <v>30</v>
      </c>
      <c r="CE89" s="430">
        <f t="shared" si="108"/>
        <v>46</v>
      </c>
      <c r="CF89" s="430" t="str">
        <f t="shared" si="109"/>
        <v>A1</v>
      </c>
      <c r="CG89" s="686"/>
      <c r="CH89" s="425">
        <f>'STUDENT PROFILE'!$A$21</f>
        <v>15</v>
      </c>
      <c r="CI89" s="426" t="str">
        <f>'STUDENT PROFILE'!$C$21</f>
        <v>Rahul</v>
      </c>
      <c r="CJ89" s="427">
        <f>'STUDENT PROFILE'!$D$21</f>
        <v>2744</v>
      </c>
      <c r="CK89" s="429">
        <f t="shared" si="67"/>
        <v>8</v>
      </c>
      <c r="CL89" s="429">
        <f t="shared" si="68"/>
        <v>8</v>
      </c>
      <c r="CM89" s="429">
        <f t="shared" si="69"/>
        <v>24</v>
      </c>
      <c r="CN89" s="430">
        <f t="shared" si="70"/>
        <v>40</v>
      </c>
      <c r="CO89" s="429">
        <f t="shared" si="71"/>
        <v>8</v>
      </c>
      <c r="CP89" s="429">
        <f t="shared" si="72"/>
        <v>8</v>
      </c>
      <c r="CQ89" s="429">
        <f t="shared" si="73"/>
        <v>30</v>
      </c>
      <c r="CR89" s="433">
        <f t="shared" si="74"/>
        <v>46</v>
      </c>
      <c r="CS89" s="433">
        <f t="shared" si="110"/>
        <v>80</v>
      </c>
      <c r="CT89" s="433">
        <f t="shared" si="111"/>
        <v>90</v>
      </c>
      <c r="CU89" s="430">
        <f t="shared" si="112"/>
        <v>86</v>
      </c>
      <c r="CV89" s="430" t="str">
        <f t="shared" si="113"/>
        <v>A2</v>
      </c>
      <c r="CW89" s="430" t="str">
        <f t="shared" si="114"/>
        <v>9</v>
      </c>
      <c r="CX89" s="686"/>
      <c r="CY89" s="425">
        <f>'STUDENT PROFILE'!$A$21</f>
        <v>15</v>
      </c>
      <c r="CZ89" s="426" t="str">
        <f>'STUDENT PROFILE'!$C$21</f>
        <v>Rahul</v>
      </c>
      <c r="DA89" s="427">
        <f>'STUDENT PROFILE'!$D$21</f>
        <v>2744</v>
      </c>
      <c r="DB89" s="429" t="str">
        <f t="shared" si="115"/>
        <v>B1</v>
      </c>
      <c r="DC89" s="429" t="str">
        <f t="shared" si="116"/>
        <v>B1</v>
      </c>
      <c r="DD89" s="429" t="str">
        <f t="shared" si="117"/>
        <v>B1</v>
      </c>
      <c r="DE89" s="430" t="str">
        <f t="shared" si="118"/>
        <v>B1</v>
      </c>
      <c r="DF89" s="429" t="str">
        <f t="shared" si="119"/>
        <v>B1</v>
      </c>
      <c r="DG89" s="429" t="str">
        <f t="shared" si="120"/>
        <v>B1</v>
      </c>
      <c r="DH89" s="429" t="str">
        <f t="shared" si="121"/>
        <v>A1</v>
      </c>
      <c r="DI89" s="433">
        <f t="shared" si="122"/>
        <v>0</v>
      </c>
      <c r="DJ89" s="430" t="str">
        <f t="shared" si="123"/>
        <v>B1</v>
      </c>
      <c r="DK89" s="430" t="str">
        <f t="shared" si="124"/>
        <v>A2</v>
      </c>
      <c r="DL89" s="430" t="str">
        <f t="shared" si="125"/>
        <v>A2</v>
      </c>
    </row>
    <row r="90" spans="1:116" ht="15" customHeight="1">
      <c r="A90" s="686"/>
      <c r="B90" s="425">
        <f>'STUDENT PROFILE'!$A$22</f>
        <v>16</v>
      </c>
      <c r="C90" s="426" t="str">
        <f>'STUDENT PROFILE'!$C$22</f>
        <v>Ritu</v>
      </c>
      <c r="D90" s="427">
        <f>'STUDENT PROFILE'!$D$22</f>
        <v>2745</v>
      </c>
      <c r="E90" s="428">
        <v>6</v>
      </c>
      <c r="F90" s="428">
        <v>6</v>
      </c>
      <c r="G90" s="428">
        <v>6</v>
      </c>
      <c r="H90" s="428"/>
      <c r="I90" s="428"/>
      <c r="J90" s="428">
        <v>35</v>
      </c>
      <c r="K90" s="429">
        <f t="shared" si="76"/>
        <v>53</v>
      </c>
      <c r="L90" s="429">
        <f t="shared" si="77"/>
        <v>67</v>
      </c>
      <c r="M90" s="430" t="str">
        <f t="shared" si="78"/>
        <v>B2</v>
      </c>
      <c r="N90" s="430" t="str">
        <f t="shared" si="79"/>
        <v>7</v>
      </c>
      <c r="O90" s="770"/>
      <c r="P90" s="425">
        <f>'STUDENT PROFILE'!$A$22</f>
        <v>16</v>
      </c>
      <c r="Q90" s="426" t="str">
        <f>'STUDENT PROFILE'!$C$22</f>
        <v>Ritu</v>
      </c>
      <c r="R90" s="427">
        <f>'STUDENT PROFILE'!$D$22</f>
        <v>2745</v>
      </c>
      <c r="S90" s="428">
        <v>6</v>
      </c>
      <c r="T90" s="428">
        <v>6</v>
      </c>
      <c r="U90" s="428">
        <v>6</v>
      </c>
      <c r="V90" s="428"/>
      <c r="W90" s="428"/>
      <c r="X90" s="428">
        <v>35</v>
      </c>
      <c r="Y90" s="429">
        <f t="shared" si="80"/>
        <v>53</v>
      </c>
      <c r="Z90" s="429">
        <f t="shared" si="81"/>
        <v>67</v>
      </c>
      <c r="AA90" s="430" t="str">
        <f t="shared" si="82"/>
        <v>B2</v>
      </c>
      <c r="AB90" s="430" t="str">
        <f t="shared" si="83"/>
        <v>7</v>
      </c>
      <c r="AC90" s="686"/>
      <c r="AD90" s="425">
        <f>'STUDENT PROFILE'!$A$22</f>
        <v>16</v>
      </c>
      <c r="AE90" s="426" t="str">
        <f>'STUDENT PROFILE'!$C$22</f>
        <v>Ritu</v>
      </c>
      <c r="AF90" s="427">
        <f>'STUDENT PROFILE'!$D$22</f>
        <v>2745</v>
      </c>
      <c r="AG90" s="431">
        <v>70</v>
      </c>
      <c r="AH90" s="429">
        <f t="shared" si="84"/>
        <v>62.999999999999993</v>
      </c>
      <c r="AI90" s="429">
        <f t="shared" si="85"/>
        <v>70</v>
      </c>
      <c r="AJ90" s="430" t="str">
        <f t="shared" si="86"/>
        <v>B2</v>
      </c>
      <c r="AK90" s="430" t="str">
        <f t="shared" si="87"/>
        <v>7</v>
      </c>
      <c r="AL90" s="429">
        <f t="shared" si="88"/>
        <v>6.7</v>
      </c>
      <c r="AM90" s="429">
        <f t="shared" si="89"/>
        <v>6.7</v>
      </c>
      <c r="AN90" s="429">
        <f t="shared" si="90"/>
        <v>21</v>
      </c>
      <c r="AO90" s="430">
        <f t="shared" si="91"/>
        <v>35</v>
      </c>
      <c r="AP90" s="430" t="str">
        <f t="shared" si="92"/>
        <v>B2</v>
      </c>
      <c r="AQ90" s="686"/>
      <c r="AR90" s="425">
        <f>'STUDENT PROFILE'!$A$22</f>
        <v>16</v>
      </c>
      <c r="AS90" s="426" t="str">
        <f>'STUDENT PROFILE'!$C$22</f>
        <v>Ritu</v>
      </c>
      <c r="AT90" s="427">
        <f>'STUDENT PROFILE'!$D$22</f>
        <v>2745</v>
      </c>
      <c r="AU90" s="428">
        <v>6</v>
      </c>
      <c r="AV90" s="428">
        <v>6</v>
      </c>
      <c r="AW90" s="428">
        <v>6</v>
      </c>
      <c r="AX90" s="428"/>
      <c r="AY90" s="428"/>
      <c r="AZ90" s="428">
        <v>35</v>
      </c>
      <c r="BA90" s="429">
        <f t="shared" si="93"/>
        <v>53</v>
      </c>
      <c r="BB90" s="429">
        <f t="shared" si="94"/>
        <v>67</v>
      </c>
      <c r="BC90" s="430" t="str">
        <f t="shared" si="95"/>
        <v>B2</v>
      </c>
      <c r="BD90" s="430" t="str">
        <f t="shared" si="96"/>
        <v>7</v>
      </c>
      <c r="BE90" s="686"/>
      <c r="BF90" s="425">
        <f>'STUDENT PROFILE'!$A$22</f>
        <v>16</v>
      </c>
      <c r="BG90" s="426" t="str">
        <f>'STUDENT PROFILE'!$C$22</f>
        <v>Ritu</v>
      </c>
      <c r="BH90" s="427">
        <f>'STUDENT PROFILE'!$D$22</f>
        <v>2745</v>
      </c>
      <c r="BI90" s="428">
        <v>6</v>
      </c>
      <c r="BJ90" s="428">
        <v>6</v>
      </c>
      <c r="BK90" s="428">
        <v>6</v>
      </c>
      <c r="BL90" s="428"/>
      <c r="BM90" s="428"/>
      <c r="BN90" s="428">
        <v>35</v>
      </c>
      <c r="BO90" s="429">
        <f t="shared" si="97"/>
        <v>53</v>
      </c>
      <c r="BP90" s="429">
        <f t="shared" si="98"/>
        <v>67</v>
      </c>
      <c r="BQ90" s="430" t="str">
        <f t="shared" si="99"/>
        <v>B2</v>
      </c>
      <c r="BR90" s="430" t="str">
        <f t="shared" si="100"/>
        <v>7</v>
      </c>
      <c r="BS90" s="686"/>
      <c r="BT90" s="464">
        <f>'STUDENT PROFILE'!$A$22</f>
        <v>16</v>
      </c>
      <c r="BU90" s="465" t="str">
        <f>'STUDENT PROFILE'!$C$22</f>
        <v>Ritu</v>
      </c>
      <c r="BV90" s="466">
        <f>'STUDENT PROFILE'!$D$22</f>
        <v>2745</v>
      </c>
      <c r="BW90" s="431">
        <v>70</v>
      </c>
      <c r="BX90" s="429">
        <f t="shared" si="101"/>
        <v>79</v>
      </c>
      <c r="BY90" s="429">
        <f t="shared" si="102"/>
        <v>88</v>
      </c>
      <c r="BZ90" s="430" t="str">
        <f t="shared" si="103"/>
        <v>A2</v>
      </c>
      <c r="CA90" s="430" t="str">
        <f t="shared" si="104"/>
        <v>9</v>
      </c>
      <c r="CB90" s="429">
        <f t="shared" si="105"/>
        <v>6.7</v>
      </c>
      <c r="CC90" s="429">
        <f t="shared" si="106"/>
        <v>6.7</v>
      </c>
      <c r="CD90" s="429">
        <f t="shared" si="107"/>
        <v>26.4</v>
      </c>
      <c r="CE90" s="430">
        <f t="shared" si="108"/>
        <v>40</v>
      </c>
      <c r="CF90" s="430" t="str">
        <f t="shared" si="109"/>
        <v>B1</v>
      </c>
      <c r="CG90" s="686"/>
      <c r="CH90" s="425">
        <f>'STUDENT PROFILE'!$A$22</f>
        <v>16</v>
      </c>
      <c r="CI90" s="426" t="str">
        <f>'STUDENT PROFILE'!$C$22</f>
        <v>Ritu</v>
      </c>
      <c r="CJ90" s="427">
        <f>'STUDENT PROFILE'!$D$22</f>
        <v>2745</v>
      </c>
      <c r="CK90" s="429">
        <f t="shared" si="67"/>
        <v>6.7</v>
      </c>
      <c r="CL90" s="429">
        <f t="shared" si="68"/>
        <v>6.7</v>
      </c>
      <c r="CM90" s="429">
        <f t="shared" si="69"/>
        <v>21</v>
      </c>
      <c r="CN90" s="430">
        <f t="shared" si="70"/>
        <v>35</v>
      </c>
      <c r="CO90" s="429">
        <f t="shared" si="71"/>
        <v>6.7</v>
      </c>
      <c r="CP90" s="429">
        <f t="shared" si="72"/>
        <v>6.7</v>
      </c>
      <c r="CQ90" s="429">
        <f t="shared" si="73"/>
        <v>26.4</v>
      </c>
      <c r="CR90" s="433">
        <f t="shared" si="74"/>
        <v>40</v>
      </c>
      <c r="CS90" s="433">
        <f t="shared" si="110"/>
        <v>67</v>
      </c>
      <c r="CT90" s="433">
        <f t="shared" si="111"/>
        <v>79</v>
      </c>
      <c r="CU90" s="430">
        <f t="shared" si="112"/>
        <v>75</v>
      </c>
      <c r="CV90" s="430" t="str">
        <f t="shared" si="113"/>
        <v>B1</v>
      </c>
      <c r="CW90" s="430" t="str">
        <f t="shared" si="114"/>
        <v>8</v>
      </c>
      <c r="CX90" s="686"/>
      <c r="CY90" s="425">
        <f>'STUDENT PROFILE'!$A$22</f>
        <v>16</v>
      </c>
      <c r="CZ90" s="426" t="str">
        <f>'STUDENT PROFILE'!$C$22</f>
        <v>Ritu</v>
      </c>
      <c r="DA90" s="427">
        <f>'STUDENT PROFILE'!$D$22</f>
        <v>2745</v>
      </c>
      <c r="DB90" s="429" t="str">
        <f t="shared" si="115"/>
        <v>B2</v>
      </c>
      <c r="DC90" s="429" t="str">
        <f t="shared" si="116"/>
        <v>B2</v>
      </c>
      <c r="DD90" s="429" t="str">
        <f t="shared" si="117"/>
        <v>B2</v>
      </c>
      <c r="DE90" s="430" t="str">
        <f t="shared" si="118"/>
        <v>B2</v>
      </c>
      <c r="DF90" s="429" t="str">
        <f t="shared" si="119"/>
        <v>B2</v>
      </c>
      <c r="DG90" s="429" t="str">
        <f t="shared" si="120"/>
        <v>B2</v>
      </c>
      <c r="DH90" s="429" t="str">
        <f t="shared" si="121"/>
        <v>A2</v>
      </c>
      <c r="DI90" s="433">
        <f t="shared" si="122"/>
        <v>0</v>
      </c>
      <c r="DJ90" s="430" t="str">
        <f t="shared" si="123"/>
        <v>B2</v>
      </c>
      <c r="DK90" s="430" t="str">
        <f t="shared" si="124"/>
        <v>B1</v>
      </c>
      <c r="DL90" s="430" t="str">
        <f t="shared" si="125"/>
        <v>B1</v>
      </c>
    </row>
    <row r="91" spans="1:116" ht="15" customHeight="1">
      <c r="A91" s="686"/>
      <c r="B91" s="425">
        <f>'STUDENT PROFILE'!$A$23</f>
        <v>17</v>
      </c>
      <c r="C91" s="426" t="str">
        <f>'STUDENT PROFILE'!$C$23</f>
        <v>Pooja Kumari</v>
      </c>
      <c r="D91" s="427">
        <f>'STUDENT PROFILE'!$D$23</f>
        <v>2746</v>
      </c>
      <c r="E91" s="428">
        <v>6</v>
      </c>
      <c r="F91" s="428">
        <v>6</v>
      </c>
      <c r="G91" s="428">
        <v>6</v>
      </c>
      <c r="H91" s="428"/>
      <c r="I91" s="428"/>
      <c r="J91" s="428">
        <v>35</v>
      </c>
      <c r="K91" s="429">
        <f t="shared" si="76"/>
        <v>53</v>
      </c>
      <c r="L91" s="429">
        <f t="shared" si="77"/>
        <v>67</v>
      </c>
      <c r="M91" s="430" t="str">
        <f t="shared" si="78"/>
        <v>B2</v>
      </c>
      <c r="N91" s="430" t="str">
        <f t="shared" si="79"/>
        <v>7</v>
      </c>
      <c r="O91" s="770"/>
      <c r="P91" s="425">
        <f>'STUDENT PROFILE'!$A$23</f>
        <v>17</v>
      </c>
      <c r="Q91" s="426" t="str">
        <f>'STUDENT PROFILE'!$C$23</f>
        <v>Pooja Kumari</v>
      </c>
      <c r="R91" s="427">
        <f>'STUDENT PROFILE'!$D$23</f>
        <v>2746</v>
      </c>
      <c r="S91" s="428">
        <v>6</v>
      </c>
      <c r="T91" s="428">
        <v>6</v>
      </c>
      <c r="U91" s="428">
        <v>6</v>
      </c>
      <c r="V91" s="428"/>
      <c r="W91" s="428"/>
      <c r="X91" s="428">
        <v>35</v>
      </c>
      <c r="Y91" s="429">
        <f t="shared" si="80"/>
        <v>53</v>
      </c>
      <c r="Z91" s="429">
        <f t="shared" si="81"/>
        <v>67</v>
      </c>
      <c r="AA91" s="430" t="str">
        <f t="shared" si="82"/>
        <v>B2</v>
      </c>
      <c r="AB91" s="430" t="str">
        <f t="shared" si="83"/>
        <v>7</v>
      </c>
      <c r="AC91" s="686"/>
      <c r="AD91" s="425">
        <f>'STUDENT PROFILE'!$A$23</f>
        <v>17</v>
      </c>
      <c r="AE91" s="426" t="str">
        <f>'STUDENT PROFILE'!$C$23</f>
        <v>Pooja Kumari</v>
      </c>
      <c r="AF91" s="427">
        <f>'STUDENT PROFILE'!$D$23</f>
        <v>2746</v>
      </c>
      <c r="AG91" s="431">
        <v>70</v>
      </c>
      <c r="AH91" s="429">
        <f t="shared" si="84"/>
        <v>62.999999999999993</v>
      </c>
      <c r="AI91" s="429">
        <f t="shared" si="85"/>
        <v>70</v>
      </c>
      <c r="AJ91" s="430" t="str">
        <f t="shared" si="86"/>
        <v>B2</v>
      </c>
      <c r="AK91" s="430" t="str">
        <f t="shared" si="87"/>
        <v>7</v>
      </c>
      <c r="AL91" s="429">
        <f t="shared" si="88"/>
        <v>6.7</v>
      </c>
      <c r="AM91" s="429">
        <f t="shared" si="89"/>
        <v>6.7</v>
      </c>
      <c r="AN91" s="429">
        <f t="shared" si="90"/>
        <v>21</v>
      </c>
      <c r="AO91" s="430">
        <f t="shared" si="91"/>
        <v>35</v>
      </c>
      <c r="AP91" s="430" t="str">
        <f t="shared" si="92"/>
        <v>B2</v>
      </c>
      <c r="AQ91" s="686"/>
      <c r="AR91" s="425">
        <f>'STUDENT PROFILE'!$A$23</f>
        <v>17</v>
      </c>
      <c r="AS91" s="426" t="str">
        <f>'STUDENT PROFILE'!$C$23</f>
        <v>Pooja Kumari</v>
      </c>
      <c r="AT91" s="427">
        <f>'STUDENT PROFILE'!$D$23</f>
        <v>2746</v>
      </c>
      <c r="AU91" s="428">
        <v>6</v>
      </c>
      <c r="AV91" s="428">
        <v>6</v>
      </c>
      <c r="AW91" s="428">
        <v>6</v>
      </c>
      <c r="AX91" s="428"/>
      <c r="AY91" s="428"/>
      <c r="AZ91" s="428">
        <v>35</v>
      </c>
      <c r="BA91" s="429">
        <f t="shared" si="93"/>
        <v>53</v>
      </c>
      <c r="BB91" s="429">
        <f t="shared" si="94"/>
        <v>67</v>
      </c>
      <c r="BC91" s="430" t="str">
        <f t="shared" si="95"/>
        <v>B2</v>
      </c>
      <c r="BD91" s="430" t="str">
        <f t="shared" si="96"/>
        <v>7</v>
      </c>
      <c r="BE91" s="686"/>
      <c r="BF91" s="425">
        <f>'STUDENT PROFILE'!$A$23</f>
        <v>17</v>
      </c>
      <c r="BG91" s="426" t="str">
        <f>'STUDENT PROFILE'!$C$23</f>
        <v>Pooja Kumari</v>
      </c>
      <c r="BH91" s="427">
        <f>'STUDENT PROFILE'!$D$23</f>
        <v>2746</v>
      </c>
      <c r="BI91" s="428">
        <v>6</v>
      </c>
      <c r="BJ91" s="428">
        <v>6</v>
      </c>
      <c r="BK91" s="428">
        <v>6</v>
      </c>
      <c r="BL91" s="428"/>
      <c r="BM91" s="428"/>
      <c r="BN91" s="428">
        <v>35</v>
      </c>
      <c r="BO91" s="429">
        <f t="shared" si="97"/>
        <v>53</v>
      </c>
      <c r="BP91" s="429">
        <f t="shared" si="98"/>
        <v>67</v>
      </c>
      <c r="BQ91" s="430" t="str">
        <f t="shared" si="99"/>
        <v>B2</v>
      </c>
      <c r="BR91" s="430" t="str">
        <f t="shared" si="100"/>
        <v>7</v>
      </c>
      <c r="BS91" s="686"/>
      <c r="BT91" s="464">
        <f>'STUDENT PROFILE'!$A$23</f>
        <v>17</v>
      </c>
      <c r="BU91" s="465" t="str">
        <f>'STUDENT PROFILE'!$C$23</f>
        <v>Pooja Kumari</v>
      </c>
      <c r="BV91" s="466">
        <f>'STUDENT PROFILE'!$D$23</f>
        <v>2746</v>
      </c>
      <c r="BW91" s="431">
        <v>70</v>
      </c>
      <c r="BX91" s="429">
        <f t="shared" si="101"/>
        <v>79</v>
      </c>
      <c r="BY91" s="429">
        <f t="shared" si="102"/>
        <v>88</v>
      </c>
      <c r="BZ91" s="430" t="str">
        <f t="shared" si="103"/>
        <v>A2</v>
      </c>
      <c r="CA91" s="430" t="str">
        <f t="shared" si="104"/>
        <v>9</v>
      </c>
      <c r="CB91" s="429">
        <f t="shared" si="105"/>
        <v>6.7</v>
      </c>
      <c r="CC91" s="429">
        <f t="shared" si="106"/>
        <v>6.7</v>
      </c>
      <c r="CD91" s="429">
        <f t="shared" si="107"/>
        <v>26.4</v>
      </c>
      <c r="CE91" s="430">
        <f t="shared" si="108"/>
        <v>40</v>
      </c>
      <c r="CF91" s="430" t="str">
        <f t="shared" si="109"/>
        <v>B1</v>
      </c>
      <c r="CG91" s="686"/>
      <c r="CH91" s="425">
        <f>'STUDENT PROFILE'!$A$23</f>
        <v>17</v>
      </c>
      <c r="CI91" s="426" t="str">
        <f>'STUDENT PROFILE'!$C$23</f>
        <v>Pooja Kumari</v>
      </c>
      <c r="CJ91" s="427">
        <f>'STUDENT PROFILE'!$D$23</f>
        <v>2746</v>
      </c>
      <c r="CK91" s="429">
        <f t="shared" si="67"/>
        <v>6.7</v>
      </c>
      <c r="CL91" s="429">
        <f t="shared" si="68"/>
        <v>6.7</v>
      </c>
      <c r="CM91" s="429">
        <f t="shared" si="69"/>
        <v>21</v>
      </c>
      <c r="CN91" s="430">
        <f t="shared" si="70"/>
        <v>35</v>
      </c>
      <c r="CO91" s="429">
        <f t="shared" si="71"/>
        <v>6.7</v>
      </c>
      <c r="CP91" s="429">
        <f t="shared" si="72"/>
        <v>6.7</v>
      </c>
      <c r="CQ91" s="429">
        <f t="shared" si="73"/>
        <v>26.4</v>
      </c>
      <c r="CR91" s="433">
        <f t="shared" si="74"/>
        <v>40</v>
      </c>
      <c r="CS91" s="433">
        <f t="shared" si="110"/>
        <v>67</v>
      </c>
      <c r="CT91" s="433">
        <f t="shared" si="111"/>
        <v>79</v>
      </c>
      <c r="CU91" s="430">
        <f t="shared" si="112"/>
        <v>75</v>
      </c>
      <c r="CV91" s="430" t="str">
        <f t="shared" si="113"/>
        <v>B1</v>
      </c>
      <c r="CW91" s="430" t="str">
        <f t="shared" si="114"/>
        <v>8</v>
      </c>
      <c r="CX91" s="686"/>
      <c r="CY91" s="425">
        <f>'STUDENT PROFILE'!$A$23</f>
        <v>17</v>
      </c>
      <c r="CZ91" s="426" t="str">
        <f>'STUDENT PROFILE'!$C$23</f>
        <v>Pooja Kumari</v>
      </c>
      <c r="DA91" s="427">
        <f>'STUDENT PROFILE'!$D$23</f>
        <v>2746</v>
      </c>
      <c r="DB91" s="429" t="str">
        <f t="shared" si="115"/>
        <v>B2</v>
      </c>
      <c r="DC91" s="429" t="str">
        <f t="shared" si="116"/>
        <v>B2</v>
      </c>
      <c r="DD91" s="429" t="str">
        <f t="shared" si="117"/>
        <v>B2</v>
      </c>
      <c r="DE91" s="430" t="str">
        <f t="shared" si="118"/>
        <v>B2</v>
      </c>
      <c r="DF91" s="429" t="str">
        <f t="shared" si="119"/>
        <v>B2</v>
      </c>
      <c r="DG91" s="429" t="str">
        <f t="shared" si="120"/>
        <v>B2</v>
      </c>
      <c r="DH91" s="429" t="str">
        <f t="shared" si="121"/>
        <v>A2</v>
      </c>
      <c r="DI91" s="433">
        <f t="shared" si="122"/>
        <v>0</v>
      </c>
      <c r="DJ91" s="430" t="str">
        <f t="shared" si="123"/>
        <v>B2</v>
      </c>
      <c r="DK91" s="430" t="str">
        <f t="shared" si="124"/>
        <v>B1</v>
      </c>
      <c r="DL91" s="430" t="str">
        <f t="shared" si="125"/>
        <v>B1</v>
      </c>
    </row>
    <row r="92" spans="1:116" ht="15" customHeight="1">
      <c r="A92" s="686"/>
      <c r="B92" s="425">
        <f>'STUDENT PROFILE'!$A$24</f>
        <v>18</v>
      </c>
      <c r="C92" s="426" t="str">
        <f>'STUDENT PROFILE'!$C$24</f>
        <v>Dheeraj Kumar</v>
      </c>
      <c r="D92" s="427">
        <f>'STUDENT PROFILE'!$D$24</f>
        <v>2747</v>
      </c>
      <c r="E92" s="428">
        <v>6</v>
      </c>
      <c r="F92" s="428">
        <v>6</v>
      </c>
      <c r="G92" s="428">
        <v>6</v>
      </c>
      <c r="H92" s="428"/>
      <c r="I92" s="428"/>
      <c r="J92" s="428">
        <v>35</v>
      </c>
      <c r="K92" s="429">
        <f t="shared" si="76"/>
        <v>53</v>
      </c>
      <c r="L92" s="429">
        <f t="shared" si="77"/>
        <v>67</v>
      </c>
      <c r="M92" s="430" t="str">
        <f t="shared" si="78"/>
        <v>B2</v>
      </c>
      <c r="N92" s="430" t="str">
        <f t="shared" si="79"/>
        <v>7</v>
      </c>
      <c r="O92" s="770"/>
      <c r="P92" s="425">
        <f>'STUDENT PROFILE'!$A$24</f>
        <v>18</v>
      </c>
      <c r="Q92" s="426" t="str">
        <f>'STUDENT PROFILE'!$C$24</f>
        <v>Dheeraj Kumar</v>
      </c>
      <c r="R92" s="427">
        <f>'STUDENT PROFILE'!$D$24</f>
        <v>2747</v>
      </c>
      <c r="S92" s="428">
        <v>6</v>
      </c>
      <c r="T92" s="428">
        <v>6</v>
      </c>
      <c r="U92" s="428">
        <v>6</v>
      </c>
      <c r="V92" s="428"/>
      <c r="W92" s="428"/>
      <c r="X92" s="428">
        <v>35</v>
      </c>
      <c r="Y92" s="429">
        <f t="shared" si="80"/>
        <v>53</v>
      </c>
      <c r="Z92" s="429">
        <f t="shared" si="81"/>
        <v>67</v>
      </c>
      <c r="AA92" s="430" t="str">
        <f t="shared" si="82"/>
        <v>B2</v>
      </c>
      <c r="AB92" s="430" t="str">
        <f t="shared" si="83"/>
        <v>7</v>
      </c>
      <c r="AC92" s="686"/>
      <c r="AD92" s="425">
        <f>'STUDENT PROFILE'!$A$24</f>
        <v>18</v>
      </c>
      <c r="AE92" s="426" t="str">
        <f>'STUDENT PROFILE'!$C$24</f>
        <v>Dheeraj Kumar</v>
      </c>
      <c r="AF92" s="427">
        <f>'STUDENT PROFILE'!$D$24</f>
        <v>2747</v>
      </c>
      <c r="AG92" s="431">
        <v>70</v>
      </c>
      <c r="AH92" s="429">
        <f t="shared" si="84"/>
        <v>62.999999999999993</v>
      </c>
      <c r="AI92" s="429">
        <f t="shared" si="85"/>
        <v>70</v>
      </c>
      <c r="AJ92" s="430" t="str">
        <f t="shared" si="86"/>
        <v>B2</v>
      </c>
      <c r="AK92" s="430" t="str">
        <f t="shared" si="87"/>
        <v>7</v>
      </c>
      <c r="AL92" s="429">
        <f t="shared" si="88"/>
        <v>6.7</v>
      </c>
      <c r="AM92" s="429">
        <f t="shared" si="89"/>
        <v>6.7</v>
      </c>
      <c r="AN92" s="429">
        <f t="shared" si="90"/>
        <v>21</v>
      </c>
      <c r="AO92" s="430">
        <f t="shared" si="91"/>
        <v>35</v>
      </c>
      <c r="AP92" s="430" t="str">
        <f t="shared" si="92"/>
        <v>B2</v>
      </c>
      <c r="AQ92" s="686"/>
      <c r="AR92" s="425">
        <f>'STUDENT PROFILE'!$A$24</f>
        <v>18</v>
      </c>
      <c r="AS92" s="426" t="str">
        <f>'STUDENT PROFILE'!$C$24</f>
        <v>Dheeraj Kumar</v>
      </c>
      <c r="AT92" s="427">
        <f>'STUDENT PROFILE'!$D$24</f>
        <v>2747</v>
      </c>
      <c r="AU92" s="428">
        <v>6</v>
      </c>
      <c r="AV92" s="428">
        <v>6</v>
      </c>
      <c r="AW92" s="428">
        <v>6</v>
      </c>
      <c r="AX92" s="428"/>
      <c r="AY92" s="428"/>
      <c r="AZ92" s="428">
        <v>35</v>
      </c>
      <c r="BA92" s="429">
        <f t="shared" si="93"/>
        <v>53</v>
      </c>
      <c r="BB92" s="429">
        <f t="shared" si="94"/>
        <v>67</v>
      </c>
      <c r="BC92" s="430" t="str">
        <f t="shared" si="95"/>
        <v>B2</v>
      </c>
      <c r="BD92" s="430" t="str">
        <f t="shared" si="96"/>
        <v>7</v>
      </c>
      <c r="BE92" s="686"/>
      <c r="BF92" s="425">
        <f>'STUDENT PROFILE'!$A$24</f>
        <v>18</v>
      </c>
      <c r="BG92" s="426" t="str">
        <f>'STUDENT PROFILE'!$C$24</f>
        <v>Dheeraj Kumar</v>
      </c>
      <c r="BH92" s="427">
        <f>'STUDENT PROFILE'!$D$24</f>
        <v>2747</v>
      </c>
      <c r="BI92" s="428">
        <v>6</v>
      </c>
      <c r="BJ92" s="428">
        <v>6</v>
      </c>
      <c r="BK92" s="428">
        <v>6</v>
      </c>
      <c r="BL92" s="428"/>
      <c r="BM92" s="428"/>
      <c r="BN92" s="428">
        <v>35</v>
      </c>
      <c r="BO92" s="429">
        <f t="shared" si="97"/>
        <v>53</v>
      </c>
      <c r="BP92" s="429">
        <f t="shared" si="98"/>
        <v>67</v>
      </c>
      <c r="BQ92" s="430" t="str">
        <f t="shared" si="99"/>
        <v>B2</v>
      </c>
      <c r="BR92" s="430" t="str">
        <f t="shared" si="100"/>
        <v>7</v>
      </c>
      <c r="BS92" s="686"/>
      <c r="BT92" s="464">
        <f>'STUDENT PROFILE'!$A$24</f>
        <v>18</v>
      </c>
      <c r="BU92" s="465" t="str">
        <f>'STUDENT PROFILE'!$C$24</f>
        <v>Dheeraj Kumar</v>
      </c>
      <c r="BV92" s="466">
        <f>'STUDENT PROFILE'!$D$24</f>
        <v>2747</v>
      </c>
      <c r="BW92" s="431">
        <v>70</v>
      </c>
      <c r="BX92" s="429">
        <f t="shared" si="101"/>
        <v>79</v>
      </c>
      <c r="BY92" s="429">
        <f t="shared" si="102"/>
        <v>88</v>
      </c>
      <c r="BZ92" s="430" t="str">
        <f t="shared" si="103"/>
        <v>A2</v>
      </c>
      <c r="CA92" s="430" t="str">
        <f t="shared" si="104"/>
        <v>9</v>
      </c>
      <c r="CB92" s="429">
        <f t="shared" si="105"/>
        <v>6.7</v>
      </c>
      <c r="CC92" s="429">
        <f t="shared" si="106"/>
        <v>6.7</v>
      </c>
      <c r="CD92" s="429">
        <f t="shared" si="107"/>
        <v>26.4</v>
      </c>
      <c r="CE92" s="430">
        <f t="shared" si="108"/>
        <v>40</v>
      </c>
      <c r="CF92" s="430" t="str">
        <f t="shared" si="109"/>
        <v>B1</v>
      </c>
      <c r="CG92" s="686"/>
      <c r="CH92" s="425">
        <f>'STUDENT PROFILE'!$A$24</f>
        <v>18</v>
      </c>
      <c r="CI92" s="426" t="str">
        <f>'STUDENT PROFILE'!$C$24</f>
        <v>Dheeraj Kumar</v>
      </c>
      <c r="CJ92" s="427">
        <f>'STUDENT PROFILE'!$D$24</f>
        <v>2747</v>
      </c>
      <c r="CK92" s="429">
        <f t="shared" si="67"/>
        <v>6.7</v>
      </c>
      <c r="CL92" s="429">
        <f t="shared" si="68"/>
        <v>6.7</v>
      </c>
      <c r="CM92" s="429">
        <f t="shared" si="69"/>
        <v>21</v>
      </c>
      <c r="CN92" s="430">
        <f t="shared" si="70"/>
        <v>35</v>
      </c>
      <c r="CO92" s="429">
        <f t="shared" si="71"/>
        <v>6.7</v>
      </c>
      <c r="CP92" s="429">
        <f t="shared" si="72"/>
        <v>6.7</v>
      </c>
      <c r="CQ92" s="429">
        <f t="shared" si="73"/>
        <v>26.4</v>
      </c>
      <c r="CR92" s="433">
        <f t="shared" si="74"/>
        <v>40</v>
      </c>
      <c r="CS92" s="433">
        <f t="shared" si="110"/>
        <v>67</v>
      </c>
      <c r="CT92" s="433">
        <f t="shared" si="111"/>
        <v>79</v>
      </c>
      <c r="CU92" s="430">
        <f t="shared" si="112"/>
        <v>75</v>
      </c>
      <c r="CV92" s="430" t="str">
        <f t="shared" si="113"/>
        <v>B1</v>
      </c>
      <c r="CW92" s="430" t="str">
        <f t="shared" si="114"/>
        <v>8</v>
      </c>
      <c r="CX92" s="686"/>
      <c r="CY92" s="425">
        <f>'STUDENT PROFILE'!$A$24</f>
        <v>18</v>
      </c>
      <c r="CZ92" s="426" t="str">
        <f>'STUDENT PROFILE'!$C$24</f>
        <v>Dheeraj Kumar</v>
      </c>
      <c r="DA92" s="427">
        <f>'STUDENT PROFILE'!$D$24</f>
        <v>2747</v>
      </c>
      <c r="DB92" s="429" t="str">
        <f t="shared" si="115"/>
        <v>B2</v>
      </c>
      <c r="DC92" s="429" t="str">
        <f t="shared" si="116"/>
        <v>B2</v>
      </c>
      <c r="DD92" s="429" t="str">
        <f t="shared" si="117"/>
        <v>B2</v>
      </c>
      <c r="DE92" s="430" t="str">
        <f t="shared" si="118"/>
        <v>B2</v>
      </c>
      <c r="DF92" s="429" t="str">
        <f t="shared" si="119"/>
        <v>B2</v>
      </c>
      <c r="DG92" s="429" t="str">
        <f t="shared" si="120"/>
        <v>B2</v>
      </c>
      <c r="DH92" s="429" t="str">
        <f t="shared" si="121"/>
        <v>A2</v>
      </c>
      <c r="DI92" s="433">
        <f t="shared" si="122"/>
        <v>0</v>
      </c>
      <c r="DJ92" s="430" t="str">
        <f t="shared" si="123"/>
        <v>B2</v>
      </c>
      <c r="DK92" s="430" t="str">
        <f t="shared" si="124"/>
        <v>B1</v>
      </c>
      <c r="DL92" s="430" t="str">
        <f t="shared" si="125"/>
        <v>B1</v>
      </c>
    </row>
    <row r="93" spans="1:116" ht="15" customHeight="1">
      <c r="A93" s="686"/>
      <c r="B93" s="425">
        <f>'STUDENT PROFILE'!$A$25</f>
        <v>19</v>
      </c>
      <c r="C93" s="426" t="str">
        <f>'STUDENT PROFILE'!$C$25</f>
        <v>Rohit</v>
      </c>
      <c r="D93" s="427">
        <f>'STUDENT PROFILE'!$D$25</f>
        <v>2748</v>
      </c>
      <c r="E93" s="428">
        <v>6</v>
      </c>
      <c r="F93" s="428">
        <v>6</v>
      </c>
      <c r="G93" s="428">
        <v>6</v>
      </c>
      <c r="H93" s="428"/>
      <c r="I93" s="428"/>
      <c r="J93" s="428">
        <v>35</v>
      </c>
      <c r="K93" s="429">
        <f t="shared" si="76"/>
        <v>53</v>
      </c>
      <c r="L93" s="429">
        <f t="shared" si="77"/>
        <v>67</v>
      </c>
      <c r="M93" s="430" t="str">
        <f t="shared" si="78"/>
        <v>B2</v>
      </c>
      <c r="N93" s="430" t="str">
        <f t="shared" si="79"/>
        <v>7</v>
      </c>
      <c r="O93" s="770"/>
      <c r="P93" s="425">
        <f>'STUDENT PROFILE'!$A$25</f>
        <v>19</v>
      </c>
      <c r="Q93" s="426" t="str">
        <f>'STUDENT PROFILE'!$C$25</f>
        <v>Rohit</v>
      </c>
      <c r="R93" s="427">
        <f>'STUDENT PROFILE'!$D$25</f>
        <v>2748</v>
      </c>
      <c r="S93" s="428">
        <v>6</v>
      </c>
      <c r="T93" s="428">
        <v>6</v>
      </c>
      <c r="U93" s="428">
        <v>6</v>
      </c>
      <c r="V93" s="428"/>
      <c r="W93" s="428"/>
      <c r="X93" s="428">
        <v>35</v>
      </c>
      <c r="Y93" s="429">
        <f t="shared" si="80"/>
        <v>53</v>
      </c>
      <c r="Z93" s="429">
        <f t="shared" si="81"/>
        <v>67</v>
      </c>
      <c r="AA93" s="430" t="str">
        <f t="shared" si="82"/>
        <v>B2</v>
      </c>
      <c r="AB93" s="430" t="str">
        <f t="shared" si="83"/>
        <v>7</v>
      </c>
      <c r="AC93" s="686"/>
      <c r="AD93" s="425">
        <f>'STUDENT PROFILE'!$A$25</f>
        <v>19</v>
      </c>
      <c r="AE93" s="426" t="str">
        <f>'STUDENT PROFILE'!$C$25</f>
        <v>Rohit</v>
      </c>
      <c r="AF93" s="427">
        <f>'STUDENT PROFILE'!$D$25</f>
        <v>2748</v>
      </c>
      <c r="AG93" s="431">
        <v>70</v>
      </c>
      <c r="AH93" s="429">
        <f t="shared" si="84"/>
        <v>62.999999999999993</v>
      </c>
      <c r="AI93" s="429">
        <f t="shared" si="85"/>
        <v>70</v>
      </c>
      <c r="AJ93" s="430" t="str">
        <f t="shared" si="86"/>
        <v>B2</v>
      </c>
      <c r="AK93" s="430" t="str">
        <f t="shared" si="87"/>
        <v>7</v>
      </c>
      <c r="AL93" s="429">
        <f t="shared" si="88"/>
        <v>6.7</v>
      </c>
      <c r="AM93" s="429">
        <f t="shared" si="89"/>
        <v>6.7</v>
      </c>
      <c r="AN93" s="429">
        <f t="shared" si="90"/>
        <v>21</v>
      </c>
      <c r="AO93" s="430">
        <f t="shared" si="91"/>
        <v>35</v>
      </c>
      <c r="AP93" s="430" t="str">
        <f t="shared" si="92"/>
        <v>B2</v>
      </c>
      <c r="AQ93" s="686"/>
      <c r="AR93" s="425">
        <f>'STUDENT PROFILE'!$A$25</f>
        <v>19</v>
      </c>
      <c r="AS93" s="426" t="str">
        <f>'STUDENT PROFILE'!$C$25</f>
        <v>Rohit</v>
      </c>
      <c r="AT93" s="427">
        <f>'STUDENT PROFILE'!$D$25</f>
        <v>2748</v>
      </c>
      <c r="AU93" s="428">
        <v>6</v>
      </c>
      <c r="AV93" s="428">
        <v>6</v>
      </c>
      <c r="AW93" s="428">
        <v>6</v>
      </c>
      <c r="AX93" s="428"/>
      <c r="AY93" s="428"/>
      <c r="AZ93" s="428">
        <v>35</v>
      </c>
      <c r="BA93" s="429">
        <f t="shared" si="93"/>
        <v>53</v>
      </c>
      <c r="BB93" s="429">
        <f t="shared" si="94"/>
        <v>67</v>
      </c>
      <c r="BC93" s="430" t="str">
        <f t="shared" si="95"/>
        <v>B2</v>
      </c>
      <c r="BD93" s="430" t="str">
        <f t="shared" si="96"/>
        <v>7</v>
      </c>
      <c r="BE93" s="686"/>
      <c r="BF93" s="425">
        <f>'STUDENT PROFILE'!$A$25</f>
        <v>19</v>
      </c>
      <c r="BG93" s="426" t="str">
        <f>'STUDENT PROFILE'!$C$25</f>
        <v>Rohit</v>
      </c>
      <c r="BH93" s="427">
        <f>'STUDENT PROFILE'!$D$25</f>
        <v>2748</v>
      </c>
      <c r="BI93" s="428">
        <v>6</v>
      </c>
      <c r="BJ93" s="428">
        <v>6</v>
      </c>
      <c r="BK93" s="428">
        <v>6</v>
      </c>
      <c r="BL93" s="428"/>
      <c r="BM93" s="428"/>
      <c r="BN93" s="428">
        <v>35</v>
      </c>
      <c r="BO93" s="429">
        <f t="shared" si="97"/>
        <v>53</v>
      </c>
      <c r="BP93" s="429">
        <f t="shared" si="98"/>
        <v>67</v>
      </c>
      <c r="BQ93" s="430" t="str">
        <f t="shared" si="99"/>
        <v>B2</v>
      </c>
      <c r="BR93" s="430" t="str">
        <f t="shared" si="100"/>
        <v>7</v>
      </c>
      <c r="BS93" s="686"/>
      <c r="BT93" s="464">
        <f>'STUDENT PROFILE'!$A$25</f>
        <v>19</v>
      </c>
      <c r="BU93" s="465" t="str">
        <f>'STUDENT PROFILE'!$C$25</f>
        <v>Rohit</v>
      </c>
      <c r="BV93" s="466">
        <f>'STUDENT PROFILE'!$D$25</f>
        <v>2748</v>
      </c>
      <c r="BW93" s="431">
        <v>70</v>
      </c>
      <c r="BX93" s="429">
        <f t="shared" si="101"/>
        <v>79</v>
      </c>
      <c r="BY93" s="429">
        <f t="shared" si="102"/>
        <v>88</v>
      </c>
      <c r="BZ93" s="430" t="str">
        <f t="shared" si="103"/>
        <v>A2</v>
      </c>
      <c r="CA93" s="430" t="str">
        <f t="shared" si="104"/>
        <v>9</v>
      </c>
      <c r="CB93" s="429">
        <f t="shared" si="105"/>
        <v>6.7</v>
      </c>
      <c r="CC93" s="429">
        <f t="shared" si="106"/>
        <v>6.7</v>
      </c>
      <c r="CD93" s="429">
        <f t="shared" si="107"/>
        <v>26.4</v>
      </c>
      <c r="CE93" s="430">
        <f t="shared" si="108"/>
        <v>40</v>
      </c>
      <c r="CF93" s="430" t="str">
        <f t="shared" si="109"/>
        <v>B1</v>
      </c>
      <c r="CG93" s="686"/>
      <c r="CH93" s="425">
        <f>'STUDENT PROFILE'!$A$25</f>
        <v>19</v>
      </c>
      <c r="CI93" s="426" t="str">
        <f>'STUDENT PROFILE'!$C$25</f>
        <v>Rohit</v>
      </c>
      <c r="CJ93" s="427">
        <f>'STUDENT PROFILE'!$D$25</f>
        <v>2748</v>
      </c>
      <c r="CK93" s="429">
        <f t="shared" si="67"/>
        <v>6.7</v>
      </c>
      <c r="CL93" s="429">
        <f t="shared" si="68"/>
        <v>6.7</v>
      </c>
      <c r="CM93" s="429">
        <f t="shared" si="69"/>
        <v>21</v>
      </c>
      <c r="CN93" s="430">
        <f t="shared" si="70"/>
        <v>35</v>
      </c>
      <c r="CO93" s="429">
        <f t="shared" si="71"/>
        <v>6.7</v>
      </c>
      <c r="CP93" s="429">
        <f t="shared" si="72"/>
        <v>6.7</v>
      </c>
      <c r="CQ93" s="429">
        <f t="shared" si="73"/>
        <v>26.4</v>
      </c>
      <c r="CR93" s="433">
        <f t="shared" si="74"/>
        <v>40</v>
      </c>
      <c r="CS93" s="433">
        <f t="shared" si="110"/>
        <v>67</v>
      </c>
      <c r="CT93" s="433">
        <f t="shared" si="111"/>
        <v>79</v>
      </c>
      <c r="CU93" s="430">
        <f t="shared" si="112"/>
        <v>75</v>
      </c>
      <c r="CV93" s="430" t="str">
        <f t="shared" si="113"/>
        <v>B1</v>
      </c>
      <c r="CW93" s="430" t="str">
        <f t="shared" si="114"/>
        <v>8</v>
      </c>
      <c r="CX93" s="686"/>
      <c r="CY93" s="425">
        <f>'STUDENT PROFILE'!$A$25</f>
        <v>19</v>
      </c>
      <c r="CZ93" s="426" t="str">
        <f>'STUDENT PROFILE'!$C$25</f>
        <v>Rohit</v>
      </c>
      <c r="DA93" s="427">
        <f>'STUDENT PROFILE'!$D$25</f>
        <v>2748</v>
      </c>
      <c r="DB93" s="429" t="str">
        <f t="shared" si="115"/>
        <v>B2</v>
      </c>
      <c r="DC93" s="429" t="str">
        <f t="shared" si="116"/>
        <v>B2</v>
      </c>
      <c r="DD93" s="429" t="str">
        <f t="shared" si="117"/>
        <v>B2</v>
      </c>
      <c r="DE93" s="430" t="str">
        <f t="shared" si="118"/>
        <v>B2</v>
      </c>
      <c r="DF93" s="429" t="str">
        <f t="shared" si="119"/>
        <v>B2</v>
      </c>
      <c r="DG93" s="429" t="str">
        <f t="shared" si="120"/>
        <v>B2</v>
      </c>
      <c r="DH93" s="429" t="str">
        <f t="shared" si="121"/>
        <v>A2</v>
      </c>
      <c r="DI93" s="433">
        <f t="shared" si="122"/>
        <v>0</v>
      </c>
      <c r="DJ93" s="430" t="str">
        <f t="shared" si="123"/>
        <v>B2</v>
      </c>
      <c r="DK93" s="430" t="str">
        <f t="shared" si="124"/>
        <v>B1</v>
      </c>
      <c r="DL93" s="430" t="str">
        <f t="shared" si="125"/>
        <v>B1</v>
      </c>
    </row>
    <row r="94" spans="1:116" ht="15" customHeight="1">
      <c r="A94" s="686"/>
      <c r="B94" s="425">
        <f>'STUDENT PROFILE'!$A$26</f>
        <v>20</v>
      </c>
      <c r="C94" s="426" t="str">
        <f>'STUDENT PROFILE'!$C$26</f>
        <v>Rahul</v>
      </c>
      <c r="D94" s="427">
        <f>'STUDENT PROFILE'!$D$26</f>
        <v>2749</v>
      </c>
      <c r="E94" s="428">
        <v>6</v>
      </c>
      <c r="F94" s="428">
        <v>6</v>
      </c>
      <c r="G94" s="428">
        <v>6</v>
      </c>
      <c r="H94" s="428"/>
      <c r="I94" s="428"/>
      <c r="J94" s="428">
        <v>35</v>
      </c>
      <c r="K94" s="429">
        <f t="shared" si="76"/>
        <v>53</v>
      </c>
      <c r="L94" s="429">
        <f t="shared" si="77"/>
        <v>67</v>
      </c>
      <c r="M94" s="430" t="str">
        <f t="shared" si="78"/>
        <v>B2</v>
      </c>
      <c r="N94" s="430" t="str">
        <f t="shared" si="79"/>
        <v>7</v>
      </c>
      <c r="O94" s="770"/>
      <c r="P94" s="425">
        <f>'STUDENT PROFILE'!$A$26</f>
        <v>20</v>
      </c>
      <c r="Q94" s="426" t="str">
        <f>'STUDENT PROFILE'!$C$26</f>
        <v>Rahul</v>
      </c>
      <c r="R94" s="427">
        <f>'STUDENT PROFILE'!$D$26</f>
        <v>2749</v>
      </c>
      <c r="S94" s="428">
        <v>6</v>
      </c>
      <c r="T94" s="428">
        <v>6</v>
      </c>
      <c r="U94" s="428">
        <v>6</v>
      </c>
      <c r="V94" s="428"/>
      <c r="W94" s="428"/>
      <c r="X94" s="428">
        <v>35</v>
      </c>
      <c r="Y94" s="429">
        <f t="shared" si="80"/>
        <v>53</v>
      </c>
      <c r="Z94" s="429">
        <f t="shared" si="81"/>
        <v>67</v>
      </c>
      <c r="AA94" s="430" t="str">
        <f t="shared" si="82"/>
        <v>B2</v>
      </c>
      <c r="AB94" s="430" t="str">
        <f t="shared" si="83"/>
        <v>7</v>
      </c>
      <c r="AC94" s="686"/>
      <c r="AD94" s="425">
        <f>'STUDENT PROFILE'!$A$26</f>
        <v>20</v>
      </c>
      <c r="AE94" s="426" t="str">
        <f>'STUDENT PROFILE'!$C$26</f>
        <v>Rahul</v>
      </c>
      <c r="AF94" s="427">
        <f>'STUDENT PROFILE'!$D$26</f>
        <v>2749</v>
      </c>
      <c r="AG94" s="431">
        <v>70</v>
      </c>
      <c r="AH94" s="429">
        <f t="shared" si="84"/>
        <v>62.999999999999993</v>
      </c>
      <c r="AI94" s="429">
        <f t="shared" si="85"/>
        <v>70</v>
      </c>
      <c r="AJ94" s="430" t="str">
        <f t="shared" si="86"/>
        <v>B2</v>
      </c>
      <c r="AK94" s="430" t="str">
        <f t="shared" si="87"/>
        <v>7</v>
      </c>
      <c r="AL94" s="429">
        <f t="shared" si="88"/>
        <v>6.7</v>
      </c>
      <c r="AM94" s="429">
        <f t="shared" si="89"/>
        <v>6.7</v>
      </c>
      <c r="AN94" s="429">
        <f t="shared" si="90"/>
        <v>21</v>
      </c>
      <c r="AO94" s="430">
        <f t="shared" si="91"/>
        <v>35</v>
      </c>
      <c r="AP94" s="430" t="str">
        <f t="shared" si="92"/>
        <v>B2</v>
      </c>
      <c r="AQ94" s="686"/>
      <c r="AR94" s="425">
        <f>'STUDENT PROFILE'!$A$26</f>
        <v>20</v>
      </c>
      <c r="AS94" s="426" t="str">
        <f>'STUDENT PROFILE'!$C$26</f>
        <v>Rahul</v>
      </c>
      <c r="AT94" s="427">
        <f>'STUDENT PROFILE'!$D$26</f>
        <v>2749</v>
      </c>
      <c r="AU94" s="428">
        <v>6</v>
      </c>
      <c r="AV94" s="428">
        <v>6</v>
      </c>
      <c r="AW94" s="428">
        <v>6</v>
      </c>
      <c r="AX94" s="428"/>
      <c r="AY94" s="428"/>
      <c r="AZ94" s="428">
        <v>35</v>
      </c>
      <c r="BA94" s="429">
        <f t="shared" si="93"/>
        <v>53</v>
      </c>
      <c r="BB94" s="429">
        <f t="shared" si="94"/>
        <v>67</v>
      </c>
      <c r="BC94" s="430" t="str">
        <f t="shared" si="95"/>
        <v>B2</v>
      </c>
      <c r="BD94" s="430" t="str">
        <f t="shared" si="96"/>
        <v>7</v>
      </c>
      <c r="BE94" s="686"/>
      <c r="BF94" s="425">
        <f>'STUDENT PROFILE'!$A$26</f>
        <v>20</v>
      </c>
      <c r="BG94" s="426" t="str">
        <f>'STUDENT PROFILE'!$C$26</f>
        <v>Rahul</v>
      </c>
      <c r="BH94" s="427">
        <f>'STUDENT PROFILE'!$D$26</f>
        <v>2749</v>
      </c>
      <c r="BI94" s="428">
        <v>6</v>
      </c>
      <c r="BJ94" s="428">
        <v>6</v>
      </c>
      <c r="BK94" s="428">
        <v>6</v>
      </c>
      <c r="BL94" s="428"/>
      <c r="BM94" s="428"/>
      <c r="BN94" s="428">
        <v>35</v>
      </c>
      <c r="BO94" s="429">
        <f t="shared" si="97"/>
        <v>53</v>
      </c>
      <c r="BP94" s="429">
        <f t="shared" si="98"/>
        <v>67</v>
      </c>
      <c r="BQ94" s="430" t="str">
        <f t="shared" si="99"/>
        <v>B2</v>
      </c>
      <c r="BR94" s="430" t="str">
        <f t="shared" si="100"/>
        <v>7</v>
      </c>
      <c r="BS94" s="686"/>
      <c r="BT94" s="464">
        <f>'STUDENT PROFILE'!$A$26</f>
        <v>20</v>
      </c>
      <c r="BU94" s="465" t="str">
        <f>'STUDENT PROFILE'!$C$26</f>
        <v>Rahul</v>
      </c>
      <c r="BV94" s="466">
        <f>'STUDENT PROFILE'!$D$26</f>
        <v>2749</v>
      </c>
      <c r="BW94" s="431">
        <v>70</v>
      </c>
      <c r="BX94" s="429">
        <f t="shared" si="101"/>
        <v>79</v>
      </c>
      <c r="BY94" s="429">
        <f t="shared" si="102"/>
        <v>88</v>
      </c>
      <c r="BZ94" s="430" t="str">
        <f t="shared" si="103"/>
        <v>A2</v>
      </c>
      <c r="CA94" s="430" t="str">
        <f t="shared" si="104"/>
        <v>9</v>
      </c>
      <c r="CB94" s="429">
        <f t="shared" si="105"/>
        <v>6.7</v>
      </c>
      <c r="CC94" s="429">
        <f t="shared" si="106"/>
        <v>6.7</v>
      </c>
      <c r="CD94" s="429">
        <f t="shared" si="107"/>
        <v>26.4</v>
      </c>
      <c r="CE94" s="430">
        <f t="shared" si="108"/>
        <v>40</v>
      </c>
      <c r="CF94" s="430" t="str">
        <f t="shared" si="109"/>
        <v>B1</v>
      </c>
      <c r="CG94" s="686"/>
      <c r="CH94" s="425">
        <f>'STUDENT PROFILE'!$A$26</f>
        <v>20</v>
      </c>
      <c r="CI94" s="426" t="str">
        <f>'STUDENT PROFILE'!$C$26</f>
        <v>Rahul</v>
      </c>
      <c r="CJ94" s="427">
        <f>'STUDENT PROFILE'!$D$26</f>
        <v>2749</v>
      </c>
      <c r="CK94" s="429">
        <f t="shared" si="67"/>
        <v>6.7</v>
      </c>
      <c r="CL94" s="429">
        <f t="shared" si="68"/>
        <v>6.7</v>
      </c>
      <c r="CM94" s="429">
        <f t="shared" si="69"/>
        <v>21</v>
      </c>
      <c r="CN94" s="430">
        <f t="shared" si="70"/>
        <v>35</v>
      </c>
      <c r="CO94" s="429">
        <f t="shared" si="71"/>
        <v>6.7</v>
      </c>
      <c r="CP94" s="429">
        <f t="shared" si="72"/>
        <v>6.7</v>
      </c>
      <c r="CQ94" s="429">
        <f t="shared" si="73"/>
        <v>26.4</v>
      </c>
      <c r="CR94" s="433">
        <f t="shared" si="74"/>
        <v>40</v>
      </c>
      <c r="CS94" s="433">
        <f t="shared" si="110"/>
        <v>67</v>
      </c>
      <c r="CT94" s="433">
        <f t="shared" si="111"/>
        <v>79</v>
      </c>
      <c r="CU94" s="430">
        <f t="shared" si="112"/>
        <v>75</v>
      </c>
      <c r="CV94" s="430" t="str">
        <f t="shared" si="113"/>
        <v>B1</v>
      </c>
      <c r="CW94" s="430" t="str">
        <f t="shared" si="114"/>
        <v>8</v>
      </c>
      <c r="CX94" s="686"/>
      <c r="CY94" s="425">
        <f>'STUDENT PROFILE'!$A$26</f>
        <v>20</v>
      </c>
      <c r="CZ94" s="426" t="str">
        <f>'STUDENT PROFILE'!$C$26</f>
        <v>Rahul</v>
      </c>
      <c r="DA94" s="427">
        <f>'STUDENT PROFILE'!$D$26</f>
        <v>2749</v>
      </c>
      <c r="DB94" s="429" t="str">
        <f t="shared" si="115"/>
        <v>B2</v>
      </c>
      <c r="DC94" s="429" t="str">
        <f t="shared" si="116"/>
        <v>B2</v>
      </c>
      <c r="DD94" s="429" t="str">
        <f t="shared" si="117"/>
        <v>B2</v>
      </c>
      <c r="DE94" s="430" t="str">
        <f t="shared" si="118"/>
        <v>B2</v>
      </c>
      <c r="DF94" s="429" t="str">
        <f t="shared" si="119"/>
        <v>B2</v>
      </c>
      <c r="DG94" s="429" t="str">
        <f t="shared" si="120"/>
        <v>B2</v>
      </c>
      <c r="DH94" s="429" t="str">
        <f t="shared" si="121"/>
        <v>A2</v>
      </c>
      <c r="DI94" s="433">
        <f t="shared" si="122"/>
        <v>0</v>
      </c>
      <c r="DJ94" s="430" t="str">
        <f t="shared" si="123"/>
        <v>B2</v>
      </c>
      <c r="DK94" s="430" t="str">
        <f t="shared" si="124"/>
        <v>B1</v>
      </c>
      <c r="DL94" s="430" t="str">
        <f t="shared" si="125"/>
        <v>B1</v>
      </c>
    </row>
    <row r="95" spans="1:116" ht="15" customHeight="1">
      <c r="A95" s="686"/>
      <c r="B95" s="425">
        <f>'STUDENT PROFILE'!$A$27</f>
        <v>21</v>
      </c>
      <c r="C95" s="426" t="str">
        <f>'STUDENT PROFILE'!$C$27</f>
        <v>Abhimanyu</v>
      </c>
      <c r="D95" s="427">
        <f>'STUDENT PROFILE'!$D$27</f>
        <v>2750</v>
      </c>
      <c r="E95" s="428">
        <v>6</v>
      </c>
      <c r="F95" s="428">
        <v>6</v>
      </c>
      <c r="G95" s="428">
        <v>6</v>
      </c>
      <c r="H95" s="428"/>
      <c r="I95" s="428"/>
      <c r="J95" s="428">
        <v>30</v>
      </c>
      <c r="K95" s="429">
        <f t="shared" si="76"/>
        <v>48</v>
      </c>
      <c r="L95" s="429">
        <f t="shared" si="77"/>
        <v>60</v>
      </c>
      <c r="M95" s="430" t="str">
        <f t="shared" si="78"/>
        <v>C1</v>
      </c>
      <c r="N95" s="430" t="str">
        <f t="shared" si="79"/>
        <v>6</v>
      </c>
      <c r="O95" s="770"/>
      <c r="P95" s="425">
        <f>'STUDENT PROFILE'!$A$27</f>
        <v>21</v>
      </c>
      <c r="Q95" s="426" t="str">
        <f>'STUDENT PROFILE'!$C$27</f>
        <v>Abhimanyu</v>
      </c>
      <c r="R95" s="427">
        <f>'STUDENT PROFILE'!$D$27</f>
        <v>2750</v>
      </c>
      <c r="S95" s="428">
        <v>6</v>
      </c>
      <c r="T95" s="428">
        <v>6</v>
      </c>
      <c r="U95" s="428">
        <v>6</v>
      </c>
      <c r="V95" s="428"/>
      <c r="W95" s="428"/>
      <c r="X95" s="428">
        <v>30</v>
      </c>
      <c r="Y95" s="429">
        <f t="shared" si="80"/>
        <v>48</v>
      </c>
      <c r="Z95" s="429">
        <f t="shared" si="81"/>
        <v>60</v>
      </c>
      <c r="AA95" s="430" t="str">
        <f t="shared" si="82"/>
        <v>C1</v>
      </c>
      <c r="AB95" s="430" t="str">
        <f t="shared" si="83"/>
        <v>6</v>
      </c>
      <c r="AC95" s="686"/>
      <c r="AD95" s="425">
        <f>'STUDENT PROFILE'!$A$27</f>
        <v>21</v>
      </c>
      <c r="AE95" s="426" t="str">
        <f>'STUDENT PROFILE'!$C$27</f>
        <v>Abhimanyu</v>
      </c>
      <c r="AF95" s="427">
        <f>'STUDENT PROFILE'!$D$27</f>
        <v>2750</v>
      </c>
      <c r="AG95" s="431">
        <v>60</v>
      </c>
      <c r="AH95" s="429">
        <f t="shared" si="84"/>
        <v>54</v>
      </c>
      <c r="AI95" s="429">
        <f t="shared" si="85"/>
        <v>60</v>
      </c>
      <c r="AJ95" s="430" t="str">
        <f t="shared" si="86"/>
        <v>C1</v>
      </c>
      <c r="AK95" s="430" t="str">
        <f t="shared" si="87"/>
        <v>6</v>
      </c>
      <c r="AL95" s="429">
        <f t="shared" si="88"/>
        <v>6</v>
      </c>
      <c r="AM95" s="429">
        <f t="shared" si="89"/>
        <v>6</v>
      </c>
      <c r="AN95" s="429">
        <f t="shared" si="90"/>
        <v>18</v>
      </c>
      <c r="AO95" s="430">
        <f t="shared" si="91"/>
        <v>30</v>
      </c>
      <c r="AP95" s="430" t="str">
        <f t="shared" si="92"/>
        <v>C1</v>
      </c>
      <c r="AQ95" s="686"/>
      <c r="AR95" s="425">
        <f>'STUDENT PROFILE'!$A$27</f>
        <v>21</v>
      </c>
      <c r="AS95" s="426" t="str">
        <f>'STUDENT PROFILE'!$C$27</f>
        <v>Abhimanyu</v>
      </c>
      <c r="AT95" s="427">
        <f>'STUDENT PROFILE'!$D$27</f>
        <v>2750</v>
      </c>
      <c r="AU95" s="428">
        <v>6</v>
      </c>
      <c r="AV95" s="428">
        <v>6</v>
      </c>
      <c r="AW95" s="428">
        <v>6</v>
      </c>
      <c r="AX95" s="428"/>
      <c r="AY95" s="428"/>
      <c r="AZ95" s="428">
        <v>30</v>
      </c>
      <c r="BA95" s="429">
        <f t="shared" si="93"/>
        <v>48</v>
      </c>
      <c r="BB95" s="429">
        <f t="shared" si="94"/>
        <v>60</v>
      </c>
      <c r="BC95" s="430" t="str">
        <f t="shared" si="95"/>
        <v>C1</v>
      </c>
      <c r="BD95" s="430" t="str">
        <f t="shared" si="96"/>
        <v>6</v>
      </c>
      <c r="BE95" s="686"/>
      <c r="BF95" s="425">
        <f>'STUDENT PROFILE'!$A$27</f>
        <v>21</v>
      </c>
      <c r="BG95" s="426" t="str">
        <f>'STUDENT PROFILE'!$C$27</f>
        <v>Abhimanyu</v>
      </c>
      <c r="BH95" s="427">
        <f>'STUDENT PROFILE'!$D$27</f>
        <v>2750</v>
      </c>
      <c r="BI95" s="428">
        <v>6</v>
      </c>
      <c r="BJ95" s="428">
        <v>6</v>
      </c>
      <c r="BK95" s="428">
        <v>6</v>
      </c>
      <c r="BL95" s="428"/>
      <c r="BM95" s="428"/>
      <c r="BN95" s="428">
        <v>30</v>
      </c>
      <c r="BO95" s="429">
        <f t="shared" si="97"/>
        <v>48</v>
      </c>
      <c r="BP95" s="429">
        <f t="shared" si="98"/>
        <v>60</v>
      </c>
      <c r="BQ95" s="430" t="str">
        <f t="shared" si="99"/>
        <v>C1</v>
      </c>
      <c r="BR95" s="430" t="str">
        <f t="shared" si="100"/>
        <v>6</v>
      </c>
      <c r="BS95" s="686"/>
      <c r="BT95" s="464">
        <f>'STUDENT PROFILE'!$A$27</f>
        <v>21</v>
      </c>
      <c r="BU95" s="465" t="str">
        <f>'STUDENT PROFILE'!$C$27</f>
        <v>Abhimanyu</v>
      </c>
      <c r="BV95" s="466">
        <f>'STUDENT PROFILE'!$D$27</f>
        <v>2750</v>
      </c>
      <c r="BW95" s="431">
        <v>60</v>
      </c>
      <c r="BX95" s="429">
        <f t="shared" si="101"/>
        <v>68</v>
      </c>
      <c r="BY95" s="429">
        <f t="shared" si="102"/>
        <v>75</v>
      </c>
      <c r="BZ95" s="430" t="str">
        <f t="shared" si="103"/>
        <v>B1</v>
      </c>
      <c r="CA95" s="430" t="str">
        <f t="shared" si="104"/>
        <v>8</v>
      </c>
      <c r="CB95" s="429">
        <f t="shared" si="105"/>
        <v>6</v>
      </c>
      <c r="CC95" s="429">
        <f t="shared" si="106"/>
        <v>6</v>
      </c>
      <c r="CD95" s="429">
        <f t="shared" si="107"/>
        <v>22.5</v>
      </c>
      <c r="CE95" s="430">
        <f t="shared" si="108"/>
        <v>35</v>
      </c>
      <c r="CF95" s="430" t="str">
        <f t="shared" si="109"/>
        <v>B2</v>
      </c>
      <c r="CG95" s="686"/>
      <c r="CH95" s="425">
        <f>'STUDENT PROFILE'!$A$27</f>
        <v>21</v>
      </c>
      <c r="CI95" s="426" t="str">
        <f>'STUDENT PROFILE'!$C$27</f>
        <v>Abhimanyu</v>
      </c>
      <c r="CJ95" s="427">
        <f>'STUDENT PROFILE'!$D$27</f>
        <v>2750</v>
      </c>
      <c r="CK95" s="429">
        <f t="shared" si="67"/>
        <v>6</v>
      </c>
      <c r="CL95" s="429">
        <f t="shared" si="68"/>
        <v>6</v>
      </c>
      <c r="CM95" s="429">
        <f t="shared" si="69"/>
        <v>18</v>
      </c>
      <c r="CN95" s="430">
        <f t="shared" si="70"/>
        <v>30</v>
      </c>
      <c r="CO95" s="429">
        <f t="shared" si="71"/>
        <v>6</v>
      </c>
      <c r="CP95" s="429">
        <f t="shared" si="72"/>
        <v>6</v>
      </c>
      <c r="CQ95" s="429">
        <f t="shared" si="73"/>
        <v>22.5</v>
      </c>
      <c r="CR95" s="433">
        <f t="shared" si="74"/>
        <v>35</v>
      </c>
      <c r="CS95" s="433">
        <f t="shared" si="110"/>
        <v>60</v>
      </c>
      <c r="CT95" s="433">
        <f t="shared" si="111"/>
        <v>68</v>
      </c>
      <c r="CU95" s="430">
        <f t="shared" si="112"/>
        <v>65</v>
      </c>
      <c r="CV95" s="430" t="str">
        <f t="shared" si="113"/>
        <v>B2</v>
      </c>
      <c r="CW95" s="430" t="str">
        <f t="shared" si="114"/>
        <v>7</v>
      </c>
      <c r="CX95" s="686"/>
      <c r="CY95" s="425">
        <f>'STUDENT PROFILE'!$A$27</f>
        <v>21</v>
      </c>
      <c r="CZ95" s="426" t="str">
        <f>'STUDENT PROFILE'!$C$27</f>
        <v>Abhimanyu</v>
      </c>
      <c r="DA95" s="427">
        <f>'STUDENT PROFILE'!$D$27</f>
        <v>2750</v>
      </c>
      <c r="DB95" s="429" t="str">
        <f t="shared" si="115"/>
        <v>C1</v>
      </c>
      <c r="DC95" s="429" t="str">
        <f t="shared" si="116"/>
        <v>C1</v>
      </c>
      <c r="DD95" s="429" t="str">
        <f t="shared" si="117"/>
        <v>C1</v>
      </c>
      <c r="DE95" s="430" t="str">
        <f t="shared" si="118"/>
        <v>C1</v>
      </c>
      <c r="DF95" s="429" t="str">
        <f t="shared" si="119"/>
        <v>C1</v>
      </c>
      <c r="DG95" s="429" t="str">
        <f t="shared" si="120"/>
        <v>C1</v>
      </c>
      <c r="DH95" s="429" t="str">
        <f t="shared" si="121"/>
        <v>B1</v>
      </c>
      <c r="DI95" s="433">
        <f t="shared" si="122"/>
        <v>0</v>
      </c>
      <c r="DJ95" s="430" t="str">
        <f t="shared" si="123"/>
        <v>C1</v>
      </c>
      <c r="DK95" s="430" t="str">
        <f t="shared" si="124"/>
        <v>B2</v>
      </c>
      <c r="DL95" s="430" t="str">
        <f t="shared" si="125"/>
        <v>B2</v>
      </c>
    </row>
    <row r="96" spans="1:116" ht="15" customHeight="1">
      <c r="A96" s="686"/>
      <c r="B96" s="425">
        <f>'STUDENT PROFILE'!$A$28</f>
        <v>22</v>
      </c>
      <c r="C96" s="426" t="str">
        <f>'STUDENT PROFILE'!$C$28</f>
        <v>Bijender Kumar</v>
      </c>
      <c r="D96" s="427">
        <f>'STUDENT PROFILE'!$D$28</f>
        <v>2751</v>
      </c>
      <c r="E96" s="428">
        <v>6</v>
      </c>
      <c r="F96" s="428">
        <v>6</v>
      </c>
      <c r="G96" s="428">
        <v>6</v>
      </c>
      <c r="H96" s="428"/>
      <c r="I96" s="428"/>
      <c r="J96" s="428">
        <v>30</v>
      </c>
      <c r="K96" s="429">
        <f t="shared" si="76"/>
        <v>48</v>
      </c>
      <c r="L96" s="429">
        <f t="shared" si="77"/>
        <v>60</v>
      </c>
      <c r="M96" s="430" t="str">
        <f t="shared" si="78"/>
        <v>C1</v>
      </c>
      <c r="N96" s="430" t="str">
        <f t="shared" si="79"/>
        <v>6</v>
      </c>
      <c r="O96" s="770"/>
      <c r="P96" s="425">
        <f>'STUDENT PROFILE'!$A$28</f>
        <v>22</v>
      </c>
      <c r="Q96" s="426" t="str">
        <f>'STUDENT PROFILE'!$C$28</f>
        <v>Bijender Kumar</v>
      </c>
      <c r="R96" s="427">
        <f>'STUDENT PROFILE'!$D$28</f>
        <v>2751</v>
      </c>
      <c r="S96" s="428">
        <v>6</v>
      </c>
      <c r="T96" s="428">
        <v>6</v>
      </c>
      <c r="U96" s="428">
        <v>6</v>
      </c>
      <c r="V96" s="428"/>
      <c r="W96" s="428"/>
      <c r="X96" s="428">
        <v>30</v>
      </c>
      <c r="Y96" s="429">
        <f t="shared" si="80"/>
        <v>48</v>
      </c>
      <c r="Z96" s="429">
        <f t="shared" si="81"/>
        <v>60</v>
      </c>
      <c r="AA96" s="430" t="str">
        <f t="shared" si="82"/>
        <v>C1</v>
      </c>
      <c r="AB96" s="430" t="str">
        <f t="shared" si="83"/>
        <v>6</v>
      </c>
      <c r="AC96" s="686"/>
      <c r="AD96" s="425">
        <f>'STUDENT PROFILE'!$A$28</f>
        <v>22</v>
      </c>
      <c r="AE96" s="426" t="str">
        <f>'STUDENT PROFILE'!$C$28</f>
        <v>Bijender Kumar</v>
      </c>
      <c r="AF96" s="427">
        <f>'STUDENT PROFILE'!$D$28</f>
        <v>2751</v>
      </c>
      <c r="AG96" s="431">
        <v>60</v>
      </c>
      <c r="AH96" s="429">
        <f t="shared" si="84"/>
        <v>54</v>
      </c>
      <c r="AI96" s="429">
        <f t="shared" si="85"/>
        <v>60</v>
      </c>
      <c r="AJ96" s="430" t="str">
        <f t="shared" si="86"/>
        <v>C1</v>
      </c>
      <c r="AK96" s="430" t="str">
        <f t="shared" si="87"/>
        <v>6</v>
      </c>
      <c r="AL96" s="429">
        <f t="shared" si="88"/>
        <v>6</v>
      </c>
      <c r="AM96" s="429">
        <f t="shared" si="89"/>
        <v>6</v>
      </c>
      <c r="AN96" s="429">
        <f t="shared" si="90"/>
        <v>18</v>
      </c>
      <c r="AO96" s="430">
        <f t="shared" si="91"/>
        <v>30</v>
      </c>
      <c r="AP96" s="430" t="str">
        <f t="shared" si="92"/>
        <v>C1</v>
      </c>
      <c r="AQ96" s="686"/>
      <c r="AR96" s="425">
        <f>'STUDENT PROFILE'!$A$28</f>
        <v>22</v>
      </c>
      <c r="AS96" s="426" t="str">
        <f>'STUDENT PROFILE'!$C$28</f>
        <v>Bijender Kumar</v>
      </c>
      <c r="AT96" s="427">
        <f>'STUDENT PROFILE'!$D$28</f>
        <v>2751</v>
      </c>
      <c r="AU96" s="428">
        <v>6</v>
      </c>
      <c r="AV96" s="428">
        <v>6</v>
      </c>
      <c r="AW96" s="428">
        <v>6</v>
      </c>
      <c r="AX96" s="428"/>
      <c r="AY96" s="428"/>
      <c r="AZ96" s="428">
        <v>30</v>
      </c>
      <c r="BA96" s="429">
        <f t="shared" si="93"/>
        <v>48</v>
      </c>
      <c r="BB96" s="429">
        <f t="shared" si="94"/>
        <v>60</v>
      </c>
      <c r="BC96" s="430" t="str">
        <f t="shared" si="95"/>
        <v>C1</v>
      </c>
      <c r="BD96" s="430" t="str">
        <f t="shared" si="96"/>
        <v>6</v>
      </c>
      <c r="BE96" s="686"/>
      <c r="BF96" s="425">
        <f>'STUDENT PROFILE'!$A$28</f>
        <v>22</v>
      </c>
      <c r="BG96" s="426" t="str">
        <f>'STUDENT PROFILE'!$C$28</f>
        <v>Bijender Kumar</v>
      </c>
      <c r="BH96" s="427">
        <f>'STUDENT PROFILE'!$D$28</f>
        <v>2751</v>
      </c>
      <c r="BI96" s="428">
        <v>6</v>
      </c>
      <c r="BJ96" s="428">
        <v>6</v>
      </c>
      <c r="BK96" s="428">
        <v>6</v>
      </c>
      <c r="BL96" s="428"/>
      <c r="BM96" s="428"/>
      <c r="BN96" s="428">
        <v>30</v>
      </c>
      <c r="BO96" s="429">
        <f t="shared" si="97"/>
        <v>48</v>
      </c>
      <c r="BP96" s="429">
        <f t="shared" si="98"/>
        <v>60</v>
      </c>
      <c r="BQ96" s="430" t="str">
        <f t="shared" si="99"/>
        <v>C1</v>
      </c>
      <c r="BR96" s="430" t="str">
        <f t="shared" si="100"/>
        <v>6</v>
      </c>
      <c r="BS96" s="686"/>
      <c r="BT96" s="464">
        <f>'STUDENT PROFILE'!$A$28</f>
        <v>22</v>
      </c>
      <c r="BU96" s="465" t="str">
        <f>'STUDENT PROFILE'!$C$28</f>
        <v>Bijender Kumar</v>
      </c>
      <c r="BV96" s="466">
        <f>'STUDENT PROFILE'!$D$28</f>
        <v>2751</v>
      </c>
      <c r="BW96" s="431">
        <v>60</v>
      </c>
      <c r="BX96" s="429">
        <f t="shared" si="101"/>
        <v>68</v>
      </c>
      <c r="BY96" s="429">
        <f t="shared" si="102"/>
        <v>75</v>
      </c>
      <c r="BZ96" s="430" t="str">
        <f t="shared" si="103"/>
        <v>B1</v>
      </c>
      <c r="CA96" s="430" t="str">
        <f t="shared" si="104"/>
        <v>8</v>
      </c>
      <c r="CB96" s="429">
        <f t="shared" si="105"/>
        <v>6</v>
      </c>
      <c r="CC96" s="429">
        <f t="shared" si="106"/>
        <v>6</v>
      </c>
      <c r="CD96" s="429">
        <f t="shared" si="107"/>
        <v>22.5</v>
      </c>
      <c r="CE96" s="430">
        <f t="shared" si="108"/>
        <v>35</v>
      </c>
      <c r="CF96" s="430" t="str">
        <f t="shared" si="109"/>
        <v>B2</v>
      </c>
      <c r="CG96" s="686"/>
      <c r="CH96" s="425">
        <f>'STUDENT PROFILE'!$A$28</f>
        <v>22</v>
      </c>
      <c r="CI96" s="426" t="str">
        <f>'STUDENT PROFILE'!$C$28</f>
        <v>Bijender Kumar</v>
      </c>
      <c r="CJ96" s="427">
        <f>'STUDENT PROFILE'!$D$28</f>
        <v>2751</v>
      </c>
      <c r="CK96" s="429">
        <f t="shared" si="67"/>
        <v>6</v>
      </c>
      <c r="CL96" s="429">
        <f t="shared" si="68"/>
        <v>6</v>
      </c>
      <c r="CM96" s="429">
        <f t="shared" si="69"/>
        <v>18</v>
      </c>
      <c r="CN96" s="430">
        <f t="shared" si="70"/>
        <v>30</v>
      </c>
      <c r="CO96" s="429">
        <f t="shared" si="71"/>
        <v>6</v>
      </c>
      <c r="CP96" s="429">
        <f t="shared" si="72"/>
        <v>6</v>
      </c>
      <c r="CQ96" s="429">
        <f t="shared" si="73"/>
        <v>22.5</v>
      </c>
      <c r="CR96" s="433">
        <f t="shared" si="74"/>
        <v>35</v>
      </c>
      <c r="CS96" s="433">
        <f t="shared" si="110"/>
        <v>60</v>
      </c>
      <c r="CT96" s="433">
        <f t="shared" si="111"/>
        <v>68</v>
      </c>
      <c r="CU96" s="430">
        <f t="shared" si="112"/>
        <v>65</v>
      </c>
      <c r="CV96" s="430" t="str">
        <f t="shared" si="113"/>
        <v>B2</v>
      </c>
      <c r="CW96" s="430" t="str">
        <f t="shared" si="114"/>
        <v>7</v>
      </c>
      <c r="CX96" s="686"/>
      <c r="CY96" s="425">
        <f>'STUDENT PROFILE'!$A$28</f>
        <v>22</v>
      </c>
      <c r="CZ96" s="426" t="str">
        <f>'STUDENT PROFILE'!$C$28</f>
        <v>Bijender Kumar</v>
      </c>
      <c r="DA96" s="427">
        <f>'STUDENT PROFILE'!$D$28</f>
        <v>2751</v>
      </c>
      <c r="DB96" s="429" t="str">
        <f t="shared" si="115"/>
        <v>C1</v>
      </c>
      <c r="DC96" s="429" t="str">
        <f t="shared" si="116"/>
        <v>C1</v>
      </c>
      <c r="DD96" s="429" t="str">
        <f t="shared" si="117"/>
        <v>C1</v>
      </c>
      <c r="DE96" s="430" t="str">
        <f t="shared" si="118"/>
        <v>C1</v>
      </c>
      <c r="DF96" s="429" t="str">
        <f t="shared" si="119"/>
        <v>C1</v>
      </c>
      <c r="DG96" s="429" t="str">
        <f t="shared" si="120"/>
        <v>C1</v>
      </c>
      <c r="DH96" s="429" t="str">
        <f t="shared" si="121"/>
        <v>B1</v>
      </c>
      <c r="DI96" s="433">
        <f t="shared" si="122"/>
        <v>0</v>
      </c>
      <c r="DJ96" s="430" t="str">
        <f t="shared" si="123"/>
        <v>C1</v>
      </c>
      <c r="DK96" s="430" t="str">
        <f t="shared" si="124"/>
        <v>B2</v>
      </c>
      <c r="DL96" s="430" t="str">
        <f t="shared" si="125"/>
        <v>B2</v>
      </c>
    </row>
    <row r="97" spans="1:116" ht="15" customHeight="1">
      <c r="A97" s="686"/>
      <c r="B97" s="425">
        <f>'STUDENT PROFILE'!$A$29</f>
        <v>23</v>
      </c>
      <c r="C97" s="426" t="str">
        <f>'STUDENT PROFILE'!$C$29</f>
        <v>Asha</v>
      </c>
      <c r="D97" s="427">
        <f>'STUDENT PROFILE'!$D$29</f>
        <v>2752</v>
      </c>
      <c r="E97" s="428">
        <v>6</v>
      </c>
      <c r="F97" s="428">
        <v>6</v>
      </c>
      <c r="G97" s="428">
        <v>6</v>
      </c>
      <c r="H97" s="428"/>
      <c r="I97" s="428"/>
      <c r="J97" s="428">
        <v>30</v>
      </c>
      <c r="K97" s="429">
        <f t="shared" si="76"/>
        <v>48</v>
      </c>
      <c r="L97" s="429">
        <f t="shared" si="77"/>
        <v>60</v>
      </c>
      <c r="M97" s="430" t="str">
        <f t="shared" si="78"/>
        <v>C1</v>
      </c>
      <c r="N97" s="430" t="str">
        <f t="shared" si="79"/>
        <v>6</v>
      </c>
      <c r="O97" s="770"/>
      <c r="P97" s="425">
        <f>'STUDENT PROFILE'!$A$29</f>
        <v>23</v>
      </c>
      <c r="Q97" s="426" t="str">
        <f>'STUDENT PROFILE'!$C$29</f>
        <v>Asha</v>
      </c>
      <c r="R97" s="427">
        <f>'STUDENT PROFILE'!$D$29</f>
        <v>2752</v>
      </c>
      <c r="S97" s="428">
        <v>6</v>
      </c>
      <c r="T97" s="428">
        <v>6</v>
      </c>
      <c r="U97" s="428">
        <v>6</v>
      </c>
      <c r="V97" s="428"/>
      <c r="W97" s="428"/>
      <c r="X97" s="428">
        <v>30</v>
      </c>
      <c r="Y97" s="429">
        <f t="shared" si="80"/>
        <v>48</v>
      </c>
      <c r="Z97" s="429">
        <f t="shared" si="81"/>
        <v>60</v>
      </c>
      <c r="AA97" s="430" t="str">
        <f t="shared" si="82"/>
        <v>C1</v>
      </c>
      <c r="AB97" s="430" t="str">
        <f t="shared" si="83"/>
        <v>6</v>
      </c>
      <c r="AC97" s="686"/>
      <c r="AD97" s="425">
        <f>'STUDENT PROFILE'!$A$29</f>
        <v>23</v>
      </c>
      <c r="AE97" s="426" t="str">
        <f>'STUDENT PROFILE'!$C$29</f>
        <v>Asha</v>
      </c>
      <c r="AF97" s="427">
        <f>'STUDENT PROFILE'!$D$29</f>
        <v>2752</v>
      </c>
      <c r="AG97" s="431">
        <v>60</v>
      </c>
      <c r="AH97" s="429">
        <f t="shared" si="84"/>
        <v>54</v>
      </c>
      <c r="AI97" s="429">
        <f t="shared" si="85"/>
        <v>60</v>
      </c>
      <c r="AJ97" s="430" t="str">
        <f t="shared" si="86"/>
        <v>C1</v>
      </c>
      <c r="AK97" s="430" t="str">
        <f t="shared" si="87"/>
        <v>6</v>
      </c>
      <c r="AL97" s="429">
        <f t="shared" si="88"/>
        <v>6</v>
      </c>
      <c r="AM97" s="429">
        <f t="shared" si="89"/>
        <v>6</v>
      </c>
      <c r="AN97" s="429">
        <f t="shared" si="90"/>
        <v>18</v>
      </c>
      <c r="AO97" s="430">
        <f t="shared" si="91"/>
        <v>30</v>
      </c>
      <c r="AP97" s="430" t="str">
        <f t="shared" si="92"/>
        <v>C1</v>
      </c>
      <c r="AQ97" s="686"/>
      <c r="AR97" s="425">
        <f>'STUDENT PROFILE'!$A$29</f>
        <v>23</v>
      </c>
      <c r="AS97" s="426" t="str">
        <f>'STUDENT PROFILE'!$C$29</f>
        <v>Asha</v>
      </c>
      <c r="AT97" s="427">
        <f>'STUDENT PROFILE'!$D$29</f>
        <v>2752</v>
      </c>
      <c r="AU97" s="428">
        <v>6</v>
      </c>
      <c r="AV97" s="428">
        <v>6</v>
      </c>
      <c r="AW97" s="428">
        <v>6</v>
      </c>
      <c r="AX97" s="428"/>
      <c r="AY97" s="428"/>
      <c r="AZ97" s="428">
        <v>30</v>
      </c>
      <c r="BA97" s="429">
        <f t="shared" si="93"/>
        <v>48</v>
      </c>
      <c r="BB97" s="429">
        <f t="shared" si="94"/>
        <v>60</v>
      </c>
      <c r="BC97" s="430" t="str">
        <f t="shared" si="95"/>
        <v>C1</v>
      </c>
      <c r="BD97" s="430" t="str">
        <f t="shared" si="96"/>
        <v>6</v>
      </c>
      <c r="BE97" s="686"/>
      <c r="BF97" s="425">
        <f>'STUDENT PROFILE'!$A$29</f>
        <v>23</v>
      </c>
      <c r="BG97" s="426" t="str">
        <f>'STUDENT PROFILE'!$C$29</f>
        <v>Asha</v>
      </c>
      <c r="BH97" s="427">
        <f>'STUDENT PROFILE'!$D$29</f>
        <v>2752</v>
      </c>
      <c r="BI97" s="428">
        <v>6</v>
      </c>
      <c r="BJ97" s="428">
        <v>6</v>
      </c>
      <c r="BK97" s="428">
        <v>6</v>
      </c>
      <c r="BL97" s="428"/>
      <c r="BM97" s="428"/>
      <c r="BN97" s="428">
        <v>30</v>
      </c>
      <c r="BO97" s="429">
        <f t="shared" si="97"/>
        <v>48</v>
      </c>
      <c r="BP97" s="429">
        <f t="shared" si="98"/>
        <v>60</v>
      </c>
      <c r="BQ97" s="430" t="str">
        <f t="shared" si="99"/>
        <v>C1</v>
      </c>
      <c r="BR97" s="430" t="str">
        <f t="shared" si="100"/>
        <v>6</v>
      </c>
      <c r="BS97" s="686"/>
      <c r="BT97" s="464">
        <f>'STUDENT PROFILE'!$A$29</f>
        <v>23</v>
      </c>
      <c r="BU97" s="465" t="str">
        <f>'STUDENT PROFILE'!$C$29</f>
        <v>Asha</v>
      </c>
      <c r="BV97" s="466">
        <f>'STUDENT PROFILE'!$D$29</f>
        <v>2752</v>
      </c>
      <c r="BW97" s="431">
        <v>60</v>
      </c>
      <c r="BX97" s="429">
        <f t="shared" si="101"/>
        <v>68</v>
      </c>
      <c r="BY97" s="429">
        <f t="shared" si="102"/>
        <v>75</v>
      </c>
      <c r="BZ97" s="430" t="str">
        <f t="shared" si="103"/>
        <v>B1</v>
      </c>
      <c r="CA97" s="430" t="str">
        <f t="shared" si="104"/>
        <v>8</v>
      </c>
      <c r="CB97" s="429">
        <f t="shared" si="105"/>
        <v>6</v>
      </c>
      <c r="CC97" s="429">
        <f t="shared" si="106"/>
        <v>6</v>
      </c>
      <c r="CD97" s="429">
        <f t="shared" si="107"/>
        <v>22.5</v>
      </c>
      <c r="CE97" s="430">
        <f t="shared" si="108"/>
        <v>35</v>
      </c>
      <c r="CF97" s="430" t="str">
        <f t="shared" si="109"/>
        <v>B2</v>
      </c>
      <c r="CG97" s="686"/>
      <c r="CH97" s="425">
        <f>'STUDENT PROFILE'!$A$29</f>
        <v>23</v>
      </c>
      <c r="CI97" s="426" t="str">
        <f>'STUDENT PROFILE'!$C$29</f>
        <v>Asha</v>
      </c>
      <c r="CJ97" s="427">
        <f>'STUDENT PROFILE'!$D$29</f>
        <v>2752</v>
      </c>
      <c r="CK97" s="429">
        <f t="shared" si="67"/>
        <v>6</v>
      </c>
      <c r="CL97" s="429">
        <f t="shared" si="68"/>
        <v>6</v>
      </c>
      <c r="CM97" s="429">
        <f t="shared" si="69"/>
        <v>18</v>
      </c>
      <c r="CN97" s="430">
        <f t="shared" si="70"/>
        <v>30</v>
      </c>
      <c r="CO97" s="429">
        <f t="shared" si="71"/>
        <v>6</v>
      </c>
      <c r="CP97" s="429">
        <f t="shared" si="72"/>
        <v>6</v>
      </c>
      <c r="CQ97" s="429">
        <f t="shared" si="73"/>
        <v>22.5</v>
      </c>
      <c r="CR97" s="433">
        <f t="shared" si="74"/>
        <v>35</v>
      </c>
      <c r="CS97" s="433">
        <f t="shared" si="110"/>
        <v>60</v>
      </c>
      <c r="CT97" s="433">
        <f t="shared" si="111"/>
        <v>68</v>
      </c>
      <c r="CU97" s="430">
        <f t="shared" si="112"/>
        <v>65</v>
      </c>
      <c r="CV97" s="430" t="str">
        <f t="shared" si="113"/>
        <v>B2</v>
      </c>
      <c r="CW97" s="430" t="str">
        <f t="shared" si="114"/>
        <v>7</v>
      </c>
      <c r="CX97" s="686"/>
      <c r="CY97" s="425">
        <f>'STUDENT PROFILE'!$A$29</f>
        <v>23</v>
      </c>
      <c r="CZ97" s="426" t="str">
        <f>'STUDENT PROFILE'!$C$29</f>
        <v>Asha</v>
      </c>
      <c r="DA97" s="427">
        <f>'STUDENT PROFILE'!$D$29</f>
        <v>2752</v>
      </c>
      <c r="DB97" s="429" t="str">
        <f t="shared" si="115"/>
        <v>C1</v>
      </c>
      <c r="DC97" s="429" t="str">
        <f t="shared" si="116"/>
        <v>C1</v>
      </c>
      <c r="DD97" s="429" t="str">
        <f t="shared" si="117"/>
        <v>C1</v>
      </c>
      <c r="DE97" s="430" t="str">
        <f t="shared" si="118"/>
        <v>C1</v>
      </c>
      <c r="DF97" s="429" t="str">
        <f t="shared" si="119"/>
        <v>C1</v>
      </c>
      <c r="DG97" s="429" t="str">
        <f t="shared" si="120"/>
        <v>C1</v>
      </c>
      <c r="DH97" s="429" t="str">
        <f t="shared" si="121"/>
        <v>B1</v>
      </c>
      <c r="DI97" s="433">
        <f t="shared" si="122"/>
        <v>0</v>
      </c>
      <c r="DJ97" s="430" t="str">
        <f t="shared" si="123"/>
        <v>C1</v>
      </c>
      <c r="DK97" s="430" t="str">
        <f t="shared" si="124"/>
        <v>B2</v>
      </c>
      <c r="DL97" s="430" t="str">
        <f t="shared" si="125"/>
        <v>B2</v>
      </c>
    </row>
    <row r="98" spans="1:116" ht="15" customHeight="1">
      <c r="A98" s="686"/>
      <c r="B98" s="425">
        <f>'STUDENT PROFILE'!$A$30</f>
        <v>24</v>
      </c>
      <c r="C98" s="426" t="str">
        <f>'STUDENT PROFILE'!$C$30</f>
        <v>Sarita Kumari</v>
      </c>
      <c r="D98" s="427">
        <f>'STUDENT PROFILE'!$D$30</f>
        <v>2754</v>
      </c>
      <c r="E98" s="428">
        <v>6</v>
      </c>
      <c r="F98" s="428">
        <v>6</v>
      </c>
      <c r="G98" s="428">
        <v>6</v>
      </c>
      <c r="H98" s="428"/>
      <c r="I98" s="428"/>
      <c r="J98" s="428">
        <v>30</v>
      </c>
      <c r="K98" s="429">
        <f t="shared" si="76"/>
        <v>48</v>
      </c>
      <c r="L98" s="429">
        <f t="shared" si="77"/>
        <v>60</v>
      </c>
      <c r="M98" s="430" t="str">
        <f t="shared" si="78"/>
        <v>C1</v>
      </c>
      <c r="N98" s="430" t="str">
        <f t="shared" si="79"/>
        <v>6</v>
      </c>
      <c r="O98" s="770"/>
      <c r="P98" s="425">
        <f>'STUDENT PROFILE'!$A$30</f>
        <v>24</v>
      </c>
      <c r="Q98" s="426" t="str">
        <f>'STUDENT PROFILE'!$C$30</f>
        <v>Sarita Kumari</v>
      </c>
      <c r="R98" s="427">
        <f>'STUDENT PROFILE'!$D$30</f>
        <v>2754</v>
      </c>
      <c r="S98" s="428">
        <v>6</v>
      </c>
      <c r="T98" s="428">
        <v>6</v>
      </c>
      <c r="U98" s="428">
        <v>6</v>
      </c>
      <c r="V98" s="428"/>
      <c r="W98" s="428"/>
      <c r="X98" s="428">
        <v>30</v>
      </c>
      <c r="Y98" s="429">
        <f t="shared" si="80"/>
        <v>48</v>
      </c>
      <c r="Z98" s="429">
        <f t="shared" si="81"/>
        <v>60</v>
      </c>
      <c r="AA98" s="430" t="str">
        <f t="shared" si="82"/>
        <v>C1</v>
      </c>
      <c r="AB98" s="430" t="str">
        <f t="shared" si="83"/>
        <v>6</v>
      </c>
      <c r="AC98" s="686"/>
      <c r="AD98" s="425">
        <f>'STUDENT PROFILE'!$A$30</f>
        <v>24</v>
      </c>
      <c r="AE98" s="426" t="str">
        <f>'STUDENT PROFILE'!$C$30</f>
        <v>Sarita Kumari</v>
      </c>
      <c r="AF98" s="427">
        <f>'STUDENT PROFILE'!$D$30</f>
        <v>2754</v>
      </c>
      <c r="AG98" s="431">
        <v>60</v>
      </c>
      <c r="AH98" s="429">
        <f t="shared" si="84"/>
        <v>54</v>
      </c>
      <c r="AI98" s="429">
        <f t="shared" si="85"/>
        <v>60</v>
      </c>
      <c r="AJ98" s="430" t="str">
        <f t="shared" si="86"/>
        <v>C1</v>
      </c>
      <c r="AK98" s="430" t="str">
        <f t="shared" si="87"/>
        <v>6</v>
      </c>
      <c r="AL98" s="429">
        <f t="shared" si="88"/>
        <v>6</v>
      </c>
      <c r="AM98" s="429">
        <f t="shared" si="89"/>
        <v>6</v>
      </c>
      <c r="AN98" s="429">
        <f t="shared" si="90"/>
        <v>18</v>
      </c>
      <c r="AO98" s="430">
        <f t="shared" si="91"/>
        <v>30</v>
      </c>
      <c r="AP98" s="430" t="str">
        <f t="shared" si="92"/>
        <v>C1</v>
      </c>
      <c r="AQ98" s="686"/>
      <c r="AR98" s="425">
        <f>'STUDENT PROFILE'!$A$30</f>
        <v>24</v>
      </c>
      <c r="AS98" s="426" t="str">
        <f>'STUDENT PROFILE'!$C$30</f>
        <v>Sarita Kumari</v>
      </c>
      <c r="AT98" s="427">
        <f>'STUDENT PROFILE'!$D$30</f>
        <v>2754</v>
      </c>
      <c r="AU98" s="428">
        <v>6</v>
      </c>
      <c r="AV98" s="428">
        <v>6</v>
      </c>
      <c r="AW98" s="428">
        <v>6</v>
      </c>
      <c r="AX98" s="428"/>
      <c r="AY98" s="428"/>
      <c r="AZ98" s="428">
        <v>30</v>
      </c>
      <c r="BA98" s="429">
        <f t="shared" si="93"/>
        <v>48</v>
      </c>
      <c r="BB98" s="429">
        <f t="shared" si="94"/>
        <v>60</v>
      </c>
      <c r="BC98" s="430" t="str">
        <f t="shared" si="95"/>
        <v>C1</v>
      </c>
      <c r="BD98" s="430" t="str">
        <f t="shared" si="96"/>
        <v>6</v>
      </c>
      <c r="BE98" s="686"/>
      <c r="BF98" s="425">
        <f>'STUDENT PROFILE'!$A$30</f>
        <v>24</v>
      </c>
      <c r="BG98" s="426" t="str">
        <f>'STUDENT PROFILE'!$C$30</f>
        <v>Sarita Kumari</v>
      </c>
      <c r="BH98" s="427">
        <f>'STUDENT PROFILE'!$D$30</f>
        <v>2754</v>
      </c>
      <c r="BI98" s="428">
        <v>6</v>
      </c>
      <c r="BJ98" s="428">
        <v>6</v>
      </c>
      <c r="BK98" s="428">
        <v>6</v>
      </c>
      <c r="BL98" s="428"/>
      <c r="BM98" s="428"/>
      <c r="BN98" s="428">
        <v>30</v>
      </c>
      <c r="BO98" s="429">
        <f t="shared" si="97"/>
        <v>48</v>
      </c>
      <c r="BP98" s="429">
        <f t="shared" si="98"/>
        <v>60</v>
      </c>
      <c r="BQ98" s="430" t="str">
        <f t="shared" si="99"/>
        <v>C1</v>
      </c>
      <c r="BR98" s="430" t="str">
        <f t="shared" si="100"/>
        <v>6</v>
      </c>
      <c r="BS98" s="686"/>
      <c r="BT98" s="464">
        <f>'STUDENT PROFILE'!$A$30</f>
        <v>24</v>
      </c>
      <c r="BU98" s="465" t="str">
        <f>'STUDENT PROFILE'!$C$30</f>
        <v>Sarita Kumari</v>
      </c>
      <c r="BV98" s="466">
        <f>'STUDENT PROFILE'!$D$30</f>
        <v>2754</v>
      </c>
      <c r="BW98" s="431">
        <v>60</v>
      </c>
      <c r="BX98" s="429">
        <f t="shared" si="101"/>
        <v>68</v>
      </c>
      <c r="BY98" s="429">
        <f t="shared" si="102"/>
        <v>75</v>
      </c>
      <c r="BZ98" s="430" t="str">
        <f t="shared" si="103"/>
        <v>B1</v>
      </c>
      <c r="CA98" s="430" t="str">
        <f t="shared" si="104"/>
        <v>8</v>
      </c>
      <c r="CB98" s="429">
        <f t="shared" si="105"/>
        <v>6</v>
      </c>
      <c r="CC98" s="429">
        <f t="shared" si="106"/>
        <v>6</v>
      </c>
      <c r="CD98" s="429">
        <f t="shared" si="107"/>
        <v>22.5</v>
      </c>
      <c r="CE98" s="430">
        <f t="shared" si="108"/>
        <v>35</v>
      </c>
      <c r="CF98" s="430" t="str">
        <f t="shared" si="109"/>
        <v>B2</v>
      </c>
      <c r="CG98" s="686"/>
      <c r="CH98" s="425">
        <f>'STUDENT PROFILE'!$A$30</f>
        <v>24</v>
      </c>
      <c r="CI98" s="426" t="str">
        <f>'STUDENT PROFILE'!$C$30</f>
        <v>Sarita Kumari</v>
      </c>
      <c r="CJ98" s="427">
        <f>'STUDENT PROFILE'!$D$30</f>
        <v>2754</v>
      </c>
      <c r="CK98" s="429">
        <f t="shared" si="67"/>
        <v>6</v>
      </c>
      <c r="CL98" s="429">
        <f t="shared" si="68"/>
        <v>6</v>
      </c>
      <c r="CM98" s="429">
        <f t="shared" si="69"/>
        <v>18</v>
      </c>
      <c r="CN98" s="430">
        <f t="shared" si="70"/>
        <v>30</v>
      </c>
      <c r="CO98" s="429">
        <f t="shared" si="71"/>
        <v>6</v>
      </c>
      <c r="CP98" s="429">
        <f t="shared" si="72"/>
        <v>6</v>
      </c>
      <c r="CQ98" s="429">
        <f t="shared" si="73"/>
        <v>22.5</v>
      </c>
      <c r="CR98" s="433">
        <f t="shared" si="74"/>
        <v>35</v>
      </c>
      <c r="CS98" s="433">
        <f t="shared" si="110"/>
        <v>60</v>
      </c>
      <c r="CT98" s="433">
        <f t="shared" si="111"/>
        <v>68</v>
      </c>
      <c r="CU98" s="430">
        <f t="shared" si="112"/>
        <v>65</v>
      </c>
      <c r="CV98" s="430" t="str">
        <f t="shared" si="113"/>
        <v>B2</v>
      </c>
      <c r="CW98" s="430" t="str">
        <f t="shared" si="114"/>
        <v>7</v>
      </c>
      <c r="CX98" s="686"/>
      <c r="CY98" s="425">
        <f>'STUDENT PROFILE'!$A$30</f>
        <v>24</v>
      </c>
      <c r="CZ98" s="426" t="str">
        <f>'STUDENT PROFILE'!$C$30</f>
        <v>Sarita Kumari</v>
      </c>
      <c r="DA98" s="427">
        <f>'STUDENT PROFILE'!$D$30</f>
        <v>2754</v>
      </c>
      <c r="DB98" s="429" t="str">
        <f t="shared" si="115"/>
        <v>C1</v>
      </c>
      <c r="DC98" s="429" t="str">
        <f t="shared" si="116"/>
        <v>C1</v>
      </c>
      <c r="DD98" s="429" t="str">
        <f t="shared" si="117"/>
        <v>C1</v>
      </c>
      <c r="DE98" s="430" t="str">
        <f t="shared" si="118"/>
        <v>C1</v>
      </c>
      <c r="DF98" s="429" t="str">
        <f t="shared" si="119"/>
        <v>C1</v>
      </c>
      <c r="DG98" s="429" t="str">
        <f t="shared" si="120"/>
        <v>C1</v>
      </c>
      <c r="DH98" s="429" t="str">
        <f t="shared" si="121"/>
        <v>B1</v>
      </c>
      <c r="DI98" s="433">
        <f t="shared" si="122"/>
        <v>0</v>
      </c>
      <c r="DJ98" s="430" t="str">
        <f t="shared" si="123"/>
        <v>C1</v>
      </c>
      <c r="DK98" s="430" t="str">
        <f t="shared" si="124"/>
        <v>B2</v>
      </c>
      <c r="DL98" s="430" t="str">
        <f t="shared" si="125"/>
        <v>B2</v>
      </c>
    </row>
    <row r="99" spans="1:116" ht="15" customHeight="1">
      <c r="A99" s="686"/>
      <c r="B99" s="425">
        <f>'STUDENT PROFILE'!$A$31</f>
        <v>25</v>
      </c>
      <c r="C99" s="426" t="str">
        <f>'STUDENT PROFILE'!$C$31</f>
        <v>Yogesh Kumar</v>
      </c>
      <c r="D99" s="427">
        <f>'STUDENT PROFILE'!$D$31</f>
        <v>2771</v>
      </c>
      <c r="E99" s="428">
        <v>6</v>
      </c>
      <c r="F99" s="428">
        <v>6</v>
      </c>
      <c r="G99" s="428">
        <v>6</v>
      </c>
      <c r="H99" s="428"/>
      <c r="I99" s="428"/>
      <c r="J99" s="428">
        <v>30</v>
      </c>
      <c r="K99" s="429">
        <f t="shared" si="76"/>
        <v>48</v>
      </c>
      <c r="L99" s="429">
        <f t="shared" si="77"/>
        <v>60</v>
      </c>
      <c r="M99" s="430" t="str">
        <f t="shared" si="78"/>
        <v>C1</v>
      </c>
      <c r="N99" s="430" t="str">
        <f t="shared" si="79"/>
        <v>6</v>
      </c>
      <c r="O99" s="770"/>
      <c r="P99" s="425">
        <f>'STUDENT PROFILE'!$A$31</f>
        <v>25</v>
      </c>
      <c r="Q99" s="426" t="str">
        <f>'STUDENT PROFILE'!$C$31</f>
        <v>Yogesh Kumar</v>
      </c>
      <c r="R99" s="427">
        <f>'STUDENT PROFILE'!$D$31</f>
        <v>2771</v>
      </c>
      <c r="S99" s="428">
        <v>6</v>
      </c>
      <c r="T99" s="428">
        <v>6</v>
      </c>
      <c r="U99" s="428">
        <v>6</v>
      </c>
      <c r="V99" s="428"/>
      <c r="W99" s="428"/>
      <c r="X99" s="428">
        <v>30</v>
      </c>
      <c r="Y99" s="429">
        <f t="shared" si="80"/>
        <v>48</v>
      </c>
      <c r="Z99" s="429">
        <f t="shared" si="81"/>
        <v>60</v>
      </c>
      <c r="AA99" s="430" t="str">
        <f t="shared" si="82"/>
        <v>C1</v>
      </c>
      <c r="AB99" s="430" t="str">
        <f t="shared" si="83"/>
        <v>6</v>
      </c>
      <c r="AC99" s="686"/>
      <c r="AD99" s="425">
        <f>'STUDENT PROFILE'!$A$31</f>
        <v>25</v>
      </c>
      <c r="AE99" s="426" t="str">
        <f>'STUDENT PROFILE'!$C$31</f>
        <v>Yogesh Kumar</v>
      </c>
      <c r="AF99" s="427">
        <f>'STUDENT PROFILE'!$D$31</f>
        <v>2771</v>
      </c>
      <c r="AG99" s="431">
        <v>60</v>
      </c>
      <c r="AH99" s="429">
        <f t="shared" si="84"/>
        <v>54</v>
      </c>
      <c r="AI99" s="429">
        <f t="shared" si="85"/>
        <v>60</v>
      </c>
      <c r="AJ99" s="430" t="str">
        <f t="shared" si="86"/>
        <v>C1</v>
      </c>
      <c r="AK99" s="430" t="str">
        <f t="shared" si="87"/>
        <v>6</v>
      </c>
      <c r="AL99" s="429">
        <f t="shared" si="88"/>
        <v>6</v>
      </c>
      <c r="AM99" s="429">
        <f t="shared" si="89"/>
        <v>6</v>
      </c>
      <c r="AN99" s="429">
        <f t="shared" si="90"/>
        <v>18</v>
      </c>
      <c r="AO99" s="430">
        <f t="shared" si="91"/>
        <v>30</v>
      </c>
      <c r="AP99" s="430" t="str">
        <f t="shared" si="92"/>
        <v>C1</v>
      </c>
      <c r="AQ99" s="686"/>
      <c r="AR99" s="425">
        <f>'STUDENT PROFILE'!$A$31</f>
        <v>25</v>
      </c>
      <c r="AS99" s="426" t="str">
        <f>'STUDENT PROFILE'!$C$31</f>
        <v>Yogesh Kumar</v>
      </c>
      <c r="AT99" s="427">
        <f>'STUDENT PROFILE'!$D$31</f>
        <v>2771</v>
      </c>
      <c r="AU99" s="428">
        <v>6</v>
      </c>
      <c r="AV99" s="428">
        <v>6</v>
      </c>
      <c r="AW99" s="428">
        <v>6</v>
      </c>
      <c r="AX99" s="428"/>
      <c r="AY99" s="428"/>
      <c r="AZ99" s="428">
        <v>30</v>
      </c>
      <c r="BA99" s="429">
        <f t="shared" si="93"/>
        <v>48</v>
      </c>
      <c r="BB99" s="429">
        <f t="shared" si="94"/>
        <v>60</v>
      </c>
      <c r="BC99" s="430" t="str">
        <f t="shared" si="95"/>
        <v>C1</v>
      </c>
      <c r="BD99" s="430" t="str">
        <f t="shared" si="96"/>
        <v>6</v>
      </c>
      <c r="BE99" s="686"/>
      <c r="BF99" s="425">
        <f>'STUDENT PROFILE'!$A$31</f>
        <v>25</v>
      </c>
      <c r="BG99" s="426" t="str">
        <f>'STUDENT PROFILE'!$C$31</f>
        <v>Yogesh Kumar</v>
      </c>
      <c r="BH99" s="427">
        <f>'STUDENT PROFILE'!$D$31</f>
        <v>2771</v>
      </c>
      <c r="BI99" s="428">
        <v>6</v>
      </c>
      <c r="BJ99" s="428">
        <v>6</v>
      </c>
      <c r="BK99" s="428">
        <v>6</v>
      </c>
      <c r="BL99" s="428"/>
      <c r="BM99" s="428"/>
      <c r="BN99" s="428">
        <v>30</v>
      </c>
      <c r="BO99" s="429">
        <f t="shared" si="97"/>
        <v>48</v>
      </c>
      <c r="BP99" s="429">
        <f t="shared" si="98"/>
        <v>60</v>
      </c>
      <c r="BQ99" s="430" t="str">
        <f t="shared" si="99"/>
        <v>C1</v>
      </c>
      <c r="BR99" s="430" t="str">
        <f t="shared" si="100"/>
        <v>6</v>
      </c>
      <c r="BS99" s="686"/>
      <c r="BT99" s="464">
        <f>'STUDENT PROFILE'!$A$31</f>
        <v>25</v>
      </c>
      <c r="BU99" s="465" t="str">
        <f>'STUDENT PROFILE'!$C$31</f>
        <v>Yogesh Kumar</v>
      </c>
      <c r="BV99" s="466">
        <f>'STUDENT PROFILE'!$D$31</f>
        <v>2771</v>
      </c>
      <c r="BW99" s="431">
        <v>60</v>
      </c>
      <c r="BX99" s="429">
        <f t="shared" si="101"/>
        <v>68</v>
      </c>
      <c r="BY99" s="429">
        <f t="shared" si="102"/>
        <v>75</v>
      </c>
      <c r="BZ99" s="430" t="str">
        <f t="shared" si="103"/>
        <v>B1</v>
      </c>
      <c r="CA99" s="430" t="str">
        <f t="shared" si="104"/>
        <v>8</v>
      </c>
      <c r="CB99" s="429">
        <f t="shared" si="105"/>
        <v>6</v>
      </c>
      <c r="CC99" s="429">
        <f t="shared" si="106"/>
        <v>6</v>
      </c>
      <c r="CD99" s="429">
        <f t="shared" si="107"/>
        <v>22.5</v>
      </c>
      <c r="CE99" s="430">
        <f t="shared" si="108"/>
        <v>35</v>
      </c>
      <c r="CF99" s="430" t="str">
        <f t="shared" si="109"/>
        <v>B2</v>
      </c>
      <c r="CG99" s="686"/>
      <c r="CH99" s="425">
        <f>'STUDENT PROFILE'!$A$31</f>
        <v>25</v>
      </c>
      <c r="CI99" s="426" t="str">
        <f>'STUDENT PROFILE'!$C$31</f>
        <v>Yogesh Kumar</v>
      </c>
      <c r="CJ99" s="427">
        <f>'STUDENT PROFILE'!$D$31</f>
        <v>2771</v>
      </c>
      <c r="CK99" s="429">
        <f t="shared" si="67"/>
        <v>6</v>
      </c>
      <c r="CL99" s="429">
        <f t="shared" si="68"/>
        <v>6</v>
      </c>
      <c r="CM99" s="429">
        <f t="shared" si="69"/>
        <v>18</v>
      </c>
      <c r="CN99" s="430">
        <f t="shared" si="70"/>
        <v>30</v>
      </c>
      <c r="CO99" s="429">
        <f t="shared" si="71"/>
        <v>6</v>
      </c>
      <c r="CP99" s="429">
        <f t="shared" si="72"/>
        <v>6</v>
      </c>
      <c r="CQ99" s="429">
        <f t="shared" si="73"/>
        <v>22.5</v>
      </c>
      <c r="CR99" s="433">
        <f t="shared" si="74"/>
        <v>35</v>
      </c>
      <c r="CS99" s="433">
        <f t="shared" si="110"/>
        <v>60</v>
      </c>
      <c r="CT99" s="433">
        <f t="shared" si="111"/>
        <v>68</v>
      </c>
      <c r="CU99" s="430">
        <f t="shared" si="112"/>
        <v>65</v>
      </c>
      <c r="CV99" s="430" t="str">
        <f t="shared" si="113"/>
        <v>B2</v>
      </c>
      <c r="CW99" s="430" t="str">
        <f t="shared" si="114"/>
        <v>7</v>
      </c>
      <c r="CX99" s="686"/>
      <c r="CY99" s="425">
        <f>'STUDENT PROFILE'!$A$31</f>
        <v>25</v>
      </c>
      <c r="CZ99" s="426" t="str">
        <f>'STUDENT PROFILE'!$C$31</f>
        <v>Yogesh Kumar</v>
      </c>
      <c r="DA99" s="427">
        <f>'STUDENT PROFILE'!$D$31</f>
        <v>2771</v>
      </c>
      <c r="DB99" s="429" t="str">
        <f t="shared" si="115"/>
        <v>C1</v>
      </c>
      <c r="DC99" s="429" t="str">
        <f t="shared" si="116"/>
        <v>C1</v>
      </c>
      <c r="DD99" s="429" t="str">
        <f t="shared" si="117"/>
        <v>C1</v>
      </c>
      <c r="DE99" s="430" t="str">
        <f t="shared" si="118"/>
        <v>C1</v>
      </c>
      <c r="DF99" s="429" t="str">
        <f t="shared" si="119"/>
        <v>C1</v>
      </c>
      <c r="DG99" s="429" t="str">
        <f t="shared" si="120"/>
        <v>C1</v>
      </c>
      <c r="DH99" s="429" t="str">
        <f t="shared" si="121"/>
        <v>B1</v>
      </c>
      <c r="DI99" s="433">
        <f t="shared" si="122"/>
        <v>0</v>
      </c>
      <c r="DJ99" s="430" t="str">
        <f t="shared" si="123"/>
        <v>C1</v>
      </c>
      <c r="DK99" s="430" t="str">
        <f t="shared" si="124"/>
        <v>B2</v>
      </c>
      <c r="DL99" s="430" t="str">
        <f t="shared" si="125"/>
        <v>B2</v>
      </c>
    </row>
    <row r="100" spans="1:116" ht="15" customHeight="1">
      <c r="A100" s="686"/>
      <c r="B100" s="425">
        <f>'STUDENT PROFILE'!$A$32</f>
        <v>26</v>
      </c>
      <c r="C100" s="426" t="str">
        <f>'STUDENT PROFILE'!$C$32</f>
        <v>Nisha</v>
      </c>
      <c r="D100" s="427">
        <f>'STUDENT PROFILE'!$D$32</f>
        <v>2795</v>
      </c>
      <c r="E100" s="428">
        <v>5</v>
      </c>
      <c r="F100" s="428">
        <v>5</v>
      </c>
      <c r="G100" s="428">
        <v>5</v>
      </c>
      <c r="H100" s="428"/>
      <c r="I100" s="428"/>
      <c r="J100" s="428">
        <v>25</v>
      </c>
      <c r="K100" s="429">
        <f t="shared" si="76"/>
        <v>40</v>
      </c>
      <c r="L100" s="429">
        <f t="shared" si="77"/>
        <v>50</v>
      </c>
      <c r="M100" s="430" t="str">
        <f t="shared" si="78"/>
        <v>C2</v>
      </c>
      <c r="N100" s="430" t="str">
        <f t="shared" si="79"/>
        <v>5</v>
      </c>
      <c r="O100" s="770"/>
      <c r="P100" s="425">
        <f>'STUDENT PROFILE'!$A$32</f>
        <v>26</v>
      </c>
      <c r="Q100" s="426" t="str">
        <f>'STUDENT PROFILE'!$C$32</f>
        <v>Nisha</v>
      </c>
      <c r="R100" s="427">
        <f>'STUDENT PROFILE'!$D$32</f>
        <v>2795</v>
      </c>
      <c r="S100" s="428">
        <v>5</v>
      </c>
      <c r="T100" s="428">
        <v>5</v>
      </c>
      <c r="U100" s="428">
        <v>5</v>
      </c>
      <c r="V100" s="428"/>
      <c r="W100" s="428"/>
      <c r="X100" s="428">
        <v>25</v>
      </c>
      <c r="Y100" s="429">
        <f t="shared" si="80"/>
        <v>40</v>
      </c>
      <c r="Z100" s="429">
        <f t="shared" si="81"/>
        <v>50</v>
      </c>
      <c r="AA100" s="430" t="str">
        <f t="shared" si="82"/>
        <v>C2</v>
      </c>
      <c r="AB100" s="430" t="str">
        <f t="shared" si="83"/>
        <v>5</v>
      </c>
      <c r="AC100" s="686"/>
      <c r="AD100" s="425">
        <f>'STUDENT PROFILE'!$A$32</f>
        <v>26</v>
      </c>
      <c r="AE100" s="426" t="str">
        <f>'STUDENT PROFILE'!$C$32</f>
        <v>Nisha</v>
      </c>
      <c r="AF100" s="427">
        <f>'STUDENT PROFILE'!$D$32</f>
        <v>2795</v>
      </c>
      <c r="AG100" s="431">
        <v>50</v>
      </c>
      <c r="AH100" s="429">
        <f t="shared" si="84"/>
        <v>45</v>
      </c>
      <c r="AI100" s="429">
        <f t="shared" si="85"/>
        <v>50</v>
      </c>
      <c r="AJ100" s="430" t="str">
        <f t="shared" si="86"/>
        <v>C2</v>
      </c>
      <c r="AK100" s="430" t="str">
        <f t="shared" si="87"/>
        <v>5</v>
      </c>
      <c r="AL100" s="429">
        <f t="shared" si="88"/>
        <v>5</v>
      </c>
      <c r="AM100" s="429">
        <f t="shared" si="89"/>
        <v>5</v>
      </c>
      <c r="AN100" s="429">
        <f t="shared" si="90"/>
        <v>15</v>
      </c>
      <c r="AO100" s="430">
        <f t="shared" si="91"/>
        <v>25</v>
      </c>
      <c r="AP100" s="430" t="str">
        <f t="shared" si="92"/>
        <v>C2</v>
      </c>
      <c r="AQ100" s="686"/>
      <c r="AR100" s="425">
        <f>'STUDENT PROFILE'!$A$32</f>
        <v>26</v>
      </c>
      <c r="AS100" s="426" t="str">
        <f>'STUDENT PROFILE'!$C$32</f>
        <v>Nisha</v>
      </c>
      <c r="AT100" s="427">
        <f>'STUDENT PROFILE'!$D$32</f>
        <v>2795</v>
      </c>
      <c r="AU100" s="428">
        <v>5</v>
      </c>
      <c r="AV100" s="428">
        <v>5</v>
      </c>
      <c r="AW100" s="428">
        <v>5</v>
      </c>
      <c r="AX100" s="428"/>
      <c r="AY100" s="428"/>
      <c r="AZ100" s="428">
        <v>25</v>
      </c>
      <c r="BA100" s="429">
        <f t="shared" si="93"/>
        <v>40</v>
      </c>
      <c r="BB100" s="429">
        <f t="shared" si="94"/>
        <v>50</v>
      </c>
      <c r="BC100" s="430" t="str">
        <f t="shared" si="95"/>
        <v>C2</v>
      </c>
      <c r="BD100" s="430" t="str">
        <f t="shared" si="96"/>
        <v>5</v>
      </c>
      <c r="BE100" s="686"/>
      <c r="BF100" s="425">
        <f>'STUDENT PROFILE'!$A$32</f>
        <v>26</v>
      </c>
      <c r="BG100" s="426" t="str">
        <f>'STUDENT PROFILE'!$C$32</f>
        <v>Nisha</v>
      </c>
      <c r="BH100" s="427">
        <f>'STUDENT PROFILE'!$D$32</f>
        <v>2795</v>
      </c>
      <c r="BI100" s="428">
        <v>5</v>
      </c>
      <c r="BJ100" s="428">
        <v>5</v>
      </c>
      <c r="BK100" s="428">
        <v>5</v>
      </c>
      <c r="BL100" s="428"/>
      <c r="BM100" s="428"/>
      <c r="BN100" s="428">
        <v>25</v>
      </c>
      <c r="BO100" s="429">
        <f t="shared" si="97"/>
        <v>40</v>
      </c>
      <c r="BP100" s="429">
        <f t="shared" si="98"/>
        <v>50</v>
      </c>
      <c r="BQ100" s="430" t="str">
        <f t="shared" si="99"/>
        <v>C2</v>
      </c>
      <c r="BR100" s="430" t="str">
        <f t="shared" si="100"/>
        <v>5</v>
      </c>
      <c r="BS100" s="686"/>
      <c r="BT100" s="464">
        <f>'STUDENT PROFILE'!$A$32</f>
        <v>26</v>
      </c>
      <c r="BU100" s="465" t="str">
        <f>'STUDENT PROFILE'!$C$32</f>
        <v>Nisha</v>
      </c>
      <c r="BV100" s="466">
        <f>'STUDENT PROFILE'!$D$32</f>
        <v>2795</v>
      </c>
      <c r="BW100" s="431">
        <v>50</v>
      </c>
      <c r="BX100" s="429">
        <f t="shared" si="101"/>
        <v>57</v>
      </c>
      <c r="BY100" s="429">
        <f t="shared" si="102"/>
        <v>63</v>
      </c>
      <c r="BZ100" s="430" t="str">
        <f t="shared" si="103"/>
        <v>B2</v>
      </c>
      <c r="CA100" s="430" t="str">
        <f t="shared" si="104"/>
        <v>7</v>
      </c>
      <c r="CB100" s="429">
        <f t="shared" si="105"/>
        <v>5</v>
      </c>
      <c r="CC100" s="429">
        <f t="shared" si="106"/>
        <v>5</v>
      </c>
      <c r="CD100" s="429">
        <f t="shared" si="107"/>
        <v>18.899999999999999</v>
      </c>
      <c r="CE100" s="430">
        <f t="shared" si="108"/>
        <v>29</v>
      </c>
      <c r="CF100" s="430" t="str">
        <f t="shared" si="109"/>
        <v>C1</v>
      </c>
      <c r="CG100" s="686"/>
      <c r="CH100" s="425">
        <f>'STUDENT PROFILE'!$A$32</f>
        <v>26</v>
      </c>
      <c r="CI100" s="426" t="str">
        <f>'STUDENT PROFILE'!$C$32</f>
        <v>Nisha</v>
      </c>
      <c r="CJ100" s="427">
        <f>'STUDENT PROFILE'!$D$32</f>
        <v>2795</v>
      </c>
      <c r="CK100" s="429">
        <f t="shared" si="67"/>
        <v>5</v>
      </c>
      <c r="CL100" s="429">
        <f t="shared" si="68"/>
        <v>5</v>
      </c>
      <c r="CM100" s="429">
        <f t="shared" si="69"/>
        <v>15</v>
      </c>
      <c r="CN100" s="430">
        <f t="shared" si="70"/>
        <v>25</v>
      </c>
      <c r="CO100" s="429">
        <f t="shared" si="71"/>
        <v>5</v>
      </c>
      <c r="CP100" s="429">
        <f t="shared" si="72"/>
        <v>5</v>
      </c>
      <c r="CQ100" s="429">
        <f t="shared" si="73"/>
        <v>18.899999999999999</v>
      </c>
      <c r="CR100" s="433">
        <f t="shared" si="74"/>
        <v>29</v>
      </c>
      <c r="CS100" s="433">
        <f t="shared" si="110"/>
        <v>50</v>
      </c>
      <c r="CT100" s="433">
        <f t="shared" si="111"/>
        <v>57</v>
      </c>
      <c r="CU100" s="430">
        <f t="shared" si="112"/>
        <v>54</v>
      </c>
      <c r="CV100" s="430" t="str">
        <f t="shared" si="113"/>
        <v>C1</v>
      </c>
      <c r="CW100" s="430" t="str">
        <f t="shared" si="114"/>
        <v>6</v>
      </c>
      <c r="CX100" s="686"/>
      <c r="CY100" s="425">
        <f>'STUDENT PROFILE'!$A$32</f>
        <v>26</v>
      </c>
      <c r="CZ100" s="426" t="str">
        <f>'STUDENT PROFILE'!$C$32</f>
        <v>Nisha</v>
      </c>
      <c r="DA100" s="427">
        <f>'STUDENT PROFILE'!$D$32</f>
        <v>2795</v>
      </c>
      <c r="DB100" s="429" t="str">
        <f t="shared" si="115"/>
        <v>C2</v>
      </c>
      <c r="DC100" s="429" t="str">
        <f t="shared" si="116"/>
        <v>C2</v>
      </c>
      <c r="DD100" s="429" t="str">
        <f t="shared" si="117"/>
        <v>C2</v>
      </c>
      <c r="DE100" s="430" t="str">
        <f t="shared" si="118"/>
        <v>C2</v>
      </c>
      <c r="DF100" s="429" t="str">
        <f t="shared" si="119"/>
        <v>C2</v>
      </c>
      <c r="DG100" s="429" t="str">
        <f t="shared" si="120"/>
        <v>C2</v>
      </c>
      <c r="DH100" s="429" t="str">
        <f t="shared" si="121"/>
        <v>B2</v>
      </c>
      <c r="DI100" s="433">
        <f t="shared" si="122"/>
        <v>0</v>
      </c>
      <c r="DJ100" s="430" t="str">
        <f t="shared" si="123"/>
        <v>C2</v>
      </c>
      <c r="DK100" s="430" t="str">
        <f t="shared" si="124"/>
        <v>C1</v>
      </c>
      <c r="DL100" s="430" t="str">
        <f t="shared" si="125"/>
        <v>C1</v>
      </c>
    </row>
    <row r="101" spans="1:116" ht="15" customHeight="1">
      <c r="A101" s="686"/>
      <c r="B101" s="425">
        <f>'STUDENT PROFILE'!$A$33</f>
        <v>27</v>
      </c>
      <c r="C101" s="426" t="str">
        <f>'STUDENT PROFILE'!$C$33</f>
        <v>Hitesh Kumar</v>
      </c>
      <c r="D101" s="427">
        <f>'STUDENT PROFILE'!$D$33</f>
        <v>2800</v>
      </c>
      <c r="E101" s="428">
        <v>5</v>
      </c>
      <c r="F101" s="428">
        <v>5</v>
      </c>
      <c r="G101" s="428">
        <v>5</v>
      </c>
      <c r="H101" s="428"/>
      <c r="I101" s="428"/>
      <c r="J101" s="428">
        <v>25</v>
      </c>
      <c r="K101" s="429">
        <f t="shared" si="76"/>
        <v>40</v>
      </c>
      <c r="L101" s="429">
        <f t="shared" si="77"/>
        <v>50</v>
      </c>
      <c r="M101" s="430" t="str">
        <f t="shared" si="78"/>
        <v>C2</v>
      </c>
      <c r="N101" s="430" t="str">
        <f t="shared" si="79"/>
        <v>5</v>
      </c>
      <c r="O101" s="770"/>
      <c r="P101" s="425">
        <f>'STUDENT PROFILE'!$A$33</f>
        <v>27</v>
      </c>
      <c r="Q101" s="426" t="str">
        <f>'STUDENT PROFILE'!$C$33</f>
        <v>Hitesh Kumar</v>
      </c>
      <c r="R101" s="427">
        <f>'STUDENT PROFILE'!$D$33</f>
        <v>2800</v>
      </c>
      <c r="S101" s="428">
        <v>5</v>
      </c>
      <c r="T101" s="428">
        <v>5</v>
      </c>
      <c r="U101" s="428">
        <v>5</v>
      </c>
      <c r="V101" s="428"/>
      <c r="W101" s="428"/>
      <c r="X101" s="428">
        <v>25</v>
      </c>
      <c r="Y101" s="429">
        <f t="shared" si="80"/>
        <v>40</v>
      </c>
      <c r="Z101" s="429">
        <f t="shared" si="81"/>
        <v>50</v>
      </c>
      <c r="AA101" s="430" t="str">
        <f t="shared" si="82"/>
        <v>C2</v>
      </c>
      <c r="AB101" s="430" t="str">
        <f t="shared" si="83"/>
        <v>5</v>
      </c>
      <c r="AC101" s="686"/>
      <c r="AD101" s="425">
        <f>'STUDENT PROFILE'!$A$33</f>
        <v>27</v>
      </c>
      <c r="AE101" s="426" t="str">
        <f>'STUDENT PROFILE'!$C$33</f>
        <v>Hitesh Kumar</v>
      </c>
      <c r="AF101" s="427">
        <f>'STUDENT PROFILE'!$D$33</f>
        <v>2800</v>
      </c>
      <c r="AG101" s="431">
        <v>50</v>
      </c>
      <c r="AH101" s="429">
        <f t="shared" si="84"/>
        <v>45</v>
      </c>
      <c r="AI101" s="429">
        <f t="shared" si="85"/>
        <v>50</v>
      </c>
      <c r="AJ101" s="430" t="str">
        <f t="shared" si="86"/>
        <v>C2</v>
      </c>
      <c r="AK101" s="430" t="str">
        <f t="shared" si="87"/>
        <v>5</v>
      </c>
      <c r="AL101" s="429">
        <f t="shared" si="88"/>
        <v>5</v>
      </c>
      <c r="AM101" s="429">
        <f t="shared" si="89"/>
        <v>5</v>
      </c>
      <c r="AN101" s="429">
        <f t="shared" si="90"/>
        <v>15</v>
      </c>
      <c r="AO101" s="430">
        <f t="shared" si="91"/>
        <v>25</v>
      </c>
      <c r="AP101" s="430" t="str">
        <f t="shared" si="92"/>
        <v>C2</v>
      </c>
      <c r="AQ101" s="686"/>
      <c r="AR101" s="425">
        <f>'STUDENT PROFILE'!$A$33</f>
        <v>27</v>
      </c>
      <c r="AS101" s="426" t="str">
        <f>'STUDENT PROFILE'!$C$33</f>
        <v>Hitesh Kumar</v>
      </c>
      <c r="AT101" s="427">
        <f>'STUDENT PROFILE'!$D$33</f>
        <v>2800</v>
      </c>
      <c r="AU101" s="428">
        <v>5</v>
      </c>
      <c r="AV101" s="428">
        <v>5</v>
      </c>
      <c r="AW101" s="428">
        <v>5</v>
      </c>
      <c r="AX101" s="428"/>
      <c r="AY101" s="428"/>
      <c r="AZ101" s="428">
        <v>25</v>
      </c>
      <c r="BA101" s="429">
        <f t="shared" si="93"/>
        <v>40</v>
      </c>
      <c r="BB101" s="429">
        <f t="shared" si="94"/>
        <v>50</v>
      </c>
      <c r="BC101" s="430" t="str">
        <f t="shared" si="95"/>
        <v>C2</v>
      </c>
      <c r="BD101" s="430" t="str">
        <f t="shared" si="96"/>
        <v>5</v>
      </c>
      <c r="BE101" s="686"/>
      <c r="BF101" s="425">
        <f>'STUDENT PROFILE'!$A$33</f>
        <v>27</v>
      </c>
      <c r="BG101" s="426" t="str">
        <f>'STUDENT PROFILE'!$C$33</f>
        <v>Hitesh Kumar</v>
      </c>
      <c r="BH101" s="427">
        <f>'STUDENT PROFILE'!$D$33</f>
        <v>2800</v>
      </c>
      <c r="BI101" s="428">
        <v>5</v>
      </c>
      <c r="BJ101" s="428">
        <v>5</v>
      </c>
      <c r="BK101" s="428">
        <v>5</v>
      </c>
      <c r="BL101" s="428"/>
      <c r="BM101" s="428"/>
      <c r="BN101" s="428">
        <v>25</v>
      </c>
      <c r="BO101" s="429">
        <f t="shared" si="97"/>
        <v>40</v>
      </c>
      <c r="BP101" s="429">
        <f t="shared" si="98"/>
        <v>50</v>
      </c>
      <c r="BQ101" s="430" t="str">
        <f t="shared" si="99"/>
        <v>C2</v>
      </c>
      <c r="BR101" s="430" t="str">
        <f t="shared" si="100"/>
        <v>5</v>
      </c>
      <c r="BS101" s="686"/>
      <c r="BT101" s="464">
        <f>'STUDENT PROFILE'!$A$33</f>
        <v>27</v>
      </c>
      <c r="BU101" s="465" t="str">
        <f>'STUDENT PROFILE'!$C$33</f>
        <v>Hitesh Kumar</v>
      </c>
      <c r="BV101" s="466">
        <f>'STUDENT PROFILE'!$D$33</f>
        <v>2800</v>
      </c>
      <c r="BW101" s="431">
        <v>50</v>
      </c>
      <c r="BX101" s="429">
        <f t="shared" si="101"/>
        <v>57</v>
      </c>
      <c r="BY101" s="429">
        <f t="shared" si="102"/>
        <v>63</v>
      </c>
      <c r="BZ101" s="430" t="str">
        <f t="shared" si="103"/>
        <v>B2</v>
      </c>
      <c r="CA101" s="430" t="str">
        <f t="shared" si="104"/>
        <v>7</v>
      </c>
      <c r="CB101" s="429">
        <f t="shared" si="105"/>
        <v>5</v>
      </c>
      <c r="CC101" s="429">
        <f t="shared" si="106"/>
        <v>5</v>
      </c>
      <c r="CD101" s="429">
        <f t="shared" si="107"/>
        <v>18.899999999999999</v>
      </c>
      <c r="CE101" s="430">
        <f t="shared" si="108"/>
        <v>29</v>
      </c>
      <c r="CF101" s="430" t="str">
        <f t="shared" si="109"/>
        <v>C1</v>
      </c>
      <c r="CG101" s="686"/>
      <c r="CH101" s="425">
        <f>'STUDENT PROFILE'!$A$33</f>
        <v>27</v>
      </c>
      <c r="CI101" s="426" t="str">
        <f>'STUDENT PROFILE'!$C$33</f>
        <v>Hitesh Kumar</v>
      </c>
      <c r="CJ101" s="427">
        <f>'STUDENT PROFILE'!$D$33</f>
        <v>2800</v>
      </c>
      <c r="CK101" s="429">
        <f t="shared" si="67"/>
        <v>5</v>
      </c>
      <c r="CL101" s="429">
        <f t="shared" si="68"/>
        <v>5</v>
      </c>
      <c r="CM101" s="429">
        <f t="shared" si="69"/>
        <v>15</v>
      </c>
      <c r="CN101" s="430">
        <f t="shared" si="70"/>
        <v>25</v>
      </c>
      <c r="CO101" s="429">
        <f t="shared" si="71"/>
        <v>5</v>
      </c>
      <c r="CP101" s="429">
        <f t="shared" si="72"/>
        <v>5</v>
      </c>
      <c r="CQ101" s="429">
        <f t="shared" si="73"/>
        <v>18.899999999999999</v>
      </c>
      <c r="CR101" s="433">
        <f t="shared" si="74"/>
        <v>29</v>
      </c>
      <c r="CS101" s="433">
        <f t="shared" si="110"/>
        <v>50</v>
      </c>
      <c r="CT101" s="433">
        <f t="shared" si="111"/>
        <v>57</v>
      </c>
      <c r="CU101" s="430">
        <f t="shared" si="112"/>
        <v>54</v>
      </c>
      <c r="CV101" s="430" t="str">
        <f t="shared" si="113"/>
        <v>C1</v>
      </c>
      <c r="CW101" s="430" t="str">
        <f t="shared" si="114"/>
        <v>6</v>
      </c>
      <c r="CX101" s="686"/>
      <c r="CY101" s="425">
        <f>'STUDENT PROFILE'!$A$33</f>
        <v>27</v>
      </c>
      <c r="CZ101" s="426" t="str">
        <f>'STUDENT PROFILE'!$C$33</f>
        <v>Hitesh Kumar</v>
      </c>
      <c r="DA101" s="427">
        <f>'STUDENT PROFILE'!$D$33</f>
        <v>2800</v>
      </c>
      <c r="DB101" s="429" t="str">
        <f t="shared" si="115"/>
        <v>C2</v>
      </c>
      <c r="DC101" s="429" t="str">
        <f t="shared" si="116"/>
        <v>C2</v>
      </c>
      <c r="DD101" s="429" t="str">
        <f t="shared" si="117"/>
        <v>C2</v>
      </c>
      <c r="DE101" s="430" t="str">
        <f t="shared" si="118"/>
        <v>C2</v>
      </c>
      <c r="DF101" s="429" t="str">
        <f t="shared" si="119"/>
        <v>C2</v>
      </c>
      <c r="DG101" s="429" t="str">
        <f t="shared" si="120"/>
        <v>C2</v>
      </c>
      <c r="DH101" s="429" t="str">
        <f t="shared" si="121"/>
        <v>B2</v>
      </c>
      <c r="DI101" s="433">
        <f t="shared" si="122"/>
        <v>0</v>
      </c>
      <c r="DJ101" s="430" t="str">
        <f t="shared" si="123"/>
        <v>C2</v>
      </c>
      <c r="DK101" s="430" t="str">
        <f t="shared" si="124"/>
        <v>C1</v>
      </c>
      <c r="DL101" s="430" t="str">
        <f t="shared" si="125"/>
        <v>C1</v>
      </c>
    </row>
    <row r="102" spans="1:116" ht="15" customHeight="1">
      <c r="A102" s="686"/>
      <c r="B102" s="425">
        <f>'STUDENT PROFILE'!$A$34</f>
        <v>28</v>
      </c>
      <c r="C102" s="426" t="str">
        <f>'STUDENT PROFILE'!$C$34</f>
        <v>Dushyant</v>
      </c>
      <c r="D102" s="427">
        <f>'STUDENT PROFILE'!$D$34</f>
        <v>2801</v>
      </c>
      <c r="E102" s="428">
        <v>5</v>
      </c>
      <c r="F102" s="428">
        <v>5</v>
      </c>
      <c r="G102" s="428">
        <v>5</v>
      </c>
      <c r="H102" s="428"/>
      <c r="I102" s="428"/>
      <c r="J102" s="428">
        <v>25</v>
      </c>
      <c r="K102" s="429">
        <f t="shared" si="76"/>
        <v>40</v>
      </c>
      <c r="L102" s="429">
        <f t="shared" si="77"/>
        <v>50</v>
      </c>
      <c r="M102" s="430" t="str">
        <f t="shared" si="78"/>
        <v>C2</v>
      </c>
      <c r="N102" s="430" t="str">
        <f t="shared" si="79"/>
        <v>5</v>
      </c>
      <c r="O102" s="770"/>
      <c r="P102" s="425">
        <f>'STUDENT PROFILE'!$A$34</f>
        <v>28</v>
      </c>
      <c r="Q102" s="426" t="str">
        <f>'STUDENT PROFILE'!$C$34</f>
        <v>Dushyant</v>
      </c>
      <c r="R102" s="427">
        <f>'STUDENT PROFILE'!$D$34</f>
        <v>2801</v>
      </c>
      <c r="S102" s="428">
        <v>5</v>
      </c>
      <c r="T102" s="428">
        <v>5</v>
      </c>
      <c r="U102" s="428">
        <v>5</v>
      </c>
      <c r="V102" s="428"/>
      <c r="W102" s="428"/>
      <c r="X102" s="428">
        <v>25</v>
      </c>
      <c r="Y102" s="429">
        <f t="shared" si="80"/>
        <v>40</v>
      </c>
      <c r="Z102" s="429">
        <f t="shared" si="81"/>
        <v>50</v>
      </c>
      <c r="AA102" s="430" t="str">
        <f t="shared" si="82"/>
        <v>C2</v>
      </c>
      <c r="AB102" s="430" t="str">
        <f t="shared" si="83"/>
        <v>5</v>
      </c>
      <c r="AC102" s="686"/>
      <c r="AD102" s="425">
        <f>'STUDENT PROFILE'!$A$34</f>
        <v>28</v>
      </c>
      <c r="AE102" s="426" t="str">
        <f>'STUDENT PROFILE'!$C$34</f>
        <v>Dushyant</v>
      </c>
      <c r="AF102" s="427">
        <f>'STUDENT PROFILE'!$D$34</f>
        <v>2801</v>
      </c>
      <c r="AG102" s="431">
        <v>50</v>
      </c>
      <c r="AH102" s="429">
        <f t="shared" si="84"/>
        <v>45</v>
      </c>
      <c r="AI102" s="429">
        <f t="shared" si="85"/>
        <v>50</v>
      </c>
      <c r="AJ102" s="430" t="str">
        <f t="shared" si="86"/>
        <v>C2</v>
      </c>
      <c r="AK102" s="430" t="str">
        <f t="shared" si="87"/>
        <v>5</v>
      </c>
      <c r="AL102" s="429">
        <f t="shared" si="88"/>
        <v>5</v>
      </c>
      <c r="AM102" s="429">
        <f t="shared" si="89"/>
        <v>5</v>
      </c>
      <c r="AN102" s="429">
        <f t="shared" si="90"/>
        <v>15</v>
      </c>
      <c r="AO102" s="430">
        <f t="shared" si="91"/>
        <v>25</v>
      </c>
      <c r="AP102" s="430" t="str">
        <f t="shared" si="92"/>
        <v>C2</v>
      </c>
      <c r="AQ102" s="686"/>
      <c r="AR102" s="425">
        <f>'STUDENT PROFILE'!$A$34</f>
        <v>28</v>
      </c>
      <c r="AS102" s="426" t="str">
        <f>'STUDENT PROFILE'!$C$34</f>
        <v>Dushyant</v>
      </c>
      <c r="AT102" s="427">
        <f>'STUDENT PROFILE'!$D$34</f>
        <v>2801</v>
      </c>
      <c r="AU102" s="428">
        <v>5</v>
      </c>
      <c r="AV102" s="428">
        <v>5</v>
      </c>
      <c r="AW102" s="428">
        <v>5</v>
      </c>
      <c r="AX102" s="428"/>
      <c r="AY102" s="428"/>
      <c r="AZ102" s="428">
        <v>25</v>
      </c>
      <c r="BA102" s="429">
        <f t="shared" si="93"/>
        <v>40</v>
      </c>
      <c r="BB102" s="429">
        <f t="shared" si="94"/>
        <v>50</v>
      </c>
      <c r="BC102" s="430" t="str">
        <f t="shared" si="95"/>
        <v>C2</v>
      </c>
      <c r="BD102" s="430" t="str">
        <f t="shared" si="96"/>
        <v>5</v>
      </c>
      <c r="BE102" s="686"/>
      <c r="BF102" s="425">
        <f>'STUDENT PROFILE'!$A$34</f>
        <v>28</v>
      </c>
      <c r="BG102" s="426" t="str">
        <f>'STUDENT PROFILE'!$C$34</f>
        <v>Dushyant</v>
      </c>
      <c r="BH102" s="427">
        <f>'STUDENT PROFILE'!$D$34</f>
        <v>2801</v>
      </c>
      <c r="BI102" s="428">
        <v>5</v>
      </c>
      <c r="BJ102" s="428">
        <v>5</v>
      </c>
      <c r="BK102" s="428">
        <v>5</v>
      </c>
      <c r="BL102" s="428"/>
      <c r="BM102" s="428"/>
      <c r="BN102" s="428">
        <v>25</v>
      </c>
      <c r="BO102" s="429">
        <f t="shared" si="97"/>
        <v>40</v>
      </c>
      <c r="BP102" s="429">
        <f t="shared" si="98"/>
        <v>50</v>
      </c>
      <c r="BQ102" s="430" t="str">
        <f t="shared" si="99"/>
        <v>C2</v>
      </c>
      <c r="BR102" s="430" t="str">
        <f t="shared" si="100"/>
        <v>5</v>
      </c>
      <c r="BS102" s="686"/>
      <c r="BT102" s="464">
        <f>'STUDENT PROFILE'!$A$34</f>
        <v>28</v>
      </c>
      <c r="BU102" s="465" t="str">
        <f>'STUDENT PROFILE'!$C$34</f>
        <v>Dushyant</v>
      </c>
      <c r="BV102" s="466">
        <f>'STUDENT PROFILE'!$D$34</f>
        <v>2801</v>
      </c>
      <c r="BW102" s="431">
        <v>50</v>
      </c>
      <c r="BX102" s="429">
        <f t="shared" si="101"/>
        <v>57</v>
      </c>
      <c r="BY102" s="429">
        <f t="shared" si="102"/>
        <v>63</v>
      </c>
      <c r="BZ102" s="430" t="str">
        <f t="shared" si="103"/>
        <v>B2</v>
      </c>
      <c r="CA102" s="430" t="str">
        <f t="shared" si="104"/>
        <v>7</v>
      </c>
      <c r="CB102" s="429">
        <f t="shared" si="105"/>
        <v>5</v>
      </c>
      <c r="CC102" s="429">
        <f t="shared" si="106"/>
        <v>5</v>
      </c>
      <c r="CD102" s="429">
        <f t="shared" si="107"/>
        <v>18.899999999999999</v>
      </c>
      <c r="CE102" s="430">
        <f t="shared" si="108"/>
        <v>29</v>
      </c>
      <c r="CF102" s="430" t="str">
        <f t="shared" si="109"/>
        <v>C1</v>
      </c>
      <c r="CG102" s="686"/>
      <c r="CH102" s="425">
        <f>'STUDENT PROFILE'!$A$34</f>
        <v>28</v>
      </c>
      <c r="CI102" s="426" t="str">
        <f>'STUDENT PROFILE'!$C$34</f>
        <v>Dushyant</v>
      </c>
      <c r="CJ102" s="427">
        <f>'STUDENT PROFILE'!$D$34</f>
        <v>2801</v>
      </c>
      <c r="CK102" s="429">
        <f t="shared" si="67"/>
        <v>5</v>
      </c>
      <c r="CL102" s="429">
        <f t="shared" si="68"/>
        <v>5</v>
      </c>
      <c r="CM102" s="429">
        <f t="shared" si="69"/>
        <v>15</v>
      </c>
      <c r="CN102" s="430">
        <f t="shared" si="70"/>
        <v>25</v>
      </c>
      <c r="CO102" s="429">
        <f t="shared" si="71"/>
        <v>5</v>
      </c>
      <c r="CP102" s="429">
        <f t="shared" si="72"/>
        <v>5</v>
      </c>
      <c r="CQ102" s="429">
        <f t="shared" si="73"/>
        <v>18.899999999999999</v>
      </c>
      <c r="CR102" s="433">
        <f t="shared" si="74"/>
        <v>29</v>
      </c>
      <c r="CS102" s="433">
        <f t="shared" si="110"/>
        <v>50</v>
      </c>
      <c r="CT102" s="433">
        <f t="shared" si="111"/>
        <v>57</v>
      </c>
      <c r="CU102" s="430">
        <f t="shared" si="112"/>
        <v>54</v>
      </c>
      <c r="CV102" s="430" t="str">
        <f t="shared" si="113"/>
        <v>C1</v>
      </c>
      <c r="CW102" s="430" t="str">
        <f t="shared" si="114"/>
        <v>6</v>
      </c>
      <c r="CX102" s="686"/>
      <c r="CY102" s="425">
        <f>'STUDENT PROFILE'!$A$34</f>
        <v>28</v>
      </c>
      <c r="CZ102" s="426" t="str">
        <f>'STUDENT PROFILE'!$C$34</f>
        <v>Dushyant</v>
      </c>
      <c r="DA102" s="427">
        <f>'STUDENT PROFILE'!$D$34</f>
        <v>2801</v>
      </c>
      <c r="DB102" s="429" t="str">
        <f t="shared" si="115"/>
        <v>C2</v>
      </c>
      <c r="DC102" s="429" t="str">
        <f t="shared" si="116"/>
        <v>C2</v>
      </c>
      <c r="DD102" s="429" t="str">
        <f t="shared" si="117"/>
        <v>C2</v>
      </c>
      <c r="DE102" s="430" t="str">
        <f t="shared" si="118"/>
        <v>C2</v>
      </c>
      <c r="DF102" s="429" t="str">
        <f t="shared" si="119"/>
        <v>C2</v>
      </c>
      <c r="DG102" s="429" t="str">
        <f t="shared" si="120"/>
        <v>C2</v>
      </c>
      <c r="DH102" s="429" t="str">
        <f t="shared" si="121"/>
        <v>B2</v>
      </c>
      <c r="DI102" s="433">
        <f t="shared" si="122"/>
        <v>0</v>
      </c>
      <c r="DJ102" s="430" t="str">
        <f t="shared" si="123"/>
        <v>C2</v>
      </c>
      <c r="DK102" s="430" t="str">
        <f t="shared" si="124"/>
        <v>C1</v>
      </c>
      <c r="DL102" s="430" t="str">
        <f t="shared" si="125"/>
        <v>C1</v>
      </c>
    </row>
    <row r="103" spans="1:116" ht="15" customHeight="1">
      <c r="A103" s="686"/>
      <c r="B103" s="425">
        <f>'STUDENT PROFILE'!$A$35</f>
        <v>29</v>
      </c>
      <c r="C103" s="426" t="str">
        <f>'STUDENT PROFILE'!$C$35</f>
        <v>Ruchi</v>
      </c>
      <c r="D103" s="427">
        <f>'STUDENT PROFILE'!$D$35</f>
        <v>2804</v>
      </c>
      <c r="E103" s="428">
        <v>5</v>
      </c>
      <c r="F103" s="428">
        <v>5</v>
      </c>
      <c r="G103" s="428">
        <v>5</v>
      </c>
      <c r="H103" s="428"/>
      <c r="I103" s="428"/>
      <c r="J103" s="428">
        <v>25</v>
      </c>
      <c r="K103" s="429">
        <f t="shared" si="76"/>
        <v>40</v>
      </c>
      <c r="L103" s="429">
        <f t="shared" si="77"/>
        <v>50</v>
      </c>
      <c r="M103" s="430" t="str">
        <f t="shared" si="78"/>
        <v>C2</v>
      </c>
      <c r="N103" s="430" t="str">
        <f t="shared" si="79"/>
        <v>5</v>
      </c>
      <c r="O103" s="770"/>
      <c r="P103" s="425">
        <f>'STUDENT PROFILE'!$A$35</f>
        <v>29</v>
      </c>
      <c r="Q103" s="426" t="str">
        <f>'STUDENT PROFILE'!$C$35</f>
        <v>Ruchi</v>
      </c>
      <c r="R103" s="427">
        <f>'STUDENT PROFILE'!$D$35</f>
        <v>2804</v>
      </c>
      <c r="S103" s="428">
        <v>5</v>
      </c>
      <c r="T103" s="428">
        <v>5</v>
      </c>
      <c r="U103" s="428">
        <v>5</v>
      </c>
      <c r="V103" s="428"/>
      <c r="W103" s="428"/>
      <c r="X103" s="428">
        <v>25</v>
      </c>
      <c r="Y103" s="429">
        <f t="shared" si="80"/>
        <v>40</v>
      </c>
      <c r="Z103" s="429">
        <f t="shared" si="81"/>
        <v>50</v>
      </c>
      <c r="AA103" s="430" t="str">
        <f t="shared" si="82"/>
        <v>C2</v>
      </c>
      <c r="AB103" s="430" t="str">
        <f t="shared" si="83"/>
        <v>5</v>
      </c>
      <c r="AC103" s="686"/>
      <c r="AD103" s="425">
        <f>'STUDENT PROFILE'!$A$35</f>
        <v>29</v>
      </c>
      <c r="AE103" s="426" t="str">
        <f>'STUDENT PROFILE'!$C$35</f>
        <v>Ruchi</v>
      </c>
      <c r="AF103" s="427">
        <f>'STUDENT PROFILE'!$D$35</f>
        <v>2804</v>
      </c>
      <c r="AG103" s="431">
        <v>50</v>
      </c>
      <c r="AH103" s="429">
        <f t="shared" si="84"/>
        <v>45</v>
      </c>
      <c r="AI103" s="429">
        <f t="shared" si="85"/>
        <v>50</v>
      </c>
      <c r="AJ103" s="430" t="str">
        <f t="shared" si="86"/>
        <v>C2</v>
      </c>
      <c r="AK103" s="430" t="str">
        <f t="shared" si="87"/>
        <v>5</v>
      </c>
      <c r="AL103" s="429">
        <f t="shared" si="88"/>
        <v>5</v>
      </c>
      <c r="AM103" s="429">
        <f t="shared" si="89"/>
        <v>5</v>
      </c>
      <c r="AN103" s="429">
        <f t="shared" si="90"/>
        <v>15</v>
      </c>
      <c r="AO103" s="430">
        <f t="shared" si="91"/>
        <v>25</v>
      </c>
      <c r="AP103" s="430" t="str">
        <f t="shared" si="92"/>
        <v>C2</v>
      </c>
      <c r="AQ103" s="686"/>
      <c r="AR103" s="425">
        <f>'STUDENT PROFILE'!$A$35</f>
        <v>29</v>
      </c>
      <c r="AS103" s="426" t="str">
        <f>'STUDENT PROFILE'!$C$35</f>
        <v>Ruchi</v>
      </c>
      <c r="AT103" s="427">
        <f>'STUDENT PROFILE'!$D$35</f>
        <v>2804</v>
      </c>
      <c r="AU103" s="428">
        <v>5</v>
      </c>
      <c r="AV103" s="428">
        <v>5</v>
      </c>
      <c r="AW103" s="428">
        <v>5</v>
      </c>
      <c r="AX103" s="428"/>
      <c r="AY103" s="428"/>
      <c r="AZ103" s="428">
        <v>25</v>
      </c>
      <c r="BA103" s="429">
        <f t="shared" si="93"/>
        <v>40</v>
      </c>
      <c r="BB103" s="429">
        <f t="shared" si="94"/>
        <v>50</v>
      </c>
      <c r="BC103" s="430" t="str">
        <f t="shared" si="95"/>
        <v>C2</v>
      </c>
      <c r="BD103" s="430" t="str">
        <f t="shared" si="96"/>
        <v>5</v>
      </c>
      <c r="BE103" s="686"/>
      <c r="BF103" s="425">
        <f>'STUDENT PROFILE'!$A$35</f>
        <v>29</v>
      </c>
      <c r="BG103" s="426" t="str">
        <f>'STUDENT PROFILE'!$C$35</f>
        <v>Ruchi</v>
      </c>
      <c r="BH103" s="427">
        <f>'STUDENT PROFILE'!$D$35</f>
        <v>2804</v>
      </c>
      <c r="BI103" s="428">
        <v>5</v>
      </c>
      <c r="BJ103" s="428">
        <v>5</v>
      </c>
      <c r="BK103" s="428">
        <v>5</v>
      </c>
      <c r="BL103" s="428"/>
      <c r="BM103" s="428"/>
      <c r="BN103" s="428">
        <v>25</v>
      </c>
      <c r="BO103" s="429">
        <f t="shared" si="97"/>
        <v>40</v>
      </c>
      <c r="BP103" s="429">
        <f t="shared" si="98"/>
        <v>50</v>
      </c>
      <c r="BQ103" s="430" t="str">
        <f t="shared" si="99"/>
        <v>C2</v>
      </c>
      <c r="BR103" s="430" t="str">
        <f t="shared" si="100"/>
        <v>5</v>
      </c>
      <c r="BS103" s="686"/>
      <c r="BT103" s="464">
        <f>'STUDENT PROFILE'!$A$35</f>
        <v>29</v>
      </c>
      <c r="BU103" s="465" t="str">
        <f>'STUDENT PROFILE'!$C$35</f>
        <v>Ruchi</v>
      </c>
      <c r="BV103" s="466">
        <f>'STUDENT PROFILE'!$D$35</f>
        <v>2804</v>
      </c>
      <c r="BW103" s="431">
        <v>50</v>
      </c>
      <c r="BX103" s="429">
        <f t="shared" si="101"/>
        <v>57</v>
      </c>
      <c r="BY103" s="429">
        <f t="shared" si="102"/>
        <v>63</v>
      </c>
      <c r="BZ103" s="430" t="str">
        <f t="shared" si="103"/>
        <v>B2</v>
      </c>
      <c r="CA103" s="430" t="str">
        <f t="shared" si="104"/>
        <v>7</v>
      </c>
      <c r="CB103" s="429">
        <f t="shared" si="105"/>
        <v>5</v>
      </c>
      <c r="CC103" s="429">
        <f t="shared" si="106"/>
        <v>5</v>
      </c>
      <c r="CD103" s="429">
        <f t="shared" si="107"/>
        <v>18.899999999999999</v>
      </c>
      <c r="CE103" s="430">
        <f t="shared" si="108"/>
        <v>29</v>
      </c>
      <c r="CF103" s="430" t="str">
        <f t="shared" si="109"/>
        <v>C1</v>
      </c>
      <c r="CG103" s="686"/>
      <c r="CH103" s="425">
        <f>'STUDENT PROFILE'!$A$35</f>
        <v>29</v>
      </c>
      <c r="CI103" s="426" t="str">
        <f>'STUDENT PROFILE'!$C$35</f>
        <v>Ruchi</v>
      </c>
      <c r="CJ103" s="427">
        <f>'STUDENT PROFILE'!$D$35</f>
        <v>2804</v>
      </c>
      <c r="CK103" s="429">
        <f t="shared" si="67"/>
        <v>5</v>
      </c>
      <c r="CL103" s="429">
        <f t="shared" si="68"/>
        <v>5</v>
      </c>
      <c r="CM103" s="429">
        <f t="shared" si="69"/>
        <v>15</v>
      </c>
      <c r="CN103" s="430">
        <f t="shared" si="70"/>
        <v>25</v>
      </c>
      <c r="CO103" s="429">
        <f t="shared" si="71"/>
        <v>5</v>
      </c>
      <c r="CP103" s="429">
        <f t="shared" si="72"/>
        <v>5</v>
      </c>
      <c r="CQ103" s="429">
        <f t="shared" si="73"/>
        <v>18.899999999999999</v>
      </c>
      <c r="CR103" s="433">
        <f t="shared" si="74"/>
        <v>29</v>
      </c>
      <c r="CS103" s="433">
        <f t="shared" si="110"/>
        <v>50</v>
      </c>
      <c r="CT103" s="433">
        <f t="shared" si="111"/>
        <v>57</v>
      </c>
      <c r="CU103" s="430">
        <f t="shared" si="112"/>
        <v>54</v>
      </c>
      <c r="CV103" s="430" t="str">
        <f t="shared" si="113"/>
        <v>C1</v>
      </c>
      <c r="CW103" s="430" t="str">
        <f t="shared" si="114"/>
        <v>6</v>
      </c>
      <c r="CX103" s="686"/>
      <c r="CY103" s="425">
        <f>'STUDENT PROFILE'!$A$35</f>
        <v>29</v>
      </c>
      <c r="CZ103" s="426" t="str">
        <f>'STUDENT PROFILE'!$C$35</f>
        <v>Ruchi</v>
      </c>
      <c r="DA103" s="427">
        <f>'STUDENT PROFILE'!$D$35</f>
        <v>2804</v>
      </c>
      <c r="DB103" s="429" t="str">
        <f t="shared" si="115"/>
        <v>C2</v>
      </c>
      <c r="DC103" s="429" t="str">
        <f t="shared" si="116"/>
        <v>C2</v>
      </c>
      <c r="DD103" s="429" t="str">
        <f t="shared" si="117"/>
        <v>C2</v>
      </c>
      <c r="DE103" s="430" t="str">
        <f t="shared" si="118"/>
        <v>C2</v>
      </c>
      <c r="DF103" s="429" t="str">
        <f t="shared" si="119"/>
        <v>C2</v>
      </c>
      <c r="DG103" s="429" t="str">
        <f t="shared" si="120"/>
        <v>C2</v>
      </c>
      <c r="DH103" s="429" t="str">
        <f t="shared" si="121"/>
        <v>B2</v>
      </c>
      <c r="DI103" s="433">
        <f t="shared" si="122"/>
        <v>0</v>
      </c>
      <c r="DJ103" s="430" t="str">
        <f t="shared" si="123"/>
        <v>C2</v>
      </c>
      <c r="DK103" s="430" t="str">
        <f t="shared" si="124"/>
        <v>C1</v>
      </c>
      <c r="DL103" s="430" t="str">
        <f t="shared" si="125"/>
        <v>C1</v>
      </c>
    </row>
    <row r="104" spans="1:116" ht="15" customHeight="1">
      <c r="A104" s="686"/>
      <c r="B104" s="425">
        <f>'STUDENT PROFILE'!$A$36</f>
        <v>30</v>
      </c>
      <c r="C104" s="426" t="str">
        <f>'STUDENT PROFILE'!$C$36</f>
        <v>Bhavi</v>
      </c>
      <c r="D104" s="427">
        <f>'STUDENT PROFILE'!$D$36</f>
        <v>3060</v>
      </c>
      <c r="E104" s="428">
        <v>5</v>
      </c>
      <c r="F104" s="428">
        <v>5</v>
      </c>
      <c r="G104" s="428">
        <v>5</v>
      </c>
      <c r="H104" s="428"/>
      <c r="I104" s="428"/>
      <c r="J104" s="428">
        <v>25</v>
      </c>
      <c r="K104" s="429">
        <f t="shared" si="76"/>
        <v>40</v>
      </c>
      <c r="L104" s="429">
        <f t="shared" si="77"/>
        <v>50</v>
      </c>
      <c r="M104" s="430" t="str">
        <f t="shared" si="78"/>
        <v>C2</v>
      </c>
      <c r="N104" s="430" t="str">
        <f t="shared" si="79"/>
        <v>5</v>
      </c>
      <c r="O104" s="770"/>
      <c r="P104" s="425">
        <f>'STUDENT PROFILE'!$A$36</f>
        <v>30</v>
      </c>
      <c r="Q104" s="426" t="str">
        <f>'STUDENT PROFILE'!$C$36</f>
        <v>Bhavi</v>
      </c>
      <c r="R104" s="427">
        <f>'STUDENT PROFILE'!$D$36</f>
        <v>3060</v>
      </c>
      <c r="S104" s="428">
        <v>5</v>
      </c>
      <c r="T104" s="428">
        <v>5</v>
      </c>
      <c r="U104" s="428">
        <v>5</v>
      </c>
      <c r="V104" s="428"/>
      <c r="W104" s="428"/>
      <c r="X104" s="428">
        <v>25</v>
      </c>
      <c r="Y104" s="429">
        <f t="shared" si="80"/>
        <v>40</v>
      </c>
      <c r="Z104" s="429">
        <f t="shared" si="81"/>
        <v>50</v>
      </c>
      <c r="AA104" s="430" t="str">
        <f t="shared" si="82"/>
        <v>C2</v>
      </c>
      <c r="AB104" s="430" t="str">
        <f t="shared" si="83"/>
        <v>5</v>
      </c>
      <c r="AC104" s="686"/>
      <c r="AD104" s="425">
        <f>'STUDENT PROFILE'!$A$36</f>
        <v>30</v>
      </c>
      <c r="AE104" s="426" t="str">
        <f>'STUDENT PROFILE'!$C$36</f>
        <v>Bhavi</v>
      </c>
      <c r="AF104" s="427">
        <f>'STUDENT PROFILE'!$D$36</f>
        <v>3060</v>
      </c>
      <c r="AG104" s="431">
        <v>50</v>
      </c>
      <c r="AH104" s="429">
        <f t="shared" si="84"/>
        <v>45</v>
      </c>
      <c r="AI104" s="429">
        <f t="shared" si="85"/>
        <v>50</v>
      </c>
      <c r="AJ104" s="430" t="str">
        <f t="shared" si="86"/>
        <v>C2</v>
      </c>
      <c r="AK104" s="430" t="str">
        <f t="shared" si="87"/>
        <v>5</v>
      </c>
      <c r="AL104" s="429">
        <f t="shared" si="88"/>
        <v>5</v>
      </c>
      <c r="AM104" s="429">
        <f t="shared" si="89"/>
        <v>5</v>
      </c>
      <c r="AN104" s="429">
        <f t="shared" si="90"/>
        <v>15</v>
      </c>
      <c r="AO104" s="430">
        <f t="shared" si="91"/>
        <v>25</v>
      </c>
      <c r="AP104" s="430" t="str">
        <f t="shared" si="92"/>
        <v>C2</v>
      </c>
      <c r="AQ104" s="686"/>
      <c r="AR104" s="425">
        <f>'STUDENT PROFILE'!$A$36</f>
        <v>30</v>
      </c>
      <c r="AS104" s="426" t="str">
        <f>'STUDENT PROFILE'!$C$36</f>
        <v>Bhavi</v>
      </c>
      <c r="AT104" s="427">
        <f>'STUDENT PROFILE'!$D$36</f>
        <v>3060</v>
      </c>
      <c r="AU104" s="428">
        <v>5</v>
      </c>
      <c r="AV104" s="428">
        <v>5</v>
      </c>
      <c r="AW104" s="428">
        <v>5</v>
      </c>
      <c r="AX104" s="428"/>
      <c r="AY104" s="428"/>
      <c r="AZ104" s="428">
        <v>25</v>
      </c>
      <c r="BA104" s="429">
        <f t="shared" si="93"/>
        <v>40</v>
      </c>
      <c r="BB104" s="429">
        <f t="shared" si="94"/>
        <v>50</v>
      </c>
      <c r="BC104" s="430" t="str">
        <f t="shared" si="95"/>
        <v>C2</v>
      </c>
      <c r="BD104" s="430" t="str">
        <f t="shared" si="96"/>
        <v>5</v>
      </c>
      <c r="BE104" s="686"/>
      <c r="BF104" s="425">
        <f>'STUDENT PROFILE'!$A$36</f>
        <v>30</v>
      </c>
      <c r="BG104" s="426" t="str">
        <f>'STUDENT PROFILE'!$C$36</f>
        <v>Bhavi</v>
      </c>
      <c r="BH104" s="427">
        <f>'STUDENT PROFILE'!$D$36</f>
        <v>3060</v>
      </c>
      <c r="BI104" s="428">
        <v>5</v>
      </c>
      <c r="BJ104" s="428">
        <v>5</v>
      </c>
      <c r="BK104" s="428">
        <v>5</v>
      </c>
      <c r="BL104" s="428"/>
      <c r="BM104" s="428"/>
      <c r="BN104" s="428">
        <v>25</v>
      </c>
      <c r="BO104" s="429">
        <f t="shared" si="97"/>
        <v>40</v>
      </c>
      <c r="BP104" s="429">
        <f t="shared" si="98"/>
        <v>50</v>
      </c>
      <c r="BQ104" s="430" t="str">
        <f t="shared" si="99"/>
        <v>C2</v>
      </c>
      <c r="BR104" s="430" t="str">
        <f t="shared" si="100"/>
        <v>5</v>
      </c>
      <c r="BS104" s="686"/>
      <c r="BT104" s="464">
        <f>'STUDENT PROFILE'!$A$36</f>
        <v>30</v>
      </c>
      <c r="BU104" s="465" t="str">
        <f>'STUDENT PROFILE'!$C$36</f>
        <v>Bhavi</v>
      </c>
      <c r="BV104" s="466">
        <f>'STUDENT PROFILE'!$D$36</f>
        <v>3060</v>
      </c>
      <c r="BW104" s="431">
        <v>50</v>
      </c>
      <c r="BX104" s="429">
        <f t="shared" si="101"/>
        <v>57</v>
      </c>
      <c r="BY104" s="429">
        <f t="shared" si="102"/>
        <v>63</v>
      </c>
      <c r="BZ104" s="430" t="str">
        <f t="shared" si="103"/>
        <v>B2</v>
      </c>
      <c r="CA104" s="430" t="str">
        <f t="shared" si="104"/>
        <v>7</v>
      </c>
      <c r="CB104" s="429">
        <f t="shared" si="105"/>
        <v>5</v>
      </c>
      <c r="CC104" s="429">
        <f t="shared" si="106"/>
        <v>5</v>
      </c>
      <c r="CD104" s="429">
        <f t="shared" si="107"/>
        <v>18.899999999999999</v>
      </c>
      <c r="CE104" s="430">
        <f t="shared" si="108"/>
        <v>29</v>
      </c>
      <c r="CF104" s="430" t="str">
        <f t="shared" si="109"/>
        <v>C1</v>
      </c>
      <c r="CG104" s="686"/>
      <c r="CH104" s="425">
        <f>'STUDENT PROFILE'!$A$36</f>
        <v>30</v>
      </c>
      <c r="CI104" s="426" t="str">
        <f>'STUDENT PROFILE'!$C$36</f>
        <v>Bhavi</v>
      </c>
      <c r="CJ104" s="427">
        <f>'STUDENT PROFILE'!$D$36</f>
        <v>3060</v>
      </c>
      <c r="CK104" s="429">
        <f t="shared" si="67"/>
        <v>5</v>
      </c>
      <c r="CL104" s="429">
        <f t="shared" si="68"/>
        <v>5</v>
      </c>
      <c r="CM104" s="429">
        <f t="shared" si="69"/>
        <v>15</v>
      </c>
      <c r="CN104" s="430">
        <f t="shared" si="70"/>
        <v>25</v>
      </c>
      <c r="CO104" s="429">
        <f t="shared" si="71"/>
        <v>5</v>
      </c>
      <c r="CP104" s="429">
        <f t="shared" si="72"/>
        <v>5</v>
      </c>
      <c r="CQ104" s="429">
        <f t="shared" si="73"/>
        <v>18.899999999999999</v>
      </c>
      <c r="CR104" s="433">
        <f t="shared" si="74"/>
        <v>29</v>
      </c>
      <c r="CS104" s="433">
        <f t="shared" si="110"/>
        <v>50</v>
      </c>
      <c r="CT104" s="433">
        <f t="shared" si="111"/>
        <v>57</v>
      </c>
      <c r="CU104" s="430">
        <f t="shared" si="112"/>
        <v>54</v>
      </c>
      <c r="CV104" s="430" t="str">
        <f t="shared" si="113"/>
        <v>C1</v>
      </c>
      <c r="CW104" s="430" t="str">
        <f t="shared" si="114"/>
        <v>6</v>
      </c>
      <c r="CX104" s="686"/>
      <c r="CY104" s="425">
        <f>'STUDENT PROFILE'!$A$36</f>
        <v>30</v>
      </c>
      <c r="CZ104" s="426" t="str">
        <f>'STUDENT PROFILE'!$C$36</f>
        <v>Bhavi</v>
      </c>
      <c r="DA104" s="427">
        <f>'STUDENT PROFILE'!$D$36</f>
        <v>3060</v>
      </c>
      <c r="DB104" s="429" t="str">
        <f t="shared" si="115"/>
        <v>C2</v>
      </c>
      <c r="DC104" s="429" t="str">
        <f t="shared" si="116"/>
        <v>C2</v>
      </c>
      <c r="DD104" s="429" t="str">
        <f t="shared" si="117"/>
        <v>C2</v>
      </c>
      <c r="DE104" s="430" t="str">
        <f t="shared" si="118"/>
        <v>C2</v>
      </c>
      <c r="DF104" s="429" t="str">
        <f t="shared" si="119"/>
        <v>C2</v>
      </c>
      <c r="DG104" s="429" t="str">
        <f t="shared" si="120"/>
        <v>C2</v>
      </c>
      <c r="DH104" s="429" t="str">
        <f t="shared" si="121"/>
        <v>B2</v>
      </c>
      <c r="DI104" s="433">
        <f t="shared" si="122"/>
        <v>0</v>
      </c>
      <c r="DJ104" s="430" t="str">
        <f t="shared" si="123"/>
        <v>C2</v>
      </c>
      <c r="DK104" s="430" t="str">
        <f t="shared" si="124"/>
        <v>C1</v>
      </c>
      <c r="DL104" s="430" t="str">
        <f t="shared" si="125"/>
        <v>C1</v>
      </c>
    </row>
    <row r="105" spans="1:116" ht="15" customHeight="1">
      <c r="A105" s="686"/>
      <c r="B105" s="425">
        <f>'STUDENT PROFILE'!$A$37</f>
        <v>31</v>
      </c>
      <c r="C105" s="426" t="str">
        <f>'STUDENT PROFILE'!$C$37</f>
        <v>Akshay Kumar</v>
      </c>
      <c r="D105" s="427">
        <f>'STUDENT PROFILE'!$D$37</f>
        <v>3061</v>
      </c>
      <c r="E105" s="428">
        <v>4</v>
      </c>
      <c r="F105" s="428">
        <v>4</v>
      </c>
      <c r="G105" s="428">
        <v>4</v>
      </c>
      <c r="H105" s="428"/>
      <c r="I105" s="428"/>
      <c r="J105" s="428">
        <v>18</v>
      </c>
      <c r="K105" s="429">
        <f t="shared" si="76"/>
        <v>30</v>
      </c>
      <c r="L105" s="429">
        <f t="shared" si="77"/>
        <v>38</v>
      </c>
      <c r="M105" s="430" t="str">
        <f t="shared" si="78"/>
        <v>D</v>
      </c>
      <c r="N105" s="430" t="str">
        <f t="shared" si="79"/>
        <v>4</v>
      </c>
      <c r="O105" s="770"/>
      <c r="P105" s="425">
        <f>'STUDENT PROFILE'!$A$37</f>
        <v>31</v>
      </c>
      <c r="Q105" s="426" t="str">
        <f>'STUDENT PROFILE'!$C$37</f>
        <v>Akshay Kumar</v>
      </c>
      <c r="R105" s="427">
        <f>'STUDENT PROFILE'!$D$37</f>
        <v>3061</v>
      </c>
      <c r="S105" s="428">
        <v>4</v>
      </c>
      <c r="T105" s="428">
        <v>4</v>
      </c>
      <c r="U105" s="428">
        <v>4</v>
      </c>
      <c r="V105" s="428"/>
      <c r="W105" s="428"/>
      <c r="X105" s="428">
        <v>18</v>
      </c>
      <c r="Y105" s="429">
        <f t="shared" si="80"/>
        <v>30</v>
      </c>
      <c r="Z105" s="429">
        <f t="shared" si="81"/>
        <v>38</v>
      </c>
      <c r="AA105" s="430" t="str">
        <f t="shared" si="82"/>
        <v>D</v>
      </c>
      <c r="AB105" s="430" t="str">
        <f t="shared" si="83"/>
        <v>4</v>
      </c>
      <c r="AC105" s="686"/>
      <c r="AD105" s="425">
        <f>'STUDENT PROFILE'!$A$37</f>
        <v>31</v>
      </c>
      <c r="AE105" s="426" t="str">
        <f>'STUDENT PROFILE'!$C$37</f>
        <v>Akshay Kumar</v>
      </c>
      <c r="AF105" s="427">
        <f>'STUDENT PROFILE'!$D$37</f>
        <v>3061</v>
      </c>
      <c r="AG105" s="435">
        <v>40</v>
      </c>
      <c r="AH105" s="429">
        <f t="shared" si="84"/>
        <v>36</v>
      </c>
      <c r="AI105" s="429">
        <f t="shared" si="85"/>
        <v>40</v>
      </c>
      <c r="AJ105" s="430" t="str">
        <f t="shared" si="86"/>
        <v>D</v>
      </c>
      <c r="AK105" s="430" t="str">
        <f t="shared" si="87"/>
        <v>4</v>
      </c>
      <c r="AL105" s="429">
        <f t="shared" si="88"/>
        <v>3.8</v>
      </c>
      <c r="AM105" s="429">
        <f t="shared" si="89"/>
        <v>3.8</v>
      </c>
      <c r="AN105" s="429">
        <f t="shared" si="90"/>
        <v>12</v>
      </c>
      <c r="AO105" s="430">
        <f t="shared" si="91"/>
        <v>20</v>
      </c>
      <c r="AP105" s="430" t="str">
        <f t="shared" si="92"/>
        <v>D</v>
      </c>
      <c r="AQ105" s="686"/>
      <c r="AR105" s="425">
        <f>'STUDENT PROFILE'!$A$37</f>
        <v>31</v>
      </c>
      <c r="AS105" s="426" t="str">
        <f>'STUDENT PROFILE'!$C$37</f>
        <v>Akshay Kumar</v>
      </c>
      <c r="AT105" s="427">
        <f>'STUDENT PROFILE'!$D$37</f>
        <v>3061</v>
      </c>
      <c r="AU105" s="428">
        <v>4</v>
      </c>
      <c r="AV105" s="428">
        <v>4</v>
      </c>
      <c r="AW105" s="428">
        <v>4</v>
      </c>
      <c r="AX105" s="428"/>
      <c r="AY105" s="428"/>
      <c r="AZ105" s="428">
        <v>18</v>
      </c>
      <c r="BA105" s="429">
        <f t="shared" si="93"/>
        <v>30</v>
      </c>
      <c r="BB105" s="429">
        <f t="shared" si="94"/>
        <v>38</v>
      </c>
      <c r="BC105" s="430" t="str">
        <f t="shared" si="95"/>
        <v>D</v>
      </c>
      <c r="BD105" s="430" t="str">
        <f t="shared" si="96"/>
        <v>4</v>
      </c>
      <c r="BE105" s="686"/>
      <c r="BF105" s="425">
        <f>'STUDENT PROFILE'!$A$37</f>
        <v>31</v>
      </c>
      <c r="BG105" s="426" t="str">
        <f>'STUDENT PROFILE'!$C$37</f>
        <v>Akshay Kumar</v>
      </c>
      <c r="BH105" s="427">
        <f>'STUDENT PROFILE'!$D$37</f>
        <v>3061</v>
      </c>
      <c r="BI105" s="428">
        <v>4</v>
      </c>
      <c r="BJ105" s="428">
        <v>4</v>
      </c>
      <c r="BK105" s="428">
        <v>4</v>
      </c>
      <c r="BL105" s="428"/>
      <c r="BM105" s="428"/>
      <c r="BN105" s="428">
        <v>18</v>
      </c>
      <c r="BO105" s="429">
        <f t="shared" si="97"/>
        <v>30</v>
      </c>
      <c r="BP105" s="429">
        <f t="shared" si="98"/>
        <v>38</v>
      </c>
      <c r="BQ105" s="430" t="str">
        <f t="shared" si="99"/>
        <v>D</v>
      </c>
      <c r="BR105" s="430" t="str">
        <f t="shared" si="100"/>
        <v>4</v>
      </c>
      <c r="BS105" s="686"/>
      <c r="BT105" s="464">
        <f>'STUDENT PROFILE'!$A$37</f>
        <v>31</v>
      </c>
      <c r="BU105" s="465" t="str">
        <f>'STUDENT PROFILE'!$C$37</f>
        <v>Akshay Kumar</v>
      </c>
      <c r="BV105" s="466">
        <f>'STUDENT PROFILE'!$D$37</f>
        <v>3061</v>
      </c>
      <c r="BW105" s="435">
        <v>40</v>
      </c>
      <c r="BX105" s="429">
        <f t="shared" si="101"/>
        <v>45</v>
      </c>
      <c r="BY105" s="429">
        <f t="shared" si="102"/>
        <v>50</v>
      </c>
      <c r="BZ105" s="430" t="str">
        <f t="shared" si="103"/>
        <v>C2</v>
      </c>
      <c r="CA105" s="430" t="str">
        <f t="shared" si="104"/>
        <v>5</v>
      </c>
      <c r="CB105" s="429">
        <f t="shared" si="105"/>
        <v>3.8</v>
      </c>
      <c r="CC105" s="429">
        <f t="shared" si="106"/>
        <v>3.8</v>
      </c>
      <c r="CD105" s="429">
        <f t="shared" si="107"/>
        <v>15</v>
      </c>
      <c r="CE105" s="430">
        <f t="shared" si="108"/>
        <v>23</v>
      </c>
      <c r="CF105" s="430" t="str">
        <f t="shared" si="109"/>
        <v>C2</v>
      </c>
      <c r="CG105" s="686"/>
      <c r="CH105" s="425">
        <f>'STUDENT PROFILE'!$A$37</f>
        <v>31</v>
      </c>
      <c r="CI105" s="426" t="str">
        <f>'STUDENT PROFILE'!$C$37</f>
        <v>Akshay Kumar</v>
      </c>
      <c r="CJ105" s="427">
        <f>'STUDENT PROFILE'!$D$37</f>
        <v>3061</v>
      </c>
      <c r="CK105" s="429">
        <f t="shared" si="67"/>
        <v>3.8</v>
      </c>
      <c r="CL105" s="429">
        <f t="shared" si="68"/>
        <v>3.8</v>
      </c>
      <c r="CM105" s="429">
        <f t="shared" si="69"/>
        <v>12</v>
      </c>
      <c r="CN105" s="430">
        <f t="shared" si="70"/>
        <v>20</v>
      </c>
      <c r="CO105" s="429">
        <f t="shared" si="71"/>
        <v>3.8</v>
      </c>
      <c r="CP105" s="429">
        <f t="shared" si="72"/>
        <v>3.8</v>
      </c>
      <c r="CQ105" s="429">
        <f t="shared" si="73"/>
        <v>15</v>
      </c>
      <c r="CR105" s="433">
        <f t="shared" si="74"/>
        <v>23</v>
      </c>
      <c r="CS105" s="433">
        <f t="shared" si="110"/>
        <v>38</v>
      </c>
      <c r="CT105" s="433">
        <f t="shared" si="111"/>
        <v>45</v>
      </c>
      <c r="CU105" s="430">
        <f t="shared" si="112"/>
        <v>43</v>
      </c>
      <c r="CV105" s="430" t="str">
        <f t="shared" si="113"/>
        <v>C2</v>
      </c>
      <c r="CW105" s="430" t="str">
        <f t="shared" si="114"/>
        <v>5</v>
      </c>
      <c r="CX105" s="686"/>
      <c r="CY105" s="425">
        <f>'STUDENT PROFILE'!$A$37</f>
        <v>31</v>
      </c>
      <c r="CZ105" s="426" t="str">
        <f>'STUDENT PROFILE'!$C$37</f>
        <v>Akshay Kumar</v>
      </c>
      <c r="DA105" s="427">
        <f>'STUDENT PROFILE'!$D$37</f>
        <v>3061</v>
      </c>
      <c r="DB105" s="429" t="str">
        <f t="shared" si="115"/>
        <v>D</v>
      </c>
      <c r="DC105" s="429" t="str">
        <f t="shared" si="116"/>
        <v>D</v>
      </c>
      <c r="DD105" s="429" t="str">
        <f t="shared" si="117"/>
        <v>D</v>
      </c>
      <c r="DE105" s="430" t="str">
        <f t="shared" si="118"/>
        <v>D</v>
      </c>
      <c r="DF105" s="429" t="str">
        <f t="shared" si="119"/>
        <v>D</v>
      </c>
      <c r="DG105" s="429" t="str">
        <f t="shared" si="120"/>
        <v>D</v>
      </c>
      <c r="DH105" s="429" t="str">
        <f t="shared" si="121"/>
        <v>C2</v>
      </c>
      <c r="DI105" s="433">
        <f t="shared" si="122"/>
        <v>0</v>
      </c>
      <c r="DJ105" s="430" t="str">
        <f t="shared" si="123"/>
        <v>D</v>
      </c>
      <c r="DK105" s="430" t="str">
        <f t="shared" si="124"/>
        <v>C2</v>
      </c>
      <c r="DL105" s="430" t="str">
        <f t="shared" si="125"/>
        <v>C2</v>
      </c>
    </row>
    <row r="106" spans="1:116" ht="15" customHeight="1">
      <c r="A106" s="686"/>
      <c r="B106" s="425">
        <f>'STUDENT PROFILE'!$A$38</f>
        <v>32</v>
      </c>
      <c r="C106" s="436" t="str">
        <f>'STUDENT PROFILE'!$C$38</f>
        <v>Satender Yadav</v>
      </c>
      <c r="D106" s="427">
        <f>'STUDENT PROFILE'!$D$38</f>
        <v>3062</v>
      </c>
      <c r="E106" s="428">
        <v>4</v>
      </c>
      <c r="F106" s="428">
        <v>4</v>
      </c>
      <c r="G106" s="428">
        <v>4</v>
      </c>
      <c r="H106" s="428"/>
      <c r="I106" s="428"/>
      <c r="J106" s="428">
        <v>18</v>
      </c>
      <c r="K106" s="429">
        <f t="shared" si="76"/>
        <v>30</v>
      </c>
      <c r="L106" s="429">
        <f t="shared" si="77"/>
        <v>38</v>
      </c>
      <c r="M106" s="430" t="str">
        <f t="shared" si="78"/>
        <v>D</v>
      </c>
      <c r="N106" s="430" t="str">
        <f t="shared" si="79"/>
        <v>4</v>
      </c>
      <c r="O106" s="770"/>
      <c r="P106" s="425">
        <f>'STUDENT PROFILE'!$A$38</f>
        <v>32</v>
      </c>
      <c r="Q106" s="436" t="str">
        <f>'STUDENT PROFILE'!$C$38</f>
        <v>Satender Yadav</v>
      </c>
      <c r="R106" s="427">
        <f>'STUDENT PROFILE'!$D$38</f>
        <v>3062</v>
      </c>
      <c r="S106" s="428">
        <v>4</v>
      </c>
      <c r="T106" s="428">
        <v>4</v>
      </c>
      <c r="U106" s="428">
        <v>4</v>
      </c>
      <c r="V106" s="428"/>
      <c r="W106" s="428"/>
      <c r="X106" s="428">
        <v>18</v>
      </c>
      <c r="Y106" s="429">
        <f t="shared" si="80"/>
        <v>30</v>
      </c>
      <c r="Z106" s="429">
        <f t="shared" si="81"/>
        <v>38</v>
      </c>
      <c r="AA106" s="430" t="str">
        <f t="shared" si="82"/>
        <v>D</v>
      </c>
      <c r="AB106" s="430" t="str">
        <f t="shared" si="83"/>
        <v>4</v>
      </c>
      <c r="AC106" s="686"/>
      <c r="AD106" s="425">
        <f>'STUDENT PROFILE'!$A$38</f>
        <v>32</v>
      </c>
      <c r="AE106" s="436" t="str">
        <f>'STUDENT PROFILE'!$C$38</f>
        <v>Satender Yadav</v>
      </c>
      <c r="AF106" s="427">
        <f>'STUDENT PROFILE'!$D$38</f>
        <v>3062</v>
      </c>
      <c r="AG106" s="435">
        <v>40</v>
      </c>
      <c r="AH106" s="429">
        <f t="shared" si="84"/>
        <v>36</v>
      </c>
      <c r="AI106" s="429">
        <f t="shared" si="85"/>
        <v>40</v>
      </c>
      <c r="AJ106" s="430" t="str">
        <f t="shared" si="86"/>
        <v>D</v>
      </c>
      <c r="AK106" s="430" t="str">
        <f t="shared" si="87"/>
        <v>4</v>
      </c>
      <c r="AL106" s="429">
        <f t="shared" si="88"/>
        <v>3.8</v>
      </c>
      <c r="AM106" s="429">
        <f t="shared" si="89"/>
        <v>3.8</v>
      </c>
      <c r="AN106" s="429">
        <f t="shared" si="90"/>
        <v>12</v>
      </c>
      <c r="AO106" s="430">
        <f t="shared" si="91"/>
        <v>20</v>
      </c>
      <c r="AP106" s="430" t="str">
        <f t="shared" si="92"/>
        <v>D</v>
      </c>
      <c r="AQ106" s="686"/>
      <c r="AR106" s="425">
        <f>'STUDENT PROFILE'!$A$38</f>
        <v>32</v>
      </c>
      <c r="AS106" s="436" t="str">
        <f>'STUDENT PROFILE'!$C$38</f>
        <v>Satender Yadav</v>
      </c>
      <c r="AT106" s="427">
        <f>'STUDENT PROFILE'!$D$38</f>
        <v>3062</v>
      </c>
      <c r="AU106" s="428">
        <v>4</v>
      </c>
      <c r="AV106" s="428">
        <v>4</v>
      </c>
      <c r="AW106" s="428">
        <v>4</v>
      </c>
      <c r="AX106" s="428"/>
      <c r="AY106" s="428"/>
      <c r="AZ106" s="428">
        <v>18</v>
      </c>
      <c r="BA106" s="429">
        <f t="shared" si="93"/>
        <v>30</v>
      </c>
      <c r="BB106" s="429">
        <f t="shared" si="94"/>
        <v>38</v>
      </c>
      <c r="BC106" s="430" t="str">
        <f t="shared" si="95"/>
        <v>D</v>
      </c>
      <c r="BD106" s="430" t="str">
        <f t="shared" si="96"/>
        <v>4</v>
      </c>
      <c r="BE106" s="686"/>
      <c r="BF106" s="425">
        <f>'STUDENT PROFILE'!$A$38</f>
        <v>32</v>
      </c>
      <c r="BG106" s="436" t="str">
        <f>'STUDENT PROFILE'!$C$38</f>
        <v>Satender Yadav</v>
      </c>
      <c r="BH106" s="427">
        <f>'STUDENT PROFILE'!$D$38</f>
        <v>3062</v>
      </c>
      <c r="BI106" s="428">
        <v>4</v>
      </c>
      <c r="BJ106" s="428">
        <v>4</v>
      </c>
      <c r="BK106" s="428">
        <v>4</v>
      </c>
      <c r="BL106" s="428"/>
      <c r="BM106" s="428"/>
      <c r="BN106" s="428">
        <v>18</v>
      </c>
      <c r="BO106" s="429">
        <f t="shared" si="97"/>
        <v>30</v>
      </c>
      <c r="BP106" s="429">
        <f t="shared" si="98"/>
        <v>38</v>
      </c>
      <c r="BQ106" s="430" t="str">
        <f t="shared" si="99"/>
        <v>D</v>
      </c>
      <c r="BR106" s="430" t="str">
        <f t="shared" si="100"/>
        <v>4</v>
      </c>
      <c r="BS106" s="686"/>
      <c r="BT106" s="464">
        <f>'STUDENT PROFILE'!$A$38</f>
        <v>32</v>
      </c>
      <c r="BU106" s="467" t="str">
        <f>'STUDENT PROFILE'!$C$38</f>
        <v>Satender Yadav</v>
      </c>
      <c r="BV106" s="466">
        <f>'STUDENT PROFILE'!$D$38</f>
        <v>3062</v>
      </c>
      <c r="BW106" s="435">
        <v>40</v>
      </c>
      <c r="BX106" s="429">
        <f t="shared" si="101"/>
        <v>45</v>
      </c>
      <c r="BY106" s="429">
        <f t="shared" si="102"/>
        <v>50</v>
      </c>
      <c r="BZ106" s="430" t="str">
        <f t="shared" si="103"/>
        <v>C2</v>
      </c>
      <c r="CA106" s="430" t="str">
        <f t="shared" si="104"/>
        <v>5</v>
      </c>
      <c r="CB106" s="429">
        <f t="shared" si="105"/>
        <v>3.8</v>
      </c>
      <c r="CC106" s="429">
        <f t="shared" si="106"/>
        <v>3.8</v>
      </c>
      <c r="CD106" s="429">
        <f t="shared" si="107"/>
        <v>15</v>
      </c>
      <c r="CE106" s="430">
        <f t="shared" si="108"/>
        <v>23</v>
      </c>
      <c r="CF106" s="430" t="str">
        <f t="shared" si="109"/>
        <v>C2</v>
      </c>
      <c r="CG106" s="686"/>
      <c r="CH106" s="425">
        <f>'STUDENT PROFILE'!$A$38</f>
        <v>32</v>
      </c>
      <c r="CI106" s="436" t="str">
        <f>'STUDENT PROFILE'!$C$38</f>
        <v>Satender Yadav</v>
      </c>
      <c r="CJ106" s="427">
        <f>'STUDENT PROFILE'!$D$38</f>
        <v>3062</v>
      </c>
      <c r="CK106" s="429">
        <f t="shared" si="67"/>
        <v>3.8</v>
      </c>
      <c r="CL106" s="429">
        <f t="shared" si="68"/>
        <v>3.8</v>
      </c>
      <c r="CM106" s="429">
        <f t="shared" si="69"/>
        <v>12</v>
      </c>
      <c r="CN106" s="430">
        <f t="shared" si="70"/>
        <v>20</v>
      </c>
      <c r="CO106" s="429">
        <f t="shared" si="71"/>
        <v>3.8</v>
      </c>
      <c r="CP106" s="429">
        <f t="shared" si="72"/>
        <v>3.8</v>
      </c>
      <c r="CQ106" s="429">
        <f t="shared" si="73"/>
        <v>15</v>
      </c>
      <c r="CR106" s="433">
        <f t="shared" si="74"/>
        <v>23</v>
      </c>
      <c r="CS106" s="433">
        <f t="shared" si="110"/>
        <v>38</v>
      </c>
      <c r="CT106" s="433">
        <f t="shared" si="111"/>
        <v>45</v>
      </c>
      <c r="CU106" s="430">
        <f t="shared" si="112"/>
        <v>43</v>
      </c>
      <c r="CV106" s="430" t="str">
        <f t="shared" si="113"/>
        <v>C2</v>
      </c>
      <c r="CW106" s="430" t="str">
        <f t="shared" si="114"/>
        <v>5</v>
      </c>
      <c r="CX106" s="686"/>
      <c r="CY106" s="425">
        <f>'STUDENT PROFILE'!$A$38</f>
        <v>32</v>
      </c>
      <c r="CZ106" s="436" t="str">
        <f>'STUDENT PROFILE'!$C$38</f>
        <v>Satender Yadav</v>
      </c>
      <c r="DA106" s="427">
        <f>'STUDENT PROFILE'!$D$38</f>
        <v>3062</v>
      </c>
      <c r="DB106" s="429" t="str">
        <f t="shared" si="115"/>
        <v>D</v>
      </c>
      <c r="DC106" s="429" t="str">
        <f t="shared" si="116"/>
        <v>D</v>
      </c>
      <c r="DD106" s="429" t="str">
        <f t="shared" si="117"/>
        <v>D</v>
      </c>
      <c r="DE106" s="430" t="str">
        <f t="shared" si="118"/>
        <v>D</v>
      </c>
      <c r="DF106" s="429" t="str">
        <f t="shared" si="119"/>
        <v>D</v>
      </c>
      <c r="DG106" s="429" t="str">
        <f t="shared" si="120"/>
        <v>D</v>
      </c>
      <c r="DH106" s="429" t="str">
        <f t="shared" si="121"/>
        <v>C2</v>
      </c>
      <c r="DI106" s="433">
        <f t="shared" si="122"/>
        <v>0</v>
      </c>
      <c r="DJ106" s="430" t="str">
        <f t="shared" si="123"/>
        <v>D</v>
      </c>
      <c r="DK106" s="430" t="str">
        <f t="shared" si="124"/>
        <v>C2</v>
      </c>
      <c r="DL106" s="430" t="str">
        <f t="shared" si="125"/>
        <v>C2</v>
      </c>
    </row>
    <row r="107" spans="1:116" ht="15" customHeight="1">
      <c r="A107" s="686"/>
      <c r="B107" s="425">
        <f>'STUDENT PROFILE'!$A$39</f>
        <v>33</v>
      </c>
      <c r="C107" s="426" t="str">
        <f>'STUDENT PROFILE'!$C$39</f>
        <v>Vikash</v>
      </c>
      <c r="D107" s="427">
        <f>'STUDENT PROFILE'!$D$39</f>
        <v>3063</v>
      </c>
      <c r="E107" s="428">
        <v>4</v>
      </c>
      <c r="F107" s="428">
        <v>4</v>
      </c>
      <c r="G107" s="428">
        <v>4</v>
      </c>
      <c r="H107" s="428"/>
      <c r="I107" s="428"/>
      <c r="J107" s="428">
        <v>18</v>
      </c>
      <c r="K107" s="429">
        <f t="shared" si="76"/>
        <v>30</v>
      </c>
      <c r="L107" s="429">
        <f t="shared" si="77"/>
        <v>38</v>
      </c>
      <c r="M107" s="430" t="str">
        <f t="shared" si="78"/>
        <v>D</v>
      </c>
      <c r="N107" s="430" t="str">
        <f t="shared" si="79"/>
        <v>4</v>
      </c>
      <c r="O107" s="770"/>
      <c r="P107" s="425">
        <f>'STUDENT PROFILE'!$A$39</f>
        <v>33</v>
      </c>
      <c r="Q107" s="426" t="str">
        <f>'STUDENT PROFILE'!$C$39</f>
        <v>Vikash</v>
      </c>
      <c r="R107" s="427">
        <f>'STUDENT PROFILE'!$D$39</f>
        <v>3063</v>
      </c>
      <c r="S107" s="428">
        <v>4</v>
      </c>
      <c r="T107" s="428">
        <v>4</v>
      </c>
      <c r="U107" s="428">
        <v>4</v>
      </c>
      <c r="V107" s="428"/>
      <c r="W107" s="428"/>
      <c r="X107" s="428">
        <v>18</v>
      </c>
      <c r="Y107" s="429">
        <f t="shared" si="80"/>
        <v>30</v>
      </c>
      <c r="Z107" s="429">
        <f t="shared" si="81"/>
        <v>38</v>
      </c>
      <c r="AA107" s="430" t="str">
        <f t="shared" si="82"/>
        <v>D</v>
      </c>
      <c r="AB107" s="430" t="str">
        <f t="shared" si="83"/>
        <v>4</v>
      </c>
      <c r="AC107" s="686"/>
      <c r="AD107" s="425">
        <f>'STUDENT PROFILE'!$A$39</f>
        <v>33</v>
      </c>
      <c r="AE107" s="426" t="str">
        <f>'STUDENT PROFILE'!$C$39</f>
        <v>Vikash</v>
      </c>
      <c r="AF107" s="427">
        <f>'STUDENT PROFILE'!$D$39</f>
        <v>3063</v>
      </c>
      <c r="AG107" s="435">
        <v>40</v>
      </c>
      <c r="AH107" s="429">
        <f t="shared" si="84"/>
        <v>36</v>
      </c>
      <c r="AI107" s="429">
        <f t="shared" si="85"/>
        <v>40</v>
      </c>
      <c r="AJ107" s="430" t="str">
        <f t="shared" si="86"/>
        <v>D</v>
      </c>
      <c r="AK107" s="430" t="str">
        <f t="shared" si="87"/>
        <v>4</v>
      </c>
      <c r="AL107" s="429">
        <f t="shared" si="88"/>
        <v>3.8</v>
      </c>
      <c r="AM107" s="429">
        <f t="shared" si="89"/>
        <v>3.8</v>
      </c>
      <c r="AN107" s="429">
        <f t="shared" si="90"/>
        <v>12</v>
      </c>
      <c r="AO107" s="430">
        <f t="shared" si="91"/>
        <v>20</v>
      </c>
      <c r="AP107" s="430" t="str">
        <f t="shared" si="92"/>
        <v>D</v>
      </c>
      <c r="AQ107" s="686"/>
      <c r="AR107" s="425">
        <f>'STUDENT PROFILE'!$A$39</f>
        <v>33</v>
      </c>
      <c r="AS107" s="426" t="str">
        <f>'STUDENT PROFILE'!$C$39</f>
        <v>Vikash</v>
      </c>
      <c r="AT107" s="427">
        <f>'STUDENT PROFILE'!$D$39</f>
        <v>3063</v>
      </c>
      <c r="AU107" s="428">
        <v>4</v>
      </c>
      <c r="AV107" s="428">
        <v>4</v>
      </c>
      <c r="AW107" s="428">
        <v>4</v>
      </c>
      <c r="AX107" s="428"/>
      <c r="AY107" s="428"/>
      <c r="AZ107" s="428">
        <v>18</v>
      </c>
      <c r="BA107" s="429">
        <f t="shared" si="93"/>
        <v>30</v>
      </c>
      <c r="BB107" s="429">
        <f t="shared" si="94"/>
        <v>38</v>
      </c>
      <c r="BC107" s="430" t="str">
        <f t="shared" si="95"/>
        <v>D</v>
      </c>
      <c r="BD107" s="430" t="str">
        <f t="shared" si="96"/>
        <v>4</v>
      </c>
      <c r="BE107" s="686"/>
      <c r="BF107" s="425">
        <f>'STUDENT PROFILE'!$A$39</f>
        <v>33</v>
      </c>
      <c r="BG107" s="426" t="str">
        <f>'STUDENT PROFILE'!$C$39</f>
        <v>Vikash</v>
      </c>
      <c r="BH107" s="427">
        <f>'STUDENT PROFILE'!$D$39</f>
        <v>3063</v>
      </c>
      <c r="BI107" s="428">
        <v>4</v>
      </c>
      <c r="BJ107" s="428">
        <v>4</v>
      </c>
      <c r="BK107" s="428">
        <v>4</v>
      </c>
      <c r="BL107" s="428"/>
      <c r="BM107" s="428"/>
      <c r="BN107" s="428">
        <v>18</v>
      </c>
      <c r="BO107" s="429">
        <f t="shared" si="97"/>
        <v>30</v>
      </c>
      <c r="BP107" s="429">
        <f t="shared" si="98"/>
        <v>38</v>
      </c>
      <c r="BQ107" s="430" t="str">
        <f t="shared" si="99"/>
        <v>D</v>
      </c>
      <c r="BR107" s="430" t="str">
        <f t="shared" si="100"/>
        <v>4</v>
      </c>
      <c r="BS107" s="686"/>
      <c r="BT107" s="464">
        <f>'STUDENT PROFILE'!$A$39</f>
        <v>33</v>
      </c>
      <c r="BU107" s="465" t="str">
        <f>'STUDENT PROFILE'!$C$39</f>
        <v>Vikash</v>
      </c>
      <c r="BV107" s="466">
        <f>'STUDENT PROFILE'!$D$39</f>
        <v>3063</v>
      </c>
      <c r="BW107" s="435">
        <v>40</v>
      </c>
      <c r="BX107" s="429">
        <f t="shared" si="101"/>
        <v>45</v>
      </c>
      <c r="BY107" s="429">
        <f t="shared" si="102"/>
        <v>50</v>
      </c>
      <c r="BZ107" s="430" t="str">
        <f t="shared" si="103"/>
        <v>C2</v>
      </c>
      <c r="CA107" s="430" t="str">
        <f t="shared" si="104"/>
        <v>5</v>
      </c>
      <c r="CB107" s="429">
        <f t="shared" si="105"/>
        <v>3.8</v>
      </c>
      <c r="CC107" s="429">
        <f t="shared" si="106"/>
        <v>3.8</v>
      </c>
      <c r="CD107" s="429">
        <f t="shared" si="107"/>
        <v>15</v>
      </c>
      <c r="CE107" s="430">
        <f t="shared" si="108"/>
        <v>23</v>
      </c>
      <c r="CF107" s="430" t="str">
        <f t="shared" si="109"/>
        <v>C2</v>
      </c>
      <c r="CG107" s="686"/>
      <c r="CH107" s="425">
        <f>'STUDENT PROFILE'!$A$39</f>
        <v>33</v>
      </c>
      <c r="CI107" s="426" t="str">
        <f>'STUDENT PROFILE'!$C$39</f>
        <v>Vikash</v>
      </c>
      <c r="CJ107" s="427">
        <f>'STUDENT PROFILE'!$D$39</f>
        <v>3063</v>
      </c>
      <c r="CK107" s="429">
        <f t="shared" si="67"/>
        <v>3.8</v>
      </c>
      <c r="CL107" s="429">
        <f t="shared" si="68"/>
        <v>3.8</v>
      </c>
      <c r="CM107" s="429">
        <f t="shared" si="69"/>
        <v>12</v>
      </c>
      <c r="CN107" s="430">
        <f t="shared" si="70"/>
        <v>20</v>
      </c>
      <c r="CO107" s="429">
        <f t="shared" si="71"/>
        <v>3.8</v>
      </c>
      <c r="CP107" s="429">
        <f t="shared" si="72"/>
        <v>3.8</v>
      </c>
      <c r="CQ107" s="429">
        <f t="shared" si="73"/>
        <v>15</v>
      </c>
      <c r="CR107" s="433">
        <f t="shared" si="74"/>
        <v>23</v>
      </c>
      <c r="CS107" s="433">
        <f t="shared" si="110"/>
        <v>38</v>
      </c>
      <c r="CT107" s="433">
        <f t="shared" si="111"/>
        <v>45</v>
      </c>
      <c r="CU107" s="430">
        <f t="shared" si="112"/>
        <v>43</v>
      </c>
      <c r="CV107" s="430" t="str">
        <f t="shared" si="113"/>
        <v>C2</v>
      </c>
      <c r="CW107" s="430" t="str">
        <f t="shared" si="114"/>
        <v>5</v>
      </c>
      <c r="CX107" s="686"/>
      <c r="CY107" s="425">
        <f>'STUDENT PROFILE'!$A$39</f>
        <v>33</v>
      </c>
      <c r="CZ107" s="426" t="str">
        <f>'STUDENT PROFILE'!$C$39</f>
        <v>Vikash</v>
      </c>
      <c r="DA107" s="427">
        <f>'STUDENT PROFILE'!$D$39</f>
        <v>3063</v>
      </c>
      <c r="DB107" s="429" t="str">
        <f t="shared" si="115"/>
        <v>D</v>
      </c>
      <c r="DC107" s="429" t="str">
        <f t="shared" si="116"/>
        <v>D</v>
      </c>
      <c r="DD107" s="429" t="str">
        <f t="shared" si="117"/>
        <v>D</v>
      </c>
      <c r="DE107" s="430" t="str">
        <f t="shared" si="118"/>
        <v>D</v>
      </c>
      <c r="DF107" s="429" t="str">
        <f t="shared" si="119"/>
        <v>D</v>
      </c>
      <c r="DG107" s="429" t="str">
        <f t="shared" si="120"/>
        <v>D</v>
      </c>
      <c r="DH107" s="429" t="str">
        <f t="shared" si="121"/>
        <v>C2</v>
      </c>
      <c r="DI107" s="433">
        <f t="shared" si="122"/>
        <v>0</v>
      </c>
      <c r="DJ107" s="430" t="str">
        <f t="shared" si="123"/>
        <v>D</v>
      </c>
      <c r="DK107" s="430" t="str">
        <f t="shared" si="124"/>
        <v>C2</v>
      </c>
      <c r="DL107" s="430" t="str">
        <f t="shared" si="125"/>
        <v>C2</v>
      </c>
    </row>
    <row r="108" spans="1:116" ht="15" customHeight="1">
      <c r="A108" s="686"/>
      <c r="B108" s="425">
        <f>'STUDENT PROFILE'!$A$40</f>
        <v>34</v>
      </c>
      <c r="C108" s="436" t="str">
        <f>'STUDENT PROFILE'!$C$40</f>
        <v>Charu</v>
      </c>
      <c r="D108" s="427">
        <f>'STUDENT PROFILE'!$D$40</f>
        <v>3064</v>
      </c>
      <c r="E108" s="428">
        <v>4</v>
      </c>
      <c r="F108" s="428">
        <v>4</v>
      </c>
      <c r="G108" s="428">
        <v>4</v>
      </c>
      <c r="H108" s="428"/>
      <c r="I108" s="428"/>
      <c r="J108" s="428">
        <v>18</v>
      </c>
      <c r="K108" s="429">
        <f t="shared" si="76"/>
        <v>30</v>
      </c>
      <c r="L108" s="429">
        <f t="shared" si="77"/>
        <v>38</v>
      </c>
      <c r="M108" s="430" t="str">
        <f t="shared" si="78"/>
        <v>D</v>
      </c>
      <c r="N108" s="430" t="str">
        <f t="shared" si="79"/>
        <v>4</v>
      </c>
      <c r="O108" s="770"/>
      <c r="P108" s="425">
        <f>'STUDENT PROFILE'!$A$40</f>
        <v>34</v>
      </c>
      <c r="Q108" s="436" t="str">
        <f>'STUDENT PROFILE'!$C$40</f>
        <v>Charu</v>
      </c>
      <c r="R108" s="427">
        <f>'STUDENT PROFILE'!$D$40</f>
        <v>3064</v>
      </c>
      <c r="S108" s="428">
        <v>4</v>
      </c>
      <c r="T108" s="428">
        <v>4</v>
      </c>
      <c r="U108" s="428">
        <v>4</v>
      </c>
      <c r="V108" s="428"/>
      <c r="W108" s="428"/>
      <c r="X108" s="428">
        <v>18</v>
      </c>
      <c r="Y108" s="429">
        <f t="shared" si="80"/>
        <v>30</v>
      </c>
      <c r="Z108" s="429">
        <f t="shared" si="81"/>
        <v>38</v>
      </c>
      <c r="AA108" s="430" t="str">
        <f t="shared" si="82"/>
        <v>D</v>
      </c>
      <c r="AB108" s="430" t="str">
        <f t="shared" si="83"/>
        <v>4</v>
      </c>
      <c r="AC108" s="686"/>
      <c r="AD108" s="425">
        <f>'STUDENT PROFILE'!$A$40</f>
        <v>34</v>
      </c>
      <c r="AE108" s="436" t="str">
        <f>'STUDENT PROFILE'!$C$40</f>
        <v>Charu</v>
      </c>
      <c r="AF108" s="427">
        <f>'STUDENT PROFILE'!$D$40</f>
        <v>3064</v>
      </c>
      <c r="AG108" s="435">
        <v>40</v>
      </c>
      <c r="AH108" s="429">
        <f t="shared" si="84"/>
        <v>36</v>
      </c>
      <c r="AI108" s="429">
        <f t="shared" si="85"/>
        <v>40</v>
      </c>
      <c r="AJ108" s="430" t="str">
        <f t="shared" si="86"/>
        <v>D</v>
      </c>
      <c r="AK108" s="430" t="str">
        <f t="shared" si="87"/>
        <v>4</v>
      </c>
      <c r="AL108" s="429">
        <f t="shared" si="88"/>
        <v>3.8</v>
      </c>
      <c r="AM108" s="429">
        <f t="shared" si="89"/>
        <v>3.8</v>
      </c>
      <c r="AN108" s="429">
        <f t="shared" si="90"/>
        <v>12</v>
      </c>
      <c r="AO108" s="430">
        <f t="shared" si="91"/>
        <v>20</v>
      </c>
      <c r="AP108" s="430" t="str">
        <f t="shared" si="92"/>
        <v>D</v>
      </c>
      <c r="AQ108" s="686"/>
      <c r="AR108" s="425">
        <f>'STUDENT PROFILE'!$A$40</f>
        <v>34</v>
      </c>
      <c r="AS108" s="436" t="str">
        <f>'STUDENT PROFILE'!$C$40</f>
        <v>Charu</v>
      </c>
      <c r="AT108" s="427">
        <f>'STUDENT PROFILE'!$D$40</f>
        <v>3064</v>
      </c>
      <c r="AU108" s="428">
        <v>4</v>
      </c>
      <c r="AV108" s="428">
        <v>4</v>
      </c>
      <c r="AW108" s="428">
        <v>4</v>
      </c>
      <c r="AX108" s="428"/>
      <c r="AY108" s="428"/>
      <c r="AZ108" s="428">
        <v>18</v>
      </c>
      <c r="BA108" s="429">
        <f t="shared" si="93"/>
        <v>30</v>
      </c>
      <c r="BB108" s="429">
        <f t="shared" si="94"/>
        <v>38</v>
      </c>
      <c r="BC108" s="430" t="str">
        <f t="shared" si="95"/>
        <v>D</v>
      </c>
      <c r="BD108" s="430" t="str">
        <f t="shared" si="96"/>
        <v>4</v>
      </c>
      <c r="BE108" s="686"/>
      <c r="BF108" s="425">
        <f>'STUDENT PROFILE'!$A$40</f>
        <v>34</v>
      </c>
      <c r="BG108" s="436" t="str">
        <f>'STUDENT PROFILE'!$C$40</f>
        <v>Charu</v>
      </c>
      <c r="BH108" s="427">
        <f>'STUDENT PROFILE'!$D$40</f>
        <v>3064</v>
      </c>
      <c r="BI108" s="428">
        <v>4</v>
      </c>
      <c r="BJ108" s="428">
        <v>4</v>
      </c>
      <c r="BK108" s="428">
        <v>4</v>
      </c>
      <c r="BL108" s="428"/>
      <c r="BM108" s="428"/>
      <c r="BN108" s="428">
        <v>18</v>
      </c>
      <c r="BO108" s="429">
        <f t="shared" si="97"/>
        <v>30</v>
      </c>
      <c r="BP108" s="429">
        <f t="shared" si="98"/>
        <v>38</v>
      </c>
      <c r="BQ108" s="430" t="str">
        <f t="shared" si="99"/>
        <v>D</v>
      </c>
      <c r="BR108" s="430" t="str">
        <f t="shared" si="100"/>
        <v>4</v>
      </c>
      <c r="BS108" s="686"/>
      <c r="BT108" s="464">
        <f>'STUDENT PROFILE'!$A$40</f>
        <v>34</v>
      </c>
      <c r="BU108" s="467" t="str">
        <f>'STUDENT PROFILE'!$C$40</f>
        <v>Charu</v>
      </c>
      <c r="BV108" s="466">
        <f>'STUDENT PROFILE'!$D$40</f>
        <v>3064</v>
      </c>
      <c r="BW108" s="435">
        <v>40</v>
      </c>
      <c r="BX108" s="429">
        <f t="shared" si="101"/>
        <v>45</v>
      </c>
      <c r="BY108" s="429">
        <f t="shared" si="102"/>
        <v>50</v>
      </c>
      <c r="BZ108" s="430" t="str">
        <f t="shared" si="103"/>
        <v>C2</v>
      </c>
      <c r="CA108" s="430" t="str">
        <f t="shared" si="104"/>
        <v>5</v>
      </c>
      <c r="CB108" s="429">
        <f t="shared" si="105"/>
        <v>3.8</v>
      </c>
      <c r="CC108" s="429">
        <f t="shared" si="106"/>
        <v>3.8</v>
      </c>
      <c r="CD108" s="429">
        <f t="shared" si="107"/>
        <v>15</v>
      </c>
      <c r="CE108" s="430">
        <f t="shared" si="108"/>
        <v>23</v>
      </c>
      <c r="CF108" s="430" t="str">
        <f t="shared" si="109"/>
        <v>C2</v>
      </c>
      <c r="CG108" s="686"/>
      <c r="CH108" s="425">
        <f>'STUDENT PROFILE'!$A$40</f>
        <v>34</v>
      </c>
      <c r="CI108" s="436" t="str">
        <f>'STUDENT PROFILE'!$C$40</f>
        <v>Charu</v>
      </c>
      <c r="CJ108" s="427">
        <f>'STUDENT PROFILE'!$D$40</f>
        <v>3064</v>
      </c>
      <c r="CK108" s="429">
        <f t="shared" si="67"/>
        <v>3.8</v>
      </c>
      <c r="CL108" s="429">
        <f t="shared" si="68"/>
        <v>3.8</v>
      </c>
      <c r="CM108" s="429">
        <f t="shared" si="69"/>
        <v>12</v>
      </c>
      <c r="CN108" s="430">
        <f t="shared" si="70"/>
        <v>20</v>
      </c>
      <c r="CO108" s="429">
        <f t="shared" si="71"/>
        <v>3.8</v>
      </c>
      <c r="CP108" s="429">
        <f t="shared" si="72"/>
        <v>3.8</v>
      </c>
      <c r="CQ108" s="429">
        <f t="shared" si="73"/>
        <v>15</v>
      </c>
      <c r="CR108" s="433">
        <f t="shared" si="74"/>
        <v>23</v>
      </c>
      <c r="CS108" s="433">
        <f t="shared" si="110"/>
        <v>38</v>
      </c>
      <c r="CT108" s="433">
        <f t="shared" si="111"/>
        <v>45</v>
      </c>
      <c r="CU108" s="430">
        <f t="shared" si="112"/>
        <v>43</v>
      </c>
      <c r="CV108" s="430" t="str">
        <f t="shared" si="113"/>
        <v>C2</v>
      </c>
      <c r="CW108" s="430" t="str">
        <f t="shared" si="114"/>
        <v>5</v>
      </c>
      <c r="CX108" s="686"/>
      <c r="CY108" s="425">
        <f>'STUDENT PROFILE'!$A$40</f>
        <v>34</v>
      </c>
      <c r="CZ108" s="436" t="str">
        <f>'STUDENT PROFILE'!$C$40</f>
        <v>Charu</v>
      </c>
      <c r="DA108" s="427">
        <f>'STUDENT PROFILE'!$D$40</f>
        <v>3064</v>
      </c>
      <c r="DB108" s="429" t="str">
        <f t="shared" si="115"/>
        <v>D</v>
      </c>
      <c r="DC108" s="429" t="str">
        <f t="shared" si="116"/>
        <v>D</v>
      </c>
      <c r="DD108" s="429" t="str">
        <f t="shared" si="117"/>
        <v>D</v>
      </c>
      <c r="DE108" s="430" t="str">
        <f t="shared" si="118"/>
        <v>D</v>
      </c>
      <c r="DF108" s="429" t="str">
        <f t="shared" si="119"/>
        <v>D</v>
      </c>
      <c r="DG108" s="429" t="str">
        <f t="shared" si="120"/>
        <v>D</v>
      </c>
      <c r="DH108" s="429" t="str">
        <f t="shared" si="121"/>
        <v>C2</v>
      </c>
      <c r="DI108" s="433">
        <f t="shared" si="122"/>
        <v>0</v>
      </c>
      <c r="DJ108" s="430" t="str">
        <f t="shared" si="123"/>
        <v>D</v>
      </c>
      <c r="DK108" s="430" t="str">
        <f t="shared" si="124"/>
        <v>C2</v>
      </c>
      <c r="DL108" s="430" t="str">
        <f t="shared" si="125"/>
        <v>C2</v>
      </c>
    </row>
    <row r="109" spans="1:116" ht="15" customHeight="1">
      <c r="A109" s="686"/>
      <c r="B109" s="425">
        <f>'STUDENT PROFILE'!$A$41</f>
        <v>35</v>
      </c>
      <c r="C109" s="438" t="str">
        <f>'STUDENT PROFILE'!$C$41</f>
        <v>Dinesh</v>
      </c>
      <c r="D109" s="427">
        <f>'STUDENT PROFILE'!$D$41</f>
        <v>3065</v>
      </c>
      <c r="E109" s="428">
        <v>4</v>
      </c>
      <c r="F109" s="428">
        <v>4</v>
      </c>
      <c r="G109" s="428">
        <v>4</v>
      </c>
      <c r="H109" s="428"/>
      <c r="I109" s="428"/>
      <c r="J109" s="428">
        <v>18</v>
      </c>
      <c r="K109" s="429">
        <f t="shared" si="76"/>
        <v>30</v>
      </c>
      <c r="L109" s="429">
        <f t="shared" si="77"/>
        <v>38</v>
      </c>
      <c r="M109" s="430" t="str">
        <f t="shared" si="78"/>
        <v>D</v>
      </c>
      <c r="N109" s="430" t="str">
        <f t="shared" si="79"/>
        <v>4</v>
      </c>
      <c r="O109" s="770"/>
      <c r="P109" s="425">
        <f>'STUDENT PROFILE'!$A$41</f>
        <v>35</v>
      </c>
      <c r="Q109" s="438" t="str">
        <f>'STUDENT PROFILE'!$C$41</f>
        <v>Dinesh</v>
      </c>
      <c r="R109" s="427">
        <f>'STUDENT PROFILE'!$D$41</f>
        <v>3065</v>
      </c>
      <c r="S109" s="428">
        <v>4</v>
      </c>
      <c r="T109" s="428">
        <v>4</v>
      </c>
      <c r="U109" s="428">
        <v>4</v>
      </c>
      <c r="V109" s="428"/>
      <c r="W109" s="428"/>
      <c r="X109" s="428">
        <v>18</v>
      </c>
      <c r="Y109" s="429">
        <f t="shared" si="80"/>
        <v>30</v>
      </c>
      <c r="Z109" s="429">
        <f t="shared" si="81"/>
        <v>38</v>
      </c>
      <c r="AA109" s="430" t="str">
        <f t="shared" si="82"/>
        <v>D</v>
      </c>
      <c r="AB109" s="430" t="str">
        <f t="shared" si="83"/>
        <v>4</v>
      </c>
      <c r="AC109" s="686"/>
      <c r="AD109" s="425">
        <f>'STUDENT PROFILE'!$A$41</f>
        <v>35</v>
      </c>
      <c r="AE109" s="438" t="str">
        <f>'STUDENT PROFILE'!$C$41</f>
        <v>Dinesh</v>
      </c>
      <c r="AF109" s="427">
        <f>'STUDENT PROFILE'!$D$41</f>
        <v>3065</v>
      </c>
      <c r="AG109" s="435">
        <v>40</v>
      </c>
      <c r="AH109" s="429">
        <f t="shared" si="84"/>
        <v>36</v>
      </c>
      <c r="AI109" s="429">
        <f t="shared" si="85"/>
        <v>40</v>
      </c>
      <c r="AJ109" s="430" t="str">
        <f t="shared" si="86"/>
        <v>D</v>
      </c>
      <c r="AK109" s="430" t="str">
        <f t="shared" si="87"/>
        <v>4</v>
      </c>
      <c r="AL109" s="429">
        <f t="shared" si="88"/>
        <v>3.8</v>
      </c>
      <c r="AM109" s="429">
        <f t="shared" si="89"/>
        <v>3.8</v>
      </c>
      <c r="AN109" s="429">
        <f t="shared" si="90"/>
        <v>12</v>
      </c>
      <c r="AO109" s="430">
        <f t="shared" si="91"/>
        <v>20</v>
      </c>
      <c r="AP109" s="430" t="str">
        <f t="shared" si="92"/>
        <v>D</v>
      </c>
      <c r="AQ109" s="686"/>
      <c r="AR109" s="425">
        <f>'STUDENT PROFILE'!$A$41</f>
        <v>35</v>
      </c>
      <c r="AS109" s="438" t="str">
        <f>'STUDENT PROFILE'!$C$41</f>
        <v>Dinesh</v>
      </c>
      <c r="AT109" s="427">
        <f>'STUDENT PROFILE'!$D$41</f>
        <v>3065</v>
      </c>
      <c r="AU109" s="428">
        <v>4</v>
      </c>
      <c r="AV109" s="428">
        <v>4</v>
      </c>
      <c r="AW109" s="428">
        <v>4</v>
      </c>
      <c r="AX109" s="428"/>
      <c r="AY109" s="428"/>
      <c r="AZ109" s="428">
        <v>18</v>
      </c>
      <c r="BA109" s="429">
        <f t="shared" si="93"/>
        <v>30</v>
      </c>
      <c r="BB109" s="429">
        <f t="shared" si="94"/>
        <v>38</v>
      </c>
      <c r="BC109" s="430" t="str">
        <f t="shared" si="95"/>
        <v>D</v>
      </c>
      <c r="BD109" s="430" t="str">
        <f t="shared" si="96"/>
        <v>4</v>
      </c>
      <c r="BE109" s="686"/>
      <c r="BF109" s="425">
        <f>'STUDENT PROFILE'!$A$41</f>
        <v>35</v>
      </c>
      <c r="BG109" s="438" t="str">
        <f>'STUDENT PROFILE'!$C$41</f>
        <v>Dinesh</v>
      </c>
      <c r="BH109" s="427">
        <f>'STUDENT PROFILE'!$D$41</f>
        <v>3065</v>
      </c>
      <c r="BI109" s="428">
        <v>4</v>
      </c>
      <c r="BJ109" s="428">
        <v>4</v>
      </c>
      <c r="BK109" s="428">
        <v>4</v>
      </c>
      <c r="BL109" s="428"/>
      <c r="BM109" s="428"/>
      <c r="BN109" s="428">
        <v>18</v>
      </c>
      <c r="BO109" s="429">
        <f t="shared" si="97"/>
        <v>30</v>
      </c>
      <c r="BP109" s="429">
        <f t="shared" si="98"/>
        <v>38</v>
      </c>
      <c r="BQ109" s="430" t="str">
        <f t="shared" si="99"/>
        <v>D</v>
      </c>
      <c r="BR109" s="430" t="str">
        <f t="shared" si="100"/>
        <v>4</v>
      </c>
      <c r="BS109" s="686"/>
      <c r="BT109" s="464">
        <f>'STUDENT PROFILE'!$A$41</f>
        <v>35</v>
      </c>
      <c r="BU109" s="468" t="str">
        <f>'STUDENT PROFILE'!$C$41</f>
        <v>Dinesh</v>
      </c>
      <c r="BV109" s="466">
        <f>'STUDENT PROFILE'!$D$41</f>
        <v>3065</v>
      </c>
      <c r="BW109" s="435">
        <v>40</v>
      </c>
      <c r="BX109" s="429">
        <f t="shared" si="101"/>
        <v>45</v>
      </c>
      <c r="BY109" s="429">
        <f t="shared" si="102"/>
        <v>50</v>
      </c>
      <c r="BZ109" s="430" t="str">
        <f t="shared" si="103"/>
        <v>C2</v>
      </c>
      <c r="CA109" s="430" t="str">
        <f t="shared" si="104"/>
        <v>5</v>
      </c>
      <c r="CB109" s="429">
        <f t="shared" si="105"/>
        <v>3.8</v>
      </c>
      <c r="CC109" s="429">
        <f t="shared" si="106"/>
        <v>3.8</v>
      </c>
      <c r="CD109" s="429">
        <f t="shared" si="107"/>
        <v>15</v>
      </c>
      <c r="CE109" s="430">
        <f t="shared" si="108"/>
        <v>23</v>
      </c>
      <c r="CF109" s="430" t="str">
        <f t="shared" si="109"/>
        <v>C2</v>
      </c>
      <c r="CG109" s="686"/>
      <c r="CH109" s="425">
        <f>'STUDENT PROFILE'!$A$41</f>
        <v>35</v>
      </c>
      <c r="CI109" s="438" t="str">
        <f>'STUDENT PROFILE'!$C$41</f>
        <v>Dinesh</v>
      </c>
      <c r="CJ109" s="427">
        <f>'STUDENT PROFILE'!$D$41</f>
        <v>3065</v>
      </c>
      <c r="CK109" s="429">
        <f t="shared" si="67"/>
        <v>3.8</v>
      </c>
      <c r="CL109" s="429">
        <f t="shared" si="68"/>
        <v>3.8</v>
      </c>
      <c r="CM109" s="429">
        <f t="shared" si="69"/>
        <v>12</v>
      </c>
      <c r="CN109" s="430">
        <f t="shared" si="70"/>
        <v>20</v>
      </c>
      <c r="CO109" s="429">
        <f t="shared" si="71"/>
        <v>3.8</v>
      </c>
      <c r="CP109" s="429">
        <f t="shared" si="72"/>
        <v>3.8</v>
      </c>
      <c r="CQ109" s="429">
        <f t="shared" si="73"/>
        <v>15</v>
      </c>
      <c r="CR109" s="433">
        <f t="shared" si="74"/>
        <v>23</v>
      </c>
      <c r="CS109" s="433">
        <f t="shared" si="110"/>
        <v>38</v>
      </c>
      <c r="CT109" s="433">
        <f t="shared" si="111"/>
        <v>45</v>
      </c>
      <c r="CU109" s="430">
        <f t="shared" si="112"/>
        <v>43</v>
      </c>
      <c r="CV109" s="430" t="str">
        <f t="shared" si="113"/>
        <v>C2</v>
      </c>
      <c r="CW109" s="430" t="str">
        <f t="shared" si="114"/>
        <v>5</v>
      </c>
      <c r="CX109" s="686"/>
      <c r="CY109" s="425">
        <f>'STUDENT PROFILE'!$A$41</f>
        <v>35</v>
      </c>
      <c r="CZ109" s="438" t="str">
        <f>'STUDENT PROFILE'!$C$41</f>
        <v>Dinesh</v>
      </c>
      <c r="DA109" s="427">
        <f>'STUDENT PROFILE'!$D$41</f>
        <v>3065</v>
      </c>
      <c r="DB109" s="429" t="str">
        <f t="shared" si="115"/>
        <v>D</v>
      </c>
      <c r="DC109" s="429" t="str">
        <f t="shared" si="116"/>
        <v>D</v>
      </c>
      <c r="DD109" s="429" t="str">
        <f t="shared" si="117"/>
        <v>D</v>
      </c>
      <c r="DE109" s="430" t="str">
        <f t="shared" si="118"/>
        <v>D</v>
      </c>
      <c r="DF109" s="429" t="str">
        <f t="shared" si="119"/>
        <v>D</v>
      </c>
      <c r="DG109" s="429" t="str">
        <f t="shared" si="120"/>
        <v>D</v>
      </c>
      <c r="DH109" s="429" t="str">
        <f t="shared" si="121"/>
        <v>C2</v>
      </c>
      <c r="DI109" s="433">
        <f t="shared" si="122"/>
        <v>0</v>
      </c>
      <c r="DJ109" s="430" t="str">
        <f t="shared" si="123"/>
        <v>D</v>
      </c>
      <c r="DK109" s="430" t="str">
        <f t="shared" si="124"/>
        <v>C2</v>
      </c>
      <c r="DL109" s="430" t="str">
        <f t="shared" si="125"/>
        <v>C2</v>
      </c>
    </row>
    <row r="110" spans="1:116" ht="15" customHeight="1">
      <c r="A110" s="686"/>
      <c r="B110" s="425">
        <f>'STUDENT PROFILE'!$A$42</f>
        <v>36</v>
      </c>
      <c r="C110" s="438" t="str">
        <f>'STUDENT PROFILE'!$C$42</f>
        <v>Aanand</v>
      </c>
      <c r="D110" s="427">
        <f>'STUDENT PROFILE'!$D$42</f>
        <v>2725</v>
      </c>
      <c r="E110" s="428">
        <v>4</v>
      </c>
      <c r="F110" s="428">
        <v>4</v>
      </c>
      <c r="G110" s="428">
        <v>4</v>
      </c>
      <c r="H110" s="428"/>
      <c r="I110" s="428"/>
      <c r="J110" s="428">
        <v>12</v>
      </c>
      <c r="K110" s="429">
        <f t="shared" si="76"/>
        <v>24</v>
      </c>
      <c r="L110" s="429">
        <f t="shared" si="77"/>
        <v>30</v>
      </c>
      <c r="M110" s="430" t="str">
        <f t="shared" si="78"/>
        <v>E1</v>
      </c>
      <c r="N110" s="430" t="str">
        <f t="shared" si="79"/>
        <v>2</v>
      </c>
      <c r="O110" s="770"/>
      <c r="P110" s="425">
        <f>'STUDENT PROFILE'!$A$42</f>
        <v>36</v>
      </c>
      <c r="Q110" s="438" t="str">
        <f>'STUDENT PROFILE'!$C$42</f>
        <v>Aanand</v>
      </c>
      <c r="R110" s="427">
        <f>'STUDENT PROFILE'!$D$42</f>
        <v>2725</v>
      </c>
      <c r="S110" s="428">
        <v>4</v>
      </c>
      <c r="T110" s="428">
        <v>4</v>
      </c>
      <c r="U110" s="428">
        <v>4</v>
      </c>
      <c r="V110" s="428"/>
      <c r="W110" s="428"/>
      <c r="X110" s="428">
        <v>12</v>
      </c>
      <c r="Y110" s="429">
        <f t="shared" si="80"/>
        <v>24</v>
      </c>
      <c r="Z110" s="429">
        <f t="shared" si="81"/>
        <v>30</v>
      </c>
      <c r="AA110" s="430" t="str">
        <f t="shared" si="82"/>
        <v>E1</v>
      </c>
      <c r="AB110" s="430" t="str">
        <f t="shared" si="83"/>
        <v>2</v>
      </c>
      <c r="AC110" s="686"/>
      <c r="AD110" s="425">
        <f>'STUDENT PROFILE'!$A$42</f>
        <v>36</v>
      </c>
      <c r="AE110" s="438" t="str">
        <f>'STUDENT PROFILE'!$C$42</f>
        <v>Aanand</v>
      </c>
      <c r="AF110" s="427">
        <f>'STUDENT PROFILE'!$D$42</f>
        <v>2725</v>
      </c>
      <c r="AG110" s="431">
        <v>32</v>
      </c>
      <c r="AH110" s="429">
        <f t="shared" si="84"/>
        <v>28.8</v>
      </c>
      <c r="AI110" s="429">
        <f t="shared" si="85"/>
        <v>32</v>
      </c>
      <c r="AJ110" s="430" t="str">
        <f t="shared" si="86"/>
        <v>E1</v>
      </c>
      <c r="AK110" s="430" t="str">
        <f t="shared" si="87"/>
        <v>2</v>
      </c>
      <c r="AL110" s="429">
        <f t="shared" si="88"/>
        <v>3</v>
      </c>
      <c r="AM110" s="429">
        <f t="shared" si="89"/>
        <v>3</v>
      </c>
      <c r="AN110" s="429">
        <f t="shared" si="90"/>
        <v>9.6</v>
      </c>
      <c r="AO110" s="430">
        <f t="shared" si="91"/>
        <v>16</v>
      </c>
      <c r="AP110" s="430" t="str">
        <f t="shared" si="92"/>
        <v>E1</v>
      </c>
      <c r="AQ110" s="686"/>
      <c r="AR110" s="425">
        <f>'STUDENT PROFILE'!$A$42</f>
        <v>36</v>
      </c>
      <c r="AS110" s="438" t="str">
        <f>'STUDENT PROFILE'!$C$42</f>
        <v>Aanand</v>
      </c>
      <c r="AT110" s="427">
        <f>'STUDENT PROFILE'!$D$42</f>
        <v>2725</v>
      </c>
      <c r="AU110" s="428">
        <v>4</v>
      </c>
      <c r="AV110" s="428">
        <v>4</v>
      </c>
      <c r="AW110" s="428">
        <v>4</v>
      </c>
      <c r="AX110" s="428"/>
      <c r="AY110" s="428"/>
      <c r="AZ110" s="428">
        <v>12</v>
      </c>
      <c r="BA110" s="429">
        <f t="shared" si="93"/>
        <v>24</v>
      </c>
      <c r="BB110" s="429">
        <f t="shared" si="94"/>
        <v>30</v>
      </c>
      <c r="BC110" s="430" t="str">
        <f t="shared" si="95"/>
        <v>E1</v>
      </c>
      <c r="BD110" s="430" t="str">
        <f t="shared" si="96"/>
        <v>2</v>
      </c>
      <c r="BE110" s="686"/>
      <c r="BF110" s="425">
        <f>'STUDENT PROFILE'!$A$42</f>
        <v>36</v>
      </c>
      <c r="BG110" s="438" t="str">
        <f>'STUDENT PROFILE'!$C$42</f>
        <v>Aanand</v>
      </c>
      <c r="BH110" s="427">
        <f>'STUDENT PROFILE'!$D$42</f>
        <v>2725</v>
      </c>
      <c r="BI110" s="428">
        <v>4</v>
      </c>
      <c r="BJ110" s="428">
        <v>4</v>
      </c>
      <c r="BK110" s="428">
        <v>4</v>
      </c>
      <c r="BL110" s="428"/>
      <c r="BM110" s="428"/>
      <c r="BN110" s="428">
        <v>12</v>
      </c>
      <c r="BO110" s="429">
        <f t="shared" si="97"/>
        <v>24</v>
      </c>
      <c r="BP110" s="429">
        <f t="shared" si="98"/>
        <v>30</v>
      </c>
      <c r="BQ110" s="430" t="str">
        <f t="shared" si="99"/>
        <v>E1</v>
      </c>
      <c r="BR110" s="430" t="str">
        <f t="shared" si="100"/>
        <v>2</v>
      </c>
      <c r="BS110" s="686"/>
      <c r="BT110" s="464">
        <f>'STUDENT PROFILE'!$A$42</f>
        <v>36</v>
      </c>
      <c r="BU110" s="468" t="str">
        <f>'STUDENT PROFILE'!$C$42</f>
        <v>Aanand</v>
      </c>
      <c r="BV110" s="466">
        <f>'STUDENT PROFILE'!$D$42</f>
        <v>2725</v>
      </c>
      <c r="BW110" s="431">
        <v>32</v>
      </c>
      <c r="BX110" s="429">
        <f t="shared" si="101"/>
        <v>36</v>
      </c>
      <c r="BY110" s="429">
        <f t="shared" si="102"/>
        <v>40</v>
      </c>
      <c r="BZ110" s="430" t="str">
        <f t="shared" si="103"/>
        <v>D</v>
      </c>
      <c r="CA110" s="430" t="str">
        <f t="shared" si="104"/>
        <v>4</v>
      </c>
      <c r="CB110" s="429">
        <f t="shared" si="105"/>
        <v>3</v>
      </c>
      <c r="CC110" s="429">
        <f t="shared" si="106"/>
        <v>3</v>
      </c>
      <c r="CD110" s="429">
        <f t="shared" si="107"/>
        <v>12</v>
      </c>
      <c r="CE110" s="430">
        <f t="shared" si="108"/>
        <v>18</v>
      </c>
      <c r="CF110" s="430" t="str">
        <f t="shared" si="109"/>
        <v>D</v>
      </c>
      <c r="CG110" s="686"/>
      <c r="CH110" s="425">
        <f>'STUDENT PROFILE'!$A$42</f>
        <v>36</v>
      </c>
      <c r="CI110" s="438" t="str">
        <f>'STUDENT PROFILE'!$C$42</f>
        <v>Aanand</v>
      </c>
      <c r="CJ110" s="427">
        <f>'STUDENT PROFILE'!$D$42</f>
        <v>2725</v>
      </c>
      <c r="CK110" s="429">
        <f t="shared" si="67"/>
        <v>3</v>
      </c>
      <c r="CL110" s="429">
        <f t="shared" si="68"/>
        <v>3</v>
      </c>
      <c r="CM110" s="429">
        <f t="shared" si="69"/>
        <v>9.6</v>
      </c>
      <c r="CN110" s="430">
        <f t="shared" si="70"/>
        <v>16</v>
      </c>
      <c r="CO110" s="429">
        <f t="shared" si="71"/>
        <v>3</v>
      </c>
      <c r="CP110" s="429">
        <f t="shared" si="72"/>
        <v>3</v>
      </c>
      <c r="CQ110" s="429">
        <f t="shared" si="73"/>
        <v>12</v>
      </c>
      <c r="CR110" s="433">
        <f t="shared" si="74"/>
        <v>18</v>
      </c>
      <c r="CS110" s="433">
        <f t="shared" si="110"/>
        <v>30</v>
      </c>
      <c r="CT110" s="433">
        <f t="shared" si="111"/>
        <v>36</v>
      </c>
      <c r="CU110" s="430">
        <f t="shared" si="112"/>
        <v>34</v>
      </c>
      <c r="CV110" s="430" t="str">
        <f t="shared" si="113"/>
        <v>D</v>
      </c>
      <c r="CW110" s="430" t="str">
        <f t="shared" si="114"/>
        <v>4</v>
      </c>
      <c r="CX110" s="686"/>
      <c r="CY110" s="425">
        <f>'STUDENT PROFILE'!$A$42</f>
        <v>36</v>
      </c>
      <c r="CZ110" s="438" t="str">
        <f>'STUDENT PROFILE'!$C$42</f>
        <v>Aanand</v>
      </c>
      <c r="DA110" s="427">
        <f>'STUDENT PROFILE'!$D$42</f>
        <v>2725</v>
      </c>
      <c r="DB110" s="429" t="str">
        <f t="shared" si="115"/>
        <v>E1</v>
      </c>
      <c r="DC110" s="429" t="str">
        <f t="shared" si="116"/>
        <v>E1</v>
      </c>
      <c r="DD110" s="429" t="str">
        <f t="shared" si="117"/>
        <v>E1</v>
      </c>
      <c r="DE110" s="430" t="str">
        <f t="shared" si="118"/>
        <v>E1</v>
      </c>
      <c r="DF110" s="429" t="str">
        <f t="shared" si="119"/>
        <v>E1</v>
      </c>
      <c r="DG110" s="429" t="str">
        <f t="shared" si="120"/>
        <v>E1</v>
      </c>
      <c r="DH110" s="429" t="str">
        <f t="shared" si="121"/>
        <v>D</v>
      </c>
      <c r="DI110" s="433">
        <f t="shared" si="122"/>
        <v>0</v>
      </c>
      <c r="DJ110" s="430" t="str">
        <f t="shared" si="123"/>
        <v>E1</v>
      </c>
      <c r="DK110" s="430" t="str">
        <f t="shared" si="124"/>
        <v>D</v>
      </c>
      <c r="DL110" s="430" t="str">
        <f t="shared" si="125"/>
        <v>D</v>
      </c>
    </row>
    <row r="111" spans="1:116" ht="15" customHeight="1">
      <c r="A111" s="686"/>
      <c r="B111" s="425">
        <f>'STUDENT PROFILE'!$A$43</f>
        <v>37</v>
      </c>
      <c r="C111" s="438" t="str">
        <f>'STUDENT PROFILE'!$C$43</f>
        <v>Rahul</v>
      </c>
      <c r="D111" s="427">
        <f>'STUDENT PROFILE'!$D$43</f>
        <v>2733</v>
      </c>
      <c r="E111" s="428">
        <v>4</v>
      </c>
      <c r="F111" s="428">
        <v>4</v>
      </c>
      <c r="G111" s="428">
        <v>4</v>
      </c>
      <c r="H111" s="428"/>
      <c r="I111" s="428"/>
      <c r="J111" s="428">
        <v>12</v>
      </c>
      <c r="K111" s="429">
        <f t="shared" si="76"/>
        <v>24</v>
      </c>
      <c r="L111" s="429">
        <f t="shared" si="77"/>
        <v>30</v>
      </c>
      <c r="M111" s="430" t="str">
        <f t="shared" si="78"/>
        <v>E1</v>
      </c>
      <c r="N111" s="430" t="str">
        <f t="shared" si="79"/>
        <v>2</v>
      </c>
      <c r="O111" s="770"/>
      <c r="P111" s="425">
        <f>'STUDENT PROFILE'!$A$43</f>
        <v>37</v>
      </c>
      <c r="Q111" s="438" t="str">
        <f>'STUDENT PROFILE'!$C$43</f>
        <v>Rahul</v>
      </c>
      <c r="R111" s="427">
        <f>'STUDENT PROFILE'!$D$43</f>
        <v>2733</v>
      </c>
      <c r="S111" s="428">
        <v>4</v>
      </c>
      <c r="T111" s="428">
        <v>4</v>
      </c>
      <c r="U111" s="428">
        <v>4</v>
      </c>
      <c r="V111" s="428"/>
      <c r="W111" s="428"/>
      <c r="X111" s="428">
        <v>12</v>
      </c>
      <c r="Y111" s="429">
        <f t="shared" si="80"/>
        <v>24</v>
      </c>
      <c r="Z111" s="429">
        <f t="shared" si="81"/>
        <v>30</v>
      </c>
      <c r="AA111" s="430" t="str">
        <f t="shared" si="82"/>
        <v>E1</v>
      </c>
      <c r="AB111" s="430" t="str">
        <f t="shared" si="83"/>
        <v>2</v>
      </c>
      <c r="AC111" s="686"/>
      <c r="AD111" s="425">
        <f>'STUDENT PROFILE'!$A$43</f>
        <v>37</v>
      </c>
      <c r="AE111" s="438" t="str">
        <f>'STUDENT PROFILE'!$C$43</f>
        <v>Rahul</v>
      </c>
      <c r="AF111" s="427">
        <f>'STUDENT PROFILE'!$D$43</f>
        <v>2733</v>
      </c>
      <c r="AG111" s="431">
        <v>32</v>
      </c>
      <c r="AH111" s="429">
        <f t="shared" si="84"/>
        <v>28.8</v>
      </c>
      <c r="AI111" s="429">
        <f t="shared" si="85"/>
        <v>32</v>
      </c>
      <c r="AJ111" s="430" t="str">
        <f t="shared" si="86"/>
        <v>E1</v>
      </c>
      <c r="AK111" s="430" t="str">
        <f t="shared" si="87"/>
        <v>2</v>
      </c>
      <c r="AL111" s="429">
        <f t="shared" si="88"/>
        <v>3</v>
      </c>
      <c r="AM111" s="429">
        <f t="shared" si="89"/>
        <v>3</v>
      </c>
      <c r="AN111" s="429">
        <f t="shared" si="90"/>
        <v>9.6</v>
      </c>
      <c r="AO111" s="430">
        <f t="shared" si="91"/>
        <v>16</v>
      </c>
      <c r="AP111" s="430" t="str">
        <f t="shared" si="92"/>
        <v>E1</v>
      </c>
      <c r="AQ111" s="686"/>
      <c r="AR111" s="425">
        <f>'STUDENT PROFILE'!$A$43</f>
        <v>37</v>
      </c>
      <c r="AS111" s="438" t="str">
        <f>'STUDENT PROFILE'!$C$43</f>
        <v>Rahul</v>
      </c>
      <c r="AT111" s="427">
        <f>'STUDENT PROFILE'!$D$43</f>
        <v>2733</v>
      </c>
      <c r="AU111" s="428">
        <v>4</v>
      </c>
      <c r="AV111" s="428">
        <v>4</v>
      </c>
      <c r="AW111" s="428">
        <v>4</v>
      </c>
      <c r="AX111" s="428"/>
      <c r="AY111" s="428"/>
      <c r="AZ111" s="428">
        <v>12</v>
      </c>
      <c r="BA111" s="429">
        <f t="shared" si="93"/>
        <v>24</v>
      </c>
      <c r="BB111" s="429">
        <f t="shared" si="94"/>
        <v>30</v>
      </c>
      <c r="BC111" s="430" t="str">
        <f t="shared" si="95"/>
        <v>E1</v>
      </c>
      <c r="BD111" s="430" t="str">
        <f t="shared" si="96"/>
        <v>2</v>
      </c>
      <c r="BE111" s="686"/>
      <c r="BF111" s="425">
        <f>'STUDENT PROFILE'!$A$43</f>
        <v>37</v>
      </c>
      <c r="BG111" s="438" t="str">
        <f>'STUDENT PROFILE'!$C$43</f>
        <v>Rahul</v>
      </c>
      <c r="BH111" s="427">
        <f>'STUDENT PROFILE'!$D$43</f>
        <v>2733</v>
      </c>
      <c r="BI111" s="428">
        <v>4</v>
      </c>
      <c r="BJ111" s="428">
        <v>4</v>
      </c>
      <c r="BK111" s="428">
        <v>4</v>
      </c>
      <c r="BL111" s="428"/>
      <c r="BM111" s="428"/>
      <c r="BN111" s="428">
        <v>12</v>
      </c>
      <c r="BO111" s="429">
        <f t="shared" si="97"/>
        <v>24</v>
      </c>
      <c r="BP111" s="429">
        <f t="shared" si="98"/>
        <v>30</v>
      </c>
      <c r="BQ111" s="430" t="str">
        <f t="shared" si="99"/>
        <v>E1</v>
      </c>
      <c r="BR111" s="430" t="str">
        <f t="shared" si="100"/>
        <v>2</v>
      </c>
      <c r="BS111" s="686"/>
      <c r="BT111" s="464">
        <f>'STUDENT PROFILE'!$A$43</f>
        <v>37</v>
      </c>
      <c r="BU111" s="468" t="str">
        <f>'STUDENT PROFILE'!$C$43</f>
        <v>Rahul</v>
      </c>
      <c r="BV111" s="466">
        <f>'STUDENT PROFILE'!$D$43</f>
        <v>2733</v>
      </c>
      <c r="BW111" s="431">
        <v>32</v>
      </c>
      <c r="BX111" s="429">
        <f t="shared" si="101"/>
        <v>36</v>
      </c>
      <c r="BY111" s="429">
        <f t="shared" si="102"/>
        <v>40</v>
      </c>
      <c r="BZ111" s="430" t="str">
        <f t="shared" si="103"/>
        <v>D</v>
      </c>
      <c r="CA111" s="430" t="str">
        <f t="shared" si="104"/>
        <v>4</v>
      </c>
      <c r="CB111" s="429">
        <f t="shared" si="105"/>
        <v>3</v>
      </c>
      <c r="CC111" s="429">
        <f t="shared" si="106"/>
        <v>3</v>
      </c>
      <c r="CD111" s="429">
        <f t="shared" si="107"/>
        <v>12</v>
      </c>
      <c r="CE111" s="430">
        <f t="shared" si="108"/>
        <v>18</v>
      </c>
      <c r="CF111" s="430" t="str">
        <f t="shared" si="109"/>
        <v>D</v>
      </c>
      <c r="CG111" s="686"/>
      <c r="CH111" s="425">
        <f>'STUDENT PROFILE'!$A$43</f>
        <v>37</v>
      </c>
      <c r="CI111" s="438" t="str">
        <f>'STUDENT PROFILE'!$C$43</f>
        <v>Rahul</v>
      </c>
      <c r="CJ111" s="427">
        <f>'STUDENT PROFILE'!$D$43</f>
        <v>2733</v>
      </c>
      <c r="CK111" s="429">
        <f t="shared" si="67"/>
        <v>3</v>
      </c>
      <c r="CL111" s="429">
        <f t="shared" si="68"/>
        <v>3</v>
      </c>
      <c r="CM111" s="429">
        <f t="shared" si="69"/>
        <v>9.6</v>
      </c>
      <c r="CN111" s="430">
        <f t="shared" si="70"/>
        <v>16</v>
      </c>
      <c r="CO111" s="429">
        <f t="shared" si="71"/>
        <v>3</v>
      </c>
      <c r="CP111" s="429">
        <f t="shared" si="72"/>
        <v>3</v>
      </c>
      <c r="CQ111" s="429">
        <f t="shared" si="73"/>
        <v>12</v>
      </c>
      <c r="CR111" s="433">
        <f t="shared" si="74"/>
        <v>18</v>
      </c>
      <c r="CS111" s="433">
        <f t="shared" si="110"/>
        <v>30</v>
      </c>
      <c r="CT111" s="433">
        <f t="shared" si="111"/>
        <v>36</v>
      </c>
      <c r="CU111" s="430">
        <f t="shared" si="112"/>
        <v>34</v>
      </c>
      <c r="CV111" s="430" t="str">
        <f t="shared" si="113"/>
        <v>D</v>
      </c>
      <c r="CW111" s="430" t="str">
        <f t="shared" si="114"/>
        <v>4</v>
      </c>
      <c r="CX111" s="686"/>
      <c r="CY111" s="425">
        <f>'STUDENT PROFILE'!$A$43</f>
        <v>37</v>
      </c>
      <c r="CZ111" s="438" t="str">
        <f>'STUDENT PROFILE'!$C$43</f>
        <v>Rahul</v>
      </c>
      <c r="DA111" s="427">
        <f>'STUDENT PROFILE'!$D$43</f>
        <v>2733</v>
      </c>
      <c r="DB111" s="429" t="str">
        <f t="shared" si="115"/>
        <v>E1</v>
      </c>
      <c r="DC111" s="429" t="str">
        <f t="shared" si="116"/>
        <v>E1</v>
      </c>
      <c r="DD111" s="429" t="str">
        <f t="shared" si="117"/>
        <v>E1</v>
      </c>
      <c r="DE111" s="430" t="str">
        <f t="shared" si="118"/>
        <v>E1</v>
      </c>
      <c r="DF111" s="429" t="str">
        <f t="shared" si="119"/>
        <v>E1</v>
      </c>
      <c r="DG111" s="429" t="str">
        <f t="shared" si="120"/>
        <v>E1</v>
      </c>
      <c r="DH111" s="429" t="str">
        <f t="shared" si="121"/>
        <v>D</v>
      </c>
      <c r="DI111" s="433">
        <f t="shared" si="122"/>
        <v>0</v>
      </c>
      <c r="DJ111" s="430" t="str">
        <f t="shared" si="123"/>
        <v>E1</v>
      </c>
      <c r="DK111" s="430" t="str">
        <f t="shared" si="124"/>
        <v>D</v>
      </c>
      <c r="DL111" s="430" t="str">
        <f t="shared" si="125"/>
        <v>D</v>
      </c>
    </row>
    <row r="112" spans="1:116" ht="15" customHeight="1">
      <c r="A112" s="686"/>
      <c r="B112" s="425">
        <f>'STUDENT PROFILE'!$A$44</f>
        <v>38</v>
      </c>
      <c r="C112" s="438" t="str">
        <f>'STUDENT PROFILE'!$C$44</f>
        <v>Nidhi Yadav</v>
      </c>
      <c r="D112" s="427">
        <f>'STUDENT PROFILE'!$D$44</f>
        <v>2755</v>
      </c>
      <c r="E112" s="428">
        <v>4</v>
      </c>
      <c r="F112" s="428">
        <v>4</v>
      </c>
      <c r="G112" s="428">
        <v>4</v>
      </c>
      <c r="H112" s="428"/>
      <c r="I112" s="428"/>
      <c r="J112" s="428">
        <v>12</v>
      </c>
      <c r="K112" s="429">
        <f t="shared" si="76"/>
        <v>24</v>
      </c>
      <c r="L112" s="429">
        <f t="shared" si="77"/>
        <v>30</v>
      </c>
      <c r="M112" s="430" t="str">
        <f t="shared" si="78"/>
        <v>E1</v>
      </c>
      <c r="N112" s="430" t="str">
        <f t="shared" si="79"/>
        <v>2</v>
      </c>
      <c r="O112" s="770"/>
      <c r="P112" s="425">
        <f>'STUDENT PROFILE'!$A$44</f>
        <v>38</v>
      </c>
      <c r="Q112" s="438" t="str">
        <f>'STUDENT PROFILE'!$C$44</f>
        <v>Nidhi Yadav</v>
      </c>
      <c r="R112" s="427">
        <f>'STUDENT PROFILE'!$D$44</f>
        <v>2755</v>
      </c>
      <c r="S112" s="428">
        <v>4</v>
      </c>
      <c r="T112" s="428">
        <v>4</v>
      </c>
      <c r="U112" s="428">
        <v>4</v>
      </c>
      <c r="V112" s="428"/>
      <c r="W112" s="428"/>
      <c r="X112" s="428">
        <v>12</v>
      </c>
      <c r="Y112" s="429">
        <f t="shared" si="80"/>
        <v>24</v>
      </c>
      <c r="Z112" s="429">
        <f t="shared" si="81"/>
        <v>30</v>
      </c>
      <c r="AA112" s="430" t="str">
        <f t="shared" si="82"/>
        <v>E1</v>
      </c>
      <c r="AB112" s="430" t="str">
        <f t="shared" si="83"/>
        <v>2</v>
      </c>
      <c r="AC112" s="686"/>
      <c r="AD112" s="425">
        <f>'STUDENT PROFILE'!$A$44</f>
        <v>38</v>
      </c>
      <c r="AE112" s="438" t="str">
        <f>'STUDENT PROFILE'!$C$44</f>
        <v>Nidhi Yadav</v>
      </c>
      <c r="AF112" s="427">
        <f>'STUDENT PROFILE'!$D$44</f>
        <v>2755</v>
      </c>
      <c r="AG112" s="431">
        <v>32</v>
      </c>
      <c r="AH112" s="429">
        <f t="shared" si="84"/>
        <v>28.8</v>
      </c>
      <c r="AI112" s="429">
        <f t="shared" si="85"/>
        <v>32</v>
      </c>
      <c r="AJ112" s="430" t="str">
        <f t="shared" si="86"/>
        <v>E1</v>
      </c>
      <c r="AK112" s="430" t="str">
        <f t="shared" si="87"/>
        <v>2</v>
      </c>
      <c r="AL112" s="429">
        <f t="shared" si="88"/>
        <v>3</v>
      </c>
      <c r="AM112" s="429">
        <f t="shared" si="89"/>
        <v>3</v>
      </c>
      <c r="AN112" s="429">
        <f t="shared" si="90"/>
        <v>9.6</v>
      </c>
      <c r="AO112" s="430">
        <f t="shared" si="91"/>
        <v>16</v>
      </c>
      <c r="AP112" s="430" t="str">
        <f t="shared" si="92"/>
        <v>E1</v>
      </c>
      <c r="AQ112" s="686"/>
      <c r="AR112" s="425">
        <f>'STUDENT PROFILE'!$A$44</f>
        <v>38</v>
      </c>
      <c r="AS112" s="438" t="str">
        <f>'STUDENT PROFILE'!$C$44</f>
        <v>Nidhi Yadav</v>
      </c>
      <c r="AT112" s="427">
        <f>'STUDENT PROFILE'!$D$44</f>
        <v>2755</v>
      </c>
      <c r="AU112" s="428">
        <v>4</v>
      </c>
      <c r="AV112" s="428">
        <v>4</v>
      </c>
      <c r="AW112" s="428">
        <v>4</v>
      </c>
      <c r="AX112" s="428"/>
      <c r="AY112" s="428"/>
      <c r="AZ112" s="428">
        <v>12</v>
      </c>
      <c r="BA112" s="429">
        <f t="shared" si="93"/>
        <v>24</v>
      </c>
      <c r="BB112" s="429">
        <f t="shared" si="94"/>
        <v>30</v>
      </c>
      <c r="BC112" s="430" t="str">
        <f t="shared" si="95"/>
        <v>E1</v>
      </c>
      <c r="BD112" s="430" t="str">
        <f t="shared" si="96"/>
        <v>2</v>
      </c>
      <c r="BE112" s="686"/>
      <c r="BF112" s="425">
        <f>'STUDENT PROFILE'!$A$44</f>
        <v>38</v>
      </c>
      <c r="BG112" s="438" t="str">
        <f>'STUDENT PROFILE'!$C$44</f>
        <v>Nidhi Yadav</v>
      </c>
      <c r="BH112" s="427">
        <f>'STUDENT PROFILE'!$D$44</f>
        <v>2755</v>
      </c>
      <c r="BI112" s="428">
        <v>4</v>
      </c>
      <c r="BJ112" s="428">
        <v>4</v>
      </c>
      <c r="BK112" s="428">
        <v>4</v>
      </c>
      <c r="BL112" s="428"/>
      <c r="BM112" s="428"/>
      <c r="BN112" s="428">
        <v>12</v>
      </c>
      <c r="BO112" s="429">
        <f t="shared" si="97"/>
        <v>24</v>
      </c>
      <c r="BP112" s="429">
        <f t="shared" si="98"/>
        <v>30</v>
      </c>
      <c r="BQ112" s="430" t="str">
        <f t="shared" si="99"/>
        <v>E1</v>
      </c>
      <c r="BR112" s="430" t="str">
        <f t="shared" si="100"/>
        <v>2</v>
      </c>
      <c r="BS112" s="686"/>
      <c r="BT112" s="464">
        <f>'STUDENT PROFILE'!$A$44</f>
        <v>38</v>
      </c>
      <c r="BU112" s="468" t="str">
        <f>'STUDENT PROFILE'!$C$44</f>
        <v>Nidhi Yadav</v>
      </c>
      <c r="BV112" s="466">
        <f>'STUDENT PROFILE'!$D$44</f>
        <v>2755</v>
      </c>
      <c r="BW112" s="431">
        <v>32</v>
      </c>
      <c r="BX112" s="429">
        <f t="shared" si="101"/>
        <v>36</v>
      </c>
      <c r="BY112" s="429">
        <f t="shared" si="102"/>
        <v>40</v>
      </c>
      <c r="BZ112" s="430" t="str">
        <f t="shared" si="103"/>
        <v>D</v>
      </c>
      <c r="CA112" s="430" t="str">
        <f t="shared" si="104"/>
        <v>4</v>
      </c>
      <c r="CB112" s="429">
        <f t="shared" si="105"/>
        <v>3</v>
      </c>
      <c r="CC112" s="429">
        <f t="shared" si="106"/>
        <v>3</v>
      </c>
      <c r="CD112" s="429">
        <f t="shared" si="107"/>
        <v>12</v>
      </c>
      <c r="CE112" s="430">
        <f t="shared" si="108"/>
        <v>18</v>
      </c>
      <c r="CF112" s="430" t="str">
        <f t="shared" si="109"/>
        <v>D</v>
      </c>
      <c r="CG112" s="686"/>
      <c r="CH112" s="425">
        <f>'STUDENT PROFILE'!$A$44</f>
        <v>38</v>
      </c>
      <c r="CI112" s="438" t="str">
        <f>'STUDENT PROFILE'!$C$44</f>
        <v>Nidhi Yadav</v>
      </c>
      <c r="CJ112" s="427">
        <f>'STUDENT PROFILE'!$D$44</f>
        <v>2755</v>
      </c>
      <c r="CK112" s="429">
        <f t="shared" si="67"/>
        <v>3</v>
      </c>
      <c r="CL112" s="429">
        <f t="shared" si="68"/>
        <v>3</v>
      </c>
      <c r="CM112" s="429">
        <f t="shared" si="69"/>
        <v>9.6</v>
      </c>
      <c r="CN112" s="430">
        <f t="shared" si="70"/>
        <v>16</v>
      </c>
      <c r="CO112" s="429">
        <f t="shared" si="71"/>
        <v>3</v>
      </c>
      <c r="CP112" s="429">
        <f t="shared" si="72"/>
        <v>3</v>
      </c>
      <c r="CQ112" s="429">
        <f t="shared" si="73"/>
        <v>12</v>
      </c>
      <c r="CR112" s="433">
        <f t="shared" si="74"/>
        <v>18</v>
      </c>
      <c r="CS112" s="433">
        <f t="shared" si="110"/>
        <v>30</v>
      </c>
      <c r="CT112" s="433">
        <f t="shared" si="111"/>
        <v>36</v>
      </c>
      <c r="CU112" s="430">
        <f t="shared" si="112"/>
        <v>34</v>
      </c>
      <c r="CV112" s="430" t="str">
        <f t="shared" si="113"/>
        <v>D</v>
      </c>
      <c r="CW112" s="430" t="str">
        <f t="shared" si="114"/>
        <v>4</v>
      </c>
      <c r="CX112" s="686"/>
      <c r="CY112" s="425">
        <f>'STUDENT PROFILE'!$A$44</f>
        <v>38</v>
      </c>
      <c r="CZ112" s="438" t="str">
        <f>'STUDENT PROFILE'!$C$44</f>
        <v>Nidhi Yadav</v>
      </c>
      <c r="DA112" s="427">
        <f>'STUDENT PROFILE'!$D$44</f>
        <v>2755</v>
      </c>
      <c r="DB112" s="429" t="str">
        <f t="shared" si="115"/>
        <v>E1</v>
      </c>
      <c r="DC112" s="429" t="str">
        <f t="shared" si="116"/>
        <v>E1</v>
      </c>
      <c r="DD112" s="429" t="str">
        <f t="shared" si="117"/>
        <v>E1</v>
      </c>
      <c r="DE112" s="430" t="str">
        <f t="shared" si="118"/>
        <v>E1</v>
      </c>
      <c r="DF112" s="429" t="str">
        <f t="shared" si="119"/>
        <v>E1</v>
      </c>
      <c r="DG112" s="429" t="str">
        <f t="shared" si="120"/>
        <v>E1</v>
      </c>
      <c r="DH112" s="429" t="str">
        <f t="shared" si="121"/>
        <v>D</v>
      </c>
      <c r="DI112" s="433">
        <f t="shared" si="122"/>
        <v>0</v>
      </c>
      <c r="DJ112" s="430" t="str">
        <f t="shared" si="123"/>
        <v>E1</v>
      </c>
      <c r="DK112" s="430" t="str">
        <f t="shared" si="124"/>
        <v>D</v>
      </c>
      <c r="DL112" s="430" t="str">
        <f t="shared" si="125"/>
        <v>D</v>
      </c>
    </row>
    <row r="113" spans="1:116" ht="15" customHeight="1">
      <c r="A113" s="686"/>
      <c r="B113" s="425">
        <f>'STUDENT PROFILE'!$A$45</f>
        <v>39</v>
      </c>
      <c r="C113" s="438" t="str">
        <f>'STUDENT PROFILE'!$C$45</f>
        <v>Chanchal</v>
      </c>
      <c r="D113" s="427">
        <f>'STUDENT PROFILE'!$D$45</f>
        <v>2757</v>
      </c>
      <c r="E113" s="428">
        <v>4</v>
      </c>
      <c r="F113" s="428">
        <v>4</v>
      </c>
      <c r="G113" s="428">
        <v>4</v>
      </c>
      <c r="H113" s="428"/>
      <c r="I113" s="428"/>
      <c r="J113" s="428">
        <v>12</v>
      </c>
      <c r="K113" s="429">
        <f t="shared" si="76"/>
        <v>24</v>
      </c>
      <c r="L113" s="429">
        <f t="shared" si="77"/>
        <v>30</v>
      </c>
      <c r="M113" s="430" t="str">
        <f t="shared" si="78"/>
        <v>E1</v>
      </c>
      <c r="N113" s="430" t="str">
        <f t="shared" si="79"/>
        <v>2</v>
      </c>
      <c r="O113" s="770"/>
      <c r="P113" s="425">
        <f>'STUDENT PROFILE'!$A$45</f>
        <v>39</v>
      </c>
      <c r="Q113" s="438" t="str">
        <f>'STUDENT PROFILE'!$C$45</f>
        <v>Chanchal</v>
      </c>
      <c r="R113" s="427">
        <f>'STUDENT PROFILE'!$D$45</f>
        <v>2757</v>
      </c>
      <c r="S113" s="428">
        <v>4</v>
      </c>
      <c r="T113" s="428">
        <v>4</v>
      </c>
      <c r="U113" s="428">
        <v>4</v>
      </c>
      <c r="V113" s="428"/>
      <c r="W113" s="428"/>
      <c r="X113" s="428">
        <v>12</v>
      </c>
      <c r="Y113" s="429">
        <f t="shared" si="80"/>
        <v>24</v>
      </c>
      <c r="Z113" s="429">
        <f t="shared" si="81"/>
        <v>30</v>
      </c>
      <c r="AA113" s="430" t="str">
        <f t="shared" si="82"/>
        <v>E1</v>
      </c>
      <c r="AB113" s="430" t="str">
        <f t="shared" si="83"/>
        <v>2</v>
      </c>
      <c r="AC113" s="686"/>
      <c r="AD113" s="425">
        <f>'STUDENT PROFILE'!$A$45</f>
        <v>39</v>
      </c>
      <c r="AE113" s="438" t="str">
        <f>'STUDENT PROFILE'!$C$45</f>
        <v>Chanchal</v>
      </c>
      <c r="AF113" s="427">
        <f>'STUDENT PROFILE'!$D$45</f>
        <v>2757</v>
      </c>
      <c r="AG113" s="431">
        <v>32</v>
      </c>
      <c r="AH113" s="429">
        <f t="shared" si="84"/>
        <v>28.8</v>
      </c>
      <c r="AI113" s="429">
        <f t="shared" si="85"/>
        <v>32</v>
      </c>
      <c r="AJ113" s="430" t="str">
        <f t="shared" si="86"/>
        <v>E1</v>
      </c>
      <c r="AK113" s="430" t="str">
        <f t="shared" si="87"/>
        <v>2</v>
      </c>
      <c r="AL113" s="429">
        <f t="shared" si="88"/>
        <v>3</v>
      </c>
      <c r="AM113" s="429">
        <f t="shared" si="89"/>
        <v>3</v>
      </c>
      <c r="AN113" s="429">
        <f t="shared" si="90"/>
        <v>9.6</v>
      </c>
      <c r="AO113" s="430">
        <f t="shared" si="91"/>
        <v>16</v>
      </c>
      <c r="AP113" s="430" t="str">
        <f t="shared" si="92"/>
        <v>E1</v>
      </c>
      <c r="AQ113" s="686"/>
      <c r="AR113" s="425">
        <f>'STUDENT PROFILE'!$A$45</f>
        <v>39</v>
      </c>
      <c r="AS113" s="438" t="str">
        <f>'STUDENT PROFILE'!$C$45</f>
        <v>Chanchal</v>
      </c>
      <c r="AT113" s="427">
        <f>'STUDENT PROFILE'!$D$45</f>
        <v>2757</v>
      </c>
      <c r="AU113" s="428">
        <v>4</v>
      </c>
      <c r="AV113" s="428">
        <v>4</v>
      </c>
      <c r="AW113" s="428">
        <v>4</v>
      </c>
      <c r="AX113" s="428"/>
      <c r="AY113" s="428"/>
      <c r="AZ113" s="428">
        <v>12</v>
      </c>
      <c r="BA113" s="429">
        <f t="shared" si="93"/>
        <v>24</v>
      </c>
      <c r="BB113" s="429">
        <f t="shared" si="94"/>
        <v>30</v>
      </c>
      <c r="BC113" s="430" t="str">
        <f t="shared" si="95"/>
        <v>E1</v>
      </c>
      <c r="BD113" s="430" t="str">
        <f t="shared" si="96"/>
        <v>2</v>
      </c>
      <c r="BE113" s="686"/>
      <c r="BF113" s="425">
        <f>'STUDENT PROFILE'!$A$45</f>
        <v>39</v>
      </c>
      <c r="BG113" s="438" t="str">
        <f>'STUDENT PROFILE'!$C$45</f>
        <v>Chanchal</v>
      </c>
      <c r="BH113" s="427">
        <f>'STUDENT PROFILE'!$D$45</f>
        <v>2757</v>
      </c>
      <c r="BI113" s="428">
        <v>4</v>
      </c>
      <c r="BJ113" s="428">
        <v>4</v>
      </c>
      <c r="BK113" s="428">
        <v>4</v>
      </c>
      <c r="BL113" s="428"/>
      <c r="BM113" s="428"/>
      <c r="BN113" s="428">
        <v>12</v>
      </c>
      <c r="BO113" s="429">
        <f t="shared" si="97"/>
        <v>24</v>
      </c>
      <c r="BP113" s="429">
        <f t="shared" si="98"/>
        <v>30</v>
      </c>
      <c r="BQ113" s="430" t="str">
        <f t="shared" si="99"/>
        <v>E1</v>
      </c>
      <c r="BR113" s="430" t="str">
        <f t="shared" si="100"/>
        <v>2</v>
      </c>
      <c r="BS113" s="686"/>
      <c r="BT113" s="464">
        <f>'STUDENT PROFILE'!$A$45</f>
        <v>39</v>
      </c>
      <c r="BU113" s="468" t="str">
        <f>'STUDENT PROFILE'!$C$45</f>
        <v>Chanchal</v>
      </c>
      <c r="BV113" s="466">
        <f>'STUDENT PROFILE'!$D$45</f>
        <v>2757</v>
      </c>
      <c r="BW113" s="431">
        <v>32</v>
      </c>
      <c r="BX113" s="429">
        <f t="shared" si="101"/>
        <v>36</v>
      </c>
      <c r="BY113" s="429">
        <f t="shared" si="102"/>
        <v>40</v>
      </c>
      <c r="BZ113" s="430" t="str">
        <f t="shared" si="103"/>
        <v>D</v>
      </c>
      <c r="CA113" s="430" t="str">
        <f t="shared" si="104"/>
        <v>4</v>
      </c>
      <c r="CB113" s="429">
        <f t="shared" si="105"/>
        <v>3</v>
      </c>
      <c r="CC113" s="429">
        <f t="shared" si="106"/>
        <v>3</v>
      </c>
      <c r="CD113" s="429">
        <f t="shared" si="107"/>
        <v>12</v>
      </c>
      <c r="CE113" s="430">
        <f t="shared" si="108"/>
        <v>18</v>
      </c>
      <c r="CF113" s="430" t="str">
        <f t="shared" si="109"/>
        <v>D</v>
      </c>
      <c r="CG113" s="686"/>
      <c r="CH113" s="425">
        <f>'STUDENT PROFILE'!$A$45</f>
        <v>39</v>
      </c>
      <c r="CI113" s="438" t="str">
        <f>'STUDENT PROFILE'!$C$45</f>
        <v>Chanchal</v>
      </c>
      <c r="CJ113" s="427">
        <f>'STUDENT PROFILE'!$D$45</f>
        <v>2757</v>
      </c>
      <c r="CK113" s="429">
        <f t="shared" si="67"/>
        <v>3</v>
      </c>
      <c r="CL113" s="429">
        <f t="shared" si="68"/>
        <v>3</v>
      </c>
      <c r="CM113" s="429">
        <f t="shared" si="69"/>
        <v>9.6</v>
      </c>
      <c r="CN113" s="430">
        <f t="shared" si="70"/>
        <v>16</v>
      </c>
      <c r="CO113" s="429">
        <f t="shared" si="71"/>
        <v>3</v>
      </c>
      <c r="CP113" s="429">
        <f t="shared" si="72"/>
        <v>3</v>
      </c>
      <c r="CQ113" s="429">
        <f t="shared" si="73"/>
        <v>12</v>
      </c>
      <c r="CR113" s="433">
        <f t="shared" si="74"/>
        <v>18</v>
      </c>
      <c r="CS113" s="433">
        <f t="shared" si="110"/>
        <v>30</v>
      </c>
      <c r="CT113" s="433">
        <f t="shared" si="111"/>
        <v>36</v>
      </c>
      <c r="CU113" s="430">
        <f t="shared" si="112"/>
        <v>34</v>
      </c>
      <c r="CV113" s="430" t="str">
        <f t="shared" si="113"/>
        <v>D</v>
      </c>
      <c r="CW113" s="430" t="str">
        <f t="shared" si="114"/>
        <v>4</v>
      </c>
      <c r="CX113" s="686"/>
      <c r="CY113" s="425">
        <f>'STUDENT PROFILE'!$A$45</f>
        <v>39</v>
      </c>
      <c r="CZ113" s="438" t="str">
        <f>'STUDENT PROFILE'!$C$45</f>
        <v>Chanchal</v>
      </c>
      <c r="DA113" s="427">
        <f>'STUDENT PROFILE'!$D$45</f>
        <v>2757</v>
      </c>
      <c r="DB113" s="429" t="str">
        <f t="shared" si="115"/>
        <v>E1</v>
      </c>
      <c r="DC113" s="429" t="str">
        <f t="shared" si="116"/>
        <v>E1</v>
      </c>
      <c r="DD113" s="429" t="str">
        <f t="shared" si="117"/>
        <v>E1</v>
      </c>
      <c r="DE113" s="430" t="str">
        <f t="shared" si="118"/>
        <v>E1</v>
      </c>
      <c r="DF113" s="429" t="str">
        <f t="shared" si="119"/>
        <v>E1</v>
      </c>
      <c r="DG113" s="429" t="str">
        <f t="shared" si="120"/>
        <v>E1</v>
      </c>
      <c r="DH113" s="429" t="str">
        <f t="shared" si="121"/>
        <v>D</v>
      </c>
      <c r="DI113" s="433">
        <f t="shared" si="122"/>
        <v>0</v>
      </c>
      <c r="DJ113" s="430" t="str">
        <f t="shared" si="123"/>
        <v>E1</v>
      </c>
      <c r="DK113" s="430" t="str">
        <f t="shared" si="124"/>
        <v>D</v>
      </c>
      <c r="DL113" s="430" t="str">
        <f t="shared" si="125"/>
        <v>D</v>
      </c>
    </row>
    <row r="114" spans="1:116" ht="15" customHeight="1">
      <c r="A114" s="686"/>
      <c r="B114" s="425">
        <f>'STUDENT PROFILE'!$A$46</f>
        <v>40</v>
      </c>
      <c r="C114" s="438" t="str">
        <f>'STUDENT PROFILE'!$C$46</f>
        <v>Anil</v>
      </c>
      <c r="D114" s="427">
        <f>'STUDENT PROFILE'!$D$46</f>
        <v>2758</v>
      </c>
      <c r="E114" s="428">
        <v>4</v>
      </c>
      <c r="F114" s="428">
        <v>4</v>
      </c>
      <c r="G114" s="428">
        <v>4</v>
      </c>
      <c r="H114" s="428"/>
      <c r="I114" s="428"/>
      <c r="J114" s="428">
        <v>12</v>
      </c>
      <c r="K114" s="429">
        <f t="shared" si="76"/>
        <v>24</v>
      </c>
      <c r="L114" s="429">
        <f t="shared" si="77"/>
        <v>30</v>
      </c>
      <c r="M114" s="430" t="str">
        <f t="shared" si="78"/>
        <v>E1</v>
      </c>
      <c r="N114" s="430" t="str">
        <f t="shared" si="79"/>
        <v>2</v>
      </c>
      <c r="O114" s="770"/>
      <c r="P114" s="425">
        <f>'STUDENT PROFILE'!$A$46</f>
        <v>40</v>
      </c>
      <c r="Q114" s="438" t="str">
        <f>'STUDENT PROFILE'!$C$46</f>
        <v>Anil</v>
      </c>
      <c r="R114" s="427">
        <f>'STUDENT PROFILE'!$D$46</f>
        <v>2758</v>
      </c>
      <c r="S114" s="428">
        <v>4</v>
      </c>
      <c r="T114" s="428">
        <v>4</v>
      </c>
      <c r="U114" s="428">
        <v>4</v>
      </c>
      <c r="V114" s="428"/>
      <c r="W114" s="428"/>
      <c r="X114" s="428">
        <v>12</v>
      </c>
      <c r="Y114" s="429">
        <f t="shared" si="80"/>
        <v>24</v>
      </c>
      <c r="Z114" s="429">
        <f t="shared" si="81"/>
        <v>30</v>
      </c>
      <c r="AA114" s="430" t="str">
        <f t="shared" si="82"/>
        <v>E1</v>
      </c>
      <c r="AB114" s="430" t="str">
        <f t="shared" si="83"/>
        <v>2</v>
      </c>
      <c r="AC114" s="686"/>
      <c r="AD114" s="425">
        <f>'STUDENT PROFILE'!$A$46</f>
        <v>40</v>
      </c>
      <c r="AE114" s="438" t="str">
        <f>'STUDENT PROFILE'!$C$46</f>
        <v>Anil</v>
      </c>
      <c r="AF114" s="427">
        <f>'STUDENT PROFILE'!$D$46</f>
        <v>2758</v>
      </c>
      <c r="AG114" s="431">
        <v>32</v>
      </c>
      <c r="AH114" s="429">
        <f t="shared" si="84"/>
        <v>28.8</v>
      </c>
      <c r="AI114" s="429">
        <f t="shared" si="85"/>
        <v>32</v>
      </c>
      <c r="AJ114" s="430" t="str">
        <f t="shared" si="86"/>
        <v>E1</v>
      </c>
      <c r="AK114" s="430" t="str">
        <f t="shared" si="87"/>
        <v>2</v>
      </c>
      <c r="AL114" s="429">
        <f t="shared" si="88"/>
        <v>3</v>
      </c>
      <c r="AM114" s="429">
        <f t="shared" si="89"/>
        <v>3</v>
      </c>
      <c r="AN114" s="429">
        <f t="shared" si="90"/>
        <v>9.6</v>
      </c>
      <c r="AO114" s="430">
        <f t="shared" si="91"/>
        <v>16</v>
      </c>
      <c r="AP114" s="430" t="str">
        <f t="shared" si="92"/>
        <v>E1</v>
      </c>
      <c r="AQ114" s="686"/>
      <c r="AR114" s="425">
        <f>'STUDENT PROFILE'!$A$46</f>
        <v>40</v>
      </c>
      <c r="AS114" s="438" t="str">
        <f>'STUDENT PROFILE'!$C$46</f>
        <v>Anil</v>
      </c>
      <c r="AT114" s="427">
        <f>'STUDENT PROFILE'!$D$46</f>
        <v>2758</v>
      </c>
      <c r="AU114" s="428">
        <v>4</v>
      </c>
      <c r="AV114" s="428">
        <v>4</v>
      </c>
      <c r="AW114" s="428">
        <v>4</v>
      </c>
      <c r="AX114" s="428"/>
      <c r="AY114" s="428"/>
      <c r="AZ114" s="428">
        <v>12</v>
      </c>
      <c r="BA114" s="429">
        <f t="shared" si="93"/>
        <v>24</v>
      </c>
      <c r="BB114" s="429">
        <f t="shared" si="94"/>
        <v>30</v>
      </c>
      <c r="BC114" s="430" t="str">
        <f t="shared" si="95"/>
        <v>E1</v>
      </c>
      <c r="BD114" s="430" t="str">
        <f t="shared" si="96"/>
        <v>2</v>
      </c>
      <c r="BE114" s="686"/>
      <c r="BF114" s="425">
        <f>'STUDENT PROFILE'!$A$46</f>
        <v>40</v>
      </c>
      <c r="BG114" s="438" t="str">
        <f>'STUDENT PROFILE'!$C$46</f>
        <v>Anil</v>
      </c>
      <c r="BH114" s="427">
        <f>'STUDENT PROFILE'!$D$46</f>
        <v>2758</v>
      </c>
      <c r="BI114" s="428">
        <v>4</v>
      </c>
      <c r="BJ114" s="428">
        <v>4</v>
      </c>
      <c r="BK114" s="428">
        <v>4</v>
      </c>
      <c r="BL114" s="428"/>
      <c r="BM114" s="428"/>
      <c r="BN114" s="428">
        <v>12</v>
      </c>
      <c r="BO114" s="429">
        <f t="shared" si="97"/>
        <v>24</v>
      </c>
      <c r="BP114" s="429">
        <f t="shared" si="98"/>
        <v>30</v>
      </c>
      <c r="BQ114" s="430" t="str">
        <f t="shared" si="99"/>
        <v>E1</v>
      </c>
      <c r="BR114" s="430" t="str">
        <f t="shared" si="100"/>
        <v>2</v>
      </c>
      <c r="BS114" s="686"/>
      <c r="BT114" s="464">
        <f>'STUDENT PROFILE'!$A$46</f>
        <v>40</v>
      </c>
      <c r="BU114" s="468" t="str">
        <f>'STUDENT PROFILE'!$C$46</f>
        <v>Anil</v>
      </c>
      <c r="BV114" s="466">
        <f>'STUDENT PROFILE'!$D$46</f>
        <v>2758</v>
      </c>
      <c r="BW114" s="431">
        <v>32</v>
      </c>
      <c r="BX114" s="429">
        <f t="shared" si="101"/>
        <v>36</v>
      </c>
      <c r="BY114" s="429">
        <f t="shared" si="102"/>
        <v>40</v>
      </c>
      <c r="BZ114" s="430" t="str">
        <f t="shared" si="103"/>
        <v>D</v>
      </c>
      <c r="CA114" s="430" t="str">
        <f t="shared" si="104"/>
        <v>4</v>
      </c>
      <c r="CB114" s="429">
        <f t="shared" si="105"/>
        <v>3</v>
      </c>
      <c r="CC114" s="429">
        <f t="shared" si="106"/>
        <v>3</v>
      </c>
      <c r="CD114" s="429">
        <f t="shared" si="107"/>
        <v>12</v>
      </c>
      <c r="CE114" s="430">
        <f t="shared" si="108"/>
        <v>18</v>
      </c>
      <c r="CF114" s="430" t="str">
        <f t="shared" si="109"/>
        <v>D</v>
      </c>
      <c r="CG114" s="686"/>
      <c r="CH114" s="425">
        <f>'STUDENT PROFILE'!$A$46</f>
        <v>40</v>
      </c>
      <c r="CI114" s="438" t="str">
        <f>'STUDENT PROFILE'!$C$46</f>
        <v>Anil</v>
      </c>
      <c r="CJ114" s="427">
        <f>'STUDENT PROFILE'!$D$46</f>
        <v>2758</v>
      </c>
      <c r="CK114" s="429">
        <f t="shared" si="67"/>
        <v>3</v>
      </c>
      <c r="CL114" s="429">
        <f t="shared" si="68"/>
        <v>3</v>
      </c>
      <c r="CM114" s="429">
        <f t="shared" si="69"/>
        <v>9.6</v>
      </c>
      <c r="CN114" s="430">
        <f t="shared" si="70"/>
        <v>16</v>
      </c>
      <c r="CO114" s="429">
        <f t="shared" si="71"/>
        <v>3</v>
      </c>
      <c r="CP114" s="429">
        <f t="shared" si="72"/>
        <v>3</v>
      </c>
      <c r="CQ114" s="429">
        <f t="shared" si="73"/>
        <v>12</v>
      </c>
      <c r="CR114" s="433">
        <f t="shared" si="74"/>
        <v>18</v>
      </c>
      <c r="CS114" s="433">
        <f t="shared" si="110"/>
        <v>30</v>
      </c>
      <c r="CT114" s="433">
        <f t="shared" si="111"/>
        <v>36</v>
      </c>
      <c r="CU114" s="430">
        <f t="shared" si="112"/>
        <v>34</v>
      </c>
      <c r="CV114" s="430" t="str">
        <f t="shared" si="113"/>
        <v>D</v>
      </c>
      <c r="CW114" s="430" t="str">
        <f t="shared" si="114"/>
        <v>4</v>
      </c>
      <c r="CX114" s="686"/>
      <c r="CY114" s="425">
        <f>'STUDENT PROFILE'!$A$46</f>
        <v>40</v>
      </c>
      <c r="CZ114" s="438" t="str">
        <f>'STUDENT PROFILE'!$C$46</f>
        <v>Anil</v>
      </c>
      <c r="DA114" s="427">
        <f>'STUDENT PROFILE'!$D$46</f>
        <v>2758</v>
      </c>
      <c r="DB114" s="429" t="str">
        <f t="shared" si="115"/>
        <v>E1</v>
      </c>
      <c r="DC114" s="429" t="str">
        <f t="shared" si="116"/>
        <v>E1</v>
      </c>
      <c r="DD114" s="429" t="str">
        <f t="shared" si="117"/>
        <v>E1</v>
      </c>
      <c r="DE114" s="430" t="str">
        <f t="shared" si="118"/>
        <v>E1</v>
      </c>
      <c r="DF114" s="429" t="str">
        <f t="shared" si="119"/>
        <v>E1</v>
      </c>
      <c r="DG114" s="429" t="str">
        <f t="shared" si="120"/>
        <v>E1</v>
      </c>
      <c r="DH114" s="429" t="str">
        <f t="shared" si="121"/>
        <v>D</v>
      </c>
      <c r="DI114" s="433">
        <f t="shared" si="122"/>
        <v>0</v>
      </c>
      <c r="DJ114" s="430" t="str">
        <f t="shared" si="123"/>
        <v>E1</v>
      </c>
      <c r="DK114" s="430" t="str">
        <f t="shared" si="124"/>
        <v>D</v>
      </c>
      <c r="DL114" s="430" t="str">
        <f t="shared" si="125"/>
        <v>D</v>
      </c>
    </row>
    <row r="115" spans="1:116" ht="15" customHeight="1">
      <c r="A115" s="686"/>
      <c r="B115" s="425">
        <f>'STUDENT PROFILE'!$A$47</f>
        <v>41</v>
      </c>
      <c r="C115" s="438" t="str">
        <f>'STUDENT PROFILE'!$C$47</f>
        <v>Ravi Kumar</v>
      </c>
      <c r="D115" s="427">
        <f>'STUDENT PROFILE'!$D$47</f>
        <v>2760</v>
      </c>
      <c r="E115" s="428">
        <v>2</v>
      </c>
      <c r="F115" s="428">
        <v>2</v>
      </c>
      <c r="G115" s="428">
        <v>2</v>
      </c>
      <c r="H115" s="428"/>
      <c r="I115" s="428"/>
      <c r="J115" s="428">
        <v>10</v>
      </c>
      <c r="K115" s="429">
        <f t="shared" si="76"/>
        <v>16</v>
      </c>
      <c r="L115" s="429">
        <f t="shared" si="77"/>
        <v>20</v>
      </c>
      <c r="M115" s="430" t="str">
        <f t="shared" si="78"/>
        <v>E2</v>
      </c>
      <c r="N115" s="430" t="str">
        <f t="shared" si="79"/>
        <v>3</v>
      </c>
      <c r="O115" s="770"/>
      <c r="P115" s="425">
        <f>'STUDENT PROFILE'!$A$47</f>
        <v>41</v>
      </c>
      <c r="Q115" s="438" t="str">
        <f>'STUDENT PROFILE'!$C$47</f>
        <v>Ravi Kumar</v>
      </c>
      <c r="R115" s="427">
        <f>'STUDENT PROFILE'!$D$47</f>
        <v>2760</v>
      </c>
      <c r="S115" s="428">
        <v>2</v>
      </c>
      <c r="T115" s="428">
        <v>2</v>
      </c>
      <c r="U115" s="428">
        <v>2</v>
      </c>
      <c r="V115" s="428"/>
      <c r="W115" s="428"/>
      <c r="X115" s="428">
        <v>10</v>
      </c>
      <c r="Y115" s="429">
        <f t="shared" si="80"/>
        <v>16</v>
      </c>
      <c r="Z115" s="429">
        <f t="shared" si="81"/>
        <v>20</v>
      </c>
      <c r="AA115" s="430" t="str">
        <f t="shared" si="82"/>
        <v>E2</v>
      </c>
      <c r="AB115" s="430" t="str">
        <f t="shared" si="83"/>
        <v>3</v>
      </c>
      <c r="AC115" s="686"/>
      <c r="AD115" s="425">
        <f>'STUDENT PROFILE'!$A$47</f>
        <v>41</v>
      </c>
      <c r="AE115" s="438" t="str">
        <f>'STUDENT PROFILE'!$C$47</f>
        <v>Ravi Kumar</v>
      </c>
      <c r="AF115" s="427">
        <f>'STUDENT PROFILE'!$D$47</f>
        <v>2760</v>
      </c>
      <c r="AG115" s="440">
        <v>20</v>
      </c>
      <c r="AH115" s="429">
        <f t="shared" si="84"/>
        <v>18</v>
      </c>
      <c r="AI115" s="429">
        <f t="shared" si="85"/>
        <v>20</v>
      </c>
      <c r="AJ115" s="430" t="str">
        <f t="shared" si="86"/>
        <v>E2</v>
      </c>
      <c r="AK115" s="430" t="str">
        <f t="shared" si="87"/>
        <v>3</v>
      </c>
      <c r="AL115" s="429">
        <f t="shared" si="88"/>
        <v>2</v>
      </c>
      <c r="AM115" s="429">
        <f t="shared" si="89"/>
        <v>2</v>
      </c>
      <c r="AN115" s="429">
        <f t="shared" si="90"/>
        <v>6</v>
      </c>
      <c r="AO115" s="430">
        <f t="shared" si="91"/>
        <v>10</v>
      </c>
      <c r="AP115" s="430" t="str">
        <f t="shared" si="92"/>
        <v>E2</v>
      </c>
      <c r="AQ115" s="686"/>
      <c r="AR115" s="425">
        <f>'STUDENT PROFILE'!$A$47</f>
        <v>41</v>
      </c>
      <c r="AS115" s="438" t="str">
        <f>'STUDENT PROFILE'!$C$47</f>
        <v>Ravi Kumar</v>
      </c>
      <c r="AT115" s="427">
        <f>'STUDENT PROFILE'!$D$47</f>
        <v>2760</v>
      </c>
      <c r="AU115" s="428">
        <v>2</v>
      </c>
      <c r="AV115" s="428">
        <v>2</v>
      </c>
      <c r="AW115" s="428">
        <v>2</v>
      </c>
      <c r="AX115" s="428"/>
      <c r="AY115" s="428"/>
      <c r="AZ115" s="428">
        <v>10</v>
      </c>
      <c r="BA115" s="429">
        <f t="shared" si="93"/>
        <v>16</v>
      </c>
      <c r="BB115" s="429">
        <f t="shared" si="94"/>
        <v>20</v>
      </c>
      <c r="BC115" s="430" t="str">
        <f t="shared" si="95"/>
        <v>E2</v>
      </c>
      <c r="BD115" s="430" t="str">
        <f t="shared" si="96"/>
        <v>3</v>
      </c>
      <c r="BE115" s="686"/>
      <c r="BF115" s="425">
        <f>'STUDENT PROFILE'!$A$47</f>
        <v>41</v>
      </c>
      <c r="BG115" s="438" t="str">
        <f>'STUDENT PROFILE'!$C$47</f>
        <v>Ravi Kumar</v>
      </c>
      <c r="BH115" s="427">
        <f>'STUDENT PROFILE'!$D$47</f>
        <v>2760</v>
      </c>
      <c r="BI115" s="428">
        <v>2</v>
      </c>
      <c r="BJ115" s="428">
        <v>2</v>
      </c>
      <c r="BK115" s="428">
        <v>2</v>
      </c>
      <c r="BL115" s="428"/>
      <c r="BM115" s="428"/>
      <c r="BN115" s="428">
        <v>10</v>
      </c>
      <c r="BO115" s="429">
        <f t="shared" si="97"/>
        <v>16</v>
      </c>
      <c r="BP115" s="429">
        <f t="shared" si="98"/>
        <v>20</v>
      </c>
      <c r="BQ115" s="430" t="str">
        <f t="shared" si="99"/>
        <v>E2</v>
      </c>
      <c r="BR115" s="430" t="str">
        <f t="shared" si="100"/>
        <v>3</v>
      </c>
      <c r="BS115" s="686"/>
      <c r="BT115" s="464">
        <f>'STUDENT PROFILE'!$A$47</f>
        <v>41</v>
      </c>
      <c r="BU115" s="468" t="str">
        <f>'STUDENT PROFILE'!$C$47</f>
        <v>Ravi Kumar</v>
      </c>
      <c r="BV115" s="466">
        <f>'STUDENT PROFILE'!$D$47</f>
        <v>2760</v>
      </c>
      <c r="BW115" s="440">
        <v>20</v>
      </c>
      <c r="BX115" s="429">
        <f t="shared" si="101"/>
        <v>23</v>
      </c>
      <c r="BY115" s="429">
        <f t="shared" si="102"/>
        <v>25</v>
      </c>
      <c r="BZ115" s="430" t="str">
        <f t="shared" si="103"/>
        <v>E1</v>
      </c>
      <c r="CA115" s="430" t="str">
        <f t="shared" si="104"/>
        <v>2</v>
      </c>
      <c r="CB115" s="429">
        <f t="shared" si="105"/>
        <v>2</v>
      </c>
      <c r="CC115" s="429">
        <f t="shared" si="106"/>
        <v>2</v>
      </c>
      <c r="CD115" s="429">
        <f t="shared" si="107"/>
        <v>7.5</v>
      </c>
      <c r="CE115" s="430">
        <f t="shared" si="108"/>
        <v>12</v>
      </c>
      <c r="CF115" s="430" t="str">
        <f t="shared" si="109"/>
        <v>E1</v>
      </c>
      <c r="CG115" s="686"/>
      <c r="CH115" s="425">
        <f>'STUDENT PROFILE'!$A$47</f>
        <v>41</v>
      </c>
      <c r="CI115" s="438" t="str">
        <f>'STUDENT PROFILE'!$C$47</f>
        <v>Ravi Kumar</v>
      </c>
      <c r="CJ115" s="427">
        <f>'STUDENT PROFILE'!$D$47</f>
        <v>2760</v>
      </c>
      <c r="CK115" s="429">
        <f t="shared" si="67"/>
        <v>2</v>
      </c>
      <c r="CL115" s="429">
        <f t="shared" si="68"/>
        <v>2</v>
      </c>
      <c r="CM115" s="429">
        <f t="shared" si="69"/>
        <v>6</v>
      </c>
      <c r="CN115" s="430">
        <f t="shared" si="70"/>
        <v>10</v>
      </c>
      <c r="CO115" s="429">
        <f t="shared" si="71"/>
        <v>2</v>
      </c>
      <c r="CP115" s="429">
        <f t="shared" si="72"/>
        <v>2</v>
      </c>
      <c r="CQ115" s="429">
        <f t="shared" si="73"/>
        <v>7.5</v>
      </c>
      <c r="CR115" s="433">
        <f t="shared" si="74"/>
        <v>12</v>
      </c>
      <c r="CS115" s="433">
        <f t="shared" si="110"/>
        <v>20</v>
      </c>
      <c r="CT115" s="433">
        <f t="shared" si="111"/>
        <v>23</v>
      </c>
      <c r="CU115" s="430">
        <f t="shared" si="112"/>
        <v>22</v>
      </c>
      <c r="CV115" s="430" t="str">
        <f t="shared" si="113"/>
        <v>E1</v>
      </c>
      <c r="CW115" s="430" t="str">
        <f t="shared" si="114"/>
        <v>2</v>
      </c>
      <c r="CX115" s="686"/>
      <c r="CY115" s="425">
        <f>'STUDENT PROFILE'!$A$47</f>
        <v>41</v>
      </c>
      <c r="CZ115" s="438" t="str">
        <f>'STUDENT PROFILE'!$C$47</f>
        <v>Ravi Kumar</v>
      </c>
      <c r="DA115" s="427">
        <f>'STUDENT PROFILE'!$D$47</f>
        <v>2760</v>
      </c>
      <c r="DB115" s="429" t="str">
        <f t="shared" si="115"/>
        <v>E2</v>
      </c>
      <c r="DC115" s="429" t="str">
        <f t="shared" si="116"/>
        <v>E2</v>
      </c>
      <c r="DD115" s="429" t="str">
        <f t="shared" si="117"/>
        <v>E2</v>
      </c>
      <c r="DE115" s="430" t="str">
        <f t="shared" si="118"/>
        <v>E2</v>
      </c>
      <c r="DF115" s="429" t="str">
        <f t="shared" si="119"/>
        <v>E2</v>
      </c>
      <c r="DG115" s="429" t="str">
        <f t="shared" si="120"/>
        <v>E2</v>
      </c>
      <c r="DH115" s="429" t="str">
        <f t="shared" si="121"/>
        <v>E1</v>
      </c>
      <c r="DI115" s="433">
        <f t="shared" si="122"/>
        <v>0</v>
      </c>
      <c r="DJ115" s="430" t="str">
        <f t="shared" si="123"/>
        <v>E2</v>
      </c>
      <c r="DK115" s="430" t="str">
        <f t="shared" si="124"/>
        <v>E1</v>
      </c>
      <c r="DL115" s="430" t="str">
        <f t="shared" si="125"/>
        <v>E1</v>
      </c>
    </row>
    <row r="116" spans="1:116" ht="15" customHeight="1">
      <c r="A116" s="686"/>
      <c r="B116" s="425">
        <f>'STUDENT PROFILE'!$A$48</f>
        <v>42</v>
      </c>
      <c r="C116" s="438" t="str">
        <f>'STUDENT PROFILE'!$C$48</f>
        <v>Manoj Kumar</v>
      </c>
      <c r="D116" s="427">
        <f>'STUDENT PROFILE'!$D$48</f>
        <v>2762</v>
      </c>
      <c r="E116" s="428">
        <v>2</v>
      </c>
      <c r="F116" s="428">
        <v>2</v>
      </c>
      <c r="G116" s="428">
        <v>2</v>
      </c>
      <c r="H116" s="428"/>
      <c r="I116" s="428"/>
      <c r="J116" s="428">
        <v>10</v>
      </c>
      <c r="K116" s="429">
        <f t="shared" si="76"/>
        <v>16</v>
      </c>
      <c r="L116" s="429">
        <f t="shared" si="77"/>
        <v>20</v>
      </c>
      <c r="M116" s="430" t="str">
        <f t="shared" si="78"/>
        <v>E2</v>
      </c>
      <c r="N116" s="430" t="str">
        <f t="shared" si="79"/>
        <v>3</v>
      </c>
      <c r="O116" s="770"/>
      <c r="P116" s="425">
        <f>'STUDENT PROFILE'!$A$48</f>
        <v>42</v>
      </c>
      <c r="Q116" s="438" t="str">
        <f>'STUDENT PROFILE'!$C$48</f>
        <v>Manoj Kumar</v>
      </c>
      <c r="R116" s="427">
        <f>'STUDENT PROFILE'!$D$48</f>
        <v>2762</v>
      </c>
      <c r="S116" s="428">
        <v>2</v>
      </c>
      <c r="T116" s="428">
        <v>2</v>
      </c>
      <c r="U116" s="428">
        <v>2</v>
      </c>
      <c r="V116" s="428"/>
      <c r="W116" s="428"/>
      <c r="X116" s="428">
        <v>10</v>
      </c>
      <c r="Y116" s="429">
        <f t="shared" si="80"/>
        <v>16</v>
      </c>
      <c r="Z116" s="429">
        <f t="shared" si="81"/>
        <v>20</v>
      </c>
      <c r="AA116" s="430" t="str">
        <f t="shared" si="82"/>
        <v>E2</v>
      </c>
      <c r="AB116" s="430" t="str">
        <f t="shared" si="83"/>
        <v>3</v>
      </c>
      <c r="AC116" s="686"/>
      <c r="AD116" s="425">
        <f>'STUDENT PROFILE'!$A$48</f>
        <v>42</v>
      </c>
      <c r="AE116" s="438" t="str">
        <f>'STUDENT PROFILE'!$C$48</f>
        <v>Manoj Kumar</v>
      </c>
      <c r="AF116" s="427">
        <f>'STUDENT PROFILE'!$D$48</f>
        <v>2762</v>
      </c>
      <c r="AG116" s="440">
        <v>20</v>
      </c>
      <c r="AH116" s="429">
        <f t="shared" si="84"/>
        <v>18</v>
      </c>
      <c r="AI116" s="429">
        <f t="shared" si="85"/>
        <v>20</v>
      </c>
      <c r="AJ116" s="430" t="str">
        <f t="shared" si="86"/>
        <v>E2</v>
      </c>
      <c r="AK116" s="430" t="str">
        <f t="shared" si="87"/>
        <v>3</v>
      </c>
      <c r="AL116" s="429">
        <f t="shared" si="88"/>
        <v>2</v>
      </c>
      <c r="AM116" s="429">
        <f t="shared" si="89"/>
        <v>2</v>
      </c>
      <c r="AN116" s="429">
        <f t="shared" si="90"/>
        <v>6</v>
      </c>
      <c r="AO116" s="430">
        <f t="shared" si="91"/>
        <v>10</v>
      </c>
      <c r="AP116" s="430" t="str">
        <f t="shared" si="92"/>
        <v>E2</v>
      </c>
      <c r="AQ116" s="686"/>
      <c r="AR116" s="425">
        <f>'STUDENT PROFILE'!$A$48</f>
        <v>42</v>
      </c>
      <c r="AS116" s="438" t="str">
        <f>'STUDENT PROFILE'!$C$48</f>
        <v>Manoj Kumar</v>
      </c>
      <c r="AT116" s="427">
        <f>'STUDENT PROFILE'!$D$48</f>
        <v>2762</v>
      </c>
      <c r="AU116" s="428">
        <v>2</v>
      </c>
      <c r="AV116" s="428">
        <v>2</v>
      </c>
      <c r="AW116" s="428">
        <v>2</v>
      </c>
      <c r="AX116" s="428"/>
      <c r="AY116" s="428"/>
      <c r="AZ116" s="428">
        <v>10</v>
      </c>
      <c r="BA116" s="429">
        <f t="shared" si="93"/>
        <v>16</v>
      </c>
      <c r="BB116" s="429">
        <f t="shared" si="94"/>
        <v>20</v>
      </c>
      <c r="BC116" s="430" t="str">
        <f t="shared" si="95"/>
        <v>E2</v>
      </c>
      <c r="BD116" s="430" t="str">
        <f t="shared" si="96"/>
        <v>3</v>
      </c>
      <c r="BE116" s="686"/>
      <c r="BF116" s="425">
        <f>'STUDENT PROFILE'!$A$48</f>
        <v>42</v>
      </c>
      <c r="BG116" s="438" t="str">
        <f>'STUDENT PROFILE'!$C$48</f>
        <v>Manoj Kumar</v>
      </c>
      <c r="BH116" s="427">
        <f>'STUDENT PROFILE'!$D$48</f>
        <v>2762</v>
      </c>
      <c r="BI116" s="428">
        <v>2</v>
      </c>
      <c r="BJ116" s="428">
        <v>2</v>
      </c>
      <c r="BK116" s="428">
        <v>2</v>
      </c>
      <c r="BL116" s="428"/>
      <c r="BM116" s="428"/>
      <c r="BN116" s="428">
        <v>10</v>
      </c>
      <c r="BO116" s="429">
        <f t="shared" si="97"/>
        <v>16</v>
      </c>
      <c r="BP116" s="429">
        <f t="shared" si="98"/>
        <v>20</v>
      </c>
      <c r="BQ116" s="430" t="str">
        <f t="shared" si="99"/>
        <v>E2</v>
      </c>
      <c r="BR116" s="430" t="str">
        <f t="shared" si="100"/>
        <v>3</v>
      </c>
      <c r="BS116" s="686"/>
      <c r="BT116" s="464">
        <f>'STUDENT PROFILE'!$A$48</f>
        <v>42</v>
      </c>
      <c r="BU116" s="468" t="str">
        <f>'STUDENT PROFILE'!$C$48</f>
        <v>Manoj Kumar</v>
      </c>
      <c r="BV116" s="466">
        <f>'STUDENT PROFILE'!$D$48</f>
        <v>2762</v>
      </c>
      <c r="BW116" s="440">
        <v>20</v>
      </c>
      <c r="BX116" s="429">
        <f t="shared" si="101"/>
        <v>23</v>
      </c>
      <c r="BY116" s="429">
        <f t="shared" si="102"/>
        <v>25</v>
      </c>
      <c r="BZ116" s="430" t="str">
        <f t="shared" si="103"/>
        <v>E1</v>
      </c>
      <c r="CA116" s="430" t="str">
        <f t="shared" si="104"/>
        <v>2</v>
      </c>
      <c r="CB116" s="429">
        <f t="shared" si="105"/>
        <v>2</v>
      </c>
      <c r="CC116" s="429">
        <f t="shared" si="106"/>
        <v>2</v>
      </c>
      <c r="CD116" s="429">
        <f t="shared" si="107"/>
        <v>7.5</v>
      </c>
      <c r="CE116" s="430">
        <f t="shared" si="108"/>
        <v>12</v>
      </c>
      <c r="CF116" s="430" t="str">
        <f t="shared" si="109"/>
        <v>E1</v>
      </c>
      <c r="CG116" s="686"/>
      <c r="CH116" s="425">
        <f>'STUDENT PROFILE'!$A$48</f>
        <v>42</v>
      </c>
      <c r="CI116" s="438" t="str">
        <f>'STUDENT PROFILE'!$C$48</f>
        <v>Manoj Kumar</v>
      </c>
      <c r="CJ116" s="427">
        <f>'STUDENT PROFILE'!$D$48</f>
        <v>2762</v>
      </c>
      <c r="CK116" s="429">
        <f t="shared" si="67"/>
        <v>2</v>
      </c>
      <c r="CL116" s="429">
        <f t="shared" si="68"/>
        <v>2</v>
      </c>
      <c r="CM116" s="429">
        <f t="shared" si="69"/>
        <v>6</v>
      </c>
      <c r="CN116" s="430">
        <f t="shared" si="70"/>
        <v>10</v>
      </c>
      <c r="CO116" s="429">
        <f t="shared" si="71"/>
        <v>2</v>
      </c>
      <c r="CP116" s="429">
        <f t="shared" si="72"/>
        <v>2</v>
      </c>
      <c r="CQ116" s="429">
        <f t="shared" si="73"/>
        <v>7.5</v>
      </c>
      <c r="CR116" s="433">
        <f t="shared" si="74"/>
        <v>12</v>
      </c>
      <c r="CS116" s="433">
        <f t="shared" si="110"/>
        <v>20</v>
      </c>
      <c r="CT116" s="433">
        <f t="shared" si="111"/>
        <v>23</v>
      </c>
      <c r="CU116" s="430">
        <f t="shared" si="112"/>
        <v>22</v>
      </c>
      <c r="CV116" s="430" t="str">
        <f t="shared" si="113"/>
        <v>E1</v>
      </c>
      <c r="CW116" s="430" t="str">
        <f t="shared" si="114"/>
        <v>2</v>
      </c>
      <c r="CX116" s="686"/>
      <c r="CY116" s="425">
        <f>'STUDENT PROFILE'!$A$48</f>
        <v>42</v>
      </c>
      <c r="CZ116" s="438" t="str">
        <f>'STUDENT PROFILE'!$C$48</f>
        <v>Manoj Kumar</v>
      </c>
      <c r="DA116" s="427">
        <f>'STUDENT PROFILE'!$D$48</f>
        <v>2762</v>
      </c>
      <c r="DB116" s="429" t="str">
        <f t="shared" si="115"/>
        <v>E2</v>
      </c>
      <c r="DC116" s="429" t="str">
        <f t="shared" si="116"/>
        <v>E2</v>
      </c>
      <c r="DD116" s="429" t="str">
        <f t="shared" si="117"/>
        <v>E2</v>
      </c>
      <c r="DE116" s="430" t="str">
        <f t="shared" si="118"/>
        <v>E2</v>
      </c>
      <c r="DF116" s="429" t="str">
        <f t="shared" si="119"/>
        <v>E2</v>
      </c>
      <c r="DG116" s="429" t="str">
        <f t="shared" si="120"/>
        <v>E2</v>
      </c>
      <c r="DH116" s="429" t="str">
        <f t="shared" si="121"/>
        <v>E1</v>
      </c>
      <c r="DI116" s="433">
        <f t="shared" si="122"/>
        <v>0</v>
      </c>
      <c r="DJ116" s="430" t="str">
        <f t="shared" si="123"/>
        <v>E2</v>
      </c>
      <c r="DK116" s="430" t="str">
        <f t="shared" si="124"/>
        <v>E1</v>
      </c>
      <c r="DL116" s="430" t="str">
        <f t="shared" si="125"/>
        <v>E1</v>
      </c>
    </row>
    <row r="117" spans="1:116" ht="15" customHeight="1">
      <c r="A117" s="686"/>
      <c r="B117" s="425">
        <f>'STUDENT PROFILE'!$A$49</f>
        <v>43</v>
      </c>
      <c r="C117" s="438" t="str">
        <f>'STUDENT PROFILE'!$C$49</f>
        <v>Nikesh</v>
      </c>
      <c r="D117" s="427">
        <f>'STUDENT PROFILE'!$D$49</f>
        <v>2763</v>
      </c>
      <c r="E117" s="428">
        <v>2</v>
      </c>
      <c r="F117" s="428">
        <v>2</v>
      </c>
      <c r="G117" s="428">
        <v>2</v>
      </c>
      <c r="H117" s="428"/>
      <c r="I117" s="428"/>
      <c r="J117" s="428">
        <v>10</v>
      </c>
      <c r="K117" s="429">
        <f t="shared" si="76"/>
        <v>16</v>
      </c>
      <c r="L117" s="429">
        <f t="shared" si="77"/>
        <v>20</v>
      </c>
      <c r="M117" s="430" t="str">
        <f t="shared" si="78"/>
        <v>E2</v>
      </c>
      <c r="N117" s="430" t="str">
        <f t="shared" si="79"/>
        <v>3</v>
      </c>
      <c r="O117" s="770"/>
      <c r="P117" s="425">
        <f>'STUDENT PROFILE'!$A$49</f>
        <v>43</v>
      </c>
      <c r="Q117" s="438" t="str">
        <f>'STUDENT PROFILE'!$C$49</f>
        <v>Nikesh</v>
      </c>
      <c r="R117" s="427">
        <f>'STUDENT PROFILE'!$D$49</f>
        <v>2763</v>
      </c>
      <c r="S117" s="428">
        <v>2</v>
      </c>
      <c r="T117" s="428">
        <v>2</v>
      </c>
      <c r="U117" s="428">
        <v>2</v>
      </c>
      <c r="V117" s="428"/>
      <c r="W117" s="428"/>
      <c r="X117" s="428">
        <v>10</v>
      </c>
      <c r="Y117" s="429">
        <f t="shared" si="80"/>
        <v>16</v>
      </c>
      <c r="Z117" s="429">
        <f t="shared" si="81"/>
        <v>20</v>
      </c>
      <c r="AA117" s="430" t="str">
        <f t="shared" si="82"/>
        <v>E2</v>
      </c>
      <c r="AB117" s="430" t="str">
        <f t="shared" si="83"/>
        <v>3</v>
      </c>
      <c r="AC117" s="686"/>
      <c r="AD117" s="425">
        <f>'STUDENT PROFILE'!$A$49</f>
        <v>43</v>
      </c>
      <c r="AE117" s="438" t="str">
        <f>'STUDENT PROFILE'!$C$49</f>
        <v>Nikesh</v>
      </c>
      <c r="AF117" s="427">
        <f>'STUDENT PROFILE'!$D$49</f>
        <v>2763</v>
      </c>
      <c r="AG117" s="440">
        <v>20</v>
      </c>
      <c r="AH117" s="429">
        <f t="shared" si="84"/>
        <v>18</v>
      </c>
      <c r="AI117" s="429">
        <f t="shared" si="85"/>
        <v>20</v>
      </c>
      <c r="AJ117" s="430" t="str">
        <f t="shared" si="86"/>
        <v>E2</v>
      </c>
      <c r="AK117" s="430" t="str">
        <f t="shared" si="87"/>
        <v>3</v>
      </c>
      <c r="AL117" s="429">
        <f t="shared" si="88"/>
        <v>2</v>
      </c>
      <c r="AM117" s="429">
        <f t="shared" si="89"/>
        <v>2</v>
      </c>
      <c r="AN117" s="429">
        <f t="shared" si="90"/>
        <v>6</v>
      </c>
      <c r="AO117" s="430">
        <f t="shared" si="91"/>
        <v>10</v>
      </c>
      <c r="AP117" s="430" t="str">
        <f t="shared" si="92"/>
        <v>E2</v>
      </c>
      <c r="AQ117" s="686"/>
      <c r="AR117" s="425">
        <f>'STUDENT PROFILE'!$A$49</f>
        <v>43</v>
      </c>
      <c r="AS117" s="438" t="str">
        <f>'STUDENT PROFILE'!$C$49</f>
        <v>Nikesh</v>
      </c>
      <c r="AT117" s="427">
        <f>'STUDENT PROFILE'!$D$49</f>
        <v>2763</v>
      </c>
      <c r="AU117" s="428">
        <v>2</v>
      </c>
      <c r="AV117" s="428">
        <v>2</v>
      </c>
      <c r="AW117" s="428">
        <v>2</v>
      </c>
      <c r="AX117" s="428"/>
      <c r="AY117" s="428"/>
      <c r="AZ117" s="428">
        <v>10</v>
      </c>
      <c r="BA117" s="429">
        <f t="shared" si="93"/>
        <v>16</v>
      </c>
      <c r="BB117" s="429">
        <f t="shared" si="94"/>
        <v>20</v>
      </c>
      <c r="BC117" s="430" t="str">
        <f t="shared" si="95"/>
        <v>E2</v>
      </c>
      <c r="BD117" s="430" t="str">
        <f t="shared" si="96"/>
        <v>3</v>
      </c>
      <c r="BE117" s="686"/>
      <c r="BF117" s="425">
        <f>'STUDENT PROFILE'!$A$49</f>
        <v>43</v>
      </c>
      <c r="BG117" s="438" t="str">
        <f>'STUDENT PROFILE'!$C$49</f>
        <v>Nikesh</v>
      </c>
      <c r="BH117" s="427">
        <f>'STUDENT PROFILE'!$D$49</f>
        <v>2763</v>
      </c>
      <c r="BI117" s="428">
        <v>2</v>
      </c>
      <c r="BJ117" s="428">
        <v>2</v>
      </c>
      <c r="BK117" s="428">
        <v>2</v>
      </c>
      <c r="BL117" s="428"/>
      <c r="BM117" s="428"/>
      <c r="BN117" s="428">
        <v>10</v>
      </c>
      <c r="BO117" s="429">
        <f t="shared" si="97"/>
        <v>16</v>
      </c>
      <c r="BP117" s="429">
        <f t="shared" si="98"/>
        <v>20</v>
      </c>
      <c r="BQ117" s="430" t="str">
        <f t="shared" si="99"/>
        <v>E2</v>
      </c>
      <c r="BR117" s="430" t="str">
        <f t="shared" si="100"/>
        <v>3</v>
      </c>
      <c r="BS117" s="686"/>
      <c r="BT117" s="464">
        <f>'STUDENT PROFILE'!$A$49</f>
        <v>43</v>
      </c>
      <c r="BU117" s="468" t="str">
        <f>'STUDENT PROFILE'!$C$49</f>
        <v>Nikesh</v>
      </c>
      <c r="BV117" s="466">
        <f>'STUDENT PROFILE'!$D$49</f>
        <v>2763</v>
      </c>
      <c r="BW117" s="440">
        <v>20</v>
      </c>
      <c r="BX117" s="429">
        <f t="shared" si="101"/>
        <v>23</v>
      </c>
      <c r="BY117" s="429">
        <f t="shared" si="102"/>
        <v>25</v>
      </c>
      <c r="BZ117" s="430" t="str">
        <f t="shared" si="103"/>
        <v>E1</v>
      </c>
      <c r="CA117" s="430" t="str">
        <f t="shared" si="104"/>
        <v>2</v>
      </c>
      <c r="CB117" s="429">
        <f t="shared" si="105"/>
        <v>2</v>
      </c>
      <c r="CC117" s="429">
        <f t="shared" si="106"/>
        <v>2</v>
      </c>
      <c r="CD117" s="429">
        <f t="shared" si="107"/>
        <v>7.5</v>
      </c>
      <c r="CE117" s="430">
        <f t="shared" si="108"/>
        <v>12</v>
      </c>
      <c r="CF117" s="430" t="str">
        <f t="shared" si="109"/>
        <v>E1</v>
      </c>
      <c r="CG117" s="686"/>
      <c r="CH117" s="425">
        <f>'STUDENT PROFILE'!$A$49</f>
        <v>43</v>
      </c>
      <c r="CI117" s="438" t="str">
        <f>'STUDENT PROFILE'!$C$49</f>
        <v>Nikesh</v>
      </c>
      <c r="CJ117" s="427">
        <f>'STUDENT PROFILE'!$D$49</f>
        <v>2763</v>
      </c>
      <c r="CK117" s="429">
        <f t="shared" si="67"/>
        <v>2</v>
      </c>
      <c r="CL117" s="429">
        <f t="shared" si="68"/>
        <v>2</v>
      </c>
      <c r="CM117" s="429">
        <f t="shared" si="69"/>
        <v>6</v>
      </c>
      <c r="CN117" s="430">
        <f t="shared" si="70"/>
        <v>10</v>
      </c>
      <c r="CO117" s="429">
        <f t="shared" si="71"/>
        <v>2</v>
      </c>
      <c r="CP117" s="429">
        <f t="shared" si="72"/>
        <v>2</v>
      </c>
      <c r="CQ117" s="429">
        <f t="shared" si="73"/>
        <v>7.5</v>
      </c>
      <c r="CR117" s="433">
        <f t="shared" si="74"/>
        <v>12</v>
      </c>
      <c r="CS117" s="433">
        <f t="shared" si="110"/>
        <v>20</v>
      </c>
      <c r="CT117" s="433">
        <f t="shared" si="111"/>
        <v>23</v>
      </c>
      <c r="CU117" s="430">
        <f t="shared" si="112"/>
        <v>22</v>
      </c>
      <c r="CV117" s="430" t="str">
        <f t="shared" si="113"/>
        <v>E1</v>
      </c>
      <c r="CW117" s="430" t="str">
        <f t="shared" si="114"/>
        <v>2</v>
      </c>
      <c r="CX117" s="686"/>
      <c r="CY117" s="425">
        <f>'STUDENT PROFILE'!$A$49</f>
        <v>43</v>
      </c>
      <c r="CZ117" s="438" t="str">
        <f>'STUDENT PROFILE'!$C$49</f>
        <v>Nikesh</v>
      </c>
      <c r="DA117" s="427">
        <f>'STUDENT PROFILE'!$D$49</f>
        <v>2763</v>
      </c>
      <c r="DB117" s="429" t="str">
        <f t="shared" si="115"/>
        <v>E2</v>
      </c>
      <c r="DC117" s="429" t="str">
        <f t="shared" si="116"/>
        <v>E2</v>
      </c>
      <c r="DD117" s="429" t="str">
        <f t="shared" si="117"/>
        <v>E2</v>
      </c>
      <c r="DE117" s="430" t="str">
        <f t="shared" si="118"/>
        <v>E2</v>
      </c>
      <c r="DF117" s="429" t="str">
        <f t="shared" si="119"/>
        <v>E2</v>
      </c>
      <c r="DG117" s="429" t="str">
        <f t="shared" si="120"/>
        <v>E2</v>
      </c>
      <c r="DH117" s="429" t="str">
        <f t="shared" si="121"/>
        <v>E1</v>
      </c>
      <c r="DI117" s="433">
        <f t="shared" si="122"/>
        <v>0</v>
      </c>
      <c r="DJ117" s="430" t="str">
        <f t="shared" si="123"/>
        <v>E2</v>
      </c>
      <c r="DK117" s="430" t="str">
        <f t="shared" si="124"/>
        <v>E1</v>
      </c>
      <c r="DL117" s="430" t="str">
        <f t="shared" si="125"/>
        <v>E1</v>
      </c>
    </row>
    <row r="118" spans="1:116" ht="15" customHeight="1">
      <c r="A118" s="686"/>
      <c r="B118" s="425">
        <f>'STUDENT PROFILE'!$A$50</f>
        <v>44</v>
      </c>
      <c r="C118" s="438" t="str">
        <f>'STUDENT PROFILE'!$C$50</f>
        <v>Ankita</v>
      </c>
      <c r="D118" s="427">
        <f>'STUDENT PROFILE'!$D$50</f>
        <v>2765</v>
      </c>
      <c r="E118" s="428">
        <v>2</v>
      </c>
      <c r="F118" s="428">
        <v>2</v>
      </c>
      <c r="G118" s="428">
        <v>2</v>
      </c>
      <c r="H118" s="428"/>
      <c r="I118" s="428"/>
      <c r="J118" s="428">
        <v>10</v>
      </c>
      <c r="K118" s="429">
        <f t="shared" si="76"/>
        <v>16</v>
      </c>
      <c r="L118" s="429">
        <f t="shared" si="77"/>
        <v>20</v>
      </c>
      <c r="M118" s="430" t="str">
        <f t="shared" si="78"/>
        <v>E2</v>
      </c>
      <c r="N118" s="430" t="str">
        <f t="shared" si="79"/>
        <v>3</v>
      </c>
      <c r="O118" s="770"/>
      <c r="P118" s="425">
        <f>'STUDENT PROFILE'!$A$50</f>
        <v>44</v>
      </c>
      <c r="Q118" s="438" t="str">
        <f>'STUDENT PROFILE'!$C$50</f>
        <v>Ankita</v>
      </c>
      <c r="R118" s="427">
        <f>'STUDENT PROFILE'!$D$50</f>
        <v>2765</v>
      </c>
      <c r="S118" s="428">
        <v>2</v>
      </c>
      <c r="T118" s="428">
        <v>2</v>
      </c>
      <c r="U118" s="428">
        <v>2</v>
      </c>
      <c r="V118" s="428"/>
      <c r="W118" s="428"/>
      <c r="X118" s="428">
        <v>10</v>
      </c>
      <c r="Y118" s="429">
        <f t="shared" si="80"/>
        <v>16</v>
      </c>
      <c r="Z118" s="429">
        <f t="shared" si="81"/>
        <v>20</v>
      </c>
      <c r="AA118" s="430" t="str">
        <f t="shared" si="82"/>
        <v>E2</v>
      </c>
      <c r="AB118" s="430" t="str">
        <f t="shared" si="83"/>
        <v>3</v>
      </c>
      <c r="AC118" s="686"/>
      <c r="AD118" s="425">
        <f>'STUDENT PROFILE'!$A$50</f>
        <v>44</v>
      </c>
      <c r="AE118" s="438" t="str">
        <f>'STUDENT PROFILE'!$C$50</f>
        <v>Ankita</v>
      </c>
      <c r="AF118" s="427">
        <f>'STUDENT PROFILE'!$D$50</f>
        <v>2765</v>
      </c>
      <c r="AG118" s="440">
        <v>20</v>
      </c>
      <c r="AH118" s="429">
        <f t="shared" si="84"/>
        <v>18</v>
      </c>
      <c r="AI118" s="429">
        <f t="shared" si="85"/>
        <v>20</v>
      </c>
      <c r="AJ118" s="430" t="str">
        <f t="shared" si="86"/>
        <v>E2</v>
      </c>
      <c r="AK118" s="430" t="str">
        <f t="shared" si="87"/>
        <v>3</v>
      </c>
      <c r="AL118" s="429">
        <f t="shared" si="88"/>
        <v>2</v>
      </c>
      <c r="AM118" s="429">
        <f t="shared" si="89"/>
        <v>2</v>
      </c>
      <c r="AN118" s="429">
        <f t="shared" si="90"/>
        <v>6</v>
      </c>
      <c r="AO118" s="430">
        <f t="shared" si="91"/>
        <v>10</v>
      </c>
      <c r="AP118" s="430" t="str">
        <f t="shared" si="92"/>
        <v>E2</v>
      </c>
      <c r="AQ118" s="686"/>
      <c r="AR118" s="425">
        <f>'STUDENT PROFILE'!$A$50</f>
        <v>44</v>
      </c>
      <c r="AS118" s="438" t="str">
        <f>'STUDENT PROFILE'!$C$50</f>
        <v>Ankita</v>
      </c>
      <c r="AT118" s="427">
        <f>'STUDENT PROFILE'!$D$50</f>
        <v>2765</v>
      </c>
      <c r="AU118" s="428">
        <v>2</v>
      </c>
      <c r="AV118" s="428">
        <v>2</v>
      </c>
      <c r="AW118" s="428">
        <v>2</v>
      </c>
      <c r="AX118" s="428"/>
      <c r="AY118" s="428"/>
      <c r="AZ118" s="428">
        <v>10</v>
      </c>
      <c r="BA118" s="429">
        <f t="shared" si="93"/>
        <v>16</v>
      </c>
      <c r="BB118" s="429">
        <f t="shared" si="94"/>
        <v>20</v>
      </c>
      <c r="BC118" s="430" t="str">
        <f t="shared" si="95"/>
        <v>E2</v>
      </c>
      <c r="BD118" s="430" t="str">
        <f t="shared" si="96"/>
        <v>3</v>
      </c>
      <c r="BE118" s="686"/>
      <c r="BF118" s="425">
        <f>'STUDENT PROFILE'!$A$50</f>
        <v>44</v>
      </c>
      <c r="BG118" s="438" t="str">
        <f>'STUDENT PROFILE'!$C$50</f>
        <v>Ankita</v>
      </c>
      <c r="BH118" s="427">
        <f>'STUDENT PROFILE'!$D$50</f>
        <v>2765</v>
      </c>
      <c r="BI118" s="428">
        <v>2</v>
      </c>
      <c r="BJ118" s="428">
        <v>2</v>
      </c>
      <c r="BK118" s="428">
        <v>2</v>
      </c>
      <c r="BL118" s="428"/>
      <c r="BM118" s="428"/>
      <c r="BN118" s="428">
        <v>10</v>
      </c>
      <c r="BO118" s="429">
        <f t="shared" si="97"/>
        <v>16</v>
      </c>
      <c r="BP118" s="429">
        <f t="shared" si="98"/>
        <v>20</v>
      </c>
      <c r="BQ118" s="430" t="str">
        <f t="shared" si="99"/>
        <v>E2</v>
      </c>
      <c r="BR118" s="430" t="str">
        <f t="shared" si="100"/>
        <v>3</v>
      </c>
      <c r="BS118" s="686"/>
      <c r="BT118" s="464">
        <f>'STUDENT PROFILE'!$A$50</f>
        <v>44</v>
      </c>
      <c r="BU118" s="468" t="str">
        <f>'STUDENT PROFILE'!$C$50</f>
        <v>Ankita</v>
      </c>
      <c r="BV118" s="466">
        <f>'STUDENT PROFILE'!$D$50</f>
        <v>2765</v>
      </c>
      <c r="BW118" s="440">
        <v>20</v>
      </c>
      <c r="BX118" s="429">
        <f t="shared" si="101"/>
        <v>23</v>
      </c>
      <c r="BY118" s="429">
        <f t="shared" si="102"/>
        <v>25</v>
      </c>
      <c r="BZ118" s="430" t="str">
        <f t="shared" si="103"/>
        <v>E1</v>
      </c>
      <c r="CA118" s="430" t="str">
        <f t="shared" si="104"/>
        <v>2</v>
      </c>
      <c r="CB118" s="429">
        <f t="shared" si="105"/>
        <v>2</v>
      </c>
      <c r="CC118" s="429">
        <f t="shared" si="106"/>
        <v>2</v>
      </c>
      <c r="CD118" s="429">
        <f t="shared" si="107"/>
        <v>7.5</v>
      </c>
      <c r="CE118" s="430">
        <f t="shared" si="108"/>
        <v>12</v>
      </c>
      <c r="CF118" s="430" t="str">
        <f t="shared" si="109"/>
        <v>E1</v>
      </c>
      <c r="CG118" s="686"/>
      <c r="CH118" s="425">
        <f>'STUDENT PROFILE'!$A$50</f>
        <v>44</v>
      </c>
      <c r="CI118" s="438" t="str">
        <f>'STUDENT PROFILE'!$C$50</f>
        <v>Ankita</v>
      </c>
      <c r="CJ118" s="427">
        <f>'STUDENT PROFILE'!$D$50</f>
        <v>2765</v>
      </c>
      <c r="CK118" s="429">
        <f t="shared" si="67"/>
        <v>2</v>
      </c>
      <c r="CL118" s="429">
        <f t="shared" si="68"/>
        <v>2</v>
      </c>
      <c r="CM118" s="429">
        <f t="shared" si="69"/>
        <v>6</v>
      </c>
      <c r="CN118" s="430">
        <f t="shared" si="70"/>
        <v>10</v>
      </c>
      <c r="CO118" s="429">
        <f t="shared" si="71"/>
        <v>2</v>
      </c>
      <c r="CP118" s="429">
        <f t="shared" si="72"/>
        <v>2</v>
      </c>
      <c r="CQ118" s="429">
        <f t="shared" si="73"/>
        <v>7.5</v>
      </c>
      <c r="CR118" s="433">
        <f t="shared" si="74"/>
        <v>12</v>
      </c>
      <c r="CS118" s="433">
        <f t="shared" si="110"/>
        <v>20</v>
      </c>
      <c r="CT118" s="433">
        <f t="shared" si="111"/>
        <v>23</v>
      </c>
      <c r="CU118" s="430">
        <f t="shared" si="112"/>
        <v>22</v>
      </c>
      <c r="CV118" s="430" t="str">
        <f t="shared" si="113"/>
        <v>E1</v>
      </c>
      <c r="CW118" s="430" t="str">
        <f t="shared" si="114"/>
        <v>2</v>
      </c>
      <c r="CX118" s="686"/>
      <c r="CY118" s="425">
        <f>'STUDENT PROFILE'!$A$50</f>
        <v>44</v>
      </c>
      <c r="CZ118" s="438" t="str">
        <f>'STUDENT PROFILE'!$C$50</f>
        <v>Ankita</v>
      </c>
      <c r="DA118" s="427">
        <f>'STUDENT PROFILE'!$D$50</f>
        <v>2765</v>
      </c>
      <c r="DB118" s="429" t="str">
        <f t="shared" si="115"/>
        <v>E2</v>
      </c>
      <c r="DC118" s="429" t="str">
        <f t="shared" si="116"/>
        <v>E2</v>
      </c>
      <c r="DD118" s="429" t="str">
        <f t="shared" si="117"/>
        <v>E2</v>
      </c>
      <c r="DE118" s="430" t="str">
        <f t="shared" si="118"/>
        <v>E2</v>
      </c>
      <c r="DF118" s="429" t="str">
        <f t="shared" si="119"/>
        <v>E2</v>
      </c>
      <c r="DG118" s="429" t="str">
        <f t="shared" si="120"/>
        <v>E2</v>
      </c>
      <c r="DH118" s="429" t="str">
        <f t="shared" si="121"/>
        <v>E1</v>
      </c>
      <c r="DI118" s="433">
        <f t="shared" si="122"/>
        <v>0</v>
      </c>
      <c r="DJ118" s="430" t="str">
        <f t="shared" si="123"/>
        <v>E2</v>
      </c>
      <c r="DK118" s="430" t="str">
        <f t="shared" si="124"/>
        <v>E1</v>
      </c>
      <c r="DL118" s="430" t="str">
        <f t="shared" si="125"/>
        <v>E1</v>
      </c>
    </row>
    <row r="119" spans="1:116" ht="15" customHeight="1">
      <c r="A119" s="686"/>
      <c r="B119" s="425">
        <f>'STUDENT PROFILE'!$A$51</f>
        <v>45</v>
      </c>
      <c r="C119" s="438" t="str">
        <f>'STUDENT PROFILE'!$C$51</f>
        <v xml:space="preserve">Sonam </v>
      </c>
      <c r="D119" s="427">
        <f>'STUDENT PROFILE'!$D$51</f>
        <v>2767</v>
      </c>
      <c r="E119" s="428">
        <v>2</v>
      </c>
      <c r="F119" s="428">
        <v>2</v>
      </c>
      <c r="G119" s="428">
        <v>2</v>
      </c>
      <c r="H119" s="428"/>
      <c r="I119" s="428"/>
      <c r="J119" s="428">
        <v>5</v>
      </c>
      <c r="K119" s="429">
        <f t="shared" si="76"/>
        <v>11</v>
      </c>
      <c r="L119" s="429">
        <f t="shared" si="77"/>
        <v>14</v>
      </c>
      <c r="M119" s="430" t="str">
        <f t="shared" si="78"/>
        <v>E2</v>
      </c>
      <c r="N119" s="430" t="str">
        <f t="shared" si="79"/>
        <v>3</v>
      </c>
      <c r="O119" s="770"/>
      <c r="P119" s="425">
        <f>'STUDENT PROFILE'!$A$51</f>
        <v>45</v>
      </c>
      <c r="Q119" s="438" t="str">
        <f>'STUDENT PROFILE'!$C$51</f>
        <v xml:space="preserve">Sonam </v>
      </c>
      <c r="R119" s="427">
        <f>'STUDENT PROFILE'!$D$51</f>
        <v>2767</v>
      </c>
      <c r="S119" s="428">
        <v>2</v>
      </c>
      <c r="T119" s="428">
        <v>2</v>
      </c>
      <c r="U119" s="428">
        <v>2</v>
      </c>
      <c r="V119" s="428"/>
      <c r="W119" s="428"/>
      <c r="X119" s="428">
        <v>5</v>
      </c>
      <c r="Y119" s="429">
        <f t="shared" si="80"/>
        <v>11</v>
      </c>
      <c r="Z119" s="429">
        <f t="shared" si="81"/>
        <v>14</v>
      </c>
      <c r="AA119" s="430" t="str">
        <f t="shared" si="82"/>
        <v>E2</v>
      </c>
      <c r="AB119" s="430" t="str">
        <f t="shared" si="83"/>
        <v>3</v>
      </c>
      <c r="AC119" s="686"/>
      <c r="AD119" s="425">
        <f>'STUDENT PROFILE'!$A$51</f>
        <v>45</v>
      </c>
      <c r="AE119" s="438" t="str">
        <f>'STUDENT PROFILE'!$C$51</f>
        <v xml:space="preserve">Sonam </v>
      </c>
      <c r="AF119" s="427">
        <f>'STUDENT PROFILE'!$D$51</f>
        <v>2767</v>
      </c>
      <c r="AG119" s="440">
        <v>20</v>
      </c>
      <c r="AH119" s="429">
        <f t="shared" si="84"/>
        <v>18</v>
      </c>
      <c r="AI119" s="429">
        <f t="shared" si="85"/>
        <v>20</v>
      </c>
      <c r="AJ119" s="430" t="str">
        <f t="shared" si="86"/>
        <v>E2</v>
      </c>
      <c r="AK119" s="430" t="str">
        <f t="shared" si="87"/>
        <v>3</v>
      </c>
      <c r="AL119" s="429">
        <f t="shared" si="88"/>
        <v>1.4</v>
      </c>
      <c r="AM119" s="429">
        <f t="shared" si="89"/>
        <v>1.4</v>
      </c>
      <c r="AN119" s="429">
        <f t="shared" si="90"/>
        <v>6</v>
      </c>
      <c r="AO119" s="430">
        <f t="shared" si="91"/>
        <v>9</v>
      </c>
      <c r="AP119" s="430" t="str">
        <f t="shared" si="92"/>
        <v>E2</v>
      </c>
      <c r="AQ119" s="686"/>
      <c r="AR119" s="425">
        <f>'STUDENT PROFILE'!$A$51</f>
        <v>45</v>
      </c>
      <c r="AS119" s="438" t="str">
        <f>'STUDENT PROFILE'!$C$51</f>
        <v xml:space="preserve">Sonam </v>
      </c>
      <c r="AT119" s="427">
        <f>'STUDENT PROFILE'!$D$51</f>
        <v>2767</v>
      </c>
      <c r="AU119" s="428">
        <v>2</v>
      </c>
      <c r="AV119" s="428">
        <v>2</v>
      </c>
      <c r="AW119" s="428">
        <v>2</v>
      </c>
      <c r="AX119" s="428"/>
      <c r="AY119" s="428"/>
      <c r="AZ119" s="428">
        <v>5</v>
      </c>
      <c r="BA119" s="429">
        <f t="shared" si="93"/>
        <v>11</v>
      </c>
      <c r="BB119" s="429">
        <f t="shared" si="94"/>
        <v>14</v>
      </c>
      <c r="BC119" s="430" t="str">
        <f t="shared" si="95"/>
        <v>E2</v>
      </c>
      <c r="BD119" s="430" t="str">
        <f t="shared" si="96"/>
        <v>3</v>
      </c>
      <c r="BE119" s="686"/>
      <c r="BF119" s="425">
        <f>'STUDENT PROFILE'!$A$51</f>
        <v>45</v>
      </c>
      <c r="BG119" s="438" t="str">
        <f>'STUDENT PROFILE'!$C$51</f>
        <v xml:space="preserve">Sonam </v>
      </c>
      <c r="BH119" s="427">
        <f>'STUDENT PROFILE'!$D$51</f>
        <v>2767</v>
      </c>
      <c r="BI119" s="428">
        <v>2</v>
      </c>
      <c r="BJ119" s="428">
        <v>2</v>
      </c>
      <c r="BK119" s="428">
        <v>2</v>
      </c>
      <c r="BL119" s="428"/>
      <c r="BM119" s="428"/>
      <c r="BN119" s="428">
        <v>5</v>
      </c>
      <c r="BO119" s="429">
        <f t="shared" si="97"/>
        <v>11</v>
      </c>
      <c r="BP119" s="429">
        <f t="shared" si="98"/>
        <v>14</v>
      </c>
      <c r="BQ119" s="430" t="str">
        <f t="shared" si="99"/>
        <v>E2</v>
      </c>
      <c r="BR119" s="430" t="str">
        <f t="shared" si="100"/>
        <v>3</v>
      </c>
      <c r="BS119" s="686"/>
      <c r="BT119" s="464">
        <f>'STUDENT PROFILE'!$A$51</f>
        <v>45</v>
      </c>
      <c r="BU119" s="468" t="str">
        <f>'STUDENT PROFILE'!$C$51</f>
        <v xml:space="preserve">Sonam </v>
      </c>
      <c r="BV119" s="466">
        <f>'STUDENT PROFILE'!$D$51</f>
        <v>2767</v>
      </c>
      <c r="BW119" s="440">
        <v>20</v>
      </c>
      <c r="BX119" s="429">
        <f t="shared" si="101"/>
        <v>23</v>
      </c>
      <c r="BY119" s="429">
        <f t="shared" si="102"/>
        <v>25</v>
      </c>
      <c r="BZ119" s="430" t="str">
        <f t="shared" si="103"/>
        <v>E1</v>
      </c>
      <c r="CA119" s="430" t="str">
        <f t="shared" si="104"/>
        <v>2</v>
      </c>
      <c r="CB119" s="429">
        <f t="shared" si="105"/>
        <v>1.4</v>
      </c>
      <c r="CC119" s="429">
        <f t="shared" si="106"/>
        <v>1.4</v>
      </c>
      <c r="CD119" s="429">
        <f t="shared" si="107"/>
        <v>7.5</v>
      </c>
      <c r="CE119" s="430">
        <f t="shared" si="108"/>
        <v>10</v>
      </c>
      <c r="CF119" s="430" t="str">
        <f t="shared" si="109"/>
        <v>E2</v>
      </c>
      <c r="CG119" s="686"/>
      <c r="CH119" s="425">
        <f>'STUDENT PROFILE'!$A$51</f>
        <v>45</v>
      </c>
      <c r="CI119" s="438" t="str">
        <f>'STUDENT PROFILE'!$C$51</f>
        <v xml:space="preserve">Sonam </v>
      </c>
      <c r="CJ119" s="427">
        <f>'STUDENT PROFILE'!$D$51</f>
        <v>2767</v>
      </c>
      <c r="CK119" s="429">
        <f t="shared" si="67"/>
        <v>1.4</v>
      </c>
      <c r="CL119" s="429">
        <f t="shared" si="68"/>
        <v>1.4</v>
      </c>
      <c r="CM119" s="429">
        <f t="shared" si="69"/>
        <v>6</v>
      </c>
      <c r="CN119" s="430">
        <f t="shared" si="70"/>
        <v>9</v>
      </c>
      <c r="CO119" s="429">
        <f t="shared" si="71"/>
        <v>1.4</v>
      </c>
      <c r="CP119" s="429">
        <f t="shared" si="72"/>
        <v>1.4</v>
      </c>
      <c r="CQ119" s="429">
        <f t="shared" si="73"/>
        <v>7.5</v>
      </c>
      <c r="CR119" s="433">
        <f t="shared" si="74"/>
        <v>10</v>
      </c>
      <c r="CS119" s="433">
        <f t="shared" si="110"/>
        <v>14</v>
      </c>
      <c r="CT119" s="433">
        <f t="shared" si="111"/>
        <v>23</v>
      </c>
      <c r="CU119" s="430">
        <f t="shared" si="112"/>
        <v>19</v>
      </c>
      <c r="CV119" s="430" t="str">
        <f t="shared" si="113"/>
        <v>E2</v>
      </c>
      <c r="CW119" s="430" t="str">
        <f t="shared" si="114"/>
        <v>3</v>
      </c>
      <c r="CX119" s="686"/>
      <c r="CY119" s="425">
        <f>'STUDENT PROFILE'!$A$51</f>
        <v>45</v>
      </c>
      <c r="CZ119" s="438" t="str">
        <f>'STUDENT PROFILE'!$C$51</f>
        <v xml:space="preserve">Sonam </v>
      </c>
      <c r="DA119" s="427">
        <f>'STUDENT PROFILE'!$D$51</f>
        <v>2767</v>
      </c>
      <c r="DB119" s="429" t="str">
        <f t="shared" si="115"/>
        <v>E2</v>
      </c>
      <c r="DC119" s="429" t="str">
        <f t="shared" si="116"/>
        <v>E2</v>
      </c>
      <c r="DD119" s="429" t="str">
        <f t="shared" si="117"/>
        <v>E2</v>
      </c>
      <c r="DE119" s="430" t="str">
        <f t="shared" si="118"/>
        <v>E2</v>
      </c>
      <c r="DF119" s="429" t="str">
        <f t="shared" si="119"/>
        <v>E2</v>
      </c>
      <c r="DG119" s="429" t="str">
        <f t="shared" si="120"/>
        <v>E2</v>
      </c>
      <c r="DH119" s="429" t="str">
        <f t="shared" si="121"/>
        <v>E1</v>
      </c>
      <c r="DI119" s="433">
        <f t="shared" si="122"/>
        <v>0</v>
      </c>
      <c r="DJ119" s="430" t="str">
        <f t="shared" si="123"/>
        <v>E2</v>
      </c>
      <c r="DK119" s="430" t="str">
        <f t="shared" si="124"/>
        <v>E1</v>
      </c>
      <c r="DL119" s="430" t="str">
        <f t="shared" si="125"/>
        <v>E2</v>
      </c>
    </row>
    <row r="120" spans="1:116" ht="15" customHeight="1">
      <c r="A120" s="686"/>
      <c r="B120" s="425">
        <f>'STUDENT PROFILE'!$A$52</f>
        <v>46</v>
      </c>
      <c r="C120" s="438" t="str">
        <f>'STUDENT PROFILE'!$C$52</f>
        <v>Deepika</v>
      </c>
      <c r="D120" s="427">
        <f>'STUDENT PROFILE'!$D$52</f>
        <v>2768</v>
      </c>
      <c r="E120" s="428">
        <v>2</v>
      </c>
      <c r="F120" s="428">
        <v>2</v>
      </c>
      <c r="G120" s="428">
        <v>2</v>
      </c>
      <c r="H120" s="428"/>
      <c r="I120" s="428"/>
      <c r="J120" s="428" t="s">
        <v>1732</v>
      </c>
      <c r="K120" s="429" t="str">
        <f t="shared" si="76"/>
        <v>ab</v>
      </c>
      <c r="L120" s="429" t="str">
        <f t="shared" si="77"/>
        <v>ab</v>
      </c>
      <c r="M120" s="430" t="str">
        <f t="shared" si="78"/>
        <v>ab</v>
      </c>
      <c r="N120" s="430" t="str">
        <f t="shared" si="79"/>
        <v>ab</v>
      </c>
      <c r="O120" s="770"/>
      <c r="P120" s="425">
        <f>'STUDENT PROFILE'!$A$52</f>
        <v>46</v>
      </c>
      <c r="Q120" s="438" t="str">
        <f>'STUDENT PROFILE'!$C$52</f>
        <v>Deepika</v>
      </c>
      <c r="R120" s="427">
        <f>'STUDENT PROFILE'!$D$52</f>
        <v>2768</v>
      </c>
      <c r="S120" s="428">
        <v>2</v>
      </c>
      <c r="T120" s="428">
        <v>2</v>
      </c>
      <c r="U120" s="428">
        <v>2</v>
      </c>
      <c r="V120" s="428"/>
      <c r="W120" s="428"/>
      <c r="X120" s="428" t="s">
        <v>1732</v>
      </c>
      <c r="Y120" s="429" t="str">
        <f t="shared" si="80"/>
        <v>ab</v>
      </c>
      <c r="Z120" s="429" t="str">
        <f t="shared" si="81"/>
        <v>ab</v>
      </c>
      <c r="AA120" s="430" t="str">
        <f t="shared" si="82"/>
        <v>ab</v>
      </c>
      <c r="AB120" s="430" t="str">
        <f t="shared" si="83"/>
        <v>ab</v>
      </c>
      <c r="AC120" s="686"/>
      <c r="AD120" s="425">
        <f>'STUDENT PROFILE'!$A$52</f>
        <v>46</v>
      </c>
      <c r="AE120" s="438" t="str">
        <f>'STUDENT PROFILE'!$C$52</f>
        <v>Deepika</v>
      </c>
      <c r="AF120" s="427">
        <f>'STUDENT PROFILE'!$D$52</f>
        <v>2768</v>
      </c>
      <c r="AG120" s="440">
        <v>20</v>
      </c>
      <c r="AH120" s="429">
        <f t="shared" si="84"/>
        <v>18</v>
      </c>
      <c r="AI120" s="429">
        <f t="shared" si="85"/>
        <v>20</v>
      </c>
      <c r="AJ120" s="430" t="str">
        <f t="shared" si="86"/>
        <v>E2</v>
      </c>
      <c r="AK120" s="430" t="str">
        <f t="shared" si="87"/>
        <v>3</v>
      </c>
      <c r="AL120" s="429" t="str">
        <f t="shared" si="88"/>
        <v>ab</v>
      </c>
      <c r="AM120" s="429" t="str">
        <f t="shared" si="89"/>
        <v>ab</v>
      </c>
      <c r="AN120" s="429">
        <f t="shared" si="90"/>
        <v>6</v>
      </c>
      <c r="AO120" s="430">
        <f t="shared" si="91"/>
        <v>6</v>
      </c>
      <c r="AP120" s="430" t="str">
        <f t="shared" si="92"/>
        <v>E2</v>
      </c>
      <c r="AQ120" s="686"/>
      <c r="AR120" s="425">
        <f>'STUDENT PROFILE'!$A$52</f>
        <v>46</v>
      </c>
      <c r="AS120" s="438" t="str">
        <f>'STUDENT PROFILE'!$C$52</f>
        <v>Deepika</v>
      </c>
      <c r="AT120" s="427">
        <f>'STUDENT PROFILE'!$D$52</f>
        <v>2768</v>
      </c>
      <c r="AU120" s="428">
        <v>2</v>
      </c>
      <c r="AV120" s="428">
        <v>2</v>
      </c>
      <c r="AW120" s="428">
        <v>2</v>
      </c>
      <c r="AX120" s="428"/>
      <c r="AY120" s="428"/>
      <c r="AZ120" s="428">
        <v>5</v>
      </c>
      <c r="BA120" s="429">
        <f t="shared" si="93"/>
        <v>11</v>
      </c>
      <c r="BB120" s="429">
        <f t="shared" si="94"/>
        <v>14</v>
      </c>
      <c r="BC120" s="430" t="str">
        <f t="shared" si="95"/>
        <v>E2</v>
      </c>
      <c r="BD120" s="430" t="str">
        <f t="shared" si="96"/>
        <v>3</v>
      </c>
      <c r="BE120" s="686"/>
      <c r="BF120" s="425">
        <f>'STUDENT PROFILE'!$A$52</f>
        <v>46</v>
      </c>
      <c r="BG120" s="438" t="str">
        <f>'STUDENT PROFILE'!$C$52</f>
        <v>Deepika</v>
      </c>
      <c r="BH120" s="427">
        <f>'STUDENT PROFILE'!$D$52</f>
        <v>2768</v>
      </c>
      <c r="BI120" s="428">
        <v>2</v>
      </c>
      <c r="BJ120" s="428">
        <v>2</v>
      </c>
      <c r="BK120" s="428">
        <v>2</v>
      </c>
      <c r="BL120" s="428"/>
      <c r="BM120" s="428"/>
      <c r="BN120" s="428">
        <v>5</v>
      </c>
      <c r="BO120" s="429">
        <f t="shared" si="97"/>
        <v>11</v>
      </c>
      <c r="BP120" s="429">
        <f t="shared" si="98"/>
        <v>14</v>
      </c>
      <c r="BQ120" s="430" t="str">
        <f t="shared" si="99"/>
        <v>E2</v>
      </c>
      <c r="BR120" s="430" t="str">
        <f t="shared" si="100"/>
        <v>3</v>
      </c>
      <c r="BS120" s="686"/>
      <c r="BT120" s="464">
        <f>'STUDENT PROFILE'!$A$52</f>
        <v>46</v>
      </c>
      <c r="BU120" s="468" t="str">
        <f>'STUDENT PROFILE'!$C$52</f>
        <v>Deepika</v>
      </c>
      <c r="BV120" s="466">
        <f>'STUDENT PROFILE'!$D$52</f>
        <v>2768</v>
      </c>
      <c r="BW120" s="440">
        <v>20</v>
      </c>
      <c r="BX120" s="429">
        <f t="shared" si="101"/>
        <v>23</v>
      </c>
      <c r="BY120" s="429">
        <f t="shared" si="102"/>
        <v>25</v>
      </c>
      <c r="BZ120" s="430" t="str">
        <f t="shared" si="103"/>
        <v>E1</v>
      </c>
      <c r="CA120" s="430" t="str">
        <f t="shared" si="104"/>
        <v>2</v>
      </c>
      <c r="CB120" s="429">
        <f t="shared" si="105"/>
        <v>1.4</v>
      </c>
      <c r="CC120" s="429">
        <f t="shared" si="106"/>
        <v>1.4</v>
      </c>
      <c r="CD120" s="429">
        <f t="shared" si="107"/>
        <v>7.5</v>
      </c>
      <c r="CE120" s="430">
        <f t="shared" si="108"/>
        <v>10</v>
      </c>
      <c r="CF120" s="430" t="str">
        <f t="shared" si="109"/>
        <v>E2</v>
      </c>
      <c r="CG120" s="686"/>
      <c r="CH120" s="425">
        <f>'STUDENT PROFILE'!$A$52</f>
        <v>46</v>
      </c>
      <c r="CI120" s="438" t="str">
        <f>'STUDENT PROFILE'!$C$52</f>
        <v>Deepika</v>
      </c>
      <c r="CJ120" s="427">
        <f>'STUDENT PROFILE'!$D$52</f>
        <v>2768</v>
      </c>
      <c r="CK120" s="429" t="str">
        <f t="shared" si="67"/>
        <v>ab</v>
      </c>
      <c r="CL120" s="429" t="str">
        <f t="shared" si="68"/>
        <v>ab</v>
      </c>
      <c r="CM120" s="429">
        <f t="shared" si="69"/>
        <v>6</v>
      </c>
      <c r="CN120" s="430">
        <f t="shared" si="70"/>
        <v>6</v>
      </c>
      <c r="CO120" s="429">
        <f t="shared" si="71"/>
        <v>1.4</v>
      </c>
      <c r="CP120" s="429">
        <f t="shared" si="72"/>
        <v>1.4</v>
      </c>
      <c r="CQ120" s="429">
        <f t="shared" si="73"/>
        <v>7.5</v>
      </c>
      <c r="CR120" s="433">
        <f t="shared" si="74"/>
        <v>10</v>
      </c>
      <c r="CS120" s="433">
        <f t="shared" si="110"/>
        <v>7</v>
      </c>
      <c r="CT120" s="433">
        <f t="shared" si="111"/>
        <v>23</v>
      </c>
      <c r="CU120" s="430">
        <f t="shared" si="112"/>
        <v>16</v>
      </c>
      <c r="CV120" s="430" t="str">
        <f t="shared" si="113"/>
        <v>E2</v>
      </c>
      <c r="CW120" s="430" t="str">
        <f t="shared" si="114"/>
        <v>3</v>
      </c>
      <c r="CX120" s="686"/>
      <c r="CY120" s="425">
        <f>'STUDENT PROFILE'!$A$52</f>
        <v>46</v>
      </c>
      <c r="CZ120" s="438" t="str">
        <f>'STUDENT PROFILE'!$C$52</f>
        <v>Deepika</v>
      </c>
      <c r="DA120" s="427">
        <f>'STUDENT PROFILE'!$D$52</f>
        <v>2768</v>
      </c>
      <c r="DB120" s="429" t="str">
        <f t="shared" si="115"/>
        <v>ab</v>
      </c>
      <c r="DC120" s="429" t="str">
        <f t="shared" si="116"/>
        <v>ab</v>
      </c>
      <c r="DD120" s="429" t="str">
        <f t="shared" si="117"/>
        <v>E2</v>
      </c>
      <c r="DE120" s="430" t="str">
        <f t="shared" si="118"/>
        <v>E2</v>
      </c>
      <c r="DF120" s="429" t="str">
        <f t="shared" si="119"/>
        <v>E2</v>
      </c>
      <c r="DG120" s="429" t="str">
        <f t="shared" si="120"/>
        <v>E2</v>
      </c>
      <c r="DH120" s="429" t="str">
        <f t="shared" si="121"/>
        <v>E1</v>
      </c>
      <c r="DI120" s="433">
        <f t="shared" si="122"/>
        <v>0</v>
      </c>
      <c r="DJ120" s="430" t="str">
        <f t="shared" si="123"/>
        <v>E2</v>
      </c>
      <c r="DK120" s="430" t="str">
        <f t="shared" si="124"/>
        <v>E1</v>
      </c>
      <c r="DL120" s="430" t="str">
        <f t="shared" si="125"/>
        <v>E2</v>
      </c>
    </row>
    <row r="121" spans="1:116" s="448" customFormat="1" ht="15" customHeight="1">
      <c r="A121" s="686"/>
      <c r="B121" s="425">
        <f>'STUDENT PROFILE'!$A$53</f>
        <v>47</v>
      </c>
      <c r="C121" s="438" t="str">
        <f>'STUDENT PROFILE'!$C$53</f>
        <v>Manish Kumar</v>
      </c>
      <c r="D121" s="427">
        <f>'STUDENT PROFILE'!$D$53</f>
        <v>2769</v>
      </c>
      <c r="E121" s="428">
        <v>2</v>
      </c>
      <c r="F121" s="428">
        <v>2</v>
      </c>
      <c r="G121" s="428">
        <v>2</v>
      </c>
      <c r="H121" s="428"/>
      <c r="I121" s="428"/>
      <c r="J121" s="428" t="s">
        <v>1732</v>
      </c>
      <c r="K121" s="429" t="str">
        <f t="shared" si="76"/>
        <v>ab</v>
      </c>
      <c r="L121" s="429" t="str">
        <f t="shared" si="77"/>
        <v>ab</v>
      </c>
      <c r="M121" s="430" t="str">
        <f t="shared" si="78"/>
        <v>ab</v>
      </c>
      <c r="N121" s="430" t="str">
        <f t="shared" si="79"/>
        <v>ab</v>
      </c>
      <c r="O121" s="770"/>
      <c r="P121" s="425">
        <f>'STUDENT PROFILE'!$A$53</f>
        <v>47</v>
      </c>
      <c r="Q121" s="438" t="str">
        <f>'STUDENT PROFILE'!$C$53</f>
        <v>Manish Kumar</v>
      </c>
      <c r="R121" s="427">
        <f>'STUDENT PROFILE'!$D$53</f>
        <v>2769</v>
      </c>
      <c r="S121" s="428">
        <v>2</v>
      </c>
      <c r="T121" s="428">
        <v>2</v>
      </c>
      <c r="U121" s="428">
        <v>2</v>
      </c>
      <c r="V121" s="428"/>
      <c r="W121" s="428"/>
      <c r="X121" s="428" t="s">
        <v>1732</v>
      </c>
      <c r="Y121" s="429" t="str">
        <f t="shared" si="80"/>
        <v>ab</v>
      </c>
      <c r="Z121" s="429" t="str">
        <f t="shared" si="81"/>
        <v>ab</v>
      </c>
      <c r="AA121" s="430" t="str">
        <f t="shared" si="82"/>
        <v>ab</v>
      </c>
      <c r="AB121" s="430" t="str">
        <f t="shared" si="83"/>
        <v>ab</v>
      </c>
      <c r="AC121" s="686"/>
      <c r="AD121" s="425">
        <f>'STUDENT PROFILE'!$A$53</f>
        <v>47</v>
      </c>
      <c r="AE121" s="438" t="str">
        <f>'STUDENT PROFILE'!$C$53</f>
        <v>Manish Kumar</v>
      </c>
      <c r="AF121" s="427">
        <f>'STUDENT PROFILE'!$D$53</f>
        <v>2769</v>
      </c>
      <c r="AG121" s="440">
        <v>20</v>
      </c>
      <c r="AH121" s="429">
        <f t="shared" si="84"/>
        <v>18</v>
      </c>
      <c r="AI121" s="429">
        <f t="shared" si="85"/>
        <v>20</v>
      </c>
      <c r="AJ121" s="430" t="str">
        <f t="shared" si="86"/>
        <v>E2</v>
      </c>
      <c r="AK121" s="430" t="str">
        <f t="shared" si="87"/>
        <v>3</v>
      </c>
      <c r="AL121" s="429" t="str">
        <f t="shared" si="88"/>
        <v>ab</v>
      </c>
      <c r="AM121" s="429" t="str">
        <f t="shared" si="89"/>
        <v>ab</v>
      </c>
      <c r="AN121" s="429">
        <f t="shared" si="90"/>
        <v>6</v>
      </c>
      <c r="AO121" s="430">
        <f t="shared" si="91"/>
        <v>6</v>
      </c>
      <c r="AP121" s="430" t="str">
        <f t="shared" si="92"/>
        <v>E2</v>
      </c>
      <c r="AQ121" s="686"/>
      <c r="AR121" s="425">
        <f>'STUDENT PROFILE'!$A$53</f>
        <v>47</v>
      </c>
      <c r="AS121" s="438" t="str">
        <f>'STUDENT PROFILE'!$C$53</f>
        <v>Manish Kumar</v>
      </c>
      <c r="AT121" s="427">
        <f>'STUDENT PROFILE'!$D$53</f>
        <v>2769</v>
      </c>
      <c r="AU121" s="428">
        <v>2</v>
      </c>
      <c r="AV121" s="428">
        <v>2</v>
      </c>
      <c r="AW121" s="428">
        <v>2</v>
      </c>
      <c r="AX121" s="428"/>
      <c r="AY121" s="428"/>
      <c r="AZ121" s="428">
        <v>5</v>
      </c>
      <c r="BA121" s="429">
        <f t="shared" si="93"/>
        <v>11</v>
      </c>
      <c r="BB121" s="429">
        <f t="shared" si="94"/>
        <v>14</v>
      </c>
      <c r="BC121" s="430" t="str">
        <f t="shared" si="95"/>
        <v>E2</v>
      </c>
      <c r="BD121" s="430" t="str">
        <f t="shared" si="96"/>
        <v>3</v>
      </c>
      <c r="BE121" s="686"/>
      <c r="BF121" s="425">
        <f>'STUDENT PROFILE'!$A$53</f>
        <v>47</v>
      </c>
      <c r="BG121" s="438" t="str">
        <f>'STUDENT PROFILE'!$C$53</f>
        <v>Manish Kumar</v>
      </c>
      <c r="BH121" s="427">
        <f>'STUDENT PROFILE'!$D$53</f>
        <v>2769</v>
      </c>
      <c r="BI121" s="428">
        <v>2</v>
      </c>
      <c r="BJ121" s="428">
        <v>2</v>
      </c>
      <c r="BK121" s="428">
        <v>2</v>
      </c>
      <c r="BL121" s="428"/>
      <c r="BM121" s="428"/>
      <c r="BN121" s="428">
        <v>5</v>
      </c>
      <c r="BO121" s="429">
        <f t="shared" si="97"/>
        <v>11</v>
      </c>
      <c r="BP121" s="429">
        <f t="shared" si="98"/>
        <v>14</v>
      </c>
      <c r="BQ121" s="430" t="str">
        <f t="shared" si="99"/>
        <v>E2</v>
      </c>
      <c r="BR121" s="430" t="str">
        <f t="shared" si="100"/>
        <v>3</v>
      </c>
      <c r="BS121" s="686"/>
      <c r="BT121" s="464">
        <f>'STUDENT PROFILE'!$A$53</f>
        <v>47</v>
      </c>
      <c r="BU121" s="468" t="str">
        <f>'STUDENT PROFILE'!$C$53</f>
        <v>Manish Kumar</v>
      </c>
      <c r="BV121" s="466">
        <f>'STUDENT PROFILE'!$D$53</f>
        <v>2769</v>
      </c>
      <c r="BW121" s="440">
        <v>20</v>
      </c>
      <c r="BX121" s="429">
        <f t="shared" si="101"/>
        <v>23</v>
      </c>
      <c r="BY121" s="429">
        <f t="shared" si="102"/>
        <v>25</v>
      </c>
      <c r="BZ121" s="430" t="str">
        <f t="shared" si="103"/>
        <v>E1</v>
      </c>
      <c r="CA121" s="430" t="str">
        <f t="shared" si="104"/>
        <v>2</v>
      </c>
      <c r="CB121" s="429">
        <f t="shared" si="105"/>
        <v>1.4</v>
      </c>
      <c r="CC121" s="429">
        <f t="shared" si="106"/>
        <v>1.4</v>
      </c>
      <c r="CD121" s="429">
        <f t="shared" si="107"/>
        <v>7.5</v>
      </c>
      <c r="CE121" s="430">
        <f t="shared" si="108"/>
        <v>10</v>
      </c>
      <c r="CF121" s="430" t="str">
        <f t="shared" si="109"/>
        <v>E2</v>
      </c>
      <c r="CG121" s="686"/>
      <c r="CH121" s="425">
        <f>'STUDENT PROFILE'!$A$53</f>
        <v>47</v>
      </c>
      <c r="CI121" s="438" t="str">
        <f>'STUDENT PROFILE'!$C$53</f>
        <v>Manish Kumar</v>
      </c>
      <c r="CJ121" s="427">
        <f>'STUDENT PROFILE'!$D$53</f>
        <v>2769</v>
      </c>
      <c r="CK121" s="429" t="str">
        <f t="shared" si="67"/>
        <v>ab</v>
      </c>
      <c r="CL121" s="429" t="str">
        <f t="shared" si="68"/>
        <v>ab</v>
      </c>
      <c r="CM121" s="429">
        <f t="shared" si="69"/>
        <v>6</v>
      </c>
      <c r="CN121" s="430">
        <f t="shared" si="70"/>
        <v>6</v>
      </c>
      <c r="CO121" s="429">
        <f t="shared" si="71"/>
        <v>1.4</v>
      </c>
      <c r="CP121" s="429">
        <f t="shared" si="72"/>
        <v>1.4</v>
      </c>
      <c r="CQ121" s="429">
        <f t="shared" si="73"/>
        <v>7.5</v>
      </c>
      <c r="CR121" s="433">
        <f t="shared" si="74"/>
        <v>10</v>
      </c>
      <c r="CS121" s="433">
        <f t="shared" si="110"/>
        <v>7</v>
      </c>
      <c r="CT121" s="433">
        <f t="shared" si="111"/>
        <v>23</v>
      </c>
      <c r="CU121" s="430">
        <f t="shared" si="112"/>
        <v>16</v>
      </c>
      <c r="CV121" s="430" t="str">
        <f t="shared" si="113"/>
        <v>E2</v>
      </c>
      <c r="CW121" s="430" t="str">
        <f t="shared" si="114"/>
        <v>3</v>
      </c>
      <c r="CX121" s="686"/>
      <c r="CY121" s="425">
        <f>'STUDENT PROFILE'!$A$53</f>
        <v>47</v>
      </c>
      <c r="CZ121" s="438" t="str">
        <f>'STUDENT PROFILE'!$C$53</f>
        <v>Manish Kumar</v>
      </c>
      <c r="DA121" s="427">
        <f>'STUDENT PROFILE'!$D$53</f>
        <v>2769</v>
      </c>
      <c r="DB121" s="429" t="str">
        <f t="shared" si="115"/>
        <v>ab</v>
      </c>
      <c r="DC121" s="429" t="str">
        <f t="shared" si="116"/>
        <v>ab</v>
      </c>
      <c r="DD121" s="429" t="str">
        <f t="shared" si="117"/>
        <v>E2</v>
      </c>
      <c r="DE121" s="430" t="str">
        <f t="shared" si="118"/>
        <v>E2</v>
      </c>
      <c r="DF121" s="429" t="str">
        <f t="shared" si="119"/>
        <v>E2</v>
      </c>
      <c r="DG121" s="429" t="str">
        <f t="shared" si="120"/>
        <v>E2</v>
      </c>
      <c r="DH121" s="429" t="str">
        <f t="shared" si="121"/>
        <v>E1</v>
      </c>
      <c r="DI121" s="433">
        <f t="shared" si="122"/>
        <v>0</v>
      </c>
      <c r="DJ121" s="430" t="str">
        <f t="shared" si="123"/>
        <v>E2</v>
      </c>
      <c r="DK121" s="430" t="str">
        <f t="shared" si="124"/>
        <v>E1</v>
      </c>
      <c r="DL121" s="430" t="str">
        <f t="shared" si="125"/>
        <v>E2</v>
      </c>
    </row>
    <row r="122" spans="1:116" s="448" customFormat="1" ht="15" customHeight="1">
      <c r="A122" s="686"/>
      <c r="B122" s="425">
        <f>'STUDENT PROFILE'!$A$54</f>
        <v>48</v>
      </c>
      <c r="C122" s="438" t="str">
        <f>'STUDENT PROFILE'!$C$54</f>
        <v>Shubham</v>
      </c>
      <c r="D122" s="427">
        <f>'STUDENT PROFILE'!$D$54</f>
        <v>2770</v>
      </c>
      <c r="E122" s="428">
        <v>2</v>
      </c>
      <c r="F122" s="428">
        <v>2</v>
      </c>
      <c r="G122" s="428">
        <v>2</v>
      </c>
      <c r="H122" s="428"/>
      <c r="I122" s="428"/>
      <c r="J122" s="428" t="s">
        <v>1732</v>
      </c>
      <c r="K122" s="429" t="str">
        <f t="shared" si="76"/>
        <v>ab</v>
      </c>
      <c r="L122" s="429" t="str">
        <f t="shared" si="77"/>
        <v>ab</v>
      </c>
      <c r="M122" s="430" t="str">
        <f t="shared" si="78"/>
        <v>ab</v>
      </c>
      <c r="N122" s="430" t="str">
        <f t="shared" si="79"/>
        <v>ab</v>
      </c>
      <c r="O122" s="770"/>
      <c r="P122" s="425">
        <f>'STUDENT PROFILE'!$A$54</f>
        <v>48</v>
      </c>
      <c r="Q122" s="438" t="str">
        <f>'STUDENT PROFILE'!$C$54</f>
        <v>Shubham</v>
      </c>
      <c r="R122" s="427">
        <f>'STUDENT PROFILE'!$D$54</f>
        <v>2770</v>
      </c>
      <c r="S122" s="428">
        <v>2</v>
      </c>
      <c r="T122" s="428">
        <v>2</v>
      </c>
      <c r="U122" s="428">
        <v>2</v>
      </c>
      <c r="V122" s="428"/>
      <c r="W122" s="428"/>
      <c r="X122" s="428" t="s">
        <v>1732</v>
      </c>
      <c r="Y122" s="429" t="str">
        <f t="shared" si="80"/>
        <v>ab</v>
      </c>
      <c r="Z122" s="429" t="str">
        <f t="shared" si="81"/>
        <v>ab</v>
      </c>
      <c r="AA122" s="430" t="str">
        <f t="shared" si="82"/>
        <v>ab</v>
      </c>
      <c r="AB122" s="430" t="str">
        <f t="shared" si="83"/>
        <v>ab</v>
      </c>
      <c r="AC122" s="686"/>
      <c r="AD122" s="425">
        <f>'STUDENT PROFILE'!$A$54</f>
        <v>48</v>
      </c>
      <c r="AE122" s="438" t="str">
        <f>'STUDENT PROFILE'!$C$54</f>
        <v>Shubham</v>
      </c>
      <c r="AF122" s="427">
        <f>'STUDENT PROFILE'!$D$54</f>
        <v>2770</v>
      </c>
      <c r="AG122" s="440">
        <v>20</v>
      </c>
      <c r="AH122" s="429">
        <f t="shared" si="84"/>
        <v>18</v>
      </c>
      <c r="AI122" s="429">
        <f t="shared" si="85"/>
        <v>20</v>
      </c>
      <c r="AJ122" s="430" t="str">
        <f t="shared" si="86"/>
        <v>E2</v>
      </c>
      <c r="AK122" s="430" t="str">
        <f t="shared" si="87"/>
        <v>3</v>
      </c>
      <c r="AL122" s="429" t="str">
        <f t="shared" si="88"/>
        <v>ab</v>
      </c>
      <c r="AM122" s="429" t="str">
        <f t="shared" si="89"/>
        <v>ab</v>
      </c>
      <c r="AN122" s="429">
        <f t="shared" si="90"/>
        <v>6</v>
      </c>
      <c r="AO122" s="430">
        <f t="shared" si="91"/>
        <v>6</v>
      </c>
      <c r="AP122" s="430" t="str">
        <f t="shared" si="92"/>
        <v>E2</v>
      </c>
      <c r="AQ122" s="686"/>
      <c r="AR122" s="425">
        <f>'STUDENT PROFILE'!$A$54</f>
        <v>48</v>
      </c>
      <c r="AS122" s="438" t="str">
        <f>'STUDENT PROFILE'!$C$54</f>
        <v>Shubham</v>
      </c>
      <c r="AT122" s="427">
        <f>'STUDENT PROFILE'!$D$54</f>
        <v>2770</v>
      </c>
      <c r="AU122" s="428">
        <v>2</v>
      </c>
      <c r="AV122" s="428">
        <v>2</v>
      </c>
      <c r="AW122" s="428">
        <v>2</v>
      </c>
      <c r="AX122" s="428"/>
      <c r="AY122" s="428"/>
      <c r="AZ122" s="428">
        <v>5</v>
      </c>
      <c r="BA122" s="429">
        <f t="shared" si="93"/>
        <v>11</v>
      </c>
      <c r="BB122" s="429">
        <f t="shared" si="94"/>
        <v>14</v>
      </c>
      <c r="BC122" s="430" t="str">
        <f t="shared" si="95"/>
        <v>E2</v>
      </c>
      <c r="BD122" s="430" t="str">
        <f t="shared" si="96"/>
        <v>3</v>
      </c>
      <c r="BE122" s="686"/>
      <c r="BF122" s="425">
        <f>'STUDENT PROFILE'!$A$54</f>
        <v>48</v>
      </c>
      <c r="BG122" s="438" t="str">
        <f>'STUDENT PROFILE'!$C$54</f>
        <v>Shubham</v>
      </c>
      <c r="BH122" s="427">
        <f>'STUDENT PROFILE'!$D$54</f>
        <v>2770</v>
      </c>
      <c r="BI122" s="428">
        <v>2</v>
      </c>
      <c r="BJ122" s="428">
        <v>2</v>
      </c>
      <c r="BK122" s="428">
        <v>2</v>
      </c>
      <c r="BL122" s="428"/>
      <c r="BM122" s="428"/>
      <c r="BN122" s="428">
        <v>5</v>
      </c>
      <c r="BO122" s="429">
        <f t="shared" si="97"/>
        <v>11</v>
      </c>
      <c r="BP122" s="429">
        <f t="shared" si="98"/>
        <v>14</v>
      </c>
      <c r="BQ122" s="430" t="str">
        <f t="shared" si="99"/>
        <v>E2</v>
      </c>
      <c r="BR122" s="430" t="str">
        <f t="shared" si="100"/>
        <v>3</v>
      </c>
      <c r="BS122" s="686"/>
      <c r="BT122" s="464">
        <f>'STUDENT PROFILE'!$A$54</f>
        <v>48</v>
      </c>
      <c r="BU122" s="468" t="str">
        <f>'STUDENT PROFILE'!$C$54</f>
        <v>Shubham</v>
      </c>
      <c r="BV122" s="466">
        <f>'STUDENT PROFILE'!$D$54</f>
        <v>2770</v>
      </c>
      <c r="BW122" s="440">
        <v>20</v>
      </c>
      <c r="BX122" s="429">
        <f t="shared" si="101"/>
        <v>23</v>
      </c>
      <c r="BY122" s="429">
        <f t="shared" si="102"/>
        <v>25</v>
      </c>
      <c r="BZ122" s="430" t="str">
        <f t="shared" si="103"/>
        <v>E1</v>
      </c>
      <c r="CA122" s="430" t="str">
        <f t="shared" si="104"/>
        <v>2</v>
      </c>
      <c r="CB122" s="429">
        <f t="shared" si="105"/>
        <v>1.4</v>
      </c>
      <c r="CC122" s="429">
        <f t="shared" si="106"/>
        <v>1.4</v>
      </c>
      <c r="CD122" s="429">
        <f t="shared" si="107"/>
        <v>7.5</v>
      </c>
      <c r="CE122" s="430">
        <f t="shared" si="108"/>
        <v>10</v>
      </c>
      <c r="CF122" s="430" t="str">
        <f t="shared" si="109"/>
        <v>E2</v>
      </c>
      <c r="CG122" s="686"/>
      <c r="CH122" s="425">
        <f>'STUDENT PROFILE'!$A$54</f>
        <v>48</v>
      </c>
      <c r="CI122" s="438" t="str">
        <f>'STUDENT PROFILE'!$C$54</f>
        <v>Shubham</v>
      </c>
      <c r="CJ122" s="427">
        <f>'STUDENT PROFILE'!$D$54</f>
        <v>2770</v>
      </c>
      <c r="CK122" s="429" t="str">
        <f t="shared" si="67"/>
        <v>ab</v>
      </c>
      <c r="CL122" s="429" t="str">
        <f t="shared" si="68"/>
        <v>ab</v>
      </c>
      <c r="CM122" s="429">
        <f t="shared" si="69"/>
        <v>6</v>
      </c>
      <c r="CN122" s="430">
        <f t="shared" si="70"/>
        <v>6</v>
      </c>
      <c r="CO122" s="429">
        <f t="shared" si="71"/>
        <v>1.4</v>
      </c>
      <c r="CP122" s="429">
        <f t="shared" si="72"/>
        <v>1.4</v>
      </c>
      <c r="CQ122" s="429">
        <f t="shared" si="73"/>
        <v>7.5</v>
      </c>
      <c r="CR122" s="433">
        <f t="shared" si="74"/>
        <v>10</v>
      </c>
      <c r="CS122" s="433">
        <f t="shared" si="110"/>
        <v>7</v>
      </c>
      <c r="CT122" s="433">
        <f t="shared" si="111"/>
        <v>23</v>
      </c>
      <c r="CU122" s="430">
        <f t="shared" si="112"/>
        <v>16</v>
      </c>
      <c r="CV122" s="430" t="str">
        <f t="shared" si="113"/>
        <v>E2</v>
      </c>
      <c r="CW122" s="430" t="str">
        <f t="shared" si="114"/>
        <v>3</v>
      </c>
      <c r="CX122" s="686"/>
      <c r="CY122" s="425">
        <f>'STUDENT PROFILE'!$A$54</f>
        <v>48</v>
      </c>
      <c r="CZ122" s="438" t="str">
        <f>'STUDENT PROFILE'!$C$54</f>
        <v>Shubham</v>
      </c>
      <c r="DA122" s="427">
        <f>'STUDENT PROFILE'!$D$54</f>
        <v>2770</v>
      </c>
      <c r="DB122" s="429" t="str">
        <f t="shared" si="115"/>
        <v>ab</v>
      </c>
      <c r="DC122" s="429" t="str">
        <f t="shared" si="116"/>
        <v>ab</v>
      </c>
      <c r="DD122" s="429" t="str">
        <f t="shared" si="117"/>
        <v>E2</v>
      </c>
      <c r="DE122" s="430" t="str">
        <f t="shared" si="118"/>
        <v>E2</v>
      </c>
      <c r="DF122" s="429" t="str">
        <f t="shared" si="119"/>
        <v>E2</v>
      </c>
      <c r="DG122" s="429" t="str">
        <f t="shared" si="120"/>
        <v>E2</v>
      </c>
      <c r="DH122" s="429" t="str">
        <f t="shared" si="121"/>
        <v>E1</v>
      </c>
      <c r="DI122" s="433">
        <f t="shared" si="122"/>
        <v>0</v>
      </c>
      <c r="DJ122" s="430" t="str">
        <f t="shared" si="123"/>
        <v>E2</v>
      </c>
      <c r="DK122" s="430" t="str">
        <f t="shared" si="124"/>
        <v>E1</v>
      </c>
      <c r="DL122" s="430" t="str">
        <f t="shared" si="125"/>
        <v>E2</v>
      </c>
    </row>
    <row r="123" spans="1:116" s="448" customFormat="1" ht="15" customHeight="1">
      <c r="A123" s="686"/>
      <c r="B123" s="425">
        <f>'STUDENT PROFILE'!$A$55</f>
        <v>49</v>
      </c>
      <c r="C123" s="438" t="str">
        <f>'STUDENT PROFILE'!$C$55</f>
        <v>Rahul</v>
      </c>
      <c r="D123" s="427">
        <f>'STUDENT PROFILE'!$D$55</f>
        <v>2772</v>
      </c>
      <c r="E123" s="428">
        <v>2</v>
      </c>
      <c r="F123" s="428">
        <v>2</v>
      </c>
      <c r="G123" s="428">
        <v>2</v>
      </c>
      <c r="H123" s="428"/>
      <c r="I123" s="428"/>
      <c r="J123" s="428" t="s">
        <v>1732</v>
      </c>
      <c r="K123" s="429" t="str">
        <f t="shared" si="76"/>
        <v>ab</v>
      </c>
      <c r="L123" s="429" t="str">
        <f t="shared" si="77"/>
        <v>ab</v>
      </c>
      <c r="M123" s="430" t="str">
        <f t="shared" si="78"/>
        <v>ab</v>
      </c>
      <c r="N123" s="430" t="str">
        <f t="shared" si="79"/>
        <v>ab</v>
      </c>
      <c r="O123" s="770"/>
      <c r="P123" s="425">
        <f>'STUDENT PROFILE'!$A$55</f>
        <v>49</v>
      </c>
      <c r="Q123" s="438" t="str">
        <f>'STUDENT PROFILE'!$C$55</f>
        <v>Rahul</v>
      </c>
      <c r="R123" s="427">
        <f>'STUDENT PROFILE'!$D$55</f>
        <v>2772</v>
      </c>
      <c r="S123" s="428">
        <v>2</v>
      </c>
      <c r="T123" s="428">
        <v>2</v>
      </c>
      <c r="U123" s="428">
        <v>2</v>
      </c>
      <c r="V123" s="428"/>
      <c r="W123" s="428"/>
      <c r="X123" s="428" t="s">
        <v>1732</v>
      </c>
      <c r="Y123" s="429" t="str">
        <f t="shared" si="80"/>
        <v>ab</v>
      </c>
      <c r="Z123" s="429" t="str">
        <f t="shared" si="81"/>
        <v>ab</v>
      </c>
      <c r="AA123" s="430" t="str">
        <f t="shared" si="82"/>
        <v>ab</v>
      </c>
      <c r="AB123" s="430" t="str">
        <f t="shared" si="83"/>
        <v>ab</v>
      </c>
      <c r="AC123" s="686"/>
      <c r="AD123" s="425">
        <f>'STUDENT PROFILE'!$A$55</f>
        <v>49</v>
      </c>
      <c r="AE123" s="438" t="str">
        <f>'STUDENT PROFILE'!$C$55</f>
        <v>Rahul</v>
      </c>
      <c r="AF123" s="427">
        <f>'STUDENT PROFILE'!$D$55</f>
        <v>2772</v>
      </c>
      <c r="AG123" s="440">
        <v>20</v>
      </c>
      <c r="AH123" s="429">
        <f t="shared" si="84"/>
        <v>18</v>
      </c>
      <c r="AI123" s="429">
        <f t="shared" si="85"/>
        <v>20</v>
      </c>
      <c r="AJ123" s="430" t="str">
        <f t="shared" si="86"/>
        <v>E2</v>
      </c>
      <c r="AK123" s="430" t="str">
        <f t="shared" si="87"/>
        <v>3</v>
      </c>
      <c r="AL123" s="429" t="str">
        <f t="shared" si="88"/>
        <v>ab</v>
      </c>
      <c r="AM123" s="429" t="str">
        <f t="shared" si="89"/>
        <v>ab</v>
      </c>
      <c r="AN123" s="429">
        <f t="shared" si="90"/>
        <v>6</v>
      </c>
      <c r="AO123" s="430">
        <f t="shared" si="91"/>
        <v>6</v>
      </c>
      <c r="AP123" s="430" t="str">
        <f t="shared" si="92"/>
        <v>E2</v>
      </c>
      <c r="AQ123" s="686"/>
      <c r="AR123" s="425">
        <f>'STUDENT PROFILE'!$A$55</f>
        <v>49</v>
      </c>
      <c r="AS123" s="438" t="str">
        <f>'STUDENT PROFILE'!$C$55</f>
        <v>Rahul</v>
      </c>
      <c r="AT123" s="427">
        <f>'STUDENT PROFILE'!$D$55</f>
        <v>2772</v>
      </c>
      <c r="AU123" s="428">
        <v>2</v>
      </c>
      <c r="AV123" s="428">
        <v>2</v>
      </c>
      <c r="AW123" s="428">
        <v>2</v>
      </c>
      <c r="AX123" s="428"/>
      <c r="AY123" s="428"/>
      <c r="AZ123" s="428">
        <v>5</v>
      </c>
      <c r="BA123" s="429">
        <f t="shared" si="93"/>
        <v>11</v>
      </c>
      <c r="BB123" s="429">
        <f t="shared" si="94"/>
        <v>14</v>
      </c>
      <c r="BC123" s="430" t="str">
        <f t="shared" si="95"/>
        <v>E2</v>
      </c>
      <c r="BD123" s="430" t="str">
        <f t="shared" si="96"/>
        <v>3</v>
      </c>
      <c r="BE123" s="686"/>
      <c r="BF123" s="425">
        <f>'STUDENT PROFILE'!$A$55</f>
        <v>49</v>
      </c>
      <c r="BG123" s="438" t="str">
        <f>'STUDENT PROFILE'!$C$55</f>
        <v>Rahul</v>
      </c>
      <c r="BH123" s="427">
        <f>'STUDENT PROFILE'!$D$55</f>
        <v>2772</v>
      </c>
      <c r="BI123" s="428">
        <v>2</v>
      </c>
      <c r="BJ123" s="428">
        <v>2</v>
      </c>
      <c r="BK123" s="428">
        <v>2</v>
      </c>
      <c r="BL123" s="428"/>
      <c r="BM123" s="428"/>
      <c r="BN123" s="428">
        <v>5</v>
      </c>
      <c r="BO123" s="429">
        <f t="shared" si="97"/>
        <v>11</v>
      </c>
      <c r="BP123" s="429">
        <f t="shared" si="98"/>
        <v>14</v>
      </c>
      <c r="BQ123" s="430" t="str">
        <f t="shared" si="99"/>
        <v>E2</v>
      </c>
      <c r="BR123" s="430" t="str">
        <f t="shared" si="100"/>
        <v>3</v>
      </c>
      <c r="BS123" s="686"/>
      <c r="BT123" s="464">
        <f>'STUDENT PROFILE'!$A$55</f>
        <v>49</v>
      </c>
      <c r="BU123" s="468" t="str">
        <f>'STUDENT PROFILE'!$C$55</f>
        <v>Rahul</v>
      </c>
      <c r="BV123" s="466">
        <f>'STUDENT PROFILE'!$D$55</f>
        <v>2772</v>
      </c>
      <c r="BW123" s="440">
        <v>20</v>
      </c>
      <c r="BX123" s="429">
        <f t="shared" si="101"/>
        <v>23</v>
      </c>
      <c r="BY123" s="429">
        <f t="shared" si="102"/>
        <v>25</v>
      </c>
      <c r="BZ123" s="430" t="str">
        <f t="shared" si="103"/>
        <v>E1</v>
      </c>
      <c r="CA123" s="430" t="str">
        <f t="shared" si="104"/>
        <v>2</v>
      </c>
      <c r="CB123" s="429">
        <f t="shared" si="105"/>
        <v>1.4</v>
      </c>
      <c r="CC123" s="429">
        <f t="shared" si="106"/>
        <v>1.4</v>
      </c>
      <c r="CD123" s="429">
        <f t="shared" si="107"/>
        <v>7.5</v>
      </c>
      <c r="CE123" s="430">
        <f t="shared" si="108"/>
        <v>10</v>
      </c>
      <c r="CF123" s="430" t="str">
        <f t="shared" si="109"/>
        <v>E2</v>
      </c>
      <c r="CG123" s="686"/>
      <c r="CH123" s="425">
        <f>'STUDENT PROFILE'!$A$55</f>
        <v>49</v>
      </c>
      <c r="CI123" s="438" t="str">
        <f>'STUDENT PROFILE'!$C$55</f>
        <v>Rahul</v>
      </c>
      <c r="CJ123" s="427">
        <f>'STUDENT PROFILE'!$D$55</f>
        <v>2772</v>
      </c>
      <c r="CK123" s="429" t="str">
        <f t="shared" si="67"/>
        <v>ab</v>
      </c>
      <c r="CL123" s="429" t="str">
        <f t="shared" si="68"/>
        <v>ab</v>
      </c>
      <c r="CM123" s="429">
        <f t="shared" si="69"/>
        <v>6</v>
      </c>
      <c r="CN123" s="430">
        <f t="shared" si="70"/>
        <v>6</v>
      </c>
      <c r="CO123" s="429">
        <f t="shared" si="71"/>
        <v>1.4</v>
      </c>
      <c r="CP123" s="429">
        <f t="shared" si="72"/>
        <v>1.4</v>
      </c>
      <c r="CQ123" s="429">
        <f t="shared" si="73"/>
        <v>7.5</v>
      </c>
      <c r="CR123" s="433">
        <f t="shared" si="74"/>
        <v>10</v>
      </c>
      <c r="CS123" s="433">
        <f t="shared" si="110"/>
        <v>7</v>
      </c>
      <c r="CT123" s="433">
        <f t="shared" si="111"/>
        <v>23</v>
      </c>
      <c r="CU123" s="430">
        <f t="shared" si="112"/>
        <v>16</v>
      </c>
      <c r="CV123" s="430" t="str">
        <f t="shared" si="113"/>
        <v>E2</v>
      </c>
      <c r="CW123" s="430" t="str">
        <f t="shared" si="114"/>
        <v>3</v>
      </c>
      <c r="CX123" s="686"/>
      <c r="CY123" s="425">
        <f>'STUDENT PROFILE'!$A$55</f>
        <v>49</v>
      </c>
      <c r="CZ123" s="438" t="str">
        <f>'STUDENT PROFILE'!$C$55</f>
        <v>Rahul</v>
      </c>
      <c r="DA123" s="427">
        <f>'STUDENT PROFILE'!$D$55</f>
        <v>2772</v>
      </c>
      <c r="DB123" s="429" t="str">
        <f t="shared" si="115"/>
        <v>ab</v>
      </c>
      <c r="DC123" s="429" t="str">
        <f t="shared" si="116"/>
        <v>ab</v>
      </c>
      <c r="DD123" s="429" t="str">
        <f t="shared" si="117"/>
        <v>E2</v>
      </c>
      <c r="DE123" s="430" t="str">
        <f t="shared" si="118"/>
        <v>E2</v>
      </c>
      <c r="DF123" s="429" t="str">
        <f t="shared" si="119"/>
        <v>E2</v>
      </c>
      <c r="DG123" s="429" t="str">
        <f t="shared" si="120"/>
        <v>E2</v>
      </c>
      <c r="DH123" s="429" t="str">
        <f t="shared" si="121"/>
        <v>E1</v>
      </c>
      <c r="DI123" s="433">
        <f t="shared" si="122"/>
        <v>0</v>
      </c>
      <c r="DJ123" s="430" t="str">
        <f t="shared" si="123"/>
        <v>E2</v>
      </c>
      <c r="DK123" s="430" t="str">
        <f t="shared" si="124"/>
        <v>E1</v>
      </c>
      <c r="DL123" s="430" t="str">
        <f t="shared" si="125"/>
        <v>E2</v>
      </c>
    </row>
    <row r="124" spans="1:116" s="448" customFormat="1" ht="15" customHeight="1">
      <c r="A124" s="686"/>
      <c r="B124" s="425">
        <f>'STUDENT PROFILE'!$A$56</f>
        <v>50</v>
      </c>
      <c r="C124" s="438" t="str">
        <f>'STUDENT PROFILE'!$C$56</f>
        <v>Nitin</v>
      </c>
      <c r="D124" s="427">
        <f>'STUDENT PROFILE'!$D$56</f>
        <v>2773</v>
      </c>
      <c r="E124" s="428">
        <v>2</v>
      </c>
      <c r="F124" s="428">
        <v>2</v>
      </c>
      <c r="G124" s="428">
        <v>2</v>
      </c>
      <c r="H124" s="428"/>
      <c r="I124" s="428"/>
      <c r="J124" s="428" t="s">
        <v>1732</v>
      </c>
      <c r="K124" s="429" t="str">
        <f t="shared" si="76"/>
        <v>ab</v>
      </c>
      <c r="L124" s="429" t="str">
        <f t="shared" si="77"/>
        <v>ab</v>
      </c>
      <c r="M124" s="430" t="str">
        <f t="shared" si="78"/>
        <v>ab</v>
      </c>
      <c r="N124" s="430" t="str">
        <f t="shared" si="79"/>
        <v>ab</v>
      </c>
      <c r="O124" s="770"/>
      <c r="P124" s="425">
        <f>'STUDENT PROFILE'!$A$56</f>
        <v>50</v>
      </c>
      <c r="Q124" s="438" t="str">
        <f>'STUDENT PROFILE'!$C$56</f>
        <v>Nitin</v>
      </c>
      <c r="R124" s="427">
        <f>'STUDENT PROFILE'!$D$56</f>
        <v>2773</v>
      </c>
      <c r="S124" s="428">
        <v>2</v>
      </c>
      <c r="T124" s="428">
        <v>2</v>
      </c>
      <c r="U124" s="428">
        <v>2</v>
      </c>
      <c r="V124" s="428"/>
      <c r="W124" s="428"/>
      <c r="X124" s="428" t="s">
        <v>1732</v>
      </c>
      <c r="Y124" s="429" t="str">
        <f t="shared" si="80"/>
        <v>ab</v>
      </c>
      <c r="Z124" s="429" t="str">
        <f t="shared" si="81"/>
        <v>ab</v>
      </c>
      <c r="AA124" s="430" t="str">
        <f t="shared" si="82"/>
        <v>ab</v>
      </c>
      <c r="AB124" s="430" t="str">
        <f t="shared" si="83"/>
        <v>ab</v>
      </c>
      <c r="AC124" s="686"/>
      <c r="AD124" s="425">
        <f>'STUDENT PROFILE'!$A$56</f>
        <v>50</v>
      </c>
      <c r="AE124" s="438" t="str">
        <f>'STUDENT PROFILE'!$C$56</f>
        <v>Nitin</v>
      </c>
      <c r="AF124" s="427">
        <f>'STUDENT PROFILE'!$D$56</f>
        <v>2773</v>
      </c>
      <c r="AG124" s="440">
        <v>20</v>
      </c>
      <c r="AH124" s="429">
        <f t="shared" si="84"/>
        <v>18</v>
      </c>
      <c r="AI124" s="429">
        <f t="shared" si="85"/>
        <v>20</v>
      </c>
      <c r="AJ124" s="430" t="str">
        <f t="shared" si="86"/>
        <v>E2</v>
      </c>
      <c r="AK124" s="430" t="str">
        <f t="shared" si="87"/>
        <v>3</v>
      </c>
      <c r="AL124" s="429" t="str">
        <f t="shared" si="88"/>
        <v>ab</v>
      </c>
      <c r="AM124" s="429" t="str">
        <f t="shared" si="89"/>
        <v>ab</v>
      </c>
      <c r="AN124" s="429">
        <f t="shared" si="90"/>
        <v>6</v>
      </c>
      <c r="AO124" s="430">
        <f t="shared" si="91"/>
        <v>6</v>
      </c>
      <c r="AP124" s="430" t="str">
        <f t="shared" si="92"/>
        <v>E2</v>
      </c>
      <c r="AQ124" s="686"/>
      <c r="AR124" s="425">
        <f>'STUDENT PROFILE'!$A$56</f>
        <v>50</v>
      </c>
      <c r="AS124" s="438" t="str">
        <f>'STUDENT PROFILE'!$C$56</f>
        <v>Nitin</v>
      </c>
      <c r="AT124" s="427">
        <f>'STUDENT PROFILE'!$D$56</f>
        <v>2773</v>
      </c>
      <c r="AU124" s="428">
        <v>2</v>
      </c>
      <c r="AV124" s="428">
        <v>2</v>
      </c>
      <c r="AW124" s="428">
        <v>2</v>
      </c>
      <c r="AX124" s="428"/>
      <c r="AY124" s="428"/>
      <c r="AZ124" s="428">
        <v>5</v>
      </c>
      <c r="BA124" s="429">
        <f t="shared" si="93"/>
        <v>11</v>
      </c>
      <c r="BB124" s="429">
        <f t="shared" si="94"/>
        <v>14</v>
      </c>
      <c r="BC124" s="430" t="str">
        <f t="shared" si="95"/>
        <v>E2</v>
      </c>
      <c r="BD124" s="430" t="str">
        <f t="shared" si="96"/>
        <v>3</v>
      </c>
      <c r="BE124" s="686"/>
      <c r="BF124" s="425">
        <f>'STUDENT PROFILE'!$A$56</f>
        <v>50</v>
      </c>
      <c r="BG124" s="438" t="str">
        <f>'STUDENT PROFILE'!$C$56</f>
        <v>Nitin</v>
      </c>
      <c r="BH124" s="427">
        <f>'STUDENT PROFILE'!$D$56</f>
        <v>2773</v>
      </c>
      <c r="BI124" s="428">
        <v>2</v>
      </c>
      <c r="BJ124" s="428">
        <v>2</v>
      </c>
      <c r="BK124" s="428">
        <v>2</v>
      </c>
      <c r="BL124" s="428"/>
      <c r="BM124" s="428"/>
      <c r="BN124" s="428">
        <v>5</v>
      </c>
      <c r="BO124" s="429">
        <f t="shared" si="97"/>
        <v>11</v>
      </c>
      <c r="BP124" s="429">
        <f t="shared" si="98"/>
        <v>14</v>
      </c>
      <c r="BQ124" s="430" t="str">
        <f t="shared" si="99"/>
        <v>E2</v>
      </c>
      <c r="BR124" s="430" t="str">
        <f t="shared" si="100"/>
        <v>3</v>
      </c>
      <c r="BS124" s="686"/>
      <c r="BT124" s="464">
        <f>'STUDENT PROFILE'!$A$56</f>
        <v>50</v>
      </c>
      <c r="BU124" s="468" t="str">
        <f>'STUDENT PROFILE'!$C$56</f>
        <v>Nitin</v>
      </c>
      <c r="BV124" s="466">
        <f>'STUDENT PROFILE'!$D$56</f>
        <v>2773</v>
      </c>
      <c r="BW124" s="440">
        <v>20</v>
      </c>
      <c r="BX124" s="429">
        <f t="shared" si="101"/>
        <v>23</v>
      </c>
      <c r="BY124" s="429">
        <f t="shared" si="102"/>
        <v>25</v>
      </c>
      <c r="BZ124" s="430" t="str">
        <f t="shared" si="103"/>
        <v>E1</v>
      </c>
      <c r="CA124" s="430" t="str">
        <f t="shared" si="104"/>
        <v>2</v>
      </c>
      <c r="CB124" s="429">
        <f t="shared" si="105"/>
        <v>1.4</v>
      </c>
      <c r="CC124" s="429">
        <f t="shared" si="106"/>
        <v>1.4</v>
      </c>
      <c r="CD124" s="429">
        <f t="shared" si="107"/>
        <v>7.5</v>
      </c>
      <c r="CE124" s="430">
        <f t="shared" si="108"/>
        <v>10</v>
      </c>
      <c r="CF124" s="430" t="str">
        <f t="shared" si="109"/>
        <v>E2</v>
      </c>
      <c r="CG124" s="686"/>
      <c r="CH124" s="425">
        <f>'STUDENT PROFILE'!$A$56</f>
        <v>50</v>
      </c>
      <c r="CI124" s="438" t="str">
        <f>'STUDENT PROFILE'!$C$56</f>
        <v>Nitin</v>
      </c>
      <c r="CJ124" s="427">
        <f>'STUDENT PROFILE'!$D$56</f>
        <v>2773</v>
      </c>
      <c r="CK124" s="429" t="str">
        <f t="shared" si="67"/>
        <v>ab</v>
      </c>
      <c r="CL124" s="429" t="str">
        <f t="shared" si="68"/>
        <v>ab</v>
      </c>
      <c r="CM124" s="429">
        <f t="shared" si="69"/>
        <v>6</v>
      </c>
      <c r="CN124" s="430">
        <f t="shared" si="70"/>
        <v>6</v>
      </c>
      <c r="CO124" s="429">
        <f t="shared" si="71"/>
        <v>1.4</v>
      </c>
      <c r="CP124" s="429">
        <f t="shared" si="72"/>
        <v>1.4</v>
      </c>
      <c r="CQ124" s="429">
        <f t="shared" si="73"/>
        <v>7.5</v>
      </c>
      <c r="CR124" s="433">
        <f t="shared" si="74"/>
        <v>10</v>
      </c>
      <c r="CS124" s="433">
        <f t="shared" si="110"/>
        <v>7</v>
      </c>
      <c r="CT124" s="433">
        <f t="shared" si="111"/>
        <v>23</v>
      </c>
      <c r="CU124" s="430">
        <f t="shared" si="112"/>
        <v>16</v>
      </c>
      <c r="CV124" s="430" t="str">
        <f t="shared" si="113"/>
        <v>E2</v>
      </c>
      <c r="CW124" s="430" t="str">
        <f t="shared" si="114"/>
        <v>3</v>
      </c>
      <c r="CX124" s="686"/>
      <c r="CY124" s="425">
        <f>'STUDENT PROFILE'!$A$56</f>
        <v>50</v>
      </c>
      <c r="CZ124" s="438" t="str">
        <f>'STUDENT PROFILE'!$C$56</f>
        <v>Nitin</v>
      </c>
      <c r="DA124" s="427">
        <f>'STUDENT PROFILE'!$D$56</f>
        <v>2773</v>
      </c>
      <c r="DB124" s="429" t="str">
        <f t="shared" si="115"/>
        <v>ab</v>
      </c>
      <c r="DC124" s="429" t="str">
        <f t="shared" si="116"/>
        <v>ab</v>
      </c>
      <c r="DD124" s="429" t="str">
        <f t="shared" si="117"/>
        <v>E2</v>
      </c>
      <c r="DE124" s="430" t="str">
        <f t="shared" si="118"/>
        <v>E2</v>
      </c>
      <c r="DF124" s="429" t="str">
        <f t="shared" si="119"/>
        <v>E2</v>
      </c>
      <c r="DG124" s="429" t="str">
        <f t="shared" si="120"/>
        <v>E2</v>
      </c>
      <c r="DH124" s="429" t="str">
        <f t="shared" si="121"/>
        <v>E1</v>
      </c>
      <c r="DI124" s="433">
        <f t="shared" si="122"/>
        <v>0</v>
      </c>
      <c r="DJ124" s="430" t="str">
        <f t="shared" si="123"/>
        <v>E2</v>
      </c>
      <c r="DK124" s="430" t="str">
        <f t="shared" si="124"/>
        <v>E1</v>
      </c>
      <c r="DL124" s="430" t="str">
        <f t="shared" si="125"/>
        <v>E2</v>
      </c>
    </row>
    <row r="125" spans="1:116" s="448" customFormat="1" ht="7.5" customHeight="1">
      <c r="A125" s="686"/>
      <c r="B125" s="706"/>
      <c r="C125" s="706"/>
      <c r="D125" s="706"/>
      <c r="E125" s="706"/>
      <c r="F125" s="706"/>
      <c r="G125" s="706"/>
      <c r="H125" s="706"/>
      <c r="I125" s="706"/>
      <c r="J125" s="706"/>
      <c r="K125" s="706"/>
      <c r="L125" s="706"/>
      <c r="M125" s="706"/>
      <c r="N125" s="706"/>
      <c r="O125" s="770"/>
      <c r="P125" s="706"/>
      <c r="Q125" s="706"/>
      <c r="R125" s="706"/>
      <c r="S125" s="706"/>
      <c r="T125" s="706"/>
      <c r="U125" s="706"/>
      <c r="V125" s="706"/>
      <c r="W125" s="706"/>
      <c r="X125" s="706"/>
      <c r="Y125" s="706"/>
      <c r="Z125" s="706"/>
      <c r="AA125" s="706"/>
      <c r="AB125" s="706"/>
      <c r="AC125" s="686"/>
      <c r="AD125" s="706"/>
      <c r="AE125" s="706"/>
      <c r="AF125" s="706"/>
      <c r="AG125" s="706"/>
      <c r="AH125" s="706"/>
      <c r="AI125" s="706"/>
      <c r="AJ125" s="706"/>
      <c r="AK125" s="706"/>
      <c r="AL125" s="706"/>
      <c r="AM125" s="706"/>
      <c r="AN125" s="706"/>
      <c r="AO125" s="706"/>
      <c r="AP125" s="706"/>
      <c r="AQ125" s="686"/>
      <c r="AR125" s="706"/>
      <c r="AS125" s="706"/>
      <c r="AT125" s="706"/>
      <c r="AU125" s="706"/>
      <c r="AV125" s="706"/>
      <c r="AW125" s="706"/>
      <c r="AX125" s="706"/>
      <c r="AY125" s="706"/>
      <c r="AZ125" s="706"/>
      <c r="BA125" s="706"/>
      <c r="BB125" s="706"/>
      <c r="BC125" s="706"/>
      <c r="BD125" s="706"/>
      <c r="BE125" s="686"/>
      <c r="BF125" s="706"/>
      <c r="BG125" s="706"/>
      <c r="BH125" s="706"/>
      <c r="BI125" s="706"/>
      <c r="BJ125" s="706"/>
      <c r="BK125" s="706"/>
      <c r="BL125" s="706"/>
      <c r="BM125" s="706"/>
      <c r="BN125" s="706"/>
      <c r="BO125" s="706"/>
      <c r="BP125" s="706"/>
      <c r="BQ125" s="706"/>
      <c r="BR125" s="706"/>
      <c r="BS125" s="686"/>
      <c r="BT125" s="706"/>
      <c r="BU125" s="706"/>
      <c r="BV125" s="706"/>
      <c r="BW125" s="706"/>
      <c r="BX125" s="706"/>
      <c r="BY125" s="706"/>
      <c r="BZ125" s="706"/>
      <c r="CA125" s="706"/>
      <c r="CB125" s="706"/>
      <c r="CC125" s="706"/>
      <c r="CD125" s="706"/>
      <c r="CE125" s="706"/>
      <c r="CF125" s="706"/>
      <c r="CG125" s="686"/>
      <c r="CH125" s="735"/>
      <c r="CI125" s="736"/>
      <c r="CJ125" s="736"/>
      <c r="CK125" s="736"/>
      <c r="CL125" s="736"/>
      <c r="CM125" s="736"/>
      <c r="CN125" s="736"/>
      <c r="CO125" s="736"/>
      <c r="CP125" s="736"/>
      <c r="CQ125" s="736"/>
      <c r="CR125" s="736"/>
      <c r="CS125" s="736"/>
      <c r="CT125" s="736"/>
      <c r="CU125" s="736"/>
      <c r="CV125" s="736"/>
      <c r="CW125" s="736"/>
      <c r="CX125" s="686"/>
      <c r="CY125" s="735"/>
      <c r="CZ125" s="736"/>
      <c r="DA125" s="736"/>
      <c r="DB125" s="736"/>
      <c r="DC125" s="736"/>
      <c r="DD125" s="736"/>
      <c r="DE125" s="736"/>
      <c r="DF125" s="736"/>
      <c r="DG125" s="736"/>
      <c r="DH125" s="736"/>
      <c r="DI125" s="736"/>
      <c r="DJ125" s="736"/>
      <c r="DK125" s="736"/>
      <c r="DL125" s="736"/>
    </row>
    <row r="126" spans="1:116" s="448" customFormat="1" ht="16.5" customHeight="1">
      <c r="A126" s="686"/>
      <c r="B126" s="691" t="s">
        <v>927</v>
      </c>
      <c r="C126" s="691"/>
      <c r="D126" s="441">
        <f>COUNT(J75:J124)</f>
        <v>45</v>
      </c>
      <c r="E126" s="682" t="s">
        <v>928</v>
      </c>
      <c r="F126" s="682"/>
      <c r="G126" s="682"/>
      <c r="H126" s="421">
        <f>COUNTIF(L75:L124,"&gt;=33")</f>
        <v>35</v>
      </c>
      <c r="I126" s="682" t="s">
        <v>943</v>
      </c>
      <c r="J126" s="682"/>
      <c r="K126" s="682"/>
      <c r="L126" s="443">
        <f>COUNTIF(L75:L124,"AB")</f>
        <v>5</v>
      </c>
      <c r="M126" s="444" t="s">
        <v>944</v>
      </c>
      <c r="N126" s="441">
        <f>IF(ISNUMBER(H126),(H126/D126*100),"")</f>
        <v>77.777777777777786</v>
      </c>
      <c r="O126" s="770"/>
      <c r="P126" s="691" t="s">
        <v>927</v>
      </c>
      <c r="Q126" s="691"/>
      <c r="R126" s="441">
        <f>COUNT(X75:X124)</f>
        <v>45</v>
      </c>
      <c r="S126" s="682" t="s">
        <v>928</v>
      </c>
      <c r="T126" s="682"/>
      <c r="U126" s="682"/>
      <c r="V126" s="421">
        <f>COUNTIF(Z75:Z124,"&gt;=33")</f>
        <v>35</v>
      </c>
      <c r="W126" s="682" t="s">
        <v>943</v>
      </c>
      <c r="X126" s="682"/>
      <c r="Y126" s="682"/>
      <c r="Z126" s="443">
        <f>COUNTIF(Z75:Z124,"AB")</f>
        <v>5</v>
      </c>
      <c r="AA126" s="444" t="s">
        <v>944</v>
      </c>
      <c r="AB126" s="441">
        <f>IF(ISNUMBER(V126),(V126/R126*100),"")</f>
        <v>77.777777777777786</v>
      </c>
      <c r="AC126" s="686"/>
      <c r="AD126" s="691" t="s">
        <v>927</v>
      </c>
      <c r="AE126" s="691"/>
      <c r="AF126" s="441">
        <f>COUNT(AG75:AG124)</f>
        <v>50</v>
      </c>
      <c r="AG126" s="682" t="s">
        <v>928</v>
      </c>
      <c r="AH126" s="682"/>
      <c r="AI126" s="682"/>
      <c r="AJ126" s="421">
        <f>COUNTIF(AI75:AI124,"&gt;=33")</f>
        <v>35</v>
      </c>
      <c r="AK126" s="682" t="s">
        <v>943</v>
      </c>
      <c r="AL126" s="682"/>
      <c r="AM126" s="682"/>
      <c r="AN126" s="441">
        <f>COUNTIF(AG75:AG124,"AB")</f>
        <v>0</v>
      </c>
      <c r="AO126" s="444" t="s">
        <v>944</v>
      </c>
      <c r="AP126" s="441">
        <f>IF(ISNUMBER(AF126),(AJ126/AF126*100),"")</f>
        <v>70</v>
      </c>
      <c r="AQ126" s="686"/>
      <c r="AR126" s="691" t="s">
        <v>927</v>
      </c>
      <c r="AS126" s="691"/>
      <c r="AT126" s="441">
        <f>COUNT(AZ75:AZ124)</f>
        <v>50</v>
      </c>
      <c r="AU126" s="682" t="s">
        <v>928</v>
      </c>
      <c r="AV126" s="682"/>
      <c r="AW126" s="682"/>
      <c r="AX126" s="421">
        <f>COUNTIF(BB75:BB124,"&gt;=33")</f>
        <v>35</v>
      </c>
      <c r="AY126" s="682" t="s">
        <v>943</v>
      </c>
      <c r="AZ126" s="682"/>
      <c r="BA126" s="682"/>
      <c r="BB126" s="443">
        <f>COUNTIF(BB75:BB124,"AB")</f>
        <v>0</v>
      </c>
      <c r="BC126" s="444" t="s">
        <v>944</v>
      </c>
      <c r="BD126" s="441">
        <f>IF(ISNUMBER(AX126),(AX126/AT126*100),"")</f>
        <v>70</v>
      </c>
      <c r="BE126" s="686"/>
      <c r="BF126" s="691" t="s">
        <v>927</v>
      </c>
      <c r="BG126" s="691"/>
      <c r="BH126" s="441">
        <f>COUNT(BN75:BN124)</f>
        <v>50</v>
      </c>
      <c r="BI126" s="682" t="s">
        <v>928</v>
      </c>
      <c r="BJ126" s="682"/>
      <c r="BK126" s="682"/>
      <c r="BL126" s="421">
        <f>COUNTIF(BP75:BP124,"&gt;=33")</f>
        <v>35</v>
      </c>
      <c r="BM126" s="682" t="s">
        <v>943</v>
      </c>
      <c r="BN126" s="682"/>
      <c r="BO126" s="682"/>
      <c r="BP126" s="443">
        <f>COUNTIF(BP75:BP124,"AB")</f>
        <v>0</v>
      </c>
      <c r="BQ126" s="444" t="s">
        <v>944</v>
      </c>
      <c r="BR126" s="441">
        <f>IF(ISNUMBER(BL126),(BL126/BH126*100),"")</f>
        <v>70</v>
      </c>
      <c r="BS126" s="686"/>
      <c r="BT126" s="691" t="s">
        <v>927</v>
      </c>
      <c r="BU126" s="691"/>
      <c r="BV126" s="441">
        <f>COUNT(BW75:BW124)</f>
        <v>50</v>
      </c>
      <c r="BW126" s="682" t="s">
        <v>928</v>
      </c>
      <c r="BX126" s="682"/>
      <c r="BY126" s="682"/>
      <c r="BZ126" s="421">
        <f>COUNTIF(BY75:BY124,"&gt;=33")</f>
        <v>40</v>
      </c>
      <c r="CA126" s="682" t="s">
        <v>943</v>
      </c>
      <c r="CB126" s="682"/>
      <c r="CC126" s="682"/>
      <c r="CD126" s="441">
        <f>COUNTIF(BW75:BW124,"AB")</f>
        <v>0</v>
      </c>
      <c r="CE126" s="444" t="s">
        <v>944</v>
      </c>
      <c r="CF126" s="441">
        <f>IF(ISNUMBER(BV126),(BZ126/BV126*100),"")</f>
        <v>80</v>
      </c>
      <c r="CG126" s="686"/>
      <c r="CH126" s="659" t="s">
        <v>76</v>
      </c>
      <c r="CI126" s="659"/>
      <c r="CJ126" s="445">
        <f>COUNTIF(CU75:CU124,"&gt;0")</f>
        <v>50</v>
      </c>
      <c r="CK126" s="673" t="s">
        <v>75</v>
      </c>
      <c r="CL126" s="674"/>
      <c r="CM126" s="674"/>
      <c r="CN126" s="674"/>
      <c r="CO126" s="674"/>
      <c r="CP126" s="786"/>
      <c r="CQ126" s="696">
        <f>COUNTIF(CU75:CU124,"&gt;32")</f>
        <v>40</v>
      </c>
      <c r="CR126" s="696"/>
      <c r="CS126" s="446"/>
      <c r="CT126" s="446"/>
      <c r="CU126" s="659">
        <f>CQ126*100/CJ126</f>
        <v>80</v>
      </c>
      <c r="CV126" s="659"/>
      <c r="CW126" s="447"/>
      <c r="CX126" s="686"/>
      <c r="CY126" s="673"/>
      <c r="CZ126" s="674"/>
      <c r="DA126" s="674"/>
      <c r="DB126" s="674"/>
      <c r="DC126" s="674"/>
      <c r="DD126" s="674"/>
      <c r="DE126" s="674"/>
      <c r="DF126" s="674"/>
      <c r="DG126" s="674"/>
      <c r="DH126" s="674"/>
      <c r="DI126" s="674"/>
      <c r="DJ126" s="674"/>
      <c r="DK126" s="674"/>
      <c r="DL126" s="674"/>
    </row>
    <row r="127" spans="1:116" s="448" customFormat="1" ht="21.75" customHeight="1">
      <c r="A127" s="686"/>
      <c r="B127" s="685" t="str">
        <f>$B$63</f>
        <v>SUBJECT TEACHER</v>
      </c>
      <c r="C127" s="685"/>
      <c r="D127" s="656" t="str">
        <f>$D$63</f>
        <v>CLASS TEACHER</v>
      </c>
      <c r="E127" s="656"/>
      <c r="F127" s="656"/>
      <c r="G127" s="656"/>
      <c r="H127" s="656"/>
      <c r="I127" s="702" t="str">
        <f>$I$63</f>
        <v>PRINCIPAL</v>
      </c>
      <c r="J127" s="702"/>
      <c r="K127" s="702"/>
      <c r="L127" s="702"/>
      <c r="M127" s="702"/>
      <c r="N127" s="702"/>
      <c r="O127" s="770"/>
      <c r="P127" s="685" t="str">
        <f>$B$63</f>
        <v>SUBJECT TEACHER</v>
      </c>
      <c r="Q127" s="685"/>
      <c r="R127" s="656" t="str">
        <f>$D$63</f>
        <v>CLASS TEACHER</v>
      </c>
      <c r="S127" s="656"/>
      <c r="T127" s="656"/>
      <c r="U127" s="656"/>
      <c r="V127" s="656"/>
      <c r="W127" s="702" t="str">
        <f>$I$63</f>
        <v>PRINCIPAL</v>
      </c>
      <c r="X127" s="702"/>
      <c r="Y127" s="702"/>
      <c r="Z127" s="702"/>
      <c r="AA127" s="702"/>
      <c r="AB127" s="702"/>
      <c r="AC127" s="686"/>
      <c r="AD127" s="685" t="str">
        <f>$B$63</f>
        <v>SUBJECT TEACHER</v>
      </c>
      <c r="AE127" s="685"/>
      <c r="AF127" s="656" t="str">
        <f>$D$63</f>
        <v>CLASS TEACHER</v>
      </c>
      <c r="AG127" s="656"/>
      <c r="AH127" s="656"/>
      <c r="AI127" s="656"/>
      <c r="AJ127" s="656"/>
      <c r="AK127" s="702" t="str">
        <f>$I$63</f>
        <v>PRINCIPAL</v>
      </c>
      <c r="AL127" s="702"/>
      <c r="AM127" s="702"/>
      <c r="AN127" s="702"/>
      <c r="AO127" s="702"/>
      <c r="AP127" s="702"/>
      <c r="AQ127" s="686"/>
      <c r="AR127" s="685" t="str">
        <f>$B$63</f>
        <v>SUBJECT TEACHER</v>
      </c>
      <c r="AS127" s="685"/>
      <c r="AT127" s="656" t="str">
        <f>$D$63</f>
        <v>CLASS TEACHER</v>
      </c>
      <c r="AU127" s="656"/>
      <c r="AV127" s="656"/>
      <c r="AW127" s="656"/>
      <c r="AX127" s="656"/>
      <c r="AY127" s="702" t="str">
        <f>$I$63</f>
        <v>PRINCIPAL</v>
      </c>
      <c r="AZ127" s="702"/>
      <c r="BA127" s="702"/>
      <c r="BB127" s="702"/>
      <c r="BC127" s="702"/>
      <c r="BD127" s="702"/>
      <c r="BE127" s="686"/>
      <c r="BF127" s="685" t="str">
        <f>$B$63</f>
        <v>SUBJECT TEACHER</v>
      </c>
      <c r="BG127" s="685"/>
      <c r="BH127" s="656" t="str">
        <f>$D$63</f>
        <v>CLASS TEACHER</v>
      </c>
      <c r="BI127" s="656"/>
      <c r="BJ127" s="656"/>
      <c r="BK127" s="656"/>
      <c r="BL127" s="656"/>
      <c r="BM127" s="702" t="str">
        <f>$I$63</f>
        <v>PRINCIPAL</v>
      </c>
      <c r="BN127" s="702"/>
      <c r="BO127" s="702"/>
      <c r="BP127" s="702"/>
      <c r="BQ127" s="702"/>
      <c r="BR127" s="702"/>
      <c r="BS127" s="686"/>
      <c r="BT127" s="685" t="str">
        <f>$B$63</f>
        <v>SUBJECT TEACHER</v>
      </c>
      <c r="BU127" s="685"/>
      <c r="BV127" s="656" t="str">
        <f>$D$63</f>
        <v>CLASS TEACHER</v>
      </c>
      <c r="BW127" s="656"/>
      <c r="BX127" s="656"/>
      <c r="BY127" s="656"/>
      <c r="BZ127" s="656"/>
      <c r="CA127" s="702" t="str">
        <f>$I$63</f>
        <v>PRINCIPAL</v>
      </c>
      <c r="CB127" s="702"/>
      <c r="CC127" s="702"/>
      <c r="CD127" s="702"/>
      <c r="CE127" s="702"/>
      <c r="CF127" s="702"/>
      <c r="CG127" s="686"/>
      <c r="CH127" s="656" t="str">
        <f>BT127</f>
        <v>SUBJECT TEACHER</v>
      </c>
      <c r="CI127" s="656"/>
      <c r="CJ127" s="656" t="str">
        <f>BV127</f>
        <v>CLASS TEACHER</v>
      </c>
      <c r="CK127" s="656"/>
      <c r="CL127" s="656"/>
      <c r="CM127" s="656"/>
      <c r="CN127" s="656"/>
      <c r="CO127" s="656"/>
      <c r="CP127" s="702" t="str">
        <f>CA127</f>
        <v>PRINCIPAL</v>
      </c>
      <c r="CQ127" s="702"/>
      <c r="CR127" s="702"/>
      <c r="CS127" s="702"/>
      <c r="CT127" s="702"/>
      <c r="CU127" s="702"/>
      <c r="CV127" s="702"/>
      <c r="CW127" s="702"/>
      <c r="CX127" s="686"/>
      <c r="CY127" s="656" t="s">
        <v>54</v>
      </c>
      <c r="CZ127" s="656"/>
      <c r="DA127" s="656" t="s">
        <v>0</v>
      </c>
      <c r="DB127" s="656"/>
      <c r="DC127" s="656"/>
      <c r="DD127" s="656"/>
      <c r="DE127" s="656"/>
      <c r="DF127" s="449"/>
      <c r="DG127" s="656" t="s">
        <v>55</v>
      </c>
      <c r="DH127" s="656"/>
      <c r="DI127" s="656"/>
      <c r="DJ127" s="656"/>
      <c r="DK127" s="656"/>
      <c r="DL127" s="656"/>
    </row>
    <row r="128" spans="1:116" ht="7.5" customHeight="1" thickBot="1">
      <c r="A128" s="537"/>
      <c r="O128" s="450"/>
      <c r="AC128" s="537"/>
      <c r="AQ128" s="537"/>
      <c r="BE128" s="537"/>
      <c r="BS128" s="537"/>
      <c r="CG128" s="537"/>
      <c r="CX128" s="537"/>
    </row>
    <row r="129" spans="1:116" s="462" customFormat="1" ht="18" customHeight="1" thickBot="1">
      <c r="A129" s="686"/>
      <c r="B129" s="683" t="str">
        <f>'STUDENT PROFILE'!$D$1</f>
        <v>JAWHAR NAVODAYA VIDYALAYA</v>
      </c>
      <c r="C129" s="683"/>
      <c r="D129" s="683"/>
      <c r="E129" s="683" t="str">
        <f>HOME!$G$6</f>
        <v>MANDYA</v>
      </c>
      <c r="F129" s="683"/>
      <c r="G129" s="683"/>
      <c r="H129" s="683"/>
      <c r="I129" s="683"/>
      <c r="J129" s="708" t="s">
        <v>53</v>
      </c>
      <c r="K129" s="708"/>
      <c r="L129" s="683" t="str">
        <f>HOME!$G$4</f>
        <v>HYDERABAD</v>
      </c>
      <c r="M129" s="683"/>
      <c r="N129" s="683"/>
      <c r="O129" s="728"/>
      <c r="P129" s="683" t="str">
        <f>'STUDENT PROFILE'!$D$1</f>
        <v>JAWHAR NAVODAYA VIDYALAYA</v>
      </c>
      <c r="Q129" s="683"/>
      <c r="R129" s="683"/>
      <c r="S129" s="683" t="str">
        <f>HOME!$G$6</f>
        <v>MANDYA</v>
      </c>
      <c r="T129" s="683"/>
      <c r="U129" s="683"/>
      <c r="V129" s="683"/>
      <c r="W129" s="683"/>
      <c r="X129" s="708" t="s">
        <v>53</v>
      </c>
      <c r="Y129" s="708"/>
      <c r="Z129" s="683" t="str">
        <f>HOME!$G$4</f>
        <v>HYDERABAD</v>
      </c>
      <c r="AA129" s="683"/>
      <c r="AB129" s="683"/>
      <c r="AC129" s="686"/>
      <c r="AD129" s="683" t="str">
        <f>'STUDENT PROFILE'!$D$1</f>
        <v>JAWHAR NAVODAYA VIDYALAYA</v>
      </c>
      <c r="AE129" s="683"/>
      <c r="AF129" s="683"/>
      <c r="AG129" s="683" t="str">
        <f>HOME!$G$6</f>
        <v>MANDYA</v>
      </c>
      <c r="AH129" s="683"/>
      <c r="AI129" s="683"/>
      <c r="AJ129" s="683"/>
      <c r="AK129" s="683"/>
      <c r="AL129" s="708" t="s">
        <v>53</v>
      </c>
      <c r="AM129" s="708"/>
      <c r="AN129" s="683" t="str">
        <f>HOME!$G$4</f>
        <v>HYDERABAD</v>
      </c>
      <c r="AO129" s="683"/>
      <c r="AP129" s="683"/>
      <c r="AQ129" s="686"/>
      <c r="AR129" s="683" t="str">
        <f>'STUDENT PROFILE'!$D$1</f>
        <v>JAWHAR NAVODAYA VIDYALAYA</v>
      </c>
      <c r="AS129" s="683"/>
      <c r="AT129" s="683"/>
      <c r="AU129" s="683" t="str">
        <f>HOME!$G$6</f>
        <v>MANDYA</v>
      </c>
      <c r="AV129" s="683"/>
      <c r="AW129" s="683"/>
      <c r="AX129" s="683"/>
      <c r="AY129" s="683"/>
      <c r="AZ129" s="708" t="s">
        <v>53</v>
      </c>
      <c r="BA129" s="708"/>
      <c r="BB129" s="683" t="str">
        <f>HOME!$G$4</f>
        <v>HYDERABAD</v>
      </c>
      <c r="BC129" s="683"/>
      <c r="BD129" s="683"/>
      <c r="BE129" s="686"/>
      <c r="BF129" s="683" t="str">
        <f>'STUDENT PROFILE'!$D$1</f>
        <v>JAWHAR NAVODAYA VIDYALAYA</v>
      </c>
      <c r="BG129" s="683"/>
      <c r="BH129" s="683"/>
      <c r="BI129" s="683" t="str">
        <f>HOME!$G$6</f>
        <v>MANDYA</v>
      </c>
      <c r="BJ129" s="683"/>
      <c r="BK129" s="683"/>
      <c r="BL129" s="683"/>
      <c r="BM129" s="683"/>
      <c r="BN129" s="708" t="s">
        <v>53</v>
      </c>
      <c r="BO129" s="708"/>
      <c r="BP129" s="683" t="str">
        <f>HOME!$G$4</f>
        <v>HYDERABAD</v>
      </c>
      <c r="BQ129" s="683"/>
      <c r="BR129" s="683"/>
      <c r="BS129" s="686"/>
      <c r="BT129" s="683" t="str">
        <f>'STUDENT PROFILE'!$D$1</f>
        <v>JAWHAR NAVODAYA VIDYALAYA</v>
      </c>
      <c r="BU129" s="683"/>
      <c r="BV129" s="683"/>
      <c r="BW129" s="683" t="str">
        <f>HOME!$G$6</f>
        <v>MANDYA</v>
      </c>
      <c r="BX129" s="683"/>
      <c r="BY129" s="683"/>
      <c r="BZ129" s="683"/>
      <c r="CA129" s="683"/>
      <c r="CB129" s="708" t="s">
        <v>53</v>
      </c>
      <c r="CC129" s="708"/>
      <c r="CD129" s="683" t="str">
        <f>HOME!$G$4</f>
        <v>HYDERABAD</v>
      </c>
      <c r="CE129" s="683"/>
      <c r="CF129" s="683"/>
      <c r="CG129" s="686"/>
      <c r="CH129" s="763" t="str">
        <f>'STUDENT PROFILE'!$D$1</f>
        <v>JAWHAR NAVODAYA VIDYALAYA</v>
      </c>
      <c r="CI129" s="738"/>
      <c r="CJ129" s="738"/>
      <c r="CK129" s="738"/>
      <c r="CL129" s="738"/>
      <c r="CM129" s="739"/>
      <c r="CN129" s="737" t="str">
        <f>BW129</f>
        <v>MANDYA</v>
      </c>
      <c r="CO129" s="738"/>
      <c r="CP129" s="738"/>
      <c r="CQ129" s="739"/>
      <c r="CR129" s="737" t="str">
        <f>CB129</f>
        <v>REGION</v>
      </c>
      <c r="CS129" s="738"/>
      <c r="CT129" s="739"/>
      <c r="CU129" s="660" t="str">
        <f>CD129</f>
        <v>HYDERABAD</v>
      </c>
      <c r="CV129" s="661"/>
      <c r="CW129" s="662"/>
      <c r="CX129" s="686"/>
      <c r="CY129" s="655" t="str">
        <f>'STUDENT PROFILE'!$D$1</f>
        <v>JAWHAR NAVODAYA VIDYALAYA</v>
      </c>
      <c r="CZ129" s="655"/>
      <c r="DA129" s="655"/>
      <c r="DB129" s="655"/>
      <c r="DC129" s="655"/>
      <c r="DD129" s="655" t="str">
        <f>CN129</f>
        <v>MANDYA</v>
      </c>
      <c r="DE129" s="655"/>
      <c r="DF129" s="655"/>
      <c r="DG129" s="655" t="str">
        <f>CR129</f>
        <v>REGION</v>
      </c>
      <c r="DH129" s="655"/>
      <c r="DI129" s="655"/>
      <c r="DJ129" s="655" t="str">
        <f>CU129</f>
        <v>HYDERABAD</v>
      </c>
      <c r="DK129" s="655"/>
      <c r="DL129" s="655"/>
    </row>
    <row r="130" spans="1:116" s="448" customFormat="1" ht="18" customHeight="1">
      <c r="A130" s="686"/>
      <c r="B130" s="704"/>
      <c r="C130" s="394" t="s">
        <v>25</v>
      </c>
      <c r="D130" s="698" t="str">
        <f>'STUDENT PROFILE'!$L$2</f>
        <v>VIII B</v>
      </c>
      <c r="E130" s="698"/>
      <c r="F130" s="698"/>
      <c r="G130" s="698"/>
      <c r="H130" s="698"/>
      <c r="I130" s="698"/>
      <c r="J130" s="698"/>
      <c r="K130" s="698"/>
      <c r="L130" s="699"/>
      <c r="M130" s="663" t="s">
        <v>929</v>
      </c>
      <c r="N130" s="664"/>
      <c r="O130" s="728"/>
      <c r="P130" s="704"/>
      <c r="Q130" s="394" t="s">
        <v>25</v>
      </c>
      <c r="R130" s="698" t="str">
        <f>'STUDENT PROFILE'!$L$2</f>
        <v>VIII B</v>
      </c>
      <c r="S130" s="698"/>
      <c r="T130" s="698"/>
      <c r="U130" s="698"/>
      <c r="V130" s="698"/>
      <c r="W130" s="698"/>
      <c r="X130" s="698"/>
      <c r="Y130" s="698"/>
      <c r="Z130" s="699"/>
      <c r="AA130" s="663" t="s">
        <v>929</v>
      </c>
      <c r="AB130" s="664"/>
      <c r="AC130" s="686"/>
      <c r="AD130" s="707"/>
      <c r="AE130" s="394" t="s">
        <v>25</v>
      </c>
      <c r="AF130" s="726" t="str">
        <f>'STUDENT PROFILE'!$L$2</f>
        <v>VIII B</v>
      </c>
      <c r="AG130" s="726"/>
      <c r="AH130" s="726"/>
      <c r="AI130" s="726"/>
      <c r="AJ130" s="726"/>
      <c r="AK130" s="726"/>
      <c r="AL130" s="726"/>
      <c r="AM130" s="726"/>
      <c r="AN130" s="727"/>
      <c r="AO130" s="663" t="s">
        <v>929</v>
      </c>
      <c r="AP130" s="664"/>
      <c r="AQ130" s="686"/>
      <c r="AR130" s="704"/>
      <c r="AS130" s="394" t="s">
        <v>25</v>
      </c>
      <c r="AT130" s="698" t="str">
        <f>'STUDENT PROFILE'!$L$2</f>
        <v>VIII B</v>
      </c>
      <c r="AU130" s="698"/>
      <c r="AV130" s="698"/>
      <c r="AW130" s="698"/>
      <c r="AX130" s="698"/>
      <c r="AY130" s="698"/>
      <c r="AZ130" s="698"/>
      <c r="BA130" s="698"/>
      <c r="BB130" s="699"/>
      <c r="BC130" s="663" t="s">
        <v>929</v>
      </c>
      <c r="BD130" s="664"/>
      <c r="BE130" s="686"/>
      <c r="BF130" s="704"/>
      <c r="BG130" s="394" t="s">
        <v>25</v>
      </c>
      <c r="BH130" s="698" t="str">
        <f>'STUDENT PROFILE'!$L$2</f>
        <v>VIII B</v>
      </c>
      <c r="BI130" s="698"/>
      <c r="BJ130" s="698"/>
      <c r="BK130" s="698"/>
      <c r="BL130" s="698"/>
      <c r="BM130" s="698"/>
      <c r="BN130" s="698"/>
      <c r="BO130" s="698"/>
      <c r="BP130" s="699"/>
      <c r="BQ130" s="663" t="s">
        <v>929</v>
      </c>
      <c r="BR130" s="664"/>
      <c r="BS130" s="686"/>
      <c r="BT130" s="707"/>
      <c r="BU130" s="395" t="s">
        <v>25</v>
      </c>
      <c r="BV130" s="698" t="str">
        <f>'STUDENT PROFILE'!$L$2</f>
        <v>VIII B</v>
      </c>
      <c r="BW130" s="698"/>
      <c r="BX130" s="698"/>
      <c r="BY130" s="698"/>
      <c r="BZ130" s="698"/>
      <c r="CA130" s="698"/>
      <c r="CB130" s="698"/>
      <c r="CC130" s="698"/>
      <c r="CD130" s="699"/>
      <c r="CE130" s="663" t="s">
        <v>929</v>
      </c>
      <c r="CF130" s="664"/>
      <c r="CG130" s="686"/>
      <c r="CH130" s="680"/>
      <c r="CI130" s="396" t="s">
        <v>25</v>
      </c>
      <c r="CJ130" s="669" t="str">
        <f>'STUDENT PROFILE'!$L$2</f>
        <v>VIII B</v>
      </c>
      <c r="CK130" s="669"/>
      <c r="CL130" s="669"/>
      <c r="CM130" s="669"/>
      <c r="CN130" s="669"/>
      <c r="CO130" s="669"/>
      <c r="CP130" s="669"/>
      <c r="CQ130" s="669"/>
      <c r="CR130" s="669"/>
      <c r="CS130" s="669"/>
      <c r="CT130" s="669"/>
      <c r="CU130" s="669"/>
      <c r="CV130" s="663" t="s">
        <v>929</v>
      </c>
      <c r="CW130" s="664"/>
      <c r="CX130" s="686"/>
      <c r="CY130" s="680"/>
      <c r="CZ130" s="396" t="s">
        <v>25</v>
      </c>
      <c r="DA130" s="675" t="str">
        <f>'STUDENT PROFILE'!$L$2</f>
        <v>VIII B</v>
      </c>
      <c r="DB130" s="676"/>
      <c r="DC130" s="676"/>
      <c r="DD130" s="676"/>
      <c r="DE130" s="676"/>
      <c r="DF130" s="676"/>
      <c r="DG130" s="676"/>
      <c r="DH130" s="676"/>
      <c r="DI130" s="676"/>
      <c r="DJ130" s="791" t="s">
        <v>929</v>
      </c>
      <c r="DK130" s="791"/>
      <c r="DL130" s="791"/>
    </row>
    <row r="131" spans="1:116" s="448" customFormat="1" ht="18" customHeight="1">
      <c r="A131" s="686"/>
      <c r="B131" s="704"/>
      <c r="C131" s="397" t="s">
        <v>28</v>
      </c>
      <c r="D131" s="669" t="str">
        <f>HOME!$B$17</f>
        <v>TELUGU</v>
      </c>
      <c r="E131" s="669"/>
      <c r="F131" s="669"/>
      <c r="G131" s="669"/>
      <c r="H131" s="669"/>
      <c r="I131" s="669"/>
      <c r="J131" s="669"/>
      <c r="K131" s="669"/>
      <c r="L131" s="697"/>
      <c r="M131" s="665"/>
      <c r="N131" s="666"/>
      <c r="O131" s="728"/>
      <c r="P131" s="704"/>
      <c r="Q131" s="397" t="s">
        <v>28</v>
      </c>
      <c r="R131" s="669" t="str">
        <f>$D131</f>
        <v>TELUGU</v>
      </c>
      <c r="S131" s="669"/>
      <c r="T131" s="669"/>
      <c r="U131" s="669"/>
      <c r="V131" s="669"/>
      <c r="W131" s="669"/>
      <c r="X131" s="669"/>
      <c r="Y131" s="669"/>
      <c r="Z131" s="697"/>
      <c r="AA131" s="665"/>
      <c r="AB131" s="666"/>
      <c r="AC131" s="686"/>
      <c r="AD131" s="704"/>
      <c r="AE131" s="397" t="s">
        <v>28</v>
      </c>
      <c r="AF131" s="669" t="str">
        <f>$D131</f>
        <v>TELUGU</v>
      </c>
      <c r="AG131" s="669"/>
      <c r="AH131" s="669"/>
      <c r="AI131" s="669"/>
      <c r="AJ131" s="669"/>
      <c r="AK131" s="669"/>
      <c r="AL131" s="669"/>
      <c r="AM131" s="669"/>
      <c r="AN131" s="697"/>
      <c r="AO131" s="665"/>
      <c r="AP131" s="666"/>
      <c r="AQ131" s="686"/>
      <c r="AR131" s="704"/>
      <c r="AS131" s="397" t="s">
        <v>28</v>
      </c>
      <c r="AT131" s="669" t="str">
        <f>$D131</f>
        <v>TELUGU</v>
      </c>
      <c r="AU131" s="669"/>
      <c r="AV131" s="669"/>
      <c r="AW131" s="669"/>
      <c r="AX131" s="669"/>
      <c r="AY131" s="669"/>
      <c r="AZ131" s="669"/>
      <c r="BA131" s="669"/>
      <c r="BB131" s="697"/>
      <c r="BC131" s="665"/>
      <c r="BD131" s="666"/>
      <c r="BE131" s="686"/>
      <c r="BF131" s="704"/>
      <c r="BG131" s="397" t="s">
        <v>28</v>
      </c>
      <c r="BH131" s="669" t="str">
        <f>$D131</f>
        <v>TELUGU</v>
      </c>
      <c r="BI131" s="669"/>
      <c r="BJ131" s="669"/>
      <c r="BK131" s="669"/>
      <c r="BL131" s="669"/>
      <c r="BM131" s="669"/>
      <c r="BN131" s="669"/>
      <c r="BO131" s="669"/>
      <c r="BP131" s="697"/>
      <c r="BQ131" s="665"/>
      <c r="BR131" s="666"/>
      <c r="BS131" s="686"/>
      <c r="BT131" s="704"/>
      <c r="BU131" s="398" t="s">
        <v>28</v>
      </c>
      <c r="BV131" s="669" t="str">
        <f>$D131</f>
        <v>TELUGU</v>
      </c>
      <c r="BW131" s="669"/>
      <c r="BX131" s="669"/>
      <c r="BY131" s="669"/>
      <c r="BZ131" s="669"/>
      <c r="CA131" s="669"/>
      <c r="CB131" s="669"/>
      <c r="CC131" s="669"/>
      <c r="CD131" s="697"/>
      <c r="CE131" s="665"/>
      <c r="CF131" s="666"/>
      <c r="CG131" s="686"/>
      <c r="CH131" s="680"/>
      <c r="CI131" s="396" t="s">
        <v>28</v>
      </c>
      <c r="CJ131" s="669" t="str">
        <f>$D131</f>
        <v>TELUGU</v>
      </c>
      <c r="CK131" s="669"/>
      <c r="CL131" s="669"/>
      <c r="CM131" s="669"/>
      <c r="CN131" s="669"/>
      <c r="CO131" s="669"/>
      <c r="CP131" s="669"/>
      <c r="CQ131" s="669"/>
      <c r="CR131" s="669"/>
      <c r="CS131" s="669"/>
      <c r="CT131" s="669"/>
      <c r="CU131" s="669"/>
      <c r="CV131" s="665"/>
      <c r="CW131" s="666"/>
      <c r="CX131" s="686"/>
      <c r="CY131" s="680"/>
      <c r="CZ131" s="396" t="s">
        <v>28</v>
      </c>
      <c r="DA131" s="675" t="str">
        <f>$D131</f>
        <v>TELUGU</v>
      </c>
      <c r="DB131" s="676"/>
      <c r="DC131" s="676"/>
      <c r="DD131" s="676"/>
      <c r="DE131" s="676"/>
      <c r="DF131" s="676"/>
      <c r="DG131" s="676"/>
      <c r="DH131" s="676"/>
      <c r="DI131" s="676"/>
      <c r="DJ131" s="791"/>
      <c r="DK131" s="791"/>
      <c r="DL131" s="791"/>
    </row>
    <row r="132" spans="1:116" s="448" customFormat="1" ht="18" customHeight="1">
      <c r="A132" s="686"/>
      <c r="B132" s="704"/>
      <c r="C132" s="398" t="s">
        <v>27</v>
      </c>
      <c r="D132" s="669" t="str">
        <f>D68</f>
        <v>2016-17</v>
      </c>
      <c r="E132" s="669"/>
      <c r="F132" s="669"/>
      <c r="G132" s="669"/>
      <c r="H132" s="669"/>
      <c r="I132" s="669"/>
      <c r="J132" s="669"/>
      <c r="K132" s="669"/>
      <c r="L132" s="697"/>
      <c r="M132" s="665"/>
      <c r="N132" s="666"/>
      <c r="O132" s="728"/>
      <c r="P132" s="704"/>
      <c r="Q132" s="398" t="s">
        <v>27</v>
      </c>
      <c r="R132" s="669" t="str">
        <f>D132</f>
        <v>2016-17</v>
      </c>
      <c r="S132" s="669"/>
      <c r="T132" s="669"/>
      <c r="U132" s="669"/>
      <c r="V132" s="669"/>
      <c r="W132" s="669"/>
      <c r="X132" s="669"/>
      <c r="Y132" s="669"/>
      <c r="Z132" s="697"/>
      <c r="AA132" s="665"/>
      <c r="AB132" s="666"/>
      <c r="AC132" s="686"/>
      <c r="AD132" s="704"/>
      <c r="AE132" s="398" t="s">
        <v>27</v>
      </c>
      <c r="AF132" s="669" t="str">
        <f>AF68</f>
        <v>2016-17</v>
      </c>
      <c r="AG132" s="669"/>
      <c r="AH132" s="669"/>
      <c r="AI132" s="669"/>
      <c r="AJ132" s="669"/>
      <c r="AK132" s="669"/>
      <c r="AL132" s="669"/>
      <c r="AM132" s="669"/>
      <c r="AN132" s="697"/>
      <c r="AO132" s="665"/>
      <c r="AP132" s="666"/>
      <c r="AQ132" s="686"/>
      <c r="AR132" s="704"/>
      <c r="AS132" s="398" t="s">
        <v>27</v>
      </c>
      <c r="AT132" s="669" t="str">
        <f>AF132</f>
        <v>2016-17</v>
      </c>
      <c r="AU132" s="669"/>
      <c r="AV132" s="669"/>
      <c r="AW132" s="669"/>
      <c r="AX132" s="669"/>
      <c r="AY132" s="669"/>
      <c r="AZ132" s="669"/>
      <c r="BA132" s="669"/>
      <c r="BB132" s="697"/>
      <c r="BC132" s="665"/>
      <c r="BD132" s="666"/>
      <c r="BE132" s="686"/>
      <c r="BF132" s="704"/>
      <c r="BG132" s="398" t="s">
        <v>27</v>
      </c>
      <c r="BH132" s="669" t="str">
        <f>AT132</f>
        <v>2016-17</v>
      </c>
      <c r="BI132" s="669"/>
      <c r="BJ132" s="669"/>
      <c r="BK132" s="669"/>
      <c r="BL132" s="669"/>
      <c r="BM132" s="669"/>
      <c r="BN132" s="669"/>
      <c r="BO132" s="669"/>
      <c r="BP132" s="697"/>
      <c r="BQ132" s="665"/>
      <c r="BR132" s="666"/>
      <c r="BS132" s="686"/>
      <c r="BT132" s="704"/>
      <c r="BU132" s="398" t="s">
        <v>27</v>
      </c>
      <c r="BV132" s="669" t="str">
        <f>BH132</f>
        <v>2016-17</v>
      </c>
      <c r="BW132" s="669"/>
      <c r="BX132" s="669"/>
      <c r="BY132" s="669"/>
      <c r="BZ132" s="669"/>
      <c r="CA132" s="669"/>
      <c r="CB132" s="669"/>
      <c r="CC132" s="669"/>
      <c r="CD132" s="697"/>
      <c r="CE132" s="665"/>
      <c r="CF132" s="666"/>
      <c r="CG132" s="686"/>
      <c r="CH132" s="680"/>
      <c r="CI132" s="399" t="s">
        <v>27</v>
      </c>
      <c r="CJ132" s="669" t="str">
        <f>HOME!G8</f>
        <v>2016-17</v>
      </c>
      <c r="CK132" s="669"/>
      <c r="CL132" s="669"/>
      <c r="CM132" s="669"/>
      <c r="CN132" s="669"/>
      <c r="CO132" s="669"/>
      <c r="CP132" s="669"/>
      <c r="CQ132" s="669"/>
      <c r="CR132" s="669"/>
      <c r="CS132" s="669"/>
      <c r="CT132" s="669"/>
      <c r="CU132" s="669"/>
      <c r="CV132" s="665"/>
      <c r="CW132" s="666"/>
      <c r="CX132" s="686"/>
      <c r="CY132" s="680"/>
      <c r="CZ132" s="399" t="s">
        <v>27</v>
      </c>
      <c r="DA132" s="675" t="str">
        <f>HOME!G8</f>
        <v>2016-17</v>
      </c>
      <c r="DB132" s="676"/>
      <c r="DC132" s="676"/>
      <c r="DD132" s="676"/>
      <c r="DE132" s="676"/>
      <c r="DF132" s="676"/>
      <c r="DG132" s="676"/>
      <c r="DH132" s="676"/>
      <c r="DI132" s="676"/>
      <c r="DJ132" s="791"/>
      <c r="DK132" s="791"/>
      <c r="DL132" s="791"/>
    </row>
    <row r="133" spans="1:116" ht="18" customHeight="1" thickBot="1">
      <c r="A133" s="686"/>
      <c r="B133" s="705"/>
      <c r="C133" s="400" t="s">
        <v>26</v>
      </c>
      <c r="D133" s="401">
        <f>K138</f>
        <v>80</v>
      </c>
      <c r="E133" s="701" t="s">
        <v>74</v>
      </c>
      <c r="F133" s="701"/>
      <c r="G133" s="701"/>
      <c r="H133" s="701"/>
      <c r="I133" s="701"/>
      <c r="J133" s="701"/>
      <c r="K133" s="714">
        <v>0.1</v>
      </c>
      <c r="L133" s="715"/>
      <c r="M133" s="667"/>
      <c r="N133" s="668"/>
      <c r="O133" s="728"/>
      <c r="P133" s="705"/>
      <c r="Q133" s="400" t="s">
        <v>26</v>
      </c>
      <c r="R133" s="401">
        <f>Y138</f>
        <v>80</v>
      </c>
      <c r="S133" s="701" t="s">
        <v>74</v>
      </c>
      <c r="T133" s="701"/>
      <c r="U133" s="701"/>
      <c r="V133" s="701"/>
      <c r="W133" s="701"/>
      <c r="X133" s="701"/>
      <c r="Y133" s="714">
        <v>0.1</v>
      </c>
      <c r="Z133" s="715"/>
      <c r="AA133" s="667"/>
      <c r="AB133" s="668"/>
      <c r="AC133" s="686"/>
      <c r="AD133" s="705"/>
      <c r="AE133" s="400" t="s">
        <v>26</v>
      </c>
      <c r="AF133" s="401">
        <f>AG138</f>
        <v>100</v>
      </c>
      <c r="AG133" s="715" t="s">
        <v>74</v>
      </c>
      <c r="AH133" s="715"/>
      <c r="AI133" s="715"/>
      <c r="AJ133" s="715"/>
      <c r="AK133" s="715"/>
      <c r="AL133" s="715"/>
      <c r="AM133" s="714">
        <v>0.3</v>
      </c>
      <c r="AN133" s="715"/>
      <c r="AO133" s="667"/>
      <c r="AP133" s="668"/>
      <c r="AQ133" s="686"/>
      <c r="AR133" s="705"/>
      <c r="AS133" s="400" t="s">
        <v>26</v>
      </c>
      <c r="AT133" s="401">
        <f>BA138</f>
        <v>80</v>
      </c>
      <c r="AU133" s="701" t="s">
        <v>74</v>
      </c>
      <c r="AV133" s="701"/>
      <c r="AW133" s="701"/>
      <c r="AX133" s="701"/>
      <c r="AY133" s="701"/>
      <c r="AZ133" s="701"/>
      <c r="BA133" s="714">
        <v>0.1</v>
      </c>
      <c r="BB133" s="715"/>
      <c r="BC133" s="667"/>
      <c r="BD133" s="668"/>
      <c r="BE133" s="686"/>
      <c r="BF133" s="705"/>
      <c r="BG133" s="400" t="s">
        <v>26</v>
      </c>
      <c r="BH133" s="401">
        <f>BO138</f>
        <v>80</v>
      </c>
      <c r="BI133" s="701" t="s">
        <v>74</v>
      </c>
      <c r="BJ133" s="701"/>
      <c r="BK133" s="701"/>
      <c r="BL133" s="701"/>
      <c r="BM133" s="701"/>
      <c r="BN133" s="701"/>
      <c r="BO133" s="714">
        <v>0.1</v>
      </c>
      <c r="BP133" s="715"/>
      <c r="BQ133" s="667"/>
      <c r="BR133" s="668"/>
      <c r="BS133" s="686"/>
      <c r="BT133" s="705"/>
      <c r="BU133" s="400" t="s">
        <v>26</v>
      </c>
      <c r="BV133" s="401">
        <f>BW138</f>
        <v>80</v>
      </c>
      <c r="BW133" s="715" t="s">
        <v>74</v>
      </c>
      <c r="BX133" s="715"/>
      <c r="BY133" s="715"/>
      <c r="BZ133" s="715"/>
      <c r="CA133" s="715"/>
      <c r="CB133" s="715"/>
      <c r="CC133" s="714">
        <v>0.3</v>
      </c>
      <c r="CD133" s="715"/>
      <c r="CE133" s="667"/>
      <c r="CF133" s="668"/>
      <c r="CG133" s="686"/>
      <c r="CH133" s="681"/>
      <c r="CI133" s="658" t="s">
        <v>85</v>
      </c>
      <c r="CJ133" s="658"/>
      <c r="CK133" s="658"/>
      <c r="CL133" s="658"/>
      <c r="CM133" s="658"/>
      <c r="CN133" s="658"/>
      <c r="CO133" s="658"/>
      <c r="CP133" s="658"/>
      <c r="CQ133" s="658"/>
      <c r="CR133" s="658"/>
      <c r="CS133" s="658"/>
      <c r="CT133" s="658"/>
      <c r="CU133" s="658"/>
      <c r="CV133" s="667"/>
      <c r="CW133" s="668"/>
      <c r="CX133" s="686"/>
      <c r="CY133" s="681"/>
      <c r="CZ133" s="789" t="s">
        <v>86</v>
      </c>
      <c r="DA133" s="790"/>
      <c r="DB133" s="790"/>
      <c r="DC133" s="790"/>
      <c r="DD133" s="790"/>
      <c r="DE133" s="790"/>
      <c r="DF133" s="790"/>
      <c r="DG133" s="790"/>
      <c r="DH133" s="790"/>
      <c r="DI133" s="790"/>
      <c r="DJ133" s="791"/>
      <c r="DK133" s="791"/>
      <c r="DL133" s="791"/>
    </row>
    <row r="134" spans="1:116" ht="4.5" customHeight="1">
      <c r="A134" s="686"/>
      <c r="B134" s="402"/>
      <c r="C134" s="403"/>
      <c r="D134" s="404"/>
      <c r="E134" s="405"/>
      <c r="F134" s="405"/>
      <c r="G134" s="405"/>
      <c r="H134" s="405"/>
      <c r="I134" s="405"/>
      <c r="J134" s="405"/>
      <c r="K134" s="406"/>
      <c r="L134" s="411"/>
      <c r="M134" s="408"/>
      <c r="N134" s="408"/>
      <c r="O134" s="728"/>
      <c r="P134" s="402"/>
      <c r="Q134" s="403"/>
      <c r="R134" s="404"/>
      <c r="S134" s="405"/>
      <c r="T134" s="405"/>
      <c r="U134" s="405"/>
      <c r="V134" s="405"/>
      <c r="W134" s="405"/>
      <c r="X134" s="405"/>
      <c r="Y134" s="406"/>
      <c r="Z134" s="411"/>
      <c r="AA134" s="408"/>
      <c r="AB134" s="408"/>
      <c r="AC134" s="686"/>
      <c r="AD134" s="402"/>
      <c r="AE134" s="403"/>
      <c r="AF134" s="404"/>
      <c r="AG134" s="409"/>
      <c r="AH134" s="410"/>
      <c r="AI134" s="411"/>
      <c r="AJ134" s="408"/>
      <c r="AK134" s="408"/>
      <c r="AL134" s="408"/>
      <c r="AM134" s="408"/>
      <c r="AN134" s="408"/>
      <c r="AO134" s="408"/>
      <c r="AP134" s="408"/>
      <c r="AQ134" s="686"/>
      <c r="AR134" s="402"/>
      <c r="AS134" s="403"/>
      <c r="AT134" s="404"/>
      <c r="AU134" s="405"/>
      <c r="AV134" s="405"/>
      <c r="AW134" s="405"/>
      <c r="AX134" s="405"/>
      <c r="AY134" s="405"/>
      <c r="AZ134" s="405"/>
      <c r="BA134" s="406"/>
      <c r="BB134" s="411"/>
      <c r="BC134" s="408"/>
      <c r="BD134" s="408"/>
      <c r="BE134" s="686"/>
      <c r="BF134" s="402"/>
      <c r="BG134" s="403"/>
      <c r="BH134" s="404"/>
      <c r="BI134" s="405"/>
      <c r="BJ134" s="405"/>
      <c r="BK134" s="405"/>
      <c r="BL134" s="405"/>
      <c r="BM134" s="405"/>
      <c r="BN134" s="405"/>
      <c r="BO134" s="406"/>
      <c r="BP134" s="411"/>
      <c r="BQ134" s="408"/>
      <c r="BR134" s="408"/>
      <c r="BS134" s="686"/>
      <c r="BT134" s="402"/>
      <c r="BU134" s="403"/>
      <c r="BV134" s="404"/>
      <c r="BW134" s="409"/>
      <c r="BX134" s="410"/>
      <c r="BY134" s="411"/>
      <c r="BZ134" s="408"/>
      <c r="CA134" s="408"/>
      <c r="CB134" s="408"/>
      <c r="CC134" s="408"/>
      <c r="CD134" s="408"/>
      <c r="CE134" s="408"/>
      <c r="CF134" s="408"/>
      <c r="CG134" s="686"/>
      <c r="CH134" s="402"/>
      <c r="CI134" s="403"/>
      <c r="CJ134" s="404"/>
      <c r="CK134" s="409"/>
      <c r="CL134" s="410"/>
      <c r="CM134" s="411"/>
      <c r="CN134" s="408"/>
      <c r="CO134" s="408"/>
      <c r="CP134" s="408"/>
      <c r="CQ134" s="408"/>
      <c r="CR134" s="408"/>
      <c r="CS134" s="408"/>
      <c r="CT134" s="408"/>
      <c r="CU134" s="412"/>
      <c r="CV134" s="412"/>
      <c r="CW134" s="412"/>
      <c r="CX134" s="686"/>
      <c r="CY134" s="402"/>
      <c r="CZ134" s="403"/>
      <c r="DA134" s="404"/>
      <c r="DB134" s="409"/>
      <c r="DC134" s="410"/>
      <c r="DD134" s="411"/>
      <c r="DE134" s="408"/>
      <c r="DF134" s="408"/>
      <c r="DG134" s="408"/>
      <c r="DH134" s="408"/>
      <c r="DI134" s="408"/>
      <c r="DJ134" s="408"/>
      <c r="DK134" s="408"/>
      <c r="DL134" s="412"/>
    </row>
    <row r="135" spans="1:116" ht="20.25" customHeight="1">
      <c r="A135" s="686"/>
      <c r="B135" s="687" t="s">
        <v>35</v>
      </c>
      <c r="C135" s="677" t="s">
        <v>21</v>
      </c>
      <c r="D135" s="709" t="s">
        <v>22</v>
      </c>
      <c r="E135" s="712" t="s">
        <v>68</v>
      </c>
      <c r="F135" s="712"/>
      <c r="G135" s="712"/>
      <c r="H135" s="712"/>
      <c r="I135" s="712"/>
      <c r="J135" s="712"/>
      <c r="K135" s="712"/>
      <c r="L135" s="713"/>
      <c r="M135" s="692" t="s">
        <v>41</v>
      </c>
      <c r="N135" s="692" t="s">
        <v>67</v>
      </c>
      <c r="O135" s="728"/>
      <c r="P135" s="687" t="s">
        <v>35</v>
      </c>
      <c r="Q135" s="677" t="s">
        <v>21</v>
      </c>
      <c r="R135" s="709" t="s">
        <v>22</v>
      </c>
      <c r="S135" s="712" t="s">
        <v>69</v>
      </c>
      <c r="T135" s="712"/>
      <c r="U135" s="712"/>
      <c r="V135" s="712"/>
      <c r="W135" s="712"/>
      <c r="X135" s="712"/>
      <c r="Y135" s="712"/>
      <c r="Z135" s="713"/>
      <c r="AA135" s="692" t="s">
        <v>41</v>
      </c>
      <c r="AB135" s="692" t="s">
        <v>67</v>
      </c>
      <c r="AC135" s="686"/>
      <c r="AD135" s="687" t="s">
        <v>35</v>
      </c>
      <c r="AE135" s="677" t="s">
        <v>21</v>
      </c>
      <c r="AF135" s="709" t="s">
        <v>22</v>
      </c>
      <c r="AG135" s="712" t="s">
        <v>70</v>
      </c>
      <c r="AH135" s="712"/>
      <c r="AI135" s="713"/>
      <c r="AJ135" s="722" t="s">
        <v>41</v>
      </c>
      <c r="AK135" s="722" t="s">
        <v>67</v>
      </c>
      <c r="AL135" s="657" t="s">
        <v>78</v>
      </c>
      <c r="AM135" s="657"/>
      <c r="AN135" s="657"/>
      <c r="AO135" s="657"/>
      <c r="AP135" s="657"/>
      <c r="AQ135" s="686"/>
      <c r="AR135" s="687" t="s">
        <v>35</v>
      </c>
      <c r="AS135" s="677" t="s">
        <v>21</v>
      </c>
      <c r="AT135" s="709" t="s">
        <v>22</v>
      </c>
      <c r="AU135" s="712" t="s">
        <v>71</v>
      </c>
      <c r="AV135" s="712"/>
      <c r="AW135" s="712"/>
      <c r="AX135" s="712"/>
      <c r="AY135" s="712"/>
      <c r="AZ135" s="712"/>
      <c r="BA135" s="712"/>
      <c r="BB135" s="713"/>
      <c r="BC135" s="692" t="s">
        <v>41</v>
      </c>
      <c r="BD135" s="692" t="s">
        <v>67</v>
      </c>
      <c r="BE135" s="686"/>
      <c r="BF135" s="687" t="s">
        <v>35</v>
      </c>
      <c r="BG135" s="677" t="s">
        <v>21</v>
      </c>
      <c r="BH135" s="709" t="s">
        <v>22</v>
      </c>
      <c r="BI135" s="712" t="s">
        <v>72</v>
      </c>
      <c r="BJ135" s="712"/>
      <c r="BK135" s="712"/>
      <c r="BL135" s="712"/>
      <c r="BM135" s="712"/>
      <c r="BN135" s="712"/>
      <c r="BO135" s="712"/>
      <c r="BP135" s="713"/>
      <c r="BQ135" s="692" t="s">
        <v>41</v>
      </c>
      <c r="BR135" s="692" t="s">
        <v>67</v>
      </c>
      <c r="BS135" s="686"/>
      <c r="BT135" s="687" t="s">
        <v>35</v>
      </c>
      <c r="BU135" s="773" t="s">
        <v>21</v>
      </c>
      <c r="BV135" s="709" t="s">
        <v>22</v>
      </c>
      <c r="BW135" s="712" t="s">
        <v>73</v>
      </c>
      <c r="BX135" s="712"/>
      <c r="BY135" s="713"/>
      <c r="BZ135" s="722" t="s">
        <v>41</v>
      </c>
      <c r="CA135" s="722" t="s">
        <v>67</v>
      </c>
      <c r="CB135" s="657" t="s">
        <v>80</v>
      </c>
      <c r="CC135" s="657"/>
      <c r="CD135" s="657"/>
      <c r="CE135" s="657"/>
      <c r="CF135" s="657"/>
      <c r="CG135" s="686"/>
      <c r="CH135" s="687" t="s">
        <v>35</v>
      </c>
      <c r="CI135" s="684" t="s">
        <v>21</v>
      </c>
      <c r="CJ135" s="684" t="s">
        <v>22</v>
      </c>
      <c r="CK135" s="700" t="str">
        <f>AL7</f>
        <v>IST TERM</v>
      </c>
      <c r="CL135" s="700"/>
      <c r="CM135" s="700"/>
      <c r="CN135" s="700"/>
      <c r="CO135" s="700" t="str">
        <f>CB7</f>
        <v>IIND TERM</v>
      </c>
      <c r="CP135" s="700"/>
      <c r="CQ135" s="700"/>
      <c r="CR135" s="700"/>
      <c r="CS135" s="657" t="s">
        <v>77</v>
      </c>
      <c r="CT135" s="657"/>
      <c r="CU135" s="657"/>
      <c r="CV135" s="657"/>
      <c r="CW135" s="657"/>
      <c r="CX135" s="686"/>
      <c r="CY135" s="687" t="s">
        <v>35</v>
      </c>
      <c r="CZ135" s="677" t="s">
        <v>21</v>
      </c>
      <c r="DA135" s="677" t="s">
        <v>22</v>
      </c>
      <c r="DB135" s="657" t="str">
        <f>CK7</f>
        <v>IST TERM</v>
      </c>
      <c r="DC135" s="657"/>
      <c r="DD135" s="657"/>
      <c r="DE135" s="657"/>
      <c r="DF135" s="782" t="str">
        <f>CO7</f>
        <v>IIND TERM</v>
      </c>
      <c r="DG135" s="783"/>
      <c r="DH135" s="783"/>
      <c r="DI135" s="783"/>
      <c r="DJ135" s="783" t="str">
        <f>CS7</f>
        <v>TOTAL</v>
      </c>
      <c r="DK135" s="783"/>
      <c r="DL135" s="783"/>
    </row>
    <row r="136" spans="1:116" ht="12.75" customHeight="1">
      <c r="A136" s="686"/>
      <c r="B136" s="687"/>
      <c r="C136" s="678"/>
      <c r="D136" s="710"/>
      <c r="E136" s="684" t="str">
        <f>IF(OR($D$2="VI A",$D$2="VI B",$D$2="VII A",$D$2="VII B",$D$2="VIII A",$D$2="VIII B"),"OLS","CCP")</f>
        <v>OLS</v>
      </c>
      <c r="F136" s="703" t="str">
        <f>IF(OR($D$2="VI A",$D$2="VI B",$D$2="VII A",$D$2="VII B",$D$2="VIII A",$D$2="VIII B"),"SPH","")</f>
        <v>SPH</v>
      </c>
      <c r="G136" s="703" t="str">
        <f>IF(OR($D$2="VI A",$D$2="VI B",$D$2="VII A",$D$2="VII B",$D$2="VIII A",$D$2="VIII B"),"ASG","")</f>
        <v>ASG</v>
      </c>
      <c r="H136" s="684" t="s">
        <v>63</v>
      </c>
      <c r="I136" s="684" t="s">
        <v>64</v>
      </c>
      <c r="J136" s="695" t="s">
        <v>1444</v>
      </c>
      <c r="K136" s="671" t="s">
        <v>23</v>
      </c>
      <c r="L136" s="771" t="s">
        <v>932</v>
      </c>
      <c r="M136" s="693"/>
      <c r="N136" s="693"/>
      <c r="O136" s="728"/>
      <c r="P136" s="687"/>
      <c r="Q136" s="678"/>
      <c r="R136" s="710"/>
      <c r="S136" s="684" t="str">
        <f>IF(OR($D$2="VI A",$D$2="VI B",$D$2="VII A",$D$2="VII B",$D$2="VIII A",$D$2="VIII B"),"OLS","CCP")</f>
        <v>OLS</v>
      </c>
      <c r="T136" s="703" t="str">
        <f>IF(OR($D$2="VI A",$D$2="VI B",$D$2="VII A",$D$2="VII B",$D$2="VIII A",$D$2="VIII B"),"SPH","")</f>
        <v>SPH</v>
      </c>
      <c r="U136" s="703" t="str">
        <f>IF(OR($D$2="VI A",$D$2="VI B",$D$2="VII A",$D$2="VII B",$D$2="VIII A",$D$2="VIII B"),"ASG","")</f>
        <v>ASG</v>
      </c>
      <c r="V136" s="684" t="s">
        <v>63</v>
      </c>
      <c r="W136" s="684" t="s">
        <v>64</v>
      </c>
      <c r="X136" s="695" t="s">
        <v>65</v>
      </c>
      <c r="Y136" s="671" t="s">
        <v>23</v>
      </c>
      <c r="Z136" s="771" t="s">
        <v>932</v>
      </c>
      <c r="AA136" s="693"/>
      <c r="AB136" s="693"/>
      <c r="AC136" s="686"/>
      <c r="AD136" s="687"/>
      <c r="AE136" s="678"/>
      <c r="AF136" s="710"/>
      <c r="AG136" s="684" t="s">
        <v>65</v>
      </c>
      <c r="AH136" s="684" t="s">
        <v>23</v>
      </c>
      <c r="AI136" s="671" t="s">
        <v>66</v>
      </c>
      <c r="AJ136" s="723"/>
      <c r="AK136" s="723"/>
      <c r="AL136" s="684" t="s">
        <v>68</v>
      </c>
      <c r="AM136" s="684" t="s">
        <v>69</v>
      </c>
      <c r="AN136" s="684" t="s">
        <v>79</v>
      </c>
      <c r="AO136" s="671" t="s">
        <v>77</v>
      </c>
      <c r="AP136" s="677" t="s">
        <v>41</v>
      </c>
      <c r="AQ136" s="686"/>
      <c r="AR136" s="687"/>
      <c r="AS136" s="678"/>
      <c r="AT136" s="710"/>
      <c r="AU136" s="684" t="str">
        <f>IF(OR($D$2="VI A",$D$2="VI B",$D$2="VII A",$D$2="VII B",$D$2="VIII A",$D$2="VIII B"),"OLS","CCP")</f>
        <v>OLS</v>
      </c>
      <c r="AV136" s="703" t="str">
        <f>IF(OR($D$2="VI A",$D$2="VI B",$D$2="VII A",$D$2="VII B",$D$2="VIII A",$D$2="VIII B"),"SPH","")</f>
        <v>SPH</v>
      </c>
      <c r="AW136" s="703" t="str">
        <f>IF(OR($D$2="VI A",$D$2="VI B",$D$2="VII A",$D$2="VII B",$D$2="VIII A",$D$2="VIII B"),"ASG","")</f>
        <v>ASG</v>
      </c>
      <c r="AX136" s="684" t="s">
        <v>63</v>
      </c>
      <c r="AY136" s="684" t="s">
        <v>64</v>
      </c>
      <c r="AZ136" s="695" t="s">
        <v>65</v>
      </c>
      <c r="BA136" s="671" t="s">
        <v>23</v>
      </c>
      <c r="BB136" s="671" t="s">
        <v>933</v>
      </c>
      <c r="BC136" s="693"/>
      <c r="BD136" s="693"/>
      <c r="BE136" s="686"/>
      <c r="BF136" s="687"/>
      <c r="BG136" s="678"/>
      <c r="BH136" s="710"/>
      <c r="BI136" s="684" t="str">
        <f>IF(OR($D$2="VI A",$D$2="VI B",$D$2="VII A",$D$2="VII B",$D$2="VIII A",$D$2="VIII B"),"OLS","CCP")</f>
        <v>OLS</v>
      </c>
      <c r="BJ136" s="703" t="str">
        <f>IF(OR($D$2="VI A",$D$2="VI B",$D$2="VII A",$D$2="VII B",$D$2="VIII A",$D$2="VIII B"),"SPH","")</f>
        <v>SPH</v>
      </c>
      <c r="BK136" s="703" t="str">
        <f>IF(OR($D$2="VI A",$D$2="VI B",$D$2="VII A",$D$2="VII B",$D$2="VIII A",$D$2="VIII B"),"ASG","")</f>
        <v>ASG</v>
      </c>
      <c r="BL136" s="684" t="s">
        <v>63</v>
      </c>
      <c r="BM136" s="684" t="s">
        <v>64</v>
      </c>
      <c r="BN136" s="695" t="s">
        <v>65</v>
      </c>
      <c r="BO136" s="671" t="s">
        <v>23</v>
      </c>
      <c r="BP136" s="671" t="s">
        <v>933</v>
      </c>
      <c r="BQ136" s="693"/>
      <c r="BR136" s="693"/>
      <c r="BS136" s="686"/>
      <c r="BT136" s="687"/>
      <c r="BU136" s="774"/>
      <c r="BV136" s="710"/>
      <c r="BW136" s="684" t="s">
        <v>65</v>
      </c>
      <c r="BX136" s="684" t="s">
        <v>23</v>
      </c>
      <c r="BY136" s="671" t="s">
        <v>66</v>
      </c>
      <c r="BZ136" s="723"/>
      <c r="CA136" s="723"/>
      <c r="CB136" s="684" t="s">
        <v>71</v>
      </c>
      <c r="CC136" s="684" t="s">
        <v>72</v>
      </c>
      <c r="CD136" s="684" t="s">
        <v>81</v>
      </c>
      <c r="CE136" s="671" t="s">
        <v>77</v>
      </c>
      <c r="CF136" s="677" t="s">
        <v>41</v>
      </c>
      <c r="CG136" s="686"/>
      <c r="CH136" s="687"/>
      <c r="CI136" s="684"/>
      <c r="CJ136" s="684"/>
      <c r="CK136" s="688" t="str">
        <f>AL8</f>
        <v>FA 1</v>
      </c>
      <c r="CL136" s="688" t="str">
        <f>AM8</f>
        <v>FA 2</v>
      </c>
      <c r="CM136" s="688" t="str">
        <f>AN8</f>
        <v>SA
 1</v>
      </c>
      <c r="CN136" s="688" t="str">
        <f>AO8</f>
        <v>TOTAL</v>
      </c>
      <c r="CO136" s="688" t="str">
        <f>CB8</f>
        <v>FA 3</v>
      </c>
      <c r="CP136" s="688" t="str">
        <f>CC8</f>
        <v>FA 4</v>
      </c>
      <c r="CQ136" s="688" t="str">
        <f>CD8</f>
        <v>SA
 2</v>
      </c>
      <c r="CR136" s="688" t="str">
        <f>CE8</f>
        <v>TOTAL</v>
      </c>
      <c r="CS136" s="688" t="s">
        <v>89</v>
      </c>
      <c r="CT136" s="688" t="s">
        <v>90</v>
      </c>
      <c r="CU136" s="764" t="s">
        <v>82</v>
      </c>
      <c r="CV136" s="670" t="s">
        <v>83</v>
      </c>
      <c r="CW136" s="670" t="s">
        <v>84</v>
      </c>
      <c r="CX136" s="686"/>
      <c r="CY136" s="687"/>
      <c r="CZ136" s="678"/>
      <c r="DA136" s="678"/>
      <c r="DB136" s="670" t="str">
        <f>CK8</f>
        <v>FA 1</v>
      </c>
      <c r="DC136" s="670" t="str">
        <f>CL8</f>
        <v>FA 2</v>
      </c>
      <c r="DD136" s="670" t="str">
        <f>CM8</f>
        <v>SA
 1</v>
      </c>
      <c r="DE136" s="671" t="str">
        <f>CN8</f>
        <v>TOTAL</v>
      </c>
      <c r="DF136" s="671" t="str">
        <f>CO8</f>
        <v>FA 3</v>
      </c>
      <c r="DG136" s="671" t="str">
        <f>CP8</f>
        <v>FA 4</v>
      </c>
      <c r="DH136" s="671" t="str">
        <f>CQ8</f>
        <v>SA
 2</v>
      </c>
      <c r="DI136" s="784" t="str">
        <f>CR8</f>
        <v>TOTAL</v>
      </c>
      <c r="DJ136" s="787" t="s">
        <v>89</v>
      </c>
      <c r="DK136" s="787" t="s">
        <v>90</v>
      </c>
      <c r="DL136" s="764" t="str">
        <f>CU136</f>
        <v>GT</v>
      </c>
    </row>
    <row r="137" spans="1:116" ht="13.5" customHeight="1">
      <c r="A137" s="686"/>
      <c r="B137" s="687"/>
      <c r="C137" s="678"/>
      <c r="D137" s="711"/>
      <c r="E137" s="684"/>
      <c r="F137" s="703"/>
      <c r="G137" s="703"/>
      <c r="H137" s="684"/>
      <c r="I137" s="684"/>
      <c r="J137" s="695"/>
      <c r="K137" s="672"/>
      <c r="L137" s="772"/>
      <c r="M137" s="693"/>
      <c r="N137" s="693"/>
      <c r="O137" s="728"/>
      <c r="P137" s="687"/>
      <c r="Q137" s="678"/>
      <c r="R137" s="711"/>
      <c r="S137" s="684"/>
      <c r="T137" s="703"/>
      <c r="U137" s="703"/>
      <c r="V137" s="684"/>
      <c r="W137" s="684"/>
      <c r="X137" s="695"/>
      <c r="Y137" s="672"/>
      <c r="Z137" s="772"/>
      <c r="AA137" s="693"/>
      <c r="AB137" s="693"/>
      <c r="AC137" s="686"/>
      <c r="AD137" s="687"/>
      <c r="AE137" s="678"/>
      <c r="AF137" s="711"/>
      <c r="AG137" s="684"/>
      <c r="AH137" s="684"/>
      <c r="AI137" s="672"/>
      <c r="AJ137" s="723"/>
      <c r="AK137" s="723"/>
      <c r="AL137" s="684"/>
      <c r="AM137" s="684"/>
      <c r="AN137" s="684"/>
      <c r="AO137" s="672"/>
      <c r="AP137" s="678"/>
      <c r="AQ137" s="686"/>
      <c r="AR137" s="687"/>
      <c r="AS137" s="678"/>
      <c r="AT137" s="711"/>
      <c r="AU137" s="684"/>
      <c r="AV137" s="703"/>
      <c r="AW137" s="703"/>
      <c r="AX137" s="684"/>
      <c r="AY137" s="684"/>
      <c r="AZ137" s="695"/>
      <c r="BA137" s="672"/>
      <c r="BB137" s="672"/>
      <c r="BC137" s="693"/>
      <c r="BD137" s="693"/>
      <c r="BE137" s="686"/>
      <c r="BF137" s="687"/>
      <c r="BG137" s="678"/>
      <c r="BH137" s="711"/>
      <c r="BI137" s="684"/>
      <c r="BJ137" s="703"/>
      <c r="BK137" s="703"/>
      <c r="BL137" s="684"/>
      <c r="BM137" s="684"/>
      <c r="BN137" s="695"/>
      <c r="BO137" s="672"/>
      <c r="BP137" s="672"/>
      <c r="BQ137" s="693"/>
      <c r="BR137" s="693"/>
      <c r="BS137" s="686"/>
      <c r="BT137" s="687"/>
      <c r="BU137" s="774"/>
      <c r="BV137" s="711"/>
      <c r="BW137" s="684"/>
      <c r="BX137" s="684"/>
      <c r="BY137" s="672"/>
      <c r="BZ137" s="723"/>
      <c r="CA137" s="723"/>
      <c r="CB137" s="684"/>
      <c r="CC137" s="684"/>
      <c r="CD137" s="684"/>
      <c r="CE137" s="672"/>
      <c r="CF137" s="678"/>
      <c r="CG137" s="686"/>
      <c r="CH137" s="687"/>
      <c r="CI137" s="684"/>
      <c r="CJ137" s="684"/>
      <c r="CK137" s="688"/>
      <c r="CL137" s="688"/>
      <c r="CM137" s="688"/>
      <c r="CN137" s="688"/>
      <c r="CO137" s="688"/>
      <c r="CP137" s="688"/>
      <c r="CQ137" s="688"/>
      <c r="CR137" s="688"/>
      <c r="CS137" s="688"/>
      <c r="CT137" s="688"/>
      <c r="CU137" s="764"/>
      <c r="CV137" s="670"/>
      <c r="CW137" s="670"/>
      <c r="CX137" s="686"/>
      <c r="CY137" s="687"/>
      <c r="CZ137" s="678"/>
      <c r="DA137" s="679"/>
      <c r="DB137" s="670"/>
      <c r="DC137" s="670"/>
      <c r="DD137" s="670"/>
      <c r="DE137" s="672"/>
      <c r="DF137" s="672"/>
      <c r="DG137" s="672"/>
      <c r="DH137" s="672"/>
      <c r="DI137" s="785"/>
      <c r="DJ137" s="788"/>
      <c r="DK137" s="788"/>
      <c r="DL137" s="764"/>
    </row>
    <row r="138" spans="1:116" ht="18.75" customHeight="1">
      <c r="A138" s="686"/>
      <c r="B138" s="687"/>
      <c r="C138" s="679"/>
      <c r="D138" s="413" t="s">
        <v>24</v>
      </c>
      <c r="E138" s="414">
        <v>10</v>
      </c>
      <c r="F138" s="414">
        <v>10</v>
      </c>
      <c r="G138" s="414">
        <v>10</v>
      </c>
      <c r="H138" s="414"/>
      <c r="I138" s="414"/>
      <c r="J138" s="415">
        <v>50</v>
      </c>
      <c r="K138" s="416">
        <f>SUM(E138:J138)</f>
        <v>80</v>
      </c>
      <c r="L138" s="392">
        <v>100</v>
      </c>
      <c r="M138" s="694"/>
      <c r="N138" s="694"/>
      <c r="O138" s="728"/>
      <c r="P138" s="687"/>
      <c r="Q138" s="679"/>
      <c r="R138" s="413" t="s">
        <v>24</v>
      </c>
      <c r="S138" s="414">
        <v>10</v>
      </c>
      <c r="T138" s="414">
        <v>10</v>
      </c>
      <c r="U138" s="414">
        <v>10</v>
      </c>
      <c r="V138" s="414"/>
      <c r="W138" s="414"/>
      <c r="X138" s="415">
        <v>50</v>
      </c>
      <c r="Y138" s="416">
        <f>SUM(S138:X138)</f>
        <v>80</v>
      </c>
      <c r="Z138" s="392">
        <v>100</v>
      </c>
      <c r="AA138" s="694"/>
      <c r="AB138" s="694"/>
      <c r="AC138" s="686"/>
      <c r="AD138" s="687"/>
      <c r="AE138" s="679"/>
      <c r="AF138" s="413" t="s">
        <v>24</v>
      </c>
      <c r="AG138" s="415">
        <v>100</v>
      </c>
      <c r="AH138" s="417">
        <v>90</v>
      </c>
      <c r="AI138" s="417">
        <f>AH138/AH138*100</f>
        <v>100</v>
      </c>
      <c r="AJ138" s="724"/>
      <c r="AK138" s="724"/>
      <c r="AL138" s="418">
        <v>0.1</v>
      </c>
      <c r="AM138" s="418">
        <v>0.1</v>
      </c>
      <c r="AN138" s="418">
        <v>0.3</v>
      </c>
      <c r="AO138" s="417">
        <v>50</v>
      </c>
      <c r="AP138" s="679"/>
      <c r="AQ138" s="686"/>
      <c r="AR138" s="687"/>
      <c r="AS138" s="679"/>
      <c r="AT138" s="413" t="s">
        <v>24</v>
      </c>
      <c r="AU138" s="414">
        <v>10</v>
      </c>
      <c r="AV138" s="414">
        <v>10</v>
      </c>
      <c r="AW138" s="414">
        <v>10</v>
      </c>
      <c r="AX138" s="414"/>
      <c r="AY138" s="414"/>
      <c r="AZ138" s="415">
        <v>50</v>
      </c>
      <c r="BA138" s="417">
        <f>SUM(AU138:AZ138)</f>
        <v>80</v>
      </c>
      <c r="BB138" s="417">
        <f>BA138/BA138*100</f>
        <v>100</v>
      </c>
      <c r="BC138" s="694"/>
      <c r="BD138" s="694"/>
      <c r="BE138" s="686"/>
      <c r="BF138" s="687"/>
      <c r="BG138" s="679"/>
      <c r="BH138" s="413" t="s">
        <v>24</v>
      </c>
      <c r="BI138" s="469">
        <v>10</v>
      </c>
      <c r="BJ138" s="469">
        <v>10</v>
      </c>
      <c r="BK138" s="469">
        <v>10</v>
      </c>
      <c r="BL138" s="469"/>
      <c r="BM138" s="469"/>
      <c r="BN138" s="470">
        <v>50</v>
      </c>
      <c r="BO138" s="417">
        <f>SUM(BI138:BN138)</f>
        <v>80</v>
      </c>
      <c r="BP138" s="417">
        <f>BO138/BO138*100</f>
        <v>100</v>
      </c>
      <c r="BQ138" s="694"/>
      <c r="BR138" s="694"/>
      <c r="BS138" s="686"/>
      <c r="BT138" s="687"/>
      <c r="BU138" s="775"/>
      <c r="BV138" s="413" t="s">
        <v>24</v>
      </c>
      <c r="BW138" s="415">
        <v>80</v>
      </c>
      <c r="BX138" s="417">
        <v>90</v>
      </c>
      <c r="BY138" s="417">
        <f>BX138/BX138*100</f>
        <v>100</v>
      </c>
      <c r="BZ138" s="724"/>
      <c r="CA138" s="724"/>
      <c r="CB138" s="418">
        <v>0.1</v>
      </c>
      <c r="CC138" s="418">
        <v>0.1</v>
      </c>
      <c r="CD138" s="418">
        <v>0.3</v>
      </c>
      <c r="CE138" s="417">
        <v>50</v>
      </c>
      <c r="CF138" s="679"/>
      <c r="CG138" s="686"/>
      <c r="CH138" s="687"/>
      <c r="CI138" s="684"/>
      <c r="CJ138" s="413" t="s">
        <v>24</v>
      </c>
      <c r="CK138" s="419">
        <f t="shared" ref="CK138:CK188" si="126">AL138</f>
        <v>0.1</v>
      </c>
      <c r="CL138" s="419">
        <f t="shared" ref="CL138:CL188" si="127">AM138</f>
        <v>0.1</v>
      </c>
      <c r="CM138" s="419">
        <f t="shared" ref="CM138:CM188" si="128">AN138</f>
        <v>0.3</v>
      </c>
      <c r="CN138" s="420">
        <f t="shared" ref="CN138:CN188" si="129">AO138</f>
        <v>50</v>
      </c>
      <c r="CO138" s="419">
        <f t="shared" ref="CO138:CO188" si="130">CB138</f>
        <v>0.1</v>
      </c>
      <c r="CP138" s="419">
        <f t="shared" ref="CP138:CP188" si="131">CC138</f>
        <v>0.1</v>
      </c>
      <c r="CQ138" s="419">
        <f t="shared" ref="CQ138:CQ188" si="132">CD138</f>
        <v>0.3</v>
      </c>
      <c r="CR138" s="420">
        <f t="shared" ref="CR138:CR188" si="133">CE138</f>
        <v>50</v>
      </c>
      <c r="CS138" s="420">
        <v>100</v>
      </c>
      <c r="CT138" s="420">
        <v>100</v>
      </c>
      <c r="CU138" s="421">
        <f>CN10+CR10</f>
        <v>100</v>
      </c>
      <c r="CV138" s="670"/>
      <c r="CW138" s="670"/>
      <c r="CX138" s="686"/>
      <c r="CY138" s="687"/>
      <c r="CZ138" s="679"/>
      <c r="DA138" s="413" t="s">
        <v>24</v>
      </c>
      <c r="DB138" s="422">
        <f t="shared" ref="DB138:DI138" si="134">CK10</f>
        <v>0.1</v>
      </c>
      <c r="DC138" s="422">
        <f t="shared" si="134"/>
        <v>0.1</v>
      </c>
      <c r="DD138" s="422">
        <f t="shared" si="134"/>
        <v>0.3</v>
      </c>
      <c r="DE138" s="423">
        <f t="shared" si="134"/>
        <v>50</v>
      </c>
      <c r="DF138" s="422">
        <f t="shared" si="134"/>
        <v>0.1</v>
      </c>
      <c r="DG138" s="422">
        <f t="shared" si="134"/>
        <v>0.1</v>
      </c>
      <c r="DH138" s="422">
        <f t="shared" si="134"/>
        <v>0.3</v>
      </c>
      <c r="DI138" s="424">
        <f t="shared" si="134"/>
        <v>50</v>
      </c>
      <c r="DJ138" s="423">
        <v>100</v>
      </c>
      <c r="DK138" s="423">
        <v>100</v>
      </c>
      <c r="DL138" s="421">
        <f>CU138</f>
        <v>100</v>
      </c>
    </row>
    <row r="139" spans="1:116" ht="15" customHeight="1">
      <c r="A139" s="686"/>
      <c r="B139" s="425">
        <f>'STUDENT PROFILE'!$A$7</f>
        <v>1</v>
      </c>
      <c r="C139" s="426" t="str">
        <f>'STUDENT PROFILE'!$C$7</f>
        <v>Manish</v>
      </c>
      <c r="D139" s="427">
        <f>'STUDENT PROFILE'!$D$7</f>
        <v>2723</v>
      </c>
      <c r="E139" s="428">
        <v>10</v>
      </c>
      <c r="F139" s="428">
        <v>10</v>
      </c>
      <c r="G139" s="428">
        <v>10</v>
      </c>
      <c r="H139" s="428"/>
      <c r="I139" s="428"/>
      <c r="J139" s="428">
        <v>50</v>
      </c>
      <c r="K139" s="429">
        <f>IF(ISNUMBER(J139),SUM(E139,F139,G139,H139,I139,J139),J139)</f>
        <v>80</v>
      </c>
      <c r="L139" s="429">
        <f>IF(ISNUMBER(K139),(ROUNDUP((K139/$K$138*$L$138),0)),K139)</f>
        <v>100</v>
      </c>
      <c r="M139" s="430" t="str">
        <f>IF(ISNUMBER(L139),(IF(L139&gt;=91,"A1",IF(L139&gt;=81,"A2",IF(L139&gt;=71,"B1",IF(L139&gt;=61,"B2",IF(L139&gt;=51,"C1",IF(L139&gt;=41,"C2",IF(L139&gt;=33,"D",IF(L139&gt;=21,"E1",IF(L139&gt;0,"E2","")))))))))),L139)</f>
        <v>A1</v>
      </c>
      <c r="N139" s="430" t="str">
        <f>IF(ISNUMBER(L139),(IF(M139="A1","10",IF(M139="A2","9",IF(M139="B1","8",IF(M139="B2","7",IF(M139="C1","6",IF(M139="C2","5",IF(M139="D","4",IF(M139="E2","3",IF(M139="E1","2","")))))))))),L139)</f>
        <v>10</v>
      </c>
      <c r="O139" s="728"/>
      <c r="P139" s="425">
        <f>'STUDENT PROFILE'!$A$7</f>
        <v>1</v>
      </c>
      <c r="Q139" s="426" t="str">
        <f>'STUDENT PROFILE'!$C$7</f>
        <v>Manish</v>
      </c>
      <c r="R139" s="427">
        <f>'STUDENT PROFILE'!$D$7</f>
        <v>2723</v>
      </c>
      <c r="S139" s="428">
        <v>10</v>
      </c>
      <c r="T139" s="428">
        <v>10</v>
      </c>
      <c r="U139" s="428">
        <v>10</v>
      </c>
      <c r="V139" s="428"/>
      <c r="W139" s="428"/>
      <c r="X139" s="428">
        <v>50</v>
      </c>
      <c r="Y139" s="429">
        <f>IF(ISNUMBER(X139),SUM(S139,T139,U139,V139,W139,X139),X139)</f>
        <v>80</v>
      </c>
      <c r="Z139" s="429">
        <f>IF(ISNUMBER(Y139),(ROUNDUP((Y139/$Y$138*$Z$138),0)),Y139)</f>
        <v>100</v>
      </c>
      <c r="AA139" s="430" t="str">
        <f>IF(ISNUMBER(Z139),(IF(Z139&gt;=91,"A1",IF(Z139&gt;=81,"A2",IF(Z139&gt;=71,"B1",IF(Z139&gt;=61,"B2",IF(Z139&gt;=51,"C1",IF(Z139&gt;=41,"C2",IF(Z139&gt;=33,"D",IF(Z139&gt;=21,"E1",IF(Z139&gt;0,"E2","")))))))))),Z139)</f>
        <v>A1</v>
      </c>
      <c r="AB139" s="430" t="str">
        <f>IF(ISNUMBER(Z139),(IF(AA139="A1","10",IF(AA139="A2","9",IF(AA139="B1","8",IF(AA139="B2","7",IF(AA139="C1","6",IF(AA139="C2","5",IF(AA139="D","4",IF(AA139="E2","3",IF(AA139="E1","2","")))))))))),Z139)</f>
        <v>10</v>
      </c>
      <c r="AC139" s="686"/>
      <c r="AD139" s="425">
        <f>'STUDENT PROFILE'!$A$7</f>
        <v>1</v>
      </c>
      <c r="AE139" s="426" t="str">
        <f>'STUDENT PROFILE'!$C$7</f>
        <v>Manish</v>
      </c>
      <c r="AF139" s="427">
        <f>'STUDENT PROFILE'!$D$7</f>
        <v>2723</v>
      </c>
      <c r="AG139" s="431">
        <v>95</v>
      </c>
      <c r="AH139" s="429">
        <f>IF(ISNUMBER(AG139),AG139/$AG$138*$AH$138,AG139)</f>
        <v>85.5</v>
      </c>
      <c r="AI139" s="429">
        <f>IF(ISNUMBER(AH139),ROUND((AH139/$AH$138*$AI$138),0),AH139)</f>
        <v>95</v>
      </c>
      <c r="AJ139" s="430" t="str">
        <f>IF(ISNUMBER(AI139),(IF(AI139&gt;=91,"A1",IF(AI139&gt;=81,"A2",IF(AI139&gt;=71,"B1",IF(AI139&gt;=61,"B2",IF(AI139&gt;=51,"C1",IF(AI139&gt;=41,"C2",IF(AI139&gt;=33,"D",IF(AI139&gt;=21,"E1",IF(AI139&gt;0,"E2","")))))))))),AI139)</f>
        <v>A1</v>
      </c>
      <c r="AK139" s="430" t="str">
        <f>IF(ISNUMBER(AI139),(IF(AJ139="A1","10",IF(AJ139="A2","9",IF(AJ139="B1","8",IF(AJ139="B2","7",IF(AJ139="C1","6",IF(AJ139="C2","5",IF(AJ139="D","4",IF(AJ139="E2","3",IF(AJ139="E1","2","")))))))))),AI139)</f>
        <v>10</v>
      </c>
      <c r="AL139" s="429">
        <f>IF(ISNUMBER(L139),ROUND((L139*10%),1),L139)</f>
        <v>10</v>
      </c>
      <c r="AM139" s="429">
        <f>IF(ISNUMBER(Z139),ROUND((Z139*10%),1),Z139)</f>
        <v>10</v>
      </c>
      <c r="AN139" s="429">
        <f>IF(ISNUMBER(AI139),ROUND((AI139*30%),1),AI139)</f>
        <v>28.5</v>
      </c>
      <c r="AO139" s="430">
        <f>ROUNDUP(SUM(AL139,AM139,AN139),0)</f>
        <v>49</v>
      </c>
      <c r="AP139" s="430" t="str">
        <f>IF(ISNUMBER(AO139),IF(AO139&gt;=91/2,"A1",IF(AO139&gt;=81/2,"A2",IF(AO139&gt;=71/2,"B1",IF(AO139&gt;=61/2,"B2",IF(AO139&gt;=51/2,"C1",IF(AO139&gt;=41/2,"C2",IF(AO139&gt;=33/2,"D",IF(AO139&gt;=21/2,"E1",IF(AO139&gt;0,"E2",""))))))))),AO139)</f>
        <v>A1</v>
      </c>
      <c r="AQ139" s="686"/>
      <c r="AR139" s="425">
        <f>'STUDENT PROFILE'!$A$7</f>
        <v>1</v>
      </c>
      <c r="AS139" s="426" t="str">
        <f>'STUDENT PROFILE'!$C$7</f>
        <v>Manish</v>
      </c>
      <c r="AT139" s="427">
        <f>'STUDENT PROFILE'!$D$7</f>
        <v>2723</v>
      </c>
      <c r="AU139" s="428">
        <v>10</v>
      </c>
      <c r="AV139" s="428">
        <v>10</v>
      </c>
      <c r="AW139" s="428">
        <v>10</v>
      </c>
      <c r="AX139" s="428"/>
      <c r="AY139" s="428"/>
      <c r="AZ139" s="428">
        <v>50</v>
      </c>
      <c r="BA139" s="429">
        <f>IF(ISNUMBER(AZ139),SUM(AU139,AV139,AW139,AX139,AY139,AZ139),AZ139)</f>
        <v>80</v>
      </c>
      <c r="BB139" s="429">
        <f>IF(ISNUMBER(BA139),(ROUNDUP((BA139/$BA$138*$BB$138),0)),BA139)</f>
        <v>100</v>
      </c>
      <c r="BC139" s="430" t="str">
        <f>IF(ISNUMBER(BB139),(IF(BB139&gt;=91,"A1",IF(BB139&gt;=81,"A2",IF(BB139&gt;=71,"B1",IF(BB139&gt;=61,"B2",IF(BB139&gt;=51,"C1",IF(BB139&gt;=41,"C2",IF(BB139&gt;=33,"D",IF(BB139&gt;=21,"E1",IF(BB139&gt;0,"E2","")))))))))),BB139)</f>
        <v>A1</v>
      </c>
      <c r="BD139" s="430" t="str">
        <f>IF(ISNUMBER(BB139),(IF(BC139="A1","10",IF(BC139="A2","9",IF(BC139="B1","8",IF(BC139="B2","7",IF(BC139="C1","6",IF(BC139="C2","5",IF(BC139="D","4",IF(BC139="E2","3",IF(BC139="E1","2","")))))))))),BB139)</f>
        <v>10</v>
      </c>
      <c r="BE139" s="686"/>
      <c r="BF139" s="425">
        <f>'STUDENT PROFILE'!$A$7</f>
        <v>1</v>
      </c>
      <c r="BG139" s="426" t="str">
        <f>'STUDENT PROFILE'!$C$7</f>
        <v>Manish</v>
      </c>
      <c r="BH139" s="427">
        <f>'STUDENT PROFILE'!$D$7</f>
        <v>2723</v>
      </c>
      <c r="BI139" s="428">
        <v>10</v>
      </c>
      <c r="BJ139" s="428">
        <v>10</v>
      </c>
      <c r="BK139" s="428">
        <v>10</v>
      </c>
      <c r="BL139" s="428"/>
      <c r="BM139" s="428"/>
      <c r="BN139" s="428">
        <v>50</v>
      </c>
      <c r="BO139" s="429">
        <f>IF(ISNUMBER(BN139),SUM(BI139:BN139),BN139)</f>
        <v>80</v>
      </c>
      <c r="BP139" s="429">
        <f>IF(ISNUMBER(BO139),(ROUNDUP((BO139/$BO$138*$BP$138),0)),BO139)</f>
        <v>100</v>
      </c>
      <c r="BQ139" s="430" t="str">
        <f>IF(ISNUMBER(BP139),(IF(BP139&gt;=91,"A1",IF(BP139&gt;=81,"A2",IF(BP139&gt;=71,"B1",IF(BP139&gt;=61,"B2",IF(BP139&gt;=51,"C1",IF(BP139&gt;=41,"C2",IF(BP139&gt;=33,"D",IF(BP139&gt;=21,"E1",IF(BP139&gt;0,"E2","")))))))))),BP139)</f>
        <v>A1</v>
      </c>
      <c r="BR139" s="430" t="str">
        <f>IF(ISNUMBER(BP139),(IF(BQ139="A1","10",IF(BQ139="A2","9",IF(BQ139="B1","8",IF(BQ139="B2","7",IF(BQ139="C1","6",IF(BQ139="C2","5",IF(BQ139="D","4",IF(BQ139="E2","3",IF(BQ139="E1","2","")))))))))),BP139)</f>
        <v>10</v>
      </c>
      <c r="BS139" s="686"/>
      <c r="BT139" s="464">
        <f>'STUDENT PROFILE'!$A$7</f>
        <v>1</v>
      </c>
      <c r="BU139" s="465" t="str">
        <f>'STUDENT PROFILE'!$C$7</f>
        <v>Manish</v>
      </c>
      <c r="BV139" s="466">
        <f>'STUDENT PROFILE'!$D$7</f>
        <v>2723</v>
      </c>
      <c r="BW139" s="431">
        <v>95</v>
      </c>
      <c r="BX139" s="429">
        <f>IF(ISNUMBER(BW139),ROUNDUP((BW139/$BW$138*$BX$138),0),BW139)</f>
        <v>107</v>
      </c>
      <c r="BY139" s="429">
        <f>IF(ISNUMBER(BX139),ROUNDUP((BW139/$BW$138*$BY$138),0),BW139)</f>
        <v>119</v>
      </c>
      <c r="BZ139" s="430" t="str">
        <f>IF(ISNUMBER(BY139),IF(BY139&gt;=91,"A1",IF(BY139&gt;=81,"A2",IF(BY139&gt;=71,"B1",IF(BY139&gt;=61,"B2",IF(BY139&gt;=51,"C1",IF(BY139&gt;=41,"C2",IF(BY139&gt;=33,"D",IF(BY139&gt;=21,"E1",IF(BY139&gt;0,"E2",""))))))))),BY139)</f>
        <v>A1</v>
      </c>
      <c r="CA139" s="430" t="str">
        <f>IF(ISNUMBER(BY139),IF(BZ139="A1","10",IF(BZ139="A2","9",IF(BZ139="B1","8",IF(BZ139="B2","7",IF(BZ139="C1","6",IF(BZ139="C2","5",IF(BZ139="D","4",IF(BZ139="E2","3",IF(BZ139="E1","2",""))))))))),BZ139)</f>
        <v>10</v>
      </c>
      <c r="CB139" s="429">
        <f>IF(ISNUMBER(BB139),ROUND((BB139*10%),1),BB139)</f>
        <v>10</v>
      </c>
      <c r="CC139" s="429">
        <f>IF(ISNUMBER(BP139),ROUND((BP139*10%),1),BP139)</f>
        <v>10</v>
      </c>
      <c r="CD139" s="429">
        <f>IF(ISNUMBER(BY139),ROUND((BY139*30%),1),BY139)</f>
        <v>35.700000000000003</v>
      </c>
      <c r="CE139" s="430">
        <f>ROUND(SUM(CB139,CC139,CD139),0)</f>
        <v>56</v>
      </c>
      <c r="CF139" s="430" t="str">
        <f>IF(ISNUMBER(CE139),IF(CE139&gt;=91/2,"A1",IF(CE139&gt;=81/2,"A2",IF(CE139&gt;=71/2,"B1",IF(CE139&gt;=61/2,"B2",IF(CE139&gt;=51/2,"C1",IF(CE139&gt;=41/2,"C2",IF(CE139&gt;=33/2,"D",IF(CE139&gt;=21/2,"E1",IF(CE139&gt;0,"E2",""))))))))),CE139)</f>
        <v>A1</v>
      </c>
      <c r="CG139" s="686"/>
      <c r="CH139" s="425">
        <f>'STUDENT PROFILE'!$A$7</f>
        <v>1</v>
      </c>
      <c r="CI139" s="426" t="str">
        <f>'STUDENT PROFILE'!$C$7</f>
        <v>Manish</v>
      </c>
      <c r="CJ139" s="427">
        <f>'STUDENT PROFILE'!$D$7</f>
        <v>2723</v>
      </c>
      <c r="CK139" s="429">
        <f t="shared" si="126"/>
        <v>10</v>
      </c>
      <c r="CL139" s="429">
        <f t="shared" si="127"/>
        <v>10</v>
      </c>
      <c r="CM139" s="429">
        <f t="shared" si="128"/>
        <v>28.5</v>
      </c>
      <c r="CN139" s="430">
        <f t="shared" si="129"/>
        <v>49</v>
      </c>
      <c r="CO139" s="429">
        <f t="shared" si="130"/>
        <v>10</v>
      </c>
      <c r="CP139" s="429">
        <f t="shared" si="131"/>
        <v>10</v>
      </c>
      <c r="CQ139" s="429">
        <f t="shared" si="132"/>
        <v>35.700000000000003</v>
      </c>
      <c r="CR139" s="433">
        <f t="shared" si="133"/>
        <v>56</v>
      </c>
      <c r="CS139" s="433">
        <f>ROUNDUP((SUM(L139,Z139,BP139,BB139)/4),0)</f>
        <v>100</v>
      </c>
      <c r="CT139" s="433">
        <f>ROUND((SUM(AI139,BY139)/2),0)</f>
        <v>107</v>
      </c>
      <c r="CU139" s="430">
        <f>CN139+CR139</f>
        <v>105</v>
      </c>
      <c r="CV139" s="430" t="str">
        <f>IF(CU139&gt;=91,"A1",IF(CU139&gt;=81,"A2",IF(CU139&gt;=71,"B1",IF(CU139&gt;=61,"B2",IF(CU139&gt;=51,"C1",IF(CU139&gt;=41,"C2",IF(CU139&gt;=33,"D",IF(CU139&gt;=21,"E1",IF(CU139&gt;0,"E2","")))))))))</f>
        <v>A1</v>
      </c>
      <c r="CW139" s="430" t="str">
        <f>IF(CV139="A1","10",IF(CV139="A2","9",IF(CV139="B1","8",IF(CV139="B2","7",IF(CV139="C1","6",IF(CV139="C2","5",IF(CV139="D","4",IF(CV139="E2","3",IF(CV139="E1","2","")))))))))</f>
        <v>10</v>
      </c>
      <c r="CX139" s="686"/>
      <c r="CY139" s="425">
        <f>'STUDENT PROFILE'!$A$7</f>
        <v>1</v>
      </c>
      <c r="CZ139" s="426" t="str">
        <f>'STUDENT PROFILE'!$C$7</f>
        <v>Manish</v>
      </c>
      <c r="DA139" s="471">
        <f>'STUDENT PROFILE'!$D$7</f>
        <v>2723</v>
      </c>
      <c r="DB139" s="429" t="str">
        <f>M139</f>
        <v>A1</v>
      </c>
      <c r="DC139" s="429" t="str">
        <f>AA139</f>
        <v>A1</v>
      </c>
      <c r="DD139" s="429" t="str">
        <f>AJ139</f>
        <v>A1</v>
      </c>
      <c r="DE139" s="430" t="str">
        <f>AP139</f>
        <v>A1</v>
      </c>
      <c r="DF139" s="429" t="str">
        <f>BC139</f>
        <v>A1</v>
      </c>
      <c r="DG139" s="429" t="str">
        <f>BQ139</f>
        <v>A1</v>
      </c>
      <c r="DH139" s="429" t="str">
        <f>BZ139</f>
        <v>A1</v>
      </c>
      <c r="DI139" s="433">
        <f>SUM(DF139,DG139,DH139)</f>
        <v>0</v>
      </c>
      <c r="DJ139" s="430" t="str">
        <f>IF(CS139&gt;=91,"A1",IF(CS139&gt;=81,"A2",IF(CS139&gt;=71,"B1",IF(CS139&gt;=61,"B2",IF(CS139&gt;=51,"C1",IF(CS139&gt;=41,"C2",IF(CS139&gt;=33,"D",IF(CS139&gt;=21,"E1",IF(CS139&gt;0,"E2","")))))))))</f>
        <v>A1</v>
      </c>
      <c r="DK139" s="430" t="str">
        <f>IF(CT139&gt;=91,"A1",IF(CT139&gt;=81,"A2",IF(CT139&gt;=71,"B1",IF(CT139&gt;=61,"B2",IF(CT139&gt;=51,"C1",IF(CT139&gt;=41,"C2",IF(CT139&gt;=33,"D",IF(CT139&gt;=21,"E1",IF(CT139&gt;0,"E2","")))))))))</f>
        <v>A1</v>
      </c>
      <c r="DL139" s="430" t="str">
        <f>IF(CU139&gt;=91,"A1",IF(CU139&gt;=81,"A2",IF(CU139&gt;=71,"B1",IF(CU139&gt;=61,"B2",IF(CU139&gt;=51,"C1",IF(CU139&gt;=41,"C2",IF(CU139&gt;=33,"D",IF(CU139&gt;=21,"E1",IF(CU139&gt;0,"E2","")))))))))</f>
        <v>A1</v>
      </c>
    </row>
    <row r="140" spans="1:116" ht="15" customHeight="1">
      <c r="A140" s="686"/>
      <c r="B140" s="425">
        <f>'STUDENT PROFILE'!$A$8</f>
        <v>2</v>
      </c>
      <c r="C140" s="426" t="str">
        <f>'STUDENT PROFILE'!$C$8</f>
        <v>Sunny Kumar</v>
      </c>
      <c r="D140" s="427">
        <f>'STUDENT PROFILE'!$D$8</f>
        <v>2726</v>
      </c>
      <c r="E140" s="428">
        <v>10</v>
      </c>
      <c r="F140" s="428">
        <v>10</v>
      </c>
      <c r="G140" s="428">
        <v>10</v>
      </c>
      <c r="H140" s="428"/>
      <c r="I140" s="428"/>
      <c r="J140" s="428">
        <v>50</v>
      </c>
      <c r="K140" s="429">
        <f t="shared" ref="K140:K188" si="135">IF(ISNUMBER(J140),SUM(E140,F140,G140,H140,I140,J140),J140)</f>
        <v>80</v>
      </c>
      <c r="L140" s="429">
        <f>IF(ISNUMBER(K140),(ROUNDUP((K140/$K$138*$L$138),0)),K140)</f>
        <v>100</v>
      </c>
      <c r="M140" s="430" t="str">
        <f t="shared" ref="M140:M188" si="136">IF(ISNUMBER(L140),(IF(L140&gt;=91,"A1",IF(L140&gt;=81,"A2",IF(L140&gt;=71,"B1",IF(L140&gt;=61,"B2",IF(L140&gt;=51,"C1",IF(L140&gt;=41,"C2",IF(L140&gt;=33,"D",IF(L140&gt;=21,"E1",IF(L140&gt;0,"E2","")))))))))),L140)</f>
        <v>A1</v>
      </c>
      <c r="N140" s="430" t="str">
        <f t="shared" ref="N140:N188" si="137">IF(ISNUMBER(L140),(IF(M140="A1","10",IF(M140="A2","9",IF(M140="B1","8",IF(M140="B2","7",IF(M140="C1","6",IF(M140="C2","5",IF(M140="D","4",IF(M140="E2","3",IF(M140="E1","2","")))))))))),L140)</f>
        <v>10</v>
      </c>
      <c r="O140" s="728"/>
      <c r="P140" s="425">
        <f>'STUDENT PROFILE'!$A$8</f>
        <v>2</v>
      </c>
      <c r="Q140" s="426" t="str">
        <f>'STUDENT PROFILE'!$C$8</f>
        <v>Sunny Kumar</v>
      </c>
      <c r="R140" s="427">
        <f>'STUDENT PROFILE'!$D$8</f>
        <v>2726</v>
      </c>
      <c r="S140" s="428">
        <v>10</v>
      </c>
      <c r="T140" s="428">
        <v>10</v>
      </c>
      <c r="U140" s="428">
        <v>10</v>
      </c>
      <c r="V140" s="428"/>
      <c r="W140" s="428"/>
      <c r="X140" s="428">
        <v>50</v>
      </c>
      <c r="Y140" s="429">
        <f t="shared" ref="Y140:Y188" si="138">IF(ISNUMBER(X140),SUM(S140,T140,U140,V140,W140,X140),X140)</f>
        <v>80</v>
      </c>
      <c r="Z140" s="429">
        <f t="shared" ref="Z140:Z188" si="139">IF(ISNUMBER(Y140),(ROUNDUP((Y140/$Y$138*$Z$138),0)),Y140)</f>
        <v>100</v>
      </c>
      <c r="AA140" s="430" t="str">
        <f t="shared" ref="AA140:AA188" si="140">IF(ISNUMBER(Z140),(IF(Z140&gt;=91,"A1",IF(Z140&gt;=81,"A2",IF(Z140&gt;=71,"B1",IF(Z140&gt;=61,"B2",IF(Z140&gt;=51,"C1",IF(Z140&gt;=41,"C2",IF(Z140&gt;=33,"D",IF(Z140&gt;=21,"E1",IF(Z140&gt;0,"E2","")))))))))),Z140)</f>
        <v>A1</v>
      </c>
      <c r="AB140" s="430" t="str">
        <f t="shared" ref="AB140:AB188" si="141">IF(ISNUMBER(Z140),(IF(AA140="A1","10",IF(AA140="A2","9",IF(AA140="B1","8",IF(AA140="B2","7",IF(AA140="C1","6",IF(AA140="C2","5",IF(AA140="D","4",IF(AA140="E2","3",IF(AA140="E1","2","")))))))))),Z140)</f>
        <v>10</v>
      </c>
      <c r="AC140" s="686"/>
      <c r="AD140" s="425">
        <f>'STUDENT PROFILE'!$A$8</f>
        <v>2</v>
      </c>
      <c r="AE140" s="426" t="str">
        <f>'STUDENT PROFILE'!$C$8</f>
        <v>Sunny Kumar</v>
      </c>
      <c r="AF140" s="427">
        <f>'STUDENT PROFILE'!$D$8</f>
        <v>2726</v>
      </c>
      <c r="AG140" s="431">
        <v>95</v>
      </c>
      <c r="AH140" s="429">
        <f t="shared" ref="AH140:AH188" si="142">IF(ISNUMBER(AG140),AG140/$AG$138*$AH$138,AG140)</f>
        <v>85.5</v>
      </c>
      <c r="AI140" s="429">
        <f t="shared" ref="AI140:AI188" si="143">IF(ISNUMBER(AH140),ROUND((AH140/$AH$138*$AI$138),0),AH140)</f>
        <v>95</v>
      </c>
      <c r="AJ140" s="430" t="str">
        <f t="shared" ref="AJ140:AJ188" si="144">IF(ISNUMBER(AI140),(IF(AI140&gt;=91,"A1",IF(AI140&gt;=81,"A2",IF(AI140&gt;=71,"B1",IF(AI140&gt;=61,"B2",IF(AI140&gt;=51,"C1",IF(AI140&gt;=41,"C2",IF(AI140&gt;=33,"D",IF(AI140&gt;=21,"E1",IF(AI140&gt;0,"E2","")))))))))),AI140)</f>
        <v>A1</v>
      </c>
      <c r="AK140" s="430" t="str">
        <f t="shared" ref="AK140:AK188" si="145">IF(ISNUMBER(AI140),(IF(AJ140="A1","10",IF(AJ140="A2","9",IF(AJ140="B1","8",IF(AJ140="B2","7",IF(AJ140="C1","6",IF(AJ140="C2","5",IF(AJ140="D","4",IF(AJ140="E2","3",IF(AJ140="E1","2","")))))))))),AI140)</f>
        <v>10</v>
      </c>
      <c r="AL140" s="429">
        <f t="shared" ref="AL140:AL188" si="146">IF(ISNUMBER(L140),ROUND((L140*10%),1),L140)</f>
        <v>10</v>
      </c>
      <c r="AM140" s="429">
        <f t="shared" ref="AM140:AM188" si="147">IF(ISNUMBER(Z140),ROUND((Z140*10%),1),Z140)</f>
        <v>10</v>
      </c>
      <c r="AN140" s="429">
        <f t="shared" ref="AN140:AN188" si="148">IF(ISNUMBER(AI140),ROUND((AI140*30%),1),AI140)</f>
        <v>28.5</v>
      </c>
      <c r="AO140" s="430">
        <f t="shared" ref="AO140:AO188" si="149">ROUNDUP(SUM(AL140,AM140,AN140),0)</f>
        <v>49</v>
      </c>
      <c r="AP140" s="430" t="str">
        <f t="shared" ref="AP140:AP188" si="150">IF(ISNUMBER(AO140),IF(AO140&gt;=91/2,"A1",IF(AO140&gt;=81/2,"A2",IF(AO140&gt;=71/2,"B1",IF(AO140&gt;=61/2,"B2",IF(AO140&gt;=51/2,"C1",IF(AO140&gt;=41/2,"C2",IF(AO140&gt;=33/2,"D",IF(AO140&gt;=21/2,"E1",IF(AO140&gt;0,"E2",""))))))))),AO140)</f>
        <v>A1</v>
      </c>
      <c r="AQ140" s="686"/>
      <c r="AR140" s="425">
        <f>'STUDENT PROFILE'!$A$8</f>
        <v>2</v>
      </c>
      <c r="AS140" s="426" t="str">
        <f>'STUDENT PROFILE'!$C$8</f>
        <v>Sunny Kumar</v>
      </c>
      <c r="AT140" s="427">
        <f>'STUDENT PROFILE'!$D$8</f>
        <v>2726</v>
      </c>
      <c r="AU140" s="428">
        <v>10</v>
      </c>
      <c r="AV140" s="428">
        <v>10</v>
      </c>
      <c r="AW140" s="428">
        <v>10</v>
      </c>
      <c r="AX140" s="428"/>
      <c r="AY140" s="428"/>
      <c r="AZ140" s="428">
        <v>50</v>
      </c>
      <c r="BA140" s="429">
        <f t="shared" ref="BA140:BA188" si="151">IF(ISNUMBER(AZ140),SUM(AU140,AV140,AW140,AX140,AY140,AZ140),AZ140)</f>
        <v>80</v>
      </c>
      <c r="BB140" s="429">
        <f t="shared" ref="BB140:BB188" si="152">IF(ISNUMBER(BA140),(ROUNDUP((BA140/$BA$138*$BB$138),0)),BA140)</f>
        <v>100</v>
      </c>
      <c r="BC140" s="430" t="str">
        <f t="shared" ref="BC140:BC188" si="153">IF(ISNUMBER(BB140),(IF(BB140&gt;=91,"A1",IF(BB140&gt;=81,"A2",IF(BB140&gt;=71,"B1",IF(BB140&gt;=61,"B2",IF(BB140&gt;=51,"C1",IF(BB140&gt;=41,"C2",IF(BB140&gt;=33,"D",IF(BB140&gt;=21,"E1",IF(BB140&gt;0,"E2","")))))))))),BB140)</f>
        <v>A1</v>
      </c>
      <c r="BD140" s="430" t="str">
        <f t="shared" ref="BD140:BD188" si="154">IF(ISNUMBER(BB140),(IF(BC140="A1","10",IF(BC140="A2","9",IF(BC140="B1","8",IF(BC140="B2","7",IF(BC140="C1","6",IF(BC140="C2","5",IF(BC140="D","4",IF(BC140="E2","3",IF(BC140="E1","2","")))))))))),BB140)</f>
        <v>10</v>
      </c>
      <c r="BE140" s="686"/>
      <c r="BF140" s="425">
        <f>'STUDENT PROFILE'!$A$8</f>
        <v>2</v>
      </c>
      <c r="BG140" s="426" t="str">
        <f>'STUDENT PROFILE'!$C$8</f>
        <v>Sunny Kumar</v>
      </c>
      <c r="BH140" s="427">
        <f>'STUDENT PROFILE'!$D$8</f>
        <v>2726</v>
      </c>
      <c r="BI140" s="428">
        <v>10</v>
      </c>
      <c r="BJ140" s="428">
        <v>10</v>
      </c>
      <c r="BK140" s="428">
        <v>10</v>
      </c>
      <c r="BL140" s="428"/>
      <c r="BM140" s="428"/>
      <c r="BN140" s="428">
        <v>50</v>
      </c>
      <c r="BO140" s="429">
        <f t="shared" ref="BO140:BO188" si="155">IF(ISNUMBER(BN140),SUM(BI140:BN140),BN140)</f>
        <v>80</v>
      </c>
      <c r="BP140" s="429">
        <f t="shared" ref="BP140:BP188" si="156">IF(ISNUMBER(BO140),(ROUNDUP((BO140/$BO$138*$BP$138),0)),BO140)</f>
        <v>100</v>
      </c>
      <c r="BQ140" s="430" t="str">
        <f t="shared" ref="BQ140:BQ188" si="157">IF(ISNUMBER(BP140),(IF(BP140&gt;=91,"A1",IF(BP140&gt;=81,"A2",IF(BP140&gt;=71,"B1",IF(BP140&gt;=61,"B2",IF(BP140&gt;=51,"C1",IF(BP140&gt;=41,"C2",IF(BP140&gt;=33,"D",IF(BP140&gt;=21,"E1",IF(BP140&gt;0,"E2","")))))))))),BP140)</f>
        <v>A1</v>
      </c>
      <c r="BR140" s="430" t="str">
        <f t="shared" ref="BR140:BR188" si="158">IF(ISNUMBER(BP140),(IF(BQ140="A1","10",IF(BQ140="A2","9",IF(BQ140="B1","8",IF(BQ140="B2","7",IF(BQ140="C1","6",IF(BQ140="C2","5",IF(BQ140="D","4",IF(BQ140="E2","3",IF(BQ140="E1","2","")))))))))),BP140)</f>
        <v>10</v>
      </c>
      <c r="BS140" s="686"/>
      <c r="BT140" s="464">
        <f>'STUDENT PROFILE'!$A$8</f>
        <v>2</v>
      </c>
      <c r="BU140" s="465" t="str">
        <f>'STUDENT PROFILE'!$C$8</f>
        <v>Sunny Kumar</v>
      </c>
      <c r="BV140" s="466">
        <f>'STUDENT PROFILE'!$D$8</f>
        <v>2726</v>
      </c>
      <c r="BW140" s="431">
        <v>95</v>
      </c>
      <c r="BX140" s="429">
        <f t="shared" ref="BX140:BX188" si="159">SUM(BW140:BW140)</f>
        <v>95</v>
      </c>
      <c r="BY140" s="429">
        <f t="shared" ref="BY140:BY188" si="160">ROUND((BX140/$BX$138*$BY$138),0)</f>
        <v>106</v>
      </c>
      <c r="BZ140" s="430" t="str">
        <f t="shared" ref="BZ140:BZ188" si="161">IF(BY140&gt;=91,"A1",IF(BY140&gt;=81,"A2",IF(BY140&gt;=71,"B1",IF(BY140&gt;=61,"B2",IF(BY140&gt;=51,"C1",IF(BY140&gt;=41,"C2",IF(BY140&gt;=33,"D",IF(BY140&gt;=21,"E1",IF(BY140&gt;0,"E2","")))))))))</f>
        <v>A1</v>
      </c>
      <c r="CA140" s="430" t="str">
        <f t="shared" ref="CA140:CA188" si="162">IF(BZ140="A1","10",IF(BZ140="A2","9",IF(BZ140="B1","8",IF(BZ140="B2","7",IF(BZ140="C1","6",IF(BZ140="C2","5",IF(BZ140="D","4",IF(BZ140="E2","3",IF(BZ140="E1","2","")))))))))</f>
        <v>10</v>
      </c>
      <c r="CB140" s="429">
        <f t="shared" ref="CB140:CB188" si="163">IF(ISNUMBER(BB140),ROUND((BB140*10%),1),BB140)</f>
        <v>10</v>
      </c>
      <c r="CC140" s="429">
        <f t="shared" ref="CC140:CC188" si="164">IF(ISNUMBER(BP140),ROUND((BP140*10%),1),BP140)</f>
        <v>10</v>
      </c>
      <c r="CD140" s="429">
        <f t="shared" ref="CD140:CD188" si="165">IF(ISNUMBER(BY140),ROUND((BY140*30%),1),BY140)</f>
        <v>31.8</v>
      </c>
      <c r="CE140" s="430">
        <f t="shared" ref="CE140:CE188" si="166">ROUND(SUM(CB140,CC140,CD140),0)</f>
        <v>52</v>
      </c>
      <c r="CF140" s="430" t="str">
        <f t="shared" ref="CF140:CF188" si="167">IF(ISNUMBER(CE140),IF(CE140&gt;=91/2,"A1",IF(CE140&gt;=81/2,"A2",IF(CE140&gt;=71/2,"B1",IF(CE140&gt;=61/2,"B2",IF(CE140&gt;=51/2,"C1",IF(CE140&gt;=41/2,"C2",IF(CE140&gt;=33/2,"D",IF(CE140&gt;=21/2,"E1",IF(CE140&gt;0,"E2",""))))))))),CE140)</f>
        <v>A1</v>
      </c>
      <c r="CG140" s="686"/>
      <c r="CH140" s="425">
        <f>'STUDENT PROFILE'!$A$8</f>
        <v>2</v>
      </c>
      <c r="CI140" s="426" t="str">
        <f>'STUDENT PROFILE'!$C$8</f>
        <v>Sunny Kumar</v>
      </c>
      <c r="CJ140" s="427">
        <f>'STUDENT PROFILE'!$D$8</f>
        <v>2726</v>
      </c>
      <c r="CK140" s="429">
        <f t="shared" si="126"/>
        <v>10</v>
      </c>
      <c r="CL140" s="429">
        <f t="shared" si="127"/>
        <v>10</v>
      </c>
      <c r="CM140" s="429">
        <f t="shared" si="128"/>
        <v>28.5</v>
      </c>
      <c r="CN140" s="430">
        <f t="shared" si="129"/>
        <v>49</v>
      </c>
      <c r="CO140" s="429">
        <f t="shared" si="130"/>
        <v>10</v>
      </c>
      <c r="CP140" s="429">
        <f t="shared" si="131"/>
        <v>10</v>
      </c>
      <c r="CQ140" s="429">
        <f t="shared" si="132"/>
        <v>31.8</v>
      </c>
      <c r="CR140" s="433">
        <f t="shared" si="133"/>
        <v>52</v>
      </c>
      <c r="CS140" s="433">
        <f t="shared" ref="CS140:CS188" si="168">ROUNDUP((SUM(L140,Z140,BP140,BB140)/4),0)</f>
        <v>100</v>
      </c>
      <c r="CT140" s="433">
        <f t="shared" ref="CT140:CT188" si="169">ROUND((SUM(AI140,BY140)/2),0)</f>
        <v>101</v>
      </c>
      <c r="CU140" s="430">
        <f t="shared" ref="CU140:CU188" si="170">CN140+CR140</f>
        <v>101</v>
      </c>
      <c r="CV140" s="430" t="str">
        <f t="shared" ref="CV140:CV188" si="171">IF(CU140&gt;=91,"A1",IF(CU140&gt;=81,"A2",IF(CU140&gt;=71,"B1",IF(CU140&gt;=61,"B2",IF(CU140&gt;=51,"C1",IF(CU140&gt;=41,"C2",IF(CU140&gt;=33,"D",IF(CU140&gt;=21,"E1",IF(CU140&gt;0,"E2","")))))))))</f>
        <v>A1</v>
      </c>
      <c r="CW140" s="430" t="str">
        <f t="shared" ref="CW140:CW188" si="172">IF(CV140="A1","10",IF(CV140="A2","9",IF(CV140="B1","8",IF(CV140="B2","7",IF(CV140="C1","6",IF(CV140="C2","5",IF(CV140="D","4",IF(CV140="E2","3",IF(CV140="E1","2","")))))))))</f>
        <v>10</v>
      </c>
      <c r="CX140" s="686"/>
      <c r="CY140" s="425">
        <f>'STUDENT PROFILE'!$A$8</f>
        <v>2</v>
      </c>
      <c r="CZ140" s="426" t="str">
        <f>'STUDENT PROFILE'!$C$8</f>
        <v>Sunny Kumar</v>
      </c>
      <c r="DA140" s="471">
        <f>'STUDENT PROFILE'!$D$8</f>
        <v>2726</v>
      </c>
      <c r="DB140" s="429" t="str">
        <f t="shared" ref="DB140:DB188" si="173">M140</f>
        <v>A1</v>
      </c>
      <c r="DC140" s="429" t="str">
        <f t="shared" ref="DC140:DC188" si="174">AA140</f>
        <v>A1</v>
      </c>
      <c r="DD140" s="429" t="str">
        <f t="shared" ref="DD140:DD188" si="175">AJ140</f>
        <v>A1</v>
      </c>
      <c r="DE140" s="430" t="str">
        <f t="shared" ref="DE140:DE188" si="176">AP140</f>
        <v>A1</v>
      </c>
      <c r="DF140" s="429" t="str">
        <f t="shared" ref="DF140:DF188" si="177">BC140</f>
        <v>A1</v>
      </c>
      <c r="DG140" s="429" t="str">
        <f t="shared" ref="DG140:DG188" si="178">BQ140</f>
        <v>A1</v>
      </c>
      <c r="DH140" s="429" t="str">
        <f t="shared" ref="DH140:DH188" si="179">BZ140</f>
        <v>A1</v>
      </c>
      <c r="DI140" s="433">
        <f t="shared" ref="DI140:DI188" si="180">SUM(DF140,DG140,DH140)</f>
        <v>0</v>
      </c>
      <c r="DJ140" s="430" t="str">
        <f t="shared" ref="DJ140:DJ188" si="181">IF(CS140&gt;=91,"A1",IF(CS140&gt;=81,"A2",IF(CS140&gt;=71,"B1",IF(CS140&gt;=61,"B2",IF(CS140&gt;=51,"C1",IF(CS140&gt;=41,"C2",IF(CS140&gt;=33,"D",IF(CS140&gt;=21,"E1",IF(CS140&gt;0,"E2","")))))))))</f>
        <v>A1</v>
      </c>
      <c r="DK140" s="430" t="str">
        <f t="shared" ref="DK140:DK188" si="182">IF(CT140&gt;=91,"A1",IF(CT140&gt;=81,"A2",IF(CT140&gt;=71,"B1",IF(CT140&gt;=61,"B2",IF(CT140&gt;=51,"C1",IF(CT140&gt;=41,"C2",IF(CT140&gt;=33,"D",IF(CT140&gt;=21,"E1",IF(CT140&gt;0,"E2","")))))))))</f>
        <v>A1</v>
      </c>
      <c r="DL140" s="430" t="str">
        <f t="shared" ref="DL140:DL188" si="183">IF(CU140&gt;=91,"A1",IF(CU140&gt;=81,"A2",IF(CU140&gt;=71,"B1",IF(CU140&gt;=61,"B2",IF(CU140&gt;=51,"C1",IF(CU140&gt;=41,"C2",IF(CU140&gt;=33,"D",IF(CU140&gt;=21,"E1",IF(CU140&gt;0,"E2","")))))))))</f>
        <v>A1</v>
      </c>
    </row>
    <row r="141" spans="1:116" ht="15" customHeight="1">
      <c r="A141" s="686"/>
      <c r="B141" s="425">
        <f>'STUDENT PROFILE'!$A$9</f>
        <v>3</v>
      </c>
      <c r="C141" s="426" t="str">
        <f>'STUDENT PROFILE'!$C$9</f>
        <v>Manish</v>
      </c>
      <c r="D141" s="427">
        <f>'STUDENT PROFILE'!$D$9</f>
        <v>2730</v>
      </c>
      <c r="E141" s="428">
        <v>10</v>
      </c>
      <c r="F141" s="428">
        <v>10</v>
      </c>
      <c r="G141" s="428">
        <v>10</v>
      </c>
      <c r="H141" s="428"/>
      <c r="I141" s="428"/>
      <c r="J141" s="428">
        <v>50</v>
      </c>
      <c r="K141" s="429">
        <f t="shared" si="135"/>
        <v>80</v>
      </c>
      <c r="L141" s="429">
        <f t="shared" ref="L141:L188" si="184">IF(ISNUMBER(K141),(ROUNDUP((K141/$K$138*$L$138),0)),K141)</f>
        <v>100</v>
      </c>
      <c r="M141" s="430" t="str">
        <f t="shared" si="136"/>
        <v>A1</v>
      </c>
      <c r="N141" s="430" t="str">
        <f t="shared" si="137"/>
        <v>10</v>
      </c>
      <c r="O141" s="728"/>
      <c r="P141" s="425">
        <f>'STUDENT PROFILE'!$A$9</f>
        <v>3</v>
      </c>
      <c r="Q141" s="426" t="str">
        <f>'STUDENT PROFILE'!$C$9</f>
        <v>Manish</v>
      </c>
      <c r="R141" s="427">
        <f>'STUDENT PROFILE'!$D$9</f>
        <v>2730</v>
      </c>
      <c r="S141" s="428">
        <v>10</v>
      </c>
      <c r="T141" s="428">
        <v>10</v>
      </c>
      <c r="U141" s="428">
        <v>10</v>
      </c>
      <c r="V141" s="428"/>
      <c r="W141" s="428"/>
      <c r="X141" s="428">
        <v>50</v>
      </c>
      <c r="Y141" s="429">
        <f t="shared" si="138"/>
        <v>80</v>
      </c>
      <c r="Z141" s="429">
        <f t="shared" si="139"/>
        <v>100</v>
      </c>
      <c r="AA141" s="430" t="str">
        <f t="shared" si="140"/>
        <v>A1</v>
      </c>
      <c r="AB141" s="430" t="str">
        <f t="shared" si="141"/>
        <v>10</v>
      </c>
      <c r="AC141" s="686"/>
      <c r="AD141" s="425">
        <f>'STUDENT PROFILE'!$A$9</f>
        <v>3</v>
      </c>
      <c r="AE141" s="426" t="str">
        <f>'STUDENT PROFILE'!$C$9</f>
        <v>Manish</v>
      </c>
      <c r="AF141" s="427">
        <f>'STUDENT PROFILE'!$D$9</f>
        <v>2730</v>
      </c>
      <c r="AG141" s="431">
        <v>95</v>
      </c>
      <c r="AH141" s="429">
        <f t="shared" si="142"/>
        <v>85.5</v>
      </c>
      <c r="AI141" s="429">
        <f t="shared" si="143"/>
        <v>95</v>
      </c>
      <c r="AJ141" s="430" t="str">
        <f t="shared" si="144"/>
        <v>A1</v>
      </c>
      <c r="AK141" s="430" t="str">
        <f t="shared" si="145"/>
        <v>10</v>
      </c>
      <c r="AL141" s="429">
        <f t="shared" si="146"/>
        <v>10</v>
      </c>
      <c r="AM141" s="429">
        <f t="shared" si="147"/>
        <v>10</v>
      </c>
      <c r="AN141" s="429">
        <f t="shared" si="148"/>
        <v>28.5</v>
      </c>
      <c r="AO141" s="430">
        <f t="shared" si="149"/>
        <v>49</v>
      </c>
      <c r="AP141" s="430" t="str">
        <f t="shared" si="150"/>
        <v>A1</v>
      </c>
      <c r="AQ141" s="686"/>
      <c r="AR141" s="425">
        <f>'STUDENT PROFILE'!$A$9</f>
        <v>3</v>
      </c>
      <c r="AS141" s="426" t="str">
        <f>'STUDENT PROFILE'!$C$9</f>
        <v>Manish</v>
      </c>
      <c r="AT141" s="427">
        <f>'STUDENT PROFILE'!$D$9</f>
        <v>2730</v>
      </c>
      <c r="AU141" s="428">
        <v>10</v>
      </c>
      <c r="AV141" s="428">
        <v>10</v>
      </c>
      <c r="AW141" s="428">
        <v>10</v>
      </c>
      <c r="AX141" s="428"/>
      <c r="AY141" s="428"/>
      <c r="AZ141" s="428">
        <v>50</v>
      </c>
      <c r="BA141" s="429">
        <f t="shared" si="151"/>
        <v>80</v>
      </c>
      <c r="BB141" s="429">
        <f t="shared" si="152"/>
        <v>100</v>
      </c>
      <c r="BC141" s="430" t="str">
        <f t="shared" si="153"/>
        <v>A1</v>
      </c>
      <c r="BD141" s="430" t="str">
        <f t="shared" si="154"/>
        <v>10</v>
      </c>
      <c r="BE141" s="686"/>
      <c r="BF141" s="425">
        <f>'STUDENT PROFILE'!$A$9</f>
        <v>3</v>
      </c>
      <c r="BG141" s="426" t="str">
        <f>'STUDENT PROFILE'!$C$9</f>
        <v>Manish</v>
      </c>
      <c r="BH141" s="427">
        <f>'STUDENT PROFILE'!$D$9</f>
        <v>2730</v>
      </c>
      <c r="BI141" s="428">
        <v>10</v>
      </c>
      <c r="BJ141" s="428">
        <v>10</v>
      </c>
      <c r="BK141" s="428">
        <v>10</v>
      </c>
      <c r="BL141" s="428"/>
      <c r="BM141" s="428"/>
      <c r="BN141" s="428">
        <v>50</v>
      </c>
      <c r="BO141" s="429">
        <f t="shared" si="155"/>
        <v>80</v>
      </c>
      <c r="BP141" s="429">
        <f t="shared" si="156"/>
        <v>100</v>
      </c>
      <c r="BQ141" s="430" t="str">
        <f t="shared" si="157"/>
        <v>A1</v>
      </c>
      <c r="BR141" s="430" t="str">
        <f t="shared" si="158"/>
        <v>10</v>
      </c>
      <c r="BS141" s="686"/>
      <c r="BT141" s="464">
        <f>'STUDENT PROFILE'!$A$9</f>
        <v>3</v>
      </c>
      <c r="BU141" s="465" t="str">
        <f>'STUDENT PROFILE'!$C$9</f>
        <v>Manish</v>
      </c>
      <c r="BV141" s="466">
        <f>'STUDENT PROFILE'!$D$9</f>
        <v>2730</v>
      </c>
      <c r="BW141" s="431">
        <v>95</v>
      </c>
      <c r="BX141" s="429">
        <f t="shared" si="159"/>
        <v>95</v>
      </c>
      <c r="BY141" s="429">
        <f t="shared" si="160"/>
        <v>106</v>
      </c>
      <c r="BZ141" s="430" t="str">
        <f t="shared" si="161"/>
        <v>A1</v>
      </c>
      <c r="CA141" s="430" t="str">
        <f t="shared" si="162"/>
        <v>10</v>
      </c>
      <c r="CB141" s="429">
        <f t="shared" si="163"/>
        <v>10</v>
      </c>
      <c r="CC141" s="429">
        <f t="shared" si="164"/>
        <v>10</v>
      </c>
      <c r="CD141" s="429">
        <f t="shared" si="165"/>
        <v>31.8</v>
      </c>
      <c r="CE141" s="430">
        <f t="shared" si="166"/>
        <v>52</v>
      </c>
      <c r="CF141" s="430" t="str">
        <f t="shared" si="167"/>
        <v>A1</v>
      </c>
      <c r="CG141" s="686"/>
      <c r="CH141" s="425">
        <f>'STUDENT PROFILE'!$A$9</f>
        <v>3</v>
      </c>
      <c r="CI141" s="426" t="str">
        <f>'STUDENT PROFILE'!$C$9</f>
        <v>Manish</v>
      </c>
      <c r="CJ141" s="427">
        <f>'STUDENT PROFILE'!$D$9</f>
        <v>2730</v>
      </c>
      <c r="CK141" s="429">
        <f t="shared" si="126"/>
        <v>10</v>
      </c>
      <c r="CL141" s="429">
        <f t="shared" si="127"/>
        <v>10</v>
      </c>
      <c r="CM141" s="429">
        <f t="shared" si="128"/>
        <v>28.5</v>
      </c>
      <c r="CN141" s="430">
        <f t="shared" si="129"/>
        <v>49</v>
      </c>
      <c r="CO141" s="429">
        <f t="shared" si="130"/>
        <v>10</v>
      </c>
      <c r="CP141" s="429">
        <f t="shared" si="131"/>
        <v>10</v>
      </c>
      <c r="CQ141" s="429">
        <f t="shared" si="132"/>
        <v>31.8</v>
      </c>
      <c r="CR141" s="433">
        <f t="shared" si="133"/>
        <v>52</v>
      </c>
      <c r="CS141" s="433">
        <f t="shared" si="168"/>
        <v>100</v>
      </c>
      <c r="CT141" s="433">
        <f t="shared" si="169"/>
        <v>101</v>
      </c>
      <c r="CU141" s="430">
        <f t="shared" si="170"/>
        <v>101</v>
      </c>
      <c r="CV141" s="430" t="str">
        <f t="shared" si="171"/>
        <v>A1</v>
      </c>
      <c r="CW141" s="430" t="str">
        <f t="shared" si="172"/>
        <v>10</v>
      </c>
      <c r="CX141" s="686"/>
      <c r="CY141" s="425">
        <f>'STUDENT PROFILE'!$A$9</f>
        <v>3</v>
      </c>
      <c r="CZ141" s="426" t="str">
        <f>'STUDENT PROFILE'!$C$9</f>
        <v>Manish</v>
      </c>
      <c r="DA141" s="471">
        <f>'STUDENT PROFILE'!$D$9</f>
        <v>2730</v>
      </c>
      <c r="DB141" s="429" t="str">
        <f t="shared" si="173"/>
        <v>A1</v>
      </c>
      <c r="DC141" s="429" t="str">
        <f t="shared" si="174"/>
        <v>A1</v>
      </c>
      <c r="DD141" s="429" t="str">
        <f t="shared" si="175"/>
        <v>A1</v>
      </c>
      <c r="DE141" s="430" t="str">
        <f t="shared" si="176"/>
        <v>A1</v>
      </c>
      <c r="DF141" s="429" t="str">
        <f t="shared" si="177"/>
        <v>A1</v>
      </c>
      <c r="DG141" s="429" t="str">
        <f t="shared" si="178"/>
        <v>A1</v>
      </c>
      <c r="DH141" s="429" t="str">
        <f t="shared" si="179"/>
        <v>A1</v>
      </c>
      <c r="DI141" s="433">
        <f t="shared" si="180"/>
        <v>0</v>
      </c>
      <c r="DJ141" s="430" t="str">
        <f t="shared" si="181"/>
        <v>A1</v>
      </c>
      <c r="DK141" s="430" t="str">
        <f t="shared" si="182"/>
        <v>A1</v>
      </c>
      <c r="DL141" s="430" t="str">
        <f t="shared" si="183"/>
        <v>A1</v>
      </c>
    </row>
    <row r="142" spans="1:116" ht="15" customHeight="1">
      <c r="A142" s="686"/>
      <c r="B142" s="425">
        <f>'STUDENT PROFILE'!$A$10</f>
        <v>4</v>
      </c>
      <c r="C142" s="426" t="str">
        <f>'STUDENT PROFILE'!$C$10</f>
        <v>Sunil</v>
      </c>
      <c r="D142" s="427">
        <f>'STUDENT PROFILE'!$D$10</f>
        <v>2731</v>
      </c>
      <c r="E142" s="428">
        <v>10</v>
      </c>
      <c r="F142" s="428">
        <v>10</v>
      </c>
      <c r="G142" s="428">
        <v>10</v>
      </c>
      <c r="H142" s="428"/>
      <c r="I142" s="428"/>
      <c r="J142" s="428">
        <v>50</v>
      </c>
      <c r="K142" s="429">
        <f t="shared" si="135"/>
        <v>80</v>
      </c>
      <c r="L142" s="429">
        <f t="shared" si="184"/>
        <v>100</v>
      </c>
      <c r="M142" s="430" t="str">
        <f t="shared" si="136"/>
        <v>A1</v>
      </c>
      <c r="N142" s="430" t="str">
        <f t="shared" si="137"/>
        <v>10</v>
      </c>
      <c r="O142" s="728"/>
      <c r="P142" s="425">
        <f>'STUDENT PROFILE'!$A$10</f>
        <v>4</v>
      </c>
      <c r="Q142" s="426" t="str">
        <f>'STUDENT PROFILE'!$C$10</f>
        <v>Sunil</v>
      </c>
      <c r="R142" s="427">
        <f>'STUDENT PROFILE'!$D$10</f>
        <v>2731</v>
      </c>
      <c r="S142" s="428">
        <v>10</v>
      </c>
      <c r="T142" s="428">
        <v>10</v>
      </c>
      <c r="U142" s="428">
        <v>10</v>
      </c>
      <c r="V142" s="428"/>
      <c r="W142" s="428"/>
      <c r="X142" s="428">
        <v>50</v>
      </c>
      <c r="Y142" s="429">
        <f t="shared" si="138"/>
        <v>80</v>
      </c>
      <c r="Z142" s="429">
        <f t="shared" si="139"/>
        <v>100</v>
      </c>
      <c r="AA142" s="430" t="str">
        <f t="shared" si="140"/>
        <v>A1</v>
      </c>
      <c r="AB142" s="430" t="str">
        <f t="shared" si="141"/>
        <v>10</v>
      </c>
      <c r="AC142" s="686"/>
      <c r="AD142" s="425">
        <f>'STUDENT PROFILE'!$A$10</f>
        <v>4</v>
      </c>
      <c r="AE142" s="426" t="str">
        <f>'STUDENT PROFILE'!$C$10</f>
        <v>Sunil</v>
      </c>
      <c r="AF142" s="427">
        <f>'STUDENT PROFILE'!$D$10</f>
        <v>2731</v>
      </c>
      <c r="AG142" s="431">
        <v>95</v>
      </c>
      <c r="AH142" s="429">
        <f t="shared" si="142"/>
        <v>85.5</v>
      </c>
      <c r="AI142" s="429">
        <f t="shared" si="143"/>
        <v>95</v>
      </c>
      <c r="AJ142" s="430" t="str">
        <f t="shared" si="144"/>
        <v>A1</v>
      </c>
      <c r="AK142" s="430" t="str">
        <f t="shared" si="145"/>
        <v>10</v>
      </c>
      <c r="AL142" s="429">
        <f t="shared" si="146"/>
        <v>10</v>
      </c>
      <c r="AM142" s="429">
        <f t="shared" si="147"/>
        <v>10</v>
      </c>
      <c r="AN142" s="429">
        <f t="shared" si="148"/>
        <v>28.5</v>
      </c>
      <c r="AO142" s="430">
        <f t="shared" si="149"/>
        <v>49</v>
      </c>
      <c r="AP142" s="430" t="str">
        <f t="shared" si="150"/>
        <v>A1</v>
      </c>
      <c r="AQ142" s="686"/>
      <c r="AR142" s="425">
        <f>'STUDENT PROFILE'!$A$10</f>
        <v>4</v>
      </c>
      <c r="AS142" s="426" t="str">
        <f>'STUDENT PROFILE'!$C$10</f>
        <v>Sunil</v>
      </c>
      <c r="AT142" s="427">
        <f>'STUDENT PROFILE'!$D$10</f>
        <v>2731</v>
      </c>
      <c r="AU142" s="428">
        <v>10</v>
      </c>
      <c r="AV142" s="428">
        <v>10</v>
      </c>
      <c r="AW142" s="428">
        <v>10</v>
      </c>
      <c r="AX142" s="428"/>
      <c r="AY142" s="428"/>
      <c r="AZ142" s="428">
        <v>50</v>
      </c>
      <c r="BA142" s="429">
        <f t="shared" si="151"/>
        <v>80</v>
      </c>
      <c r="BB142" s="429">
        <f t="shared" si="152"/>
        <v>100</v>
      </c>
      <c r="BC142" s="430" t="str">
        <f t="shared" si="153"/>
        <v>A1</v>
      </c>
      <c r="BD142" s="430" t="str">
        <f t="shared" si="154"/>
        <v>10</v>
      </c>
      <c r="BE142" s="686"/>
      <c r="BF142" s="425">
        <f>'STUDENT PROFILE'!$A$10</f>
        <v>4</v>
      </c>
      <c r="BG142" s="426" t="str">
        <f>'STUDENT PROFILE'!$C$10</f>
        <v>Sunil</v>
      </c>
      <c r="BH142" s="427">
        <f>'STUDENT PROFILE'!$D$10</f>
        <v>2731</v>
      </c>
      <c r="BI142" s="428">
        <v>10</v>
      </c>
      <c r="BJ142" s="428">
        <v>10</v>
      </c>
      <c r="BK142" s="428">
        <v>10</v>
      </c>
      <c r="BL142" s="428"/>
      <c r="BM142" s="428"/>
      <c r="BN142" s="428">
        <v>50</v>
      </c>
      <c r="BO142" s="429">
        <f t="shared" si="155"/>
        <v>80</v>
      </c>
      <c r="BP142" s="429">
        <f t="shared" si="156"/>
        <v>100</v>
      </c>
      <c r="BQ142" s="430" t="str">
        <f t="shared" si="157"/>
        <v>A1</v>
      </c>
      <c r="BR142" s="430" t="str">
        <f t="shared" si="158"/>
        <v>10</v>
      </c>
      <c r="BS142" s="686"/>
      <c r="BT142" s="464">
        <f>'STUDENT PROFILE'!$A$10</f>
        <v>4</v>
      </c>
      <c r="BU142" s="465" t="str">
        <f>'STUDENT PROFILE'!$C$10</f>
        <v>Sunil</v>
      </c>
      <c r="BV142" s="466">
        <f>'STUDENT PROFILE'!$D$10</f>
        <v>2731</v>
      </c>
      <c r="BW142" s="431">
        <v>95</v>
      </c>
      <c r="BX142" s="429">
        <f t="shared" si="159"/>
        <v>95</v>
      </c>
      <c r="BY142" s="429">
        <f t="shared" si="160"/>
        <v>106</v>
      </c>
      <c r="BZ142" s="430" t="str">
        <f t="shared" si="161"/>
        <v>A1</v>
      </c>
      <c r="CA142" s="430" t="str">
        <f t="shared" si="162"/>
        <v>10</v>
      </c>
      <c r="CB142" s="429">
        <f t="shared" si="163"/>
        <v>10</v>
      </c>
      <c r="CC142" s="429">
        <f t="shared" si="164"/>
        <v>10</v>
      </c>
      <c r="CD142" s="429">
        <f t="shared" si="165"/>
        <v>31.8</v>
      </c>
      <c r="CE142" s="430">
        <f t="shared" si="166"/>
        <v>52</v>
      </c>
      <c r="CF142" s="430" t="str">
        <f t="shared" si="167"/>
        <v>A1</v>
      </c>
      <c r="CG142" s="686"/>
      <c r="CH142" s="425">
        <f>'STUDENT PROFILE'!$A$10</f>
        <v>4</v>
      </c>
      <c r="CI142" s="426" t="str">
        <f>'STUDENT PROFILE'!$C$10</f>
        <v>Sunil</v>
      </c>
      <c r="CJ142" s="427">
        <f>'STUDENT PROFILE'!$D$10</f>
        <v>2731</v>
      </c>
      <c r="CK142" s="429">
        <f t="shared" si="126"/>
        <v>10</v>
      </c>
      <c r="CL142" s="429">
        <f t="shared" si="127"/>
        <v>10</v>
      </c>
      <c r="CM142" s="429">
        <f t="shared" si="128"/>
        <v>28.5</v>
      </c>
      <c r="CN142" s="430">
        <f t="shared" si="129"/>
        <v>49</v>
      </c>
      <c r="CO142" s="429">
        <f t="shared" si="130"/>
        <v>10</v>
      </c>
      <c r="CP142" s="429">
        <f t="shared" si="131"/>
        <v>10</v>
      </c>
      <c r="CQ142" s="429">
        <f t="shared" si="132"/>
        <v>31.8</v>
      </c>
      <c r="CR142" s="433">
        <f t="shared" si="133"/>
        <v>52</v>
      </c>
      <c r="CS142" s="433">
        <f t="shared" si="168"/>
        <v>100</v>
      </c>
      <c r="CT142" s="433">
        <f t="shared" si="169"/>
        <v>101</v>
      </c>
      <c r="CU142" s="430">
        <f t="shared" si="170"/>
        <v>101</v>
      </c>
      <c r="CV142" s="430" t="str">
        <f t="shared" si="171"/>
        <v>A1</v>
      </c>
      <c r="CW142" s="430" t="str">
        <f t="shared" si="172"/>
        <v>10</v>
      </c>
      <c r="CX142" s="686"/>
      <c r="CY142" s="425">
        <f>'STUDENT PROFILE'!$A$10</f>
        <v>4</v>
      </c>
      <c r="CZ142" s="426" t="str">
        <f>'STUDENT PROFILE'!$C$10</f>
        <v>Sunil</v>
      </c>
      <c r="DA142" s="471">
        <f>'STUDENT PROFILE'!$D$10</f>
        <v>2731</v>
      </c>
      <c r="DB142" s="429" t="str">
        <f t="shared" si="173"/>
        <v>A1</v>
      </c>
      <c r="DC142" s="429" t="str">
        <f t="shared" si="174"/>
        <v>A1</v>
      </c>
      <c r="DD142" s="429" t="str">
        <f t="shared" si="175"/>
        <v>A1</v>
      </c>
      <c r="DE142" s="430" t="str">
        <f t="shared" si="176"/>
        <v>A1</v>
      </c>
      <c r="DF142" s="429" t="str">
        <f t="shared" si="177"/>
        <v>A1</v>
      </c>
      <c r="DG142" s="429" t="str">
        <f t="shared" si="178"/>
        <v>A1</v>
      </c>
      <c r="DH142" s="429" t="str">
        <f t="shared" si="179"/>
        <v>A1</v>
      </c>
      <c r="DI142" s="433">
        <f t="shared" si="180"/>
        <v>0</v>
      </c>
      <c r="DJ142" s="430" t="str">
        <f t="shared" si="181"/>
        <v>A1</v>
      </c>
      <c r="DK142" s="430" t="str">
        <f t="shared" si="182"/>
        <v>A1</v>
      </c>
      <c r="DL142" s="430" t="str">
        <f t="shared" si="183"/>
        <v>A1</v>
      </c>
    </row>
    <row r="143" spans="1:116" ht="15" customHeight="1">
      <c r="A143" s="686"/>
      <c r="B143" s="425">
        <f>'STUDENT PROFILE'!$A$11</f>
        <v>5</v>
      </c>
      <c r="C143" s="426" t="str">
        <f>'STUDENT PROFILE'!$C$11</f>
        <v>Jaibeer</v>
      </c>
      <c r="D143" s="427">
        <f>'STUDENT PROFILE'!$D$11</f>
        <v>2732</v>
      </c>
      <c r="E143" s="428">
        <v>10</v>
      </c>
      <c r="F143" s="428">
        <v>10</v>
      </c>
      <c r="G143" s="428">
        <v>10</v>
      </c>
      <c r="H143" s="428"/>
      <c r="I143" s="428"/>
      <c r="J143" s="428">
        <v>50</v>
      </c>
      <c r="K143" s="429">
        <f t="shared" si="135"/>
        <v>80</v>
      </c>
      <c r="L143" s="429">
        <f t="shared" si="184"/>
        <v>100</v>
      </c>
      <c r="M143" s="430" t="str">
        <f t="shared" si="136"/>
        <v>A1</v>
      </c>
      <c r="N143" s="430" t="str">
        <f t="shared" si="137"/>
        <v>10</v>
      </c>
      <c r="O143" s="728"/>
      <c r="P143" s="425">
        <f>'STUDENT PROFILE'!$A$11</f>
        <v>5</v>
      </c>
      <c r="Q143" s="426" t="str">
        <f>'STUDENT PROFILE'!$C$11</f>
        <v>Jaibeer</v>
      </c>
      <c r="R143" s="427">
        <f>'STUDENT PROFILE'!$D$11</f>
        <v>2732</v>
      </c>
      <c r="S143" s="428">
        <v>10</v>
      </c>
      <c r="T143" s="428">
        <v>10</v>
      </c>
      <c r="U143" s="428">
        <v>10</v>
      </c>
      <c r="V143" s="428"/>
      <c r="W143" s="428"/>
      <c r="X143" s="428">
        <v>50</v>
      </c>
      <c r="Y143" s="429">
        <f t="shared" si="138"/>
        <v>80</v>
      </c>
      <c r="Z143" s="429">
        <f t="shared" si="139"/>
        <v>100</v>
      </c>
      <c r="AA143" s="430" t="str">
        <f t="shared" si="140"/>
        <v>A1</v>
      </c>
      <c r="AB143" s="430" t="str">
        <f t="shared" si="141"/>
        <v>10</v>
      </c>
      <c r="AC143" s="686"/>
      <c r="AD143" s="425">
        <f>'STUDENT PROFILE'!$A$11</f>
        <v>5</v>
      </c>
      <c r="AE143" s="426" t="str">
        <f>'STUDENT PROFILE'!$C$11</f>
        <v>Jaibeer</v>
      </c>
      <c r="AF143" s="427">
        <f>'STUDENT PROFILE'!$D$11</f>
        <v>2732</v>
      </c>
      <c r="AG143" s="431">
        <v>95</v>
      </c>
      <c r="AH143" s="429">
        <f t="shared" si="142"/>
        <v>85.5</v>
      </c>
      <c r="AI143" s="429">
        <f t="shared" si="143"/>
        <v>95</v>
      </c>
      <c r="AJ143" s="430" t="str">
        <f t="shared" si="144"/>
        <v>A1</v>
      </c>
      <c r="AK143" s="430" t="str">
        <f t="shared" si="145"/>
        <v>10</v>
      </c>
      <c r="AL143" s="429">
        <f t="shared" si="146"/>
        <v>10</v>
      </c>
      <c r="AM143" s="429">
        <f t="shared" si="147"/>
        <v>10</v>
      </c>
      <c r="AN143" s="429">
        <f t="shared" si="148"/>
        <v>28.5</v>
      </c>
      <c r="AO143" s="430">
        <f t="shared" si="149"/>
        <v>49</v>
      </c>
      <c r="AP143" s="430" t="str">
        <f t="shared" si="150"/>
        <v>A1</v>
      </c>
      <c r="AQ143" s="686"/>
      <c r="AR143" s="425">
        <f>'STUDENT PROFILE'!$A$11</f>
        <v>5</v>
      </c>
      <c r="AS143" s="426" t="str">
        <f>'STUDENT PROFILE'!$C$11</f>
        <v>Jaibeer</v>
      </c>
      <c r="AT143" s="427">
        <f>'STUDENT PROFILE'!$D$11</f>
        <v>2732</v>
      </c>
      <c r="AU143" s="428">
        <v>10</v>
      </c>
      <c r="AV143" s="428">
        <v>10</v>
      </c>
      <c r="AW143" s="428">
        <v>10</v>
      </c>
      <c r="AX143" s="428"/>
      <c r="AY143" s="428"/>
      <c r="AZ143" s="428">
        <v>50</v>
      </c>
      <c r="BA143" s="429">
        <f t="shared" si="151"/>
        <v>80</v>
      </c>
      <c r="BB143" s="429">
        <f t="shared" si="152"/>
        <v>100</v>
      </c>
      <c r="BC143" s="430" t="str">
        <f t="shared" si="153"/>
        <v>A1</v>
      </c>
      <c r="BD143" s="430" t="str">
        <f t="shared" si="154"/>
        <v>10</v>
      </c>
      <c r="BE143" s="686"/>
      <c r="BF143" s="425">
        <f>'STUDENT PROFILE'!$A$11</f>
        <v>5</v>
      </c>
      <c r="BG143" s="426" t="str">
        <f>'STUDENT PROFILE'!$C$11</f>
        <v>Jaibeer</v>
      </c>
      <c r="BH143" s="427">
        <f>'STUDENT PROFILE'!$D$11</f>
        <v>2732</v>
      </c>
      <c r="BI143" s="428">
        <v>10</v>
      </c>
      <c r="BJ143" s="428">
        <v>10</v>
      </c>
      <c r="BK143" s="428">
        <v>10</v>
      </c>
      <c r="BL143" s="428"/>
      <c r="BM143" s="428"/>
      <c r="BN143" s="428">
        <v>50</v>
      </c>
      <c r="BO143" s="429">
        <f t="shared" si="155"/>
        <v>80</v>
      </c>
      <c r="BP143" s="429">
        <f t="shared" si="156"/>
        <v>100</v>
      </c>
      <c r="BQ143" s="430" t="str">
        <f t="shared" si="157"/>
        <v>A1</v>
      </c>
      <c r="BR143" s="430" t="str">
        <f t="shared" si="158"/>
        <v>10</v>
      </c>
      <c r="BS143" s="686"/>
      <c r="BT143" s="464">
        <f>'STUDENT PROFILE'!$A$11</f>
        <v>5</v>
      </c>
      <c r="BU143" s="465" t="str">
        <f>'STUDENT PROFILE'!$C$11</f>
        <v>Jaibeer</v>
      </c>
      <c r="BV143" s="466">
        <f>'STUDENT PROFILE'!$D$11</f>
        <v>2732</v>
      </c>
      <c r="BW143" s="431">
        <v>95</v>
      </c>
      <c r="BX143" s="429">
        <f t="shared" si="159"/>
        <v>95</v>
      </c>
      <c r="BY143" s="429">
        <f t="shared" si="160"/>
        <v>106</v>
      </c>
      <c r="BZ143" s="430" t="str">
        <f t="shared" si="161"/>
        <v>A1</v>
      </c>
      <c r="CA143" s="430" t="str">
        <f t="shared" si="162"/>
        <v>10</v>
      </c>
      <c r="CB143" s="429">
        <f t="shared" si="163"/>
        <v>10</v>
      </c>
      <c r="CC143" s="429">
        <f t="shared" si="164"/>
        <v>10</v>
      </c>
      <c r="CD143" s="429">
        <f t="shared" si="165"/>
        <v>31.8</v>
      </c>
      <c r="CE143" s="430">
        <f t="shared" si="166"/>
        <v>52</v>
      </c>
      <c r="CF143" s="430" t="str">
        <f t="shared" si="167"/>
        <v>A1</v>
      </c>
      <c r="CG143" s="686"/>
      <c r="CH143" s="425">
        <f>'STUDENT PROFILE'!$A$11</f>
        <v>5</v>
      </c>
      <c r="CI143" s="426" t="str">
        <f>'STUDENT PROFILE'!$C$11</f>
        <v>Jaibeer</v>
      </c>
      <c r="CJ143" s="427">
        <f>'STUDENT PROFILE'!$D$11</f>
        <v>2732</v>
      </c>
      <c r="CK143" s="429">
        <f t="shared" si="126"/>
        <v>10</v>
      </c>
      <c r="CL143" s="429">
        <f t="shared" si="127"/>
        <v>10</v>
      </c>
      <c r="CM143" s="429">
        <f t="shared" si="128"/>
        <v>28.5</v>
      </c>
      <c r="CN143" s="430">
        <f t="shared" si="129"/>
        <v>49</v>
      </c>
      <c r="CO143" s="429">
        <f t="shared" si="130"/>
        <v>10</v>
      </c>
      <c r="CP143" s="429">
        <f t="shared" si="131"/>
        <v>10</v>
      </c>
      <c r="CQ143" s="429">
        <f t="shared" si="132"/>
        <v>31.8</v>
      </c>
      <c r="CR143" s="433">
        <f t="shared" si="133"/>
        <v>52</v>
      </c>
      <c r="CS143" s="433">
        <f t="shared" si="168"/>
        <v>100</v>
      </c>
      <c r="CT143" s="433">
        <f t="shared" si="169"/>
        <v>101</v>
      </c>
      <c r="CU143" s="430">
        <f t="shared" si="170"/>
        <v>101</v>
      </c>
      <c r="CV143" s="430" t="str">
        <f t="shared" si="171"/>
        <v>A1</v>
      </c>
      <c r="CW143" s="430" t="str">
        <f t="shared" si="172"/>
        <v>10</v>
      </c>
      <c r="CX143" s="686"/>
      <c r="CY143" s="425">
        <f>'STUDENT PROFILE'!$A$11</f>
        <v>5</v>
      </c>
      <c r="CZ143" s="426" t="str">
        <f>'STUDENT PROFILE'!$C$11</f>
        <v>Jaibeer</v>
      </c>
      <c r="DA143" s="471">
        <f>'STUDENT PROFILE'!$D$11</f>
        <v>2732</v>
      </c>
      <c r="DB143" s="429" t="str">
        <f t="shared" si="173"/>
        <v>A1</v>
      </c>
      <c r="DC143" s="429" t="str">
        <f t="shared" si="174"/>
        <v>A1</v>
      </c>
      <c r="DD143" s="429" t="str">
        <f t="shared" si="175"/>
        <v>A1</v>
      </c>
      <c r="DE143" s="430" t="str">
        <f t="shared" si="176"/>
        <v>A1</v>
      </c>
      <c r="DF143" s="429" t="str">
        <f t="shared" si="177"/>
        <v>A1</v>
      </c>
      <c r="DG143" s="429" t="str">
        <f t="shared" si="178"/>
        <v>A1</v>
      </c>
      <c r="DH143" s="429" t="str">
        <f t="shared" si="179"/>
        <v>A1</v>
      </c>
      <c r="DI143" s="433">
        <f t="shared" si="180"/>
        <v>0</v>
      </c>
      <c r="DJ143" s="430" t="str">
        <f t="shared" si="181"/>
        <v>A1</v>
      </c>
      <c r="DK143" s="430" t="str">
        <f t="shared" si="182"/>
        <v>A1</v>
      </c>
      <c r="DL143" s="430" t="str">
        <f t="shared" si="183"/>
        <v>A1</v>
      </c>
    </row>
    <row r="144" spans="1:116" ht="15" customHeight="1">
      <c r="A144" s="686"/>
      <c r="B144" s="425">
        <f>'STUDENT PROFILE'!$A$12</f>
        <v>6</v>
      </c>
      <c r="C144" s="426" t="str">
        <f>'STUDENT PROFILE'!$C$12</f>
        <v>Nitish Kumar</v>
      </c>
      <c r="D144" s="427">
        <f>'STUDENT PROFILE'!$D$12</f>
        <v>2734</v>
      </c>
      <c r="E144" s="428">
        <v>8</v>
      </c>
      <c r="F144" s="428">
        <v>8</v>
      </c>
      <c r="G144" s="428">
        <v>8</v>
      </c>
      <c r="H144" s="428"/>
      <c r="I144" s="428"/>
      <c r="J144" s="428">
        <v>45</v>
      </c>
      <c r="K144" s="429">
        <f t="shared" si="135"/>
        <v>69</v>
      </c>
      <c r="L144" s="429">
        <f t="shared" si="184"/>
        <v>87</v>
      </c>
      <c r="M144" s="430" t="str">
        <f t="shared" si="136"/>
        <v>A2</v>
      </c>
      <c r="N144" s="430" t="str">
        <f t="shared" si="137"/>
        <v>9</v>
      </c>
      <c r="O144" s="728"/>
      <c r="P144" s="425">
        <f>'STUDENT PROFILE'!$A$12</f>
        <v>6</v>
      </c>
      <c r="Q144" s="426" t="str">
        <f>'STUDENT PROFILE'!$C$12</f>
        <v>Nitish Kumar</v>
      </c>
      <c r="R144" s="427">
        <f>'STUDENT PROFILE'!$D$12</f>
        <v>2734</v>
      </c>
      <c r="S144" s="428">
        <v>8</v>
      </c>
      <c r="T144" s="428">
        <v>8</v>
      </c>
      <c r="U144" s="428">
        <v>8</v>
      </c>
      <c r="V144" s="428"/>
      <c r="W144" s="428"/>
      <c r="X144" s="428">
        <v>45</v>
      </c>
      <c r="Y144" s="429">
        <f t="shared" si="138"/>
        <v>69</v>
      </c>
      <c r="Z144" s="429">
        <f t="shared" si="139"/>
        <v>87</v>
      </c>
      <c r="AA144" s="430" t="str">
        <f t="shared" si="140"/>
        <v>A2</v>
      </c>
      <c r="AB144" s="430" t="str">
        <f t="shared" si="141"/>
        <v>9</v>
      </c>
      <c r="AC144" s="686"/>
      <c r="AD144" s="425">
        <f>'STUDENT PROFILE'!$A$12</f>
        <v>6</v>
      </c>
      <c r="AE144" s="426" t="str">
        <f>'STUDENT PROFILE'!$C$12</f>
        <v>Nitish Kumar</v>
      </c>
      <c r="AF144" s="427">
        <f>'STUDENT PROFILE'!$D$12</f>
        <v>2734</v>
      </c>
      <c r="AG144" s="431">
        <v>90</v>
      </c>
      <c r="AH144" s="429">
        <f t="shared" si="142"/>
        <v>81</v>
      </c>
      <c r="AI144" s="429">
        <f t="shared" si="143"/>
        <v>90</v>
      </c>
      <c r="AJ144" s="430" t="str">
        <f t="shared" si="144"/>
        <v>A2</v>
      </c>
      <c r="AK144" s="430" t="str">
        <f t="shared" si="145"/>
        <v>9</v>
      </c>
      <c r="AL144" s="429">
        <f t="shared" si="146"/>
        <v>8.6999999999999993</v>
      </c>
      <c r="AM144" s="429">
        <f t="shared" si="147"/>
        <v>8.6999999999999993</v>
      </c>
      <c r="AN144" s="429">
        <f t="shared" si="148"/>
        <v>27</v>
      </c>
      <c r="AO144" s="430">
        <f t="shared" si="149"/>
        <v>45</v>
      </c>
      <c r="AP144" s="430" t="str">
        <f t="shared" si="150"/>
        <v>A2</v>
      </c>
      <c r="AQ144" s="686"/>
      <c r="AR144" s="425">
        <f>'STUDENT PROFILE'!$A$12</f>
        <v>6</v>
      </c>
      <c r="AS144" s="426" t="str">
        <f>'STUDENT PROFILE'!$C$12</f>
        <v>Nitish Kumar</v>
      </c>
      <c r="AT144" s="427">
        <f>'STUDENT PROFILE'!$D$12</f>
        <v>2734</v>
      </c>
      <c r="AU144" s="428">
        <v>8</v>
      </c>
      <c r="AV144" s="428">
        <v>8</v>
      </c>
      <c r="AW144" s="428">
        <v>8</v>
      </c>
      <c r="AX144" s="428"/>
      <c r="AY144" s="428"/>
      <c r="AZ144" s="428">
        <v>45</v>
      </c>
      <c r="BA144" s="429">
        <f t="shared" si="151"/>
        <v>69</v>
      </c>
      <c r="BB144" s="429">
        <f t="shared" si="152"/>
        <v>87</v>
      </c>
      <c r="BC144" s="430" t="str">
        <f t="shared" si="153"/>
        <v>A2</v>
      </c>
      <c r="BD144" s="430" t="str">
        <f t="shared" si="154"/>
        <v>9</v>
      </c>
      <c r="BE144" s="686"/>
      <c r="BF144" s="425">
        <f>'STUDENT PROFILE'!$A$12</f>
        <v>6</v>
      </c>
      <c r="BG144" s="426" t="str">
        <f>'STUDENT PROFILE'!$C$12</f>
        <v>Nitish Kumar</v>
      </c>
      <c r="BH144" s="427">
        <f>'STUDENT PROFILE'!$D$12</f>
        <v>2734</v>
      </c>
      <c r="BI144" s="428">
        <v>8</v>
      </c>
      <c r="BJ144" s="428">
        <v>8</v>
      </c>
      <c r="BK144" s="428">
        <v>8</v>
      </c>
      <c r="BL144" s="428"/>
      <c r="BM144" s="428"/>
      <c r="BN144" s="428">
        <v>45</v>
      </c>
      <c r="BO144" s="429">
        <f t="shared" si="155"/>
        <v>69</v>
      </c>
      <c r="BP144" s="429">
        <f t="shared" si="156"/>
        <v>87</v>
      </c>
      <c r="BQ144" s="430" t="str">
        <f t="shared" si="157"/>
        <v>A2</v>
      </c>
      <c r="BR144" s="430" t="str">
        <f t="shared" si="158"/>
        <v>9</v>
      </c>
      <c r="BS144" s="686"/>
      <c r="BT144" s="464">
        <f>'STUDENT PROFILE'!$A$12</f>
        <v>6</v>
      </c>
      <c r="BU144" s="465" t="str">
        <f>'STUDENT PROFILE'!$C$12</f>
        <v>Nitish Kumar</v>
      </c>
      <c r="BV144" s="466">
        <f>'STUDENT PROFILE'!$D$12</f>
        <v>2734</v>
      </c>
      <c r="BW144" s="431">
        <v>90</v>
      </c>
      <c r="BX144" s="429">
        <f t="shared" si="159"/>
        <v>90</v>
      </c>
      <c r="BY144" s="429">
        <f t="shared" si="160"/>
        <v>100</v>
      </c>
      <c r="BZ144" s="430" t="str">
        <f t="shared" si="161"/>
        <v>A1</v>
      </c>
      <c r="CA144" s="430" t="str">
        <f t="shared" si="162"/>
        <v>10</v>
      </c>
      <c r="CB144" s="429">
        <f t="shared" si="163"/>
        <v>8.6999999999999993</v>
      </c>
      <c r="CC144" s="429">
        <f t="shared" si="164"/>
        <v>8.6999999999999993</v>
      </c>
      <c r="CD144" s="429">
        <f t="shared" si="165"/>
        <v>30</v>
      </c>
      <c r="CE144" s="430">
        <f t="shared" si="166"/>
        <v>47</v>
      </c>
      <c r="CF144" s="430" t="str">
        <f t="shared" si="167"/>
        <v>A1</v>
      </c>
      <c r="CG144" s="686"/>
      <c r="CH144" s="425">
        <f>'STUDENT PROFILE'!$A$12</f>
        <v>6</v>
      </c>
      <c r="CI144" s="426" t="str">
        <f>'STUDENT PROFILE'!$C$12</f>
        <v>Nitish Kumar</v>
      </c>
      <c r="CJ144" s="427">
        <f>'STUDENT PROFILE'!$D$12</f>
        <v>2734</v>
      </c>
      <c r="CK144" s="429">
        <f t="shared" si="126"/>
        <v>8.6999999999999993</v>
      </c>
      <c r="CL144" s="429">
        <f t="shared" si="127"/>
        <v>8.6999999999999993</v>
      </c>
      <c r="CM144" s="429">
        <f t="shared" si="128"/>
        <v>27</v>
      </c>
      <c r="CN144" s="430">
        <f t="shared" si="129"/>
        <v>45</v>
      </c>
      <c r="CO144" s="429">
        <f t="shared" si="130"/>
        <v>8.6999999999999993</v>
      </c>
      <c r="CP144" s="429">
        <f t="shared" si="131"/>
        <v>8.6999999999999993</v>
      </c>
      <c r="CQ144" s="429">
        <f t="shared" si="132"/>
        <v>30</v>
      </c>
      <c r="CR144" s="433">
        <f t="shared" si="133"/>
        <v>47</v>
      </c>
      <c r="CS144" s="433">
        <f t="shared" si="168"/>
        <v>87</v>
      </c>
      <c r="CT144" s="433">
        <f t="shared" si="169"/>
        <v>95</v>
      </c>
      <c r="CU144" s="430">
        <f t="shared" si="170"/>
        <v>92</v>
      </c>
      <c r="CV144" s="430" t="str">
        <f t="shared" si="171"/>
        <v>A1</v>
      </c>
      <c r="CW144" s="430" t="str">
        <f t="shared" si="172"/>
        <v>10</v>
      </c>
      <c r="CX144" s="686"/>
      <c r="CY144" s="425">
        <f>'STUDENT PROFILE'!$A$12</f>
        <v>6</v>
      </c>
      <c r="CZ144" s="426" t="str">
        <f>'STUDENT PROFILE'!$C$12</f>
        <v>Nitish Kumar</v>
      </c>
      <c r="DA144" s="471">
        <f>'STUDENT PROFILE'!$D$12</f>
        <v>2734</v>
      </c>
      <c r="DB144" s="429" t="str">
        <f t="shared" si="173"/>
        <v>A2</v>
      </c>
      <c r="DC144" s="429" t="str">
        <f t="shared" si="174"/>
        <v>A2</v>
      </c>
      <c r="DD144" s="429" t="str">
        <f t="shared" si="175"/>
        <v>A2</v>
      </c>
      <c r="DE144" s="430" t="str">
        <f t="shared" si="176"/>
        <v>A2</v>
      </c>
      <c r="DF144" s="429" t="str">
        <f t="shared" si="177"/>
        <v>A2</v>
      </c>
      <c r="DG144" s="429" t="str">
        <f t="shared" si="178"/>
        <v>A2</v>
      </c>
      <c r="DH144" s="429" t="str">
        <f t="shared" si="179"/>
        <v>A1</v>
      </c>
      <c r="DI144" s="433">
        <f t="shared" si="180"/>
        <v>0</v>
      </c>
      <c r="DJ144" s="430" t="str">
        <f t="shared" si="181"/>
        <v>A2</v>
      </c>
      <c r="DK144" s="430" t="str">
        <f t="shared" si="182"/>
        <v>A1</v>
      </c>
      <c r="DL144" s="430" t="str">
        <f t="shared" si="183"/>
        <v>A1</v>
      </c>
    </row>
    <row r="145" spans="1:116" ht="15" customHeight="1">
      <c r="A145" s="686"/>
      <c r="B145" s="425">
        <f>'STUDENT PROFILE'!$A$13</f>
        <v>7</v>
      </c>
      <c r="C145" s="426" t="str">
        <f>'STUDENT PROFILE'!$C$13</f>
        <v>Ramakant</v>
      </c>
      <c r="D145" s="427">
        <f>'STUDENT PROFILE'!$D$13</f>
        <v>2735</v>
      </c>
      <c r="E145" s="428">
        <v>8</v>
      </c>
      <c r="F145" s="428">
        <v>8</v>
      </c>
      <c r="G145" s="428">
        <v>8</v>
      </c>
      <c r="H145" s="428"/>
      <c r="I145" s="428"/>
      <c r="J145" s="428">
        <v>45</v>
      </c>
      <c r="K145" s="429">
        <f t="shared" si="135"/>
        <v>69</v>
      </c>
      <c r="L145" s="429">
        <f t="shared" si="184"/>
        <v>87</v>
      </c>
      <c r="M145" s="430" t="str">
        <f t="shared" si="136"/>
        <v>A2</v>
      </c>
      <c r="N145" s="430" t="str">
        <f t="shared" si="137"/>
        <v>9</v>
      </c>
      <c r="O145" s="728"/>
      <c r="P145" s="425">
        <f>'STUDENT PROFILE'!$A$13</f>
        <v>7</v>
      </c>
      <c r="Q145" s="426" t="str">
        <f>'STUDENT PROFILE'!$C$13</f>
        <v>Ramakant</v>
      </c>
      <c r="R145" s="427">
        <f>'STUDENT PROFILE'!$D$13</f>
        <v>2735</v>
      </c>
      <c r="S145" s="428">
        <v>8</v>
      </c>
      <c r="T145" s="428">
        <v>8</v>
      </c>
      <c r="U145" s="428">
        <v>8</v>
      </c>
      <c r="V145" s="428"/>
      <c r="W145" s="428"/>
      <c r="X145" s="428">
        <v>45</v>
      </c>
      <c r="Y145" s="429">
        <f t="shared" si="138"/>
        <v>69</v>
      </c>
      <c r="Z145" s="429">
        <f t="shared" si="139"/>
        <v>87</v>
      </c>
      <c r="AA145" s="430" t="str">
        <f t="shared" si="140"/>
        <v>A2</v>
      </c>
      <c r="AB145" s="430" t="str">
        <f t="shared" si="141"/>
        <v>9</v>
      </c>
      <c r="AC145" s="686"/>
      <c r="AD145" s="425">
        <f>'STUDENT PROFILE'!$A$13</f>
        <v>7</v>
      </c>
      <c r="AE145" s="426" t="str">
        <f>'STUDENT PROFILE'!$C$13</f>
        <v>Ramakant</v>
      </c>
      <c r="AF145" s="427">
        <f>'STUDENT PROFILE'!$D$13</f>
        <v>2735</v>
      </c>
      <c r="AG145" s="431">
        <v>90</v>
      </c>
      <c r="AH145" s="429">
        <f t="shared" si="142"/>
        <v>81</v>
      </c>
      <c r="AI145" s="429">
        <f t="shared" si="143"/>
        <v>90</v>
      </c>
      <c r="AJ145" s="430" t="str">
        <f t="shared" si="144"/>
        <v>A2</v>
      </c>
      <c r="AK145" s="430" t="str">
        <f t="shared" si="145"/>
        <v>9</v>
      </c>
      <c r="AL145" s="429">
        <f t="shared" si="146"/>
        <v>8.6999999999999993</v>
      </c>
      <c r="AM145" s="429">
        <f t="shared" si="147"/>
        <v>8.6999999999999993</v>
      </c>
      <c r="AN145" s="429">
        <f t="shared" si="148"/>
        <v>27</v>
      </c>
      <c r="AO145" s="430">
        <f t="shared" si="149"/>
        <v>45</v>
      </c>
      <c r="AP145" s="430" t="str">
        <f t="shared" si="150"/>
        <v>A2</v>
      </c>
      <c r="AQ145" s="686"/>
      <c r="AR145" s="425">
        <f>'STUDENT PROFILE'!$A$13</f>
        <v>7</v>
      </c>
      <c r="AS145" s="426" t="str">
        <f>'STUDENT PROFILE'!$C$13</f>
        <v>Ramakant</v>
      </c>
      <c r="AT145" s="427">
        <f>'STUDENT PROFILE'!$D$13</f>
        <v>2735</v>
      </c>
      <c r="AU145" s="428">
        <v>8</v>
      </c>
      <c r="AV145" s="428">
        <v>8</v>
      </c>
      <c r="AW145" s="428">
        <v>8</v>
      </c>
      <c r="AX145" s="428"/>
      <c r="AY145" s="428"/>
      <c r="AZ145" s="428">
        <v>45</v>
      </c>
      <c r="BA145" s="429">
        <f t="shared" si="151"/>
        <v>69</v>
      </c>
      <c r="BB145" s="429">
        <f t="shared" si="152"/>
        <v>87</v>
      </c>
      <c r="BC145" s="430" t="str">
        <f t="shared" si="153"/>
        <v>A2</v>
      </c>
      <c r="BD145" s="430" t="str">
        <f t="shared" si="154"/>
        <v>9</v>
      </c>
      <c r="BE145" s="686"/>
      <c r="BF145" s="425">
        <f>'STUDENT PROFILE'!$A$13</f>
        <v>7</v>
      </c>
      <c r="BG145" s="426" t="str">
        <f>'STUDENT PROFILE'!$C$13</f>
        <v>Ramakant</v>
      </c>
      <c r="BH145" s="427">
        <f>'STUDENT PROFILE'!$D$13</f>
        <v>2735</v>
      </c>
      <c r="BI145" s="428">
        <v>8</v>
      </c>
      <c r="BJ145" s="428">
        <v>8</v>
      </c>
      <c r="BK145" s="428">
        <v>8</v>
      </c>
      <c r="BL145" s="428"/>
      <c r="BM145" s="428"/>
      <c r="BN145" s="428">
        <v>45</v>
      </c>
      <c r="BO145" s="429">
        <f t="shared" si="155"/>
        <v>69</v>
      </c>
      <c r="BP145" s="429">
        <f t="shared" si="156"/>
        <v>87</v>
      </c>
      <c r="BQ145" s="430" t="str">
        <f t="shared" si="157"/>
        <v>A2</v>
      </c>
      <c r="BR145" s="430" t="str">
        <f t="shared" si="158"/>
        <v>9</v>
      </c>
      <c r="BS145" s="686"/>
      <c r="BT145" s="464">
        <f>'STUDENT PROFILE'!$A$13</f>
        <v>7</v>
      </c>
      <c r="BU145" s="465" t="str">
        <f>'STUDENT PROFILE'!$C$13</f>
        <v>Ramakant</v>
      </c>
      <c r="BV145" s="466">
        <f>'STUDENT PROFILE'!$D$13</f>
        <v>2735</v>
      </c>
      <c r="BW145" s="431">
        <v>90</v>
      </c>
      <c r="BX145" s="429">
        <f t="shared" si="159"/>
        <v>90</v>
      </c>
      <c r="BY145" s="429">
        <f t="shared" si="160"/>
        <v>100</v>
      </c>
      <c r="BZ145" s="430" t="str">
        <f t="shared" si="161"/>
        <v>A1</v>
      </c>
      <c r="CA145" s="430" t="str">
        <f t="shared" si="162"/>
        <v>10</v>
      </c>
      <c r="CB145" s="429">
        <f t="shared" si="163"/>
        <v>8.6999999999999993</v>
      </c>
      <c r="CC145" s="429">
        <f t="shared" si="164"/>
        <v>8.6999999999999993</v>
      </c>
      <c r="CD145" s="429">
        <f t="shared" si="165"/>
        <v>30</v>
      </c>
      <c r="CE145" s="430">
        <f t="shared" si="166"/>
        <v>47</v>
      </c>
      <c r="CF145" s="430" t="str">
        <f t="shared" si="167"/>
        <v>A1</v>
      </c>
      <c r="CG145" s="686"/>
      <c r="CH145" s="425">
        <f>'STUDENT PROFILE'!$A$13</f>
        <v>7</v>
      </c>
      <c r="CI145" s="426" t="str">
        <f>'STUDENT PROFILE'!$C$13</f>
        <v>Ramakant</v>
      </c>
      <c r="CJ145" s="427">
        <f>'STUDENT PROFILE'!$D$13</f>
        <v>2735</v>
      </c>
      <c r="CK145" s="429">
        <f t="shared" si="126"/>
        <v>8.6999999999999993</v>
      </c>
      <c r="CL145" s="429">
        <f t="shared" si="127"/>
        <v>8.6999999999999993</v>
      </c>
      <c r="CM145" s="429">
        <f t="shared" si="128"/>
        <v>27</v>
      </c>
      <c r="CN145" s="430">
        <f t="shared" si="129"/>
        <v>45</v>
      </c>
      <c r="CO145" s="429">
        <f t="shared" si="130"/>
        <v>8.6999999999999993</v>
      </c>
      <c r="CP145" s="429">
        <f t="shared" si="131"/>
        <v>8.6999999999999993</v>
      </c>
      <c r="CQ145" s="429">
        <f t="shared" si="132"/>
        <v>30</v>
      </c>
      <c r="CR145" s="433">
        <f t="shared" si="133"/>
        <v>47</v>
      </c>
      <c r="CS145" s="433">
        <f t="shared" si="168"/>
        <v>87</v>
      </c>
      <c r="CT145" s="433">
        <f t="shared" si="169"/>
        <v>95</v>
      </c>
      <c r="CU145" s="430">
        <f t="shared" si="170"/>
        <v>92</v>
      </c>
      <c r="CV145" s="430" t="str">
        <f t="shared" si="171"/>
        <v>A1</v>
      </c>
      <c r="CW145" s="430" t="str">
        <f t="shared" si="172"/>
        <v>10</v>
      </c>
      <c r="CX145" s="686"/>
      <c r="CY145" s="425">
        <f>'STUDENT PROFILE'!$A$13</f>
        <v>7</v>
      </c>
      <c r="CZ145" s="426" t="str">
        <f>'STUDENT PROFILE'!$C$13</f>
        <v>Ramakant</v>
      </c>
      <c r="DA145" s="471">
        <f>'STUDENT PROFILE'!$D$13</f>
        <v>2735</v>
      </c>
      <c r="DB145" s="429" t="str">
        <f t="shared" si="173"/>
        <v>A2</v>
      </c>
      <c r="DC145" s="429" t="str">
        <f t="shared" si="174"/>
        <v>A2</v>
      </c>
      <c r="DD145" s="429" t="str">
        <f t="shared" si="175"/>
        <v>A2</v>
      </c>
      <c r="DE145" s="430" t="str">
        <f t="shared" si="176"/>
        <v>A2</v>
      </c>
      <c r="DF145" s="429" t="str">
        <f t="shared" si="177"/>
        <v>A2</v>
      </c>
      <c r="DG145" s="429" t="str">
        <f t="shared" si="178"/>
        <v>A2</v>
      </c>
      <c r="DH145" s="429" t="str">
        <f t="shared" si="179"/>
        <v>A1</v>
      </c>
      <c r="DI145" s="433">
        <f t="shared" si="180"/>
        <v>0</v>
      </c>
      <c r="DJ145" s="430" t="str">
        <f t="shared" si="181"/>
        <v>A2</v>
      </c>
      <c r="DK145" s="430" t="str">
        <f t="shared" si="182"/>
        <v>A1</v>
      </c>
      <c r="DL145" s="430" t="str">
        <f t="shared" si="183"/>
        <v>A1</v>
      </c>
    </row>
    <row r="146" spans="1:116" ht="15" customHeight="1">
      <c r="A146" s="686"/>
      <c r="B146" s="425">
        <f>'STUDENT PROFILE'!$A$14</f>
        <v>8</v>
      </c>
      <c r="C146" s="426" t="str">
        <f>'STUDENT PROFILE'!$C$14</f>
        <v>Gourav</v>
      </c>
      <c r="D146" s="427">
        <f>'STUDENT PROFILE'!$D$14</f>
        <v>2736</v>
      </c>
      <c r="E146" s="428">
        <v>8</v>
      </c>
      <c r="F146" s="428">
        <v>8</v>
      </c>
      <c r="G146" s="428">
        <v>8</v>
      </c>
      <c r="H146" s="428"/>
      <c r="I146" s="428"/>
      <c r="J146" s="428">
        <v>45</v>
      </c>
      <c r="K146" s="429">
        <f t="shared" si="135"/>
        <v>69</v>
      </c>
      <c r="L146" s="429">
        <f t="shared" si="184"/>
        <v>87</v>
      </c>
      <c r="M146" s="430" t="str">
        <f t="shared" si="136"/>
        <v>A2</v>
      </c>
      <c r="N146" s="430" t="str">
        <f t="shared" si="137"/>
        <v>9</v>
      </c>
      <c r="O146" s="728"/>
      <c r="P146" s="425">
        <f>'STUDENT PROFILE'!$A$14</f>
        <v>8</v>
      </c>
      <c r="Q146" s="426" t="str">
        <f>'STUDENT PROFILE'!$C$14</f>
        <v>Gourav</v>
      </c>
      <c r="R146" s="427">
        <f>'STUDENT PROFILE'!$D$14</f>
        <v>2736</v>
      </c>
      <c r="S146" s="428">
        <v>8</v>
      </c>
      <c r="T146" s="428">
        <v>8</v>
      </c>
      <c r="U146" s="428">
        <v>8</v>
      </c>
      <c r="V146" s="428"/>
      <c r="W146" s="428"/>
      <c r="X146" s="428">
        <v>45</v>
      </c>
      <c r="Y146" s="429">
        <f t="shared" si="138"/>
        <v>69</v>
      </c>
      <c r="Z146" s="429">
        <f t="shared" si="139"/>
        <v>87</v>
      </c>
      <c r="AA146" s="430" t="str">
        <f t="shared" si="140"/>
        <v>A2</v>
      </c>
      <c r="AB146" s="430" t="str">
        <f t="shared" si="141"/>
        <v>9</v>
      </c>
      <c r="AC146" s="686"/>
      <c r="AD146" s="425">
        <f>'STUDENT PROFILE'!$A$14</f>
        <v>8</v>
      </c>
      <c r="AE146" s="426" t="str">
        <f>'STUDENT PROFILE'!$C$14</f>
        <v>Gourav</v>
      </c>
      <c r="AF146" s="427">
        <f>'STUDENT PROFILE'!$D$14</f>
        <v>2736</v>
      </c>
      <c r="AG146" s="431">
        <v>90</v>
      </c>
      <c r="AH146" s="429">
        <f t="shared" si="142"/>
        <v>81</v>
      </c>
      <c r="AI146" s="429">
        <f t="shared" si="143"/>
        <v>90</v>
      </c>
      <c r="AJ146" s="430" t="str">
        <f t="shared" si="144"/>
        <v>A2</v>
      </c>
      <c r="AK146" s="430" t="str">
        <f t="shared" si="145"/>
        <v>9</v>
      </c>
      <c r="AL146" s="429">
        <f t="shared" si="146"/>
        <v>8.6999999999999993</v>
      </c>
      <c r="AM146" s="429">
        <f t="shared" si="147"/>
        <v>8.6999999999999993</v>
      </c>
      <c r="AN146" s="429">
        <f t="shared" si="148"/>
        <v>27</v>
      </c>
      <c r="AO146" s="430">
        <f t="shared" si="149"/>
        <v>45</v>
      </c>
      <c r="AP146" s="430" t="str">
        <f t="shared" si="150"/>
        <v>A2</v>
      </c>
      <c r="AQ146" s="686"/>
      <c r="AR146" s="425">
        <f>'STUDENT PROFILE'!$A$14</f>
        <v>8</v>
      </c>
      <c r="AS146" s="426" t="str">
        <f>'STUDENT PROFILE'!$C$14</f>
        <v>Gourav</v>
      </c>
      <c r="AT146" s="427">
        <f>'STUDENT PROFILE'!$D$14</f>
        <v>2736</v>
      </c>
      <c r="AU146" s="428">
        <v>8</v>
      </c>
      <c r="AV146" s="428">
        <v>8</v>
      </c>
      <c r="AW146" s="428">
        <v>8</v>
      </c>
      <c r="AX146" s="428"/>
      <c r="AY146" s="428"/>
      <c r="AZ146" s="428">
        <v>45</v>
      </c>
      <c r="BA146" s="429">
        <f t="shared" si="151"/>
        <v>69</v>
      </c>
      <c r="BB146" s="429">
        <f t="shared" si="152"/>
        <v>87</v>
      </c>
      <c r="BC146" s="430" t="str">
        <f t="shared" si="153"/>
        <v>A2</v>
      </c>
      <c r="BD146" s="430" t="str">
        <f t="shared" si="154"/>
        <v>9</v>
      </c>
      <c r="BE146" s="686"/>
      <c r="BF146" s="425">
        <f>'STUDENT PROFILE'!$A$14</f>
        <v>8</v>
      </c>
      <c r="BG146" s="426" t="str">
        <f>'STUDENT PROFILE'!$C$14</f>
        <v>Gourav</v>
      </c>
      <c r="BH146" s="427">
        <f>'STUDENT PROFILE'!$D$14</f>
        <v>2736</v>
      </c>
      <c r="BI146" s="428">
        <v>8</v>
      </c>
      <c r="BJ146" s="428">
        <v>8</v>
      </c>
      <c r="BK146" s="428">
        <v>8</v>
      </c>
      <c r="BL146" s="428"/>
      <c r="BM146" s="428"/>
      <c r="BN146" s="428">
        <v>45</v>
      </c>
      <c r="BO146" s="429">
        <f t="shared" si="155"/>
        <v>69</v>
      </c>
      <c r="BP146" s="429">
        <f t="shared" si="156"/>
        <v>87</v>
      </c>
      <c r="BQ146" s="430" t="str">
        <f t="shared" si="157"/>
        <v>A2</v>
      </c>
      <c r="BR146" s="430" t="str">
        <f t="shared" si="158"/>
        <v>9</v>
      </c>
      <c r="BS146" s="686"/>
      <c r="BT146" s="464">
        <f>'STUDENT PROFILE'!$A$14</f>
        <v>8</v>
      </c>
      <c r="BU146" s="465" t="str">
        <f>'STUDENT PROFILE'!$C$14</f>
        <v>Gourav</v>
      </c>
      <c r="BV146" s="466">
        <f>'STUDENT PROFILE'!$D$14</f>
        <v>2736</v>
      </c>
      <c r="BW146" s="431">
        <v>90</v>
      </c>
      <c r="BX146" s="429">
        <f t="shared" si="159"/>
        <v>90</v>
      </c>
      <c r="BY146" s="429">
        <f t="shared" si="160"/>
        <v>100</v>
      </c>
      <c r="BZ146" s="430" t="str">
        <f t="shared" si="161"/>
        <v>A1</v>
      </c>
      <c r="CA146" s="430" t="str">
        <f t="shared" si="162"/>
        <v>10</v>
      </c>
      <c r="CB146" s="429">
        <f t="shared" si="163"/>
        <v>8.6999999999999993</v>
      </c>
      <c r="CC146" s="429">
        <f t="shared" si="164"/>
        <v>8.6999999999999993</v>
      </c>
      <c r="CD146" s="429">
        <f t="shared" si="165"/>
        <v>30</v>
      </c>
      <c r="CE146" s="430">
        <f t="shared" si="166"/>
        <v>47</v>
      </c>
      <c r="CF146" s="430" t="str">
        <f t="shared" si="167"/>
        <v>A1</v>
      </c>
      <c r="CG146" s="686"/>
      <c r="CH146" s="425">
        <f>'STUDENT PROFILE'!$A$14</f>
        <v>8</v>
      </c>
      <c r="CI146" s="426" t="str">
        <f>'STUDENT PROFILE'!$C$14</f>
        <v>Gourav</v>
      </c>
      <c r="CJ146" s="427">
        <f>'STUDENT PROFILE'!$D$14</f>
        <v>2736</v>
      </c>
      <c r="CK146" s="429">
        <f t="shared" si="126"/>
        <v>8.6999999999999993</v>
      </c>
      <c r="CL146" s="429">
        <f t="shared" si="127"/>
        <v>8.6999999999999993</v>
      </c>
      <c r="CM146" s="429">
        <f t="shared" si="128"/>
        <v>27</v>
      </c>
      <c r="CN146" s="430">
        <f t="shared" si="129"/>
        <v>45</v>
      </c>
      <c r="CO146" s="429">
        <f t="shared" si="130"/>
        <v>8.6999999999999993</v>
      </c>
      <c r="CP146" s="429">
        <f t="shared" si="131"/>
        <v>8.6999999999999993</v>
      </c>
      <c r="CQ146" s="429">
        <f t="shared" si="132"/>
        <v>30</v>
      </c>
      <c r="CR146" s="433">
        <f t="shared" si="133"/>
        <v>47</v>
      </c>
      <c r="CS146" s="433">
        <f t="shared" si="168"/>
        <v>87</v>
      </c>
      <c r="CT146" s="433">
        <f t="shared" si="169"/>
        <v>95</v>
      </c>
      <c r="CU146" s="430">
        <f t="shared" si="170"/>
        <v>92</v>
      </c>
      <c r="CV146" s="430" t="str">
        <f t="shared" si="171"/>
        <v>A1</v>
      </c>
      <c r="CW146" s="430" t="str">
        <f t="shared" si="172"/>
        <v>10</v>
      </c>
      <c r="CX146" s="686"/>
      <c r="CY146" s="425">
        <f>'STUDENT PROFILE'!$A$14</f>
        <v>8</v>
      </c>
      <c r="CZ146" s="426" t="str">
        <f>'STUDENT PROFILE'!$C$14</f>
        <v>Gourav</v>
      </c>
      <c r="DA146" s="471">
        <f>'STUDENT PROFILE'!$D$14</f>
        <v>2736</v>
      </c>
      <c r="DB146" s="429" t="str">
        <f t="shared" si="173"/>
        <v>A2</v>
      </c>
      <c r="DC146" s="429" t="str">
        <f t="shared" si="174"/>
        <v>A2</v>
      </c>
      <c r="DD146" s="429" t="str">
        <f t="shared" si="175"/>
        <v>A2</v>
      </c>
      <c r="DE146" s="430" t="str">
        <f t="shared" si="176"/>
        <v>A2</v>
      </c>
      <c r="DF146" s="429" t="str">
        <f t="shared" si="177"/>
        <v>A2</v>
      </c>
      <c r="DG146" s="429" t="str">
        <f t="shared" si="178"/>
        <v>A2</v>
      </c>
      <c r="DH146" s="429" t="str">
        <f t="shared" si="179"/>
        <v>A1</v>
      </c>
      <c r="DI146" s="433">
        <f t="shared" si="180"/>
        <v>0</v>
      </c>
      <c r="DJ146" s="430" t="str">
        <f t="shared" si="181"/>
        <v>A2</v>
      </c>
      <c r="DK146" s="430" t="str">
        <f t="shared" si="182"/>
        <v>A1</v>
      </c>
      <c r="DL146" s="430" t="str">
        <f t="shared" si="183"/>
        <v>A1</v>
      </c>
    </row>
    <row r="147" spans="1:116" ht="15" customHeight="1">
      <c r="A147" s="686"/>
      <c r="B147" s="425">
        <f>'STUDENT PROFILE'!$A$15</f>
        <v>9</v>
      </c>
      <c r="C147" s="426" t="str">
        <f>'STUDENT PROFILE'!$C$15</f>
        <v>Sourav</v>
      </c>
      <c r="D147" s="427">
        <f>'STUDENT PROFILE'!$D$15</f>
        <v>2737</v>
      </c>
      <c r="E147" s="428">
        <v>8</v>
      </c>
      <c r="F147" s="428">
        <v>8</v>
      </c>
      <c r="G147" s="428">
        <v>8</v>
      </c>
      <c r="H147" s="428"/>
      <c r="I147" s="428"/>
      <c r="J147" s="428">
        <v>45</v>
      </c>
      <c r="K147" s="429">
        <f t="shared" si="135"/>
        <v>69</v>
      </c>
      <c r="L147" s="429">
        <f t="shared" si="184"/>
        <v>87</v>
      </c>
      <c r="M147" s="430" t="str">
        <f t="shared" si="136"/>
        <v>A2</v>
      </c>
      <c r="N147" s="430" t="str">
        <f t="shared" si="137"/>
        <v>9</v>
      </c>
      <c r="O147" s="728"/>
      <c r="P147" s="425">
        <f>'STUDENT PROFILE'!$A$15</f>
        <v>9</v>
      </c>
      <c r="Q147" s="426" t="str">
        <f>'STUDENT PROFILE'!$C$15</f>
        <v>Sourav</v>
      </c>
      <c r="R147" s="427">
        <f>'STUDENT PROFILE'!$D$15</f>
        <v>2737</v>
      </c>
      <c r="S147" s="428">
        <v>8</v>
      </c>
      <c r="T147" s="428">
        <v>8</v>
      </c>
      <c r="U147" s="428">
        <v>8</v>
      </c>
      <c r="V147" s="428"/>
      <c r="W147" s="428"/>
      <c r="X147" s="428">
        <v>45</v>
      </c>
      <c r="Y147" s="429">
        <f t="shared" si="138"/>
        <v>69</v>
      </c>
      <c r="Z147" s="429">
        <f t="shared" si="139"/>
        <v>87</v>
      </c>
      <c r="AA147" s="430" t="str">
        <f t="shared" si="140"/>
        <v>A2</v>
      </c>
      <c r="AB147" s="430" t="str">
        <f t="shared" si="141"/>
        <v>9</v>
      </c>
      <c r="AC147" s="686"/>
      <c r="AD147" s="425">
        <f>'STUDENT PROFILE'!$A$15</f>
        <v>9</v>
      </c>
      <c r="AE147" s="426" t="str">
        <f>'STUDENT PROFILE'!$C$15</f>
        <v>Sourav</v>
      </c>
      <c r="AF147" s="427">
        <f>'STUDENT PROFILE'!$D$15</f>
        <v>2737</v>
      </c>
      <c r="AG147" s="431">
        <v>90</v>
      </c>
      <c r="AH147" s="429">
        <f t="shared" si="142"/>
        <v>81</v>
      </c>
      <c r="AI147" s="429">
        <f t="shared" si="143"/>
        <v>90</v>
      </c>
      <c r="AJ147" s="430" t="str">
        <f t="shared" si="144"/>
        <v>A2</v>
      </c>
      <c r="AK147" s="430" t="str">
        <f t="shared" si="145"/>
        <v>9</v>
      </c>
      <c r="AL147" s="429">
        <f t="shared" si="146"/>
        <v>8.6999999999999993</v>
      </c>
      <c r="AM147" s="429">
        <f t="shared" si="147"/>
        <v>8.6999999999999993</v>
      </c>
      <c r="AN147" s="429">
        <f t="shared" si="148"/>
        <v>27</v>
      </c>
      <c r="AO147" s="430">
        <f t="shared" si="149"/>
        <v>45</v>
      </c>
      <c r="AP147" s="430" t="str">
        <f t="shared" si="150"/>
        <v>A2</v>
      </c>
      <c r="AQ147" s="686"/>
      <c r="AR147" s="425">
        <f>'STUDENT PROFILE'!$A$15</f>
        <v>9</v>
      </c>
      <c r="AS147" s="426" t="str">
        <f>'STUDENT PROFILE'!$C$15</f>
        <v>Sourav</v>
      </c>
      <c r="AT147" s="427">
        <f>'STUDENT PROFILE'!$D$15</f>
        <v>2737</v>
      </c>
      <c r="AU147" s="428">
        <v>8</v>
      </c>
      <c r="AV147" s="428">
        <v>8</v>
      </c>
      <c r="AW147" s="428">
        <v>8</v>
      </c>
      <c r="AX147" s="428"/>
      <c r="AY147" s="428"/>
      <c r="AZ147" s="428">
        <v>45</v>
      </c>
      <c r="BA147" s="429">
        <f t="shared" si="151"/>
        <v>69</v>
      </c>
      <c r="BB147" s="429">
        <f t="shared" si="152"/>
        <v>87</v>
      </c>
      <c r="BC147" s="430" t="str">
        <f t="shared" si="153"/>
        <v>A2</v>
      </c>
      <c r="BD147" s="430" t="str">
        <f t="shared" si="154"/>
        <v>9</v>
      </c>
      <c r="BE147" s="686"/>
      <c r="BF147" s="425">
        <f>'STUDENT PROFILE'!$A$15</f>
        <v>9</v>
      </c>
      <c r="BG147" s="426" t="str">
        <f>'STUDENT PROFILE'!$C$15</f>
        <v>Sourav</v>
      </c>
      <c r="BH147" s="427">
        <f>'STUDENT PROFILE'!$D$15</f>
        <v>2737</v>
      </c>
      <c r="BI147" s="428">
        <v>8</v>
      </c>
      <c r="BJ147" s="428">
        <v>8</v>
      </c>
      <c r="BK147" s="428">
        <v>8</v>
      </c>
      <c r="BL147" s="428"/>
      <c r="BM147" s="428"/>
      <c r="BN147" s="428">
        <v>45</v>
      </c>
      <c r="BO147" s="429">
        <f t="shared" si="155"/>
        <v>69</v>
      </c>
      <c r="BP147" s="429">
        <f t="shared" si="156"/>
        <v>87</v>
      </c>
      <c r="BQ147" s="430" t="str">
        <f t="shared" si="157"/>
        <v>A2</v>
      </c>
      <c r="BR147" s="430" t="str">
        <f t="shared" si="158"/>
        <v>9</v>
      </c>
      <c r="BS147" s="686"/>
      <c r="BT147" s="464">
        <f>'STUDENT PROFILE'!$A$15</f>
        <v>9</v>
      </c>
      <c r="BU147" s="465" t="str">
        <f>'STUDENT PROFILE'!$C$15</f>
        <v>Sourav</v>
      </c>
      <c r="BV147" s="466">
        <f>'STUDENT PROFILE'!$D$15</f>
        <v>2737</v>
      </c>
      <c r="BW147" s="431">
        <v>90</v>
      </c>
      <c r="BX147" s="429">
        <f t="shared" si="159"/>
        <v>90</v>
      </c>
      <c r="BY147" s="429">
        <f t="shared" si="160"/>
        <v>100</v>
      </c>
      <c r="BZ147" s="430" t="str">
        <f t="shared" si="161"/>
        <v>A1</v>
      </c>
      <c r="CA147" s="430" t="str">
        <f t="shared" si="162"/>
        <v>10</v>
      </c>
      <c r="CB147" s="429">
        <f t="shared" si="163"/>
        <v>8.6999999999999993</v>
      </c>
      <c r="CC147" s="429">
        <f t="shared" si="164"/>
        <v>8.6999999999999993</v>
      </c>
      <c r="CD147" s="429">
        <f t="shared" si="165"/>
        <v>30</v>
      </c>
      <c r="CE147" s="430">
        <f t="shared" si="166"/>
        <v>47</v>
      </c>
      <c r="CF147" s="430" t="str">
        <f t="shared" si="167"/>
        <v>A1</v>
      </c>
      <c r="CG147" s="686"/>
      <c r="CH147" s="425">
        <f>'STUDENT PROFILE'!$A$15</f>
        <v>9</v>
      </c>
      <c r="CI147" s="426" t="str">
        <f>'STUDENT PROFILE'!$C$15</f>
        <v>Sourav</v>
      </c>
      <c r="CJ147" s="427">
        <f>'STUDENT PROFILE'!$D$15</f>
        <v>2737</v>
      </c>
      <c r="CK147" s="429">
        <f t="shared" si="126"/>
        <v>8.6999999999999993</v>
      </c>
      <c r="CL147" s="429">
        <f t="shared" si="127"/>
        <v>8.6999999999999993</v>
      </c>
      <c r="CM147" s="429">
        <f t="shared" si="128"/>
        <v>27</v>
      </c>
      <c r="CN147" s="430">
        <f t="shared" si="129"/>
        <v>45</v>
      </c>
      <c r="CO147" s="429">
        <f t="shared" si="130"/>
        <v>8.6999999999999993</v>
      </c>
      <c r="CP147" s="429">
        <f t="shared" si="131"/>
        <v>8.6999999999999993</v>
      </c>
      <c r="CQ147" s="429">
        <f t="shared" si="132"/>
        <v>30</v>
      </c>
      <c r="CR147" s="433">
        <f t="shared" si="133"/>
        <v>47</v>
      </c>
      <c r="CS147" s="433">
        <f t="shared" si="168"/>
        <v>87</v>
      </c>
      <c r="CT147" s="433">
        <f t="shared" si="169"/>
        <v>95</v>
      </c>
      <c r="CU147" s="430">
        <f t="shared" si="170"/>
        <v>92</v>
      </c>
      <c r="CV147" s="430" t="str">
        <f t="shared" si="171"/>
        <v>A1</v>
      </c>
      <c r="CW147" s="430" t="str">
        <f t="shared" si="172"/>
        <v>10</v>
      </c>
      <c r="CX147" s="686"/>
      <c r="CY147" s="425">
        <f>'STUDENT PROFILE'!$A$15</f>
        <v>9</v>
      </c>
      <c r="CZ147" s="426" t="str">
        <f>'STUDENT PROFILE'!$C$15</f>
        <v>Sourav</v>
      </c>
      <c r="DA147" s="471">
        <f>'STUDENT PROFILE'!$D$15</f>
        <v>2737</v>
      </c>
      <c r="DB147" s="429" t="str">
        <f t="shared" si="173"/>
        <v>A2</v>
      </c>
      <c r="DC147" s="429" t="str">
        <f t="shared" si="174"/>
        <v>A2</v>
      </c>
      <c r="DD147" s="429" t="str">
        <f t="shared" si="175"/>
        <v>A2</v>
      </c>
      <c r="DE147" s="430" t="str">
        <f t="shared" si="176"/>
        <v>A2</v>
      </c>
      <c r="DF147" s="429" t="str">
        <f t="shared" si="177"/>
        <v>A2</v>
      </c>
      <c r="DG147" s="429" t="str">
        <f t="shared" si="178"/>
        <v>A2</v>
      </c>
      <c r="DH147" s="429" t="str">
        <f t="shared" si="179"/>
        <v>A1</v>
      </c>
      <c r="DI147" s="433">
        <f t="shared" si="180"/>
        <v>0</v>
      </c>
      <c r="DJ147" s="430" t="str">
        <f t="shared" si="181"/>
        <v>A2</v>
      </c>
      <c r="DK147" s="430" t="str">
        <f t="shared" si="182"/>
        <v>A1</v>
      </c>
      <c r="DL147" s="430" t="str">
        <f t="shared" si="183"/>
        <v>A1</v>
      </c>
    </row>
    <row r="148" spans="1:116" ht="15" customHeight="1">
      <c r="A148" s="686"/>
      <c r="B148" s="425">
        <f>'STUDENT PROFILE'!$A$16</f>
        <v>10</v>
      </c>
      <c r="C148" s="426" t="str">
        <f>'STUDENT PROFILE'!$C$16</f>
        <v>Ruchika</v>
      </c>
      <c r="D148" s="427">
        <f>'STUDENT PROFILE'!$D$16</f>
        <v>2738</v>
      </c>
      <c r="E148" s="428">
        <v>8</v>
      </c>
      <c r="F148" s="428">
        <v>8</v>
      </c>
      <c r="G148" s="428">
        <v>8</v>
      </c>
      <c r="H148" s="428"/>
      <c r="I148" s="428"/>
      <c r="J148" s="428">
        <v>45</v>
      </c>
      <c r="K148" s="429">
        <f t="shared" si="135"/>
        <v>69</v>
      </c>
      <c r="L148" s="429">
        <f t="shared" si="184"/>
        <v>87</v>
      </c>
      <c r="M148" s="430" t="str">
        <f t="shared" si="136"/>
        <v>A2</v>
      </c>
      <c r="N148" s="430" t="str">
        <f t="shared" si="137"/>
        <v>9</v>
      </c>
      <c r="O148" s="728"/>
      <c r="P148" s="425">
        <f>'STUDENT PROFILE'!$A$16</f>
        <v>10</v>
      </c>
      <c r="Q148" s="426" t="str">
        <f>'STUDENT PROFILE'!$C$16</f>
        <v>Ruchika</v>
      </c>
      <c r="R148" s="427">
        <f>'STUDENT PROFILE'!$D$16</f>
        <v>2738</v>
      </c>
      <c r="S148" s="428">
        <v>8</v>
      </c>
      <c r="T148" s="428">
        <v>8</v>
      </c>
      <c r="U148" s="428">
        <v>8</v>
      </c>
      <c r="V148" s="428"/>
      <c r="W148" s="428"/>
      <c r="X148" s="428">
        <v>45</v>
      </c>
      <c r="Y148" s="429">
        <f t="shared" si="138"/>
        <v>69</v>
      </c>
      <c r="Z148" s="429">
        <f t="shared" si="139"/>
        <v>87</v>
      </c>
      <c r="AA148" s="430" t="str">
        <f t="shared" si="140"/>
        <v>A2</v>
      </c>
      <c r="AB148" s="430" t="str">
        <f t="shared" si="141"/>
        <v>9</v>
      </c>
      <c r="AC148" s="686"/>
      <c r="AD148" s="425">
        <f>'STUDENT PROFILE'!$A$16</f>
        <v>10</v>
      </c>
      <c r="AE148" s="426" t="str">
        <f>'STUDENT PROFILE'!$C$16</f>
        <v>Ruchika</v>
      </c>
      <c r="AF148" s="427">
        <f>'STUDENT PROFILE'!$D$16</f>
        <v>2738</v>
      </c>
      <c r="AG148" s="431">
        <v>90</v>
      </c>
      <c r="AH148" s="429">
        <f t="shared" si="142"/>
        <v>81</v>
      </c>
      <c r="AI148" s="429">
        <f t="shared" si="143"/>
        <v>90</v>
      </c>
      <c r="AJ148" s="430" t="str">
        <f t="shared" si="144"/>
        <v>A2</v>
      </c>
      <c r="AK148" s="430" t="str">
        <f t="shared" si="145"/>
        <v>9</v>
      </c>
      <c r="AL148" s="429">
        <f t="shared" si="146"/>
        <v>8.6999999999999993</v>
      </c>
      <c r="AM148" s="429">
        <f t="shared" si="147"/>
        <v>8.6999999999999993</v>
      </c>
      <c r="AN148" s="429">
        <f t="shared" si="148"/>
        <v>27</v>
      </c>
      <c r="AO148" s="430">
        <f t="shared" si="149"/>
        <v>45</v>
      </c>
      <c r="AP148" s="430" t="str">
        <f t="shared" si="150"/>
        <v>A2</v>
      </c>
      <c r="AQ148" s="686"/>
      <c r="AR148" s="425">
        <f>'STUDENT PROFILE'!$A$16</f>
        <v>10</v>
      </c>
      <c r="AS148" s="426" t="str">
        <f>'STUDENT PROFILE'!$C$16</f>
        <v>Ruchika</v>
      </c>
      <c r="AT148" s="427">
        <f>'STUDENT PROFILE'!$D$16</f>
        <v>2738</v>
      </c>
      <c r="AU148" s="428">
        <v>8</v>
      </c>
      <c r="AV148" s="428">
        <v>8</v>
      </c>
      <c r="AW148" s="428">
        <v>8</v>
      </c>
      <c r="AX148" s="428"/>
      <c r="AY148" s="428"/>
      <c r="AZ148" s="428">
        <v>45</v>
      </c>
      <c r="BA148" s="429">
        <f t="shared" si="151"/>
        <v>69</v>
      </c>
      <c r="BB148" s="429">
        <f t="shared" si="152"/>
        <v>87</v>
      </c>
      <c r="BC148" s="430" t="str">
        <f t="shared" si="153"/>
        <v>A2</v>
      </c>
      <c r="BD148" s="430" t="str">
        <f t="shared" si="154"/>
        <v>9</v>
      </c>
      <c r="BE148" s="686"/>
      <c r="BF148" s="425">
        <f>'STUDENT PROFILE'!$A$16</f>
        <v>10</v>
      </c>
      <c r="BG148" s="426" t="str">
        <f>'STUDENT PROFILE'!$C$16</f>
        <v>Ruchika</v>
      </c>
      <c r="BH148" s="427">
        <f>'STUDENT PROFILE'!$D$16</f>
        <v>2738</v>
      </c>
      <c r="BI148" s="428">
        <v>8</v>
      </c>
      <c r="BJ148" s="428">
        <v>8</v>
      </c>
      <c r="BK148" s="428">
        <v>8</v>
      </c>
      <c r="BL148" s="428"/>
      <c r="BM148" s="428"/>
      <c r="BN148" s="428">
        <v>45</v>
      </c>
      <c r="BO148" s="429">
        <f t="shared" si="155"/>
        <v>69</v>
      </c>
      <c r="BP148" s="429">
        <f t="shared" si="156"/>
        <v>87</v>
      </c>
      <c r="BQ148" s="430" t="str">
        <f t="shared" si="157"/>
        <v>A2</v>
      </c>
      <c r="BR148" s="430" t="str">
        <f t="shared" si="158"/>
        <v>9</v>
      </c>
      <c r="BS148" s="686"/>
      <c r="BT148" s="464">
        <f>'STUDENT PROFILE'!$A$16</f>
        <v>10</v>
      </c>
      <c r="BU148" s="465" t="str">
        <f>'STUDENT PROFILE'!$C$16</f>
        <v>Ruchika</v>
      </c>
      <c r="BV148" s="466">
        <f>'STUDENT PROFILE'!$D$16</f>
        <v>2738</v>
      </c>
      <c r="BW148" s="431">
        <v>90</v>
      </c>
      <c r="BX148" s="429">
        <f t="shared" si="159"/>
        <v>90</v>
      </c>
      <c r="BY148" s="429">
        <f t="shared" si="160"/>
        <v>100</v>
      </c>
      <c r="BZ148" s="430" t="str">
        <f t="shared" si="161"/>
        <v>A1</v>
      </c>
      <c r="CA148" s="430" t="str">
        <f t="shared" si="162"/>
        <v>10</v>
      </c>
      <c r="CB148" s="429">
        <f t="shared" si="163"/>
        <v>8.6999999999999993</v>
      </c>
      <c r="CC148" s="429">
        <f t="shared" si="164"/>
        <v>8.6999999999999993</v>
      </c>
      <c r="CD148" s="429">
        <f t="shared" si="165"/>
        <v>30</v>
      </c>
      <c r="CE148" s="430">
        <f t="shared" si="166"/>
        <v>47</v>
      </c>
      <c r="CF148" s="430" t="str">
        <f t="shared" si="167"/>
        <v>A1</v>
      </c>
      <c r="CG148" s="686"/>
      <c r="CH148" s="425">
        <f>'STUDENT PROFILE'!$A$16</f>
        <v>10</v>
      </c>
      <c r="CI148" s="426" t="str">
        <f>'STUDENT PROFILE'!$C$16</f>
        <v>Ruchika</v>
      </c>
      <c r="CJ148" s="427">
        <f>'STUDENT PROFILE'!$D$16</f>
        <v>2738</v>
      </c>
      <c r="CK148" s="429">
        <f t="shared" si="126"/>
        <v>8.6999999999999993</v>
      </c>
      <c r="CL148" s="429">
        <f t="shared" si="127"/>
        <v>8.6999999999999993</v>
      </c>
      <c r="CM148" s="429">
        <f t="shared" si="128"/>
        <v>27</v>
      </c>
      <c r="CN148" s="430">
        <f t="shared" si="129"/>
        <v>45</v>
      </c>
      <c r="CO148" s="429">
        <f t="shared" si="130"/>
        <v>8.6999999999999993</v>
      </c>
      <c r="CP148" s="429">
        <f t="shared" si="131"/>
        <v>8.6999999999999993</v>
      </c>
      <c r="CQ148" s="429">
        <f t="shared" si="132"/>
        <v>30</v>
      </c>
      <c r="CR148" s="433">
        <f t="shared" si="133"/>
        <v>47</v>
      </c>
      <c r="CS148" s="433">
        <f t="shared" si="168"/>
        <v>87</v>
      </c>
      <c r="CT148" s="433">
        <f t="shared" si="169"/>
        <v>95</v>
      </c>
      <c r="CU148" s="430">
        <f t="shared" si="170"/>
        <v>92</v>
      </c>
      <c r="CV148" s="430" t="str">
        <f t="shared" si="171"/>
        <v>A1</v>
      </c>
      <c r="CW148" s="430" t="str">
        <f t="shared" si="172"/>
        <v>10</v>
      </c>
      <c r="CX148" s="686"/>
      <c r="CY148" s="425">
        <f>'STUDENT PROFILE'!$A$16</f>
        <v>10</v>
      </c>
      <c r="CZ148" s="426" t="str">
        <f>'STUDENT PROFILE'!$C$16</f>
        <v>Ruchika</v>
      </c>
      <c r="DA148" s="471">
        <f>'STUDENT PROFILE'!$D$16</f>
        <v>2738</v>
      </c>
      <c r="DB148" s="429" t="str">
        <f t="shared" si="173"/>
        <v>A2</v>
      </c>
      <c r="DC148" s="429" t="str">
        <f t="shared" si="174"/>
        <v>A2</v>
      </c>
      <c r="DD148" s="429" t="str">
        <f t="shared" si="175"/>
        <v>A2</v>
      </c>
      <c r="DE148" s="430" t="str">
        <f t="shared" si="176"/>
        <v>A2</v>
      </c>
      <c r="DF148" s="429" t="str">
        <f t="shared" si="177"/>
        <v>A2</v>
      </c>
      <c r="DG148" s="429" t="str">
        <f t="shared" si="178"/>
        <v>A2</v>
      </c>
      <c r="DH148" s="429" t="str">
        <f t="shared" si="179"/>
        <v>A1</v>
      </c>
      <c r="DI148" s="433">
        <f t="shared" si="180"/>
        <v>0</v>
      </c>
      <c r="DJ148" s="430" t="str">
        <f t="shared" si="181"/>
        <v>A2</v>
      </c>
      <c r="DK148" s="430" t="str">
        <f t="shared" si="182"/>
        <v>A1</v>
      </c>
      <c r="DL148" s="430" t="str">
        <f t="shared" si="183"/>
        <v>A1</v>
      </c>
    </row>
    <row r="149" spans="1:116" ht="15" customHeight="1">
      <c r="A149" s="686"/>
      <c r="B149" s="425">
        <f>'STUDENT PROFILE'!$A$17</f>
        <v>11</v>
      </c>
      <c r="C149" s="426" t="str">
        <f>'STUDENT PROFILE'!$C$17</f>
        <v>Hitesh Kumar</v>
      </c>
      <c r="D149" s="427">
        <f>'STUDENT PROFILE'!$D$17</f>
        <v>2739</v>
      </c>
      <c r="E149" s="428">
        <v>8</v>
      </c>
      <c r="F149" s="428">
        <v>8</v>
      </c>
      <c r="G149" s="428">
        <v>8</v>
      </c>
      <c r="H149" s="428"/>
      <c r="I149" s="428"/>
      <c r="J149" s="428">
        <v>40</v>
      </c>
      <c r="K149" s="429">
        <f t="shared" si="135"/>
        <v>64</v>
      </c>
      <c r="L149" s="429">
        <f t="shared" si="184"/>
        <v>80</v>
      </c>
      <c r="M149" s="430" t="str">
        <f t="shared" si="136"/>
        <v>B1</v>
      </c>
      <c r="N149" s="430" t="str">
        <f t="shared" si="137"/>
        <v>8</v>
      </c>
      <c r="O149" s="728"/>
      <c r="P149" s="425">
        <f>'STUDENT PROFILE'!$A$17</f>
        <v>11</v>
      </c>
      <c r="Q149" s="426" t="str">
        <f>'STUDENT PROFILE'!$C$17</f>
        <v>Hitesh Kumar</v>
      </c>
      <c r="R149" s="427">
        <f>'STUDENT PROFILE'!$D$17</f>
        <v>2739</v>
      </c>
      <c r="S149" s="428">
        <v>8</v>
      </c>
      <c r="T149" s="428">
        <v>8</v>
      </c>
      <c r="U149" s="428">
        <v>8</v>
      </c>
      <c r="V149" s="428"/>
      <c r="W149" s="428"/>
      <c r="X149" s="428">
        <v>40</v>
      </c>
      <c r="Y149" s="429">
        <f t="shared" si="138"/>
        <v>64</v>
      </c>
      <c r="Z149" s="429">
        <f t="shared" si="139"/>
        <v>80</v>
      </c>
      <c r="AA149" s="430" t="str">
        <f t="shared" si="140"/>
        <v>B1</v>
      </c>
      <c r="AB149" s="430" t="str">
        <f t="shared" si="141"/>
        <v>8</v>
      </c>
      <c r="AC149" s="686"/>
      <c r="AD149" s="425">
        <f>'STUDENT PROFILE'!$A$17</f>
        <v>11</v>
      </c>
      <c r="AE149" s="426" t="str">
        <f>'STUDENT PROFILE'!$C$17</f>
        <v>Hitesh Kumar</v>
      </c>
      <c r="AF149" s="427">
        <f>'STUDENT PROFILE'!$D$17</f>
        <v>2739</v>
      </c>
      <c r="AG149" s="431">
        <v>80</v>
      </c>
      <c r="AH149" s="429">
        <f t="shared" si="142"/>
        <v>72</v>
      </c>
      <c r="AI149" s="429">
        <f t="shared" si="143"/>
        <v>80</v>
      </c>
      <c r="AJ149" s="430" t="str">
        <f t="shared" si="144"/>
        <v>B1</v>
      </c>
      <c r="AK149" s="430" t="str">
        <f t="shared" si="145"/>
        <v>8</v>
      </c>
      <c r="AL149" s="429">
        <f t="shared" si="146"/>
        <v>8</v>
      </c>
      <c r="AM149" s="429">
        <f t="shared" si="147"/>
        <v>8</v>
      </c>
      <c r="AN149" s="429">
        <f t="shared" si="148"/>
        <v>24</v>
      </c>
      <c r="AO149" s="430">
        <f t="shared" si="149"/>
        <v>40</v>
      </c>
      <c r="AP149" s="430" t="str">
        <f t="shared" si="150"/>
        <v>B1</v>
      </c>
      <c r="AQ149" s="686"/>
      <c r="AR149" s="425">
        <f>'STUDENT PROFILE'!$A$17</f>
        <v>11</v>
      </c>
      <c r="AS149" s="426" t="str">
        <f>'STUDENT PROFILE'!$C$17</f>
        <v>Hitesh Kumar</v>
      </c>
      <c r="AT149" s="427">
        <f>'STUDENT PROFILE'!$D$17</f>
        <v>2739</v>
      </c>
      <c r="AU149" s="428">
        <v>8</v>
      </c>
      <c r="AV149" s="428">
        <v>8</v>
      </c>
      <c r="AW149" s="428">
        <v>8</v>
      </c>
      <c r="AX149" s="428"/>
      <c r="AY149" s="428"/>
      <c r="AZ149" s="428">
        <v>40</v>
      </c>
      <c r="BA149" s="429">
        <f t="shared" si="151"/>
        <v>64</v>
      </c>
      <c r="BB149" s="429">
        <f t="shared" si="152"/>
        <v>80</v>
      </c>
      <c r="BC149" s="430" t="str">
        <f t="shared" si="153"/>
        <v>B1</v>
      </c>
      <c r="BD149" s="430" t="str">
        <f t="shared" si="154"/>
        <v>8</v>
      </c>
      <c r="BE149" s="686"/>
      <c r="BF149" s="425">
        <f>'STUDENT PROFILE'!$A$17</f>
        <v>11</v>
      </c>
      <c r="BG149" s="426" t="str">
        <f>'STUDENT PROFILE'!$C$17</f>
        <v>Hitesh Kumar</v>
      </c>
      <c r="BH149" s="427">
        <f>'STUDENT PROFILE'!$D$17</f>
        <v>2739</v>
      </c>
      <c r="BI149" s="428">
        <v>8</v>
      </c>
      <c r="BJ149" s="428">
        <v>8</v>
      </c>
      <c r="BK149" s="428">
        <v>8</v>
      </c>
      <c r="BL149" s="428"/>
      <c r="BM149" s="428"/>
      <c r="BN149" s="428">
        <v>40</v>
      </c>
      <c r="BO149" s="429">
        <f t="shared" si="155"/>
        <v>64</v>
      </c>
      <c r="BP149" s="429">
        <f t="shared" si="156"/>
        <v>80</v>
      </c>
      <c r="BQ149" s="430" t="str">
        <f t="shared" si="157"/>
        <v>B1</v>
      </c>
      <c r="BR149" s="430" t="str">
        <f t="shared" si="158"/>
        <v>8</v>
      </c>
      <c r="BS149" s="686"/>
      <c r="BT149" s="464">
        <f>'STUDENT PROFILE'!$A$17</f>
        <v>11</v>
      </c>
      <c r="BU149" s="465" t="str">
        <f>'STUDENT PROFILE'!$C$17</f>
        <v>Hitesh Kumar</v>
      </c>
      <c r="BV149" s="466">
        <f>'STUDENT PROFILE'!$D$17</f>
        <v>2739</v>
      </c>
      <c r="BW149" s="431">
        <v>80</v>
      </c>
      <c r="BX149" s="429">
        <f t="shared" si="159"/>
        <v>80</v>
      </c>
      <c r="BY149" s="429">
        <f t="shared" si="160"/>
        <v>89</v>
      </c>
      <c r="BZ149" s="430" t="str">
        <f t="shared" si="161"/>
        <v>A2</v>
      </c>
      <c r="CA149" s="430" t="str">
        <f t="shared" si="162"/>
        <v>9</v>
      </c>
      <c r="CB149" s="429">
        <f t="shared" si="163"/>
        <v>8</v>
      </c>
      <c r="CC149" s="429">
        <f t="shared" si="164"/>
        <v>8</v>
      </c>
      <c r="CD149" s="429">
        <f t="shared" si="165"/>
        <v>26.7</v>
      </c>
      <c r="CE149" s="430">
        <f t="shared" si="166"/>
        <v>43</v>
      </c>
      <c r="CF149" s="430" t="str">
        <f t="shared" si="167"/>
        <v>A2</v>
      </c>
      <c r="CG149" s="686"/>
      <c r="CH149" s="425">
        <f>'STUDENT PROFILE'!$A$17</f>
        <v>11</v>
      </c>
      <c r="CI149" s="426" t="str">
        <f>'STUDENT PROFILE'!$C$17</f>
        <v>Hitesh Kumar</v>
      </c>
      <c r="CJ149" s="427">
        <f>'STUDENT PROFILE'!$D$17</f>
        <v>2739</v>
      </c>
      <c r="CK149" s="429">
        <f t="shared" si="126"/>
        <v>8</v>
      </c>
      <c r="CL149" s="429">
        <f t="shared" si="127"/>
        <v>8</v>
      </c>
      <c r="CM149" s="429">
        <f t="shared" si="128"/>
        <v>24</v>
      </c>
      <c r="CN149" s="430">
        <f t="shared" si="129"/>
        <v>40</v>
      </c>
      <c r="CO149" s="429">
        <f t="shared" si="130"/>
        <v>8</v>
      </c>
      <c r="CP149" s="429">
        <f t="shared" si="131"/>
        <v>8</v>
      </c>
      <c r="CQ149" s="429">
        <f t="shared" si="132"/>
        <v>26.7</v>
      </c>
      <c r="CR149" s="433">
        <f t="shared" si="133"/>
        <v>43</v>
      </c>
      <c r="CS149" s="433">
        <f t="shared" si="168"/>
        <v>80</v>
      </c>
      <c r="CT149" s="433">
        <f t="shared" si="169"/>
        <v>85</v>
      </c>
      <c r="CU149" s="430">
        <f t="shared" si="170"/>
        <v>83</v>
      </c>
      <c r="CV149" s="430" t="str">
        <f t="shared" si="171"/>
        <v>A2</v>
      </c>
      <c r="CW149" s="430" t="str">
        <f t="shared" si="172"/>
        <v>9</v>
      </c>
      <c r="CX149" s="686"/>
      <c r="CY149" s="425">
        <f>'STUDENT PROFILE'!$A$17</f>
        <v>11</v>
      </c>
      <c r="CZ149" s="426" t="str">
        <f>'STUDENT PROFILE'!$C$17</f>
        <v>Hitesh Kumar</v>
      </c>
      <c r="DA149" s="471">
        <f>'STUDENT PROFILE'!$D$17</f>
        <v>2739</v>
      </c>
      <c r="DB149" s="429" t="str">
        <f t="shared" si="173"/>
        <v>B1</v>
      </c>
      <c r="DC149" s="429" t="str">
        <f t="shared" si="174"/>
        <v>B1</v>
      </c>
      <c r="DD149" s="429" t="str">
        <f t="shared" si="175"/>
        <v>B1</v>
      </c>
      <c r="DE149" s="430" t="str">
        <f t="shared" si="176"/>
        <v>B1</v>
      </c>
      <c r="DF149" s="429" t="str">
        <f t="shared" si="177"/>
        <v>B1</v>
      </c>
      <c r="DG149" s="429" t="str">
        <f t="shared" si="178"/>
        <v>B1</v>
      </c>
      <c r="DH149" s="429" t="str">
        <f t="shared" si="179"/>
        <v>A2</v>
      </c>
      <c r="DI149" s="433">
        <f t="shared" si="180"/>
        <v>0</v>
      </c>
      <c r="DJ149" s="430" t="str">
        <f t="shared" si="181"/>
        <v>B1</v>
      </c>
      <c r="DK149" s="430" t="str">
        <f t="shared" si="182"/>
        <v>A2</v>
      </c>
      <c r="DL149" s="430" t="str">
        <f t="shared" si="183"/>
        <v>A2</v>
      </c>
    </row>
    <row r="150" spans="1:116" ht="15" customHeight="1">
      <c r="A150" s="686"/>
      <c r="B150" s="425">
        <f>'STUDENT PROFILE'!$A$18</f>
        <v>12</v>
      </c>
      <c r="C150" s="426" t="str">
        <f>'STUDENT PROFILE'!$C$18</f>
        <v>Ankit Yadav</v>
      </c>
      <c r="D150" s="427">
        <f>'STUDENT PROFILE'!$D$18</f>
        <v>2740</v>
      </c>
      <c r="E150" s="428">
        <v>8</v>
      </c>
      <c r="F150" s="428">
        <v>8</v>
      </c>
      <c r="G150" s="428">
        <v>8</v>
      </c>
      <c r="H150" s="428"/>
      <c r="I150" s="428"/>
      <c r="J150" s="428">
        <v>40</v>
      </c>
      <c r="K150" s="429">
        <f t="shared" si="135"/>
        <v>64</v>
      </c>
      <c r="L150" s="429">
        <f t="shared" si="184"/>
        <v>80</v>
      </c>
      <c r="M150" s="430" t="str">
        <f t="shared" si="136"/>
        <v>B1</v>
      </c>
      <c r="N150" s="430" t="str">
        <f t="shared" si="137"/>
        <v>8</v>
      </c>
      <c r="O150" s="728"/>
      <c r="P150" s="425">
        <f>'STUDENT PROFILE'!$A$18</f>
        <v>12</v>
      </c>
      <c r="Q150" s="426" t="str">
        <f>'STUDENT PROFILE'!$C$18</f>
        <v>Ankit Yadav</v>
      </c>
      <c r="R150" s="427">
        <f>'STUDENT PROFILE'!$D$18</f>
        <v>2740</v>
      </c>
      <c r="S150" s="428">
        <v>8</v>
      </c>
      <c r="T150" s="428">
        <v>8</v>
      </c>
      <c r="U150" s="428">
        <v>8</v>
      </c>
      <c r="V150" s="428"/>
      <c r="W150" s="428"/>
      <c r="X150" s="428">
        <v>40</v>
      </c>
      <c r="Y150" s="429">
        <f t="shared" si="138"/>
        <v>64</v>
      </c>
      <c r="Z150" s="429">
        <f t="shared" si="139"/>
        <v>80</v>
      </c>
      <c r="AA150" s="430" t="str">
        <f t="shared" si="140"/>
        <v>B1</v>
      </c>
      <c r="AB150" s="430" t="str">
        <f t="shared" si="141"/>
        <v>8</v>
      </c>
      <c r="AC150" s="686"/>
      <c r="AD150" s="425">
        <f>'STUDENT PROFILE'!$A$18</f>
        <v>12</v>
      </c>
      <c r="AE150" s="426" t="str">
        <f>'STUDENT PROFILE'!$C$18</f>
        <v>Ankit Yadav</v>
      </c>
      <c r="AF150" s="427">
        <f>'STUDENT PROFILE'!$D$18</f>
        <v>2740</v>
      </c>
      <c r="AG150" s="431">
        <v>80</v>
      </c>
      <c r="AH150" s="429">
        <f t="shared" si="142"/>
        <v>72</v>
      </c>
      <c r="AI150" s="429">
        <f t="shared" si="143"/>
        <v>80</v>
      </c>
      <c r="AJ150" s="430" t="str">
        <f t="shared" si="144"/>
        <v>B1</v>
      </c>
      <c r="AK150" s="430" t="str">
        <f t="shared" si="145"/>
        <v>8</v>
      </c>
      <c r="AL150" s="429">
        <f t="shared" si="146"/>
        <v>8</v>
      </c>
      <c r="AM150" s="429">
        <f t="shared" si="147"/>
        <v>8</v>
      </c>
      <c r="AN150" s="429">
        <f t="shared" si="148"/>
        <v>24</v>
      </c>
      <c r="AO150" s="430">
        <f t="shared" si="149"/>
        <v>40</v>
      </c>
      <c r="AP150" s="430" t="str">
        <f t="shared" si="150"/>
        <v>B1</v>
      </c>
      <c r="AQ150" s="686"/>
      <c r="AR150" s="425">
        <f>'STUDENT PROFILE'!$A$18</f>
        <v>12</v>
      </c>
      <c r="AS150" s="426" t="str">
        <f>'STUDENT PROFILE'!$C$18</f>
        <v>Ankit Yadav</v>
      </c>
      <c r="AT150" s="427">
        <f>'STUDENT PROFILE'!$D$18</f>
        <v>2740</v>
      </c>
      <c r="AU150" s="428">
        <v>8</v>
      </c>
      <c r="AV150" s="428">
        <v>8</v>
      </c>
      <c r="AW150" s="428">
        <v>8</v>
      </c>
      <c r="AX150" s="428"/>
      <c r="AY150" s="428"/>
      <c r="AZ150" s="428">
        <v>40</v>
      </c>
      <c r="BA150" s="429">
        <f t="shared" si="151"/>
        <v>64</v>
      </c>
      <c r="BB150" s="429">
        <f t="shared" si="152"/>
        <v>80</v>
      </c>
      <c r="BC150" s="430" t="str">
        <f t="shared" si="153"/>
        <v>B1</v>
      </c>
      <c r="BD150" s="430" t="str">
        <f t="shared" si="154"/>
        <v>8</v>
      </c>
      <c r="BE150" s="686"/>
      <c r="BF150" s="425">
        <f>'STUDENT PROFILE'!$A$18</f>
        <v>12</v>
      </c>
      <c r="BG150" s="426" t="str">
        <f>'STUDENT PROFILE'!$C$18</f>
        <v>Ankit Yadav</v>
      </c>
      <c r="BH150" s="427">
        <f>'STUDENT PROFILE'!$D$18</f>
        <v>2740</v>
      </c>
      <c r="BI150" s="428">
        <v>8</v>
      </c>
      <c r="BJ150" s="428">
        <v>8</v>
      </c>
      <c r="BK150" s="428">
        <v>8</v>
      </c>
      <c r="BL150" s="428"/>
      <c r="BM150" s="428"/>
      <c r="BN150" s="428">
        <v>40</v>
      </c>
      <c r="BO150" s="429">
        <f t="shared" si="155"/>
        <v>64</v>
      </c>
      <c r="BP150" s="429">
        <f t="shared" si="156"/>
        <v>80</v>
      </c>
      <c r="BQ150" s="430" t="str">
        <f t="shared" si="157"/>
        <v>B1</v>
      </c>
      <c r="BR150" s="430" t="str">
        <f t="shared" si="158"/>
        <v>8</v>
      </c>
      <c r="BS150" s="686"/>
      <c r="BT150" s="464">
        <f>'STUDENT PROFILE'!$A$18</f>
        <v>12</v>
      </c>
      <c r="BU150" s="465" t="str">
        <f>'STUDENT PROFILE'!$C$18</f>
        <v>Ankit Yadav</v>
      </c>
      <c r="BV150" s="466">
        <f>'STUDENT PROFILE'!$D$18</f>
        <v>2740</v>
      </c>
      <c r="BW150" s="431">
        <v>80</v>
      </c>
      <c r="BX150" s="429">
        <f t="shared" si="159"/>
        <v>80</v>
      </c>
      <c r="BY150" s="429">
        <f t="shared" si="160"/>
        <v>89</v>
      </c>
      <c r="BZ150" s="430" t="str">
        <f t="shared" si="161"/>
        <v>A2</v>
      </c>
      <c r="CA150" s="430" t="str">
        <f t="shared" si="162"/>
        <v>9</v>
      </c>
      <c r="CB150" s="429">
        <f t="shared" si="163"/>
        <v>8</v>
      </c>
      <c r="CC150" s="429">
        <f t="shared" si="164"/>
        <v>8</v>
      </c>
      <c r="CD150" s="429">
        <f t="shared" si="165"/>
        <v>26.7</v>
      </c>
      <c r="CE150" s="430">
        <f t="shared" si="166"/>
        <v>43</v>
      </c>
      <c r="CF150" s="430" t="str">
        <f t="shared" si="167"/>
        <v>A2</v>
      </c>
      <c r="CG150" s="686"/>
      <c r="CH150" s="425">
        <f>'STUDENT PROFILE'!$A$18</f>
        <v>12</v>
      </c>
      <c r="CI150" s="426" t="str">
        <f>'STUDENT PROFILE'!$C$18</f>
        <v>Ankit Yadav</v>
      </c>
      <c r="CJ150" s="427">
        <f>'STUDENT PROFILE'!$D$18</f>
        <v>2740</v>
      </c>
      <c r="CK150" s="429">
        <f t="shared" si="126"/>
        <v>8</v>
      </c>
      <c r="CL150" s="429">
        <f t="shared" si="127"/>
        <v>8</v>
      </c>
      <c r="CM150" s="429">
        <f t="shared" si="128"/>
        <v>24</v>
      </c>
      <c r="CN150" s="430">
        <f t="shared" si="129"/>
        <v>40</v>
      </c>
      <c r="CO150" s="429">
        <f t="shared" si="130"/>
        <v>8</v>
      </c>
      <c r="CP150" s="429">
        <f t="shared" si="131"/>
        <v>8</v>
      </c>
      <c r="CQ150" s="429">
        <f t="shared" si="132"/>
        <v>26.7</v>
      </c>
      <c r="CR150" s="433">
        <f t="shared" si="133"/>
        <v>43</v>
      </c>
      <c r="CS150" s="433">
        <f t="shared" si="168"/>
        <v>80</v>
      </c>
      <c r="CT150" s="433">
        <f t="shared" si="169"/>
        <v>85</v>
      </c>
      <c r="CU150" s="430">
        <f t="shared" si="170"/>
        <v>83</v>
      </c>
      <c r="CV150" s="430" t="str">
        <f t="shared" si="171"/>
        <v>A2</v>
      </c>
      <c r="CW150" s="430" t="str">
        <f t="shared" si="172"/>
        <v>9</v>
      </c>
      <c r="CX150" s="686"/>
      <c r="CY150" s="425">
        <f>'STUDENT PROFILE'!$A$18</f>
        <v>12</v>
      </c>
      <c r="CZ150" s="426" t="str">
        <f>'STUDENT PROFILE'!$C$18</f>
        <v>Ankit Yadav</v>
      </c>
      <c r="DA150" s="471">
        <f>'STUDENT PROFILE'!$D$18</f>
        <v>2740</v>
      </c>
      <c r="DB150" s="429" t="str">
        <f t="shared" si="173"/>
        <v>B1</v>
      </c>
      <c r="DC150" s="429" t="str">
        <f t="shared" si="174"/>
        <v>B1</v>
      </c>
      <c r="DD150" s="429" t="str">
        <f t="shared" si="175"/>
        <v>B1</v>
      </c>
      <c r="DE150" s="430" t="str">
        <f t="shared" si="176"/>
        <v>B1</v>
      </c>
      <c r="DF150" s="429" t="str">
        <f t="shared" si="177"/>
        <v>B1</v>
      </c>
      <c r="DG150" s="429" t="str">
        <f t="shared" si="178"/>
        <v>B1</v>
      </c>
      <c r="DH150" s="429" t="str">
        <f t="shared" si="179"/>
        <v>A2</v>
      </c>
      <c r="DI150" s="433">
        <f t="shared" si="180"/>
        <v>0</v>
      </c>
      <c r="DJ150" s="430" t="str">
        <f t="shared" si="181"/>
        <v>B1</v>
      </c>
      <c r="DK150" s="430" t="str">
        <f t="shared" si="182"/>
        <v>A2</v>
      </c>
      <c r="DL150" s="430" t="str">
        <f t="shared" si="183"/>
        <v>A2</v>
      </c>
    </row>
    <row r="151" spans="1:116" ht="15" customHeight="1">
      <c r="A151" s="686"/>
      <c r="B151" s="425">
        <f>'STUDENT PROFILE'!$A$19</f>
        <v>13</v>
      </c>
      <c r="C151" s="426" t="str">
        <f>'STUDENT PROFILE'!$C$19</f>
        <v>Kuldeep</v>
      </c>
      <c r="D151" s="427">
        <f>'STUDENT PROFILE'!$D$19</f>
        <v>2741</v>
      </c>
      <c r="E151" s="428">
        <v>8</v>
      </c>
      <c r="F151" s="428">
        <v>8</v>
      </c>
      <c r="G151" s="428">
        <v>8</v>
      </c>
      <c r="H151" s="428"/>
      <c r="I151" s="428"/>
      <c r="J151" s="428">
        <v>40</v>
      </c>
      <c r="K151" s="429">
        <f t="shared" si="135"/>
        <v>64</v>
      </c>
      <c r="L151" s="429">
        <f t="shared" si="184"/>
        <v>80</v>
      </c>
      <c r="M151" s="430" t="str">
        <f t="shared" si="136"/>
        <v>B1</v>
      </c>
      <c r="N151" s="430" t="str">
        <f t="shared" si="137"/>
        <v>8</v>
      </c>
      <c r="O151" s="728"/>
      <c r="P151" s="425">
        <f>'STUDENT PROFILE'!$A$19</f>
        <v>13</v>
      </c>
      <c r="Q151" s="426" t="str">
        <f>'STUDENT PROFILE'!$C$19</f>
        <v>Kuldeep</v>
      </c>
      <c r="R151" s="427">
        <f>'STUDENT PROFILE'!$D$19</f>
        <v>2741</v>
      </c>
      <c r="S151" s="428">
        <v>8</v>
      </c>
      <c r="T151" s="428">
        <v>8</v>
      </c>
      <c r="U151" s="428">
        <v>8</v>
      </c>
      <c r="V151" s="428"/>
      <c r="W151" s="428"/>
      <c r="X151" s="428">
        <v>40</v>
      </c>
      <c r="Y151" s="429">
        <f t="shared" si="138"/>
        <v>64</v>
      </c>
      <c r="Z151" s="429">
        <f t="shared" si="139"/>
        <v>80</v>
      </c>
      <c r="AA151" s="430" t="str">
        <f t="shared" si="140"/>
        <v>B1</v>
      </c>
      <c r="AB151" s="430" t="str">
        <f t="shared" si="141"/>
        <v>8</v>
      </c>
      <c r="AC151" s="686"/>
      <c r="AD151" s="425">
        <f>'STUDENT PROFILE'!$A$19</f>
        <v>13</v>
      </c>
      <c r="AE151" s="426" t="str">
        <f>'STUDENT PROFILE'!$C$19</f>
        <v>Kuldeep</v>
      </c>
      <c r="AF151" s="427">
        <f>'STUDENT PROFILE'!$D$19</f>
        <v>2741</v>
      </c>
      <c r="AG151" s="431">
        <v>80</v>
      </c>
      <c r="AH151" s="429">
        <f t="shared" si="142"/>
        <v>72</v>
      </c>
      <c r="AI151" s="429">
        <f t="shared" si="143"/>
        <v>80</v>
      </c>
      <c r="AJ151" s="430" t="str">
        <f t="shared" si="144"/>
        <v>B1</v>
      </c>
      <c r="AK151" s="430" t="str">
        <f t="shared" si="145"/>
        <v>8</v>
      </c>
      <c r="AL151" s="429">
        <f t="shared" si="146"/>
        <v>8</v>
      </c>
      <c r="AM151" s="429">
        <f t="shared" si="147"/>
        <v>8</v>
      </c>
      <c r="AN151" s="429">
        <f t="shared" si="148"/>
        <v>24</v>
      </c>
      <c r="AO151" s="430">
        <f t="shared" si="149"/>
        <v>40</v>
      </c>
      <c r="AP151" s="430" t="str">
        <f t="shared" si="150"/>
        <v>B1</v>
      </c>
      <c r="AQ151" s="686"/>
      <c r="AR151" s="425">
        <f>'STUDENT PROFILE'!$A$19</f>
        <v>13</v>
      </c>
      <c r="AS151" s="426" t="str">
        <f>'STUDENT PROFILE'!$C$19</f>
        <v>Kuldeep</v>
      </c>
      <c r="AT151" s="427">
        <f>'STUDENT PROFILE'!$D$19</f>
        <v>2741</v>
      </c>
      <c r="AU151" s="428">
        <v>8</v>
      </c>
      <c r="AV151" s="428">
        <v>8</v>
      </c>
      <c r="AW151" s="428">
        <v>8</v>
      </c>
      <c r="AX151" s="428"/>
      <c r="AY151" s="428"/>
      <c r="AZ151" s="428">
        <v>40</v>
      </c>
      <c r="BA151" s="429">
        <f t="shared" si="151"/>
        <v>64</v>
      </c>
      <c r="BB151" s="429">
        <f t="shared" si="152"/>
        <v>80</v>
      </c>
      <c r="BC151" s="430" t="str">
        <f t="shared" si="153"/>
        <v>B1</v>
      </c>
      <c r="BD151" s="430" t="str">
        <f t="shared" si="154"/>
        <v>8</v>
      </c>
      <c r="BE151" s="686"/>
      <c r="BF151" s="425">
        <f>'STUDENT PROFILE'!$A$19</f>
        <v>13</v>
      </c>
      <c r="BG151" s="426" t="str">
        <f>'STUDENT PROFILE'!$C$19</f>
        <v>Kuldeep</v>
      </c>
      <c r="BH151" s="427">
        <f>'STUDENT PROFILE'!$D$19</f>
        <v>2741</v>
      </c>
      <c r="BI151" s="428">
        <v>8</v>
      </c>
      <c r="BJ151" s="428">
        <v>8</v>
      </c>
      <c r="BK151" s="428">
        <v>8</v>
      </c>
      <c r="BL151" s="428"/>
      <c r="BM151" s="428"/>
      <c r="BN151" s="428">
        <v>40</v>
      </c>
      <c r="BO151" s="429">
        <f t="shared" si="155"/>
        <v>64</v>
      </c>
      <c r="BP151" s="429">
        <f t="shared" si="156"/>
        <v>80</v>
      </c>
      <c r="BQ151" s="430" t="str">
        <f t="shared" si="157"/>
        <v>B1</v>
      </c>
      <c r="BR151" s="430" t="str">
        <f t="shared" si="158"/>
        <v>8</v>
      </c>
      <c r="BS151" s="686"/>
      <c r="BT151" s="464">
        <f>'STUDENT PROFILE'!$A$19</f>
        <v>13</v>
      </c>
      <c r="BU151" s="465" t="str">
        <f>'STUDENT PROFILE'!$C$19</f>
        <v>Kuldeep</v>
      </c>
      <c r="BV151" s="466">
        <f>'STUDENT PROFILE'!$D$19</f>
        <v>2741</v>
      </c>
      <c r="BW151" s="431">
        <v>80</v>
      </c>
      <c r="BX151" s="429">
        <f t="shared" si="159"/>
        <v>80</v>
      </c>
      <c r="BY151" s="429">
        <f t="shared" si="160"/>
        <v>89</v>
      </c>
      <c r="BZ151" s="430" t="str">
        <f t="shared" si="161"/>
        <v>A2</v>
      </c>
      <c r="CA151" s="430" t="str">
        <f t="shared" si="162"/>
        <v>9</v>
      </c>
      <c r="CB151" s="429">
        <f t="shared" si="163"/>
        <v>8</v>
      </c>
      <c r="CC151" s="429">
        <f t="shared" si="164"/>
        <v>8</v>
      </c>
      <c r="CD151" s="429">
        <f t="shared" si="165"/>
        <v>26.7</v>
      </c>
      <c r="CE151" s="430">
        <f t="shared" si="166"/>
        <v>43</v>
      </c>
      <c r="CF151" s="430" t="str">
        <f t="shared" si="167"/>
        <v>A2</v>
      </c>
      <c r="CG151" s="686"/>
      <c r="CH151" s="425">
        <f>'STUDENT PROFILE'!$A$19</f>
        <v>13</v>
      </c>
      <c r="CI151" s="426" t="str">
        <f>'STUDENT PROFILE'!$C$19</f>
        <v>Kuldeep</v>
      </c>
      <c r="CJ151" s="427">
        <f>'STUDENT PROFILE'!$D$19</f>
        <v>2741</v>
      </c>
      <c r="CK151" s="429">
        <f t="shared" si="126"/>
        <v>8</v>
      </c>
      <c r="CL151" s="429">
        <f t="shared" si="127"/>
        <v>8</v>
      </c>
      <c r="CM151" s="429">
        <f t="shared" si="128"/>
        <v>24</v>
      </c>
      <c r="CN151" s="430">
        <f t="shared" si="129"/>
        <v>40</v>
      </c>
      <c r="CO151" s="429">
        <f t="shared" si="130"/>
        <v>8</v>
      </c>
      <c r="CP151" s="429">
        <f t="shared" si="131"/>
        <v>8</v>
      </c>
      <c r="CQ151" s="429">
        <f t="shared" si="132"/>
        <v>26.7</v>
      </c>
      <c r="CR151" s="433">
        <f t="shared" si="133"/>
        <v>43</v>
      </c>
      <c r="CS151" s="433">
        <f t="shared" si="168"/>
        <v>80</v>
      </c>
      <c r="CT151" s="433">
        <f t="shared" si="169"/>
        <v>85</v>
      </c>
      <c r="CU151" s="430">
        <f t="shared" si="170"/>
        <v>83</v>
      </c>
      <c r="CV151" s="430" t="str">
        <f t="shared" si="171"/>
        <v>A2</v>
      </c>
      <c r="CW151" s="430" t="str">
        <f t="shared" si="172"/>
        <v>9</v>
      </c>
      <c r="CX151" s="686"/>
      <c r="CY151" s="425">
        <f>'STUDENT PROFILE'!$A$19</f>
        <v>13</v>
      </c>
      <c r="CZ151" s="426" t="str">
        <f>'STUDENT PROFILE'!$C$19</f>
        <v>Kuldeep</v>
      </c>
      <c r="DA151" s="471">
        <f>'STUDENT PROFILE'!$D$19</f>
        <v>2741</v>
      </c>
      <c r="DB151" s="429" t="str">
        <f t="shared" si="173"/>
        <v>B1</v>
      </c>
      <c r="DC151" s="429" t="str">
        <f t="shared" si="174"/>
        <v>B1</v>
      </c>
      <c r="DD151" s="429" t="str">
        <f t="shared" si="175"/>
        <v>B1</v>
      </c>
      <c r="DE151" s="430" t="str">
        <f t="shared" si="176"/>
        <v>B1</v>
      </c>
      <c r="DF151" s="429" t="str">
        <f t="shared" si="177"/>
        <v>B1</v>
      </c>
      <c r="DG151" s="429" t="str">
        <f t="shared" si="178"/>
        <v>B1</v>
      </c>
      <c r="DH151" s="429" t="str">
        <f t="shared" si="179"/>
        <v>A2</v>
      </c>
      <c r="DI151" s="433">
        <f t="shared" si="180"/>
        <v>0</v>
      </c>
      <c r="DJ151" s="430" t="str">
        <f t="shared" si="181"/>
        <v>B1</v>
      </c>
      <c r="DK151" s="430" t="str">
        <f t="shared" si="182"/>
        <v>A2</v>
      </c>
      <c r="DL151" s="430" t="str">
        <f t="shared" si="183"/>
        <v>A2</v>
      </c>
    </row>
    <row r="152" spans="1:116" ht="15" customHeight="1">
      <c r="A152" s="686"/>
      <c r="B152" s="425">
        <f>'STUDENT PROFILE'!$A$20</f>
        <v>14</v>
      </c>
      <c r="C152" s="426" t="str">
        <f>'STUDENT PROFILE'!$C$20</f>
        <v>Tejveer</v>
      </c>
      <c r="D152" s="427">
        <f>'STUDENT PROFILE'!$D$20</f>
        <v>2743</v>
      </c>
      <c r="E152" s="428">
        <v>8</v>
      </c>
      <c r="F152" s="428">
        <v>8</v>
      </c>
      <c r="G152" s="428">
        <v>8</v>
      </c>
      <c r="H152" s="428"/>
      <c r="I152" s="428"/>
      <c r="J152" s="428">
        <v>40</v>
      </c>
      <c r="K152" s="429">
        <f t="shared" si="135"/>
        <v>64</v>
      </c>
      <c r="L152" s="429">
        <f t="shared" si="184"/>
        <v>80</v>
      </c>
      <c r="M152" s="430" t="str">
        <f t="shared" si="136"/>
        <v>B1</v>
      </c>
      <c r="N152" s="430" t="str">
        <f t="shared" si="137"/>
        <v>8</v>
      </c>
      <c r="O152" s="728"/>
      <c r="P152" s="425">
        <f>'STUDENT PROFILE'!$A$20</f>
        <v>14</v>
      </c>
      <c r="Q152" s="426" t="str">
        <f>'STUDENT PROFILE'!$C$20</f>
        <v>Tejveer</v>
      </c>
      <c r="R152" s="427">
        <f>'STUDENT PROFILE'!$D$20</f>
        <v>2743</v>
      </c>
      <c r="S152" s="428">
        <v>8</v>
      </c>
      <c r="T152" s="428">
        <v>8</v>
      </c>
      <c r="U152" s="428">
        <v>8</v>
      </c>
      <c r="V152" s="428"/>
      <c r="W152" s="428"/>
      <c r="X152" s="428">
        <v>40</v>
      </c>
      <c r="Y152" s="429">
        <f t="shared" si="138"/>
        <v>64</v>
      </c>
      <c r="Z152" s="429">
        <f t="shared" si="139"/>
        <v>80</v>
      </c>
      <c r="AA152" s="430" t="str">
        <f t="shared" si="140"/>
        <v>B1</v>
      </c>
      <c r="AB152" s="430" t="str">
        <f t="shared" si="141"/>
        <v>8</v>
      </c>
      <c r="AC152" s="686"/>
      <c r="AD152" s="425">
        <f>'STUDENT PROFILE'!$A$20</f>
        <v>14</v>
      </c>
      <c r="AE152" s="426" t="str">
        <f>'STUDENT PROFILE'!$C$20</f>
        <v>Tejveer</v>
      </c>
      <c r="AF152" s="427">
        <f>'STUDENT PROFILE'!$D$20</f>
        <v>2743</v>
      </c>
      <c r="AG152" s="431">
        <v>80</v>
      </c>
      <c r="AH152" s="429">
        <f t="shared" si="142"/>
        <v>72</v>
      </c>
      <c r="AI152" s="429">
        <f t="shared" si="143"/>
        <v>80</v>
      </c>
      <c r="AJ152" s="430" t="str">
        <f t="shared" si="144"/>
        <v>B1</v>
      </c>
      <c r="AK152" s="430" t="str">
        <f t="shared" si="145"/>
        <v>8</v>
      </c>
      <c r="AL152" s="429">
        <f t="shared" si="146"/>
        <v>8</v>
      </c>
      <c r="AM152" s="429">
        <f t="shared" si="147"/>
        <v>8</v>
      </c>
      <c r="AN152" s="429">
        <f t="shared" si="148"/>
        <v>24</v>
      </c>
      <c r="AO152" s="430">
        <f t="shared" si="149"/>
        <v>40</v>
      </c>
      <c r="AP152" s="430" t="str">
        <f t="shared" si="150"/>
        <v>B1</v>
      </c>
      <c r="AQ152" s="686"/>
      <c r="AR152" s="425">
        <f>'STUDENT PROFILE'!$A$20</f>
        <v>14</v>
      </c>
      <c r="AS152" s="426" t="str">
        <f>'STUDENT PROFILE'!$C$20</f>
        <v>Tejveer</v>
      </c>
      <c r="AT152" s="427">
        <f>'STUDENT PROFILE'!$D$20</f>
        <v>2743</v>
      </c>
      <c r="AU152" s="428">
        <v>8</v>
      </c>
      <c r="AV152" s="428">
        <v>8</v>
      </c>
      <c r="AW152" s="428">
        <v>8</v>
      </c>
      <c r="AX152" s="428"/>
      <c r="AY152" s="428"/>
      <c r="AZ152" s="428">
        <v>40</v>
      </c>
      <c r="BA152" s="429">
        <f t="shared" si="151"/>
        <v>64</v>
      </c>
      <c r="BB152" s="429">
        <f t="shared" si="152"/>
        <v>80</v>
      </c>
      <c r="BC152" s="430" t="str">
        <f t="shared" si="153"/>
        <v>B1</v>
      </c>
      <c r="BD152" s="430" t="str">
        <f t="shared" si="154"/>
        <v>8</v>
      </c>
      <c r="BE152" s="686"/>
      <c r="BF152" s="425">
        <f>'STUDENT PROFILE'!$A$20</f>
        <v>14</v>
      </c>
      <c r="BG152" s="426" t="str">
        <f>'STUDENT PROFILE'!$C$20</f>
        <v>Tejveer</v>
      </c>
      <c r="BH152" s="427">
        <f>'STUDENT PROFILE'!$D$20</f>
        <v>2743</v>
      </c>
      <c r="BI152" s="428">
        <v>8</v>
      </c>
      <c r="BJ152" s="428">
        <v>8</v>
      </c>
      <c r="BK152" s="428">
        <v>8</v>
      </c>
      <c r="BL152" s="428"/>
      <c r="BM152" s="428"/>
      <c r="BN152" s="428">
        <v>40</v>
      </c>
      <c r="BO152" s="429">
        <f t="shared" si="155"/>
        <v>64</v>
      </c>
      <c r="BP152" s="429">
        <f t="shared" si="156"/>
        <v>80</v>
      </c>
      <c r="BQ152" s="430" t="str">
        <f t="shared" si="157"/>
        <v>B1</v>
      </c>
      <c r="BR152" s="430" t="str">
        <f t="shared" si="158"/>
        <v>8</v>
      </c>
      <c r="BS152" s="686"/>
      <c r="BT152" s="464">
        <f>'STUDENT PROFILE'!$A$20</f>
        <v>14</v>
      </c>
      <c r="BU152" s="465" t="str">
        <f>'STUDENT PROFILE'!$C$20</f>
        <v>Tejveer</v>
      </c>
      <c r="BV152" s="466">
        <f>'STUDENT PROFILE'!$D$20</f>
        <v>2743</v>
      </c>
      <c r="BW152" s="431">
        <v>80</v>
      </c>
      <c r="BX152" s="429">
        <f t="shared" si="159"/>
        <v>80</v>
      </c>
      <c r="BY152" s="429">
        <f t="shared" si="160"/>
        <v>89</v>
      </c>
      <c r="BZ152" s="430" t="str">
        <f t="shared" si="161"/>
        <v>A2</v>
      </c>
      <c r="CA152" s="430" t="str">
        <f t="shared" si="162"/>
        <v>9</v>
      </c>
      <c r="CB152" s="429">
        <f t="shared" si="163"/>
        <v>8</v>
      </c>
      <c r="CC152" s="429">
        <f t="shared" si="164"/>
        <v>8</v>
      </c>
      <c r="CD152" s="429">
        <f t="shared" si="165"/>
        <v>26.7</v>
      </c>
      <c r="CE152" s="430">
        <f t="shared" si="166"/>
        <v>43</v>
      </c>
      <c r="CF152" s="430" t="str">
        <f t="shared" si="167"/>
        <v>A2</v>
      </c>
      <c r="CG152" s="686"/>
      <c r="CH152" s="425">
        <f>'STUDENT PROFILE'!$A$20</f>
        <v>14</v>
      </c>
      <c r="CI152" s="426" t="str">
        <f>'STUDENT PROFILE'!$C$20</f>
        <v>Tejveer</v>
      </c>
      <c r="CJ152" s="427">
        <f>'STUDENT PROFILE'!$D$20</f>
        <v>2743</v>
      </c>
      <c r="CK152" s="429">
        <f t="shared" si="126"/>
        <v>8</v>
      </c>
      <c r="CL152" s="429">
        <f t="shared" si="127"/>
        <v>8</v>
      </c>
      <c r="CM152" s="429">
        <f t="shared" si="128"/>
        <v>24</v>
      </c>
      <c r="CN152" s="430">
        <f t="shared" si="129"/>
        <v>40</v>
      </c>
      <c r="CO152" s="429">
        <f t="shared" si="130"/>
        <v>8</v>
      </c>
      <c r="CP152" s="429">
        <f t="shared" si="131"/>
        <v>8</v>
      </c>
      <c r="CQ152" s="429">
        <f t="shared" si="132"/>
        <v>26.7</v>
      </c>
      <c r="CR152" s="433">
        <f t="shared" si="133"/>
        <v>43</v>
      </c>
      <c r="CS152" s="433">
        <f t="shared" si="168"/>
        <v>80</v>
      </c>
      <c r="CT152" s="433">
        <f t="shared" si="169"/>
        <v>85</v>
      </c>
      <c r="CU152" s="430">
        <f t="shared" si="170"/>
        <v>83</v>
      </c>
      <c r="CV152" s="430" t="str">
        <f t="shared" si="171"/>
        <v>A2</v>
      </c>
      <c r="CW152" s="430" t="str">
        <f t="shared" si="172"/>
        <v>9</v>
      </c>
      <c r="CX152" s="686"/>
      <c r="CY152" s="425">
        <f>'STUDENT PROFILE'!$A$20</f>
        <v>14</v>
      </c>
      <c r="CZ152" s="426" t="str">
        <f>'STUDENT PROFILE'!$C$20</f>
        <v>Tejveer</v>
      </c>
      <c r="DA152" s="471">
        <f>'STUDENT PROFILE'!$D$20</f>
        <v>2743</v>
      </c>
      <c r="DB152" s="429" t="str">
        <f t="shared" si="173"/>
        <v>B1</v>
      </c>
      <c r="DC152" s="429" t="str">
        <f t="shared" si="174"/>
        <v>B1</v>
      </c>
      <c r="DD152" s="429" t="str">
        <f t="shared" si="175"/>
        <v>B1</v>
      </c>
      <c r="DE152" s="430" t="str">
        <f t="shared" si="176"/>
        <v>B1</v>
      </c>
      <c r="DF152" s="429" t="str">
        <f t="shared" si="177"/>
        <v>B1</v>
      </c>
      <c r="DG152" s="429" t="str">
        <f t="shared" si="178"/>
        <v>B1</v>
      </c>
      <c r="DH152" s="429" t="str">
        <f t="shared" si="179"/>
        <v>A2</v>
      </c>
      <c r="DI152" s="433">
        <f t="shared" si="180"/>
        <v>0</v>
      </c>
      <c r="DJ152" s="430" t="str">
        <f t="shared" si="181"/>
        <v>B1</v>
      </c>
      <c r="DK152" s="430" t="str">
        <f t="shared" si="182"/>
        <v>A2</v>
      </c>
      <c r="DL152" s="430" t="str">
        <f t="shared" si="183"/>
        <v>A2</v>
      </c>
    </row>
    <row r="153" spans="1:116" ht="15" customHeight="1">
      <c r="A153" s="686"/>
      <c r="B153" s="425">
        <f>'STUDENT PROFILE'!$A$21</f>
        <v>15</v>
      </c>
      <c r="C153" s="426" t="str">
        <f>'STUDENT PROFILE'!$C$21</f>
        <v>Rahul</v>
      </c>
      <c r="D153" s="427">
        <f>'STUDENT PROFILE'!$D$21</f>
        <v>2744</v>
      </c>
      <c r="E153" s="428">
        <v>8</v>
      </c>
      <c r="F153" s="428">
        <v>8</v>
      </c>
      <c r="G153" s="428">
        <v>8</v>
      </c>
      <c r="H153" s="428"/>
      <c r="I153" s="428"/>
      <c r="J153" s="428">
        <v>40</v>
      </c>
      <c r="K153" s="429">
        <f t="shared" si="135"/>
        <v>64</v>
      </c>
      <c r="L153" s="429">
        <f t="shared" si="184"/>
        <v>80</v>
      </c>
      <c r="M153" s="430" t="str">
        <f t="shared" si="136"/>
        <v>B1</v>
      </c>
      <c r="N153" s="430" t="str">
        <f t="shared" si="137"/>
        <v>8</v>
      </c>
      <c r="O153" s="728"/>
      <c r="P153" s="425">
        <f>'STUDENT PROFILE'!$A$21</f>
        <v>15</v>
      </c>
      <c r="Q153" s="426" t="str">
        <f>'STUDENT PROFILE'!$C$21</f>
        <v>Rahul</v>
      </c>
      <c r="R153" s="427">
        <f>'STUDENT PROFILE'!$D$21</f>
        <v>2744</v>
      </c>
      <c r="S153" s="428">
        <v>8</v>
      </c>
      <c r="T153" s="428">
        <v>8</v>
      </c>
      <c r="U153" s="428">
        <v>8</v>
      </c>
      <c r="V153" s="428"/>
      <c r="W153" s="428"/>
      <c r="X153" s="428">
        <v>40</v>
      </c>
      <c r="Y153" s="429">
        <f t="shared" si="138"/>
        <v>64</v>
      </c>
      <c r="Z153" s="429">
        <f t="shared" si="139"/>
        <v>80</v>
      </c>
      <c r="AA153" s="430" t="str">
        <f t="shared" si="140"/>
        <v>B1</v>
      </c>
      <c r="AB153" s="430" t="str">
        <f t="shared" si="141"/>
        <v>8</v>
      </c>
      <c r="AC153" s="686"/>
      <c r="AD153" s="425">
        <f>'STUDENT PROFILE'!$A$21</f>
        <v>15</v>
      </c>
      <c r="AE153" s="426" t="str">
        <f>'STUDENT PROFILE'!$C$21</f>
        <v>Rahul</v>
      </c>
      <c r="AF153" s="427">
        <f>'STUDENT PROFILE'!$D$21</f>
        <v>2744</v>
      </c>
      <c r="AG153" s="431">
        <v>80</v>
      </c>
      <c r="AH153" s="429">
        <f t="shared" si="142"/>
        <v>72</v>
      </c>
      <c r="AI153" s="429">
        <f t="shared" si="143"/>
        <v>80</v>
      </c>
      <c r="AJ153" s="430" t="str">
        <f t="shared" si="144"/>
        <v>B1</v>
      </c>
      <c r="AK153" s="430" t="str">
        <f t="shared" si="145"/>
        <v>8</v>
      </c>
      <c r="AL153" s="429">
        <f t="shared" si="146"/>
        <v>8</v>
      </c>
      <c r="AM153" s="429">
        <f t="shared" si="147"/>
        <v>8</v>
      </c>
      <c r="AN153" s="429">
        <f t="shared" si="148"/>
        <v>24</v>
      </c>
      <c r="AO153" s="430">
        <f t="shared" si="149"/>
        <v>40</v>
      </c>
      <c r="AP153" s="430" t="str">
        <f t="shared" si="150"/>
        <v>B1</v>
      </c>
      <c r="AQ153" s="686"/>
      <c r="AR153" s="425">
        <f>'STUDENT PROFILE'!$A$21</f>
        <v>15</v>
      </c>
      <c r="AS153" s="426" t="str">
        <f>'STUDENT PROFILE'!$C$21</f>
        <v>Rahul</v>
      </c>
      <c r="AT153" s="427">
        <f>'STUDENT PROFILE'!$D$21</f>
        <v>2744</v>
      </c>
      <c r="AU153" s="428">
        <v>8</v>
      </c>
      <c r="AV153" s="428">
        <v>8</v>
      </c>
      <c r="AW153" s="428">
        <v>8</v>
      </c>
      <c r="AX153" s="428"/>
      <c r="AY153" s="428"/>
      <c r="AZ153" s="428">
        <v>40</v>
      </c>
      <c r="BA153" s="429">
        <f t="shared" si="151"/>
        <v>64</v>
      </c>
      <c r="BB153" s="429">
        <f t="shared" si="152"/>
        <v>80</v>
      </c>
      <c r="BC153" s="430" t="str">
        <f t="shared" si="153"/>
        <v>B1</v>
      </c>
      <c r="BD153" s="430" t="str">
        <f t="shared" si="154"/>
        <v>8</v>
      </c>
      <c r="BE153" s="686"/>
      <c r="BF153" s="425">
        <f>'STUDENT PROFILE'!$A$21</f>
        <v>15</v>
      </c>
      <c r="BG153" s="426" t="str">
        <f>'STUDENT PROFILE'!$C$21</f>
        <v>Rahul</v>
      </c>
      <c r="BH153" s="427">
        <f>'STUDENT PROFILE'!$D$21</f>
        <v>2744</v>
      </c>
      <c r="BI153" s="428">
        <v>8</v>
      </c>
      <c r="BJ153" s="428">
        <v>8</v>
      </c>
      <c r="BK153" s="428">
        <v>8</v>
      </c>
      <c r="BL153" s="428"/>
      <c r="BM153" s="428"/>
      <c r="BN153" s="428">
        <v>40</v>
      </c>
      <c r="BO153" s="429">
        <f t="shared" si="155"/>
        <v>64</v>
      </c>
      <c r="BP153" s="429">
        <f t="shared" si="156"/>
        <v>80</v>
      </c>
      <c r="BQ153" s="430" t="str">
        <f t="shared" si="157"/>
        <v>B1</v>
      </c>
      <c r="BR153" s="430" t="str">
        <f t="shared" si="158"/>
        <v>8</v>
      </c>
      <c r="BS153" s="686"/>
      <c r="BT153" s="464">
        <f>'STUDENT PROFILE'!$A$21</f>
        <v>15</v>
      </c>
      <c r="BU153" s="465" t="str">
        <f>'STUDENT PROFILE'!$C$21</f>
        <v>Rahul</v>
      </c>
      <c r="BV153" s="466">
        <f>'STUDENT PROFILE'!$D$21</f>
        <v>2744</v>
      </c>
      <c r="BW153" s="431">
        <v>80</v>
      </c>
      <c r="BX153" s="429">
        <f t="shared" si="159"/>
        <v>80</v>
      </c>
      <c r="BY153" s="429">
        <f t="shared" si="160"/>
        <v>89</v>
      </c>
      <c r="BZ153" s="430" t="str">
        <f t="shared" si="161"/>
        <v>A2</v>
      </c>
      <c r="CA153" s="430" t="str">
        <f t="shared" si="162"/>
        <v>9</v>
      </c>
      <c r="CB153" s="429">
        <f t="shared" si="163"/>
        <v>8</v>
      </c>
      <c r="CC153" s="429">
        <f t="shared" si="164"/>
        <v>8</v>
      </c>
      <c r="CD153" s="429">
        <f t="shared" si="165"/>
        <v>26.7</v>
      </c>
      <c r="CE153" s="430">
        <f t="shared" si="166"/>
        <v>43</v>
      </c>
      <c r="CF153" s="430" t="str">
        <f t="shared" si="167"/>
        <v>A2</v>
      </c>
      <c r="CG153" s="686"/>
      <c r="CH153" s="425">
        <f>'STUDENT PROFILE'!$A$21</f>
        <v>15</v>
      </c>
      <c r="CI153" s="426" t="str">
        <f>'STUDENT PROFILE'!$C$21</f>
        <v>Rahul</v>
      </c>
      <c r="CJ153" s="427">
        <f>'STUDENT PROFILE'!$D$21</f>
        <v>2744</v>
      </c>
      <c r="CK153" s="429">
        <f t="shared" si="126"/>
        <v>8</v>
      </c>
      <c r="CL153" s="429">
        <f t="shared" si="127"/>
        <v>8</v>
      </c>
      <c r="CM153" s="429">
        <f t="shared" si="128"/>
        <v>24</v>
      </c>
      <c r="CN153" s="430">
        <f t="shared" si="129"/>
        <v>40</v>
      </c>
      <c r="CO153" s="429">
        <f t="shared" si="130"/>
        <v>8</v>
      </c>
      <c r="CP153" s="429">
        <f t="shared" si="131"/>
        <v>8</v>
      </c>
      <c r="CQ153" s="429">
        <f t="shared" si="132"/>
        <v>26.7</v>
      </c>
      <c r="CR153" s="433">
        <f t="shared" si="133"/>
        <v>43</v>
      </c>
      <c r="CS153" s="433">
        <f t="shared" si="168"/>
        <v>80</v>
      </c>
      <c r="CT153" s="433">
        <f t="shared" si="169"/>
        <v>85</v>
      </c>
      <c r="CU153" s="430">
        <f t="shared" si="170"/>
        <v>83</v>
      </c>
      <c r="CV153" s="430" t="str">
        <f t="shared" si="171"/>
        <v>A2</v>
      </c>
      <c r="CW153" s="430" t="str">
        <f t="shared" si="172"/>
        <v>9</v>
      </c>
      <c r="CX153" s="686"/>
      <c r="CY153" s="425">
        <f>'STUDENT PROFILE'!$A$21</f>
        <v>15</v>
      </c>
      <c r="CZ153" s="426" t="str">
        <f>'STUDENT PROFILE'!$C$21</f>
        <v>Rahul</v>
      </c>
      <c r="DA153" s="471">
        <f>'STUDENT PROFILE'!$D$21</f>
        <v>2744</v>
      </c>
      <c r="DB153" s="429" t="str">
        <f t="shared" si="173"/>
        <v>B1</v>
      </c>
      <c r="DC153" s="429" t="str">
        <f t="shared" si="174"/>
        <v>B1</v>
      </c>
      <c r="DD153" s="429" t="str">
        <f t="shared" si="175"/>
        <v>B1</v>
      </c>
      <c r="DE153" s="430" t="str">
        <f t="shared" si="176"/>
        <v>B1</v>
      </c>
      <c r="DF153" s="429" t="str">
        <f t="shared" si="177"/>
        <v>B1</v>
      </c>
      <c r="DG153" s="429" t="str">
        <f t="shared" si="178"/>
        <v>B1</v>
      </c>
      <c r="DH153" s="429" t="str">
        <f t="shared" si="179"/>
        <v>A2</v>
      </c>
      <c r="DI153" s="433">
        <f t="shared" si="180"/>
        <v>0</v>
      </c>
      <c r="DJ153" s="430" t="str">
        <f t="shared" si="181"/>
        <v>B1</v>
      </c>
      <c r="DK153" s="430" t="str">
        <f t="shared" si="182"/>
        <v>A2</v>
      </c>
      <c r="DL153" s="430" t="str">
        <f t="shared" si="183"/>
        <v>A2</v>
      </c>
    </row>
    <row r="154" spans="1:116" ht="15" customHeight="1">
      <c r="A154" s="686"/>
      <c r="B154" s="425">
        <f>'STUDENT PROFILE'!$A$22</f>
        <v>16</v>
      </c>
      <c r="C154" s="426" t="str">
        <f>'STUDENT PROFILE'!$C$22</f>
        <v>Ritu</v>
      </c>
      <c r="D154" s="427">
        <f>'STUDENT PROFILE'!$D$22</f>
        <v>2745</v>
      </c>
      <c r="E154" s="428">
        <v>6</v>
      </c>
      <c r="F154" s="428">
        <v>6</v>
      </c>
      <c r="G154" s="428">
        <v>6</v>
      </c>
      <c r="H154" s="428"/>
      <c r="I154" s="428"/>
      <c r="J154" s="428">
        <v>35</v>
      </c>
      <c r="K154" s="429">
        <f t="shared" si="135"/>
        <v>53</v>
      </c>
      <c r="L154" s="429">
        <f t="shared" si="184"/>
        <v>67</v>
      </c>
      <c r="M154" s="430" t="str">
        <f t="shared" si="136"/>
        <v>B2</v>
      </c>
      <c r="N154" s="430" t="str">
        <f t="shared" si="137"/>
        <v>7</v>
      </c>
      <c r="O154" s="728"/>
      <c r="P154" s="425">
        <f>'STUDENT PROFILE'!$A$22</f>
        <v>16</v>
      </c>
      <c r="Q154" s="426" t="str">
        <f>'STUDENT PROFILE'!$C$22</f>
        <v>Ritu</v>
      </c>
      <c r="R154" s="427">
        <f>'STUDENT PROFILE'!$D$22</f>
        <v>2745</v>
      </c>
      <c r="S154" s="428">
        <v>6</v>
      </c>
      <c r="T154" s="428">
        <v>6</v>
      </c>
      <c r="U154" s="428">
        <v>6</v>
      </c>
      <c r="V154" s="428"/>
      <c r="W154" s="428"/>
      <c r="X154" s="428">
        <v>35</v>
      </c>
      <c r="Y154" s="429">
        <f t="shared" si="138"/>
        <v>53</v>
      </c>
      <c r="Z154" s="429">
        <f t="shared" si="139"/>
        <v>67</v>
      </c>
      <c r="AA154" s="430" t="str">
        <f t="shared" si="140"/>
        <v>B2</v>
      </c>
      <c r="AB154" s="430" t="str">
        <f t="shared" si="141"/>
        <v>7</v>
      </c>
      <c r="AC154" s="686"/>
      <c r="AD154" s="425">
        <f>'STUDENT PROFILE'!$A$22</f>
        <v>16</v>
      </c>
      <c r="AE154" s="426" t="str">
        <f>'STUDENT PROFILE'!$C$22</f>
        <v>Ritu</v>
      </c>
      <c r="AF154" s="427">
        <f>'STUDENT PROFILE'!$D$22</f>
        <v>2745</v>
      </c>
      <c r="AG154" s="431">
        <v>70</v>
      </c>
      <c r="AH154" s="429">
        <f t="shared" si="142"/>
        <v>62.999999999999993</v>
      </c>
      <c r="AI154" s="429">
        <f t="shared" si="143"/>
        <v>70</v>
      </c>
      <c r="AJ154" s="430" t="str">
        <f t="shared" si="144"/>
        <v>B2</v>
      </c>
      <c r="AK154" s="430" t="str">
        <f t="shared" si="145"/>
        <v>7</v>
      </c>
      <c r="AL154" s="429">
        <f t="shared" si="146"/>
        <v>6.7</v>
      </c>
      <c r="AM154" s="429">
        <f t="shared" si="147"/>
        <v>6.7</v>
      </c>
      <c r="AN154" s="429">
        <f t="shared" si="148"/>
        <v>21</v>
      </c>
      <c r="AO154" s="430">
        <f t="shared" si="149"/>
        <v>35</v>
      </c>
      <c r="AP154" s="430" t="str">
        <f t="shared" si="150"/>
        <v>B2</v>
      </c>
      <c r="AQ154" s="686"/>
      <c r="AR154" s="425">
        <f>'STUDENT PROFILE'!$A$22</f>
        <v>16</v>
      </c>
      <c r="AS154" s="426" t="str">
        <f>'STUDENT PROFILE'!$C$22</f>
        <v>Ritu</v>
      </c>
      <c r="AT154" s="427">
        <f>'STUDENT PROFILE'!$D$22</f>
        <v>2745</v>
      </c>
      <c r="AU154" s="428">
        <v>6</v>
      </c>
      <c r="AV154" s="428">
        <v>6</v>
      </c>
      <c r="AW154" s="428">
        <v>6</v>
      </c>
      <c r="AX154" s="428"/>
      <c r="AY154" s="428"/>
      <c r="AZ154" s="428">
        <v>35</v>
      </c>
      <c r="BA154" s="429">
        <f t="shared" si="151"/>
        <v>53</v>
      </c>
      <c r="BB154" s="429">
        <f t="shared" si="152"/>
        <v>67</v>
      </c>
      <c r="BC154" s="430" t="str">
        <f t="shared" si="153"/>
        <v>B2</v>
      </c>
      <c r="BD154" s="430" t="str">
        <f t="shared" si="154"/>
        <v>7</v>
      </c>
      <c r="BE154" s="686"/>
      <c r="BF154" s="425">
        <f>'STUDENT PROFILE'!$A$22</f>
        <v>16</v>
      </c>
      <c r="BG154" s="426" t="str">
        <f>'STUDENT PROFILE'!$C$22</f>
        <v>Ritu</v>
      </c>
      <c r="BH154" s="427">
        <f>'STUDENT PROFILE'!$D$22</f>
        <v>2745</v>
      </c>
      <c r="BI154" s="428">
        <v>6</v>
      </c>
      <c r="BJ154" s="428">
        <v>6</v>
      </c>
      <c r="BK154" s="428">
        <v>6</v>
      </c>
      <c r="BL154" s="428"/>
      <c r="BM154" s="428"/>
      <c r="BN154" s="428">
        <v>35</v>
      </c>
      <c r="BO154" s="429">
        <f t="shared" si="155"/>
        <v>53</v>
      </c>
      <c r="BP154" s="429">
        <f t="shared" si="156"/>
        <v>67</v>
      </c>
      <c r="BQ154" s="430" t="str">
        <f t="shared" si="157"/>
        <v>B2</v>
      </c>
      <c r="BR154" s="430" t="str">
        <f t="shared" si="158"/>
        <v>7</v>
      </c>
      <c r="BS154" s="686"/>
      <c r="BT154" s="464">
        <f>'STUDENT PROFILE'!$A$22</f>
        <v>16</v>
      </c>
      <c r="BU154" s="465" t="str">
        <f>'STUDENT PROFILE'!$C$22</f>
        <v>Ritu</v>
      </c>
      <c r="BV154" s="466">
        <f>'STUDENT PROFILE'!$D$22</f>
        <v>2745</v>
      </c>
      <c r="BW154" s="431">
        <v>70</v>
      </c>
      <c r="BX154" s="429">
        <f t="shared" si="159"/>
        <v>70</v>
      </c>
      <c r="BY154" s="429">
        <f t="shared" si="160"/>
        <v>78</v>
      </c>
      <c r="BZ154" s="430" t="str">
        <f t="shared" si="161"/>
        <v>B1</v>
      </c>
      <c r="CA154" s="430" t="str">
        <f t="shared" si="162"/>
        <v>8</v>
      </c>
      <c r="CB154" s="429">
        <f t="shared" si="163"/>
        <v>6.7</v>
      </c>
      <c r="CC154" s="429">
        <f t="shared" si="164"/>
        <v>6.7</v>
      </c>
      <c r="CD154" s="429">
        <f t="shared" si="165"/>
        <v>23.4</v>
      </c>
      <c r="CE154" s="430">
        <f t="shared" si="166"/>
        <v>37</v>
      </c>
      <c r="CF154" s="430" t="str">
        <f t="shared" si="167"/>
        <v>B1</v>
      </c>
      <c r="CG154" s="686"/>
      <c r="CH154" s="425">
        <f>'STUDENT PROFILE'!$A$22</f>
        <v>16</v>
      </c>
      <c r="CI154" s="426" t="str">
        <f>'STUDENT PROFILE'!$C$22</f>
        <v>Ritu</v>
      </c>
      <c r="CJ154" s="427">
        <f>'STUDENT PROFILE'!$D$22</f>
        <v>2745</v>
      </c>
      <c r="CK154" s="429">
        <f t="shared" si="126"/>
        <v>6.7</v>
      </c>
      <c r="CL154" s="429">
        <f t="shared" si="127"/>
        <v>6.7</v>
      </c>
      <c r="CM154" s="429">
        <f t="shared" si="128"/>
        <v>21</v>
      </c>
      <c r="CN154" s="430">
        <f t="shared" si="129"/>
        <v>35</v>
      </c>
      <c r="CO154" s="429">
        <f t="shared" si="130"/>
        <v>6.7</v>
      </c>
      <c r="CP154" s="429">
        <f t="shared" si="131"/>
        <v>6.7</v>
      </c>
      <c r="CQ154" s="429">
        <f t="shared" si="132"/>
        <v>23.4</v>
      </c>
      <c r="CR154" s="433">
        <f t="shared" si="133"/>
        <v>37</v>
      </c>
      <c r="CS154" s="433">
        <f t="shared" si="168"/>
        <v>67</v>
      </c>
      <c r="CT154" s="433">
        <f t="shared" si="169"/>
        <v>74</v>
      </c>
      <c r="CU154" s="430">
        <f t="shared" si="170"/>
        <v>72</v>
      </c>
      <c r="CV154" s="430" t="str">
        <f t="shared" si="171"/>
        <v>B1</v>
      </c>
      <c r="CW154" s="430" t="str">
        <f t="shared" si="172"/>
        <v>8</v>
      </c>
      <c r="CX154" s="686"/>
      <c r="CY154" s="425">
        <f>'STUDENT PROFILE'!$A$22</f>
        <v>16</v>
      </c>
      <c r="CZ154" s="426" t="str">
        <f>'STUDENT PROFILE'!$C$22</f>
        <v>Ritu</v>
      </c>
      <c r="DA154" s="471">
        <f>'STUDENT PROFILE'!$D$22</f>
        <v>2745</v>
      </c>
      <c r="DB154" s="429" t="str">
        <f t="shared" si="173"/>
        <v>B2</v>
      </c>
      <c r="DC154" s="429" t="str">
        <f t="shared" si="174"/>
        <v>B2</v>
      </c>
      <c r="DD154" s="429" t="str">
        <f t="shared" si="175"/>
        <v>B2</v>
      </c>
      <c r="DE154" s="430" t="str">
        <f t="shared" si="176"/>
        <v>B2</v>
      </c>
      <c r="DF154" s="429" t="str">
        <f t="shared" si="177"/>
        <v>B2</v>
      </c>
      <c r="DG154" s="429" t="str">
        <f t="shared" si="178"/>
        <v>B2</v>
      </c>
      <c r="DH154" s="429" t="str">
        <f t="shared" si="179"/>
        <v>B1</v>
      </c>
      <c r="DI154" s="433">
        <f t="shared" si="180"/>
        <v>0</v>
      </c>
      <c r="DJ154" s="430" t="str">
        <f t="shared" si="181"/>
        <v>B2</v>
      </c>
      <c r="DK154" s="430" t="str">
        <f t="shared" si="182"/>
        <v>B1</v>
      </c>
      <c r="DL154" s="430" t="str">
        <f t="shared" si="183"/>
        <v>B1</v>
      </c>
    </row>
    <row r="155" spans="1:116" ht="15" customHeight="1">
      <c r="A155" s="686"/>
      <c r="B155" s="425">
        <f>'STUDENT PROFILE'!$A$23</f>
        <v>17</v>
      </c>
      <c r="C155" s="426" t="str">
        <f>'STUDENT PROFILE'!$C$23</f>
        <v>Pooja Kumari</v>
      </c>
      <c r="D155" s="427">
        <f>'STUDENT PROFILE'!$D$23</f>
        <v>2746</v>
      </c>
      <c r="E155" s="428">
        <v>6</v>
      </c>
      <c r="F155" s="428">
        <v>6</v>
      </c>
      <c r="G155" s="428">
        <v>6</v>
      </c>
      <c r="H155" s="428"/>
      <c r="I155" s="428"/>
      <c r="J155" s="428">
        <v>35</v>
      </c>
      <c r="K155" s="429">
        <f t="shared" si="135"/>
        <v>53</v>
      </c>
      <c r="L155" s="429">
        <f t="shared" si="184"/>
        <v>67</v>
      </c>
      <c r="M155" s="430" t="str">
        <f t="shared" si="136"/>
        <v>B2</v>
      </c>
      <c r="N155" s="430" t="str">
        <f t="shared" si="137"/>
        <v>7</v>
      </c>
      <c r="O155" s="728"/>
      <c r="P155" s="425">
        <f>'STUDENT PROFILE'!$A$23</f>
        <v>17</v>
      </c>
      <c r="Q155" s="426" t="str">
        <f>'STUDENT PROFILE'!$C$23</f>
        <v>Pooja Kumari</v>
      </c>
      <c r="R155" s="427">
        <f>'STUDENT PROFILE'!$D$23</f>
        <v>2746</v>
      </c>
      <c r="S155" s="428">
        <v>6</v>
      </c>
      <c r="T155" s="428">
        <v>6</v>
      </c>
      <c r="U155" s="428">
        <v>6</v>
      </c>
      <c r="V155" s="428"/>
      <c r="W155" s="428"/>
      <c r="X155" s="428">
        <v>35</v>
      </c>
      <c r="Y155" s="429">
        <f t="shared" si="138"/>
        <v>53</v>
      </c>
      <c r="Z155" s="429">
        <f t="shared" si="139"/>
        <v>67</v>
      </c>
      <c r="AA155" s="430" t="str">
        <f t="shared" si="140"/>
        <v>B2</v>
      </c>
      <c r="AB155" s="430" t="str">
        <f t="shared" si="141"/>
        <v>7</v>
      </c>
      <c r="AC155" s="686"/>
      <c r="AD155" s="425">
        <f>'STUDENT PROFILE'!$A$23</f>
        <v>17</v>
      </c>
      <c r="AE155" s="426" t="str">
        <f>'STUDENT PROFILE'!$C$23</f>
        <v>Pooja Kumari</v>
      </c>
      <c r="AF155" s="427">
        <f>'STUDENT PROFILE'!$D$23</f>
        <v>2746</v>
      </c>
      <c r="AG155" s="431">
        <v>70</v>
      </c>
      <c r="AH155" s="429">
        <f t="shared" si="142"/>
        <v>62.999999999999993</v>
      </c>
      <c r="AI155" s="429">
        <f t="shared" si="143"/>
        <v>70</v>
      </c>
      <c r="AJ155" s="430" t="str">
        <f t="shared" si="144"/>
        <v>B2</v>
      </c>
      <c r="AK155" s="430" t="str">
        <f t="shared" si="145"/>
        <v>7</v>
      </c>
      <c r="AL155" s="429">
        <f t="shared" si="146"/>
        <v>6.7</v>
      </c>
      <c r="AM155" s="429">
        <f t="shared" si="147"/>
        <v>6.7</v>
      </c>
      <c r="AN155" s="429">
        <f t="shared" si="148"/>
        <v>21</v>
      </c>
      <c r="AO155" s="430">
        <f t="shared" si="149"/>
        <v>35</v>
      </c>
      <c r="AP155" s="430" t="str">
        <f t="shared" si="150"/>
        <v>B2</v>
      </c>
      <c r="AQ155" s="686"/>
      <c r="AR155" s="425">
        <f>'STUDENT PROFILE'!$A$23</f>
        <v>17</v>
      </c>
      <c r="AS155" s="426" t="str">
        <f>'STUDENT PROFILE'!$C$23</f>
        <v>Pooja Kumari</v>
      </c>
      <c r="AT155" s="427">
        <f>'STUDENT PROFILE'!$D$23</f>
        <v>2746</v>
      </c>
      <c r="AU155" s="428">
        <v>6</v>
      </c>
      <c r="AV155" s="428">
        <v>6</v>
      </c>
      <c r="AW155" s="428">
        <v>6</v>
      </c>
      <c r="AX155" s="428"/>
      <c r="AY155" s="428"/>
      <c r="AZ155" s="428">
        <v>35</v>
      </c>
      <c r="BA155" s="429">
        <f t="shared" si="151"/>
        <v>53</v>
      </c>
      <c r="BB155" s="429">
        <f t="shared" si="152"/>
        <v>67</v>
      </c>
      <c r="BC155" s="430" t="str">
        <f t="shared" si="153"/>
        <v>B2</v>
      </c>
      <c r="BD155" s="430" t="str">
        <f t="shared" si="154"/>
        <v>7</v>
      </c>
      <c r="BE155" s="686"/>
      <c r="BF155" s="425">
        <f>'STUDENT PROFILE'!$A$23</f>
        <v>17</v>
      </c>
      <c r="BG155" s="426" t="str">
        <f>'STUDENT PROFILE'!$C$23</f>
        <v>Pooja Kumari</v>
      </c>
      <c r="BH155" s="427">
        <f>'STUDENT PROFILE'!$D$23</f>
        <v>2746</v>
      </c>
      <c r="BI155" s="428">
        <v>6</v>
      </c>
      <c r="BJ155" s="428">
        <v>6</v>
      </c>
      <c r="BK155" s="428">
        <v>6</v>
      </c>
      <c r="BL155" s="428"/>
      <c r="BM155" s="428"/>
      <c r="BN155" s="428">
        <v>35</v>
      </c>
      <c r="BO155" s="429">
        <f t="shared" si="155"/>
        <v>53</v>
      </c>
      <c r="BP155" s="429">
        <f t="shared" si="156"/>
        <v>67</v>
      </c>
      <c r="BQ155" s="430" t="str">
        <f t="shared" si="157"/>
        <v>B2</v>
      </c>
      <c r="BR155" s="430" t="str">
        <f t="shared" si="158"/>
        <v>7</v>
      </c>
      <c r="BS155" s="686"/>
      <c r="BT155" s="464">
        <f>'STUDENT PROFILE'!$A$23</f>
        <v>17</v>
      </c>
      <c r="BU155" s="465" t="str">
        <f>'STUDENT PROFILE'!$C$23</f>
        <v>Pooja Kumari</v>
      </c>
      <c r="BV155" s="466">
        <f>'STUDENT PROFILE'!$D$23</f>
        <v>2746</v>
      </c>
      <c r="BW155" s="431">
        <v>70</v>
      </c>
      <c r="BX155" s="429">
        <f t="shared" si="159"/>
        <v>70</v>
      </c>
      <c r="BY155" s="429">
        <f t="shared" si="160"/>
        <v>78</v>
      </c>
      <c r="BZ155" s="430" t="str">
        <f t="shared" si="161"/>
        <v>B1</v>
      </c>
      <c r="CA155" s="430" t="str">
        <f t="shared" si="162"/>
        <v>8</v>
      </c>
      <c r="CB155" s="429">
        <f t="shared" si="163"/>
        <v>6.7</v>
      </c>
      <c r="CC155" s="429">
        <f t="shared" si="164"/>
        <v>6.7</v>
      </c>
      <c r="CD155" s="429">
        <f t="shared" si="165"/>
        <v>23.4</v>
      </c>
      <c r="CE155" s="430">
        <f t="shared" si="166"/>
        <v>37</v>
      </c>
      <c r="CF155" s="430" t="str">
        <f t="shared" si="167"/>
        <v>B1</v>
      </c>
      <c r="CG155" s="686"/>
      <c r="CH155" s="425">
        <f>'STUDENT PROFILE'!$A$23</f>
        <v>17</v>
      </c>
      <c r="CI155" s="426" t="str">
        <f>'STUDENT PROFILE'!$C$23</f>
        <v>Pooja Kumari</v>
      </c>
      <c r="CJ155" s="427">
        <f>'STUDENT PROFILE'!$D$23</f>
        <v>2746</v>
      </c>
      <c r="CK155" s="429">
        <f t="shared" si="126"/>
        <v>6.7</v>
      </c>
      <c r="CL155" s="429">
        <f t="shared" si="127"/>
        <v>6.7</v>
      </c>
      <c r="CM155" s="429">
        <f t="shared" si="128"/>
        <v>21</v>
      </c>
      <c r="CN155" s="430">
        <f t="shared" si="129"/>
        <v>35</v>
      </c>
      <c r="CO155" s="429">
        <f t="shared" si="130"/>
        <v>6.7</v>
      </c>
      <c r="CP155" s="429">
        <f t="shared" si="131"/>
        <v>6.7</v>
      </c>
      <c r="CQ155" s="429">
        <f t="shared" si="132"/>
        <v>23.4</v>
      </c>
      <c r="CR155" s="433">
        <f t="shared" si="133"/>
        <v>37</v>
      </c>
      <c r="CS155" s="433">
        <f t="shared" si="168"/>
        <v>67</v>
      </c>
      <c r="CT155" s="433">
        <f t="shared" si="169"/>
        <v>74</v>
      </c>
      <c r="CU155" s="430">
        <f t="shared" si="170"/>
        <v>72</v>
      </c>
      <c r="CV155" s="430" t="str">
        <f t="shared" si="171"/>
        <v>B1</v>
      </c>
      <c r="CW155" s="430" t="str">
        <f t="shared" si="172"/>
        <v>8</v>
      </c>
      <c r="CX155" s="686"/>
      <c r="CY155" s="425">
        <f>'STUDENT PROFILE'!$A$23</f>
        <v>17</v>
      </c>
      <c r="CZ155" s="426" t="str">
        <f>'STUDENT PROFILE'!$C$23</f>
        <v>Pooja Kumari</v>
      </c>
      <c r="DA155" s="471">
        <f>'STUDENT PROFILE'!$D$23</f>
        <v>2746</v>
      </c>
      <c r="DB155" s="429" t="str">
        <f t="shared" si="173"/>
        <v>B2</v>
      </c>
      <c r="DC155" s="429" t="str">
        <f t="shared" si="174"/>
        <v>B2</v>
      </c>
      <c r="DD155" s="429" t="str">
        <f t="shared" si="175"/>
        <v>B2</v>
      </c>
      <c r="DE155" s="430" t="str">
        <f t="shared" si="176"/>
        <v>B2</v>
      </c>
      <c r="DF155" s="429" t="str">
        <f t="shared" si="177"/>
        <v>B2</v>
      </c>
      <c r="DG155" s="429" t="str">
        <f t="shared" si="178"/>
        <v>B2</v>
      </c>
      <c r="DH155" s="429" t="str">
        <f t="shared" si="179"/>
        <v>B1</v>
      </c>
      <c r="DI155" s="433">
        <f t="shared" si="180"/>
        <v>0</v>
      </c>
      <c r="DJ155" s="430" t="str">
        <f t="shared" si="181"/>
        <v>B2</v>
      </c>
      <c r="DK155" s="430" t="str">
        <f t="shared" si="182"/>
        <v>B1</v>
      </c>
      <c r="DL155" s="430" t="str">
        <f t="shared" si="183"/>
        <v>B1</v>
      </c>
    </row>
    <row r="156" spans="1:116" ht="15" customHeight="1">
      <c r="A156" s="686"/>
      <c r="B156" s="425">
        <f>'STUDENT PROFILE'!$A$24</f>
        <v>18</v>
      </c>
      <c r="C156" s="426" t="str">
        <f>'STUDENT PROFILE'!$C$24</f>
        <v>Dheeraj Kumar</v>
      </c>
      <c r="D156" s="427">
        <f>'STUDENT PROFILE'!$D$24</f>
        <v>2747</v>
      </c>
      <c r="E156" s="428">
        <v>6</v>
      </c>
      <c r="F156" s="428">
        <v>6</v>
      </c>
      <c r="G156" s="428">
        <v>6</v>
      </c>
      <c r="H156" s="428"/>
      <c r="I156" s="428"/>
      <c r="J156" s="428">
        <v>35</v>
      </c>
      <c r="K156" s="429">
        <f t="shared" si="135"/>
        <v>53</v>
      </c>
      <c r="L156" s="429">
        <f t="shared" si="184"/>
        <v>67</v>
      </c>
      <c r="M156" s="430" t="str">
        <f t="shared" si="136"/>
        <v>B2</v>
      </c>
      <c r="N156" s="430" t="str">
        <f t="shared" si="137"/>
        <v>7</v>
      </c>
      <c r="O156" s="728"/>
      <c r="P156" s="425">
        <f>'STUDENT PROFILE'!$A$24</f>
        <v>18</v>
      </c>
      <c r="Q156" s="426" t="str">
        <f>'STUDENT PROFILE'!$C$24</f>
        <v>Dheeraj Kumar</v>
      </c>
      <c r="R156" s="427">
        <f>'STUDENT PROFILE'!$D$24</f>
        <v>2747</v>
      </c>
      <c r="S156" s="428">
        <v>6</v>
      </c>
      <c r="T156" s="428">
        <v>6</v>
      </c>
      <c r="U156" s="428">
        <v>6</v>
      </c>
      <c r="V156" s="428"/>
      <c r="W156" s="428"/>
      <c r="X156" s="428">
        <v>35</v>
      </c>
      <c r="Y156" s="429">
        <f t="shared" si="138"/>
        <v>53</v>
      </c>
      <c r="Z156" s="429">
        <f t="shared" si="139"/>
        <v>67</v>
      </c>
      <c r="AA156" s="430" t="str">
        <f t="shared" si="140"/>
        <v>B2</v>
      </c>
      <c r="AB156" s="430" t="str">
        <f t="shared" si="141"/>
        <v>7</v>
      </c>
      <c r="AC156" s="686"/>
      <c r="AD156" s="425">
        <f>'STUDENT PROFILE'!$A$24</f>
        <v>18</v>
      </c>
      <c r="AE156" s="426" t="str">
        <f>'STUDENT PROFILE'!$C$24</f>
        <v>Dheeraj Kumar</v>
      </c>
      <c r="AF156" s="427">
        <f>'STUDENT PROFILE'!$D$24</f>
        <v>2747</v>
      </c>
      <c r="AG156" s="431">
        <v>70</v>
      </c>
      <c r="AH156" s="429">
        <f t="shared" si="142"/>
        <v>62.999999999999993</v>
      </c>
      <c r="AI156" s="429">
        <f t="shared" si="143"/>
        <v>70</v>
      </c>
      <c r="AJ156" s="430" t="str">
        <f t="shared" si="144"/>
        <v>B2</v>
      </c>
      <c r="AK156" s="430" t="str">
        <f t="shared" si="145"/>
        <v>7</v>
      </c>
      <c r="AL156" s="429">
        <f t="shared" si="146"/>
        <v>6.7</v>
      </c>
      <c r="AM156" s="429">
        <f t="shared" si="147"/>
        <v>6.7</v>
      </c>
      <c r="AN156" s="429">
        <f t="shared" si="148"/>
        <v>21</v>
      </c>
      <c r="AO156" s="430">
        <f t="shared" si="149"/>
        <v>35</v>
      </c>
      <c r="AP156" s="430" t="str">
        <f t="shared" si="150"/>
        <v>B2</v>
      </c>
      <c r="AQ156" s="686"/>
      <c r="AR156" s="425">
        <f>'STUDENT PROFILE'!$A$24</f>
        <v>18</v>
      </c>
      <c r="AS156" s="426" t="str">
        <f>'STUDENT PROFILE'!$C$24</f>
        <v>Dheeraj Kumar</v>
      </c>
      <c r="AT156" s="427">
        <f>'STUDENT PROFILE'!$D$24</f>
        <v>2747</v>
      </c>
      <c r="AU156" s="428">
        <v>6</v>
      </c>
      <c r="AV156" s="428">
        <v>6</v>
      </c>
      <c r="AW156" s="428">
        <v>6</v>
      </c>
      <c r="AX156" s="428"/>
      <c r="AY156" s="428"/>
      <c r="AZ156" s="428">
        <v>35</v>
      </c>
      <c r="BA156" s="429">
        <f t="shared" si="151"/>
        <v>53</v>
      </c>
      <c r="BB156" s="429">
        <f t="shared" si="152"/>
        <v>67</v>
      </c>
      <c r="BC156" s="430" t="str">
        <f t="shared" si="153"/>
        <v>B2</v>
      </c>
      <c r="BD156" s="430" t="str">
        <f t="shared" si="154"/>
        <v>7</v>
      </c>
      <c r="BE156" s="686"/>
      <c r="BF156" s="425">
        <f>'STUDENT PROFILE'!$A$24</f>
        <v>18</v>
      </c>
      <c r="BG156" s="426" t="str">
        <f>'STUDENT PROFILE'!$C$24</f>
        <v>Dheeraj Kumar</v>
      </c>
      <c r="BH156" s="427">
        <f>'STUDENT PROFILE'!$D$24</f>
        <v>2747</v>
      </c>
      <c r="BI156" s="428">
        <v>6</v>
      </c>
      <c r="BJ156" s="428">
        <v>6</v>
      </c>
      <c r="BK156" s="428">
        <v>6</v>
      </c>
      <c r="BL156" s="428"/>
      <c r="BM156" s="428"/>
      <c r="BN156" s="428">
        <v>35</v>
      </c>
      <c r="BO156" s="429">
        <f t="shared" si="155"/>
        <v>53</v>
      </c>
      <c r="BP156" s="429">
        <f t="shared" si="156"/>
        <v>67</v>
      </c>
      <c r="BQ156" s="430" t="str">
        <f t="shared" si="157"/>
        <v>B2</v>
      </c>
      <c r="BR156" s="430" t="str">
        <f t="shared" si="158"/>
        <v>7</v>
      </c>
      <c r="BS156" s="686"/>
      <c r="BT156" s="464">
        <f>'STUDENT PROFILE'!$A$24</f>
        <v>18</v>
      </c>
      <c r="BU156" s="465" t="str">
        <f>'STUDENT PROFILE'!$C$24</f>
        <v>Dheeraj Kumar</v>
      </c>
      <c r="BV156" s="466">
        <f>'STUDENT PROFILE'!$D$24</f>
        <v>2747</v>
      </c>
      <c r="BW156" s="431">
        <v>70</v>
      </c>
      <c r="BX156" s="429">
        <f t="shared" si="159"/>
        <v>70</v>
      </c>
      <c r="BY156" s="429">
        <f t="shared" si="160"/>
        <v>78</v>
      </c>
      <c r="BZ156" s="430" t="str">
        <f t="shared" si="161"/>
        <v>B1</v>
      </c>
      <c r="CA156" s="430" t="str">
        <f t="shared" si="162"/>
        <v>8</v>
      </c>
      <c r="CB156" s="429">
        <f t="shared" si="163"/>
        <v>6.7</v>
      </c>
      <c r="CC156" s="429">
        <f t="shared" si="164"/>
        <v>6.7</v>
      </c>
      <c r="CD156" s="429">
        <f t="shared" si="165"/>
        <v>23.4</v>
      </c>
      <c r="CE156" s="430">
        <f t="shared" si="166"/>
        <v>37</v>
      </c>
      <c r="CF156" s="430" t="str">
        <f t="shared" si="167"/>
        <v>B1</v>
      </c>
      <c r="CG156" s="686"/>
      <c r="CH156" s="425">
        <f>'STUDENT PROFILE'!$A$24</f>
        <v>18</v>
      </c>
      <c r="CI156" s="426" t="str">
        <f>'STUDENT PROFILE'!$C$24</f>
        <v>Dheeraj Kumar</v>
      </c>
      <c r="CJ156" s="427">
        <f>'STUDENT PROFILE'!$D$24</f>
        <v>2747</v>
      </c>
      <c r="CK156" s="429">
        <f t="shared" si="126"/>
        <v>6.7</v>
      </c>
      <c r="CL156" s="429">
        <f t="shared" si="127"/>
        <v>6.7</v>
      </c>
      <c r="CM156" s="429">
        <f t="shared" si="128"/>
        <v>21</v>
      </c>
      <c r="CN156" s="430">
        <f t="shared" si="129"/>
        <v>35</v>
      </c>
      <c r="CO156" s="429">
        <f t="shared" si="130"/>
        <v>6.7</v>
      </c>
      <c r="CP156" s="429">
        <f t="shared" si="131"/>
        <v>6.7</v>
      </c>
      <c r="CQ156" s="429">
        <f t="shared" si="132"/>
        <v>23.4</v>
      </c>
      <c r="CR156" s="433">
        <f t="shared" si="133"/>
        <v>37</v>
      </c>
      <c r="CS156" s="433">
        <f t="shared" si="168"/>
        <v>67</v>
      </c>
      <c r="CT156" s="433">
        <f t="shared" si="169"/>
        <v>74</v>
      </c>
      <c r="CU156" s="430">
        <f t="shared" si="170"/>
        <v>72</v>
      </c>
      <c r="CV156" s="430" t="str">
        <f t="shared" si="171"/>
        <v>B1</v>
      </c>
      <c r="CW156" s="430" t="str">
        <f t="shared" si="172"/>
        <v>8</v>
      </c>
      <c r="CX156" s="686"/>
      <c r="CY156" s="425">
        <f>'STUDENT PROFILE'!$A$24</f>
        <v>18</v>
      </c>
      <c r="CZ156" s="426" t="str">
        <f>'STUDENT PROFILE'!$C$24</f>
        <v>Dheeraj Kumar</v>
      </c>
      <c r="DA156" s="471">
        <f>'STUDENT PROFILE'!$D$24</f>
        <v>2747</v>
      </c>
      <c r="DB156" s="429" t="str">
        <f t="shared" si="173"/>
        <v>B2</v>
      </c>
      <c r="DC156" s="429" t="str">
        <f t="shared" si="174"/>
        <v>B2</v>
      </c>
      <c r="DD156" s="429" t="str">
        <f t="shared" si="175"/>
        <v>B2</v>
      </c>
      <c r="DE156" s="430" t="str">
        <f t="shared" si="176"/>
        <v>B2</v>
      </c>
      <c r="DF156" s="429" t="str">
        <f t="shared" si="177"/>
        <v>B2</v>
      </c>
      <c r="DG156" s="429" t="str">
        <f t="shared" si="178"/>
        <v>B2</v>
      </c>
      <c r="DH156" s="429" t="str">
        <f t="shared" si="179"/>
        <v>B1</v>
      </c>
      <c r="DI156" s="433">
        <f t="shared" si="180"/>
        <v>0</v>
      </c>
      <c r="DJ156" s="430" t="str">
        <f t="shared" si="181"/>
        <v>B2</v>
      </c>
      <c r="DK156" s="430" t="str">
        <f t="shared" si="182"/>
        <v>B1</v>
      </c>
      <c r="DL156" s="430" t="str">
        <f t="shared" si="183"/>
        <v>B1</v>
      </c>
    </row>
    <row r="157" spans="1:116" ht="15" customHeight="1">
      <c r="A157" s="686"/>
      <c r="B157" s="425">
        <f>'STUDENT PROFILE'!$A$25</f>
        <v>19</v>
      </c>
      <c r="C157" s="426" t="str">
        <f>'STUDENT PROFILE'!$C$25</f>
        <v>Rohit</v>
      </c>
      <c r="D157" s="427">
        <f>'STUDENT PROFILE'!$D$25</f>
        <v>2748</v>
      </c>
      <c r="E157" s="428">
        <v>6</v>
      </c>
      <c r="F157" s="428">
        <v>6</v>
      </c>
      <c r="G157" s="428">
        <v>6</v>
      </c>
      <c r="H157" s="428"/>
      <c r="I157" s="428"/>
      <c r="J157" s="428">
        <v>35</v>
      </c>
      <c r="K157" s="429">
        <f t="shared" si="135"/>
        <v>53</v>
      </c>
      <c r="L157" s="429">
        <f t="shared" si="184"/>
        <v>67</v>
      </c>
      <c r="M157" s="430" t="str">
        <f t="shared" si="136"/>
        <v>B2</v>
      </c>
      <c r="N157" s="430" t="str">
        <f t="shared" si="137"/>
        <v>7</v>
      </c>
      <c r="O157" s="728"/>
      <c r="P157" s="425">
        <f>'STUDENT PROFILE'!$A$25</f>
        <v>19</v>
      </c>
      <c r="Q157" s="426" t="str">
        <f>'STUDENT PROFILE'!$C$25</f>
        <v>Rohit</v>
      </c>
      <c r="R157" s="427">
        <f>'STUDENT PROFILE'!$D$25</f>
        <v>2748</v>
      </c>
      <c r="S157" s="428">
        <v>6</v>
      </c>
      <c r="T157" s="428">
        <v>6</v>
      </c>
      <c r="U157" s="428">
        <v>6</v>
      </c>
      <c r="V157" s="428"/>
      <c r="W157" s="428"/>
      <c r="X157" s="428">
        <v>35</v>
      </c>
      <c r="Y157" s="429">
        <f t="shared" si="138"/>
        <v>53</v>
      </c>
      <c r="Z157" s="429">
        <f t="shared" si="139"/>
        <v>67</v>
      </c>
      <c r="AA157" s="430" t="str">
        <f t="shared" si="140"/>
        <v>B2</v>
      </c>
      <c r="AB157" s="430" t="str">
        <f t="shared" si="141"/>
        <v>7</v>
      </c>
      <c r="AC157" s="686"/>
      <c r="AD157" s="425">
        <f>'STUDENT PROFILE'!$A$25</f>
        <v>19</v>
      </c>
      <c r="AE157" s="426" t="str">
        <f>'STUDENT PROFILE'!$C$25</f>
        <v>Rohit</v>
      </c>
      <c r="AF157" s="427">
        <f>'STUDENT PROFILE'!$D$25</f>
        <v>2748</v>
      </c>
      <c r="AG157" s="431">
        <v>70</v>
      </c>
      <c r="AH157" s="429">
        <f t="shared" si="142"/>
        <v>62.999999999999993</v>
      </c>
      <c r="AI157" s="429">
        <f t="shared" si="143"/>
        <v>70</v>
      </c>
      <c r="AJ157" s="430" t="str">
        <f t="shared" si="144"/>
        <v>B2</v>
      </c>
      <c r="AK157" s="430" t="str">
        <f t="shared" si="145"/>
        <v>7</v>
      </c>
      <c r="AL157" s="429">
        <f t="shared" si="146"/>
        <v>6.7</v>
      </c>
      <c r="AM157" s="429">
        <f t="shared" si="147"/>
        <v>6.7</v>
      </c>
      <c r="AN157" s="429">
        <f t="shared" si="148"/>
        <v>21</v>
      </c>
      <c r="AO157" s="430">
        <f t="shared" si="149"/>
        <v>35</v>
      </c>
      <c r="AP157" s="430" t="str">
        <f t="shared" si="150"/>
        <v>B2</v>
      </c>
      <c r="AQ157" s="686"/>
      <c r="AR157" s="425">
        <f>'STUDENT PROFILE'!$A$25</f>
        <v>19</v>
      </c>
      <c r="AS157" s="426" t="str">
        <f>'STUDENT PROFILE'!$C$25</f>
        <v>Rohit</v>
      </c>
      <c r="AT157" s="427">
        <f>'STUDENT PROFILE'!$D$25</f>
        <v>2748</v>
      </c>
      <c r="AU157" s="428">
        <v>6</v>
      </c>
      <c r="AV157" s="428">
        <v>6</v>
      </c>
      <c r="AW157" s="428">
        <v>6</v>
      </c>
      <c r="AX157" s="428"/>
      <c r="AY157" s="428"/>
      <c r="AZ157" s="428">
        <v>35</v>
      </c>
      <c r="BA157" s="429">
        <f t="shared" si="151"/>
        <v>53</v>
      </c>
      <c r="BB157" s="429">
        <f t="shared" si="152"/>
        <v>67</v>
      </c>
      <c r="BC157" s="430" t="str">
        <f t="shared" si="153"/>
        <v>B2</v>
      </c>
      <c r="BD157" s="430" t="str">
        <f t="shared" si="154"/>
        <v>7</v>
      </c>
      <c r="BE157" s="686"/>
      <c r="BF157" s="425">
        <f>'STUDENT PROFILE'!$A$25</f>
        <v>19</v>
      </c>
      <c r="BG157" s="426" t="str">
        <f>'STUDENT PROFILE'!$C$25</f>
        <v>Rohit</v>
      </c>
      <c r="BH157" s="427">
        <f>'STUDENT PROFILE'!$D$25</f>
        <v>2748</v>
      </c>
      <c r="BI157" s="428">
        <v>6</v>
      </c>
      <c r="BJ157" s="428">
        <v>6</v>
      </c>
      <c r="BK157" s="428">
        <v>6</v>
      </c>
      <c r="BL157" s="428"/>
      <c r="BM157" s="428"/>
      <c r="BN157" s="428">
        <v>35</v>
      </c>
      <c r="BO157" s="429">
        <f t="shared" si="155"/>
        <v>53</v>
      </c>
      <c r="BP157" s="429">
        <f t="shared" si="156"/>
        <v>67</v>
      </c>
      <c r="BQ157" s="430" t="str">
        <f t="shared" si="157"/>
        <v>B2</v>
      </c>
      <c r="BR157" s="430" t="str">
        <f t="shared" si="158"/>
        <v>7</v>
      </c>
      <c r="BS157" s="686"/>
      <c r="BT157" s="464">
        <f>'STUDENT PROFILE'!$A$25</f>
        <v>19</v>
      </c>
      <c r="BU157" s="465" t="str">
        <f>'STUDENT PROFILE'!$C$25</f>
        <v>Rohit</v>
      </c>
      <c r="BV157" s="466">
        <f>'STUDENT PROFILE'!$D$25</f>
        <v>2748</v>
      </c>
      <c r="BW157" s="431">
        <v>70</v>
      </c>
      <c r="BX157" s="429">
        <f t="shared" si="159"/>
        <v>70</v>
      </c>
      <c r="BY157" s="429">
        <f t="shared" si="160"/>
        <v>78</v>
      </c>
      <c r="BZ157" s="430" t="str">
        <f t="shared" si="161"/>
        <v>B1</v>
      </c>
      <c r="CA157" s="430" t="str">
        <f t="shared" si="162"/>
        <v>8</v>
      </c>
      <c r="CB157" s="429">
        <f t="shared" si="163"/>
        <v>6.7</v>
      </c>
      <c r="CC157" s="429">
        <f t="shared" si="164"/>
        <v>6.7</v>
      </c>
      <c r="CD157" s="429">
        <f t="shared" si="165"/>
        <v>23.4</v>
      </c>
      <c r="CE157" s="430">
        <f t="shared" si="166"/>
        <v>37</v>
      </c>
      <c r="CF157" s="430" t="str">
        <f t="shared" si="167"/>
        <v>B1</v>
      </c>
      <c r="CG157" s="686"/>
      <c r="CH157" s="425">
        <f>'STUDENT PROFILE'!$A$25</f>
        <v>19</v>
      </c>
      <c r="CI157" s="426" t="str">
        <f>'STUDENT PROFILE'!$C$25</f>
        <v>Rohit</v>
      </c>
      <c r="CJ157" s="427">
        <f>'STUDENT PROFILE'!$D$25</f>
        <v>2748</v>
      </c>
      <c r="CK157" s="429">
        <f t="shared" si="126"/>
        <v>6.7</v>
      </c>
      <c r="CL157" s="429">
        <f t="shared" si="127"/>
        <v>6.7</v>
      </c>
      <c r="CM157" s="429">
        <f t="shared" si="128"/>
        <v>21</v>
      </c>
      <c r="CN157" s="430">
        <f t="shared" si="129"/>
        <v>35</v>
      </c>
      <c r="CO157" s="429">
        <f t="shared" si="130"/>
        <v>6.7</v>
      </c>
      <c r="CP157" s="429">
        <f t="shared" si="131"/>
        <v>6.7</v>
      </c>
      <c r="CQ157" s="429">
        <f t="shared" si="132"/>
        <v>23.4</v>
      </c>
      <c r="CR157" s="433">
        <f t="shared" si="133"/>
        <v>37</v>
      </c>
      <c r="CS157" s="433">
        <f t="shared" si="168"/>
        <v>67</v>
      </c>
      <c r="CT157" s="433">
        <f t="shared" si="169"/>
        <v>74</v>
      </c>
      <c r="CU157" s="430">
        <f t="shared" si="170"/>
        <v>72</v>
      </c>
      <c r="CV157" s="430" t="str">
        <f t="shared" si="171"/>
        <v>B1</v>
      </c>
      <c r="CW157" s="430" t="str">
        <f t="shared" si="172"/>
        <v>8</v>
      </c>
      <c r="CX157" s="686"/>
      <c r="CY157" s="425">
        <f>'STUDENT PROFILE'!$A$25</f>
        <v>19</v>
      </c>
      <c r="CZ157" s="426" t="str">
        <f>'STUDENT PROFILE'!$C$25</f>
        <v>Rohit</v>
      </c>
      <c r="DA157" s="471">
        <f>'STUDENT PROFILE'!$D$25</f>
        <v>2748</v>
      </c>
      <c r="DB157" s="429" t="str">
        <f t="shared" si="173"/>
        <v>B2</v>
      </c>
      <c r="DC157" s="429" t="str">
        <f t="shared" si="174"/>
        <v>B2</v>
      </c>
      <c r="DD157" s="429" t="str">
        <f t="shared" si="175"/>
        <v>B2</v>
      </c>
      <c r="DE157" s="430" t="str">
        <f t="shared" si="176"/>
        <v>B2</v>
      </c>
      <c r="DF157" s="429" t="str">
        <f t="shared" si="177"/>
        <v>B2</v>
      </c>
      <c r="DG157" s="429" t="str">
        <f t="shared" si="178"/>
        <v>B2</v>
      </c>
      <c r="DH157" s="429" t="str">
        <f t="shared" si="179"/>
        <v>B1</v>
      </c>
      <c r="DI157" s="433">
        <f t="shared" si="180"/>
        <v>0</v>
      </c>
      <c r="DJ157" s="430" t="str">
        <f t="shared" si="181"/>
        <v>B2</v>
      </c>
      <c r="DK157" s="430" t="str">
        <f t="shared" si="182"/>
        <v>B1</v>
      </c>
      <c r="DL157" s="430" t="str">
        <f t="shared" si="183"/>
        <v>B1</v>
      </c>
    </row>
    <row r="158" spans="1:116" ht="15" customHeight="1">
      <c r="A158" s="686"/>
      <c r="B158" s="425">
        <f>'STUDENT PROFILE'!$A$26</f>
        <v>20</v>
      </c>
      <c r="C158" s="426" t="str">
        <f>'STUDENT PROFILE'!$C$26</f>
        <v>Rahul</v>
      </c>
      <c r="D158" s="427">
        <f>'STUDENT PROFILE'!$D$26</f>
        <v>2749</v>
      </c>
      <c r="E158" s="428">
        <v>6</v>
      </c>
      <c r="F158" s="428">
        <v>6</v>
      </c>
      <c r="G158" s="428">
        <v>6</v>
      </c>
      <c r="H158" s="428"/>
      <c r="I158" s="428"/>
      <c r="J158" s="428">
        <v>35</v>
      </c>
      <c r="K158" s="429">
        <f t="shared" si="135"/>
        <v>53</v>
      </c>
      <c r="L158" s="429">
        <f t="shared" si="184"/>
        <v>67</v>
      </c>
      <c r="M158" s="430" t="str">
        <f t="shared" si="136"/>
        <v>B2</v>
      </c>
      <c r="N158" s="430" t="str">
        <f t="shared" si="137"/>
        <v>7</v>
      </c>
      <c r="O158" s="728"/>
      <c r="P158" s="425">
        <f>'STUDENT PROFILE'!$A$26</f>
        <v>20</v>
      </c>
      <c r="Q158" s="426" t="str">
        <f>'STUDENT PROFILE'!$C$26</f>
        <v>Rahul</v>
      </c>
      <c r="R158" s="427">
        <f>'STUDENT PROFILE'!$D$26</f>
        <v>2749</v>
      </c>
      <c r="S158" s="428">
        <v>6</v>
      </c>
      <c r="T158" s="428">
        <v>6</v>
      </c>
      <c r="U158" s="428">
        <v>6</v>
      </c>
      <c r="V158" s="428"/>
      <c r="W158" s="428"/>
      <c r="X158" s="428">
        <v>35</v>
      </c>
      <c r="Y158" s="429">
        <f t="shared" si="138"/>
        <v>53</v>
      </c>
      <c r="Z158" s="429">
        <f t="shared" si="139"/>
        <v>67</v>
      </c>
      <c r="AA158" s="430" t="str">
        <f t="shared" si="140"/>
        <v>B2</v>
      </c>
      <c r="AB158" s="430" t="str">
        <f t="shared" si="141"/>
        <v>7</v>
      </c>
      <c r="AC158" s="686"/>
      <c r="AD158" s="425">
        <f>'STUDENT PROFILE'!$A$26</f>
        <v>20</v>
      </c>
      <c r="AE158" s="426" t="str">
        <f>'STUDENT PROFILE'!$C$26</f>
        <v>Rahul</v>
      </c>
      <c r="AF158" s="427">
        <f>'STUDENT PROFILE'!$D$26</f>
        <v>2749</v>
      </c>
      <c r="AG158" s="431">
        <v>70</v>
      </c>
      <c r="AH158" s="429">
        <f t="shared" si="142"/>
        <v>62.999999999999993</v>
      </c>
      <c r="AI158" s="429">
        <f t="shared" si="143"/>
        <v>70</v>
      </c>
      <c r="AJ158" s="430" t="str">
        <f t="shared" si="144"/>
        <v>B2</v>
      </c>
      <c r="AK158" s="430" t="str">
        <f t="shared" si="145"/>
        <v>7</v>
      </c>
      <c r="AL158" s="429">
        <f t="shared" si="146"/>
        <v>6.7</v>
      </c>
      <c r="AM158" s="429">
        <f t="shared" si="147"/>
        <v>6.7</v>
      </c>
      <c r="AN158" s="429">
        <f t="shared" si="148"/>
        <v>21</v>
      </c>
      <c r="AO158" s="430">
        <f t="shared" si="149"/>
        <v>35</v>
      </c>
      <c r="AP158" s="430" t="str">
        <f t="shared" si="150"/>
        <v>B2</v>
      </c>
      <c r="AQ158" s="686"/>
      <c r="AR158" s="425">
        <f>'STUDENT PROFILE'!$A$26</f>
        <v>20</v>
      </c>
      <c r="AS158" s="426" t="str">
        <f>'STUDENT PROFILE'!$C$26</f>
        <v>Rahul</v>
      </c>
      <c r="AT158" s="427">
        <f>'STUDENT PROFILE'!$D$26</f>
        <v>2749</v>
      </c>
      <c r="AU158" s="428">
        <v>6</v>
      </c>
      <c r="AV158" s="428">
        <v>6</v>
      </c>
      <c r="AW158" s="428">
        <v>6</v>
      </c>
      <c r="AX158" s="428"/>
      <c r="AY158" s="428"/>
      <c r="AZ158" s="428">
        <v>35</v>
      </c>
      <c r="BA158" s="429">
        <f t="shared" si="151"/>
        <v>53</v>
      </c>
      <c r="BB158" s="429">
        <f t="shared" si="152"/>
        <v>67</v>
      </c>
      <c r="BC158" s="430" t="str">
        <f t="shared" si="153"/>
        <v>B2</v>
      </c>
      <c r="BD158" s="430" t="str">
        <f t="shared" si="154"/>
        <v>7</v>
      </c>
      <c r="BE158" s="686"/>
      <c r="BF158" s="425">
        <f>'STUDENT PROFILE'!$A$26</f>
        <v>20</v>
      </c>
      <c r="BG158" s="426" t="str">
        <f>'STUDENT PROFILE'!$C$26</f>
        <v>Rahul</v>
      </c>
      <c r="BH158" s="427">
        <f>'STUDENT PROFILE'!$D$26</f>
        <v>2749</v>
      </c>
      <c r="BI158" s="428">
        <v>6</v>
      </c>
      <c r="BJ158" s="428">
        <v>6</v>
      </c>
      <c r="BK158" s="428">
        <v>6</v>
      </c>
      <c r="BL158" s="428"/>
      <c r="BM158" s="428"/>
      <c r="BN158" s="428">
        <v>35</v>
      </c>
      <c r="BO158" s="429">
        <f t="shared" si="155"/>
        <v>53</v>
      </c>
      <c r="BP158" s="429">
        <f t="shared" si="156"/>
        <v>67</v>
      </c>
      <c r="BQ158" s="430" t="str">
        <f t="shared" si="157"/>
        <v>B2</v>
      </c>
      <c r="BR158" s="430" t="str">
        <f t="shared" si="158"/>
        <v>7</v>
      </c>
      <c r="BS158" s="686"/>
      <c r="BT158" s="464">
        <f>'STUDENT PROFILE'!$A$26</f>
        <v>20</v>
      </c>
      <c r="BU158" s="465" t="str">
        <f>'STUDENT PROFILE'!$C$26</f>
        <v>Rahul</v>
      </c>
      <c r="BV158" s="466">
        <f>'STUDENT PROFILE'!$D$26</f>
        <v>2749</v>
      </c>
      <c r="BW158" s="431">
        <v>70</v>
      </c>
      <c r="BX158" s="429">
        <f t="shared" si="159"/>
        <v>70</v>
      </c>
      <c r="BY158" s="429">
        <f t="shared" si="160"/>
        <v>78</v>
      </c>
      <c r="BZ158" s="430" t="str">
        <f t="shared" si="161"/>
        <v>B1</v>
      </c>
      <c r="CA158" s="430" t="str">
        <f t="shared" si="162"/>
        <v>8</v>
      </c>
      <c r="CB158" s="429">
        <f t="shared" si="163"/>
        <v>6.7</v>
      </c>
      <c r="CC158" s="429">
        <f t="shared" si="164"/>
        <v>6.7</v>
      </c>
      <c r="CD158" s="429">
        <f t="shared" si="165"/>
        <v>23.4</v>
      </c>
      <c r="CE158" s="430">
        <f t="shared" si="166"/>
        <v>37</v>
      </c>
      <c r="CF158" s="430" t="str">
        <f t="shared" si="167"/>
        <v>B1</v>
      </c>
      <c r="CG158" s="686"/>
      <c r="CH158" s="425">
        <f>'STUDENT PROFILE'!$A$26</f>
        <v>20</v>
      </c>
      <c r="CI158" s="426" t="str">
        <f>'STUDENT PROFILE'!$C$26</f>
        <v>Rahul</v>
      </c>
      <c r="CJ158" s="427">
        <f>'STUDENT PROFILE'!$D$26</f>
        <v>2749</v>
      </c>
      <c r="CK158" s="429">
        <f t="shared" si="126"/>
        <v>6.7</v>
      </c>
      <c r="CL158" s="429">
        <f t="shared" si="127"/>
        <v>6.7</v>
      </c>
      <c r="CM158" s="429">
        <f t="shared" si="128"/>
        <v>21</v>
      </c>
      <c r="CN158" s="430">
        <f t="shared" si="129"/>
        <v>35</v>
      </c>
      <c r="CO158" s="429">
        <f t="shared" si="130"/>
        <v>6.7</v>
      </c>
      <c r="CP158" s="429">
        <f t="shared" si="131"/>
        <v>6.7</v>
      </c>
      <c r="CQ158" s="429">
        <f t="shared" si="132"/>
        <v>23.4</v>
      </c>
      <c r="CR158" s="433">
        <f t="shared" si="133"/>
        <v>37</v>
      </c>
      <c r="CS158" s="433">
        <f t="shared" si="168"/>
        <v>67</v>
      </c>
      <c r="CT158" s="433">
        <f t="shared" si="169"/>
        <v>74</v>
      </c>
      <c r="CU158" s="430">
        <f t="shared" si="170"/>
        <v>72</v>
      </c>
      <c r="CV158" s="430" t="str">
        <f t="shared" si="171"/>
        <v>B1</v>
      </c>
      <c r="CW158" s="430" t="str">
        <f t="shared" si="172"/>
        <v>8</v>
      </c>
      <c r="CX158" s="686"/>
      <c r="CY158" s="425">
        <f>'STUDENT PROFILE'!$A$26</f>
        <v>20</v>
      </c>
      <c r="CZ158" s="426" t="str">
        <f>'STUDENT PROFILE'!$C$26</f>
        <v>Rahul</v>
      </c>
      <c r="DA158" s="471">
        <f>'STUDENT PROFILE'!$D$26</f>
        <v>2749</v>
      </c>
      <c r="DB158" s="429" t="str">
        <f t="shared" si="173"/>
        <v>B2</v>
      </c>
      <c r="DC158" s="429" t="str">
        <f t="shared" si="174"/>
        <v>B2</v>
      </c>
      <c r="DD158" s="429" t="str">
        <f t="shared" si="175"/>
        <v>B2</v>
      </c>
      <c r="DE158" s="430" t="str">
        <f t="shared" si="176"/>
        <v>B2</v>
      </c>
      <c r="DF158" s="429" t="str">
        <f t="shared" si="177"/>
        <v>B2</v>
      </c>
      <c r="DG158" s="429" t="str">
        <f t="shared" si="178"/>
        <v>B2</v>
      </c>
      <c r="DH158" s="429" t="str">
        <f t="shared" si="179"/>
        <v>B1</v>
      </c>
      <c r="DI158" s="433">
        <f t="shared" si="180"/>
        <v>0</v>
      </c>
      <c r="DJ158" s="430" t="str">
        <f t="shared" si="181"/>
        <v>B2</v>
      </c>
      <c r="DK158" s="430" t="str">
        <f t="shared" si="182"/>
        <v>B1</v>
      </c>
      <c r="DL158" s="430" t="str">
        <f t="shared" si="183"/>
        <v>B1</v>
      </c>
    </row>
    <row r="159" spans="1:116" ht="15" customHeight="1">
      <c r="A159" s="686"/>
      <c r="B159" s="425">
        <f>'STUDENT PROFILE'!$A$27</f>
        <v>21</v>
      </c>
      <c r="C159" s="426" t="str">
        <f>'STUDENT PROFILE'!$C$27</f>
        <v>Abhimanyu</v>
      </c>
      <c r="D159" s="427">
        <f>'STUDENT PROFILE'!$D$27</f>
        <v>2750</v>
      </c>
      <c r="E159" s="428">
        <v>6</v>
      </c>
      <c r="F159" s="428">
        <v>6</v>
      </c>
      <c r="G159" s="428">
        <v>6</v>
      </c>
      <c r="H159" s="428"/>
      <c r="I159" s="428"/>
      <c r="J159" s="428">
        <v>30</v>
      </c>
      <c r="K159" s="429">
        <f t="shared" si="135"/>
        <v>48</v>
      </c>
      <c r="L159" s="429">
        <f t="shared" si="184"/>
        <v>60</v>
      </c>
      <c r="M159" s="430" t="str">
        <f t="shared" si="136"/>
        <v>C1</v>
      </c>
      <c r="N159" s="430" t="str">
        <f t="shared" si="137"/>
        <v>6</v>
      </c>
      <c r="O159" s="728"/>
      <c r="P159" s="425">
        <f>'STUDENT PROFILE'!$A$27</f>
        <v>21</v>
      </c>
      <c r="Q159" s="426" t="str">
        <f>'STUDENT PROFILE'!$C$27</f>
        <v>Abhimanyu</v>
      </c>
      <c r="R159" s="427">
        <f>'STUDENT PROFILE'!$D$27</f>
        <v>2750</v>
      </c>
      <c r="S159" s="428">
        <v>6</v>
      </c>
      <c r="T159" s="428">
        <v>6</v>
      </c>
      <c r="U159" s="428">
        <v>6</v>
      </c>
      <c r="V159" s="428"/>
      <c r="W159" s="428"/>
      <c r="X159" s="428">
        <v>30</v>
      </c>
      <c r="Y159" s="429">
        <f t="shared" si="138"/>
        <v>48</v>
      </c>
      <c r="Z159" s="429">
        <f t="shared" si="139"/>
        <v>60</v>
      </c>
      <c r="AA159" s="430" t="str">
        <f t="shared" si="140"/>
        <v>C1</v>
      </c>
      <c r="AB159" s="430" t="str">
        <f t="shared" si="141"/>
        <v>6</v>
      </c>
      <c r="AC159" s="686"/>
      <c r="AD159" s="425">
        <f>'STUDENT PROFILE'!$A$27</f>
        <v>21</v>
      </c>
      <c r="AE159" s="426" t="str">
        <f>'STUDENT PROFILE'!$C$27</f>
        <v>Abhimanyu</v>
      </c>
      <c r="AF159" s="427">
        <f>'STUDENT PROFILE'!$D$27</f>
        <v>2750</v>
      </c>
      <c r="AG159" s="431">
        <v>60</v>
      </c>
      <c r="AH159" s="429">
        <f t="shared" si="142"/>
        <v>54</v>
      </c>
      <c r="AI159" s="429">
        <f t="shared" si="143"/>
        <v>60</v>
      </c>
      <c r="AJ159" s="430" t="str">
        <f t="shared" si="144"/>
        <v>C1</v>
      </c>
      <c r="AK159" s="430" t="str">
        <f t="shared" si="145"/>
        <v>6</v>
      </c>
      <c r="AL159" s="429">
        <f t="shared" si="146"/>
        <v>6</v>
      </c>
      <c r="AM159" s="429">
        <f t="shared" si="147"/>
        <v>6</v>
      </c>
      <c r="AN159" s="429">
        <f t="shared" si="148"/>
        <v>18</v>
      </c>
      <c r="AO159" s="430">
        <f t="shared" si="149"/>
        <v>30</v>
      </c>
      <c r="AP159" s="430" t="str">
        <f t="shared" si="150"/>
        <v>C1</v>
      </c>
      <c r="AQ159" s="686"/>
      <c r="AR159" s="425">
        <f>'STUDENT PROFILE'!$A$27</f>
        <v>21</v>
      </c>
      <c r="AS159" s="426" t="str">
        <f>'STUDENT PROFILE'!$C$27</f>
        <v>Abhimanyu</v>
      </c>
      <c r="AT159" s="427">
        <f>'STUDENT PROFILE'!$D$27</f>
        <v>2750</v>
      </c>
      <c r="AU159" s="428">
        <v>6</v>
      </c>
      <c r="AV159" s="428">
        <v>6</v>
      </c>
      <c r="AW159" s="428">
        <v>6</v>
      </c>
      <c r="AX159" s="428"/>
      <c r="AY159" s="428"/>
      <c r="AZ159" s="428">
        <v>30</v>
      </c>
      <c r="BA159" s="429">
        <f t="shared" si="151"/>
        <v>48</v>
      </c>
      <c r="BB159" s="429">
        <f t="shared" si="152"/>
        <v>60</v>
      </c>
      <c r="BC159" s="430" t="str">
        <f t="shared" si="153"/>
        <v>C1</v>
      </c>
      <c r="BD159" s="430" t="str">
        <f t="shared" si="154"/>
        <v>6</v>
      </c>
      <c r="BE159" s="686"/>
      <c r="BF159" s="425">
        <f>'STUDENT PROFILE'!$A$27</f>
        <v>21</v>
      </c>
      <c r="BG159" s="426" t="str">
        <f>'STUDENT PROFILE'!$C$27</f>
        <v>Abhimanyu</v>
      </c>
      <c r="BH159" s="427">
        <f>'STUDENT PROFILE'!$D$27</f>
        <v>2750</v>
      </c>
      <c r="BI159" s="428">
        <v>6</v>
      </c>
      <c r="BJ159" s="428">
        <v>6</v>
      </c>
      <c r="BK159" s="428">
        <v>6</v>
      </c>
      <c r="BL159" s="428"/>
      <c r="BM159" s="428"/>
      <c r="BN159" s="428">
        <v>30</v>
      </c>
      <c r="BO159" s="429">
        <f t="shared" si="155"/>
        <v>48</v>
      </c>
      <c r="BP159" s="429">
        <f t="shared" si="156"/>
        <v>60</v>
      </c>
      <c r="BQ159" s="430" t="str">
        <f t="shared" si="157"/>
        <v>C1</v>
      </c>
      <c r="BR159" s="430" t="str">
        <f t="shared" si="158"/>
        <v>6</v>
      </c>
      <c r="BS159" s="686"/>
      <c r="BT159" s="464">
        <f>'STUDENT PROFILE'!$A$27</f>
        <v>21</v>
      </c>
      <c r="BU159" s="465" t="str">
        <f>'STUDENT PROFILE'!$C$27</f>
        <v>Abhimanyu</v>
      </c>
      <c r="BV159" s="466">
        <f>'STUDENT PROFILE'!$D$27</f>
        <v>2750</v>
      </c>
      <c r="BW159" s="431">
        <v>60</v>
      </c>
      <c r="BX159" s="429">
        <f t="shared" si="159"/>
        <v>60</v>
      </c>
      <c r="BY159" s="429">
        <f t="shared" si="160"/>
        <v>67</v>
      </c>
      <c r="BZ159" s="430" t="str">
        <f t="shared" si="161"/>
        <v>B2</v>
      </c>
      <c r="CA159" s="430" t="str">
        <f t="shared" si="162"/>
        <v>7</v>
      </c>
      <c r="CB159" s="429">
        <f t="shared" si="163"/>
        <v>6</v>
      </c>
      <c r="CC159" s="429">
        <f t="shared" si="164"/>
        <v>6</v>
      </c>
      <c r="CD159" s="429">
        <f t="shared" si="165"/>
        <v>20.100000000000001</v>
      </c>
      <c r="CE159" s="430">
        <f t="shared" si="166"/>
        <v>32</v>
      </c>
      <c r="CF159" s="430" t="str">
        <f t="shared" si="167"/>
        <v>B2</v>
      </c>
      <c r="CG159" s="686"/>
      <c r="CH159" s="425">
        <f>'STUDENT PROFILE'!$A$27</f>
        <v>21</v>
      </c>
      <c r="CI159" s="426" t="str">
        <f>'STUDENT PROFILE'!$C$27</f>
        <v>Abhimanyu</v>
      </c>
      <c r="CJ159" s="427">
        <f>'STUDENT PROFILE'!$D$27</f>
        <v>2750</v>
      </c>
      <c r="CK159" s="429">
        <f t="shared" si="126"/>
        <v>6</v>
      </c>
      <c r="CL159" s="429">
        <f t="shared" si="127"/>
        <v>6</v>
      </c>
      <c r="CM159" s="429">
        <f t="shared" si="128"/>
        <v>18</v>
      </c>
      <c r="CN159" s="430">
        <f t="shared" si="129"/>
        <v>30</v>
      </c>
      <c r="CO159" s="429">
        <f t="shared" si="130"/>
        <v>6</v>
      </c>
      <c r="CP159" s="429">
        <f t="shared" si="131"/>
        <v>6</v>
      </c>
      <c r="CQ159" s="429">
        <f t="shared" si="132"/>
        <v>20.100000000000001</v>
      </c>
      <c r="CR159" s="433">
        <f t="shared" si="133"/>
        <v>32</v>
      </c>
      <c r="CS159" s="433">
        <f t="shared" si="168"/>
        <v>60</v>
      </c>
      <c r="CT159" s="433">
        <f t="shared" si="169"/>
        <v>64</v>
      </c>
      <c r="CU159" s="430">
        <f t="shared" si="170"/>
        <v>62</v>
      </c>
      <c r="CV159" s="430" t="str">
        <f t="shared" si="171"/>
        <v>B2</v>
      </c>
      <c r="CW159" s="430" t="str">
        <f t="shared" si="172"/>
        <v>7</v>
      </c>
      <c r="CX159" s="686"/>
      <c r="CY159" s="425">
        <f>'STUDENT PROFILE'!$A$27</f>
        <v>21</v>
      </c>
      <c r="CZ159" s="426" t="str">
        <f>'STUDENT PROFILE'!$C$27</f>
        <v>Abhimanyu</v>
      </c>
      <c r="DA159" s="471">
        <f>'STUDENT PROFILE'!$D$27</f>
        <v>2750</v>
      </c>
      <c r="DB159" s="429" t="str">
        <f t="shared" si="173"/>
        <v>C1</v>
      </c>
      <c r="DC159" s="429" t="str">
        <f t="shared" si="174"/>
        <v>C1</v>
      </c>
      <c r="DD159" s="429" t="str">
        <f t="shared" si="175"/>
        <v>C1</v>
      </c>
      <c r="DE159" s="430" t="str">
        <f t="shared" si="176"/>
        <v>C1</v>
      </c>
      <c r="DF159" s="429" t="str">
        <f t="shared" si="177"/>
        <v>C1</v>
      </c>
      <c r="DG159" s="429" t="str">
        <f t="shared" si="178"/>
        <v>C1</v>
      </c>
      <c r="DH159" s="429" t="str">
        <f t="shared" si="179"/>
        <v>B2</v>
      </c>
      <c r="DI159" s="433">
        <f t="shared" si="180"/>
        <v>0</v>
      </c>
      <c r="DJ159" s="430" t="str">
        <f t="shared" si="181"/>
        <v>C1</v>
      </c>
      <c r="DK159" s="430" t="str">
        <f t="shared" si="182"/>
        <v>B2</v>
      </c>
      <c r="DL159" s="430" t="str">
        <f t="shared" si="183"/>
        <v>B2</v>
      </c>
    </row>
    <row r="160" spans="1:116" ht="15" customHeight="1">
      <c r="A160" s="686"/>
      <c r="B160" s="425">
        <f>'STUDENT PROFILE'!$A$28</f>
        <v>22</v>
      </c>
      <c r="C160" s="426" t="str">
        <f>'STUDENT PROFILE'!$C$28</f>
        <v>Bijender Kumar</v>
      </c>
      <c r="D160" s="427">
        <f>'STUDENT PROFILE'!$D$28</f>
        <v>2751</v>
      </c>
      <c r="E160" s="428">
        <v>6</v>
      </c>
      <c r="F160" s="428">
        <v>6</v>
      </c>
      <c r="G160" s="428">
        <v>6</v>
      </c>
      <c r="H160" s="428"/>
      <c r="I160" s="428"/>
      <c r="J160" s="428">
        <v>30</v>
      </c>
      <c r="K160" s="429">
        <f t="shared" si="135"/>
        <v>48</v>
      </c>
      <c r="L160" s="429">
        <f t="shared" si="184"/>
        <v>60</v>
      </c>
      <c r="M160" s="430" t="str">
        <f t="shared" si="136"/>
        <v>C1</v>
      </c>
      <c r="N160" s="430" t="str">
        <f t="shared" si="137"/>
        <v>6</v>
      </c>
      <c r="O160" s="728"/>
      <c r="P160" s="425">
        <f>'STUDENT PROFILE'!$A$28</f>
        <v>22</v>
      </c>
      <c r="Q160" s="426" t="str">
        <f>'STUDENT PROFILE'!$C$28</f>
        <v>Bijender Kumar</v>
      </c>
      <c r="R160" s="427">
        <f>'STUDENT PROFILE'!$D$28</f>
        <v>2751</v>
      </c>
      <c r="S160" s="428">
        <v>6</v>
      </c>
      <c r="T160" s="428">
        <v>6</v>
      </c>
      <c r="U160" s="428">
        <v>6</v>
      </c>
      <c r="V160" s="428"/>
      <c r="W160" s="428"/>
      <c r="X160" s="428">
        <v>30</v>
      </c>
      <c r="Y160" s="429">
        <f t="shared" si="138"/>
        <v>48</v>
      </c>
      <c r="Z160" s="429">
        <f t="shared" si="139"/>
        <v>60</v>
      </c>
      <c r="AA160" s="430" t="str">
        <f t="shared" si="140"/>
        <v>C1</v>
      </c>
      <c r="AB160" s="430" t="str">
        <f t="shared" si="141"/>
        <v>6</v>
      </c>
      <c r="AC160" s="686"/>
      <c r="AD160" s="425">
        <f>'STUDENT PROFILE'!$A$28</f>
        <v>22</v>
      </c>
      <c r="AE160" s="426" t="str">
        <f>'STUDENT PROFILE'!$C$28</f>
        <v>Bijender Kumar</v>
      </c>
      <c r="AF160" s="427">
        <f>'STUDENT PROFILE'!$D$28</f>
        <v>2751</v>
      </c>
      <c r="AG160" s="431">
        <v>60</v>
      </c>
      <c r="AH160" s="429">
        <f t="shared" si="142"/>
        <v>54</v>
      </c>
      <c r="AI160" s="429">
        <f t="shared" si="143"/>
        <v>60</v>
      </c>
      <c r="AJ160" s="430" t="str">
        <f t="shared" si="144"/>
        <v>C1</v>
      </c>
      <c r="AK160" s="430" t="str">
        <f t="shared" si="145"/>
        <v>6</v>
      </c>
      <c r="AL160" s="429">
        <f t="shared" si="146"/>
        <v>6</v>
      </c>
      <c r="AM160" s="429">
        <f t="shared" si="147"/>
        <v>6</v>
      </c>
      <c r="AN160" s="429">
        <f t="shared" si="148"/>
        <v>18</v>
      </c>
      <c r="AO160" s="430">
        <f t="shared" si="149"/>
        <v>30</v>
      </c>
      <c r="AP160" s="430" t="str">
        <f t="shared" si="150"/>
        <v>C1</v>
      </c>
      <c r="AQ160" s="686"/>
      <c r="AR160" s="425">
        <f>'STUDENT PROFILE'!$A$28</f>
        <v>22</v>
      </c>
      <c r="AS160" s="426" t="str">
        <f>'STUDENT PROFILE'!$C$28</f>
        <v>Bijender Kumar</v>
      </c>
      <c r="AT160" s="427">
        <f>'STUDENT PROFILE'!$D$28</f>
        <v>2751</v>
      </c>
      <c r="AU160" s="428">
        <v>6</v>
      </c>
      <c r="AV160" s="428">
        <v>6</v>
      </c>
      <c r="AW160" s="428">
        <v>6</v>
      </c>
      <c r="AX160" s="428"/>
      <c r="AY160" s="428"/>
      <c r="AZ160" s="428">
        <v>30</v>
      </c>
      <c r="BA160" s="429">
        <f t="shared" si="151"/>
        <v>48</v>
      </c>
      <c r="BB160" s="429">
        <f t="shared" si="152"/>
        <v>60</v>
      </c>
      <c r="BC160" s="430" t="str">
        <f t="shared" si="153"/>
        <v>C1</v>
      </c>
      <c r="BD160" s="430" t="str">
        <f t="shared" si="154"/>
        <v>6</v>
      </c>
      <c r="BE160" s="686"/>
      <c r="BF160" s="425">
        <f>'STUDENT PROFILE'!$A$28</f>
        <v>22</v>
      </c>
      <c r="BG160" s="426" t="str">
        <f>'STUDENT PROFILE'!$C$28</f>
        <v>Bijender Kumar</v>
      </c>
      <c r="BH160" s="427">
        <f>'STUDENT PROFILE'!$D$28</f>
        <v>2751</v>
      </c>
      <c r="BI160" s="428">
        <v>6</v>
      </c>
      <c r="BJ160" s="428">
        <v>6</v>
      </c>
      <c r="BK160" s="428">
        <v>6</v>
      </c>
      <c r="BL160" s="428"/>
      <c r="BM160" s="428"/>
      <c r="BN160" s="428">
        <v>30</v>
      </c>
      <c r="BO160" s="429">
        <f t="shared" si="155"/>
        <v>48</v>
      </c>
      <c r="BP160" s="429">
        <f t="shared" si="156"/>
        <v>60</v>
      </c>
      <c r="BQ160" s="430" t="str">
        <f t="shared" si="157"/>
        <v>C1</v>
      </c>
      <c r="BR160" s="430" t="str">
        <f t="shared" si="158"/>
        <v>6</v>
      </c>
      <c r="BS160" s="686"/>
      <c r="BT160" s="464">
        <f>'STUDENT PROFILE'!$A$28</f>
        <v>22</v>
      </c>
      <c r="BU160" s="465" t="str">
        <f>'STUDENT PROFILE'!$C$28</f>
        <v>Bijender Kumar</v>
      </c>
      <c r="BV160" s="466">
        <f>'STUDENT PROFILE'!$D$28</f>
        <v>2751</v>
      </c>
      <c r="BW160" s="431">
        <v>60</v>
      </c>
      <c r="BX160" s="429">
        <f t="shared" si="159"/>
        <v>60</v>
      </c>
      <c r="BY160" s="429">
        <f t="shared" si="160"/>
        <v>67</v>
      </c>
      <c r="BZ160" s="430" t="str">
        <f t="shared" si="161"/>
        <v>B2</v>
      </c>
      <c r="CA160" s="430" t="str">
        <f t="shared" si="162"/>
        <v>7</v>
      </c>
      <c r="CB160" s="429">
        <f t="shared" si="163"/>
        <v>6</v>
      </c>
      <c r="CC160" s="429">
        <f t="shared" si="164"/>
        <v>6</v>
      </c>
      <c r="CD160" s="429">
        <f t="shared" si="165"/>
        <v>20.100000000000001</v>
      </c>
      <c r="CE160" s="430">
        <f t="shared" si="166"/>
        <v>32</v>
      </c>
      <c r="CF160" s="430" t="str">
        <f t="shared" si="167"/>
        <v>B2</v>
      </c>
      <c r="CG160" s="686"/>
      <c r="CH160" s="425">
        <f>'STUDENT PROFILE'!$A$28</f>
        <v>22</v>
      </c>
      <c r="CI160" s="426" t="str">
        <f>'STUDENT PROFILE'!$C$28</f>
        <v>Bijender Kumar</v>
      </c>
      <c r="CJ160" s="427">
        <f>'STUDENT PROFILE'!$D$28</f>
        <v>2751</v>
      </c>
      <c r="CK160" s="429">
        <f t="shared" si="126"/>
        <v>6</v>
      </c>
      <c r="CL160" s="429">
        <f t="shared" si="127"/>
        <v>6</v>
      </c>
      <c r="CM160" s="429">
        <f t="shared" si="128"/>
        <v>18</v>
      </c>
      <c r="CN160" s="430">
        <f t="shared" si="129"/>
        <v>30</v>
      </c>
      <c r="CO160" s="429">
        <f t="shared" si="130"/>
        <v>6</v>
      </c>
      <c r="CP160" s="429">
        <f t="shared" si="131"/>
        <v>6</v>
      </c>
      <c r="CQ160" s="429">
        <f t="shared" si="132"/>
        <v>20.100000000000001</v>
      </c>
      <c r="CR160" s="433">
        <f t="shared" si="133"/>
        <v>32</v>
      </c>
      <c r="CS160" s="433">
        <f t="shared" si="168"/>
        <v>60</v>
      </c>
      <c r="CT160" s="433">
        <f t="shared" si="169"/>
        <v>64</v>
      </c>
      <c r="CU160" s="430">
        <f t="shared" si="170"/>
        <v>62</v>
      </c>
      <c r="CV160" s="430" t="str">
        <f t="shared" si="171"/>
        <v>B2</v>
      </c>
      <c r="CW160" s="430" t="str">
        <f t="shared" si="172"/>
        <v>7</v>
      </c>
      <c r="CX160" s="686"/>
      <c r="CY160" s="425">
        <f>'STUDENT PROFILE'!$A$28</f>
        <v>22</v>
      </c>
      <c r="CZ160" s="426" t="str">
        <f>'STUDENT PROFILE'!$C$28</f>
        <v>Bijender Kumar</v>
      </c>
      <c r="DA160" s="471">
        <f>'STUDENT PROFILE'!$D$28</f>
        <v>2751</v>
      </c>
      <c r="DB160" s="429" t="str">
        <f t="shared" si="173"/>
        <v>C1</v>
      </c>
      <c r="DC160" s="429" t="str">
        <f t="shared" si="174"/>
        <v>C1</v>
      </c>
      <c r="DD160" s="429" t="str">
        <f t="shared" si="175"/>
        <v>C1</v>
      </c>
      <c r="DE160" s="430" t="str">
        <f t="shared" si="176"/>
        <v>C1</v>
      </c>
      <c r="DF160" s="429" t="str">
        <f t="shared" si="177"/>
        <v>C1</v>
      </c>
      <c r="DG160" s="429" t="str">
        <f t="shared" si="178"/>
        <v>C1</v>
      </c>
      <c r="DH160" s="429" t="str">
        <f t="shared" si="179"/>
        <v>B2</v>
      </c>
      <c r="DI160" s="433">
        <f t="shared" si="180"/>
        <v>0</v>
      </c>
      <c r="DJ160" s="430" t="str">
        <f t="shared" si="181"/>
        <v>C1</v>
      </c>
      <c r="DK160" s="430" t="str">
        <f t="shared" si="182"/>
        <v>B2</v>
      </c>
      <c r="DL160" s="430" t="str">
        <f t="shared" si="183"/>
        <v>B2</v>
      </c>
    </row>
    <row r="161" spans="1:116" ht="15" customHeight="1">
      <c r="A161" s="686"/>
      <c r="B161" s="425">
        <f>'STUDENT PROFILE'!$A$29</f>
        <v>23</v>
      </c>
      <c r="C161" s="426" t="str">
        <f>'STUDENT PROFILE'!$C$29</f>
        <v>Asha</v>
      </c>
      <c r="D161" s="427">
        <f>'STUDENT PROFILE'!$D$29</f>
        <v>2752</v>
      </c>
      <c r="E161" s="428">
        <v>6</v>
      </c>
      <c r="F161" s="428">
        <v>6</v>
      </c>
      <c r="G161" s="428">
        <v>6</v>
      </c>
      <c r="H161" s="428"/>
      <c r="I161" s="428"/>
      <c r="J161" s="428">
        <v>30</v>
      </c>
      <c r="K161" s="429">
        <f t="shared" si="135"/>
        <v>48</v>
      </c>
      <c r="L161" s="429">
        <f t="shared" si="184"/>
        <v>60</v>
      </c>
      <c r="M161" s="430" t="str">
        <f t="shared" si="136"/>
        <v>C1</v>
      </c>
      <c r="N161" s="430" t="str">
        <f t="shared" si="137"/>
        <v>6</v>
      </c>
      <c r="O161" s="728"/>
      <c r="P161" s="425">
        <f>'STUDENT PROFILE'!$A$29</f>
        <v>23</v>
      </c>
      <c r="Q161" s="426" t="str">
        <f>'STUDENT PROFILE'!$C$29</f>
        <v>Asha</v>
      </c>
      <c r="R161" s="427">
        <f>'STUDENT PROFILE'!$D$29</f>
        <v>2752</v>
      </c>
      <c r="S161" s="428">
        <v>6</v>
      </c>
      <c r="T161" s="428">
        <v>6</v>
      </c>
      <c r="U161" s="428">
        <v>6</v>
      </c>
      <c r="V161" s="428"/>
      <c r="W161" s="428"/>
      <c r="X161" s="428">
        <v>30</v>
      </c>
      <c r="Y161" s="429">
        <f t="shared" si="138"/>
        <v>48</v>
      </c>
      <c r="Z161" s="429">
        <f t="shared" si="139"/>
        <v>60</v>
      </c>
      <c r="AA161" s="430" t="str">
        <f t="shared" si="140"/>
        <v>C1</v>
      </c>
      <c r="AB161" s="430" t="str">
        <f t="shared" si="141"/>
        <v>6</v>
      </c>
      <c r="AC161" s="686"/>
      <c r="AD161" s="425">
        <f>'STUDENT PROFILE'!$A$29</f>
        <v>23</v>
      </c>
      <c r="AE161" s="426" t="str">
        <f>'STUDENT PROFILE'!$C$29</f>
        <v>Asha</v>
      </c>
      <c r="AF161" s="427">
        <f>'STUDENT PROFILE'!$D$29</f>
        <v>2752</v>
      </c>
      <c r="AG161" s="431">
        <v>60</v>
      </c>
      <c r="AH161" s="429">
        <f t="shared" si="142"/>
        <v>54</v>
      </c>
      <c r="AI161" s="429">
        <f t="shared" si="143"/>
        <v>60</v>
      </c>
      <c r="AJ161" s="430" t="str">
        <f t="shared" si="144"/>
        <v>C1</v>
      </c>
      <c r="AK161" s="430" t="str">
        <f t="shared" si="145"/>
        <v>6</v>
      </c>
      <c r="AL161" s="429">
        <f t="shared" si="146"/>
        <v>6</v>
      </c>
      <c r="AM161" s="429">
        <f t="shared" si="147"/>
        <v>6</v>
      </c>
      <c r="AN161" s="429">
        <f t="shared" si="148"/>
        <v>18</v>
      </c>
      <c r="AO161" s="430">
        <f t="shared" si="149"/>
        <v>30</v>
      </c>
      <c r="AP161" s="430" t="str">
        <f t="shared" si="150"/>
        <v>C1</v>
      </c>
      <c r="AQ161" s="686"/>
      <c r="AR161" s="425">
        <f>'STUDENT PROFILE'!$A$29</f>
        <v>23</v>
      </c>
      <c r="AS161" s="426" t="str">
        <f>'STUDENT PROFILE'!$C$29</f>
        <v>Asha</v>
      </c>
      <c r="AT161" s="427">
        <f>'STUDENT PROFILE'!$D$29</f>
        <v>2752</v>
      </c>
      <c r="AU161" s="428">
        <v>6</v>
      </c>
      <c r="AV161" s="428">
        <v>6</v>
      </c>
      <c r="AW161" s="428">
        <v>6</v>
      </c>
      <c r="AX161" s="428"/>
      <c r="AY161" s="428"/>
      <c r="AZ161" s="428">
        <v>30</v>
      </c>
      <c r="BA161" s="429">
        <f t="shared" si="151"/>
        <v>48</v>
      </c>
      <c r="BB161" s="429">
        <f t="shared" si="152"/>
        <v>60</v>
      </c>
      <c r="BC161" s="430" t="str">
        <f t="shared" si="153"/>
        <v>C1</v>
      </c>
      <c r="BD161" s="430" t="str">
        <f t="shared" si="154"/>
        <v>6</v>
      </c>
      <c r="BE161" s="686"/>
      <c r="BF161" s="425">
        <f>'STUDENT PROFILE'!$A$29</f>
        <v>23</v>
      </c>
      <c r="BG161" s="426" t="str">
        <f>'STUDENT PROFILE'!$C$29</f>
        <v>Asha</v>
      </c>
      <c r="BH161" s="427">
        <f>'STUDENT PROFILE'!$D$29</f>
        <v>2752</v>
      </c>
      <c r="BI161" s="428">
        <v>6</v>
      </c>
      <c r="BJ161" s="428">
        <v>6</v>
      </c>
      <c r="BK161" s="428">
        <v>6</v>
      </c>
      <c r="BL161" s="428"/>
      <c r="BM161" s="428"/>
      <c r="BN161" s="428">
        <v>30</v>
      </c>
      <c r="BO161" s="429">
        <f t="shared" si="155"/>
        <v>48</v>
      </c>
      <c r="BP161" s="429">
        <f t="shared" si="156"/>
        <v>60</v>
      </c>
      <c r="BQ161" s="430" t="str">
        <f t="shared" si="157"/>
        <v>C1</v>
      </c>
      <c r="BR161" s="430" t="str">
        <f t="shared" si="158"/>
        <v>6</v>
      </c>
      <c r="BS161" s="686"/>
      <c r="BT161" s="464">
        <f>'STUDENT PROFILE'!$A$29</f>
        <v>23</v>
      </c>
      <c r="BU161" s="465" t="str">
        <f>'STUDENT PROFILE'!$C$29</f>
        <v>Asha</v>
      </c>
      <c r="BV161" s="466">
        <f>'STUDENT PROFILE'!$D$29</f>
        <v>2752</v>
      </c>
      <c r="BW161" s="431">
        <v>60</v>
      </c>
      <c r="BX161" s="429">
        <f t="shared" si="159"/>
        <v>60</v>
      </c>
      <c r="BY161" s="429">
        <f t="shared" si="160"/>
        <v>67</v>
      </c>
      <c r="BZ161" s="430" t="str">
        <f t="shared" si="161"/>
        <v>B2</v>
      </c>
      <c r="CA161" s="430" t="str">
        <f t="shared" si="162"/>
        <v>7</v>
      </c>
      <c r="CB161" s="429">
        <f t="shared" si="163"/>
        <v>6</v>
      </c>
      <c r="CC161" s="429">
        <f t="shared" si="164"/>
        <v>6</v>
      </c>
      <c r="CD161" s="429">
        <f t="shared" si="165"/>
        <v>20.100000000000001</v>
      </c>
      <c r="CE161" s="430">
        <f t="shared" si="166"/>
        <v>32</v>
      </c>
      <c r="CF161" s="430" t="str">
        <f t="shared" si="167"/>
        <v>B2</v>
      </c>
      <c r="CG161" s="686"/>
      <c r="CH161" s="425">
        <f>'STUDENT PROFILE'!$A$29</f>
        <v>23</v>
      </c>
      <c r="CI161" s="426" t="str">
        <f>'STUDENT PROFILE'!$C$29</f>
        <v>Asha</v>
      </c>
      <c r="CJ161" s="427">
        <f>'STUDENT PROFILE'!$D$29</f>
        <v>2752</v>
      </c>
      <c r="CK161" s="429">
        <f t="shared" si="126"/>
        <v>6</v>
      </c>
      <c r="CL161" s="429">
        <f t="shared" si="127"/>
        <v>6</v>
      </c>
      <c r="CM161" s="429">
        <f t="shared" si="128"/>
        <v>18</v>
      </c>
      <c r="CN161" s="430">
        <f t="shared" si="129"/>
        <v>30</v>
      </c>
      <c r="CO161" s="429">
        <f t="shared" si="130"/>
        <v>6</v>
      </c>
      <c r="CP161" s="429">
        <f t="shared" si="131"/>
        <v>6</v>
      </c>
      <c r="CQ161" s="429">
        <f t="shared" si="132"/>
        <v>20.100000000000001</v>
      </c>
      <c r="CR161" s="433">
        <f t="shared" si="133"/>
        <v>32</v>
      </c>
      <c r="CS161" s="433">
        <f t="shared" si="168"/>
        <v>60</v>
      </c>
      <c r="CT161" s="433">
        <f t="shared" si="169"/>
        <v>64</v>
      </c>
      <c r="CU161" s="430">
        <f t="shared" si="170"/>
        <v>62</v>
      </c>
      <c r="CV161" s="430" t="str">
        <f t="shared" si="171"/>
        <v>B2</v>
      </c>
      <c r="CW161" s="430" t="str">
        <f t="shared" si="172"/>
        <v>7</v>
      </c>
      <c r="CX161" s="686"/>
      <c r="CY161" s="425">
        <f>'STUDENT PROFILE'!$A$29</f>
        <v>23</v>
      </c>
      <c r="CZ161" s="426" t="str">
        <f>'STUDENT PROFILE'!$C$29</f>
        <v>Asha</v>
      </c>
      <c r="DA161" s="471">
        <f>'STUDENT PROFILE'!$D$29</f>
        <v>2752</v>
      </c>
      <c r="DB161" s="429" t="str">
        <f t="shared" si="173"/>
        <v>C1</v>
      </c>
      <c r="DC161" s="429" t="str">
        <f t="shared" si="174"/>
        <v>C1</v>
      </c>
      <c r="DD161" s="429" t="str">
        <f t="shared" si="175"/>
        <v>C1</v>
      </c>
      <c r="DE161" s="430" t="str">
        <f t="shared" si="176"/>
        <v>C1</v>
      </c>
      <c r="DF161" s="429" t="str">
        <f t="shared" si="177"/>
        <v>C1</v>
      </c>
      <c r="DG161" s="429" t="str">
        <f t="shared" si="178"/>
        <v>C1</v>
      </c>
      <c r="DH161" s="429" t="str">
        <f t="shared" si="179"/>
        <v>B2</v>
      </c>
      <c r="DI161" s="433">
        <f t="shared" si="180"/>
        <v>0</v>
      </c>
      <c r="DJ161" s="430" t="str">
        <f t="shared" si="181"/>
        <v>C1</v>
      </c>
      <c r="DK161" s="430" t="str">
        <f t="shared" si="182"/>
        <v>B2</v>
      </c>
      <c r="DL161" s="430" t="str">
        <f t="shared" si="183"/>
        <v>B2</v>
      </c>
    </row>
    <row r="162" spans="1:116" ht="15" customHeight="1">
      <c r="A162" s="686"/>
      <c r="B162" s="425">
        <f>'STUDENT PROFILE'!$A$30</f>
        <v>24</v>
      </c>
      <c r="C162" s="426" t="str">
        <f>'STUDENT PROFILE'!$C$30</f>
        <v>Sarita Kumari</v>
      </c>
      <c r="D162" s="427">
        <f>'STUDENT PROFILE'!$D$30</f>
        <v>2754</v>
      </c>
      <c r="E162" s="428">
        <v>6</v>
      </c>
      <c r="F162" s="428">
        <v>6</v>
      </c>
      <c r="G162" s="428">
        <v>6</v>
      </c>
      <c r="H162" s="428"/>
      <c r="I162" s="428"/>
      <c r="J162" s="428">
        <v>30</v>
      </c>
      <c r="K162" s="429">
        <f t="shared" si="135"/>
        <v>48</v>
      </c>
      <c r="L162" s="429">
        <f t="shared" si="184"/>
        <v>60</v>
      </c>
      <c r="M162" s="430" t="str">
        <f t="shared" si="136"/>
        <v>C1</v>
      </c>
      <c r="N162" s="430" t="str">
        <f t="shared" si="137"/>
        <v>6</v>
      </c>
      <c r="O162" s="728"/>
      <c r="P162" s="425">
        <f>'STUDENT PROFILE'!$A$30</f>
        <v>24</v>
      </c>
      <c r="Q162" s="426" t="str">
        <f>'STUDENT PROFILE'!$C$30</f>
        <v>Sarita Kumari</v>
      </c>
      <c r="R162" s="427">
        <f>'STUDENT PROFILE'!$D$30</f>
        <v>2754</v>
      </c>
      <c r="S162" s="428">
        <v>6</v>
      </c>
      <c r="T162" s="428">
        <v>6</v>
      </c>
      <c r="U162" s="428">
        <v>6</v>
      </c>
      <c r="V162" s="428"/>
      <c r="W162" s="428"/>
      <c r="X162" s="428">
        <v>30</v>
      </c>
      <c r="Y162" s="429">
        <f t="shared" si="138"/>
        <v>48</v>
      </c>
      <c r="Z162" s="429">
        <f t="shared" si="139"/>
        <v>60</v>
      </c>
      <c r="AA162" s="430" t="str">
        <f t="shared" si="140"/>
        <v>C1</v>
      </c>
      <c r="AB162" s="430" t="str">
        <f t="shared" si="141"/>
        <v>6</v>
      </c>
      <c r="AC162" s="686"/>
      <c r="AD162" s="425">
        <f>'STUDENT PROFILE'!$A$30</f>
        <v>24</v>
      </c>
      <c r="AE162" s="426" t="str">
        <f>'STUDENT PROFILE'!$C$30</f>
        <v>Sarita Kumari</v>
      </c>
      <c r="AF162" s="427">
        <f>'STUDENT PROFILE'!$D$30</f>
        <v>2754</v>
      </c>
      <c r="AG162" s="431">
        <v>60</v>
      </c>
      <c r="AH162" s="429">
        <f t="shared" si="142"/>
        <v>54</v>
      </c>
      <c r="AI162" s="429">
        <f t="shared" si="143"/>
        <v>60</v>
      </c>
      <c r="AJ162" s="430" t="str">
        <f t="shared" si="144"/>
        <v>C1</v>
      </c>
      <c r="AK162" s="430" t="str">
        <f t="shared" si="145"/>
        <v>6</v>
      </c>
      <c r="AL162" s="429">
        <f t="shared" si="146"/>
        <v>6</v>
      </c>
      <c r="AM162" s="429">
        <f t="shared" si="147"/>
        <v>6</v>
      </c>
      <c r="AN162" s="429">
        <f t="shared" si="148"/>
        <v>18</v>
      </c>
      <c r="AO162" s="430">
        <f t="shared" si="149"/>
        <v>30</v>
      </c>
      <c r="AP162" s="430" t="str">
        <f t="shared" si="150"/>
        <v>C1</v>
      </c>
      <c r="AQ162" s="686"/>
      <c r="AR162" s="425">
        <f>'STUDENT PROFILE'!$A$30</f>
        <v>24</v>
      </c>
      <c r="AS162" s="426" t="str">
        <f>'STUDENT PROFILE'!$C$30</f>
        <v>Sarita Kumari</v>
      </c>
      <c r="AT162" s="427">
        <f>'STUDENT PROFILE'!$D$30</f>
        <v>2754</v>
      </c>
      <c r="AU162" s="428">
        <v>6</v>
      </c>
      <c r="AV162" s="428">
        <v>6</v>
      </c>
      <c r="AW162" s="428">
        <v>6</v>
      </c>
      <c r="AX162" s="428"/>
      <c r="AY162" s="428"/>
      <c r="AZ162" s="428">
        <v>30</v>
      </c>
      <c r="BA162" s="429">
        <f t="shared" si="151"/>
        <v>48</v>
      </c>
      <c r="BB162" s="429">
        <f t="shared" si="152"/>
        <v>60</v>
      </c>
      <c r="BC162" s="430" t="str">
        <f t="shared" si="153"/>
        <v>C1</v>
      </c>
      <c r="BD162" s="430" t="str">
        <f t="shared" si="154"/>
        <v>6</v>
      </c>
      <c r="BE162" s="686"/>
      <c r="BF162" s="425">
        <f>'STUDENT PROFILE'!$A$30</f>
        <v>24</v>
      </c>
      <c r="BG162" s="426" t="str">
        <f>'STUDENT PROFILE'!$C$30</f>
        <v>Sarita Kumari</v>
      </c>
      <c r="BH162" s="427">
        <f>'STUDENT PROFILE'!$D$30</f>
        <v>2754</v>
      </c>
      <c r="BI162" s="428">
        <v>6</v>
      </c>
      <c r="BJ162" s="428">
        <v>6</v>
      </c>
      <c r="BK162" s="428">
        <v>6</v>
      </c>
      <c r="BL162" s="428"/>
      <c r="BM162" s="428"/>
      <c r="BN162" s="428">
        <v>30</v>
      </c>
      <c r="BO162" s="429">
        <f t="shared" si="155"/>
        <v>48</v>
      </c>
      <c r="BP162" s="429">
        <f t="shared" si="156"/>
        <v>60</v>
      </c>
      <c r="BQ162" s="430" t="str">
        <f t="shared" si="157"/>
        <v>C1</v>
      </c>
      <c r="BR162" s="430" t="str">
        <f t="shared" si="158"/>
        <v>6</v>
      </c>
      <c r="BS162" s="686"/>
      <c r="BT162" s="464">
        <f>'STUDENT PROFILE'!$A$30</f>
        <v>24</v>
      </c>
      <c r="BU162" s="465" t="str">
        <f>'STUDENT PROFILE'!$C$30</f>
        <v>Sarita Kumari</v>
      </c>
      <c r="BV162" s="466">
        <f>'STUDENT PROFILE'!$D$30</f>
        <v>2754</v>
      </c>
      <c r="BW162" s="431">
        <v>60</v>
      </c>
      <c r="BX162" s="429">
        <f t="shared" si="159"/>
        <v>60</v>
      </c>
      <c r="BY162" s="429">
        <f t="shared" si="160"/>
        <v>67</v>
      </c>
      <c r="BZ162" s="430" t="str">
        <f t="shared" si="161"/>
        <v>B2</v>
      </c>
      <c r="CA162" s="430" t="str">
        <f t="shared" si="162"/>
        <v>7</v>
      </c>
      <c r="CB162" s="429">
        <f t="shared" si="163"/>
        <v>6</v>
      </c>
      <c r="CC162" s="429">
        <f t="shared" si="164"/>
        <v>6</v>
      </c>
      <c r="CD162" s="429">
        <f t="shared" si="165"/>
        <v>20.100000000000001</v>
      </c>
      <c r="CE162" s="430">
        <f t="shared" si="166"/>
        <v>32</v>
      </c>
      <c r="CF162" s="430" t="str">
        <f t="shared" si="167"/>
        <v>B2</v>
      </c>
      <c r="CG162" s="686"/>
      <c r="CH162" s="425">
        <f>'STUDENT PROFILE'!$A$30</f>
        <v>24</v>
      </c>
      <c r="CI162" s="426" t="str">
        <f>'STUDENT PROFILE'!$C$30</f>
        <v>Sarita Kumari</v>
      </c>
      <c r="CJ162" s="427">
        <f>'STUDENT PROFILE'!$D$30</f>
        <v>2754</v>
      </c>
      <c r="CK162" s="429">
        <f t="shared" si="126"/>
        <v>6</v>
      </c>
      <c r="CL162" s="429">
        <f t="shared" si="127"/>
        <v>6</v>
      </c>
      <c r="CM162" s="429">
        <f t="shared" si="128"/>
        <v>18</v>
      </c>
      <c r="CN162" s="430">
        <f t="shared" si="129"/>
        <v>30</v>
      </c>
      <c r="CO162" s="429">
        <f t="shared" si="130"/>
        <v>6</v>
      </c>
      <c r="CP162" s="429">
        <f t="shared" si="131"/>
        <v>6</v>
      </c>
      <c r="CQ162" s="429">
        <f t="shared" si="132"/>
        <v>20.100000000000001</v>
      </c>
      <c r="CR162" s="433">
        <f t="shared" si="133"/>
        <v>32</v>
      </c>
      <c r="CS162" s="433">
        <f t="shared" si="168"/>
        <v>60</v>
      </c>
      <c r="CT162" s="433">
        <f t="shared" si="169"/>
        <v>64</v>
      </c>
      <c r="CU162" s="430">
        <f t="shared" si="170"/>
        <v>62</v>
      </c>
      <c r="CV162" s="430" t="str">
        <f t="shared" si="171"/>
        <v>B2</v>
      </c>
      <c r="CW162" s="430" t="str">
        <f t="shared" si="172"/>
        <v>7</v>
      </c>
      <c r="CX162" s="686"/>
      <c r="CY162" s="425">
        <f>'STUDENT PROFILE'!$A$30</f>
        <v>24</v>
      </c>
      <c r="CZ162" s="426" t="str">
        <f>'STUDENT PROFILE'!$C$30</f>
        <v>Sarita Kumari</v>
      </c>
      <c r="DA162" s="471">
        <f>'STUDENT PROFILE'!$D$30</f>
        <v>2754</v>
      </c>
      <c r="DB162" s="429" t="str">
        <f t="shared" si="173"/>
        <v>C1</v>
      </c>
      <c r="DC162" s="429" t="str">
        <f t="shared" si="174"/>
        <v>C1</v>
      </c>
      <c r="DD162" s="429" t="str">
        <f t="shared" si="175"/>
        <v>C1</v>
      </c>
      <c r="DE162" s="430" t="str">
        <f t="shared" si="176"/>
        <v>C1</v>
      </c>
      <c r="DF162" s="429" t="str">
        <f t="shared" si="177"/>
        <v>C1</v>
      </c>
      <c r="DG162" s="429" t="str">
        <f t="shared" si="178"/>
        <v>C1</v>
      </c>
      <c r="DH162" s="429" t="str">
        <f t="shared" si="179"/>
        <v>B2</v>
      </c>
      <c r="DI162" s="433">
        <f t="shared" si="180"/>
        <v>0</v>
      </c>
      <c r="DJ162" s="430" t="str">
        <f t="shared" si="181"/>
        <v>C1</v>
      </c>
      <c r="DK162" s="430" t="str">
        <f t="shared" si="182"/>
        <v>B2</v>
      </c>
      <c r="DL162" s="430" t="str">
        <f t="shared" si="183"/>
        <v>B2</v>
      </c>
    </row>
    <row r="163" spans="1:116" ht="15" customHeight="1">
      <c r="A163" s="686"/>
      <c r="B163" s="425">
        <f>'STUDENT PROFILE'!$A$31</f>
        <v>25</v>
      </c>
      <c r="C163" s="426" t="str">
        <f>'STUDENT PROFILE'!$C$31</f>
        <v>Yogesh Kumar</v>
      </c>
      <c r="D163" s="427">
        <f>'STUDENT PROFILE'!$D$31</f>
        <v>2771</v>
      </c>
      <c r="E163" s="428">
        <v>6</v>
      </c>
      <c r="F163" s="428">
        <v>6</v>
      </c>
      <c r="G163" s="428">
        <v>6</v>
      </c>
      <c r="H163" s="428"/>
      <c r="I163" s="428"/>
      <c r="J163" s="428">
        <v>30</v>
      </c>
      <c r="K163" s="429">
        <f t="shared" si="135"/>
        <v>48</v>
      </c>
      <c r="L163" s="429">
        <f t="shared" si="184"/>
        <v>60</v>
      </c>
      <c r="M163" s="430" t="str">
        <f t="shared" si="136"/>
        <v>C1</v>
      </c>
      <c r="N163" s="430" t="str">
        <f t="shared" si="137"/>
        <v>6</v>
      </c>
      <c r="O163" s="728"/>
      <c r="P163" s="425">
        <f>'STUDENT PROFILE'!$A$31</f>
        <v>25</v>
      </c>
      <c r="Q163" s="426" t="str">
        <f>'STUDENT PROFILE'!$C$31</f>
        <v>Yogesh Kumar</v>
      </c>
      <c r="R163" s="427">
        <f>'STUDENT PROFILE'!$D$31</f>
        <v>2771</v>
      </c>
      <c r="S163" s="428">
        <v>6</v>
      </c>
      <c r="T163" s="428">
        <v>6</v>
      </c>
      <c r="U163" s="428">
        <v>6</v>
      </c>
      <c r="V163" s="428"/>
      <c r="W163" s="428"/>
      <c r="X163" s="428">
        <v>30</v>
      </c>
      <c r="Y163" s="429">
        <f t="shared" si="138"/>
        <v>48</v>
      </c>
      <c r="Z163" s="429">
        <f t="shared" si="139"/>
        <v>60</v>
      </c>
      <c r="AA163" s="430" t="str">
        <f t="shared" si="140"/>
        <v>C1</v>
      </c>
      <c r="AB163" s="430" t="str">
        <f t="shared" si="141"/>
        <v>6</v>
      </c>
      <c r="AC163" s="686"/>
      <c r="AD163" s="425">
        <f>'STUDENT PROFILE'!$A$31</f>
        <v>25</v>
      </c>
      <c r="AE163" s="426" t="str">
        <f>'STUDENT PROFILE'!$C$31</f>
        <v>Yogesh Kumar</v>
      </c>
      <c r="AF163" s="427">
        <f>'STUDENT PROFILE'!$D$31</f>
        <v>2771</v>
      </c>
      <c r="AG163" s="431">
        <v>60</v>
      </c>
      <c r="AH163" s="429">
        <f t="shared" si="142"/>
        <v>54</v>
      </c>
      <c r="AI163" s="429">
        <f t="shared" si="143"/>
        <v>60</v>
      </c>
      <c r="AJ163" s="430" t="str">
        <f t="shared" si="144"/>
        <v>C1</v>
      </c>
      <c r="AK163" s="430" t="str">
        <f t="shared" si="145"/>
        <v>6</v>
      </c>
      <c r="AL163" s="429">
        <f t="shared" si="146"/>
        <v>6</v>
      </c>
      <c r="AM163" s="429">
        <f t="shared" si="147"/>
        <v>6</v>
      </c>
      <c r="AN163" s="429">
        <f t="shared" si="148"/>
        <v>18</v>
      </c>
      <c r="AO163" s="430">
        <f t="shared" si="149"/>
        <v>30</v>
      </c>
      <c r="AP163" s="430" t="str">
        <f t="shared" si="150"/>
        <v>C1</v>
      </c>
      <c r="AQ163" s="686"/>
      <c r="AR163" s="425">
        <f>'STUDENT PROFILE'!$A$31</f>
        <v>25</v>
      </c>
      <c r="AS163" s="426" t="str">
        <f>'STUDENT PROFILE'!$C$31</f>
        <v>Yogesh Kumar</v>
      </c>
      <c r="AT163" s="427">
        <f>'STUDENT PROFILE'!$D$31</f>
        <v>2771</v>
      </c>
      <c r="AU163" s="428">
        <v>6</v>
      </c>
      <c r="AV163" s="428">
        <v>6</v>
      </c>
      <c r="AW163" s="428">
        <v>6</v>
      </c>
      <c r="AX163" s="428"/>
      <c r="AY163" s="428"/>
      <c r="AZ163" s="428">
        <v>30</v>
      </c>
      <c r="BA163" s="429">
        <f t="shared" si="151"/>
        <v>48</v>
      </c>
      <c r="BB163" s="429">
        <f t="shared" si="152"/>
        <v>60</v>
      </c>
      <c r="BC163" s="430" t="str">
        <f t="shared" si="153"/>
        <v>C1</v>
      </c>
      <c r="BD163" s="430" t="str">
        <f t="shared" si="154"/>
        <v>6</v>
      </c>
      <c r="BE163" s="686"/>
      <c r="BF163" s="425">
        <f>'STUDENT PROFILE'!$A$31</f>
        <v>25</v>
      </c>
      <c r="BG163" s="426" t="str">
        <f>'STUDENT PROFILE'!$C$31</f>
        <v>Yogesh Kumar</v>
      </c>
      <c r="BH163" s="427">
        <f>'STUDENT PROFILE'!$D$31</f>
        <v>2771</v>
      </c>
      <c r="BI163" s="428">
        <v>6</v>
      </c>
      <c r="BJ163" s="428">
        <v>6</v>
      </c>
      <c r="BK163" s="428">
        <v>6</v>
      </c>
      <c r="BL163" s="428"/>
      <c r="BM163" s="428"/>
      <c r="BN163" s="428">
        <v>30</v>
      </c>
      <c r="BO163" s="429">
        <f t="shared" si="155"/>
        <v>48</v>
      </c>
      <c r="BP163" s="429">
        <f t="shared" si="156"/>
        <v>60</v>
      </c>
      <c r="BQ163" s="430" t="str">
        <f t="shared" si="157"/>
        <v>C1</v>
      </c>
      <c r="BR163" s="430" t="str">
        <f t="shared" si="158"/>
        <v>6</v>
      </c>
      <c r="BS163" s="686"/>
      <c r="BT163" s="464">
        <f>'STUDENT PROFILE'!$A$31</f>
        <v>25</v>
      </c>
      <c r="BU163" s="465" t="str">
        <f>'STUDENT PROFILE'!$C$31</f>
        <v>Yogesh Kumar</v>
      </c>
      <c r="BV163" s="466">
        <f>'STUDENT PROFILE'!$D$31</f>
        <v>2771</v>
      </c>
      <c r="BW163" s="431">
        <v>60</v>
      </c>
      <c r="BX163" s="429">
        <f t="shared" si="159"/>
        <v>60</v>
      </c>
      <c r="BY163" s="429">
        <f t="shared" si="160"/>
        <v>67</v>
      </c>
      <c r="BZ163" s="430" t="str">
        <f t="shared" si="161"/>
        <v>B2</v>
      </c>
      <c r="CA163" s="430" t="str">
        <f t="shared" si="162"/>
        <v>7</v>
      </c>
      <c r="CB163" s="429">
        <f t="shared" si="163"/>
        <v>6</v>
      </c>
      <c r="CC163" s="429">
        <f t="shared" si="164"/>
        <v>6</v>
      </c>
      <c r="CD163" s="429">
        <f t="shared" si="165"/>
        <v>20.100000000000001</v>
      </c>
      <c r="CE163" s="430">
        <f t="shared" si="166"/>
        <v>32</v>
      </c>
      <c r="CF163" s="430" t="str">
        <f t="shared" si="167"/>
        <v>B2</v>
      </c>
      <c r="CG163" s="686"/>
      <c r="CH163" s="425">
        <f>'STUDENT PROFILE'!$A$31</f>
        <v>25</v>
      </c>
      <c r="CI163" s="426" t="str">
        <f>'STUDENT PROFILE'!$C$31</f>
        <v>Yogesh Kumar</v>
      </c>
      <c r="CJ163" s="427">
        <f>'STUDENT PROFILE'!$D$31</f>
        <v>2771</v>
      </c>
      <c r="CK163" s="429">
        <f t="shared" si="126"/>
        <v>6</v>
      </c>
      <c r="CL163" s="429">
        <f t="shared" si="127"/>
        <v>6</v>
      </c>
      <c r="CM163" s="429">
        <f t="shared" si="128"/>
        <v>18</v>
      </c>
      <c r="CN163" s="430">
        <f t="shared" si="129"/>
        <v>30</v>
      </c>
      <c r="CO163" s="429">
        <f t="shared" si="130"/>
        <v>6</v>
      </c>
      <c r="CP163" s="429">
        <f t="shared" si="131"/>
        <v>6</v>
      </c>
      <c r="CQ163" s="429">
        <f t="shared" si="132"/>
        <v>20.100000000000001</v>
      </c>
      <c r="CR163" s="433">
        <f t="shared" si="133"/>
        <v>32</v>
      </c>
      <c r="CS163" s="433">
        <f t="shared" si="168"/>
        <v>60</v>
      </c>
      <c r="CT163" s="433">
        <f t="shared" si="169"/>
        <v>64</v>
      </c>
      <c r="CU163" s="430">
        <f t="shared" si="170"/>
        <v>62</v>
      </c>
      <c r="CV163" s="430" t="str">
        <f t="shared" si="171"/>
        <v>B2</v>
      </c>
      <c r="CW163" s="430" t="str">
        <f t="shared" si="172"/>
        <v>7</v>
      </c>
      <c r="CX163" s="686"/>
      <c r="CY163" s="425">
        <f>'STUDENT PROFILE'!$A$31</f>
        <v>25</v>
      </c>
      <c r="CZ163" s="426" t="str">
        <f>'STUDENT PROFILE'!$C$31</f>
        <v>Yogesh Kumar</v>
      </c>
      <c r="DA163" s="471">
        <f>'STUDENT PROFILE'!$D$31</f>
        <v>2771</v>
      </c>
      <c r="DB163" s="429" t="str">
        <f t="shared" si="173"/>
        <v>C1</v>
      </c>
      <c r="DC163" s="429" t="str">
        <f t="shared" si="174"/>
        <v>C1</v>
      </c>
      <c r="DD163" s="429" t="str">
        <f t="shared" si="175"/>
        <v>C1</v>
      </c>
      <c r="DE163" s="430" t="str">
        <f t="shared" si="176"/>
        <v>C1</v>
      </c>
      <c r="DF163" s="429" t="str">
        <f t="shared" si="177"/>
        <v>C1</v>
      </c>
      <c r="DG163" s="429" t="str">
        <f t="shared" si="178"/>
        <v>C1</v>
      </c>
      <c r="DH163" s="429" t="str">
        <f t="shared" si="179"/>
        <v>B2</v>
      </c>
      <c r="DI163" s="433">
        <f t="shared" si="180"/>
        <v>0</v>
      </c>
      <c r="DJ163" s="430" t="str">
        <f t="shared" si="181"/>
        <v>C1</v>
      </c>
      <c r="DK163" s="430" t="str">
        <f t="shared" si="182"/>
        <v>B2</v>
      </c>
      <c r="DL163" s="430" t="str">
        <f t="shared" si="183"/>
        <v>B2</v>
      </c>
    </row>
    <row r="164" spans="1:116" ht="15" customHeight="1">
      <c r="A164" s="686"/>
      <c r="B164" s="425">
        <f>'STUDENT PROFILE'!$A$32</f>
        <v>26</v>
      </c>
      <c r="C164" s="426" t="str">
        <f>'STUDENT PROFILE'!$C$32</f>
        <v>Nisha</v>
      </c>
      <c r="D164" s="427">
        <f>'STUDENT PROFILE'!$D$32</f>
        <v>2795</v>
      </c>
      <c r="E164" s="428">
        <v>5</v>
      </c>
      <c r="F164" s="428">
        <v>5</v>
      </c>
      <c r="G164" s="428">
        <v>5</v>
      </c>
      <c r="H164" s="428"/>
      <c r="I164" s="428"/>
      <c r="J164" s="428">
        <v>25</v>
      </c>
      <c r="K164" s="429">
        <f t="shared" si="135"/>
        <v>40</v>
      </c>
      <c r="L164" s="429">
        <f t="shared" si="184"/>
        <v>50</v>
      </c>
      <c r="M164" s="430" t="str">
        <f t="shared" si="136"/>
        <v>C2</v>
      </c>
      <c r="N164" s="430" t="str">
        <f t="shared" si="137"/>
        <v>5</v>
      </c>
      <c r="O164" s="728"/>
      <c r="P164" s="425">
        <f>'STUDENT PROFILE'!$A$32</f>
        <v>26</v>
      </c>
      <c r="Q164" s="426" t="str">
        <f>'STUDENT PROFILE'!$C$32</f>
        <v>Nisha</v>
      </c>
      <c r="R164" s="427">
        <f>'STUDENT PROFILE'!$D$32</f>
        <v>2795</v>
      </c>
      <c r="S164" s="428">
        <v>5</v>
      </c>
      <c r="T164" s="428">
        <v>5</v>
      </c>
      <c r="U164" s="428">
        <v>5</v>
      </c>
      <c r="V164" s="428"/>
      <c r="W164" s="428"/>
      <c r="X164" s="428">
        <v>25</v>
      </c>
      <c r="Y164" s="429">
        <f t="shared" si="138"/>
        <v>40</v>
      </c>
      <c r="Z164" s="429">
        <f t="shared" si="139"/>
        <v>50</v>
      </c>
      <c r="AA164" s="430" t="str">
        <f t="shared" si="140"/>
        <v>C2</v>
      </c>
      <c r="AB164" s="430" t="str">
        <f t="shared" si="141"/>
        <v>5</v>
      </c>
      <c r="AC164" s="686"/>
      <c r="AD164" s="425">
        <f>'STUDENT PROFILE'!$A$32</f>
        <v>26</v>
      </c>
      <c r="AE164" s="426" t="str">
        <f>'STUDENT PROFILE'!$C$32</f>
        <v>Nisha</v>
      </c>
      <c r="AF164" s="427">
        <f>'STUDENT PROFILE'!$D$32</f>
        <v>2795</v>
      </c>
      <c r="AG164" s="431">
        <v>50</v>
      </c>
      <c r="AH164" s="429">
        <f t="shared" si="142"/>
        <v>45</v>
      </c>
      <c r="AI164" s="429">
        <f t="shared" si="143"/>
        <v>50</v>
      </c>
      <c r="AJ164" s="430" t="str">
        <f t="shared" si="144"/>
        <v>C2</v>
      </c>
      <c r="AK164" s="430" t="str">
        <f t="shared" si="145"/>
        <v>5</v>
      </c>
      <c r="AL164" s="429">
        <f t="shared" si="146"/>
        <v>5</v>
      </c>
      <c r="AM164" s="429">
        <f t="shared" si="147"/>
        <v>5</v>
      </c>
      <c r="AN164" s="429">
        <f t="shared" si="148"/>
        <v>15</v>
      </c>
      <c r="AO164" s="430">
        <f t="shared" si="149"/>
        <v>25</v>
      </c>
      <c r="AP164" s="430" t="str">
        <f t="shared" si="150"/>
        <v>C2</v>
      </c>
      <c r="AQ164" s="686"/>
      <c r="AR164" s="425">
        <f>'STUDENT PROFILE'!$A$32</f>
        <v>26</v>
      </c>
      <c r="AS164" s="426" t="str">
        <f>'STUDENT PROFILE'!$C$32</f>
        <v>Nisha</v>
      </c>
      <c r="AT164" s="427">
        <f>'STUDENT PROFILE'!$D$32</f>
        <v>2795</v>
      </c>
      <c r="AU164" s="428">
        <v>5</v>
      </c>
      <c r="AV164" s="428">
        <v>5</v>
      </c>
      <c r="AW164" s="428">
        <v>5</v>
      </c>
      <c r="AX164" s="428"/>
      <c r="AY164" s="428"/>
      <c r="AZ164" s="428">
        <v>25</v>
      </c>
      <c r="BA164" s="429">
        <f t="shared" si="151"/>
        <v>40</v>
      </c>
      <c r="BB164" s="429">
        <f t="shared" si="152"/>
        <v>50</v>
      </c>
      <c r="BC164" s="430" t="str">
        <f t="shared" si="153"/>
        <v>C2</v>
      </c>
      <c r="BD164" s="430" t="str">
        <f t="shared" si="154"/>
        <v>5</v>
      </c>
      <c r="BE164" s="686"/>
      <c r="BF164" s="425">
        <f>'STUDENT PROFILE'!$A$32</f>
        <v>26</v>
      </c>
      <c r="BG164" s="426" t="str">
        <f>'STUDENT PROFILE'!$C$32</f>
        <v>Nisha</v>
      </c>
      <c r="BH164" s="427">
        <f>'STUDENT PROFILE'!$D$32</f>
        <v>2795</v>
      </c>
      <c r="BI164" s="428">
        <v>5</v>
      </c>
      <c r="BJ164" s="428">
        <v>5</v>
      </c>
      <c r="BK164" s="428">
        <v>5</v>
      </c>
      <c r="BL164" s="428"/>
      <c r="BM164" s="428"/>
      <c r="BN164" s="428">
        <v>25</v>
      </c>
      <c r="BO164" s="429">
        <f t="shared" si="155"/>
        <v>40</v>
      </c>
      <c r="BP164" s="429">
        <f t="shared" si="156"/>
        <v>50</v>
      </c>
      <c r="BQ164" s="430" t="str">
        <f t="shared" si="157"/>
        <v>C2</v>
      </c>
      <c r="BR164" s="430" t="str">
        <f t="shared" si="158"/>
        <v>5</v>
      </c>
      <c r="BS164" s="686"/>
      <c r="BT164" s="464">
        <f>'STUDENT PROFILE'!$A$32</f>
        <v>26</v>
      </c>
      <c r="BU164" s="465" t="str">
        <f>'STUDENT PROFILE'!$C$32</f>
        <v>Nisha</v>
      </c>
      <c r="BV164" s="466">
        <f>'STUDENT PROFILE'!$D$32</f>
        <v>2795</v>
      </c>
      <c r="BW164" s="431">
        <v>50</v>
      </c>
      <c r="BX164" s="429">
        <f t="shared" si="159"/>
        <v>50</v>
      </c>
      <c r="BY164" s="429">
        <f t="shared" si="160"/>
        <v>56</v>
      </c>
      <c r="BZ164" s="430" t="str">
        <f t="shared" si="161"/>
        <v>C1</v>
      </c>
      <c r="CA164" s="430" t="str">
        <f t="shared" si="162"/>
        <v>6</v>
      </c>
      <c r="CB164" s="429">
        <f t="shared" si="163"/>
        <v>5</v>
      </c>
      <c r="CC164" s="429">
        <f t="shared" si="164"/>
        <v>5</v>
      </c>
      <c r="CD164" s="429">
        <f t="shared" si="165"/>
        <v>16.8</v>
      </c>
      <c r="CE164" s="430">
        <f t="shared" si="166"/>
        <v>27</v>
      </c>
      <c r="CF164" s="430" t="str">
        <f t="shared" si="167"/>
        <v>C1</v>
      </c>
      <c r="CG164" s="686"/>
      <c r="CH164" s="425">
        <f>'STUDENT PROFILE'!$A$32</f>
        <v>26</v>
      </c>
      <c r="CI164" s="426" t="str">
        <f>'STUDENT PROFILE'!$C$32</f>
        <v>Nisha</v>
      </c>
      <c r="CJ164" s="427">
        <f>'STUDENT PROFILE'!$D$32</f>
        <v>2795</v>
      </c>
      <c r="CK164" s="429">
        <f t="shared" si="126"/>
        <v>5</v>
      </c>
      <c r="CL164" s="429">
        <f t="shared" si="127"/>
        <v>5</v>
      </c>
      <c r="CM164" s="429">
        <f t="shared" si="128"/>
        <v>15</v>
      </c>
      <c r="CN164" s="430">
        <f t="shared" si="129"/>
        <v>25</v>
      </c>
      <c r="CO164" s="429">
        <f t="shared" si="130"/>
        <v>5</v>
      </c>
      <c r="CP164" s="429">
        <f t="shared" si="131"/>
        <v>5</v>
      </c>
      <c r="CQ164" s="429">
        <f t="shared" si="132"/>
        <v>16.8</v>
      </c>
      <c r="CR164" s="433">
        <f t="shared" si="133"/>
        <v>27</v>
      </c>
      <c r="CS164" s="433">
        <f t="shared" si="168"/>
        <v>50</v>
      </c>
      <c r="CT164" s="433">
        <f t="shared" si="169"/>
        <v>53</v>
      </c>
      <c r="CU164" s="430">
        <f t="shared" si="170"/>
        <v>52</v>
      </c>
      <c r="CV164" s="430" t="str">
        <f t="shared" si="171"/>
        <v>C1</v>
      </c>
      <c r="CW164" s="430" t="str">
        <f t="shared" si="172"/>
        <v>6</v>
      </c>
      <c r="CX164" s="686"/>
      <c r="CY164" s="425">
        <f>'STUDENT PROFILE'!$A$32</f>
        <v>26</v>
      </c>
      <c r="CZ164" s="426" t="str">
        <f>'STUDENT PROFILE'!$C$32</f>
        <v>Nisha</v>
      </c>
      <c r="DA164" s="471">
        <f>'STUDENT PROFILE'!$D$32</f>
        <v>2795</v>
      </c>
      <c r="DB164" s="429" t="str">
        <f t="shared" si="173"/>
        <v>C2</v>
      </c>
      <c r="DC164" s="429" t="str">
        <f t="shared" si="174"/>
        <v>C2</v>
      </c>
      <c r="DD164" s="429" t="str">
        <f t="shared" si="175"/>
        <v>C2</v>
      </c>
      <c r="DE164" s="430" t="str">
        <f t="shared" si="176"/>
        <v>C2</v>
      </c>
      <c r="DF164" s="429" t="str">
        <f t="shared" si="177"/>
        <v>C2</v>
      </c>
      <c r="DG164" s="429" t="str">
        <f t="shared" si="178"/>
        <v>C2</v>
      </c>
      <c r="DH164" s="429" t="str">
        <f t="shared" si="179"/>
        <v>C1</v>
      </c>
      <c r="DI164" s="433">
        <f t="shared" si="180"/>
        <v>0</v>
      </c>
      <c r="DJ164" s="430" t="str">
        <f t="shared" si="181"/>
        <v>C2</v>
      </c>
      <c r="DK164" s="430" t="str">
        <f t="shared" si="182"/>
        <v>C1</v>
      </c>
      <c r="DL164" s="430" t="str">
        <f t="shared" si="183"/>
        <v>C1</v>
      </c>
    </row>
    <row r="165" spans="1:116" ht="15" customHeight="1">
      <c r="A165" s="686"/>
      <c r="B165" s="425">
        <f>'STUDENT PROFILE'!$A$33</f>
        <v>27</v>
      </c>
      <c r="C165" s="426" t="str">
        <f>'STUDENT PROFILE'!$C$33</f>
        <v>Hitesh Kumar</v>
      </c>
      <c r="D165" s="427">
        <f>'STUDENT PROFILE'!$D$33</f>
        <v>2800</v>
      </c>
      <c r="E165" s="428">
        <v>5</v>
      </c>
      <c r="F165" s="428">
        <v>5</v>
      </c>
      <c r="G165" s="428">
        <v>5</v>
      </c>
      <c r="H165" s="428"/>
      <c r="I165" s="428"/>
      <c r="J165" s="428">
        <v>25</v>
      </c>
      <c r="K165" s="429">
        <f t="shared" si="135"/>
        <v>40</v>
      </c>
      <c r="L165" s="429">
        <f t="shared" si="184"/>
        <v>50</v>
      </c>
      <c r="M165" s="430" t="str">
        <f t="shared" si="136"/>
        <v>C2</v>
      </c>
      <c r="N165" s="430" t="str">
        <f t="shared" si="137"/>
        <v>5</v>
      </c>
      <c r="O165" s="728"/>
      <c r="P165" s="425">
        <f>'STUDENT PROFILE'!$A$33</f>
        <v>27</v>
      </c>
      <c r="Q165" s="426" t="str">
        <f>'STUDENT PROFILE'!$C$33</f>
        <v>Hitesh Kumar</v>
      </c>
      <c r="R165" s="427">
        <f>'STUDENT PROFILE'!$D$33</f>
        <v>2800</v>
      </c>
      <c r="S165" s="428">
        <v>5</v>
      </c>
      <c r="T165" s="428">
        <v>5</v>
      </c>
      <c r="U165" s="428">
        <v>5</v>
      </c>
      <c r="V165" s="428"/>
      <c r="W165" s="428"/>
      <c r="X165" s="428">
        <v>25</v>
      </c>
      <c r="Y165" s="429">
        <f t="shared" si="138"/>
        <v>40</v>
      </c>
      <c r="Z165" s="429">
        <f t="shared" si="139"/>
        <v>50</v>
      </c>
      <c r="AA165" s="430" t="str">
        <f t="shared" si="140"/>
        <v>C2</v>
      </c>
      <c r="AB165" s="430" t="str">
        <f t="shared" si="141"/>
        <v>5</v>
      </c>
      <c r="AC165" s="686"/>
      <c r="AD165" s="425">
        <f>'STUDENT PROFILE'!$A$33</f>
        <v>27</v>
      </c>
      <c r="AE165" s="426" t="str">
        <f>'STUDENT PROFILE'!$C$33</f>
        <v>Hitesh Kumar</v>
      </c>
      <c r="AF165" s="427">
        <f>'STUDENT PROFILE'!$D$33</f>
        <v>2800</v>
      </c>
      <c r="AG165" s="431">
        <v>50</v>
      </c>
      <c r="AH165" s="429">
        <f t="shared" si="142"/>
        <v>45</v>
      </c>
      <c r="AI165" s="429">
        <f t="shared" si="143"/>
        <v>50</v>
      </c>
      <c r="AJ165" s="430" t="str">
        <f t="shared" si="144"/>
        <v>C2</v>
      </c>
      <c r="AK165" s="430" t="str">
        <f t="shared" si="145"/>
        <v>5</v>
      </c>
      <c r="AL165" s="429">
        <f t="shared" si="146"/>
        <v>5</v>
      </c>
      <c r="AM165" s="429">
        <f t="shared" si="147"/>
        <v>5</v>
      </c>
      <c r="AN165" s="429">
        <f t="shared" si="148"/>
        <v>15</v>
      </c>
      <c r="AO165" s="430">
        <f t="shared" si="149"/>
        <v>25</v>
      </c>
      <c r="AP165" s="430" t="str">
        <f t="shared" si="150"/>
        <v>C2</v>
      </c>
      <c r="AQ165" s="686"/>
      <c r="AR165" s="425">
        <f>'STUDENT PROFILE'!$A$33</f>
        <v>27</v>
      </c>
      <c r="AS165" s="426" t="str">
        <f>'STUDENT PROFILE'!$C$33</f>
        <v>Hitesh Kumar</v>
      </c>
      <c r="AT165" s="427">
        <f>'STUDENT PROFILE'!$D$33</f>
        <v>2800</v>
      </c>
      <c r="AU165" s="428">
        <v>5</v>
      </c>
      <c r="AV165" s="428">
        <v>5</v>
      </c>
      <c r="AW165" s="428">
        <v>5</v>
      </c>
      <c r="AX165" s="428"/>
      <c r="AY165" s="428"/>
      <c r="AZ165" s="428">
        <v>25</v>
      </c>
      <c r="BA165" s="429">
        <f t="shared" si="151"/>
        <v>40</v>
      </c>
      <c r="BB165" s="429">
        <f t="shared" si="152"/>
        <v>50</v>
      </c>
      <c r="BC165" s="430" t="str">
        <f t="shared" si="153"/>
        <v>C2</v>
      </c>
      <c r="BD165" s="430" t="str">
        <f t="shared" si="154"/>
        <v>5</v>
      </c>
      <c r="BE165" s="686"/>
      <c r="BF165" s="425">
        <f>'STUDENT PROFILE'!$A$33</f>
        <v>27</v>
      </c>
      <c r="BG165" s="426" t="str">
        <f>'STUDENT PROFILE'!$C$33</f>
        <v>Hitesh Kumar</v>
      </c>
      <c r="BH165" s="427">
        <f>'STUDENT PROFILE'!$D$33</f>
        <v>2800</v>
      </c>
      <c r="BI165" s="428">
        <v>5</v>
      </c>
      <c r="BJ165" s="428">
        <v>5</v>
      </c>
      <c r="BK165" s="428">
        <v>5</v>
      </c>
      <c r="BL165" s="428"/>
      <c r="BM165" s="428"/>
      <c r="BN165" s="428">
        <v>25</v>
      </c>
      <c r="BO165" s="429">
        <f t="shared" si="155"/>
        <v>40</v>
      </c>
      <c r="BP165" s="429">
        <f t="shared" si="156"/>
        <v>50</v>
      </c>
      <c r="BQ165" s="430" t="str">
        <f t="shared" si="157"/>
        <v>C2</v>
      </c>
      <c r="BR165" s="430" t="str">
        <f t="shared" si="158"/>
        <v>5</v>
      </c>
      <c r="BS165" s="686"/>
      <c r="BT165" s="464">
        <f>'STUDENT PROFILE'!$A$33</f>
        <v>27</v>
      </c>
      <c r="BU165" s="465" t="str">
        <f>'STUDENT PROFILE'!$C$33</f>
        <v>Hitesh Kumar</v>
      </c>
      <c r="BV165" s="466">
        <f>'STUDENT PROFILE'!$D$33</f>
        <v>2800</v>
      </c>
      <c r="BW165" s="431">
        <v>50</v>
      </c>
      <c r="BX165" s="429">
        <f t="shared" si="159"/>
        <v>50</v>
      </c>
      <c r="BY165" s="429">
        <f t="shared" si="160"/>
        <v>56</v>
      </c>
      <c r="BZ165" s="430" t="str">
        <f t="shared" si="161"/>
        <v>C1</v>
      </c>
      <c r="CA165" s="430" t="str">
        <f t="shared" si="162"/>
        <v>6</v>
      </c>
      <c r="CB165" s="429">
        <f t="shared" si="163"/>
        <v>5</v>
      </c>
      <c r="CC165" s="429">
        <f t="shared" si="164"/>
        <v>5</v>
      </c>
      <c r="CD165" s="429">
        <f t="shared" si="165"/>
        <v>16.8</v>
      </c>
      <c r="CE165" s="430">
        <f t="shared" si="166"/>
        <v>27</v>
      </c>
      <c r="CF165" s="430" t="str">
        <f t="shared" si="167"/>
        <v>C1</v>
      </c>
      <c r="CG165" s="686"/>
      <c r="CH165" s="425">
        <f>'STUDENT PROFILE'!$A$33</f>
        <v>27</v>
      </c>
      <c r="CI165" s="426" t="str">
        <f>'STUDENT PROFILE'!$C$33</f>
        <v>Hitesh Kumar</v>
      </c>
      <c r="CJ165" s="427">
        <f>'STUDENT PROFILE'!$D$33</f>
        <v>2800</v>
      </c>
      <c r="CK165" s="429">
        <f t="shared" si="126"/>
        <v>5</v>
      </c>
      <c r="CL165" s="429">
        <f t="shared" si="127"/>
        <v>5</v>
      </c>
      <c r="CM165" s="429">
        <f t="shared" si="128"/>
        <v>15</v>
      </c>
      <c r="CN165" s="430">
        <f t="shared" si="129"/>
        <v>25</v>
      </c>
      <c r="CO165" s="429">
        <f t="shared" si="130"/>
        <v>5</v>
      </c>
      <c r="CP165" s="429">
        <f t="shared" si="131"/>
        <v>5</v>
      </c>
      <c r="CQ165" s="429">
        <f t="shared" si="132"/>
        <v>16.8</v>
      </c>
      <c r="CR165" s="433">
        <f t="shared" si="133"/>
        <v>27</v>
      </c>
      <c r="CS165" s="433">
        <f t="shared" si="168"/>
        <v>50</v>
      </c>
      <c r="CT165" s="433">
        <f t="shared" si="169"/>
        <v>53</v>
      </c>
      <c r="CU165" s="430">
        <f t="shared" si="170"/>
        <v>52</v>
      </c>
      <c r="CV165" s="430" t="str">
        <f t="shared" si="171"/>
        <v>C1</v>
      </c>
      <c r="CW165" s="430" t="str">
        <f t="shared" si="172"/>
        <v>6</v>
      </c>
      <c r="CX165" s="686"/>
      <c r="CY165" s="425">
        <f>'STUDENT PROFILE'!$A$33</f>
        <v>27</v>
      </c>
      <c r="CZ165" s="426" t="str">
        <f>'STUDENT PROFILE'!$C$33</f>
        <v>Hitesh Kumar</v>
      </c>
      <c r="DA165" s="471">
        <f>'STUDENT PROFILE'!$D$33</f>
        <v>2800</v>
      </c>
      <c r="DB165" s="429" t="str">
        <f t="shared" si="173"/>
        <v>C2</v>
      </c>
      <c r="DC165" s="429" t="str">
        <f t="shared" si="174"/>
        <v>C2</v>
      </c>
      <c r="DD165" s="429" t="str">
        <f t="shared" si="175"/>
        <v>C2</v>
      </c>
      <c r="DE165" s="430" t="str">
        <f t="shared" si="176"/>
        <v>C2</v>
      </c>
      <c r="DF165" s="429" t="str">
        <f t="shared" si="177"/>
        <v>C2</v>
      </c>
      <c r="DG165" s="429" t="str">
        <f t="shared" si="178"/>
        <v>C2</v>
      </c>
      <c r="DH165" s="429" t="str">
        <f t="shared" si="179"/>
        <v>C1</v>
      </c>
      <c r="DI165" s="433">
        <f t="shared" si="180"/>
        <v>0</v>
      </c>
      <c r="DJ165" s="430" t="str">
        <f t="shared" si="181"/>
        <v>C2</v>
      </c>
      <c r="DK165" s="430" t="str">
        <f t="shared" si="182"/>
        <v>C1</v>
      </c>
      <c r="DL165" s="430" t="str">
        <f t="shared" si="183"/>
        <v>C1</v>
      </c>
    </row>
    <row r="166" spans="1:116" ht="15" customHeight="1">
      <c r="A166" s="686"/>
      <c r="B166" s="425">
        <f>'STUDENT PROFILE'!$A$34</f>
        <v>28</v>
      </c>
      <c r="C166" s="426" t="str">
        <f>'STUDENT PROFILE'!$C$34</f>
        <v>Dushyant</v>
      </c>
      <c r="D166" s="427">
        <f>'STUDENT PROFILE'!$D$34</f>
        <v>2801</v>
      </c>
      <c r="E166" s="428">
        <v>5</v>
      </c>
      <c r="F166" s="428">
        <v>5</v>
      </c>
      <c r="G166" s="428">
        <v>5</v>
      </c>
      <c r="H166" s="428"/>
      <c r="I166" s="428"/>
      <c r="J166" s="428">
        <v>25</v>
      </c>
      <c r="K166" s="429">
        <f t="shared" si="135"/>
        <v>40</v>
      </c>
      <c r="L166" s="429">
        <f t="shared" si="184"/>
        <v>50</v>
      </c>
      <c r="M166" s="430" t="str">
        <f t="shared" si="136"/>
        <v>C2</v>
      </c>
      <c r="N166" s="430" t="str">
        <f t="shared" si="137"/>
        <v>5</v>
      </c>
      <c r="O166" s="728"/>
      <c r="P166" s="425">
        <f>'STUDENT PROFILE'!$A$34</f>
        <v>28</v>
      </c>
      <c r="Q166" s="426" t="str">
        <f>'STUDENT PROFILE'!$C$34</f>
        <v>Dushyant</v>
      </c>
      <c r="R166" s="427">
        <f>'STUDENT PROFILE'!$D$34</f>
        <v>2801</v>
      </c>
      <c r="S166" s="428">
        <v>5</v>
      </c>
      <c r="T166" s="428">
        <v>5</v>
      </c>
      <c r="U166" s="428">
        <v>5</v>
      </c>
      <c r="V166" s="428"/>
      <c r="W166" s="428"/>
      <c r="X166" s="428">
        <v>25</v>
      </c>
      <c r="Y166" s="429">
        <f t="shared" si="138"/>
        <v>40</v>
      </c>
      <c r="Z166" s="429">
        <f t="shared" si="139"/>
        <v>50</v>
      </c>
      <c r="AA166" s="430" t="str">
        <f t="shared" si="140"/>
        <v>C2</v>
      </c>
      <c r="AB166" s="430" t="str">
        <f t="shared" si="141"/>
        <v>5</v>
      </c>
      <c r="AC166" s="686"/>
      <c r="AD166" s="425">
        <f>'STUDENT PROFILE'!$A$34</f>
        <v>28</v>
      </c>
      <c r="AE166" s="426" t="str">
        <f>'STUDENT PROFILE'!$C$34</f>
        <v>Dushyant</v>
      </c>
      <c r="AF166" s="427">
        <f>'STUDENT PROFILE'!$D$34</f>
        <v>2801</v>
      </c>
      <c r="AG166" s="431">
        <v>50</v>
      </c>
      <c r="AH166" s="429">
        <f t="shared" si="142"/>
        <v>45</v>
      </c>
      <c r="AI166" s="429">
        <f t="shared" si="143"/>
        <v>50</v>
      </c>
      <c r="AJ166" s="430" t="str">
        <f t="shared" si="144"/>
        <v>C2</v>
      </c>
      <c r="AK166" s="430" t="str">
        <f t="shared" si="145"/>
        <v>5</v>
      </c>
      <c r="AL166" s="429">
        <f t="shared" si="146"/>
        <v>5</v>
      </c>
      <c r="AM166" s="429">
        <f t="shared" si="147"/>
        <v>5</v>
      </c>
      <c r="AN166" s="429">
        <f t="shared" si="148"/>
        <v>15</v>
      </c>
      <c r="AO166" s="430">
        <f t="shared" si="149"/>
        <v>25</v>
      </c>
      <c r="AP166" s="430" t="str">
        <f t="shared" si="150"/>
        <v>C2</v>
      </c>
      <c r="AQ166" s="686"/>
      <c r="AR166" s="425">
        <f>'STUDENT PROFILE'!$A$34</f>
        <v>28</v>
      </c>
      <c r="AS166" s="426" t="str">
        <f>'STUDENT PROFILE'!$C$34</f>
        <v>Dushyant</v>
      </c>
      <c r="AT166" s="427">
        <f>'STUDENT PROFILE'!$D$34</f>
        <v>2801</v>
      </c>
      <c r="AU166" s="428">
        <v>5</v>
      </c>
      <c r="AV166" s="428">
        <v>5</v>
      </c>
      <c r="AW166" s="428">
        <v>5</v>
      </c>
      <c r="AX166" s="428"/>
      <c r="AY166" s="428"/>
      <c r="AZ166" s="428">
        <v>25</v>
      </c>
      <c r="BA166" s="429">
        <f t="shared" si="151"/>
        <v>40</v>
      </c>
      <c r="BB166" s="429">
        <f t="shared" si="152"/>
        <v>50</v>
      </c>
      <c r="BC166" s="430" t="str">
        <f t="shared" si="153"/>
        <v>C2</v>
      </c>
      <c r="BD166" s="430" t="str">
        <f t="shared" si="154"/>
        <v>5</v>
      </c>
      <c r="BE166" s="686"/>
      <c r="BF166" s="425">
        <f>'STUDENT PROFILE'!$A$34</f>
        <v>28</v>
      </c>
      <c r="BG166" s="426" t="str">
        <f>'STUDENT PROFILE'!$C$34</f>
        <v>Dushyant</v>
      </c>
      <c r="BH166" s="427">
        <f>'STUDENT PROFILE'!$D$34</f>
        <v>2801</v>
      </c>
      <c r="BI166" s="428">
        <v>5</v>
      </c>
      <c r="BJ166" s="428">
        <v>5</v>
      </c>
      <c r="BK166" s="428">
        <v>5</v>
      </c>
      <c r="BL166" s="428"/>
      <c r="BM166" s="428"/>
      <c r="BN166" s="428">
        <v>25</v>
      </c>
      <c r="BO166" s="429">
        <f t="shared" si="155"/>
        <v>40</v>
      </c>
      <c r="BP166" s="429">
        <f t="shared" si="156"/>
        <v>50</v>
      </c>
      <c r="BQ166" s="430" t="str">
        <f t="shared" si="157"/>
        <v>C2</v>
      </c>
      <c r="BR166" s="430" t="str">
        <f t="shared" si="158"/>
        <v>5</v>
      </c>
      <c r="BS166" s="686"/>
      <c r="BT166" s="464">
        <f>'STUDENT PROFILE'!$A$34</f>
        <v>28</v>
      </c>
      <c r="BU166" s="465" t="str">
        <f>'STUDENT PROFILE'!$C$34</f>
        <v>Dushyant</v>
      </c>
      <c r="BV166" s="466">
        <f>'STUDENT PROFILE'!$D$34</f>
        <v>2801</v>
      </c>
      <c r="BW166" s="431">
        <v>50</v>
      </c>
      <c r="BX166" s="429">
        <f t="shared" si="159"/>
        <v>50</v>
      </c>
      <c r="BY166" s="429">
        <f t="shared" si="160"/>
        <v>56</v>
      </c>
      <c r="BZ166" s="430" t="str">
        <f t="shared" si="161"/>
        <v>C1</v>
      </c>
      <c r="CA166" s="430" t="str">
        <f t="shared" si="162"/>
        <v>6</v>
      </c>
      <c r="CB166" s="429">
        <f t="shared" si="163"/>
        <v>5</v>
      </c>
      <c r="CC166" s="429">
        <f t="shared" si="164"/>
        <v>5</v>
      </c>
      <c r="CD166" s="429">
        <f t="shared" si="165"/>
        <v>16.8</v>
      </c>
      <c r="CE166" s="430">
        <f t="shared" si="166"/>
        <v>27</v>
      </c>
      <c r="CF166" s="430" t="str">
        <f t="shared" si="167"/>
        <v>C1</v>
      </c>
      <c r="CG166" s="686"/>
      <c r="CH166" s="425">
        <f>'STUDENT PROFILE'!$A$34</f>
        <v>28</v>
      </c>
      <c r="CI166" s="426" t="str">
        <f>'STUDENT PROFILE'!$C$34</f>
        <v>Dushyant</v>
      </c>
      <c r="CJ166" s="427">
        <f>'STUDENT PROFILE'!$D$34</f>
        <v>2801</v>
      </c>
      <c r="CK166" s="429">
        <f t="shared" si="126"/>
        <v>5</v>
      </c>
      <c r="CL166" s="429">
        <f t="shared" si="127"/>
        <v>5</v>
      </c>
      <c r="CM166" s="429">
        <f t="shared" si="128"/>
        <v>15</v>
      </c>
      <c r="CN166" s="430">
        <f t="shared" si="129"/>
        <v>25</v>
      </c>
      <c r="CO166" s="429">
        <f t="shared" si="130"/>
        <v>5</v>
      </c>
      <c r="CP166" s="429">
        <f t="shared" si="131"/>
        <v>5</v>
      </c>
      <c r="CQ166" s="429">
        <f t="shared" si="132"/>
        <v>16.8</v>
      </c>
      <c r="CR166" s="433">
        <f t="shared" si="133"/>
        <v>27</v>
      </c>
      <c r="CS166" s="433">
        <f t="shared" si="168"/>
        <v>50</v>
      </c>
      <c r="CT166" s="433">
        <f t="shared" si="169"/>
        <v>53</v>
      </c>
      <c r="CU166" s="430">
        <f t="shared" si="170"/>
        <v>52</v>
      </c>
      <c r="CV166" s="430" t="str">
        <f t="shared" si="171"/>
        <v>C1</v>
      </c>
      <c r="CW166" s="430" t="str">
        <f t="shared" si="172"/>
        <v>6</v>
      </c>
      <c r="CX166" s="686"/>
      <c r="CY166" s="425">
        <f>'STUDENT PROFILE'!$A$34</f>
        <v>28</v>
      </c>
      <c r="CZ166" s="426" t="str">
        <f>'STUDENT PROFILE'!$C$34</f>
        <v>Dushyant</v>
      </c>
      <c r="DA166" s="471">
        <f>'STUDENT PROFILE'!$D$34</f>
        <v>2801</v>
      </c>
      <c r="DB166" s="429" t="str">
        <f t="shared" si="173"/>
        <v>C2</v>
      </c>
      <c r="DC166" s="429" t="str">
        <f t="shared" si="174"/>
        <v>C2</v>
      </c>
      <c r="DD166" s="429" t="str">
        <f t="shared" si="175"/>
        <v>C2</v>
      </c>
      <c r="DE166" s="430" t="str">
        <f t="shared" si="176"/>
        <v>C2</v>
      </c>
      <c r="DF166" s="429" t="str">
        <f t="shared" si="177"/>
        <v>C2</v>
      </c>
      <c r="DG166" s="429" t="str">
        <f t="shared" si="178"/>
        <v>C2</v>
      </c>
      <c r="DH166" s="429" t="str">
        <f t="shared" si="179"/>
        <v>C1</v>
      </c>
      <c r="DI166" s="433">
        <f t="shared" si="180"/>
        <v>0</v>
      </c>
      <c r="DJ166" s="430" t="str">
        <f t="shared" si="181"/>
        <v>C2</v>
      </c>
      <c r="DK166" s="430" t="str">
        <f t="shared" si="182"/>
        <v>C1</v>
      </c>
      <c r="DL166" s="430" t="str">
        <f t="shared" si="183"/>
        <v>C1</v>
      </c>
    </row>
    <row r="167" spans="1:116" ht="15" customHeight="1">
      <c r="A167" s="686"/>
      <c r="B167" s="425">
        <f>'STUDENT PROFILE'!$A$35</f>
        <v>29</v>
      </c>
      <c r="C167" s="426" t="str">
        <f>'STUDENT PROFILE'!$C$35</f>
        <v>Ruchi</v>
      </c>
      <c r="D167" s="427">
        <f>'STUDENT PROFILE'!$D$35</f>
        <v>2804</v>
      </c>
      <c r="E167" s="428">
        <v>5</v>
      </c>
      <c r="F167" s="428">
        <v>5</v>
      </c>
      <c r="G167" s="428">
        <v>5</v>
      </c>
      <c r="H167" s="428"/>
      <c r="I167" s="428"/>
      <c r="J167" s="428">
        <v>25</v>
      </c>
      <c r="K167" s="429">
        <f t="shared" si="135"/>
        <v>40</v>
      </c>
      <c r="L167" s="429">
        <f t="shared" si="184"/>
        <v>50</v>
      </c>
      <c r="M167" s="430" t="str">
        <f t="shared" si="136"/>
        <v>C2</v>
      </c>
      <c r="N167" s="430" t="str">
        <f t="shared" si="137"/>
        <v>5</v>
      </c>
      <c r="O167" s="728"/>
      <c r="P167" s="425">
        <f>'STUDENT PROFILE'!$A$35</f>
        <v>29</v>
      </c>
      <c r="Q167" s="426" t="str">
        <f>'STUDENT PROFILE'!$C$35</f>
        <v>Ruchi</v>
      </c>
      <c r="R167" s="427">
        <f>'STUDENT PROFILE'!$D$35</f>
        <v>2804</v>
      </c>
      <c r="S167" s="428">
        <v>5</v>
      </c>
      <c r="T167" s="428">
        <v>5</v>
      </c>
      <c r="U167" s="428">
        <v>5</v>
      </c>
      <c r="V167" s="428"/>
      <c r="W167" s="428"/>
      <c r="X167" s="428">
        <v>25</v>
      </c>
      <c r="Y167" s="429">
        <f t="shared" si="138"/>
        <v>40</v>
      </c>
      <c r="Z167" s="429">
        <f t="shared" si="139"/>
        <v>50</v>
      </c>
      <c r="AA167" s="430" t="str">
        <f t="shared" si="140"/>
        <v>C2</v>
      </c>
      <c r="AB167" s="430" t="str">
        <f t="shared" si="141"/>
        <v>5</v>
      </c>
      <c r="AC167" s="686"/>
      <c r="AD167" s="425">
        <f>'STUDENT PROFILE'!$A$35</f>
        <v>29</v>
      </c>
      <c r="AE167" s="426" t="str">
        <f>'STUDENT PROFILE'!$C$35</f>
        <v>Ruchi</v>
      </c>
      <c r="AF167" s="427">
        <f>'STUDENT PROFILE'!$D$35</f>
        <v>2804</v>
      </c>
      <c r="AG167" s="431">
        <v>50</v>
      </c>
      <c r="AH167" s="429">
        <f t="shared" si="142"/>
        <v>45</v>
      </c>
      <c r="AI167" s="429">
        <f t="shared" si="143"/>
        <v>50</v>
      </c>
      <c r="AJ167" s="430" t="str">
        <f t="shared" si="144"/>
        <v>C2</v>
      </c>
      <c r="AK167" s="430" t="str">
        <f t="shared" si="145"/>
        <v>5</v>
      </c>
      <c r="AL167" s="429">
        <f t="shared" si="146"/>
        <v>5</v>
      </c>
      <c r="AM167" s="429">
        <f t="shared" si="147"/>
        <v>5</v>
      </c>
      <c r="AN167" s="429">
        <f t="shared" si="148"/>
        <v>15</v>
      </c>
      <c r="AO167" s="430">
        <f t="shared" si="149"/>
        <v>25</v>
      </c>
      <c r="AP167" s="430" t="str">
        <f t="shared" si="150"/>
        <v>C2</v>
      </c>
      <c r="AQ167" s="686"/>
      <c r="AR167" s="425">
        <f>'STUDENT PROFILE'!$A$35</f>
        <v>29</v>
      </c>
      <c r="AS167" s="426" t="str">
        <f>'STUDENT PROFILE'!$C$35</f>
        <v>Ruchi</v>
      </c>
      <c r="AT167" s="427">
        <f>'STUDENT PROFILE'!$D$35</f>
        <v>2804</v>
      </c>
      <c r="AU167" s="428">
        <v>5</v>
      </c>
      <c r="AV167" s="428">
        <v>5</v>
      </c>
      <c r="AW167" s="428">
        <v>5</v>
      </c>
      <c r="AX167" s="428"/>
      <c r="AY167" s="428"/>
      <c r="AZ167" s="428">
        <v>25</v>
      </c>
      <c r="BA167" s="429">
        <f t="shared" si="151"/>
        <v>40</v>
      </c>
      <c r="BB167" s="429">
        <f t="shared" si="152"/>
        <v>50</v>
      </c>
      <c r="BC167" s="430" t="str">
        <f t="shared" si="153"/>
        <v>C2</v>
      </c>
      <c r="BD167" s="430" t="str">
        <f t="shared" si="154"/>
        <v>5</v>
      </c>
      <c r="BE167" s="686"/>
      <c r="BF167" s="425">
        <f>'STUDENT PROFILE'!$A$35</f>
        <v>29</v>
      </c>
      <c r="BG167" s="426" t="str">
        <f>'STUDENT PROFILE'!$C$35</f>
        <v>Ruchi</v>
      </c>
      <c r="BH167" s="427">
        <f>'STUDENT PROFILE'!$D$35</f>
        <v>2804</v>
      </c>
      <c r="BI167" s="428">
        <v>5</v>
      </c>
      <c r="BJ167" s="428">
        <v>5</v>
      </c>
      <c r="BK167" s="428">
        <v>5</v>
      </c>
      <c r="BL167" s="428"/>
      <c r="BM167" s="428"/>
      <c r="BN167" s="428">
        <v>25</v>
      </c>
      <c r="BO167" s="429">
        <f t="shared" si="155"/>
        <v>40</v>
      </c>
      <c r="BP167" s="429">
        <f t="shared" si="156"/>
        <v>50</v>
      </c>
      <c r="BQ167" s="430" t="str">
        <f t="shared" si="157"/>
        <v>C2</v>
      </c>
      <c r="BR167" s="430" t="str">
        <f t="shared" si="158"/>
        <v>5</v>
      </c>
      <c r="BS167" s="686"/>
      <c r="BT167" s="464">
        <f>'STUDENT PROFILE'!$A$35</f>
        <v>29</v>
      </c>
      <c r="BU167" s="465" t="str">
        <f>'STUDENT PROFILE'!$C$35</f>
        <v>Ruchi</v>
      </c>
      <c r="BV167" s="466">
        <f>'STUDENT PROFILE'!$D$35</f>
        <v>2804</v>
      </c>
      <c r="BW167" s="431">
        <v>50</v>
      </c>
      <c r="BX167" s="429">
        <f t="shared" si="159"/>
        <v>50</v>
      </c>
      <c r="BY167" s="429">
        <f t="shared" si="160"/>
        <v>56</v>
      </c>
      <c r="BZ167" s="430" t="str">
        <f t="shared" si="161"/>
        <v>C1</v>
      </c>
      <c r="CA167" s="430" t="str">
        <f t="shared" si="162"/>
        <v>6</v>
      </c>
      <c r="CB167" s="429">
        <f t="shared" si="163"/>
        <v>5</v>
      </c>
      <c r="CC167" s="429">
        <f t="shared" si="164"/>
        <v>5</v>
      </c>
      <c r="CD167" s="429">
        <f t="shared" si="165"/>
        <v>16.8</v>
      </c>
      <c r="CE167" s="430">
        <f t="shared" si="166"/>
        <v>27</v>
      </c>
      <c r="CF167" s="430" t="str">
        <f t="shared" si="167"/>
        <v>C1</v>
      </c>
      <c r="CG167" s="686"/>
      <c r="CH167" s="425">
        <f>'STUDENT PROFILE'!$A$35</f>
        <v>29</v>
      </c>
      <c r="CI167" s="426" t="str">
        <f>'STUDENT PROFILE'!$C$35</f>
        <v>Ruchi</v>
      </c>
      <c r="CJ167" s="427">
        <f>'STUDENT PROFILE'!$D$35</f>
        <v>2804</v>
      </c>
      <c r="CK167" s="429">
        <f t="shared" si="126"/>
        <v>5</v>
      </c>
      <c r="CL167" s="429">
        <f t="shared" si="127"/>
        <v>5</v>
      </c>
      <c r="CM167" s="429">
        <f t="shared" si="128"/>
        <v>15</v>
      </c>
      <c r="CN167" s="430">
        <f t="shared" si="129"/>
        <v>25</v>
      </c>
      <c r="CO167" s="429">
        <f t="shared" si="130"/>
        <v>5</v>
      </c>
      <c r="CP167" s="429">
        <f t="shared" si="131"/>
        <v>5</v>
      </c>
      <c r="CQ167" s="429">
        <f t="shared" si="132"/>
        <v>16.8</v>
      </c>
      <c r="CR167" s="433">
        <f t="shared" si="133"/>
        <v>27</v>
      </c>
      <c r="CS167" s="433">
        <f t="shared" si="168"/>
        <v>50</v>
      </c>
      <c r="CT167" s="433">
        <f t="shared" si="169"/>
        <v>53</v>
      </c>
      <c r="CU167" s="430">
        <f t="shared" si="170"/>
        <v>52</v>
      </c>
      <c r="CV167" s="430" t="str">
        <f t="shared" si="171"/>
        <v>C1</v>
      </c>
      <c r="CW167" s="430" t="str">
        <f t="shared" si="172"/>
        <v>6</v>
      </c>
      <c r="CX167" s="686"/>
      <c r="CY167" s="425">
        <f>'STUDENT PROFILE'!$A$35</f>
        <v>29</v>
      </c>
      <c r="CZ167" s="426" t="str">
        <f>'STUDENT PROFILE'!$C$35</f>
        <v>Ruchi</v>
      </c>
      <c r="DA167" s="471">
        <f>'STUDENT PROFILE'!$D$35</f>
        <v>2804</v>
      </c>
      <c r="DB167" s="429" t="str">
        <f t="shared" si="173"/>
        <v>C2</v>
      </c>
      <c r="DC167" s="429" t="str">
        <f t="shared" si="174"/>
        <v>C2</v>
      </c>
      <c r="DD167" s="429" t="str">
        <f t="shared" si="175"/>
        <v>C2</v>
      </c>
      <c r="DE167" s="430" t="str">
        <f t="shared" si="176"/>
        <v>C2</v>
      </c>
      <c r="DF167" s="429" t="str">
        <f t="shared" si="177"/>
        <v>C2</v>
      </c>
      <c r="DG167" s="429" t="str">
        <f t="shared" si="178"/>
        <v>C2</v>
      </c>
      <c r="DH167" s="429" t="str">
        <f t="shared" si="179"/>
        <v>C1</v>
      </c>
      <c r="DI167" s="433">
        <f t="shared" si="180"/>
        <v>0</v>
      </c>
      <c r="DJ167" s="430" t="str">
        <f t="shared" si="181"/>
        <v>C2</v>
      </c>
      <c r="DK167" s="430" t="str">
        <f t="shared" si="182"/>
        <v>C1</v>
      </c>
      <c r="DL167" s="430" t="str">
        <f t="shared" si="183"/>
        <v>C1</v>
      </c>
    </row>
    <row r="168" spans="1:116" ht="15" customHeight="1">
      <c r="A168" s="686"/>
      <c r="B168" s="425">
        <f>'STUDENT PROFILE'!$A$36</f>
        <v>30</v>
      </c>
      <c r="C168" s="426" t="str">
        <f>'STUDENT PROFILE'!$C$36</f>
        <v>Bhavi</v>
      </c>
      <c r="D168" s="427">
        <f>'STUDENT PROFILE'!$D$36</f>
        <v>3060</v>
      </c>
      <c r="E168" s="428">
        <v>5</v>
      </c>
      <c r="F168" s="428">
        <v>5</v>
      </c>
      <c r="G168" s="428">
        <v>5</v>
      </c>
      <c r="H168" s="428"/>
      <c r="I168" s="428"/>
      <c r="J168" s="428">
        <v>25</v>
      </c>
      <c r="K168" s="429">
        <f t="shared" si="135"/>
        <v>40</v>
      </c>
      <c r="L168" s="429">
        <f t="shared" si="184"/>
        <v>50</v>
      </c>
      <c r="M168" s="430" t="str">
        <f t="shared" si="136"/>
        <v>C2</v>
      </c>
      <c r="N168" s="430" t="str">
        <f t="shared" si="137"/>
        <v>5</v>
      </c>
      <c r="O168" s="728"/>
      <c r="P168" s="425">
        <f>'STUDENT PROFILE'!$A$36</f>
        <v>30</v>
      </c>
      <c r="Q168" s="426" t="str">
        <f>'STUDENT PROFILE'!$C$36</f>
        <v>Bhavi</v>
      </c>
      <c r="R168" s="427">
        <f>'STUDENT PROFILE'!$D$36</f>
        <v>3060</v>
      </c>
      <c r="S168" s="428">
        <v>5</v>
      </c>
      <c r="T168" s="428">
        <v>5</v>
      </c>
      <c r="U168" s="428">
        <v>5</v>
      </c>
      <c r="V168" s="428"/>
      <c r="W168" s="428"/>
      <c r="X168" s="428">
        <v>25</v>
      </c>
      <c r="Y168" s="429">
        <f t="shared" si="138"/>
        <v>40</v>
      </c>
      <c r="Z168" s="429">
        <f t="shared" si="139"/>
        <v>50</v>
      </c>
      <c r="AA168" s="430" t="str">
        <f t="shared" si="140"/>
        <v>C2</v>
      </c>
      <c r="AB168" s="430" t="str">
        <f t="shared" si="141"/>
        <v>5</v>
      </c>
      <c r="AC168" s="686"/>
      <c r="AD168" s="425">
        <f>'STUDENT PROFILE'!$A$36</f>
        <v>30</v>
      </c>
      <c r="AE168" s="426" t="str">
        <f>'STUDENT PROFILE'!$C$36</f>
        <v>Bhavi</v>
      </c>
      <c r="AF168" s="427">
        <f>'STUDENT PROFILE'!$D$36</f>
        <v>3060</v>
      </c>
      <c r="AG168" s="431">
        <v>50</v>
      </c>
      <c r="AH168" s="429">
        <f t="shared" si="142"/>
        <v>45</v>
      </c>
      <c r="AI168" s="429">
        <f t="shared" si="143"/>
        <v>50</v>
      </c>
      <c r="AJ168" s="430" t="str">
        <f t="shared" si="144"/>
        <v>C2</v>
      </c>
      <c r="AK168" s="430" t="str">
        <f t="shared" si="145"/>
        <v>5</v>
      </c>
      <c r="AL168" s="429">
        <f t="shared" si="146"/>
        <v>5</v>
      </c>
      <c r="AM168" s="429">
        <f t="shared" si="147"/>
        <v>5</v>
      </c>
      <c r="AN168" s="429">
        <f t="shared" si="148"/>
        <v>15</v>
      </c>
      <c r="AO168" s="430">
        <f t="shared" si="149"/>
        <v>25</v>
      </c>
      <c r="AP168" s="430" t="str">
        <f t="shared" si="150"/>
        <v>C2</v>
      </c>
      <c r="AQ168" s="686"/>
      <c r="AR168" s="425">
        <f>'STUDENT PROFILE'!$A$36</f>
        <v>30</v>
      </c>
      <c r="AS168" s="426" t="str">
        <f>'STUDENT PROFILE'!$C$36</f>
        <v>Bhavi</v>
      </c>
      <c r="AT168" s="427">
        <f>'STUDENT PROFILE'!$D$36</f>
        <v>3060</v>
      </c>
      <c r="AU168" s="428">
        <v>5</v>
      </c>
      <c r="AV168" s="428">
        <v>5</v>
      </c>
      <c r="AW168" s="428">
        <v>5</v>
      </c>
      <c r="AX168" s="428"/>
      <c r="AY168" s="428"/>
      <c r="AZ168" s="428">
        <v>25</v>
      </c>
      <c r="BA168" s="429">
        <f t="shared" si="151"/>
        <v>40</v>
      </c>
      <c r="BB168" s="429">
        <f t="shared" si="152"/>
        <v>50</v>
      </c>
      <c r="BC168" s="430" t="str">
        <f t="shared" si="153"/>
        <v>C2</v>
      </c>
      <c r="BD168" s="430" t="str">
        <f t="shared" si="154"/>
        <v>5</v>
      </c>
      <c r="BE168" s="686"/>
      <c r="BF168" s="425">
        <f>'STUDENT PROFILE'!$A$36</f>
        <v>30</v>
      </c>
      <c r="BG168" s="426" t="str">
        <f>'STUDENT PROFILE'!$C$36</f>
        <v>Bhavi</v>
      </c>
      <c r="BH168" s="427">
        <f>'STUDENT PROFILE'!$D$36</f>
        <v>3060</v>
      </c>
      <c r="BI168" s="428">
        <v>5</v>
      </c>
      <c r="BJ168" s="428">
        <v>5</v>
      </c>
      <c r="BK168" s="428">
        <v>5</v>
      </c>
      <c r="BL168" s="428"/>
      <c r="BM168" s="428"/>
      <c r="BN168" s="428">
        <v>25</v>
      </c>
      <c r="BO168" s="429">
        <f t="shared" si="155"/>
        <v>40</v>
      </c>
      <c r="BP168" s="429">
        <f t="shared" si="156"/>
        <v>50</v>
      </c>
      <c r="BQ168" s="430" t="str">
        <f t="shared" si="157"/>
        <v>C2</v>
      </c>
      <c r="BR168" s="430" t="str">
        <f t="shared" si="158"/>
        <v>5</v>
      </c>
      <c r="BS168" s="686"/>
      <c r="BT168" s="464">
        <f>'STUDENT PROFILE'!$A$36</f>
        <v>30</v>
      </c>
      <c r="BU168" s="465" t="str">
        <f>'STUDENT PROFILE'!$C$36</f>
        <v>Bhavi</v>
      </c>
      <c r="BV168" s="466">
        <f>'STUDENT PROFILE'!$D$36</f>
        <v>3060</v>
      </c>
      <c r="BW168" s="431">
        <v>50</v>
      </c>
      <c r="BX168" s="429">
        <f t="shared" si="159"/>
        <v>50</v>
      </c>
      <c r="BY168" s="429">
        <f t="shared" si="160"/>
        <v>56</v>
      </c>
      <c r="BZ168" s="430" t="str">
        <f t="shared" si="161"/>
        <v>C1</v>
      </c>
      <c r="CA168" s="430" t="str">
        <f t="shared" si="162"/>
        <v>6</v>
      </c>
      <c r="CB168" s="429">
        <f t="shared" si="163"/>
        <v>5</v>
      </c>
      <c r="CC168" s="429">
        <f t="shared" si="164"/>
        <v>5</v>
      </c>
      <c r="CD168" s="429">
        <f t="shared" si="165"/>
        <v>16.8</v>
      </c>
      <c r="CE168" s="430">
        <f t="shared" si="166"/>
        <v>27</v>
      </c>
      <c r="CF168" s="430" t="str">
        <f t="shared" si="167"/>
        <v>C1</v>
      </c>
      <c r="CG168" s="686"/>
      <c r="CH168" s="425">
        <f>'STUDENT PROFILE'!$A$36</f>
        <v>30</v>
      </c>
      <c r="CI168" s="426" t="str">
        <f>'STUDENT PROFILE'!$C$36</f>
        <v>Bhavi</v>
      </c>
      <c r="CJ168" s="427">
        <f>'STUDENT PROFILE'!$D$36</f>
        <v>3060</v>
      </c>
      <c r="CK168" s="429">
        <f t="shared" si="126"/>
        <v>5</v>
      </c>
      <c r="CL168" s="429">
        <f t="shared" si="127"/>
        <v>5</v>
      </c>
      <c r="CM168" s="429">
        <f t="shared" si="128"/>
        <v>15</v>
      </c>
      <c r="CN168" s="430">
        <f t="shared" si="129"/>
        <v>25</v>
      </c>
      <c r="CO168" s="429">
        <f t="shared" si="130"/>
        <v>5</v>
      </c>
      <c r="CP168" s="429">
        <f t="shared" si="131"/>
        <v>5</v>
      </c>
      <c r="CQ168" s="429">
        <f t="shared" si="132"/>
        <v>16.8</v>
      </c>
      <c r="CR168" s="433">
        <f t="shared" si="133"/>
        <v>27</v>
      </c>
      <c r="CS168" s="433">
        <f t="shared" si="168"/>
        <v>50</v>
      </c>
      <c r="CT168" s="433">
        <f t="shared" si="169"/>
        <v>53</v>
      </c>
      <c r="CU168" s="430">
        <f t="shared" si="170"/>
        <v>52</v>
      </c>
      <c r="CV168" s="430" t="str">
        <f t="shared" si="171"/>
        <v>C1</v>
      </c>
      <c r="CW168" s="430" t="str">
        <f t="shared" si="172"/>
        <v>6</v>
      </c>
      <c r="CX168" s="686"/>
      <c r="CY168" s="425">
        <f>'STUDENT PROFILE'!$A$36</f>
        <v>30</v>
      </c>
      <c r="CZ168" s="426" t="str">
        <f>'STUDENT PROFILE'!$C$36</f>
        <v>Bhavi</v>
      </c>
      <c r="DA168" s="471">
        <f>'STUDENT PROFILE'!$D$36</f>
        <v>3060</v>
      </c>
      <c r="DB168" s="429" t="str">
        <f t="shared" si="173"/>
        <v>C2</v>
      </c>
      <c r="DC168" s="429" t="str">
        <f t="shared" si="174"/>
        <v>C2</v>
      </c>
      <c r="DD168" s="429" t="str">
        <f t="shared" si="175"/>
        <v>C2</v>
      </c>
      <c r="DE168" s="430" t="str">
        <f t="shared" si="176"/>
        <v>C2</v>
      </c>
      <c r="DF168" s="429" t="str">
        <f t="shared" si="177"/>
        <v>C2</v>
      </c>
      <c r="DG168" s="429" t="str">
        <f t="shared" si="178"/>
        <v>C2</v>
      </c>
      <c r="DH168" s="429" t="str">
        <f t="shared" si="179"/>
        <v>C1</v>
      </c>
      <c r="DI168" s="433">
        <f t="shared" si="180"/>
        <v>0</v>
      </c>
      <c r="DJ168" s="430" t="str">
        <f t="shared" si="181"/>
        <v>C2</v>
      </c>
      <c r="DK168" s="430" t="str">
        <f t="shared" si="182"/>
        <v>C1</v>
      </c>
      <c r="DL168" s="430" t="str">
        <f t="shared" si="183"/>
        <v>C1</v>
      </c>
    </row>
    <row r="169" spans="1:116" ht="15" customHeight="1">
      <c r="A169" s="686"/>
      <c r="B169" s="425">
        <f>'STUDENT PROFILE'!$A$37</f>
        <v>31</v>
      </c>
      <c r="C169" s="426" t="str">
        <f>'STUDENT PROFILE'!$C$37</f>
        <v>Akshay Kumar</v>
      </c>
      <c r="D169" s="427">
        <f>'STUDENT PROFILE'!$D$37</f>
        <v>3061</v>
      </c>
      <c r="E169" s="428">
        <v>4</v>
      </c>
      <c r="F169" s="428">
        <v>4</v>
      </c>
      <c r="G169" s="428">
        <v>4</v>
      </c>
      <c r="H169" s="428"/>
      <c r="I169" s="428"/>
      <c r="J169" s="428">
        <v>18</v>
      </c>
      <c r="K169" s="429">
        <f t="shared" si="135"/>
        <v>30</v>
      </c>
      <c r="L169" s="429">
        <f t="shared" si="184"/>
        <v>38</v>
      </c>
      <c r="M169" s="430" t="str">
        <f t="shared" si="136"/>
        <v>D</v>
      </c>
      <c r="N169" s="430" t="str">
        <f t="shared" si="137"/>
        <v>4</v>
      </c>
      <c r="O169" s="728"/>
      <c r="P169" s="425">
        <f>'STUDENT PROFILE'!$A$37</f>
        <v>31</v>
      </c>
      <c r="Q169" s="426" t="str">
        <f>'STUDENT PROFILE'!$C$37</f>
        <v>Akshay Kumar</v>
      </c>
      <c r="R169" s="427">
        <f>'STUDENT PROFILE'!$D$37</f>
        <v>3061</v>
      </c>
      <c r="S169" s="428">
        <v>4</v>
      </c>
      <c r="T169" s="428">
        <v>4</v>
      </c>
      <c r="U169" s="428">
        <v>4</v>
      </c>
      <c r="V169" s="428"/>
      <c r="W169" s="428"/>
      <c r="X169" s="428">
        <v>18</v>
      </c>
      <c r="Y169" s="429">
        <f t="shared" si="138"/>
        <v>30</v>
      </c>
      <c r="Z169" s="429">
        <f t="shared" si="139"/>
        <v>38</v>
      </c>
      <c r="AA169" s="430" t="str">
        <f t="shared" si="140"/>
        <v>D</v>
      </c>
      <c r="AB169" s="430" t="str">
        <f t="shared" si="141"/>
        <v>4</v>
      </c>
      <c r="AC169" s="686"/>
      <c r="AD169" s="425">
        <f>'STUDENT PROFILE'!$A$37</f>
        <v>31</v>
      </c>
      <c r="AE169" s="426" t="str">
        <f>'STUDENT PROFILE'!$C$37</f>
        <v>Akshay Kumar</v>
      </c>
      <c r="AF169" s="427">
        <f>'STUDENT PROFILE'!$D$37</f>
        <v>3061</v>
      </c>
      <c r="AG169" s="435">
        <v>40</v>
      </c>
      <c r="AH169" s="429">
        <f t="shared" si="142"/>
        <v>36</v>
      </c>
      <c r="AI169" s="429">
        <f t="shared" si="143"/>
        <v>40</v>
      </c>
      <c r="AJ169" s="430" t="str">
        <f t="shared" si="144"/>
        <v>D</v>
      </c>
      <c r="AK169" s="430" t="str">
        <f t="shared" si="145"/>
        <v>4</v>
      </c>
      <c r="AL169" s="429">
        <f t="shared" si="146"/>
        <v>3.8</v>
      </c>
      <c r="AM169" s="429">
        <f t="shared" si="147"/>
        <v>3.8</v>
      </c>
      <c r="AN169" s="429">
        <f t="shared" si="148"/>
        <v>12</v>
      </c>
      <c r="AO169" s="430">
        <f t="shared" si="149"/>
        <v>20</v>
      </c>
      <c r="AP169" s="430" t="str">
        <f t="shared" si="150"/>
        <v>D</v>
      </c>
      <c r="AQ169" s="686"/>
      <c r="AR169" s="425">
        <f>'STUDENT PROFILE'!$A$37</f>
        <v>31</v>
      </c>
      <c r="AS169" s="426" t="str">
        <f>'STUDENT PROFILE'!$C$37</f>
        <v>Akshay Kumar</v>
      </c>
      <c r="AT169" s="427">
        <f>'STUDENT PROFILE'!$D$37</f>
        <v>3061</v>
      </c>
      <c r="AU169" s="428">
        <v>4</v>
      </c>
      <c r="AV169" s="428">
        <v>4</v>
      </c>
      <c r="AW169" s="428">
        <v>4</v>
      </c>
      <c r="AX169" s="428"/>
      <c r="AY169" s="428"/>
      <c r="AZ169" s="428">
        <v>18</v>
      </c>
      <c r="BA169" s="429">
        <f t="shared" si="151"/>
        <v>30</v>
      </c>
      <c r="BB169" s="429">
        <f t="shared" si="152"/>
        <v>38</v>
      </c>
      <c r="BC169" s="430" t="str">
        <f t="shared" si="153"/>
        <v>D</v>
      </c>
      <c r="BD169" s="430" t="str">
        <f t="shared" si="154"/>
        <v>4</v>
      </c>
      <c r="BE169" s="686"/>
      <c r="BF169" s="425">
        <f>'STUDENT PROFILE'!$A$37</f>
        <v>31</v>
      </c>
      <c r="BG169" s="426" t="str">
        <f>'STUDENT PROFILE'!$C$37</f>
        <v>Akshay Kumar</v>
      </c>
      <c r="BH169" s="427">
        <f>'STUDENT PROFILE'!$D$37</f>
        <v>3061</v>
      </c>
      <c r="BI169" s="428">
        <v>4</v>
      </c>
      <c r="BJ169" s="428">
        <v>4</v>
      </c>
      <c r="BK169" s="428">
        <v>4</v>
      </c>
      <c r="BL169" s="428"/>
      <c r="BM169" s="428"/>
      <c r="BN169" s="428">
        <v>18</v>
      </c>
      <c r="BO169" s="429">
        <f t="shared" si="155"/>
        <v>30</v>
      </c>
      <c r="BP169" s="429">
        <f t="shared" si="156"/>
        <v>38</v>
      </c>
      <c r="BQ169" s="430" t="str">
        <f t="shared" si="157"/>
        <v>D</v>
      </c>
      <c r="BR169" s="430" t="str">
        <f t="shared" si="158"/>
        <v>4</v>
      </c>
      <c r="BS169" s="686"/>
      <c r="BT169" s="464">
        <f>'STUDENT PROFILE'!$A$37</f>
        <v>31</v>
      </c>
      <c r="BU169" s="465" t="str">
        <f>'STUDENT PROFILE'!$C$37</f>
        <v>Akshay Kumar</v>
      </c>
      <c r="BV169" s="466">
        <f>'STUDENT PROFILE'!$D$37</f>
        <v>3061</v>
      </c>
      <c r="BW169" s="435">
        <v>40</v>
      </c>
      <c r="BX169" s="429">
        <f t="shared" si="159"/>
        <v>40</v>
      </c>
      <c r="BY169" s="429">
        <f t="shared" si="160"/>
        <v>44</v>
      </c>
      <c r="BZ169" s="430" t="str">
        <f t="shared" si="161"/>
        <v>C2</v>
      </c>
      <c r="CA169" s="430" t="str">
        <f t="shared" si="162"/>
        <v>5</v>
      </c>
      <c r="CB169" s="429">
        <f t="shared" si="163"/>
        <v>3.8</v>
      </c>
      <c r="CC169" s="429">
        <f t="shared" si="164"/>
        <v>3.8</v>
      </c>
      <c r="CD169" s="429">
        <f t="shared" si="165"/>
        <v>13.2</v>
      </c>
      <c r="CE169" s="430">
        <f t="shared" si="166"/>
        <v>21</v>
      </c>
      <c r="CF169" s="430" t="str">
        <f t="shared" si="167"/>
        <v>C2</v>
      </c>
      <c r="CG169" s="686"/>
      <c r="CH169" s="425">
        <f>'STUDENT PROFILE'!$A$37</f>
        <v>31</v>
      </c>
      <c r="CI169" s="426" t="str">
        <f>'STUDENT PROFILE'!$C$37</f>
        <v>Akshay Kumar</v>
      </c>
      <c r="CJ169" s="427">
        <f>'STUDENT PROFILE'!$D$37</f>
        <v>3061</v>
      </c>
      <c r="CK169" s="429">
        <f t="shared" si="126"/>
        <v>3.8</v>
      </c>
      <c r="CL169" s="429">
        <f t="shared" si="127"/>
        <v>3.8</v>
      </c>
      <c r="CM169" s="429">
        <f t="shared" si="128"/>
        <v>12</v>
      </c>
      <c r="CN169" s="430">
        <f t="shared" si="129"/>
        <v>20</v>
      </c>
      <c r="CO169" s="429">
        <f t="shared" si="130"/>
        <v>3.8</v>
      </c>
      <c r="CP169" s="429">
        <f t="shared" si="131"/>
        <v>3.8</v>
      </c>
      <c r="CQ169" s="429">
        <f t="shared" si="132"/>
        <v>13.2</v>
      </c>
      <c r="CR169" s="433">
        <f t="shared" si="133"/>
        <v>21</v>
      </c>
      <c r="CS169" s="433">
        <f t="shared" si="168"/>
        <v>38</v>
      </c>
      <c r="CT169" s="433">
        <f t="shared" si="169"/>
        <v>42</v>
      </c>
      <c r="CU169" s="430">
        <f t="shared" si="170"/>
        <v>41</v>
      </c>
      <c r="CV169" s="430" t="str">
        <f t="shared" si="171"/>
        <v>C2</v>
      </c>
      <c r="CW169" s="430" t="str">
        <f t="shared" si="172"/>
        <v>5</v>
      </c>
      <c r="CX169" s="686"/>
      <c r="CY169" s="425">
        <f>'STUDENT PROFILE'!$A$37</f>
        <v>31</v>
      </c>
      <c r="CZ169" s="426" t="str">
        <f>'STUDENT PROFILE'!$C$37</f>
        <v>Akshay Kumar</v>
      </c>
      <c r="DA169" s="471">
        <f>'STUDENT PROFILE'!$D$37</f>
        <v>3061</v>
      </c>
      <c r="DB169" s="429" t="str">
        <f t="shared" si="173"/>
        <v>D</v>
      </c>
      <c r="DC169" s="429" t="str">
        <f t="shared" si="174"/>
        <v>D</v>
      </c>
      <c r="DD169" s="429" t="str">
        <f t="shared" si="175"/>
        <v>D</v>
      </c>
      <c r="DE169" s="430" t="str">
        <f t="shared" si="176"/>
        <v>D</v>
      </c>
      <c r="DF169" s="429" t="str">
        <f t="shared" si="177"/>
        <v>D</v>
      </c>
      <c r="DG169" s="429" t="str">
        <f t="shared" si="178"/>
        <v>D</v>
      </c>
      <c r="DH169" s="429" t="str">
        <f t="shared" si="179"/>
        <v>C2</v>
      </c>
      <c r="DI169" s="433">
        <f t="shared" si="180"/>
        <v>0</v>
      </c>
      <c r="DJ169" s="430" t="str">
        <f t="shared" si="181"/>
        <v>D</v>
      </c>
      <c r="DK169" s="430" t="str">
        <f t="shared" si="182"/>
        <v>C2</v>
      </c>
      <c r="DL169" s="430" t="str">
        <f t="shared" si="183"/>
        <v>C2</v>
      </c>
    </row>
    <row r="170" spans="1:116" ht="15" customHeight="1">
      <c r="A170" s="686"/>
      <c r="B170" s="425">
        <f>'STUDENT PROFILE'!$A$38</f>
        <v>32</v>
      </c>
      <c r="C170" s="436" t="str">
        <f>'STUDENT PROFILE'!$C$38</f>
        <v>Satender Yadav</v>
      </c>
      <c r="D170" s="427">
        <f>'STUDENT PROFILE'!$D$38</f>
        <v>3062</v>
      </c>
      <c r="E170" s="428">
        <v>4</v>
      </c>
      <c r="F170" s="428">
        <v>4</v>
      </c>
      <c r="G170" s="428">
        <v>4</v>
      </c>
      <c r="H170" s="428"/>
      <c r="I170" s="428"/>
      <c r="J170" s="428">
        <v>18</v>
      </c>
      <c r="K170" s="429">
        <f t="shared" si="135"/>
        <v>30</v>
      </c>
      <c r="L170" s="429">
        <f t="shared" si="184"/>
        <v>38</v>
      </c>
      <c r="M170" s="430" t="str">
        <f t="shared" si="136"/>
        <v>D</v>
      </c>
      <c r="N170" s="430" t="str">
        <f t="shared" si="137"/>
        <v>4</v>
      </c>
      <c r="O170" s="728"/>
      <c r="P170" s="425">
        <f>'STUDENT PROFILE'!$A$38</f>
        <v>32</v>
      </c>
      <c r="Q170" s="436" t="str">
        <f>'STUDENT PROFILE'!$C$38</f>
        <v>Satender Yadav</v>
      </c>
      <c r="R170" s="427">
        <f>'STUDENT PROFILE'!$D$38</f>
        <v>3062</v>
      </c>
      <c r="S170" s="428">
        <v>4</v>
      </c>
      <c r="T170" s="428">
        <v>4</v>
      </c>
      <c r="U170" s="428">
        <v>4</v>
      </c>
      <c r="V170" s="428"/>
      <c r="W170" s="428"/>
      <c r="X170" s="428">
        <v>18</v>
      </c>
      <c r="Y170" s="429">
        <f t="shared" si="138"/>
        <v>30</v>
      </c>
      <c r="Z170" s="429">
        <f t="shared" si="139"/>
        <v>38</v>
      </c>
      <c r="AA170" s="430" t="str">
        <f t="shared" si="140"/>
        <v>D</v>
      </c>
      <c r="AB170" s="430" t="str">
        <f t="shared" si="141"/>
        <v>4</v>
      </c>
      <c r="AC170" s="686"/>
      <c r="AD170" s="425">
        <f>'STUDENT PROFILE'!$A$38</f>
        <v>32</v>
      </c>
      <c r="AE170" s="436" t="str">
        <f>'STUDENT PROFILE'!$C$38</f>
        <v>Satender Yadav</v>
      </c>
      <c r="AF170" s="427">
        <f>'STUDENT PROFILE'!$D$38</f>
        <v>3062</v>
      </c>
      <c r="AG170" s="435">
        <v>40</v>
      </c>
      <c r="AH170" s="429">
        <f t="shared" si="142"/>
        <v>36</v>
      </c>
      <c r="AI170" s="429">
        <f t="shared" si="143"/>
        <v>40</v>
      </c>
      <c r="AJ170" s="430" t="str">
        <f t="shared" si="144"/>
        <v>D</v>
      </c>
      <c r="AK170" s="430" t="str">
        <f t="shared" si="145"/>
        <v>4</v>
      </c>
      <c r="AL170" s="429">
        <f t="shared" si="146"/>
        <v>3.8</v>
      </c>
      <c r="AM170" s="429">
        <f t="shared" si="147"/>
        <v>3.8</v>
      </c>
      <c r="AN170" s="429">
        <f t="shared" si="148"/>
        <v>12</v>
      </c>
      <c r="AO170" s="430">
        <f t="shared" si="149"/>
        <v>20</v>
      </c>
      <c r="AP170" s="430" t="str">
        <f t="shared" si="150"/>
        <v>D</v>
      </c>
      <c r="AQ170" s="686"/>
      <c r="AR170" s="425">
        <f>'STUDENT PROFILE'!$A$38</f>
        <v>32</v>
      </c>
      <c r="AS170" s="436" t="str">
        <f>'STUDENT PROFILE'!$C$38</f>
        <v>Satender Yadav</v>
      </c>
      <c r="AT170" s="427">
        <f>'STUDENT PROFILE'!$D$38</f>
        <v>3062</v>
      </c>
      <c r="AU170" s="428">
        <v>4</v>
      </c>
      <c r="AV170" s="428">
        <v>4</v>
      </c>
      <c r="AW170" s="428">
        <v>4</v>
      </c>
      <c r="AX170" s="428"/>
      <c r="AY170" s="428"/>
      <c r="AZ170" s="428">
        <v>18</v>
      </c>
      <c r="BA170" s="429">
        <f t="shared" si="151"/>
        <v>30</v>
      </c>
      <c r="BB170" s="429">
        <f t="shared" si="152"/>
        <v>38</v>
      </c>
      <c r="BC170" s="430" t="str">
        <f t="shared" si="153"/>
        <v>D</v>
      </c>
      <c r="BD170" s="430" t="str">
        <f t="shared" si="154"/>
        <v>4</v>
      </c>
      <c r="BE170" s="686"/>
      <c r="BF170" s="425">
        <f>'STUDENT PROFILE'!$A$38</f>
        <v>32</v>
      </c>
      <c r="BG170" s="436" t="str">
        <f>'STUDENT PROFILE'!$C$38</f>
        <v>Satender Yadav</v>
      </c>
      <c r="BH170" s="427">
        <f>'STUDENT PROFILE'!$D$38</f>
        <v>3062</v>
      </c>
      <c r="BI170" s="428">
        <v>4</v>
      </c>
      <c r="BJ170" s="428">
        <v>4</v>
      </c>
      <c r="BK170" s="428">
        <v>4</v>
      </c>
      <c r="BL170" s="428"/>
      <c r="BM170" s="428"/>
      <c r="BN170" s="428">
        <v>18</v>
      </c>
      <c r="BO170" s="429">
        <f t="shared" si="155"/>
        <v>30</v>
      </c>
      <c r="BP170" s="429">
        <f t="shared" si="156"/>
        <v>38</v>
      </c>
      <c r="BQ170" s="430" t="str">
        <f t="shared" si="157"/>
        <v>D</v>
      </c>
      <c r="BR170" s="430" t="str">
        <f t="shared" si="158"/>
        <v>4</v>
      </c>
      <c r="BS170" s="686"/>
      <c r="BT170" s="464">
        <f>'STUDENT PROFILE'!$A$38</f>
        <v>32</v>
      </c>
      <c r="BU170" s="467" t="str">
        <f>'STUDENT PROFILE'!$C$38</f>
        <v>Satender Yadav</v>
      </c>
      <c r="BV170" s="466">
        <f>'STUDENT PROFILE'!$D$38</f>
        <v>3062</v>
      </c>
      <c r="BW170" s="435">
        <v>40</v>
      </c>
      <c r="BX170" s="429">
        <f t="shared" si="159"/>
        <v>40</v>
      </c>
      <c r="BY170" s="429">
        <f t="shared" si="160"/>
        <v>44</v>
      </c>
      <c r="BZ170" s="430" t="str">
        <f t="shared" si="161"/>
        <v>C2</v>
      </c>
      <c r="CA170" s="430" t="str">
        <f t="shared" si="162"/>
        <v>5</v>
      </c>
      <c r="CB170" s="429">
        <f t="shared" si="163"/>
        <v>3.8</v>
      </c>
      <c r="CC170" s="429">
        <f t="shared" si="164"/>
        <v>3.8</v>
      </c>
      <c r="CD170" s="429">
        <f t="shared" si="165"/>
        <v>13.2</v>
      </c>
      <c r="CE170" s="430">
        <f t="shared" si="166"/>
        <v>21</v>
      </c>
      <c r="CF170" s="430" t="str">
        <f t="shared" si="167"/>
        <v>C2</v>
      </c>
      <c r="CG170" s="686"/>
      <c r="CH170" s="425">
        <f>'STUDENT PROFILE'!$A$38</f>
        <v>32</v>
      </c>
      <c r="CI170" s="436" t="str">
        <f>'STUDENT PROFILE'!$C$38</f>
        <v>Satender Yadav</v>
      </c>
      <c r="CJ170" s="427">
        <f>'STUDENT PROFILE'!$D$38</f>
        <v>3062</v>
      </c>
      <c r="CK170" s="429">
        <f t="shared" si="126"/>
        <v>3.8</v>
      </c>
      <c r="CL170" s="429">
        <f t="shared" si="127"/>
        <v>3.8</v>
      </c>
      <c r="CM170" s="429">
        <f t="shared" si="128"/>
        <v>12</v>
      </c>
      <c r="CN170" s="430">
        <f t="shared" si="129"/>
        <v>20</v>
      </c>
      <c r="CO170" s="429">
        <f t="shared" si="130"/>
        <v>3.8</v>
      </c>
      <c r="CP170" s="429">
        <f t="shared" si="131"/>
        <v>3.8</v>
      </c>
      <c r="CQ170" s="429">
        <f t="shared" si="132"/>
        <v>13.2</v>
      </c>
      <c r="CR170" s="433">
        <f t="shared" si="133"/>
        <v>21</v>
      </c>
      <c r="CS170" s="433">
        <f t="shared" si="168"/>
        <v>38</v>
      </c>
      <c r="CT170" s="433">
        <f t="shared" si="169"/>
        <v>42</v>
      </c>
      <c r="CU170" s="430">
        <f t="shared" si="170"/>
        <v>41</v>
      </c>
      <c r="CV170" s="430" t="str">
        <f t="shared" si="171"/>
        <v>C2</v>
      </c>
      <c r="CW170" s="430" t="str">
        <f t="shared" si="172"/>
        <v>5</v>
      </c>
      <c r="CX170" s="686"/>
      <c r="CY170" s="425">
        <f>'STUDENT PROFILE'!$A$38</f>
        <v>32</v>
      </c>
      <c r="CZ170" s="436" t="str">
        <f>'STUDENT PROFILE'!$C$38</f>
        <v>Satender Yadav</v>
      </c>
      <c r="DA170" s="471">
        <f>'STUDENT PROFILE'!$D$38</f>
        <v>3062</v>
      </c>
      <c r="DB170" s="429" t="str">
        <f t="shared" si="173"/>
        <v>D</v>
      </c>
      <c r="DC170" s="429" t="str">
        <f t="shared" si="174"/>
        <v>D</v>
      </c>
      <c r="DD170" s="429" t="str">
        <f t="shared" si="175"/>
        <v>D</v>
      </c>
      <c r="DE170" s="430" t="str">
        <f t="shared" si="176"/>
        <v>D</v>
      </c>
      <c r="DF170" s="429" t="str">
        <f t="shared" si="177"/>
        <v>D</v>
      </c>
      <c r="DG170" s="429" t="str">
        <f t="shared" si="178"/>
        <v>D</v>
      </c>
      <c r="DH170" s="429" t="str">
        <f t="shared" si="179"/>
        <v>C2</v>
      </c>
      <c r="DI170" s="433">
        <f t="shared" si="180"/>
        <v>0</v>
      </c>
      <c r="DJ170" s="430" t="str">
        <f t="shared" si="181"/>
        <v>D</v>
      </c>
      <c r="DK170" s="430" t="str">
        <f t="shared" si="182"/>
        <v>C2</v>
      </c>
      <c r="DL170" s="430" t="str">
        <f t="shared" si="183"/>
        <v>C2</v>
      </c>
    </row>
    <row r="171" spans="1:116" ht="15" customHeight="1">
      <c r="A171" s="686"/>
      <c r="B171" s="425">
        <f>'STUDENT PROFILE'!$A$39</f>
        <v>33</v>
      </c>
      <c r="C171" s="426" t="str">
        <f>'STUDENT PROFILE'!$C$39</f>
        <v>Vikash</v>
      </c>
      <c r="D171" s="427">
        <f>'STUDENT PROFILE'!$D$39</f>
        <v>3063</v>
      </c>
      <c r="E171" s="428">
        <v>4</v>
      </c>
      <c r="F171" s="428">
        <v>4</v>
      </c>
      <c r="G171" s="428">
        <v>4</v>
      </c>
      <c r="H171" s="428"/>
      <c r="I171" s="428"/>
      <c r="J171" s="428">
        <v>18</v>
      </c>
      <c r="K171" s="429">
        <f t="shared" si="135"/>
        <v>30</v>
      </c>
      <c r="L171" s="429">
        <f t="shared" si="184"/>
        <v>38</v>
      </c>
      <c r="M171" s="430" t="str">
        <f t="shared" si="136"/>
        <v>D</v>
      </c>
      <c r="N171" s="430" t="str">
        <f t="shared" si="137"/>
        <v>4</v>
      </c>
      <c r="O171" s="728"/>
      <c r="P171" s="425">
        <f>'STUDENT PROFILE'!$A$39</f>
        <v>33</v>
      </c>
      <c r="Q171" s="426" t="str">
        <f>'STUDENT PROFILE'!$C$39</f>
        <v>Vikash</v>
      </c>
      <c r="R171" s="427">
        <f>'STUDENT PROFILE'!$D$39</f>
        <v>3063</v>
      </c>
      <c r="S171" s="428">
        <v>4</v>
      </c>
      <c r="T171" s="428">
        <v>4</v>
      </c>
      <c r="U171" s="428">
        <v>4</v>
      </c>
      <c r="V171" s="428"/>
      <c r="W171" s="428"/>
      <c r="X171" s="428">
        <v>18</v>
      </c>
      <c r="Y171" s="429">
        <f t="shared" si="138"/>
        <v>30</v>
      </c>
      <c r="Z171" s="429">
        <f t="shared" si="139"/>
        <v>38</v>
      </c>
      <c r="AA171" s="430" t="str">
        <f t="shared" si="140"/>
        <v>D</v>
      </c>
      <c r="AB171" s="430" t="str">
        <f t="shared" si="141"/>
        <v>4</v>
      </c>
      <c r="AC171" s="686"/>
      <c r="AD171" s="425">
        <f>'STUDENT PROFILE'!$A$39</f>
        <v>33</v>
      </c>
      <c r="AE171" s="426" t="str">
        <f>'STUDENT PROFILE'!$C$39</f>
        <v>Vikash</v>
      </c>
      <c r="AF171" s="427">
        <f>'STUDENT PROFILE'!$D$39</f>
        <v>3063</v>
      </c>
      <c r="AG171" s="435">
        <v>40</v>
      </c>
      <c r="AH171" s="429">
        <f t="shared" si="142"/>
        <v>36</v>
      </c>
      <c r="AI171" s="429">
        <f t="shared" si="143"/>
        <v>40</v>
      </c>
      <c r="AJ171" s="430" t="str">
        <f t="shared" si="144"/>
        <v>D</v>
      </c>
      <c r="AK171" s="430" t="str">
        <f t="shared" si="145"/>
        <v>4</v>
      </c>
      <c r="AL171" s="429">
        <f t="shared" si="146"/>
        <v>3.8</v>
      </c>
      <c r="AM171" s="429">
        <f t="shared" si="147"/>
        <v>3.8</v>
      </c>
      <c r="AN171" s="429">
        <f t="shared" si="148"/>
        <v>12</v>
      </c>
      <c r="AO171" s="430">
        <f t="shared" si="149"/>
        <v>20</v>
      </c>
      <c r="AP171" s="430" t="str">
        <f t="shared" si="150"/>
        <v>D</v>
      </c>
      <c r="AQ171" s="686"/>
      <c r="AR171" s="425">
        <f>'STUDENT PROFILE'!$A$39</f>
        <v>33</v>
      </c>
      <c r="AS171" s="426" t="str">
        <f>'STUDENT PROFILE'!$C$39</f>
        <v>Vikash</v>
      </c>
      <c r="AT171" s="427">
        <f>'STUDENT PROFILE'!$D$39</f>
        <v>3063</v>
      </c>
      <c r="AU171" s="428">
        <v>4</v>
      </c>
      <c r="AV171" s="428">
        <v>4</v>
      </c>
      <c r="AW171" s="428">
        <v>4</v>
      </c>
      <c r="AX171" s="428"/>
      <c r="AY171" s="428"/>
      <c r="AZ171" s="428">
        <v>18</v>
      </c>
      <c r="BA171" s="429">
        <f t="shared" si="151"/>
        <v>30</v>
      </c>
      <c r="BB171" s="429">
        <f t="shared" si="152"/>
        <v>38</v>
      </c>
      <c r="BC171" s="430" t="str">
        <f t="shared" si="153"/>
        <v>D</v>
      </c>
      <c r="BD171" s="430" t="str">
        <f t="shared" si="154"/>
        <v>4</v>
      </c>
      <c r="BE171" s="686"/>
      <c r="BF171" s="425">
        <f>'STUDENT PROFILE'!$A$39</f>
        <v>33</v>
      </c>
      <c r="BG171" s="426" t="str">
        <f>'STUDENT PROFILE'!$C$39</f>
        <v>Vikash</v>
      </c>
      <c r="BH171" s="427">
        <f>'STUDENT PROFILE'!$D$39</f>
        <v>3063</v>
      </c>
      <c r="BI171" s="428">
        <v>4</v>
      </c>
      <c r="BJ171" s="428">
        <v>4</v>
      </c>
      <c r="BK171" s="428">
        <v>4</v>
      </c>
      <c r="BL171" s="428"/>
      <c r="BM171" s="428"/>
      <c r="BN171" s="428">
        <v>18</v>
      </c>
      <c r="BO171" s="429">
        <f t="shared" si="155"/>
        <v>30</v>
      </c>
      <c r="BP171" s="429">
        <f t="shared" si="156"/>
        <v>38</v>
      </c>
      <c r="BQ171" s="430" t="str">
        <f t="shared" si="157"/>
        <v>D</v>
      </c>
      <c r="BR171" s="430" t="str">
        <f t="shared" si="158"/>
        <v>4</v>
      </c>
      <c r="BS171" s="686"/>
      <c r="BT171" s="464">
        <f>'STUDENT PROFILE'!$A$39</f>
        <v>33</v>
      </c>
      <c r="BU171" s="465" t="str">
        <f>'STUDENT PROFILE'!$C$39</f>
        <v>Vikash</v>
      </c>
      <c r="BV171" s="466">
        <f>'STUDENT PROFILE'!$D$39</f>
        <v>3063</v>
      </c>
      <c r="BW171" s="435">
        <v>40</v>
      </c>
      <c r="BX171" s="429">
        <f t="shared" si="159"/>
        <v>40</v>
      </c>
      <c r="BY171" s="429">
        <f t="shared" si="160"/>
        <v>44</v>
      </c>
      <c r="BZ171" s="430" t="str">
        <f t="shared" si="161"/>
        <v>C2</v>
      </c>
      <c r="CA171" s="430" t="str">
        <f t="shared" si="162"/>
        <v>5</v>
      </c>
      <c r="CB171" s="429">
        <f t="shared" si="163"/>
        <v>3.8</v>
      </c>
      <c r="CC171" s="429">
        <f t="shared" si="164"/>
        <v>3.8</v>
      </c>
      <c r="CD171" s="429">
        <f t="shared" si="165"/>
        <v>13.2</v>
      </c>
      <c r="CE171" s="430">
        <f t="shared" si="166"/>
        <v>21</v>
      </c>
      <c r="CF171" s="430" t="str">
        <f t="shared" si="167"/>
        <v>C2</v>
      </c>
      <c r="CG171" s="686"/>
      <c r="CH171" s="425">
        <f>'STUDENT PROFILE'!$A$39</f>
        <v>33</v>
      </c>
      <c r="CI171" s="426" t="str">
        <f>'STUDENT PROFILE'!$C$39</f>
        <v>Vikash</v>
      </c>
      <c r="CJ171" s="427">
        <f>'STUDENT PROFILE'!$D$39</f>
        <v>3063</v>
      </c>
      <c r="CK171" s="429">
        <f t="shared" si="126"/>
        <v>3.8</v>
      </c>
      <c r="CL171" s="429">
        <f t="shared" si="127"/>
        <v>3.8</v>
      </c>
      <c r="CM171" s="429">
        <f t="shared" si="128"/>
        <v>12</v>
      </c>
      <c r="CN171" s="430">
        <f t="shared" si="129"/>
        <v>20</v>
      </c>
      <c r="CO171" s="429">
        <f t="shared" si="130"/>
        <v>3.8</v>
      </c>
      <c r="CP171" s="429">
        <f t="shared" si="131"/>
        <v>3.8</v>
      </c>
      <c r="CQ171" s="429">
        <f t="shared" si="132"/>
        <v>13.2</v>
      </c>
      <c r="CR171" s="433">
        <f t="shared" si="133"/>
        <v>21</v>
      </c>
      <c r="CS171" s="433">
        <f t="shared" si="168"/>
        <v>38</v>
      </c>
      <c r="CT171" s="433">
        <f t="shared" si="169"/>
        <v>42</v>
      </c>
      <c r="CU171" s="430">
        <f t="shared" si="170"/>
        <v>41</v>
      </c>
      <c r="CV171" s="430" t="str">
        <f t="shared" si="171"/>
        <v>C2</v>
      </c>
      <c r="CW171" s="430" t="str">
        <f t="shared" si="172"/>
        <v>5</v>
      </c>
      <c r="CX171" s="686"/>
      <c r="CY171" s="425">
        <f>'STUDENT PROFILE'!$A$39</f>
        <v>33</v>
      </c>
      <c r="CZ171" s="426" t="str">
        <f>'STUDENT PROFILE'!$C$39</f>
        <v>Vikash</v>
      </c>
      <c r="DA171" s="471">
        <f>'STUDENT PROFILE'!$D$39</f>
        <v>3063</v>
      </c>
      <c r="DB171" s="429" t="str">
        <f t="shared" si="173"/>
        <v>D</v>
      </c>
      <c r="DC171" s="429" t="str">
        <f t="shared" si="174"/>
        <v>D</v>
      </c>
      <c r="DD171" s="429" t="str">
        <f t="shared" si="175"/>
        <v>D</v>
      </c>
      <c r="DE171" s="430" t="str">
        <f t="shared" si="176"/>
        <v>D</v>
      </c>
      <c r="DF171" s="429" t="str">
        <f t="shared" si="177"/>
        <v>D</v>
      </c>
      <c r="DG171" s="429" t="str">
        <f t="shared" si="178"/>
        <v>D</v>
      </c>
      <c r="DH171" s="429" t="str">
        <f t="shared" si="179"/>
        <v>C2</v>
      </c>
      <c r="DI171" s="433">
        <f t="shared" si="180"/>
        <v>0</v>
      </c>
      <c r="DJ171" s="430" t="str">
        <f t="shared" si="181"/>
        <v>D</v>
      </c>
      <c r="DK171" s="430" t="str">
        <f t="shared" si="182"/>
        <v>C2</v>
      </c>
      <c r="DL171" s="430" t="str">
        <f t="shared" si="183"/>
        <v>C2</v>
      </c>
    </row>
    <row r="172" spans="1:116" ht="15" customHeight="1">
      <c r="A172" s="686"/>
      <c r="B172" s="425">
        <f>'STUDENT PROFILE'!$A$40</f>
        <v>34</v>
      </c>
      <c r="C172" s="436" t="str">
        <f>'STUDENT PROFILE'!$C$40</f>
        <v>Charu</v>
      </c>
      <c r="D172" s="427">
        <f>'STUDENT PROFILE'!$D$40</f>
        <v>3064</v>
      </c>
      <c r="E172" s="428">
        <v>4</v>
      </c>
      <c r="F172" s="428">
        <v>4</v>
      </c>
      <c r="G172" s="428">
        <v>4</v>
      </c>
      <c r="H172" s="428"/>
      <c r="I172" s="428"/>
      <c r="J172" s="428">
        <v>18</v>
      </c>
      <c r="K172" s="429">
        <f t="shared" si="135"/>
        <v>30</v>
      </c>
      <c r="L172" s="429">
        <f t="shared" si="184"/>
        <v>38</v>
      </c>
      <c r="M172" s="430" t="str">
        <f t="shared" si="136"/>
        <v>D</v>
      </c>
      <c r="N172" s="430" t="str">
        <f t="shared" si="137"/>
        <v>4</v>
      </c>
      <c r="O172" s="728"/>
      <c r="P172" s="425">
        <f>'STUDENT PROFILE'!$A$40</f>
        <v>34</v>
      </c>
      <c r="Q172" s="436" t="str">
        <f>'STUDENT PROFILE'!$C$40</f>
        <v>Charu</v>
      </c>
      <c r="R172" s="427">
        <f>'STUDENT PROFILE'!$D$40</f>
        <v>3064</v>
      </c>
      <c r="S172" s="428">
        <v>4</v>
      </c>
      <c r="T172" s="428">
        <v>4</v>
      </c>
      <c r="U172" s="428">
        <v>4</v>
      </c>
      <c r="V172" s="428"/>
      <c r="W172" s="428"/>
      <c r="X172" s="428">
        <v>18</v>
      </c>
      <c r="Y172" s="429">
        <f t="shared" si="138"/>
        <v>30</v>
      </c>
      <c r="Z172" s="429">
        <f t="shared" si="139"/>
        <v>38</v>
      </c>
      <c r="AA172" s="430" t="str">
        <f t="shared" si="140"/>
        <v>D</v>
      </c>
      <c r="AB172" s="430" t="str">
        <f t="shared" si="141"/>
        <v>4</v>
      </c>
      <c r="AC172" s="686"/>
      <c r="AD172" s="425">
        <f>'STUDENT PROFILE'!$A$40</f>
        <v>34</v>
      </c>
      <c r="AE172" s="436" t="str">
        <f>'STUDENT PROFILE'!$C$40</f>
        <v>Charu</v>
      </c>
      <c r="AF172" s="427">
        <f>'STUDENT PROFILE'!$D$40</f>
        <v>3064</v>
      </c>
      <c r="AG172" s="435">
        <v>40</v>
      </c>
      <c r="AH172" s="429">
        <f t="shared" si="142"/>
        <v>36</v>
      </c>
      <c r="AI172" s="429">
        <f t="shared" si="143"/>
        <v>40</v>
      </c>
      <c r="AJ172" s="430" t="str">
        <f t="shared" si="144"/>
        <v>D</v>
      </c>
      <c r="AK172" s="430" t="str">
        <f t="shared" si="145"/>
        <v>4</v>
      </c>
      <c r="AL172" s="429">
        <f t="shared" si="146"/>
        <v>3.8</v>
      </c>
      <c r="AM172" s="429">
        <f t="shared" si="147"/>
        <v>3.8</v>
      </c>
      <c r="AN172" s="429">
        <f t="shared" si="148"/>
        <v>12</v>
      </c>
      <c r="AO172" s="430">
        <f t="shared" si="149"/>
        <v>20</v>
      </c>
      <c r="AP172" s="430" t="str">
        <f t="shared" si="150"/>
        <v>D</v>
      </c>
      <c r="AQ172" s="686"/>
      <c r="AR172" s="425">
        <f>'STUDENT PROFILE'!$A$40</f>
        <v>34</v>
      </c>
      <c r="AS172" s="436" t="str">
        <f>'STUDENT PROFILE'!$C$40</f>
        <v>Charu</v>
      </c>
      <c r="AT172" s="427">
        <f>'STUDENT PROFILE'!$D$40</f>
        <v>3064</v>
      </c>
      <c r="AU172" s="428">
        <v>4</v>
      </c>
      <c r="AV172" s="428">
        <v>4</v>
      </c>
      <c r="AW172" s="428">
        <v>4</v>
      </c>
      <c r="AX172" s="428"/>
      <c r="AY172" s="428"/>
      <c r="AZ172" s="428">
        <v>18</v>
      </c>
      <c r="BA172" s="429">
        <f t="shared" si="151"/>
        <v>30</v>
      </c>
      <c r="BB172" s="429">
        <f t="shared" si="152"/>
        <v>38</v>
      </c>
      <c r="BC172" s="430" t="str">
        <f t="shared" si="153"/>
        <v>D</v>
      </c>
      <c r="BD172" s="430" t="str">
        <f t="shared" si="154"/>
        <v>4</v>
      </c>
      <c r="BE172" s="686"/>
      <c r="BF172" s="425">
        <f>'STUDENT PROFILE'!$A$40</f>
        <v>34</v>
      </c>
      <c r="BG172" s="436" t="str">
        <f>'STUDENT PROFILE'!$C$40</f>
        <v>Charu</v>
      </c>
      <c r="BH172" s="427">
        <f>'STUDENT PROFILE'!$D$40</f>
        <v>3064</v>
      </c>
      <c r="BI172" s="428">
        <v>4</v>
      </c>
      <c r="BJ172" s="428">
        <v>4</v>
      </c>
      <c r="BK172" s="428">
        <v>4</v>
      </c>
      <c r="BL172" s="428"/>
      <c r="BM172" s="428"/>
      <c r="BN172" s="428">
        <v>18</v>
      </c>
      <c r="BO172" s="429">
        <f t="shared" si="155"/>
        <v>30</v>
      </c>
      <c r="BP172" s="429">
        <f t="shared" si="156"/>
        <v>38</v>
      </c>
      <c r="BQ172" s="430" t="str">
        <f t="shared" si="157"/>
        <v>D</v>
      </c>
      <c r="BR172" s="430" t="str">
        <f t="shared" si="158"/>
        <v>4</v>
      </c>
      <c r="BS172" s="686"/>
      <c r="BT172" s="464">
        <f>'STUDENT PROFILE'!$A$40</f>
        <v>34</v>
      </c>
      <c r="BU172" s="467" t="str">
        <f>'STUDENT PROFILE'!$C$40</f>
        <v>Charu</v>
      </c>
      <c r="BV172" s="466">
        <f>'STUDENT PROFILE'!$D$40</f>
        <v>3064</v>
      </c>
      <c r="BW172" s="435">
        <v>40</v>
      </c>
      <c r="BX172" s="429">
        <f t="shared" si="159"/>
        <v>40</v>
      </c>
      <c r="BY172" s="429">
        <f t="shared" si="160"/>
        <v>44</v>
      </c>
      <c r="BZ172" s="430" t="str">
        <f t="shared" si="161"/>
        <v>C2</v>
      </c>
      <c r="CA172" s="430" t="str">
        <f t="shared" si="162"/>
        <v>5</v>
      </c>
      <c r="CB172" s="429">
        <f t="shared" si="163"/>
        <v>3.8</v>
      </c>
      <c r="CC172" s="429">
        <f t="shared" si="164"/>
        <v>3.8</v>
      </c>
      <c r="CD172" s="429">
        <f t="shared" si="165"/>
        <v>13.2</v>
      </c>
      <c r="CE172" s="430">
        <f t="shared" si="166"/>
        <v>21</v>
      </c>
      <c r="CF172" s="430" t="str">
        <f t="shared" si="167"/>
        <v>C2</v>
      </c>
      <c r="CG172" s="686"/>
      <c r="CH172" s="425">
        <f>'STUDENT PROFILE'!$A$40</f>
        <v>34</v>
      </c>
      <c r="CI172" s="436" t="str">
        <f>'STUDENT PROFILE'!$C$40</f>
        <v>Charu</v>
      </c>
      <c r="CJ172" s="427">
        <f>'STUDENT PROFILE'!$D$40</f>
        <v>3064</v>
      </c>
      <c r="CK172" s="429">
        <f t="shared" si="126"/>
        <v>3.8</v>
      </c>
      <c r="CL172" s="429">
        <f t="shared" si="127"/>
        <v>3.8</v>
      </c>
      <c r="CM172" s="429">
        <f t="shared" si="128"/>
        <v>12</v>
      </c>
      <c r="CN172" s="430">
        <f t="shared" si="129"/>
        <v>20</v>
      </c>
      <c r="CO172" s="429">
        <f t="shared" si="130"/>
        <v>3.8</v>
      </c>
      <c r="CP172" s="429">
        <f t="shared" si="131"/>
        <v>3.8</v>
      </c>
      <c r="CQ172" s="429">
        <f t="shared" si="132"/>
        <v>13.2</v>
      </c>
      <c r="CR172" s="433">
        <f t="shared" si="133"/>
        <v>21</v>
      </c>
      <c r="CS172" s="433">
        <f t="shared" si="168"/>
        <v>38</v>
      </c>
      <c r="CT172" s="433">
        <f t="shared" si="169"/>
        <v>42</v>
      </c>
      <c r="CU172" s="430">
        <f t="shared" si="170"/>
        <v>41</v>
      </c>
      <c r="CV172" s="430" t="str">
        <f t="shared" si="171"/>
        <v>C2</v>
      </c>
      <c r="CW172" s="430" t="str">
        <f t="shared" si="172"/>
        <v>5</v>
      </c>
      <c r="CX172" s="686"/>
      <c r="CY172" s="425">
        <f>'STUDENT PROFILE'!$A$40</f>
        <v>34</v>
      </c>
      <c r="CZ172" s="436" t="str">
        <f>'STUDENT PROFILE'!$C$40</f>
        <v>Charu</v>
      </c>
      <c r="DA172" s="471">
        <f>'STUDENT PROFILE'!$D$40</f>
        <v>3064</v>
      </c>
      <c r="DB172" s="429" t="str">
        <f t="shared" si="173"/>
        <v>D</v>
      </c>
      <c r="DC172" s="429" t="str">
        <f t="shared" si="174"/>
        <v>D</v>
      </c>
      <c r="DD172" s="429" t="str">
        <f t="shared" si="175"/>
        <v>D</v>
      </c>
      <c r="DE172" s="430" t="str">
        <f t="shared" si="176"/>
        <v>D</v>
      </c>
      <c r="DF172" s="429" t="str">
        <f t="shared" si="177"/>
        <v>D</v>
      </c>
      <c r="DG172" s="429" t="str">
        <f t="shared" si="178"/>
        <v>D</v>
      </c>
      <c r="DH172" s="429" t="str">
        <f t="shared" si="179"/>
        <v>C2</v>
      </c>
      <c r="DI172" s="433">
        <f t="shared" si="180"/>
        <v>0</v>
      </c>
      <c r="DJ172" s="430" t="str">
        <f t="shared" si="181"/>
        <v>D</v>
      </c>
      <c r="DK172" s="430" t="str">
        <f t="shared" si="182"/>
        <v>C2</v>
      </c>
      <c r="DL172" s="430" t="str">
        <f t="shared" si="183"/>
        <v>C2</v>
      </c>
    </row>
    <row r="173" spans="1:116" ht="15" customHeight="1">
      <c r="A173" s="686"/>
      <c r="B173" s="425">
        <f>'STUDENT PROFILE'!$A$41</f>
        <v>35</v>
      </c>
      <c r="C173" s="438" t="str">
        <f>'STUDENT PROFILE'!$C$41</f>
        <v>Dinesh</v>
      </c>
      <c r="D173" s="427">
        <f>'STUDENT PROFILE'!$D$41</f>
        <v>3065</v>
      </c>
      <c r="E173" s="428">
        <v>4</v>
      </c>
      <c r="F173" s="428">
        <v>4</v>
      </c>
      <c r="G173" s="428">
        <v>4</v>
      </c>
      <c r="H173" s="428"/>
      <c r="I173" s="428"/>
      <c r="J173" s="428">
        <v>18</v>
      </c>
      <c r="K173" s="429">
        <f t="shared" si="135"/>
        <v>30</v>
      </c>
      <c r="L173" s="429">
        <f t="shared" si="184"/>
        <v>38</v>
      </c>
      <c r="M173" s="430" t="str">
        <f t="shared" si="136"/>
        <v>D</v>
      </c>
      <c r="N173" s="430" t="str">
        <f t="shared" si="137"/>
        <v>4</v>
      </c>
      <c r="O173" s="728"/>
      <c r="P173" s="425">
        <f>'STUDENT PROFILE'!$A$41</f>
        <v>35</v>
      </c>
      <c r="Q173" s="438" t="str">
        <f>'STUDENT PROFILE'!$C$41</f>
        <v>Dinesh</v>
      </c>
      <c r="R173" s="427">
        <f>'STUDENT PROFILE'!$D$41</f>
        <v>3065</v>
      </c>
      <c r="S173" s="428">
        <v>4</v>
      </c>
      <c r="T173" s="428">
        <v>4</v>
      </c>
      <c r="U173" s="428">
        <v>4</v>
      </c>
      <c r="V173" s="428"/>
      <c r="W173" s="428"/>
      <c r="X173" s="428">
        <v>18</v>
      </c>
      <c r="Y173" s="429">
        <f t="shared" si="138"/>
        <v>30</v>
      </c>
      <c r="Z173" s="429">
        <f t="shared" si="139"/>
        <v>38</v>
      </c>
      <c r="AA173" s="430" t="str">
        <f t="shared" si="140"/>
        <v>D</v>
      </c>
      <c r="AB173" s="430" t="str">
        <f t="shared" si="141"/>
        <v>4</v>
      </c>
      <c r="AC173" s="686"/>
      <c r="AD173" s="425">
        <f>'STUDENT PROFILE'!$A$41</f>
        <v>35</v>
      </c>
      <c r="AE173" s="438" t="str">
        <f>'STUDENT PROFILE'!$C$41</f>
        <v>Dinesh</v>
      </c>
      <c r="AF173" s="427">
        <f>'STUDENT PROFILE'!$D$41</f>
        <v>3065</v>
      </c>
      <c r="AG173" s="435">
        <v>40</v>
      </c>
      <c r="AH173" s="429">
        <f t="shared" si="142"/>
        <v>36</v>
      </c>
      <c r="AI173" s="429">
        <f t="shared" si="143"/>
        <v>40</v>
      </c>
      <c r="AJ173" s="430" t="str">
        <f t="shared" si="144"/>
        <v>D</v>
      </c>
      <c r="AK173" s="430" t="str">
        <f t="shared" si="145"/>
        <v>4</v>
      </c>
      <c r="AL173" s="429">
        <f t="shared" si="146"/>
        <v>3.8</v>
      </c>
      <c r="AM173" s="429">
        <f t="shared" si="147"/>
        <v>3.8</v>
      </c>
      <c r="AN173" s="429">
        <f t="shared" si="148"/>
        <v>12</v>
      </c>
      <c r="AO173" s="430">
        <f t="shared" si="149"/>
        <v>20</v>
      </c>
      <c r="AP173" s="430" t="str">
        <f t="shared" si="150"/>
        <v>D</v>
      </c>
      <c r="AQ173" s="686"/>
      <c r="AR173" s="425">
        <f>'STUDENT PROFILE'!$A$41</f>
        <v>35</v>
      </c>
      <c r="AS173" s="438" t="str">
        <f>'STUDENT PROFILE'!$C$41</f>
        <v>Dinesh</v>
      </c>
      <c r="AT173" s="427">
        <f>'STUDENT PROFILE'!$D$41</f>
        <v>3065</v>
      </c>
      <c r="AU173" s="428">
        <v>4</v>
      </c>
      <c r="AV173" s="428">
        <v>4</v>
      </c>
      <c r="AW173" s="428">
        <v>4</v>
      </c>
      <c r="AX173" s="428"/>
      <c r="AY173" s="428"/>
      <c r="AZ173" s="428">
        <v>18</v>
      </c>
      <c r="BA173" s="429">
        <f t="shared" si="151"/>
        <v>30</v>
      </c>
      <c r="BB173" s="429">
        <f t="shared" si="152"/>
        <v>38</v>
      </c>
      <c r="BC173" s="430" t="str">
        <f t="shared" si="153"/>
        <v>D</v>
      </c>
      <c r="BD173" s="430" t="str">
        <f t="shared" si="154"/>
        <v>4</v>
      </c>
      <c r="BE173" s="686"/>
      <c r="BF173" s="425">
        <f>'STUDENT PROFILE'!$A$41</f>
        <v>35</v>
      </c>
      <c r="BG173" s="438" t="str">
        <f>'STUDENT PROFILE'!$C$41</f>
        <v>Dinesh</v>
      </c>
      <c r="BH173" s="427">
        <f>'STUDENT PROFILE'!$D$41</f>
        <v>3065</v>
      </c>
      <c r="BI173" s="428">
        <v>4</v>
      </c>
      <c r="BJ173" s="428">
        <v>4</v>
      </c>
      <c r="BK173" s="428">
        <v>4</v>
      </c>
      <c r="BL173" s="428"/>
      <c r="BM173" s="428"/>
      <c r="BN173" s="428">
        <v>18</v>
      </c>
      <c r="BO173" s="429">
        <f t="shared" si="155"/>
        <v>30</v>
      </c>
      <c r="BP173" s="429">
        <f t="shared" si="156"/>
        <v>38</v>
      </c>
      <c r="BQ173" s="430" t="str">
        <f t="shared" si="157"/>
        <v>D</v>
      </c>
      <c r="BR173" s="430" t="str">
        <f t="shared" si="158"/>
        <v>4</v>
      </c>
      <c r="BS173" s="686"/>
      <c r="BT173" s="464">
        <f>'STUDENT PROFILE'!$A$41</f>
        <v>35</v>
      </c>
      <c r="BU173" s="468" t="str">
        <f>'STUDENT PROFILE'!$C$41</f>
        <v>Dinesh</v>
      </c>
      <c r="BV173" s="466">
        <f>'STUDENT PROFILE'!$D$41</f>
        <v>3065</v>
      </c>
      <c r="BW173" s="435">
        <v>40</v>
      </c>
      <c r="BX173" s="429">
        <f t="shared" si="159"/>
        <v>40</v>
      </c>
      <c r="BY173" s="429">
        <f t="shared" si="160"/>
        <v>44</v>
      </c>
      <c r="BZ173" s="430" t="str">
        <f t="shared" si="161"/>
        <v>C2</v>
      </c>
      <c r="CA173" s="430" t="str">
        <f t="shared" si="162"/>
        <v>5</v>
      </c>
      <c r="CB173" s="429">
        <f t="shared" si="163"/>
        <v>3.8</v>
      </c>
      <c r="CC173" s="429">
        <f t="shared" si="164"/>
        <v>3.8</v>
      </c>
      <c r="CD173" s="429">
        <f t="shared" si="165"/>
        <v>13.2</v>
      </c>
      <c r="CE173" s="430">
        <f t="shared" si="166"/>
        <v>21</v>
      </c>
      <c r="CF173" s="430" t="str">
        <f t="shared" si="167"/>
        <v>C2</v>
      </c>
      <c r="CG173" s="686"/>
      <c r="CH173" s="425">
        <f>'STUDENT PROFILE'!$A$41</f>
        <v>35</v>
      </c>
      <c r="CI173" s="438" t="str">
        <f>'STUDENT PROFILE'!$C$41</f>
        <v>Dinesh</v>
      </c>
      <c r="CJ173" s="427">
        <f>'STUDENT PROFILE'!$D$41</f>
        <v>3065</v>
      </c>
      <c r="CK173" s="429">
        <f t="shared" si="126"/>
        <v>3.8</v>
      </c>
      <c r="CL173" s="429">
        <f t="shared" si="127"/>
        <v>3.8</v>
      </c>
      <c r="CM173" s="429">
        <f t="shared" si="128"/>
        <v>12</v>
      </c>
      <c r="CN173" s="430">
        <f t="shared" si="129"/>
        <v>20</v>
      </c>
      <c r="CO173" s="429">
        <f t="shared" si="130"/>
        <v>3.8</v>
      </c>
      <c r="CP173" s="429">
        <f t="shared" si="131"/>
        <v>3.8</v>
      </c>
      <c r="CQ173" s="429">
        <f t="shared" si="132"/>
        <v>13.2</v>
      </c>
      <c r="CR173" s="433">
        <f t="shared" si="133"/>
        <v>21</v>
      </c>
      <c r="CS173" s="433">
        <f t="shared" si="168"/>
        <v>38</v>
      </c>
      <c r="CT173" s="433">
        <f t="shared" si="169"/>
        <v>42</v>
      </c>
      <c r="CU173" s="430">
        <f t="shared" si="170"/>
        <v>41</v>
      </c>
      <c r="CV173" s="430" t="str">
        <f t="shared" si="171"/>
        <v>C2</v>
      </c>
      <c r="CW173" s="430" t="str">
        <f t="shared" si="172"/>
        <v>5</v>
      </c>
      <c r="CX173" s="686"/>
      <c r="CY173" s="425">
        <f>'STUDENT PROFILE'!$A$41</f>
        <v>35</v>
      </c>
      <c r="CZ173" s="438" t="str">
        <f>'STUDENT PROFILE'!$C$41</f>
        <v>Dinesh</v>
      </c>
      <c r="DA173" s="471">
        <f>'STUDENT PROFILE'!$D$41</f>
        <v>3065</v>
      </c>
      <c r="DB173" s="429" t="str">
        <f t="shared" si="173"/>
        <v>D</v>
      </c>
      <c r="DC173" s="429" t="str">
        <f t="shared" si="174"/>
        <v>D</v>
      </c>
      <c r="DD173" s="429" t="str">
        <f t="shared" si="175"/>
        <v>D</v>
      </c>
      <c r="DE173" s="430" t="str">
        <f t="shared" si="176"/>
        <v>D</v>
      </c>
      <c r="DF173" s="429" t="str">
        <f t="shared" si="177"/>
        <v>D</v>
      </c>
      <c r="DG173" s="429" t="str">
        <f t="shared" si="178"/>
        <v>D</v>
      </c>
      <c r="DH173" s="429" t="str">
        <f t="shared" si="179"/>
        <v>C2</v>
      </c>
      <c r="DI173" s="433">
        <f t="shared" si="180"/>
        <v>0</v>
      </c>
      <c r="DJ173" s="430" t="str">
        <f t="shared" si="181"/>
        <v>D</v>
      </c>
      <c r="DK173" s="430" t="str">
        <f t="shared" si="182"/>
        <v>C2</v>
      </c>
      <c r="DL173" s="430" t="str">
        <f t="shared" si="183"/>
        <v>C2</v>
      </c>
    </row>
    <row r="174" spans="1:116" ht="15" customHeight="1">
      <c r="A174" s="686"/>
      <c r="B174" s="425">
        <f>'STUDENT PROFILE'!$A$42</f>
        <v>36</v>
      </c>
      <c r="C174" s="438" t="str">
        <f>'STUDENT PROFILE'!$C$42</f>
        <v>Aanand</v>
      </c>
      <c r="D174" s="427">
        <f>'STUDENT PROFILE'!$D$42</f>
        <v>2725</v>
      </c>
      <c r="E174" s="428">
        <v>4</v>
      </c>
      <c r="F174" s="428">
        <v>4</v>
      </c>
      <c r="G174" s="428">
        <v>4</v>
      </c>
      <c r="H174" s="428"/>
      <c r="I174" s="428"/>
      <c r="J174" s="428">
        <v>12</v>
      </c>
      <c r="K174" s="429">
        <f t="shared" si="135"/>
        <v>24</v>
      </c>
      <c r="L174" s="429">
        <f t="shared" si="184"/>
        <v>30</v>
      </c>
      <c r="M174" s="430" t="str">
        <f t="shared" si="136"/>
        <v>E1</v>
      </c>
      <c r="N174" s="430" t="str">
        <f t="shared" si="137"/>
        <v>2</v>
      </c>
      <c r="O174" s="728"/>
      <c r="P174" s="425">
        <f>'STUDENT PROFILE'!$A$42</f>
        <v>36</v>
      </c>
      <c r="Q174" s="438" t="str">
        <f>'STUDENT PROFILE'!$C$42</f>
        <v>Aanand</v>
      </c>
      <c r="R174" s="427">
        <f>'STUDENT PROFILE'!$D$42</f>
        <v>2725</v>
      </c>
      <c r="S174" s="428">
        <v>4</v>
      </c>
      <c r="T174" s="428">
        <v>4</v>
      </c>
      <c r="U174" s="428">
        <v>4</v>
      </c>
      <c r="V174" s="428"/>
      <c r="W174" s="428"/>
      <c r="X174" s="428">
        <v>12</v>
      </c>
      <c r="Y174" s="429">
        <f t="shared" si="138"/>
        <v>24</v>
      </c>
      <c r="Z174" s="429">
        <f t="shared" si="139"/>
        <v>30</v>
      </c>
      <c r="AA174" s="430" t="str">
        <f t="shared" si="140"/>
        <v>E1</v>
      </c>
      <c r="AB174" s="430" t="str">
        <f t="shared" si="141"/>
        <v>2</v>
      </c>
      <c r="AC174" s="686"/>
      <c r="AD174" s="425">
        <f>'STUDENT PROFILE'!$A$42</f>
        <v>36</v>
      </c>
      <c r="AE174" s="438" t="str">
        <f>'STUDENT PROFILE'!$C$42</f>
        <v>Aanand</v>
      </c>
      <c r="AF174" s="427">
        <f>'STUDENT PROFILE'!$D$42</f>
        <v>2725</v>
      </c>
      <c r="AG174" s="431">
        <v>32</v>
      </c>
      <c r="AH174" s="429">
        <f t="shared" si="142"/>
        <v>28.8</v>
      </c>
      <c r="AI174" s="429">
        <f t="shared" si="143"/>
        <v>32</v>
      </c>
      <c r="AJ174" s="430" t="str">
        <f t="shared" si="144"/>
        <v>E1</v>
      </c>
      <c r="AK174" s="430" t="str">
        <f t="shared" si="145"/>
        <v>2</v>
      </c>
      <c r="AL174" s="429">
        <f t="shared" si="146"/>
        <v>3</v>
      </c>
      <c r="AM174" s="429">
        <f t="shared" si="147"/>
        <v>3</v>
      </c>
      <c r="AN174" s="429">
        <f t="shared" si="148"/>
        <v>9.6</v>
      </c>
      <c r="AO174" s="430">
        <f t="shared" si="149"/>
        <v>16</v>
      </c>
      <c r="AP174" s="430" t="str">
        <f t="shared" si="150"/>
        <v>E1</v>
      </c>
      <c r="AQ174" s="686"/>
      <c r="AR174" s="425">
        <f>'STUDENT PROFILE'!$A$42</f>
        <v>36</v>
      </c>
      <c r="AS174" s="438" t="str">
        <f>'STUDENT PROFILE'!$C$42</f>
        <v>Aanand</v>
      </c>
      <c r="AT174" s="427">
        <f>'STUDENT PROFILE'!$D$42</f>
        <v>2725</v>
      </c>
      <c r="AU174" s="428">
        <v>4</v>
      </c>
      <c r="AV174" s="428">
        <v>4</v>
      </c>
      <c r="AW174" s="428">
        <v>4</v>
      </c>
      <c r="AX174" s="428"/>
      <c r="AY174" s="428"/>
      <c r="AZ174" s="428">
        <v>12</v>
      </c>
      <c r="BA174" s="429">
        <f t="shared" si="151"/>
        <v>24</v>
      </c>
      <c r="BB174" s="429">
        <f t="shared" si="152"/>
        <v>30</v>
      </c>
      <c r="BC174" s="430" t="str">
        <f t="shared" si="153"/>
        <v>E1</v>
      </c>
      <c r="BD174" s="430" t="str">
        <f t="shared" si="154"/>
        <v>2</v>
      </c>
      <c r="BE174" s="686"/>
      <c r="BF174" s="425">
        <f>'STUDENT PROFILE'!$A$42</f>
        <v>36</v>
      </c>
      <c r="BG174" s="438" t="str">
        <f>'STUDENT PROFILE'!$C$42</f>
        <v>Aanand</v>
      </c>
      <c r="BH174" s="427">
        <f>'STUDENT PROFILE'!$D$42</f>
        <v>2725</v>
      </c>
      <c r="BI174" s="428">
        <v>4</v>
      </c>
      <c r="BJ174" s="428">
        <v>4</v>
      </c>
      <c r="BK174" s="428">
        <v>4</v>
      </c>
      <c r="BL174" s="428"/>
      <c r="BM174" s="428"/>
      <c r="BN174" s="428">
        <v>12</v>
      </c>
      <c r="BO174" s="429">
        <f t="shared" si="155"/>
        <v>24</v>
      </c>
      <c r="BP174" s="429">
        <f t="shared" si="156"/>
        <v>30</v>
      </c>
      <c r="BQ174" s="430" t="str">
        <f t="shared" si="157"/>
        <v>E1</v>
      </c>
      <c r="BR174" s="430" t="str">
        <f t="shared" si="158"/>
        <v>2</v>
      </c>
      <c r="BS174" s="686"/>
      <c r="BT174" s="464">
        <f>'STUDENT PROFILE'!$A$42</f>
        <v>36</v>
      </c>
      <c r="BU174" s="468" t="str">
        <f>'STUDENT PROFILE'!$C$42</f>
        <v>Aanand</v>
      </c>
      <c r="BV174" s="466">
        <f>'STUDENT PROFILE'!$D$42</f>
        <v>2725</v>
      </c>
      <c r="BW174" s="431">
        <v>32</v>
      </c>
      <c r="BX174" s="429">
        <f t="shared" si="159"/>
        <v>32</v>
      </c>
      <c r="BY174" s="429">
        <f t="shared" si="160"/>
        <v>36</v>
      </c>
      <c r="BZ174" s="430" t="str">
        <f t="shared" si="161"/>
        <v>D</v>
      </c>
      <c r="CA174" s="430" t="str">
        <f t="shared" si="162"/>
        <v>4</v>
      </c>
      <c r="CB174" s="429">
        <f t="shared" si="163"/>
        <v>3</v>
      </c>
      <c r="CC174" s="429">
        <f t="shared" si="164"/>
        <v>3</v>
      </c>
      <c r="CD174" s="429">
        <f t="shared" si="165"/>
        <v>10.8</v>
      </c>
      <c r="CE174" s="430">
        <f t="shared" si="166"/>
        <v>17</v>
      </c>
      <c r="CF174" s="430" t="str">
        <f t="shared" si="167"/>
        <v>D</v>
      </c>
      <c r="CG174" s="686"/>
      <c r="CH174" s="425">
        <f>'STUDENT PROFILE'!$A$42</f>
        <v>36</v>
      </c>
      <c r="CI174" s="438" t="str">
        <f>'STUDENT PROFILE'!$C$42</f>
        <v>Aanand</v>
      </c>
      <c r="CJ174" s="427">
        <f>'STUDENT PROFILE'!$D$42</f>
        <v>2725</v>
      </c>
      <c r="CK174" s="429">
        <f t="shared" si="126"/>
        <v>3</v>
      </c>
      <c r="CL174" s="429">
        <f t="shared" si="127"/>
        <v>3</v>
      </c>
      <c r="CM174" s="429">
        <f t="shared" si="128"/>
        <v>9.6</v>
      </c>
      <c r="CN174" s="430">
        <f t="shared" si="129"/>
        <v>16</v>
      </c>
      <c r="CO174" s="429">
        <f t="shared" si="130"/>
        <v>3</v>
      </c>
      <c r="CP174" s="429">
        <f t="shared" si="131"/>
        <v>3</v>
      </c>
      <c r="CQ174" s="429">
        <f t="shared" si="132"/>
        <v>10.8</v>
      </c>
      <c r="CR174" s="433">
        <f t="shared" si="133"/>
        <v>17</v>
      </c>
      <c r="CS174" s="433">
        <f t="shared" si="168"/>
        <v>30</v>
      </c>
      <c r="CT174" s="433">
        <f t="shared" si="169"/>
        <v>34</v>
      </c>
      <c r="CU174" s="430">
        <f t="shared" si="170"/>
        <v>33</v>
      </c>
      <c r="CV174" s="430" t="str">
        <f t="shared" si="171"/>
        <v>D</v>
      </c>
      <c r="CW174" s="430" t="str">
        <f t="shared" si="172"/>
        <v>4</v>
      </c>
      <c r="CX174" s="686"/>
      <c r="CY174" s="425">
        <f>'STUDENT PROFILE'!$A$42</f>
        <v>36</v>
      </c>
      <c r="CZ174" s="438" t="str">
        <f>'STUDENT PROFILE'!$C$42</f>
        <v>Aanand</v>
      </c>
      <c r="DA174" s="471">
        <f>'STUDENT PROFILE'!$D$42</f>
        <v>2725</v>
      </c>
      <c r="DB174" s="429" t="str">
        <f t="shared" si="173"/>
        <v>E1</v>
      </c>
      <c r="DC174" s="429" t="str">
        <f t="shared" si="174"/>
        <v>E1</v>
      </c>
      <c r="DD174" s="429" t="str">
        <f t="shared" si="175"/>
        <v>E1</v>
      </c>
      <c r="DE174" s="430" t="str">
        <f t="shared" si="176"/>
        <v>E1</v>
      </c>
      <c r="DF174" s="429" t="str">
        <f t="shared" si="177"/>
        <v>E1</v>
      </c>
      <c r="DG174" s="429" t="str">
        <f t="shared" si="178"/>
        <v>E1</v>
      </c>
      <c r="DH174" s="429" t="str">
        <f t="shared" si="179"/>
        <v>D</v>
      </c>
      <c r="DI174" s="433">
        <f t="shared" si="180"/>
        <v>0</v>
      </c>
      <c r="DJ174" s="430" t="str">
        <f t="shared" si="181"/>
        <v>E1</v>
      </c>
      <c r="DK174" s="430" t="str">
        <f t="shared" si="182"/>
        <v>D</v>
      </c>
      <c r="DL174" s="430" t="str">
        <f t="shared" si="183"/>
        <v>D</v>
      </c>
    </row>
    <row r="175" spans="1:116" ht="15" customHeight="1">
      <c r="A175" s="686"/>
      <c r="B175" s="425">
        <f>'STUDENT PROFILE'!$A$43</f>
        <v>37</v>
      </c>
      <c r="C175" s="438" t="str">
        <f>'STUDENT PROFILE'!$C$43</f>
        <v>Rahul</v>
      </c>
      <c r="D175" s="427">
        <f>'STUDENT PROFILE'!$D$43</f>
        <v>2733</v>
      </c>
      <c r="E175" s="428">
        <v>4</v>
      </c>
      <c r="F175" s="428">
        <v>4</v>
      </c>
      <c r="G175" s="428">
        <v>4</v>
      </c>
      <c r="H175" s="428"/>
      <c r="I175" s="428"/>
      <c r="J175" s="428">
        <v>12</v>
      </c>
      <c r="K175" s="429">
        <f t="shared" si="135"/>
        <v>24</v>
      </c>
      <c r="L175" s="429">
        <f t="shared" si="184"/>
        <v>30</v>
      </c>
      <c r="M175" s="430" t="str">
        <f t="shared" si="136"/>
        <v>E1</v>
      </c>
      <c r="N175" s="430" t="str">
        <f t="shared" si="137"/>
        <v>2</v>
      </c>
      <c r="O175" s="728"/>
      <c r="P175" s="425">
        <f>'STUDENT PROFILE'!$A$43</f>
        <v>37</v>
      </c>
      <c r="Q175" s="438" t="str">
        <f>'STUDENT PROFILE'!$C$43</f>
        <v>Rahul</v>
      </c>
      <c r="R175" s="427">
        <f>'STUDENT PROFILE'!$D$43</f>
        <v>2733</v>
      </c>
      <c r="S175" s="428">
        <v>4</v>
      </c>
      <c r="T175" s="428">
        <v>4</v>
      </c>
      <c r="U175" s="428">
        <v>4</v>
      </c>
      <c r="V175" s="428"/>
      <c r="W175" s="428"/>
      <c r="X175" s="428">
        <v>12</v>
      </c>
      <c r="Y175" s="429">
        <f t="shared" si="138"/>
        <v>24</v>
      </c>
      <c r="Z175" s="429">
        <f t="shared" si="139"/>
        <v>30</v>
      </c>
      <c r="AA175" s="430" t="str">
        <f t="shared" si="140"/>
        <v>E1</v>
      </c>
      <c r="AB175" s="430" t="str">
        <f t="shared" si="141"/>
        <v>2</v>
      </c>
      <c r="AC175" s="686"/>
      <c r="AD175" s="425">
        <f>'STUDENT PROFILE'!$A$43</f>
        <v>37</v>
      </c>
      <c r="AE175" s="438" t="str">
        <f>'STUDENT PROFILE'!$C$43</f>
        <v>Rahul</v>
      </c>
      <c r="AF175" s="427">
        <f>'STUDENT PROFILE'!$D$43</f>
        <v>2733</v>
      </c>
      <c r="AG175" s="431">
        <v>32</v>
      </c>
      <c r="AH175" s="429">
        <f t="shared" si="142"/>
        <v>28.8</v>
      </c>
      <c r="AI175" s="429">
        <f t="shared" si="143"/>
        <v>32</v>
      </c>
      <c r="AJ175" s="430" t="str">
        <f t="shared" si="144"/>
        <v>E1</v>
      </c>
      <c r="AK175" s="430" t="str">
        <f t="shared" si="145"/>
        <v>2</v>
      </c>
      <c r="AL175" s="429">
        <f t="shared" si="146"/>
        <v>3</v>
      </c>
      <c r="AM175" s="429">
        <f t="shared" si="147"/>
        <v>3</v>
      </c>
      <c r="AN175" s="429">
        <f t="shared" si="148"/>
        <v>9.6</v>
      </c>
      <c r="AO175" s="430">
        <f t="shared" si="149"/>
        <v>16</v>
      </c>
      <c r="AP175" s="430" t="str">
        <f t="shared" si="150"/>
        <v>E1</v>
      </c>
      <c r="AQ175" s="686"/>
      <c r="AR175" s="425">
        <f>'STUDENT PROFILE'!$A$43</f>
        <v>37</v>
      </c>
      <c r="AS175" s="438" t="str">
        <f>'STUDENT PROFILE'!$C$43</f>
        <v>Rahul</v>
      </c>
      <c r="AT175" s="427">
        <f>'STUDENT PROFILE'!$D$43</f>
        <v>2733</v>
      </c>
      <c r="AU175" s="428">
        <v>4</v>
      </c>
      <c r="AV175" s="428">
        <v>4</v>
      </c>
      <c r="AW175" s="428">
        <v>4</v>
      </c>
      <c r="AX175" s="428"/>
      <c r="AY175" s="428"/>
      <c r="AZ175" s="428">
        <v>12</v>
      </c>
      <c r="BA175" s="429">
        <f t="shared" si="151"/>
        <v>24</v>
      </c>
      <c r="BB175" s="429">
        <f t="shared" si="152"/>
        <v>30</v>
      </c>
      <c r="BC175" s="430" t="str">
        <f t="shared" si="153"/>
        <v>E1</v>
      </c>
      <c r="BD175" s="430" t="str">
        <f t="shared" si="154"/>
        <v>2</v>
      </c>
      <c r="BE175" s="686"/>
      <c r="BF175" s="425">
        <f>'STUDENT PROFILE'!$A$43</f>
        <v>37</v>
      </c>
      <c r="BG175" s="438" t="str">
        <f>'STUDENT PROFILE'!$C$43</f>
        <v>Rahul</v>
      </c>
      <c r="BH175" s="427">
        <f>'STUDENT PROFILE'!$D$43</f>
        <v>2733</v>
      </c>
      <c r="BI175" s="428">
        <v>4</v>
      </c>
      <c r="BJ175" s="428">
        <v>4</v>
      </c>
      <c r="BK175" s="428">
        <v>4</v>
      </c>
      <c r="BL175" s="428"/>
      <c r="BM175" s="428"/>
      <c r="BN175" s="428">
        <v>12</v>
      </c>
      <c r="BO175" s="429">
        <f t="shared" si="155"/>
        <v>24</v>
      </c>
      <c r="BP175" s="429">
        <f t="shared" si="156"/>
        <v>30</v>
      </c>
      <c r="BQ175" s="430" t="str">
        <f t="shared" si="157"/>
        <v>E1</v>
      </c>
      <c r="BR175" s="430" t="str">
        <f t="shared" si="158"/>
        <v>2</v>
      </c>
      <c r="BS175" s="686"/>
      <c r="BT175" s="464">
        <f>'STUDENT PROFILE'!$A$43</f>
        <v>37</v>
      </c>
      <c r="BU175" s="468" t="str">
        <f>'STUDENT PROFILE'!$C$43</f>
        <v>Rahul</v>
      </c>
      <c r="BV175" s="466">
        <f>'STUDENT PROFILE'!$D$43</f>
        <v>2733</v>
      </c>
      <c r="BW175" s="431">
        <v>32</v>
      </c>
      <c r="BX175" s="429">
        <f t="shared" si="159"/>
        <v>32</v>
      </c>
      <c r="BY175" s="429">
        <f t="shared" si="160"/>
        <v>36</v>
      </c>
      <c r="BZ175" s="430" t="str">
        <f t="shared" si="161"/>
        <v>D</v>
      </c>
      <c r="CA175" s="430" t="str">
        <f t="shared" si="162"/>
        <v>4</v>
      </c>
      <c r="CB175" s="429">
        <f t="shared" si="163"/>
        <v>3</v>
      </c>
      <c r="CC175" s="429">
        <f t="shared" si="164"/>
        <v>3</v>
      </c>
      <c r="CD175" s="429">
        <f t="shared" si="165"/>
        <v>10.8</v>
      </c>
      <c r="CE175" s="430">
        <f t="shared" si="166"/>
        <v>17</v>
      </c>
      <c r="CF175" s="430" t="str">
        <f t="shared" si="167"/>
        <v>D</v>
      </c>
      <c r="CG175" s="686"/>
      <c r="CH175" s="425">
        <f>'STUDENT PROFILE'!$A$43</f>
        <v>37</v>
      </c>
      <c r="CI175" s="438" t="str">
        <f>'STUDENT PROFILE'!$C$43</f>
        <v>Rahul</v>
      </c>
      <c r="CJ175" s="427">
        <f>'STUDENT PROFILE'!$D$43</f>
        <v>2733</v>
      </c>
      <c r="CK175" s="429">
        <f t="shared" si="126"/>
        <v>3</v>
      </c>
      <c r="CL175" s="429">
        <f t="shared" si="127"/>
        <v>3</v>
      </c>
      <c r="CM175" s="429">
        <f t="shared" si="128"/>
        <v>9.6</v>
      </c>
      <c r="CN175" s="430">
        <f t="shared" si="129"/>
        <v>16</v>
      </c>
      <c r="CO175" s="429">
        <f t="shared" si="130"/>
        <v>3</v>
      </c>
      <c r="CP175" s="429">
        <f t="shared" si="131"/>
        <v>3</v>
      </c>
      <c r="CQ175" s="429">
        <f t="shared" si="132"/>
        <v>10.8</v>
      </c>
      <c r="CR175" s="433">
        <f t="shared" si="133"/>
        <v>17</v>
      </c>
      <c r="CS175" s="433">
        <f t="shared" si="168"/>
        <v>30</v>
      </c>
      <c r="CT175" s="433">
        <f t="shared" si="169"/>
        <v>34</v>
      </c>
      <c r="CU175" s="430">
        <f t="shared" si="170"/>
        <v>33</v>
      </c>
      <c r="CV175" s="430" t="str">
        <f t="shared" si="171"/>
        <v>D</v>
      </c>
      <c r="CW175" s="430" t="str">
        <f t="shared" si="172"/>
        <v>4</v>
      </c>
      <c r="CX175" s="686"/>
      <c r="CY175" s="425">
        <f>'STUDENT PROFILE'!$A$43</f>
        <v>37</v>
      </c>
      <c r="CZ175" s="438" t="str">
        <f>'STUDENT PROFILE'!$C$43</f>
        <v>Rahul</v>
      </c>
      <c r="DA175" s="471">
        <f>'STUDENT PROFILE'!$D$43</f>
        <v>2733</v>
      </c>
      <c r="DB175" s="429" t="str">
        <f t="shared" si="173"/>
        <v>E1</v>
      </c>
      <c r="DC175" s="429" t="str">
        <f t="shared" si="174"/>
        <v>E1</v>
      </c>
      <c r="DD175" s="429" t="str">
        <f t="shared" si="175"/>
        <v>E1</v>
      </c>
      <c r="DE175" s="430" t="str">
        <f t="shared" si="176"/>
        <v>E1</v>
      </c>
      <c r="DF175" s="429" t="str">
        <f t="shared" si="177"/>
        <v>E1</v>
      </c>
      <c r="DG175" s="429" t="str">
        <f t="shared" si="178"/>
        <v>E1</v>
      </c>
      <c r="DH175" s="429" t="str">
        <f t="shared" si="179"/>
        <v>D</v>
      </c>
      <c r="DI175" s="433">
        <f t="shared" si="180"/>
        <v>0</v>
      </c>
      <c r="DJ175" s="430" t="str">
        <f t="shared" si="181"/>
        <v>E1</v>
      </c>
      <c r="DK175" s="430" t="str">
        <f t="shared" si="182"/>
        <v>D</v>
      </c>
      <c r="DL175" s="430" t="str">
        <f t="shared" si="183"/>
        <v>D</v>
      </c>
    </row>
    <row r="176" spans="1:116" ht="15" customHeight="1">
      <c r="A176" s="686"/>
      <c r="B176" s="425">
        <f>'STUDENT PROFILE'!$A$44</f>
        <v>38</v>
      </c>
      <c r="C176" s="438" t="str">
        <f>'STUDENT PROFILE'!$C$44</f>
        <v>Nidhi Yadav</v>
      </c>
      <c r="D176" s="427">
        <f>'STUDENT PROFILE'!$D$44</f>
        <v>2755</v>
      </c>
      <c r="E176" s="428">
        <v>4</v>
      </c>
      <c r="F176" s="428">
        <v>4</v>
      </c>
      <c r="G176" s="428">
        <v>4</v>
      </c>
      <c r="H176" s="428"/>
      <c r="I176" s="428"/>
      <c r="J176" s="428">
        <v>12</v>
      </c>
      <c r="K176" s="429">
        <f t="shared" si="135"/>
        <v>24</v>
      </c>
      <c r="L176" s="429">
        <f t="shared" si="184"/>
        <v>30</v>
      </c>
      <c r="M176" s="430" t="str">
        <f t="shared" si="136"/>
        <v>E1</v>
      </c>
      <c r="N176" s="430" t="str">
        <f t="shared" si="137"/>
        <v>2</v>
      </c>
      <c r="O176" s="728"/>
      <c r="P176" s="425">
        <f>'STUDENT PROFILE'!$A$44</f>
        <v>38</v>
      </c>
      <c r="Q176" s="438" t="str">
        <f>'STUDENT PROFILE'!$C$44</f>
        <v>Nidhi Yadav</v>
      </c>
      <c r="R176" s="427">
        <f>'STUDENT PROFILE'!$D$44</f>
        <v>2755</v>
      </c>
      <c r="S176" s="428">
        <v>4</v>
      </c>
      <c r="T176" s="428">
        <v>4</v>
      </c>
      <c r="U176" s="428">
        <v>4</v>
      </c>
      <c r="V176" s="428"/>
      <c r="W176" s="428"/>
      <c r="X176" s="428">
        <v>12</v>
      </c>
      <c r="Y176" s="429">
        <f t="shared" si="138"/>
        <v>24</v>
      </c>
      <c r="Z176" s="429">
        <f t="shared" si="139"/>
        <v>30</v>
      </c>
      <c r="AA176" s="430" t="str">
        <f t="shared" si="140"/>
        <v>E1</v>
      </c>
      <c r="AB176" s="430" t="str">
        <f t="shared" si="141"/>
        <v>2</v>
      </c>
      <c r="AC176" s="686"/>
      <c r="AD176" s="425">
        <f>'STUDENT PROFILE'!$A$44</f>
        <v>38</v>
      </c>
      <c r="AE176" s="438" t="str">
        <f>'STUDENT PROFILE'!$C$44</f>
        <v>Nidhi Yadav</v>
      </c>
      <c r="AF176" s="427">
        <f>'STUDENT PROFILE'!$D$44</f>
        <v>2755</v>
      </c>
      <c r="AG176" s="431">
        <v>32</v>
      </c>
      <c r="AH176" s="429">
        <f t="shared" si="142"/>
        <v>28.8</v>
      </c>
      <c r="AI176" s="429">
        <f t="shared" si="143"/>
        <v>32</v>
      </c>
      <c r="AJ176" s="430" t="str">
        <f t="shared" si="144"/>
        <v>E1</v>
      </c>
      <c r="AK176" s="430" t="str">
        <f t="shared" si="145"/>
        <v>2</v>
      </c>
      <c r="AL176" s="429">
        <f t="shared" si="146"/>
        <v>3</v>
      </c>
      <c r="AM176" s="429">
        <f t="shared" si="147"/>
        <v>3</v>
      </c>
      <c r="AN176" s="429">
        <f t="shared" si="148"/>
        <v>9.6</v>
      </c>
      <c r="AO176" s="430">
        <f t="shared" si="149"/>
        <v>16</v>
      </c>
      <c r="AP176" s="430" t="str">
        <f t="shared" si="150"/>
        <v>E1</v>
      </c>
      <c r="AQ176" s="686"/>
      <c r="AR176" s="425">
        <f>'STUDENT PROFILE'!$A$44</f>
        <v>38</v>
      </c>
      <c r="AS176" s="438" t="str">
        <f>'STUDENT PROFILE'!$C$44</f>
        <v>Nidhi Yadav</v>
      </c>
      <c r="AT176" s="427">
        <f>'STUDENT PROFILE'!$D$44</f>
        <v>2755</v>
      </c>
      <c r="AU176" s="428">
        <v>4</v>
      </c>
      <c r="AV176" s="428">
        <v>4</v>
      </c>
      <c r="AW176" s="428">
        <v>4</v>
      </c>
      <c r="AX176" s="428"/>
      <c r="AY176" s="428"/>
      <c r="AZ176" s="428">
        <v>12</v>
      </c>
      <c r="BA176" s="429">
        <f t="shared" si="151"/>
        <v>24</v>
      </c>
      <c r="BB176" s="429">
        <f t="shared" si="152"/>
        <v>30</v>
      </c>
      <c r="BC176" s="430" t="str">
        <f t="shared" si="153"/>
        <v>E1</v>
      </c>
      <c r="BD176" s="430" t="str">
        <f t="shared" si="154"/>
        <v>2</v>
      </c>
      <c r="BE176" s="686"/>
      <c r="BF176" s="425">
        <f>'STUDENT PROFILE'!$A$44</f>
        <v>38</v>
      </c>
      <c r="BG176" s="438" t="str">
        <f>'STUDENT PROFILE'!$C$44</f>
        <v>Nidhi Yadav</v>
      </c>
      <c r="BH176" s="427">
        <f>'STUDENT PROFILE'!$D$44</f>
        <v>2755</v>
      </c>
      <c r="BI176" s="428">
        <v>4</v>
      </c>
      <c r="BJ176" s="428">
        <v>4</v>
      </c>
      <c r="BK176" s="428">
        <v>4</v>
      </c>
      <c r="BL176" s="428"/>
      <c r="BM176" s="428"/>
      <c r="BN176" s="428">
        <v>12</v>
      </c>
      <c r="BO176" s="429">
        <f t="shared" si="155"/>
        <v>24</v>
      </c>
      <c r="BP176" s="429">
        <f t="shared" si="156"/>
        <v>30</v>
      </c>
      <c r="BQ176" s="430" t="str">
        <f t="shared" si="157"/>
        <v>E1</v>
      </c>
      <c r="BR176" s="430" t="str">
        <f t="shared" si="158"/>
        <v>2</v>
      </c>
      <c r="BS176" s="686"/>
      <c r="BT176" s="464">
        <f>'STUDENT PROFILE'!$A$44</f>
        <v>38</v>
      </c>
      <c r="BU176" s="468" t="str">
        <f>'STUDENT PROFILE'!$C$44</f>
        <v>Nidhi Yadav</v>
      </c>
      <c r="BV176" s="466">
        <f>'STUDENT PROFILE'!$D$44</f>
        <v>2755</v>
      </c>
      <c r="BW176" s="431">
        <v>32</v>
      </c>
      <c r="BX176" s="429">
        <f t="shared" si="159"/>
        <v>32</v>
      </c>
      <c r="BY176" s="429">
        <f t="shared" si="160"/>
        <v>36</v>
      </c>
      <c r="BZ176" s="430" t="str">
        <f t="shared" si="161"/>
        <v>D</v>
      </c>
      <c r="CA176" s="430" t="str">
        <f t="shared" si="162"/>
        <v>4</v>
      </c>
      <c r="CB176" s="429">
        <f t="shared" si="163"/>
        <v>3</v>
      </c>
      <c r="CC176" s="429">
        <f t="shared" si="164"/>
        <v>3</v>
      </c>
      <c r="CD176" s="429">
        <f t="shared" si="165"/>
        <v>10.8</v>
      </c>
      <c r="CE176" s="430">
        <f t="shared" si="166"/>
        <v>17</v>
      </c>
      <c r="CF176" s="430" t="str">
        <f t="shared" si="167"/>
        <v>D</v>
      </c>
      <c r="CG176" s="686"/>
      <c r="CH176" s="425">
        <f>'STUDENT PROFILE'!$A$44</f>
        <v>38</v>
      </c>
      <c r="CI176" s="438" t="str">
        <f>'STUDENT PROFILE'!$C$44</f>
        <v>Nidhi Yadav</v>
      </c>
      <c r="CJ176" s="427">
        <f>'STUDENT PROFILE'!$D$44</f>
        <v>2755</v>
      </c>
      <c r="CK176" s="429">
        <f t="shared" si="126"/>
        <v>3</v>
      </c>
      <c r="CL176" s="429">
        <f t="shared" si="127"/>
        <v>3</v>
      </c>
      <c r="CM176" s="429">
        <f t="shared" si="128"/>
        <v>9.6</v>
      </c>
      <c r="CN176" s="430">
        <f t="shared" si="129"/>
        <v>16</v>
      </c>
      <c r="CO176" s="429">
        <f t="shared" si="130"/>
        <v>3</v>
      </c>
      <c r="CP176" s="429">
        <f t="shared" si="131"/>
        <v>3</v>
      </c>
      <c r="CQ176" s="429">
        <f t="shared" si="132"/>
        <v>10.8</v>
      </c>
      <c r="CR176" s="433">
        <f t="shared" si="133"/>
        <v>17</v>
      </c>
      <c r="CS176" s="433">
        <f t="shared" si="168"/>
        <v>30</v>
      </c>
      <c r="CT176" s="433">
        <f t="shared" si="169"/>
        <v>34</v>
      </c>
      <c r="CU176" s="430">
        <f t="shared" si="170"/>
        <v>33</v>
      </c>
      <c r="CV176" s="430" t="str">
        <f t="shared" si="171"/>
        <v>D</v>
      </c>
      <c r="CW176" s="430" t="str">
        <f t="shared" si="172"/>
        <v>4</v>
      </c>
      <c r="CX176" s="686"/>
      <c r="CY176" s="425">
        <f>'STUDENT PROFILE'!$A$44</f>
        <v>38</v>
      </c>
      <c r="CZ176" s="438" t="str">
        <f>'STUDENT PROFILE'!$C$44</f>
        <v>Nidhi Yadav</v>
      </c>
      <c r="DA176" s="471">
        <f>'STUDENT PROFILE'!$D$44</f>
        <v>2755</v>
      </c>
      <c r="DB176" s="429" t="str">
        <f t="shared" si="173"/>
        <v>E1</v>
      </c>
      <c r="DC176" s="429" t="str">
        <f t="shared" si="174"/>
        <v>E1</v>
      </c>
      <c r="DD176" s="429" t="str">
        <f t="shared" si="175"/>
        <v>E1</v>
      </c>
      <c r="DE176" s="430" t="str">
        <f t="shared" si="176"/>
        <v>E1</v>
      </c>
      <c r="DF176" s="429" t="str">
        <f t="shared" si="177"/>
        <v>E1</v>
      </c>
      <c r="DG176" s="429" t="str">
        <f t="shared" si="178"/>
        <v>E1</v>
      </c>
      <c r="DH176" s="429" t="str">
        <f t="shared" si="179"/>
        <v>D</v>
      </c>
      <c r="DI176" s="433">
        <f t="shared" si="180"/>
        <v>0</v>
      </c>
      <c r="DJ176" s="430" t="str">
        <f t="shared" si="181"/>
        <v>E1</v>
      </c>
      <c r="DK176" s="430" t="str">
        <f t="shared" si="182"/>
        <v>D</v>
      </c>
      <c r="DL176" s="430" t="str">
        <f t="shared" si="183"/>
        <v>D</v>
      </c>
    </row>
    <row r="177" spans="1:116" ht="15" customHeight="1">
      <c r="A177" s="686"/>
      <c r="B177" s="425">
        <f>'STUDENT PROFILE'!$A$45</f>
        <v>39</v>
      </c>
      <c r="C177" s="438" t="str">
        <f>'STUDENT PROFILE'!$C$45</f>
        <v>Chanchal</v>
      </c>
      <c r="D177" s="427">
        <f>'STUDENT PROFILE'!$D$45</f>
        <v>2757</v>
      </c>
      <c r="E177" s="428">
        <v>4</v>
      </c>
      <c r="F177" s="428">
        <v>4</v>
      </c>
      <c r="G177" s="428">
        <v>4</v>
      </c>
      <c r="H177" s="428"/>
      <c r="I177" s="428"/>
      <c r="J177" s="428">
        <v>12</v>
      </c>
      <c r="K177" s="429">
        <f t="shared" si="135"/>
        <v>24</v>
      </c>
      <c r="L177" s="429">
        <f t="shared" si="184"/>
        <v>30</v>
      </c>
      <c r="M177" s="430" t="str">
        <f t="shared" si="136"/>
        <v>E1</v>
      </c>
      <c r="N177" s="430" t="str">
        <f t="shared" si="137"/>
        <v>2</v>
      </c>
      <c r="O177" s="728"/>
      <c r="P177" s="425">
        <f>'STUDENT PROFILE'!$A$45</f>
        <v>39</v>
      </c>
      <c r="Q177" s="438" t="str">
        <f>'STUDENT PROFILE'!$C$45</f>
        <v>Chanchal</v>
      </c>
      <c r="R177" s="427">
        <f>'STUDENT PROFILE'!$D$45</f>
        <v>2757</v>
      </c>
      <c r="S177" s="428">
        <v>4</v>
      </c>
      <c r="T177" s="428">
        <v>4</v>
      </c>
      <c r="U177" s="428">
        <v>4</v>
      </c>
      <c r="V177" s="428"/>
      <c r="W177" s="428"/>
      <c r="X177" s="428">
        <v>12</v>
      </c>
      <c r="Y177" s="429">
        <f t="shared" si="138"/>
        <v>24</v>
      </c>
      <c r="Z177" s="429">
        <f t="shared" si="139"/>
        <v>30</v>
      </c>
      <c r="AA177" s="430" t="str">
        <f t="shared" si="140"/>
        <v>E1</v>
      </c>
      <c r="AB177" s="430" t="str">
        <f t="shared" si="141"/>
        <v>2</v>
      </c>
      <c r="AC177" s="686"/>
      <c r="AD177" s="425">
        <f>'STUDENT PROFILE'!$A$45</f>
        <v>39</v>
      </c>
      <c r="AE177" s="438" t="str">
        <f>'STUDENT PROFILE'!$C$45</f>
        <v>Chanchal</v>
      </c>
      <c r="AF177" s="427">
        <f>'STUDENT PROFILE'!$D$45</f>
        <v>2757</v>
      </c>
      <c r="AG177" s="431">
        <v>32</v>
      </c>
      <c r="AH177" s="429">
        <f t="shared" si="142"/>
        <v>28.8</v>
      </c>
      <c r="AI177" s="429">
        <f t="shared" si="143"/>
        <v>32</v>
      </c>
      <c r="AJ177" s="430" t="str">
        <f t="shared" si="144"/>
        <v>E1</v>
      </c>
      <c r="AK177" s="430" t="str">
        <f t="shared" si="145"/>
        <v>2</v>
      </c>
      <c r="AL177" s="429">
        <f t="shared" si="146"/>
        <v>3</v>
      </c>
      <c r="AM177" s="429">
        <f t="shared" si="147"/>
        <v>3</v>
      </c>
      <c r="AN177" s="429">
        <f t="shared" si="148"/>
        <v>9.6</v>
      </c>
      <c r="AO177" s="430">
        <f t="shared" si="149"/>
        <v>16</v>
      </c>
      <c r="AP177" s="430" t="str">
        <f t="shared" si="150"/>
        <v>E1</v>
      </c>
      <c r="AQ177" s="686"/>
      <c r="AR177" s="425">
        <f>'STUDENT PROFILE'!$A$45</f>
        <v>39</v>
      </c>
      <c r="AS177" s="438" t="str">
        <f>'STUDENT PROFILE'!$C$45</f>
        <v>Chanchal</v>
      </c>
      <c r="AT177" s="427">
        <f>'STUDENT PROFILE'!$D$45</f>
        <v>2757</v>
      </c>
      <c r="AU177" s="428">
        <v>4</v>
      </c>
      <c r="AV177" s="428">
        <v>4</v>
      </c>
      <c r="AW177" s="428">
        <v>4</v>
      </c>
      <c r="AX177" s="428"/>
      <c r="AY177" s="428"/>
      <c r="AZ177" s="428">
        <v>12</v>
      </c>
      <c r="BA177" s="429">
        <f t="shared" si="151"/>
        <v>24</v>
      </c>
      <c r="BB177" s="429">
        <f t="shared" si="152"/>
        <v>30</v>
      </c>
      <c r="BC177" s="430" t="str">
        <f t="shared" si="153"/>
        <v>E1</v>
      </c>
      <c r="BD177" s="430" t="str">
        <f t="shared" si="154"/>
        <v>2</v>
      </c>
      <c r="BE177" s="686"/>
      <c r="BF177" s="425">
        <f>'STUDENT PROFILE'!$A$45</f>
        <v>39</v>
      </c>
      <c r="BG177" s="438" t="str">
        <f>'STUDENT PROFILE'!$C$45</f>
        <v>Chanchal</v>
      </c>
      <c r="BH177" s="427">
        <f>'STUDENT PROFILE'!$D$45</f>
        <v>2757</v>
      </c>
      <c r="BI177" s="428">
        <v>4</v>
      </c>
      <c r="BJ177" s="428">
        <v>4</v>
      </c>
      <c r="BK177" s="428">
        <v>4</v>
      </c>
      <c r="BL177" s="428"/>
      <c r="BM177" s="428"/>
      <c r="BN177" s="428">
        <v>12</v>
      </c>
      <c r="BO177" s="429">
        <f t="shared" si="155"/>
        <v>24</v>
      </c>
      <c r="BP177" s="429">
        <f t="shared" si="156"/>
        <v>30</v>
      </c>
      <c r="BQ177" s="430" t="str">
        <f t="shared" si="157"/>
        <v>E1</v>
      </c>
      <c r="BR177" s="430" t="str">
        <f t="shared" si="158"/>
        <v>2</v>
      </c>
      <c r="BS177" s="686"/>
      <c r="BT177" s="464">
        <f>'STUDENT PROFILE'!$A$45</f>
        <v>39</v>
      </c>
      <c r="BU177" s="468" t="str">
        <f>'STUDENT PROFILE'!$C$45</f>
        <v>Chanchal</v>
      </c>
      <c r="BV177" s="466">
        <f>'STUDENT PROFILE'!$D$45</f>
        <v>2757</v>
      </c>
      <c r="BW177" s="431">
        <v>32</v>
      </c>
      <c r="BX177" s="429">
        <f t="shared" si="159"/>
        <v>32</v>
      </c>
      <c r="BY177" s="429">
        <f t="shared" si="160"/>
        <v>36</v>
      </c>
      <c r="BZ177" s="430" t="str">
        <f t="shared" si="161"/>
        <v>D</v>
      </c>
      <c r="CA177" s="430" t="str">
        <f t="shared" si="162"/>
        <v>4</v>
      </c>
      <c r="CB177" s="429">
        <f t="shared" si="163"/>
        <v>3</v>
      </c>
      <c r="CC177" s="429">
        <f t="shared" si="164"/>
        <v>3</v>
      </c>
      <c r="CD177" s="429">
        <f t="shared" si="165"/>
        <v>10.8</v>
      </c>
      <c r="CE177" s="430">
        <f t="shared" si="166"/>
        <v>17</v>
      </c>
      <c r="CF177" s="430" t="str">
        <f t="shared" si="167"/>
        <v>D</v>
      </c>
      <c r="CG177" s="686"/>
      <c r="CH177" s="425">
        <f>'STUDENT PROFILE'!$A$45</f>
        <v>39</v>
      </c>
      <c r="CI177" s="438" t="str">
        <f>'STUDENT PROFILE'!$C$45</f>
        <v>Chanchal</v>
      </c>
      <c r="CJ177" s="427">
        <f>'STUDENT PROFILE'!$D$45</f>
        <v>2757</v>
      </c>
      <c r="CK177" s="429">
        <f t="shared" si="126"/>
        <v>3</v>
      </c>
      <c r="CL177" s="429">
        <f t="shared" si="127"/>
        <v>3</v>
      </c>
      <c r="CM177" s="429">
        <f t="shared" si="128"/>
        <v>9.6</v>
      </c>
      <c r="CN177" s="430">
        <f t="shared" si="129"/>
        <v>16</v>
      </c>
      <c r="CO177" s="429">
        <f t="shared" si="130"/>
        <v>3</v>
      </c>
      <c r="CP177" s="429">
        <f t="shared" si="131"/>
        <v>3</v>
      </c>
      <c r="CQ177" s="429">
        <f t="shared" si="132"/>
        <v>10.8</v>
      </c>
      <c r="CR177" s="433">
        <f t="shared" si="133"/>
        <v>17</v>
      </c>
      <c r="CS177" s="433">
        <f t="shared" si="168"/>
        <v>30</v>
      </c>
      <c r="CT177" s="433">
        <f t="shared" si="169"/>
        <v>34</v>
      </c>
      <c r="CU177" s="430">
        <f t="shared" si="170"/>
        <v>33</v>
      </c>
      <c r="CV177" s="430" t="str">
        <f t="shared" si="171"/>
        <v>D</v>
      </c>
      <c r="CW177" s="430" t="str">
        <f t="shared" si="172"/>
        <v>4</v>
      </c>
      <c r="CX177" s="686"/>
      <c r="CY177" s="425">
        <f>'STUDENT PROFILE'!$A$45</f>
        <v>39</v>
      </c>
      <c r="CZ177" s="438" t="str">
        <f>'STUDENT PROFILE'!$C$45</f>
        <v>Chanchal</v>
      </c>
      <c r="DA177" s="471">
        <f>'STUDENT PROFILE'!$D$45</f>
        <v>2757</v>
      </c>
      <c r="DB177" s="429" t="str">
        <f t="shared" si="173"/>
        <v>E1</v>
      </c>
      <c r="DC177" s="429" t="str">
        <f t="shared" si="174"/>
        <v>E1</v>
      </c>
      <c r="DD177" s="429" t="str">
        <f t="shared" si="175"/>
        <v>E1</v>
      </c>
      <c r="DE177" s="430" t="str">
        <f t="shared" si="176"/>
        <v>E1</v>
      </c>
      <c r="DF177" s="429" t="str">
        <f t="shared" si="177"/>
        <v>E1</v>
      </c>
      <c r="DG177" s="429" t="str">
        <f t="shared" si="178"/>
        <v>E1</v>
      </c>
      <c r="DH177" s="429" t="str">
        <f t="shared" si="179"/>
        <v>D</v>
      </c>
      <c r="DI177" s="433">
        <f t="shared" si="180"/>
        <v>0</v>
      </c>
      <c r="DJ177" s="430" t="str">
        <f t="shared" si="181"/>
        <v>E1</v>
      </c>
      <c r="DK177" s="430" t="str">
        <f t="shared" si="182"/>
        <v>D</v>
      </c>
      <c r="DL177" s="430" t="str">
        <f t="shared" si="183"/>
        <v>D</v>
      </c>
    </row>
    <row r="178" spans="1:116" ht="15" customHeight="1">
      <c r="A178" s="686"/>
      <c r="B178" s="425">
        <f>'STUDENT PROFILE'!$A$46</f>
        <v>40</v>
      </c>
      <c r="C178" s="438" t="str">
        <f>'STUDENT PROFILE'!$C$46</f>
        <v>Anil</v>
      </c>
      <c r="D178" s="427">
        <f>'STUDENT PROFILE'!$D$46</f>
        <v>2758</v>
      </c>
      <c r="E178" s="428">
        <v>4</v>
      </c>
      <c r="F178" s="428">
        <v>4</v>
      </c>
      <c r="G178" s="428">
        <v>4</v>
      </c>
      <c r="H178" s="428"/>
      <c r="I178" s="428"/>
      <c r="J178" s="428">
        <v>12</v>
      </c>
      <c r="K178" s="429">
        <f t="shared" si="135"/>
        <v>24</v>
      </c>
      <c r="L178" s="429">
        <f t="shared" si="184"/>
        <v>30</v>
      </c>
      <c r="M178" s="430" t="str">
        <f t="shared" si="136"/>
        <v>E1</v>
      </c>
      <c r="N178" s="430" t="str">
        <f t="shared" si="137"/>
        <v>2</v>
      </c>
      <c r="O178" s="728"/>
      <c r="P178" s="425">
        <f>'STUDENT PROFILE'!$A$46</f>
        <v>40</v>
      </c>
      <c r="Q178" s="438" t="str">
        <f>'STUDENT PROFILE'!$C$46</f>
        <v>Anil</v>
      </c>
      <c r="R178" s="427">
        <f>'STUDENT PROFILE'!$D$46</f>
        <v>2758</v>
      </c>
      <c r="S178" s="428">
        <v>4</v>
      </c>
      <c r="T178" s="428">
        <v>4</v>
      </c>
      <c r="U178" s="428">
        <v>4</v>
      </c>
      <c r="V178" s="428"/>
      <c r="W178" s="428"/>
      <c r="X178" s="428">
        <v>12</v>
      </c>
      <c r="Y178" s="429">
        <f t="shared" si="138"/>
        <v>24</v>
      </c>
      <c r="Z178" s="429">
        <f t="shared" si="139"/>
        <v>30</v>
      </c>
      <c r="AA178" s="430" t="str">
        <f t="shared" si="140"/>
        <v>E1</v>
      </c>
      <c r="AB178" s="430" t="str">
        <f t="shared" si="141"/>
        <v>2</v>
      </c>
      <c r="AC178" s="686"/>
      <c r="AD178" s="425">
        <f>'STUDENT PROFILE'!$A$46</f>
        <v>40</v>
      </c>
      <c r="AE178" s="438" t="str">
        <f>'STUDENT PROFILE'!$C$46</f>
        <v>Anil</v>
      </c>
      <c r="AF178" s="427">
        <f>'STUDENT PROFILE'!$D$46</f>
        <v>2758</v>
      </c>
      <c r="AG178" s="431">
        <v>32</v>
      </c>
      <c r="AH178" s="429">
        <f t="shared" si="142"/>
        <v>28.8</v>
      </c>
      <c r="AI178" s="429">
        <f t="shared" si="143"/>
        <v>32</v>
      </c>
      <c r="AJ178" s="430" t="str">
        <f t="shared" si="144"/>
        <v>E1</v>
      </c>
      <c r="AK178" s="430" t="str">
        <f t="shared" si="145"/>
        <v>2</v>
      </c>
      <c r="AL178" s="429">
        <f t="shared" si="146"/>
        <v>3</v>
      </c>
      <c r="AM178" s="429">
        <f t="shared" si="147"/>
        <v>3</v>
      </c>
      <c r="AN178" s="429">
        <f t="shared" si="148"/>
        <v>9.6</v>
      </c>
      <c r="AO178" s="430">
        <f t="shared" si="149"/>
        <v>16</v>
      </c>
      <c r="AP178" s="430" t="str">
        <f t="shared" si="150"/>
        <v>E1</v>
      </c>
      <c r="AQ178" s="686"/>
      <c r="AR178" s="425">
        <f>'STUDENT PROFILE'!$A$46</f>
        <v>40</v>
      </c>
      <c r="AS178" s="438" t="str">
        <f>'STUDENT PROFILE'!$C$46</f>
        <v>Anil</v>
      </c>
      <c r="AT178" s="427">
        <f>'STUDENT PROFILE'!$D$46</f>
        <v>2758</v>
      </c>
      <c r="AU178" s="428">
        <v>4</v>
      </c>
      <c r="AV178" s="428">
        <v>4</v>
      </c>
      <c r="AW178" s="428">
        <v>4</v>
      </c>
      <c r="AX178" s="428"/>
      <c r="AY178" s="428"/>
      <c r="AZ178" s="428">
        <v>12</v>
      </c>
      <c r="BA178" s="429">
        <f t="shared" si="151"/>
        <v>24</v>
      </c>
      <c r="BB178" s="429">
        <f t="shared" si="152"/>
        <v>30</v>
      </c>
      <c r="BC178" s="430" t="str">
        <f t="shared" si="153"/>
        <v>E1</v>
      </c>
      <c r="BD178" s="430" t="str">
        <f t="shared" si="154"/>
        <v>2</v>
      </c>
      <c r="BE178" s="686"/>
      <c r="BF178" s="425">
        <f>'STUDENT PROFILE'!$A$46</f>
        <v>40</v>
      </c>
      <c r="BG178" s="438" t="str">
        <f>'STUDENT PROFILE'!$C$46</f>
        <v>Anil</v>
      </c>
      <c r="BH178" s="427">
        <f>'STUDENT PROFILE'!$D$46</f>
        <v>2758</v>
      </c>
      <c r="BI178" s="428">
        <v>4</v>
      </c>
      <c r="BJ178" s="428">
        <v>4</v>
      </c>
      <c r="BK178" s="428">
        <v>4</v>
      </c>
      <c r="BL178" s="428"/>
      <c r="BM178" s="428"/>
      <c r="BN178" s="428">
        <v>12</v>
      </c>
      <c r="BO178" s="429">
        <f t="shared" si="155"/>
        <v>24</v>
      </c>
      <c r="BP178" s="429">
        <f t="shared" si="156"/>
        <v>30</v>
      </c>
      <c r="BQ178" s="430" t="str">
        <f t="shared" si="157"/>
        <v>E1</v>
      </c>
      <c r="BR178" s="430" t="str">
        <f t="shared" si="158"/>
        <v>2</v>
      </c>
      <c r="BS178" s="686"/>
      <c r="BT178" s="464">
        <f>'STUDENT PROFILE'!$A$46</f>
        <v>40</v>
      </c>
      <c r="BU178" s="468" t="str">
        <f>'STUDENT PROFILE'!$C$46</f>
        <v>Anil</v>
      </c>
      <c r="BV178" s="466">
        <f>'STUDENT PROFILE'!$D$46</f>
        <v>2758</v>
      </c>
      <c r="BW178" s="431">
        <v>32</v>
      </c>
      <c r="BX178" s="429">
        <f t="shared" si="159"/>
        <v>32</v>
      </c>
      <c r="BY178" s="429">
        <f t="shared" si="160"/>
        <v>36</v>
      </c>
      <c r="BZ178" s="430" t="str">
        <f t="shared" si="161"/>
        <v>D</v>
      </c>
      <c r="CA178" s="430" t="str">
        <f t="shared" si="162"/>
        <v>4</v>
      </c>
      <c r="CB178" s="429">
        <f t="shared" si="163"/>
        <v>3</v>
      </c>
      <c r="CC178" s="429">
        <f t="shared" si="164"/>
        <v>3</v>
      </c>
      <c r="CD178" s="429">
        <f t="shared" si="165"/>
        <v>10.8</v>
      </c>
      <c r="CE178" s="430">
        <f t="shared" si="166"/>
        <v>17</v>
      </c>
      <c r="CF178" s="430" t="str">
        <f t="shared" si="167"/>
        <v>D</v>
      </c>
      <c r="CG178" s="686"/>
      <c r="CH178" s="425">
        <f>'STUDENT PROFILE'!$A$46</f>
        <v>40</v>
      </c>
      <c r="CI178" s="438" t="str">
        <f>'STUDENT PROFILE'!$C$46</f>
        <v>Anil</v>
      </c>
      <c r="CJ178" s="427">
        <f>'STUDENT PROFILE'!$D$46</f>
        <v>2758</v>
      </c>
      <c r="CK178" s="429">
        <f t="shared" si="126"/>
        <v>3</v>
      </c>
      <c r="CL178" s="429">
        <f t="shared" si="127"/>
        <v>3</v>
      </c>
      <c r="CM178" s="429">
        <f t="shared" si="128"/>
        <v>9.6</v>
      </c>
      <c r="CN178" s="430">
        <f t="shared" si="129"/>
        <v>16</v>
      </c>
      <c r="CO178" s="429">
        <f t="shared" si="130"/>
        <v>3</v>
      </c>
      <c r="CP178" s="429">
        <f t="shared" si="131"/>
        <v>3</v>
      </c>
      <c r="CQ178" s="429">
        <f t="shared" si="132"/>
        <v>10.8</v>
      </c>
      <c r="CR178" s="433">
        <f t="shared" si="133"/>
        <v>17</v>
      </c>
      <c r="CS178" s="433">
        <f t="shared" si="168"/>
        <v>30</v>
      </c>
      <c r="CT178" s="433">
        <f t="shared" si="169"/>
        <v>34</v>
      </c>
      <c r="CU178" s="430">
        <f t="shared" si="170"/>
        <v>33</v>
      </c>
      <c r="CV178" s="430" t="str">
        <f t="shared" si="171"/>
        <v>D</v>
      </c>
      <c r="CW178" s="430" t="str">
        <f t="shared" si="172"/>
        <v>4</v>
      </c>
      <c r="CX178" s="686"/>
      <c r="CY178" s="425">
        <f>'STUDENT PROFILE'!$A$46</f>
        <v>40</v>
      </c>
      <c r="CZ178" s="438" t="str">
        <f>'STUDENT PROFILE'!$C$46</f>
        <v>Anil</v>
      </c>
      <c r="DA178" s="471">
        <f>'STUDENT PROFILE'!$D$46</f>
        <v>2758</v>
      </c>
      <c r="DB178" s="429" t="str">
        <f t="shared" si="173"/>
        <v>E1</v>
      </c>
      <c r="DC178" s="429" t="str">
        <f t="shared" si="174"/>
        <v>E1</v>
      </c>
      <c r="DD178" s="429" t="str">
        <f t="shared" si="175"/>
        <v>E1</v>
      </c>
      <c r="DE178" s="430" t="str">
        <f t="shared" si="176"/>
        <v>E1</v>
      </c>
      <c r="DF178" s="429" t="str">
        <f t="shared" si="177"/>
        <v>E1</v>
      </c>
      <c r="DG178" s="429" t="str">
        <f t="shared" si="178"/>
        <v>E1</v>
      </c>
      <c r="DH178" s="429" t="str">
        <f t="shared" si="179"/>
        <v>D</v>
      </c>
      <c r="DI178" s="433">
        <f t="shared" si="180"/>
        <v>0</v>
      </c>
      <c r="DJ178" s="430" t="str">
        <f t="shared" si="181"/>
        <v>E1</v>
      </c>
      <c r="DK178" s="430" t="str">
        <f t="shared" si="182"/>
        <v>D</v>
      </c>
      <c r="DL178" s="430" t="str">
        <f t="shared" si="183"/>
        <v>D</v>
      </c>
    </row>
    <row r="179" spans="1:116" ht="15" customHeight="1">
      <c r="A179" s="686"/>
      <c r="B179" s="425">
        <f>'STUDENT PROFILE'!$A$47</f>
        <v>41</v>
      </c>
      <c r="C179" s="438" t="str">
        <f>'STUDENT PROFILE'!$C$47</f>
        <v>Ravi Kumar</v>
      </c>
      <c r="D179" s="427">
        <f>'STUDENT PROFILE'!$D$47</f>
        <v>2760</v>
      </c>
      <c r="E179" s="428">
        <v>2</v>
      </c>
      <c r="F179" s="428">
        <v>2</v>
      </c>
      <c r="G179" s="428">
        <v>2</v>
      </c>
      <c r="H179" s="428"/>
      <c r="I179" s="428"/>
      <c r="J179" s="428">
        <v>10</v>
      </c>
      <c r="K179" s="429">
        <f t="shared" si="135"/>
        <v>16</v>
      </c>
      <c r="L179" s="429">
        <f t="shared" si="184"/>
        <v>20</v>
      </c>
      <c r="M179" s="430" t="str">
        <f t="shared" si="136"/>
        <v>E2</v>
      </c>
      <c r="N179" s="430" t="str">
        <f t="shared" si="137"/>
        <v>3</v>
      </c>
      <c r="O179" s="728"/>
      <c r="P179" s="425">
        <f>'STUDENT PROFILE'!$A$47</f>
        <v>41</v>
      </c>
      <c r="Q179" s="438" t="str">
        <f>'STUDENT PROFILE'!$C$47</f>
        <v>Ravi Kumar</v>
      </c>
      <c r="R179" s="427">
        <f>'STUDENT PROFILE'!$D$47</f>
        <v>2760</v>
      </c>
      <c r="S179" s="428">
        <v>2</v>
      </c>
      <c r="T179" s="428">
        <v>2</v>
      </c>
      <c r="U179" s="428">
        <v>2</v>
      </c>
      <c r="V179" s="428"/>
      <c r="W179" s="428"/>
      <c r="X179" s="428">
        <v>10</v>
      </c>
      <c r="Y179" s="429">
        <f t="shared" si="138"/>
        <v>16</v>
      </c>
      <c r="Z179" s="429">
        <f t="shared" si="139"/>
        <v>20</v>
      </c>
      <c r="AA179" s="430" t="str">
        <f t="shared" si="140"/>
        <v>E2</v>
      </c>
      <c r="AB179" s="430" t="str">
        <f t="shared" si="141"/>
        <v>3</v>
      </c>
      <c r="AC179" s="686"/>
      <c r="AD179" s="425">
        <f>'STUDENT PROFILE'!$A$47</f>
        <v>41</v>
      </c>
      <c r="AE179" s="438" t="str">
        <f>'STUDENT PROFILE'!$C$47</f>
        <v>Ravi Kumar</v>
      </c>
      <c r="AF179" s="427">
        <f>'STUDENT PROFILE'!$D$47</f>
        <v>2760</v>
      </c>
      <c r="AG179" s="440">
        <v>20</v>
      </c>
      <c r="AH179" s="429">
        <f t="shared" si="142"/>
        <v>18</v>
      </c>
      <c r="AI179" s="429">
        <f t="shared" si="143"/>
        <v>20</v>
      </c>
      <c r="AJ179" s="430" t="str">
        <f t="shared" si="144"/>
        <v>E2</v>
      </c>
      <c r="AK179" s="430" t="str">
        <f t="shared" si="145"/>
        <v>3</v>
      </c>
      <c r="AL179" s="429">
        <f t="shared" si="146"/>
        <v>2</v>
      </c>
      <c r="AM179" s="429">
        <f t="shared" si="147"/>
        <v>2</v>
      </c>
      <c r="AN179" s="429">
        <f t="shared" si="148"/>
        <v>6</v>
      </c>
      <c r="AO179" s="430">
        <f t="shared" si="149"/>
        <v>10</v>
      </c>
      <c r="AP179" s="430" t="str">
        <f t="shared" si="150"/>
        <v>E2</v>
      </c>
      <c r="AQ179" s="686"/>
      <c r="AR179" s="425">
        <f>'STUDENT PROFILE'!$A$47</f>
        <v>41</v>
      </c>
      <c r="AS179" s="438" t="str">
        <f>'STUDENT PROFILE'!$C$47</f>
        <v>Ravi Kumar</v>
      </c>
      <c r="AT179" s="427">
        <f>'STUDENT PROFILE'!$D$47</f>
        <v>2760</v>
      </c>
      <c r="AU179" s="428">
        <v>2</v>
      </c>
      <c r="AV179" s="428">
        <v>2</v>
      </c>
      <c r="AW179" s="428">
        <v>2</v>
      </c>
      <c r="AX179" s="428"/>
      <c r="AY179" s="428"/>
      <c r="AZ179" s="428">
        <v>10</v>
      </c>
      <c r="BA179" s="429">
        <f t="shared" si="151"/>
        <v>16</v>
      </c>
      <c r="BB179" s="429">
        <f t="shared" si="152"/>
        <v>20</v>
      </c>
      <c r="BC179" s="430" t="str">
        <f t="shared" si="153"/>
        <v>E2</v>
      </c>
      <c r="BD179" s="430" t="str">
        <f t="shared" si="154"/>
        <v>3</v>
      </c>
      <c r="BE179" s="686"/>
      <c r="BF179" s="425">
        <f>'STUDENT PROFILE'!$A$47</f>
        <v>41</v>
      </c>
      <c r="BG179" s="438" t="str">
        <f>'STUDENT PROFILE'!$C$47</f>
        <v>Ravi Kumar</v>
      </c>
      <c r="BH179" s="427">
        <f>'STUDENT PROFILE'!$D$47</f>
        <v>2760</v>
      </c>
      <c r="BI179" s="428">
        <v>2</v>
      </c>
      <c r="BJ179" s="428">
        <v>2</v>
      </c>
      <c r="BK179" s="428">
        <v>2</v>
      </c>
      <c r="BL179" s="428"/>
      <c r="BM179" s="428"/>
      <c r="BN179" s="428">
        <v>10</v>
      </c>
      <c r="BO179" s="429">
        <f t="shared" si="155"/>
        <v>16</v>
      </c>
      <c r="BP179" s="429">
        <f t="shared" si="156"/>
        <v>20</v>
      </c>
      <c r="BQ179" s="430" t="str">
        <f t="shared" si="157"/>
        <v>E2</v>
      </c>
      <c r="BR179" s="430" t="str">
        <f t="shared" si="158"/>
        <v>3</v>
      </c>
      <c r="BS179" s="686"/>
      <c r="BT179" s="464">
        <f>'STUDENT PROFILE'!$A$47</f>
        <v>41</v>
      </c>
      <c r="BU179" s="468" t="str">
        <f>'STUDENT PROFILE'!$C$47</f>
        <v>Ravi Kumar</v>
      </c>
      <c r="BV179" s="466">
        <f>'STUDENT PROFILE'!$D$47</f>
        <v>2760</v>
      </c>
      <c r="BW179" s="440">
        <v>20</v>
      </c>
      <c r="BX179" s="429">
        <f t="shared" si="159"/>
        <v>20</v>
      </c>
      <c r="BY179" s="429">
        <f t="shared" si="160"/>
        <v>22</v>
      </c>
      <c r="BZ179" s="430" t="str">
        <f t="shared" si="161"/>
        <v>E1</v>
      </c>
      <c r="CA179" s="430" t="str">
        <f t="shared" si="162"/>
        <v>2</v>
      </c>
      <c r="CB179" s="429">
        <f t="shared" si="163"/>
        <v>2</v>
      </c>
      <c r="CC179" s="429">
        <f t="shared" si="164"/>
        <v>2</v>
      </c>
      <c r="CD179" s="429">
        <f t="shared" si="165"/>
        <v>6.6</v>
      </c>
      <c r="CE179" s="430">
        <f t="shared" si="166"/>
        <v>11</v>
      </c>
      <c r="CF179" s="430" t="str">
        <f t="shared" si="167"/>
        <v>E1</v>
      </c>
      <c r="CG179" s="686"/>
      <c r="CH179" s="425">
        <f>'STUDENT PROFILE'!$A$47</f>
        <v>41</v>
      </c>
      <c r="CI179" s="438" t="str">
        <f>'STUDENT PROFILE'!$C$47</f>
        <v>Ravi Kumar</v>
      </c>
      <c r="CJ179" s="427">
        <f>'STUDENT PROFILE'!$D$47</f>
        <v>2760</v>
      </c>
      <c r="CK179" s="429">
        <f t="shared" si="126"/>
        <v>2</v>
      </c>
      <c r="CL179" s="429">
        <f t="shared" si="127"/>
        <v>2</v>
      </c>
      <c r="CM179" s="429">
        <f t="shared" si="128"/>
        <v>6</v>
      </c>
      <c r="CN179" s="430">
        <f t="shared" si="129"/>
        <v>10</v>
      </c>
      <c r="CO179" s="429">
        <f t="shared" si="130"/>
        <v>2</v>
      </c>
      <c r="CP179" s="429">
        <f t="shared" si="131"/>
        <v>2</v>
      </c>
      <c r="CQ179" s="429">
        <f t="shared" si="132"/>
        <v>6.6</v>
      </c>
      <c r="CR179" s="433">
        <f t="shared" si="133"/>
        <v>11</v>
      </c>
      <c r="CS179" s="433">
        <f t="shared" si="168"/>
        <v>20</v>
      </c>
      <c r="CT179" s="433">
        <f t="shared" si="169"/>
        <v>21</v>
      </c>
      <c r="CU179" s="430">
        <f t="shared" si="170"/>
        <v>21</v>
      </c>
      <c r="CV179" s="430" t="str">
        <f t="shared" si="171"/>
        <v>E1</v>
      </c>
      <c r="CW179" s="430" t="str">
        <f t="shared" si="172"/>
        <v>2</v>
      </c>
      <c r="CX179" s="686"/>
      <c r="CY179" s="425">
        <f>'STUDENT PROFILE'!$A$47</f>
        <v>41</v>
      </c>
      <c r="CZ179" s="438" t="str">
        <f>'STUDENT PROFILE'!$C$47</f>
        <v>Ravi Kumar</v>
      </c>
      <c r="DA179" s="471">
        <f>'STUDENT PROFILE'!$D$47</f>
        <v>2760</v>
      </c>
      <c r="DB179" s="429" t="str">
        <f t="shared" si="173"/>
        <v>E2</v>
      </c>
      <c r="DC179" s="429" t="str">
        <f t="shared" si="174"/>
        <v>E2</v>
      </c>
      <c r="DD179" s="429" t="str">
        <f t="shared" si="175"/>
        <v>E2</v>
      </c>
      <c r="DE179" s="430" t="str">
        <f t="shared" si="176"/>
        <v>E2</v>
      </c>
      <c r="DF179" s="429" t="str">
        <f t="shared" si="177"/>
        <v>E2</v>
      </c>
      <c r="DG179" s="429" t="str">
        <f t="shared" si="178"/>
        <v>E2</v>
      </c>
      <c r="DH179" s="429" t="str">
        <f t="shared" si="179"/>
        <v>E1</v>
      </c>
      <c r="DI179" s="433">
        <f t="shared" si="180"/>
        <v>0</v>
      </c>
      <c r="DJ179" s="430" t="str">
        <f t="shared" si="181"/>
        <v>E2</v>
      </c>
      <c r="DK179" s="430" t="str">
        <f t="shared" si="182"/>
        <v>E1</v>
      </c>
      <c r="DL179" s="430" t="str">
        <f t="shared" si="183"/>
        <v>E1</v>
      </c>
    </row>
    <row r="180" spans="1:116" ht="15" customHeight="1">
      <c r="A180" s="686"/>
      <c r="B180" s="425">
        <f>'STUDENT PROFILE'!$A$48</f>
        <v>42</v>
      </c>
      <c r="C180" s="438" t="str">
        <f>'STUDENT PROFILE'!$C$48</f>
        <v>Manoj Kumar</v>
      </c>
      <c r="D180" s="427">
        <f>'STUDENT PROFILE'!$D$48</f>
        <v>2762</v>
      </c>
      <c r="E180" s="428">
        <v>2</v>
      </c>
      <c r="F180" s="428">
        <v>2</v>
      </c>
      <c r="G180" s="428">
        <v>2</v>
      </c>
      <c r="H180" s="428"/>
      <c r="I180" s="428"/>
      <c r="J180" s="428">
        <v>10</v>
      </c>
      <c r="K180" s="429">
        <f t="shared" si="135"/>
        <v>16</v>
      </c>
      <c r="L180" s="429">
        <f t="shared" si="184"/>
        <v>20</v>
      </c>
      <c r="M180" s="430" t="str">
        <f t="shared" si="136"/>
        <v>E2</v>
      </c>
      <c r="N180" s="430" t="str">
        <f t="shared" si="137"/>
        <v>3</v>
      </c>
      <c r="O180" s="728"/>
      <c r="P180" s="425">
        <f>'STUDENT PROFILE'!$A$48</f>
        <v>42</v>
      </c>
      <c r="Q180" s="438" t="str">
        <f>'STUDENT PROFILE'!$C$48</f>
        <v>Manoj Kumar</v>
      </c>
      <c r="R180" s="427">
        <f>'STUDENT PROFILE'!$D$48</f>
        <v>2762</v>
      </c>
      <c r="S180" s="428">
        <v>2</v>
      </c>
      <c r="T180" s="428">
        <v>2</v>
      </c>
      <c r="U180" s="428">
        <v>2</v>
      </c>
      <c r="V180" s="428"/>
      <c r="W180" s="428"/>
      <c r="X180" s="428">
        <v>10</v>
      </c>
      <c r="Y180" s="429">
        <f t="shared" si="138"/>
        <v>16</v>
      </c>
      <c r="Z180" s="429">
        <f t="shared" si="139"/>
        <v>20</v>
      </c>
      <c r="AA180" s="430" t="str">
        <f t="shared" si="140"/>
        <v>E2</v>
      </c>
      <c r="AB180" s="430" t="str">
        <f t="shared" si="141"/>
        <v>3</v>
      </c>
      <c r="AC180" s="686"/>
      <c r="AD180" s="425">
        <f>'STUDENT PROFILE'!$A$48</f>
        <v>42</v>
      </c>
      <c r="AE180" s="438" t="str">
        <f>'STUDENT PROFILE'!$C$48</f>
        <v>Manoj Kumar</v>
      </c>
      <c r="AF180" s="427">
        <f>'STUDENT PROFILE'!$D$48</f>
        <v>2762</v>
      </c>
      <c r="AG180" s="440">
        <v>20</v>
      </c>
      <c r="AH180" s="429">
        <f t="shared" si="142"/>
        <v>18</v>
      </c>
      <c r="AI180" s="429">
        <f t="shared" si="143"/>
        <v>20</v>
      </c>
      <c r="AJ180" s="430" t="str">
        <f t="shared" si="144"/>
        <v>E2</v>
      </c>
      <c r="AK180" s="430" t="str">
        <f t="shared" si="145"/>
        <v>3</v>
      </c>
      <c r="AL180" s="429">
        <f t="shared" si="146"/>
        <v>2</v>
      </c>
      <c r="AM180" s="429">
        <f t="shared" si="147"/>
        <v>2</v>
      </c>
      <c r="AN180" s="429">
        <f t="shared" si="148"/>
        <v>6</v>
      </c>
      <c r="AO180" s="430">
        <f t="shared" si="149"/>
        <v>10</v>
      </c>
      <c r="AP180" s="430" t="str">
        <f t="shared" si="150"/>
        <v>E2</v>
      </c>
      <c r="AQ180" s="686"/>
      <c r="AR180" s="425">
        <f>'STUDENT PROFILE'!$A$48</f>
        <v>42</v>
      </c>
      <c r="AS180" s="438" t="str">
        <f>'STUDENT PROFILE'!$C$48</f>
        <v>Manoj Kumar</v>
      </c>
      <c r="AT180" s="427">
        <f>'STUDENT PROFILE'!$D$48</f>
        <v>2762</v>
      </c>
      <c r="AU180" s="428">
        <v>2</v>
      </c>
      <c r="AV180" s="428">
        <v>2</v>
      </c>
      <c r="AW180" s="428">
        <v>2</v>
      </c>
      <c r="AX180" s="428"/>
      <c r="AY180" s="428"/>
      <c r="AZ180" s="428">
        <v>10</v>
      </c>
      <c r="BA180" s="429">
        <f t="shared" si="151"/>
        <v>16</v>
      </c>
      <c r="BB180" s="429">
        <f t="shared" si="152"/>
        <v>20</v>
      </c>
      <c r="BC180" s="430" t="str">
        <f t="shared" si="153"/>
        <v>E2</v>
      </c>
      <c r="BD180" s="430" t="str">
        <f t="shared" si="154"/>
        <v>3</v>
      </c>
      <c r="BE180" s="686"/>
      <c r="BF180" s="425">
        <f>'STUDENT PROFILE'!$A$48</f>
        <v>42</v>
      </c>
      <c r="BG180" s="438" t="str">
        <f>'STUDENT PROFILE'!$C$48</f>
        <v>Manoj Kumar</v>
      </c>
      <c r="BH180" s="427">
        <f>'STUDENT PROFILE'!$D$48</f>
        <v>2762</v>
      </c>
      <c r="BI180" s="428">
        <v>2</v>
      </c>
      <c r="BJ180" s="428">
        <v>2</v>
      </c>
      <c r="BK180" s="428">
        <v>2</v>
      </c>
      <c r="BL180" s="428"/>
      <c r="BM180" s="428"/>
      <c r="BN180" s="428">
        <v>10</v>
      </c>
      <c r="BO180" s="429">
        <f t="shared" si="155"/>
        <v>16</v>
      </c>
      <c r="BP180" s="429">
        <f t="shared" si="156"/>
        <v>20</v>
      </c>
      <c r="BQ180" s="430" t="str">
        <f t="shared" si="157"/>
        <v>E2</v>
      </c>
      <c r="BR180" s="430" t="str">
        <f t="shared" si="158"/>
        <v>3</v>
      </c>
      <c r="BS180" s="686"/>
      <c r="BT180" s="464">
        <f>'STUDENT PROFILE'!$A$48</f>
        <v>42</v>
      </c>
      <c r="BU180" s="468" t="str">
        <f>'STUDENT PROFILE'!$C$48</f>
        <v>Manoj Kumar</v>
      </c>
      <c r="BV180" s="466">
        <f>'STUDENT PROFILE'!$D$48</f>
        <v>2762</v>
      </c>
      <c r="BW180" s="440">
        <v>20</v>
      </c>
      <c r="BX180" s="429">
        <f t="shared" si="159"/>
        <v>20</v>
      </c>
      <c r="BY180" s="429">
        <f t="shared" si="160"/>
        <v>22</v>
      </c>
      <c r="BZ180" s="430" t="str">
        <f t="shared" si="161"/>
        <v>E1</v>
      </c>
      <c r="CA180" s="430" t="str">
        <f t="shared" si="162"/>
        <v>2</v>
      </c>
      <c r="CB180" s="429">
        <f t="shared" si="163"/>
        <v>2</v>
      </c>
      <c r="CC180" s="429">
        <f t="shared" si="164"/>
        <v>2</v>
      </c>
      <c r="CD180" s="429">
        <f t="shared" si="165"/>
        <v>6.6</v>
      </c>
      <c r="CE180" s="430">
        <f t="shared" si="166"/>
        <v>11</v>
      </c>
      <c r="CF180" s="430" t="str">
        <f t="shared" si="167"/>
        <v>E1</v>
      </c>
      <c r="CG180" s="686"/>
      <c r="CH180" s="425">
        <f>'STUDENT PROFILE'!$A$48</f>
        <v>42</v>
      </c>
      <c r="CI180" s="438" t="str">
        <f>'STUDENT PROFILE'!$C$48</f>
        <v>Manoj Kumar</v>
      </c>
      <c r="CJ180" s="427">
        <f>'STUDENT PROFILE'!$D$48</f>
        <v>2762</v>
      </c>
      <c r="CK180" s="429">
        <f t="shared" si="126"/>
        <v>2</v>
      </c>
      <c r="CL180" s="429">
        <f t="shared" si="127"/>
        <v>2</v>
      </c>
      <c r="CM180" s="429">
        <f t="shared" si="128"/>
        <v>6</v>
      </c>
      <c r="CN180" s="430">
        <f t="shared" si="129"/>
        <v>10</v>
      </c>
      <c r="CO180" s="429">
        <f t="shared" si="130"/>
        <v>2</v>
      </c>
      <c r="CP180" s="429">
        <f t="shared" si="131"/>
        <v>2</v>
      </c>
      <c r="CQ180" s="429">
        <f t="shared" si="132"/>
        <v>6.6</v>
      </c>
      <c r="CR180" s="433">
        <f t="shared" si="133"/>
        <v>11</v>
      </c>
      <c r="CS180" s="433">
        <f t="shared" si="168"/>
        <v>20</v>
      </c>
      <c r="CT180" s="433">
        <f t="shared" si="169"/>
        <v>21</v>
      </c>
      <c r="CU180" s="430">
        <f t="shared" si="170"/>
        <v>21</v>
      </c>
      <c r="CV180" s="430" t="str">
        <f t="shared" si="171"/>
        <v>E1</v>
      </c>
      <c r="CW180" s="430" t="str">
        <f t="shared" si="172"/>
        <v>2</v>
      </c>
      <c r="CX180" s="686"/>
      <c r="CY180" s="425">
        <f>'STUDENT PROFILE'!$A$48</f>
        <v>42</v>
      </c>
      <c r="CZ180" s="438" t="str">
        <f>'STUDENT PROFILE'!$C$48</f>
        <v>Manoj Kumar</v>
      </c>
      <c r="DA180" s="471">
        <f>'STUDENT PROFILE'!$D$48</f>
        <v>2762</v>
      </c>
      <c r="DB180" s="429" t="str">
        <f t="shared" si="173"/>
        <v>E2</v>
      </c>
      <c r="DC180" s="429" t="str">
        <f t="shared" si="174"/>
        <v>E2</v>
      </c>
      <c r="DD180" s="429" t="str">
        <f t="shared" si="175"/>
        <v>E2</v>
      </c>
      <c r="DE180" s="430" t="str">
        <f t="shared" si="176"/>
        <v>E2</v>
      </c>
      <c r="DF180" s="429" t="str">
        <f t="shared" si="177"/>
        <v>E2</v>
      </c>
      <c r="DG180" s="429" t="str">
        <f t="shared" si="178"/>
        <v>E2</v>
      </c>
      <c r="DH180" s="429" t="str">
        <f t="shared" si="179"/>
        <v>E1</v>
      </c>
      <c r="DI180" s="433">
        <f t="shared" si="180"/>
        <v>0</v>
      </c>
      <c r="DJ180" s="430" t="str">
        <f t="shared" si="181"/>
        <v>E2</v>
      </c>
      <c r="DK180" s="430" t="str">
        <f t="shared" si="182"/>
        <v>E1</v>
      </c>
      <c r="DL180" s="430" t="str">
        <f t="shared" si="183"/>
        <v>E1</v>
      </c>
    </row>
    <row r="181" spans="1:116" ht="15" customHeight="1">
      <c r="A181" s="686"/>
      <c r="B181" s="425">
        <f>'STUDENT PROFILE'!$A$49</f>
        <v>43</v>
      </c>
      <c r="C181" s="438" t="str">
        <f>'STUDENT PROFILE'!$C$49</f>
        <v>Nikesh</v>
      </c>
      <c r="D181" s="427">
        <f>'STUDENT PROFILE'!$D$49</f>
        <v>2763</v>
      </c>
      <c r="E181" s="428">
        <v>2</v>
      </c>
      <c r="F181" s="428">
        <v>2</v>
      </c>
      <c r="G181" s="428">
        <v>2</v>
      </c>
      <c r="H181" s="428"/>
      <c r="I181" s="428"/>
      <c r="J181" s="428">
        <v>10</v>
      </c>
      <c r="K181" s="429">
        <f t="shared" si="135"/>
        <v>16</v>
      </c>
      <c r="L181" s="429">
        <f t="shared" si="184"/>
        <v>20</v>
      </c>
      <c r="M181" s="430" t="str">
        <f t="shared" si="136"/>
        <v>E2</v>
      </c>
      <c r="N181" s="430" t="str">
        <f t="shared" si="137"/>
        <v>3</v>
      </c>
      <c r="O181" s="728"/>
      <c r="P181" s="425">
        <f>'STUDENT PROFILE'!$A$49</f>
        <v>43</v>
      </c>
      <c r="Q181" s="438" t="str">
        <f>'STUDENT PROFILE'!$C$49</f>
        <v>Nikesh</v>
      </c>
      <c r="R181" s="427">
        <f>'STUDENT PROFILE'!$D$49</f>
        <v>2763</v>
      </c>
      <c r="S181" s="428">
        <v>2</v>
      </c>
      <c r="T181" s="428">
        <v>2</v>
      </c>
      <c r="U181" s="428">
        <v>2</v>
      </c>
      <c r="V181" s="428"/>
      <c r="W181" s="428"/>
      <c r="X181" s="428">
        <v>10</v>
      </c>
      <c r="Y181" s="429">
        <f t="shared" si="138"/>
        <v>16</v>
      </c>
      <c r="Z181" s="429">
        <f t="shared" si="139"/>
        <v>20</v>
      </c>
      <c r="AA181" s="430" t="str">
        <f t="shared" si="140"/>
        <v>E2</v>
      </c>
      <c r="AB181" s="430" t="str">
        <f t="shared" si="141"/>
        <v>3</v>
      </c>
      <c r="AC181" s="686"/>
      <c r="AD181" s="425">
        <f>'STUDENT PROFILE'!$A$49</f>
        <v>43</v>
      </c>
      <c r="AE181" s="438" t="str">
        <f>'STUDENT PROFILE'!$C$49</f>
        <v>Nikesh</v>
      </c>
      <c r="AF181" s="427">
        <f>'STUDENT PROFILE'!$D$49</f>
        <v>2763</v>
      </c>
      <c r="AG181" s="440">
        <v>20</v>
      </c>
      <c r="AH181" s="429">
        <f t="shared" si="142"/>
        <v>18</v>
      </c>
      <c r="AI181" s="429">
        <f t="shared" si="143"/>
        <v>20</v>
      </c>
      <c r="AJ181" s="430" t="str">
        <f t="shared" si="144"/>
        <v>E2</v>
      </c>
      <c r="AK181" s="430" t="str">
        <f t="shared" si="145"/>
        <v>3</v>
      </c>
      <c r="AL181" s="429">
        <f t="shared" si="146"/>
        <v>2</v>
      </c>
      <c r="AM181" s="429">
        <f t="shared" si="147"/>
        <v>2</v>
      </c>
      <c r="AN181" s="429">
        <f t="shared" si="148"/>
        <v>6</v>
      </c>
      <c r="AO181" s="430">
        <f t="shared" si="149"/>
        <v>10</v>
      </c>
      <c r="AP181" s="430" t="str">
        <f t="shared" si="150"/>
        <v>E2</v>
      </c>
      <c r="AQ181" s="686"/>
      <c r="AR181" s="425">
        <f>'STUDENT PROFILE'!$A$49</f>
        <v>43</v>
      </c>
      <c r="AS181" s="438" t="str">
        <f>'STUDENT PROFILE'!$C$49</f>
        <v>Nikesh</v>
      </c>
      <c r="AT181" s="427">
        <f>'STUDENT PROFILE'!$D$49</f>
        <v>2763</v>
      </c>
      <c r="AU181" s="428">
        <v>2</v>
      </c>
      <c r="AV181" s="428">
        <v>2</v>
      </c>
      <c r="AW181" s="428">
        <v>2</v>
      </c>
      <c r="AX181" s="428"/>
      <c r="AY181" s="428"/>
      <c r="AZ181" s="428">
        <v>10</v>
      </c>
      <c r="BA181" s="429">
        <f t="shared" si="151"/>
        <v>16</v>
      </c>
      <c r="BB181" s="429">
        <f t="shared" si="152"/>
        <v>20</v>
      </c>
      <c r="BC181" s="430" t="str">
        <f t="shared" si="153"/>
        <v>E2</v>
      </c>
      <c r="BD181" s="430" t="str">
        <f t="shared" si="154"/>
        <v>3</v>
      </c>
      <c r="BE181" s="686"/>
      <c r="BF181" s="425">
        <f>'STUDENT PROFILE'!$A$49</f>
        <v>43</v>
      </c>
      <c r="BG181" s="438" t="str">
        <f>'STUDENT PROFILE'!$C$49</f>
        <v>Nikesh</v>
      </c>
      <c r="BH181" s="427">
        <f>'STUDENT PROFILE'!$D$49</f>
        <v>2763</v>
      </c>
      <c r="BI181" s="428">
        <v>2</v>
      </c>
      <c r="BJ181" s="428">
        <v>2</v>
      </c>
      <c r="BK181" s="428">
        <v>2</v>
      </c>
      <c r="BL181" s="428"/>
      <c r="BM181" s="428"/>
      <c r="BN181" s="428">
        <v>10</v>
      </c>
      <c r="BO181" s="429">
        <f t="shared" si="155"/>
        <v>16</v>
      </c>
      <c r="BP181" s="429">
        <f t="shared" si="156"/>
        <v>20</v>
      </c>
      <c r="BQ181" s="430" t="str">
        <f t="shared" si="157"/>
        <v>E2</v>
      </c>
      <c r="BR181" s="430" t="str">
        <f t="shared" si="158"/>
        <v>3</v>
      </c>
      <c r="BS181" s="686"/>
      <c r="BT181" s="464">
        <f>'STUDENT PROFILE'!$A$49</f>
        <v>43</v>
      </c>
      <c r="BU181" s="468" t="str">
        <f>'STUDENT PROFILE'!$C$49</f>
        <v>Nikesh</v>
      </c>
      <c r="BV181" s="466">
        <f>'STUDENT PROFILE'!$D$49</f>
        <v>2763</v>
      </c>
      <c r="BW181" s="440">
        <v>20</v>
      </c>
      <c r="BX181" s="429">
        <f t="shared" si="159"/>
        <v>20</v>
      </c>
      <c r="BY181" s="429">
        <f t="shared" si="160"/>
        <v>22</v>
      </c>
      <c r="BZ181" s="430" t="str">
        <f t="shared" si="161"/>
        <v>E1</v>
      </c>
      <c r="CA181" s="430" t="str">
        <f t="shared" si="162"/>
        <v>2</v>
      </c>
      <c r="CB181" s="429">
        <f t="shared" si="163"/>
        <v>2</v>
      </c>
      <c r="CC181" s="429">
        <f t="shared" si="164"/>
        <v>2</v>
      </c>
      <c r="CD181" s="429">
        <f t="shared" si="165"/>
        <v>6.6</v>
      </c>
      <c r="CE181" s="430">
        <f t="shared" si="166"/>
        <v>11</v>
      </c>
      <c r="CF181" s="430" t="str">
        <f t="shared" si="167"/>
        <v>E1</v>
      </c>
      <c r="CG181" s="686"/>
      <c r="CH181" s="425">
        <f>'STUDENT PROFILE'!$A$49</f>
        <v>43</v>
      </c>
      <c r="CI181" s="438" t="str">
        <f>'STUDENT PROFILE'!$C$49</f>
        <v>Nikesh</v>
      </c>
      <c r="CJ181" s="427">
        <f>'STUDENT PROFILE'!$D$49</f>
        <v>2763</v>
      </c>
      <c r="CK181" s="429">
        <f t="shared" si="126"/>
        <v>2</v>
      </c>
      <c r="CL181" s="429">
        <f t="shared" si="127"/>
        <v>2</v>
      </c>
      <c r="CM181" s="429">
        <f t="shared" si="128"/>
        <v>6</v>
      </c>
      <c r="CN181" s="430">
        <f t="shared" si="129"/>
        <v>10</v>
      </c>
      <c r="CO181" s="429">
        <f t="shared" si="130"/>
        <v>2</v>
      </c>
      <c r="CP181" s="429">
        <f t="shared" si="131"/>
        <v>2</v>
      </c>
      <c r="CQ181" s="429">
        <f t="shared" si="132"/>
        <v>6.6</v>
      </c>
      <c r="CR181" s="433">
        <f t="shared" si="133"/>
        <v>11</v>
      </c>
      <c r="CS181" s="433">
        <f t="shared" si="168"/>
        <v>20</v>
      </c>
      <c r="CT181" s="433">
        <f t="shared" si="169"/>
        <v>21</v>
      </c>
      <c r="CU181" s="430">
        <f t="shared" si="170"/>
        <v>21</v>
      </c>
      <c r="CV181" s="430" t="str">
        <f t="shared" si="171"/>
        <v>E1</v>
      </c>
      <c r="CW181" s="430" t="str">
        <f t="shared" si="172"/>
        <v>2</v>
      </c>
      <c r="CX181" s="686"/>
      <c r="CY181" s="425">
        <f>'STUDENT PROFILE'!$A$49</f>
        <v>43</v>
      </c>
      <c r="CZ181" s="438" t="str">
        <f>'STUDENT PROFILE'!$C$49</f>
        <v>Nikesh</v>
      </c>
      <c r="DA181" s="471">
        <f>'STUDENT PROFILE'!$D$49</f>
        <v>2763</v>
      </c>
      <c r="DB181" s="429" t="str">
        <f t="shared" si="173"/>
        <v>E2</v>
      </c>
      <c r="DC181" s="429" t="str">
        <f t="shared" si="174"/>
        <v>E2</v>
      </c>
      <c r="DD181" s="429" t="str">
        <f t="shared" si="175"/>
        <v>E2</v>
      </c>
      <c r="DE181" s="430" t="str">
        <f t="shared" si="176"/>
        <v>E2</v>
      </c>
      <c r="DF181" s="429" t="str">
        <f t="shared" si="177"/>
        <v>E2</v>
      </c>
      <c r="DG181" s="429" t="str">
        <f t="shared" si="178"/>
        <v>E2</v>
      </c>
      <c r="DH181" s="429" t="str">
        <f t="shared" si="179"/>
        <v>E1</v>
      </c>
      <c r="DI181" s="433">
        <f t="shared" si="180"/>
        <v>0</v>
      </c>
      <c r="DJ181" s="430" t="str">
        <f t="shared" si="181"/>
        <v>E2</v>
      </c>
      <c r="DK181" s="430" t="str">
        <f t="shared" si="182"/>
        <v>E1</v>
      </c>
      <c r="DL181" s="430" t="str">
        <f t="shared" si="183"/>
        <v>E1</v>
      </c>
    </row>
    <row r="182" spans="1:116" ht="15" customHeight="1">
      <c r="A182" s="686"/>
      <c r="B182" s="425">
        <f>'STUDENT PROFILE'!$A$50</f>
        <v>44</v>
      </c>
      <c r="C182" s="438" t="str">
        <f>'STUDENT PROFILE'!$C$50</f>
        <v>Ankita</v>
      </c>
      <c r="D182" s="427">
        <f>'STUDENT PROFILE'!$D$50</f>
        <v>2765</v>
      </c>
      <c r="E182" s="428">
        <v>2</v>
      </c>
      <c r="F182" s="428">
        <v>2</v>
      </c>
      <c r="G182" s="428">
        <v>2</v>
      </c>
      <c r="H182" s="428"/>
      <c r="I182" s="428"/>
      <c r="J182" s="428">
        <v>10</v>
      </c>
      <c r="K182" s="429">
        <f t="shared" si="135"/>
        <v>16</v>
      </c>
      <c r="L182" s="429">
        <f t="shared" si="184"/>
        <v>20</v>
      </c>
      <c r="M182" s="430" t="str">
        <f t="shared" si="136"/>
        <v>E2</v>
      </c>
      <c r="N182" s="430" t="str">
        <f t="shared" si="137"/>
        <v>3</v>
      </c>
      <c r="O182" s="728"/>
      <c r="P182" s="425">
        <f>'STUDENT PROFILE'!$A$50</f>
        <v>44</v>
      </c>
      <c r="Q182" s="438" t="str">
        <f>'STUDENT PROFILE'!$C$50</f>
        <v>Ankita</v>
      </c>
      <c r="R182" s="427">
        <f>'STUDENT PROFILE'!$D$50</f>
        <v>2765</v>
      </c>
      <c r="S182" s="428">
        <v>2</v>
      </c>
      <c r="T182" s="428">
        <v>2</v>
      </c>
      <c r="U182" s="428">
        <v>2</v>
      </c>
      <c r="V182" s="428"/>
      <c r="W182" s="428"/>
      <c r="X182" s="428">
        <v>10</v>
      </c>
      <c r="Y182" s="429">
        <f t="shared" si="138"/>
        <v>16</v>
      </c>
      <c r="Z182" s="429">
        <f t="shared" si="139"/>
        <v>20</v>
      </c>
      <c r="AA182" s="430" t="str">
        <f t="shared" si="140"/>
        <v>E2</v>
      </c>
      <c r="AB182" s="430" t="str">
        <f t="shared" si="141"/>
        <v>3</v>
      </c>
      <c r="AC182" s="686"/>
      <c r="AD182" s="425">
        <f>'STUDENT PROFILE'!$A$50</f>
        <v>44</v>
      </c>
      <c r="AE182" s="438" t="str">
        <f>'STUDENT PROFILE'!$C$50</f>
        <v>Ankita</v>
      </c>
      <c r="AF182" s="427">
        <f>'STUDENT PROFILE'!$D$50</f>
        <v>2765</v>
      </c>
      <c r="AG182" s="440">
        <v>20</v>
      </c>
      <c r="AH182" s="429">
        <f t="shared" si="142"/>
        <v>18</v>
      </c>
      <c r="AI182" s="429">
        <f t="shared" si="143"/>
        <v>20</v>
      </c>
      <c r="AJ182" s="430" t="str">
        <f t="shared" si="144"/>
        <v>E2</v>
      </c>
      <c r="AK182" s="430" t="str">
        <f t="shared" si="145"/>
        <v>3</v>
      </c>
      <c r="AL182" s="429">
        <f t="shared" si="146"/>
        <v>2</v>
      </c>
      <c r="AM182" s="429">
        <f t="shared" si="147"/>
        <v>2</v>
      </c>
      <c r="AN182" s="429">
        <f t="shared" si="148"/>
        <v>6</v>
      </c>
      <c r="AO182" s="430">
        <f t="shared" si="149"/>
        <v>10</v>
      </c>
      <c r="AP182" s="430" t="str">
        <f t="shared" si="150"/>
        <v>E2</v>
      </c>
      <c r="AQ182" s="686"/>
      <c r="AR182" s="425">
        <f>'STUDENT PROFILE'!$A$50</f>
        <v>44</v>
      </c>
      <c r="AS182" s="438" t="str">
        <f>'STUDENT PROFILE'!$C$50</f>
        <v>Ankita</v>
      </c>
      <c r="AT182" s="427">
        <f>'STUDENT PROFILE'!$D$50</f>
        <v>2765</v>
      </c>
      <c r="AU182" s="428">
        <v>2</v>
      </c>
      <c r="AV182" s="428">
        <v>2</v>
      </c>
      <c r="AW182" s="428">
        <v>2</v>
      </c>
      <c r="AX182" s="428"/>
      <c r="AY182" s="428"/>
      <c r="AZ182" s="428">
        <v>10</v>
      </c>
      <c r="BA182" s="429">
        <f t="shared" si="151"/>
        <v>16</v>
      </c>
      <c r="BB182" s="429">
        <f t="shared" si="152"/>
        <v>20</v>
      </c>
      <c r="BC182" s="430" t="str">
        <f t="shared" si="153"/>
        <v>E2</v>
      </c>
      <c r="BD182" s="430" t="str">
        <f t="shared" si="154"/>
        <v>3</v>
      </c>
      <c r="BE182" s="686"/>
      <c r="BF182" s="425">
        <f>'STUDENT PROFILE'!$A$50</f>
        <v>44</v>
      </c>
      <c r="BG182" s="438" t="str">
        <f>'STUDENT PROFILE'!$C$50</f>
        <v>Ankita</v>
      </c>
      <c r="BH182" s="427">
        <f>'STUDENT PROFILE'!$D$50</f>
        <v>2765</v>
      </c>
      <c r="BI182" s="428">
        <v>2</v>
      </c>
      <c r="BJ182" s="428">
        <v>2</v>
      </c>
      <c r="BK182" s="428">
        <v>2</v>
      </c>
      <c r="BL182" s="428"/>
      <c r="BM182" s="428"/>
      <c r="BN182" s="428">
        <v>10</v>
      </c>
      <c r="BO182" s="429">
        <f t="shared" si="155"/>
        <v>16</v>
      </c>
      <c r="BP182" s="429">
        <f t="shared" si="156"/>
        <v>20</v>
      </c>
      <c r="BQ182" s="430" t="str">
        <f t="shared" si="157"/>
        <v>E2</v>
      </c>
      <c r="BR182" s="430" t="str">
        <f t="shared" si="158"/>
        <v>3</v>
      </c>
      <c r="BS182" s="686"/>
      <c r="BT182" s="464">
        <f>'STUDENT PROFILE'!$A$50</f>
        <v>44</v>
      </c>
      <c r="BU182" s="468" t="str">
        <f>'STUDENT PROFILE'!$C$50</f>
        <v>Ankita</v>
      </c>
      <c r="BV182" s="466">
        <f>'STUDENT PROFILE'!$D$50</f>
        <v>2765</v>
      </c>
      <c r="BW182" s="440">
        <v>20</v>
      </c>
      <c r="BX182" s="429">
        <f t="shared" si="159"/>
        <v>20</v>
      </c>
      <c r="BY182" s="429">
        <f t="shared" si="160"/>
        <v>22</v>
      </c>
      <c r="BZ182" s="430" t="str">
        <f t="shared" si="161"/>
        <v>E1</v>
      </c>
      <c r="CA182" s="430" t="str">
        <f t="shared" si="162"/>
        <v>2</v>
      </c>
      <c r="CB182" s="429">
        <f t="shared" si="163"/>
        <v>2</v>
      </c>
      <c r="CC182" s="429">
        <f t="shared" si="164"/>
        <v>2</v>
      </c>
      <c r="CD182" s="429">
        <f t="shared" si="165"/>
        <v>6.6</v>
      </c>
      <c r="CE182" s="430">
        <f t="shared" si="166"/>
        <v>11</v>
      </c>
      <c r="CF182" s="430" t="str">
        <f t="shared" si="167"/>
        <v>E1</v>
      </c>
      <c r="CG182" s="686"/>
      <c r="CH182" s="425">
        <f>'STUDENT PROFILE'!$A$50</f>
        <v>44</v>
      </c>
      <c r="CI182" s="438" t="str">
        <f>'STUDENT PROFILE'!$C$50</f>
        <v>Ankita</v>
      </c>
      <c r="CJ182" s="427">
        <f>'STUDENT PROFILE'!$D$50</f>
        <v>2765</v>
      </c>
      <c r="CK182" s="429">
        <f t="shared" si="126"/>
        <v>2</v>
      </c>
      <c r="CL182" s="429">
        <f t="shared" si="127"/>
        <v>2</v>
      </c>
      <c r="CM182" s="429">
        <f t="shared" si="128"/>
        <v>6</v>
      </c>
      <c r="CN182" s="430">
        <f t="shared" si="129"/>
        <v>10</v>
      </c>
      <c r="CO182" s="429">
        <f t="shared" si="130"/>
        <v>2</v>
      </c>
      <c r="CP182" s="429">
        <f t="shared" si="131"/>
        <v>2</v>
      </c>
      <c r="CQ182" s="429">
        <f t="shared" si="132"/>
        <v>6.6</v>
      </c>
      <c r="CR182" s="433">
        <f t="shared" si="133"/>
        <v>11</v>
      </c>
      <c r="CS182" s="433">
        <f t="shared" si="168"/>
        <v>20</v>
      </c>
      <c r="CT182" s="433">
        <f t="shared" si="169"/>
        <v>21</v>
      </c>
      <c r="CU182" s="430">
        <f t="shared" si="170"/>
        <v>21</v>
      </c>
      <c r="CV182" s="430" t="str">
        <f t="shared" si="171"/>
        <v>E1</v>
      </c>
      <c r="CW182" s="430" t="str">
        <f t="shared" si="172"/>
        <v>2</v>
      </c>
      <c r="CX182" s="686"/>
      <c r="CY182" s="425">
        <f>'STUDENT PROFILE'!$A$50</f>
        <v>44</v>
      </c>
      <c r="CZ182" s="438" t="str">
        <f>'STUDENT PROFILE'!$C$50</f>
        <v>Ankita</v>
      </c>
      <c r="DA182" s="471">
        <f>'STUDENT PROFILE'!$D$50</f>
        <v>2765</v>
      </c>
      <c r="DB182" s="429" t="str">
        <f t="shared" si="173"/>
        <v>E2</v>
      </c>
      <c r="DC182" s="429" t="str">
        <f t="shared" si="174"/>
        <v>E2</v>
      </c>
      <c r="DD182" s="429" t="str">
        <f t="shared" si="175"/>
        <v>E2</v>
      </c>
      <c r="DE182" s="430" t="str">
        <f t="shared" si="176"/>
        <v>E2</v>
      </c>
      <c r="DF182" s="429" t="str">
        <f t="shared" si="177"/>
        <v>E2</v>
      </c>
      <c r="DG182" s="429" t="str">
        <f t="shared" si="178"/>
        <v>E2</v>
      </c>
      <c r="DH182" s="429" t="str">
        <f t="shared" si="179"/>
        <v>E1</v>
      </c>
      <c r="DI182" s="433">
        <f t="shared" si="180"/>
        <v>0</v>
      </c>
      <c r="DJ182" s="430" t="str">
        <f t="shared" si="181"/>
        <v>E2</v>
      </c>
      <c r="DK182" s="430" t="str">
        <f t="shared" si="182"/>
        <v>E1</v>
      </c>
      <c r="DL182" s="430" t="str">
        <f t="shared" si="183"/>
        <v>E1</v>
      </c>
    </row>
    <row r="183" spans="1:116" ht="15" customHeight="1">
      <c r="A183" s="686"/>
      <c r="B183" s="425">
        <f>'STUDENT PROFILE'!$A$51</f>
        <v>45</v>
      </c>
      <c r="C183" s="438" t="str">
        <f>'STUDENT PROFILE'!$C$51</f>
        <v xml:space="preserve">Sonam </v>
      </c>
      <c r="D183" s="427">
        <f>'STUDENT PROFILE'!$D$51</f>
        <v>2767</v>
      </c>
      <c r="E183" s="428">
        <v>2</v>
      </c>
      <c r="F183" s="428">
        <v>2</v>
      </c>
      <c r="G183" s="428">
        <v>2</v>
      </c>
      <c r="H183" s="428"/>
      <c r="I183" s="428"/>
      <c r="J183" s="428">
        <v>5</v>
      </c>
      <c r="K183" s="429">
        <f t="shared" si="135"/>
        <v>11</v>
      </c>
      <c r="L183" s="429">
        <f t="shared" si="184"/>
        <v>14</v>
      </c>
      <c r="M183" s="430" t="str">
        <f t="shared" si="136"/>
        <v>E2</v>
      </c>
      <c r="N183" s="430" t="str">
        <f t="shared" si="137"/>
        <v>3</v>
      </c>
      <c r="O183" s="728"/>
      <c r="P183" s="425">
        <f>'STUDENT PROFILE'!$A$51</f>
        <v>45</v>
      </c>
      <c r="Q183" s="438" t="str">
        <f>'STUDENT PROFILE'!$C$51</f>
        <v xml:space="preserve">Sonam </v>
      </c>
      <c r="R183" s="427">
        <f>'STUDENT PROFILE'!$D$51</f>
        <v>2767</v>
      </c>
      <c r="S183" s="428">
        <v>2</v>
      </c>
      <c r="T183" s="428">
        <v>2</v>
      </c>
      <c r="U183" s="428">
        <v>2</v>
      </c>
      <c r="V183" s="428"/>
      <c r="W183" s="428"/>
      <c r="X183" s="428">
        <v>5</v>
      </c>
      <c r="Y183" s="429">
        <f t="shared" si="138"/>
        <v>11</v>
      </c>
      <c r="Z183" s="429">
        <f t="shared" si="139"/>
        <v>14</v>
      </c>
      <c r="AA183" s="430" t="str">
        <f t="shared" si="140"/>
        <v>E2</v>
      </c>
      <c r="AB183" s="430" t="str">
        <f t="shared" si="141"/>
        <v>3</v>
      </c>
      <c r="AC183" s="686"/>
      <c r="AD183" s="425">
        <f>'STUDENT PROFILE'!$A$51</f>
        <v>45</v>
      </c>
      <c r="AE183" s="438" t="str">
        <f>'STUDENT PROFILE'!$C$51</f>
        <v xml:space="preserve">Sonam </v>
      </c>
      <c r="AF183" s="427">
        <f>'STUDENT PROFILE'!$D$51</f>
        <v>2767</v>
      </c>
      <c r="AG183" s="440">
        <v>20</v>
      </c>
      <c r="AH183" s="429">
        <f t="shared" si="142"/>
        <v>18</v>
      </c>
      <c r="AI183" s="429">
        <f t="shared" si="143"/>
        <v>20</v>
      </c>
      <c r="AJ183" s="430" t="str">
        <f t="shared" si="144"/>
        <v>E2</v>
      </c>
      <c r="AK183" s="430" t="str">
        <f t="shared" si="145"/>
        <v>3</v>
      </c>
      <c r="AL183" s="429">
        <f t="shared" si="146"/>
        <v>1.4</v>
      </c>
      <c r="AM183" s="429">
        <f t="shared" si="147"/>
        <v>1.4</v>
      </c>
      <c r="AN183" s="429">
        <f t="shared" si="148"/>
        <v>6</v>
      </c>
      <c r="AO183" s="430">
        <f t="shared" si="149"/>
        <v>9</v>
      </c>
      <c r="AP183" s="430" t="str">
        <f t="shared" si="150"/>
        <v>E2</v>
      </c>
      <c r="AQ183" s="686"/>
      <c r="AR183" s="425">
        <f>'STUDENT PROFILE'!$A$51</f>
        <v>45</v>
      </c>
      <c r="AS183" s="438" t="str">
        <f>'STUDENT PROFILE'!$C$51</f>
        <v xml:space="preserve">Sonam </v>
      </c>
      <c r="AT183" s="427">
        <f>'STUDENT PROFILE'!$D$51</f>
        <v>2767</v>
      </c>
      <c r="AU183" s="428">
        <v>2</v>
      </c>
      <c r="AV183" s="428">
        <v>2</v>
      </c>
      <c r="AW183" s="428">
        <v>2</v>
      </c>
      <c r="AX183" s="428"/>
      <c r="AY183" s="428"/>
      <c r="AZ183" s="428">
        <v>5</v>
      </c>
      <c r="BA183" s="429">
        <f t="shared" si="151"/>
        <v>11</v>
      </c>
      <c r="BB183" s="429">
        <f t="shared" si="152"/>
        <v>14</v>
      </c>
      <c r="BC183" s="430" t="str">
        <f t="shared" si="153"/>
        <v>E2</v>
      </c>
      <c r="BD183" s="430" t="str">
        <f t="shared" si="154"/>
        <v>3</v>
      </c>
      <c r="BE183" s="686"/>
      <c r="BF183" s="425">
        <f>'STUDENT PROFILE'!$A$51</f>
        <v>45</v>
      </c>
      <c r="BG183" s="438" t="str">
        <f>'STUDENT PROFILE'!$C$51</f>
        <v xml:space="preserve">Sonam </v>
      </c>
      <c r="BH183" s="427">
        <f>'STUDENT PROFILE'!$D$51</f>
        <v>2767</v>
      </c>
      <c r="BI183" s="428">
        <v>2</v>
      </c>
      <c r="BJ183" s="428">
        <v>2</v>
      </c>
      <c r="BK183" s="428">
        <v>2</v>
      </c>
      <c r="BL183" s="428"/>
      <c r="BM183" s="428"/>
      <c r="BN183" s="428">
        <v>5</v>
      </c>
      <c r="BO183" s="429">
        <f t="shared" si="155"/>
        <v>11</v>
      </c>
      <c r="BP183" s="429">
        <f t="shared" si="156"/>
        <v>14</v>
      </c>
      <c r="BQ183" s="430" t="str">
        <f t="shared" si="157"/>
        <v>E2</v>
      </c>
      <c r="BR183" s="430" t="str">
        <f t="shared" si="158"/>
        <v>3</v>
      </c>
      <c r="BS183" s="686"/>
      <c r="BT183" s="464">
        <f>'STUDENT PROFILE'!$A$51</f>
        <v>45</v>
      </c>
      <c r="BU183" s="468" t="str">
        <f>'STUDENT PROFILE'!$C$51</f>
        <v xml:space="preserve">Sonam </v>
      </c>
      <c r="BV183" s="466">
        <f>'STUDENT PROFILE'!$D$51</f>
        <v>2767</v>
      </c>
      <c r="BW183" s="440">
        <v>20</v>
      </c>
      <c r="BX183" s="429">
        <f t="shared" si="159"/>
        <v>20</v>
      </c>
      <c r="BY183" s="429">
        <f t="shared" si="160"/>
        <v>22</v>
      </c>
      <c r="BZ183" s="430" t="str">
        <f t="shared" si="161"/>
        <v>E1</v>
      </c>
      <c r="CA183" s="430" t="str">
        <f t="shared" si="162"/>
        <v>2</v>
      </c>
      <c r="CB183" s="429">
        <f t="shared" si="163"/>
        <v>1.4</v>
      </c>
      <c r="CC183" s="429">
        <f t="shared" si="164"/>
        <v>1.4</v>
      </c>
      <c r="CD183" s="429">
        <f t="shared" si="165"/>
        <v>6.6</v>
      </c>
      <c r="CE183" s="430">
        <f t="shared" si="166"/>
        <v>9</v>
      </c>
      <c r="CF183" s="430" t="str">
        <f t="shared" si="167"/>
        <v>E2</v>
      </c>
      <c r="CG183" s="686"/>
      <c r="CH183" s="425">
        <f>'STUDENT PROFILE'!$A$51</f>
        <v>45</v>
      </c>
      <c r="CI183" s="438" t="str">
        <f>'STUDENT PROFILE'!$C$51</f>
        <v xml:space="preserve">Sonam </v>
      </c>
      <c r="CJ183" s="427">
        <f>'STUDENT PROFILE'!$D$51</f>
        <v>2767</v>
      </c>
      <c r="CK183" s="429">
        <f t="shared" si="126"/>
        <v>1.4</v>
      </c>
      <c r="CL183" s="429">
        <f t="shared" si="127"/>
        <v>1.4</v>
      </c>
      <c r="CM183" s="429">
        <f t="shared" si="128"/>
        <v>6</v>
      </c>
      <c r="CN183" s="430">
        <f t="shared" si="129"/>
        <v>9</v>
      </c>
      <c r="CO183" s="429">
        <f t="shared" si="130"/>
        <v>1.4</v>
      </c>
      <c r="CP183" s="429">
        <f t="shared" si="131"/>
        <v>1.4</v>
      </c>
      <c r="CQ183" s="429">
        <f t="shared" si="132"/>
        <v>6.6</v>
      </c>
      <c r="CR183" s="433">
        <f t="shared" si="133"/>
        <v>9</v>
      </c>
      <c r="CS183" s="433">
        <f t="shared" si="168"/>
        <v>14</v>
      </c>
      <c r="CT183" s="433">
        <f t="shared" si="169"/>
        <v>21</v>
      </c>
      <c r="CU183" s="430">
        <f t="shared" si="170"/>
        <v>18</v>
      </c>
      <c r="CV183" s="430" t="str">
        <f t="shared" si="171"/>
        <v>E2</v>
      </c>
      <c r="CW183" s="430" t="str">
        <f t="shared" si="172"/>
        <v>3</v>
      </c>
      <c r="CX183" s="686"/>
      <c r="CY183" s="425">
        <f>'STUDENT PROFILE'!$A$51</f>
        <v>45</v>
      </c>
      <c r="CZ183" s="438" t="str">
        <f>'STUDENT PROFILE'!$C$51</f>
        <v xml:space="preserve">Sonam </v>
      </c>
      <c r="DA183" s="471">
        <f>'STUDENT PROFILE'!$D$51</f>
        <v>2767</v>
      </c>
      <c r="DB183" s="429" t="str">
        <f t="shared" si="173"/>
        <v>E2</v>
      </c>
      <c r="DC183" s="429" t="str">
        <f t="shared" si="174"/>
        <v>E2</v>
      </c>
      <c r="DD183" s="429" t="str">
        <f t="shared" si="175"/>
        <v>E2</v>
      </c>
      <c r="DE183" s="430" t="str">
        <f t="shared" si="176"/>
        <v>E2</v>
      </c>
      <c r="DF183" s="429" t="str">
        <f t="shared" si="177"/>
        <v>E2</v>
      </c>
      <c r="DG183" s="429" t="str">
        <f t="shared" si="178"/>
        <v>E2</v>
      </c>
      <c r="DH183" s="429" t="str">
        <f t="shared" si="179"/>
        <v>E1</v>
      </c>
      <c r="DI183" s="433">
        <f t="shared" si="180"/>
        <v>0</v>
      </c>
      <c r="DJ183" s="430" t="str">
        <f t="shared" si="181"/>
        <v>E2</v>
      </c>
      <c r="DK183" s="430" t="str">
        <f t="shared" si="182"/>
        <v>E1</v>
      </c>
      <c r="DL183" s="430" t="str">
        <f t="shared" si="183"/>
        <v>E2</v>
      </c>
    </row>
    <row r="184" spans="1:116" ht="15" customHeight="1">
      <c r="A184" s="686"/>
      <c r="B184" s="425">
        <f>'STUDENT PROFILE'!$A$52</f>
        <v>46</v>
      </c>
      <c r="C184" s="438" t="str">
        <f>'STUDENT PROFILE'!$C$52</f>
        <v>Deepika</v>
      </c>
      <c r="D184" s="427">
        <f>'STUDENT PROFILE'!$D$52</f>
        <v>2768</v>
      </c>
      <c r="E184" s="428">
        <v>2</v>
      </c>
      <c r="F184" s="428">
        <v>2</v>
      </c>
      <c r="G184" s="428">
        <v>2</v>
      </c>
      <c r="H184" s="428"/>
      <c r="I184" s="428"/>
      <c r="J184" s="428" t="s">
        <v>1732</v>
      </c>
      <c r="K184" s="429" t="str">
        <f t="shared" si="135"/>
        <v>ab</v>
      </c>
      <c r="L184" s="429" t="str">
        <f t="shared" si="184"/>
        <v>ab</v>
      </c>
      <c r="M184" s="430" t="str">
        <f t="shared" si="136"/>
        <v>ab</v>
      </c>
      <c r="N184" s="430" t="str">
        <f t="shared" si="137"/>
        <v>ab</v>
      </c>
      <c r="O184" s="728"/>
      <c r="P184" s="425">
        <f>'STUDENT PROFILE'!$A$52</f>
        <v>46</v>
      </c>
      <c r="Q184" s="438" t="str">
        <f>'STUDENT PROFILE'!$C$52</f>
        <v>Deepika</v>
      </c>
      <c r="R184" s="427">
        <f>'STUDENT PROFILE'!$D$52</f>
        <v>2768</v>
      </c>
      <c r="S184" s="428">
        <v>2</v>
      </c>
      <c r="T184" s="428">
        <v>2</v>
      </c>
      <c r="U184" s="428">
        <v>2</v>
      </c>
      <c r="V184" s="428"/>
      <c r="W184" s="428"/>
      <c r="X184" s="428" t="s">
        <v>1732</v>
      </c>
      <c r="Y184" s="429" t="str">
        <f t="shared" si="138"/>
        <v>ab</v>
      </c>
      <c r="Z184" s="429" t="str">
        <f t="shared" si="139"/>
        <v>ab</v>
      </c>
      <c r="AA184" s="430" t="str">
        <f t="shared" si="140"/>
        <v>ab</v>
      </c>
      <c r="AB184" s="430" t="str">
        <f t="shared" si="141"/>
        <v>ab</v>
      </c>
      <c r="AC184" s="686"/>
      <c r="AD184" s="425">
        <f>'STUDENT PROFILE'!$A$52</f>
        <v>46</v>
      </c>
      <c r="AE184" s="438" t="str">
        <f>'STUDENT PROFILE'!$C$52</f>
        <v>Deepika</v>
      </c>
      <c r="AF184" s="427">
        <f>'STUDENT PROFILE'!$D$52</f>
        <v>2768</v>
      </c>
      <c r="AG184" s="440">
        <v>20</v>
      </c>
      <c r="AH184" s="429">
        <f t="shared" si="142"/>
        <v>18</v>
      </c>
      <c r="AI184" s="429">
        <f t="shared" si="143"/>
        <v>20</v>
      </c>
      <c r="AJ184" s="430" t="str">
        <f t="shared" si="144"/>
        <v>E2</v>
      </c>
      <c r="AK184" s="430" t="str">
        <f t="shared" si="145"/>
        <v>3</v>
      </c>
      <c r="AL184" s="429" t="str">
        <f t="shared" si="146"/>
        <v>ab</v>
      </c>
      <c r="AM184" s="429" t="str">
        <f t="shared" si="147"/>
        <v>ab</v>
      </c>
      <c r="AN184" s="429">
        <f t="shared" si="148"/>
        <v>6</v>
      </c>
      <c r="AO184" s="430">
        <f t="shared" si="149"/>
        <v>6</v>
      </c>
      <c r="AP184" s="430" t="str">
        <f t="shared" si="150"/>
        <v>E2</v>
      </c>
      <c r="AQ184" s="686"/>
      <c r="AR184" s="425">
        <f>'STUDENT PROFILE'!$A$52</f>
        <v>46</v>
      </c>
      <c r="AS184" s="438" t="str">
        <f>'STUDENT PROFILE'!$C$52</f>
        <v>Deepika</v>
      </c>
      <c r="AT184" s="427">
        <f>'STUDENT PROFILE'!$D$52</f>
        <v>2768</v>
      </c>
      <c r="AU184" s="428">
        <v>2</v>
      </c>
      <c r="AV184" s="428">
        <v>2</v>
      </c>
      <c r="AW184" s="428">
        <v>2</v>
      </c>
      <c r="AX184" s="428"/>
      <c r="AY184" s="428"/>
      <c r="AZ184" s="428">
        <v>5</v>
      </c>
      <c r="BA184" s="429">
        <f t="shared" si="151"/>
        <v>11</v>
      </c>
      <c r="BB184" s="429">
        <f t="shared" si="152"/>
        <v>14</v>
      </c>
      <c r="BC184" s="430" t="str">
        <f t="shared" si="153"/>
        <v>E2</v>
      </c>
      <c r="BD184" s="430" t="str">
        <f t="shared" si="154"/>
        <v>3</v>
      </c>
      <c r="BE184" s="686"/>
      <c r="BF184" s="425">
        <f>'STUDENT PROFILE'!$A$52</f>
        <v>46</v>
      </c>
      <c r="BG184" s="438" t="str">
        <f>'STUDENT PROFILE'!$C$52</f>
        <v>Deepika</v>
      </c>
      <c r="BH184" s="427">
        <f>'STUDENT PROFILE'!$D$52</f>
        <v>2768</v>
      </c>
      <c r="BI184" s="428">
        <v>2</v>
      </c>
      <c r="BJ184" s="428">
        <v>2</v>
      </c>
      <c r="BK184" s="428">
        <v>2</v>
      </c>
      <c r="BL184" s="428"/>
      <c r="BM184" s="428"/>
      <c r="BN184" s="428">
        <v>5</v>
      </c>
      <c r="BO184" s="429">
        <f t="shared" si="155"/>
        <v>11</v>
      </c>
      <c r="BP184" s="429">
        <f t="shared" si="156"/>
        <v>14</v>
      </c>
      <c r="BQ184" s="430" t="str">
        <f t="shared" si="157"/>
        <v>E2</v>
      </c>
      <c r="BR184" s="430" t="str">
        <f t="shared" si="158"/>
        <v>3</v>
      </c>
      <c r="BS184" s="686"/>
      <c r="BT184" s="464">
        <f>'STUDENT PROFILE'!$A$52</f>
        <v>46</v>
      </c>
      <c r="BU184" s="468" t="str">
        <f>'STUDENT PROFILE'!$C$52</f>
        <v>Deepika</v>
      </c>
      <c r="BV184" s="466">
        <f>'STUDENT PROFILE'!$D$52</f>
        <v>2768</v>
      </c>
      <c r="BW184" s="440">
        <v>20</v>
      </c>
      <c r="BX184" s="429">
        <f t="shared" si="159"/>
        <v>20</v>
      </c>
      <c r="BY184" s="429">
        <f t="shared" si="160"/>
        <v>22</v>
      </c>
      <c r="BZ184" s="430" t="str">
        <f t="shared" si="161"/>
        <v>E1</v>
      </c>
      <c r="CA184" s="430" t="str">
        <f t="shared" si="162"/>
        <v>2</v>
      </c>
      <c r="CB184" s="429">
        <f t="shared" si="163"/>
        <v>1.4</v>
      </c>
      <c r="CC184" s="429">
        <f t="shared" si="164"/>
        <v>1.4</v>
      </c>
      <c r="CD184" s="429">
        <f t="shared" si="165"/>
        <v>6.6</v>
      </c>
      <c r="CE184" s="430">
        <f t="shared" si="166"/>
        <v>9</v>
      </c>
      <c r="CF184" s="430" t="str">
        <f t="shared" si="167"/>
        <v>E2</v>
      </c>
      <c r="CG184" s="686"/>
      <c r="CH184" s="425">
        <f>'STUDENT PROFILE'!$A$52</f>
        <v>46</v>
      </c>
      <c r="CI184" s="438" t="str">
        <f>'STUDENT PROFILE'!$C$52</f>
        <v>Deepika</v>
      </c>
      <c r="CJ184" s="427">
        <f>'STUDENT PROFILE'!$D$52</f>
        <v>2768</v>
      </c>
      <c r="CK184" s="429" t="str">
        <f t="shared" si="126"/>
        <v>ab</v>
      </c>
      <c r="CL184" s="429" t="str">
        <f t="shared" si="127"/>
        <v>ab</v>
      </c>
      <c r="CM184" s="429">
        <f t="shared" si="128"/>
        <v>6</v>
      </c>
      <c r="CN184" s="430">
        <f t="shared" si="129"/>
        <v>6</v>
      </c>
      <c r="CO184" s="429">
        <f t="shared" si="130"/>
        <v>1.4</v>
      </c>
      <c r="CP184" s="429">
        <f t="shared" si="131"/>
        <v>1.4</v>
      </c>
      <c r="CQ184" s="429">
        <f t="shared" si="132"/>
        <v>6.6</v>
      </c>
      <c r="CR184" s="433">
        <f t="shared" si="133"/>
        <v>9</v>
      </c>
      <c r="CS184" s="433">
        <f t="shared" si="168"/>
        <v>7</v>
      </c>
      <c r="CT184" s="433">
        <f t="shared" si="169"/>
        <v>21</v>
      </c>
      <c r="CU184" s="430">
        <f t="shared" si="170"/>
        <v>15</v>
      </c>
      <c r="CV184" s="430" t="str">
        <f t="shared" si="171"/>
        <v>E2</v>
      </c>
      <c r="CW184" s="430" t="str">
        <f t="shared" si="172"/>
        <v>3</v>
      </c>
      <c r="CX184" s="686"/>
      <c r="CY184" s="425">
        <f>'STUDENT PROFILE'!$A$52</f>
        <v>46</v>
      </c>
      <c r="CZ184" s="438" t="str">
        <f>'STUDENT PROFILE'!$C$52</f>
        <v>Deepika</v>
      </c>
      <c r="DA184" s="471">
        <f>'STUDENT PROFILE'!$D$52</f>
        <v>2768</v>
      </c>
      <c r="DB184" s="429" t="str">
        <f t="shared" si="173"/>
        <v>ab</v>
      </c>
      <c r="DC184" s="429" t="str">
        <f t="shared" si="174"/>
        <v>ab</v>
      </c>
      <c r="DD184" s="429" t="str">
        <f t="shared" si="175"/>
        <v>E2</v>
      </c>
      <c r="DE184" s="430" t="str">
        <f t="shared" si="176"/>
        <v>E2</v>
      </c>
      <c r="DF184" s="429" t="str">
        <f t="shared" si="177"/>
        <v>E2</v>
      </c>
      <c r="DG184" s="429" t="str">
        <f t="shared" si="178"/>
        <v>E2</v>
      </c>
      <c r="DH184" s="429" t="str">
        <f t="shared" si="179"/>
        <v>E1</v>
      </c>
      <c r="DI184" s="433">
        <f t="shared" si="180"/>
        <v>0</v>
      </c>
      <c r="DJ184" s="430" t="str">
        <f t="shared" si="181"/>
        <v>E2</v>
      </c>
      <c r="DK184" s="430" t="str">
        <f t="shared" si="182"/>
        <v>E1</v>
      </c>
      <c r="DL184" s="430" t="str">
        <f t="shared" si="183"/>
        <v>E2</v>
      </c>
    </row>
    <row r="185" spans="1:116" s="448" customFormat="1" ht="15" customHeight="1">
      <c r="A185" s="686"/>
      <c r="B185" s="425">
        <f>'STUDENT PROFILE'!$A$53</f>
        <v>47</v>
      </c>
      <c r="C185" s="438" t="str">
        <f>'STUDENT PROFILE'!$C$53</f>
        <v>Manish Kumar</v>
      </c>
      <c r="D185" s="427">
        <f>'STUDENT PROFILE'!$D$53</f>
        <v>2769</v>
      </c>
      <c r="E185" s="428">
        <v>2</v>
      </c>
      <c r="F185" s="428">
        <v>2</v>
      </c>
      <c r="G185" s="428">
        <v>2</v>
      </c>
      <c r="H185" s="428"/>
      <c r="I185" s="428"/>
      <c r="J185" s="428" t="s">
        <v>1732</v>
      </c>
      <c r="K185" s="429" t="str">
        <f t="shared" si="135"/>
        <v>ab</v>
      </c>
      <c r="L185" s="429" t="str">
        <f t="shared" si="184"/>
        <v>ab</v>
      </c>
      <c r="M185" s="430" t="str">
        <f t="shared" si="136"/>
        <v>ab</v>
      </c>
      <c r="N185" s="430" t="str">
        <f t="shared" si="137"/>
        <v>ab</v>
      </c>
      <c r="O185" s="728"/>
      <c r="P185" s="425">
        <f>'STUDENT PROFILE'!$A$53</f>
        <v>47</v>
      </c>
      <c r="Q185" s="438" t="str">
        <f>'STUDENT PROFILE'!$C$53</f>
        <v>Manish Kumar</v>
      </c>
      <c r="R185" s="427">
        <f>'STUDENT PROFILE'!$D$53</f>
        <v>2769</v>
      </c>
      <c r="S185" s="428">
        <v>2</v>
      </c>
      <c r="T185" s="428">
        <v>2</v>
      </c>
      <c r="U185" s="428">
        <v>2</v>
      </c>
      <c r="V185" s="428"/>
      <c r="W185" s="428"/>
      <c r="X185" s="428" t="s">
        <v>1732</v>
      </c>
      <c r="Y185" s="429" t="str">
        <f t="shared" si="138"/>
        <v>ab</v>
      </c>
      <c r="Z185" s="429" t="str">
        <f t="shared" si="139"/>
        <v>ab</v>
      </c>
      <c r="AA185" s="430" t="str">
        <f t="shared" si="140"/>
        <v>ab</v>
      </c>
      <c r="AB185" s="430" t="str">
        <f t="shared" si="141"/>
        <v>ab</v>
      </c>
      <c r="AC185" s="686"/>
      <c r="AD185" s="425">
        <f>'STUDENT PROFILE'!$A$53</f>
        <v>47</v>
      </c>
      <c r="AE185" s="438" t="str">
        <f>'STUDENT PROFILE'!$C$53</f>
        <v>Manish Kumar</v>
      </c>
      <c r="AF185" s="427">
        <f>'STUDENT PROFILE'!$D$53</f>
        <v>2769</v>
      </c>
      <c r="AG185" s="440">
        <v>20</v>
      </c>
      <c r="AH185" s="429">
        <f t="shared" si="142"/>
        <v>18</v>
      </c>
      <c r="AI185" s="429">
        <f t="shared" si="143"/>
        <v>20</v>
      </c>
      <c r="AJ185" s="430" t="str">
        <f t="shared" si="144"/>
        <v>E2</v>
      </c>
      <c r="AK185" s="430" t="str">
        <f t="shared" si="145"/>
        <v>3</v>
      </c>
      <c r="AL185" s="429" t="str">
        <f t="shared" si="146"/>
        <v>ab</v>
      </c>
      <c r="AM185" s="429" t="str">
        <f t="shared" si="147"/>
        <v>ab</v>
      </c>
      <c r="AN185" s="429">
        <f t="shared" si="148"/>
        <v>6</v>
      </c>
      <c r="AO185" s="430">
        <f t="shared" si="149"/>
        <v>6</v>
      </c>
      <c r="AP185" s="430" t="str">
        <f t="shared" si="150"/>
        <v>E2</v>
      </c>
      <c r="AQ185" s="686"/>
      <c r="AR185" s="425">
        <f>'STUDENT PROFILE'!$A$53</f>
        <v>47</v>
      </c>
      <c r="AS185" s="438" t="str">
        <f>'STUDENT PROFILE'!$C$53</f>
        <v>Manish Kumar</v>
      </c>
      <c r="AT185" s="427">
        <f>'STUDENT PROFILE'!$D$53</f>
        <v>2769</v>
      </c>
      <c r="AU185" s="428">
        <v>2</v>
      </c>
      <c r="AV185" s="428">
        <v>2</v>
      </c>
      <c r="AW185" s="428">
        <v>2</v>
      </c>
      <c r="AX185" s="428"/>
      <c r="AY185" s="428"/>
      <c r="AZ185" s="428">
        <v>5</v>
      </c>
      <c r="BA185" s="429">
        <f t="shared" si="151"/>
        <v>11</v>
      </c>
      <c r="BB185" s="429">
        <f t="shared" si="152"/>
        <v>14</v>
      </c>
      <c r="BC185" s="430" t="str">
        <f t="shared" si="153"/>
        <v>E2</v>
      </c>
      <c r="BD185" s="430" t="str">
        <f t="shared" si="154"/>
        <v>3</v>
      </c>
      <c r="BE185" s="686"/>
      <c r="BF185" s="425">
        <f>'STUDENT PROFILE'!$A$53</f>
        <v>47</v>
      </c>
      <c r="BG185" s="438" t="str">
        <f>'STUDENT PROFILE'!$C$53</f>
        <v>Manish Kumar</v>
      </c>
      <c r="BH185" s="427">
        <f>'STUDENT PROFILE'!$D$53</f>
        <v>2769</v>
      </c>
      <c r="BI185" s="428">
        <v>2</v>
      </c>
      <c r="BJ185" s="428">
        <v>2</v>
      </c>
      <c r="BK185" s="428">
        <v>2</v>
      </c>
      <c r="BL185" s="428"/>
      <c r="BM185" s="428"/>
      <c r="BN185" s="428">
        <v>5</v>
      </c>
      <c r="BO185" s="429">
        <f t="shared" si="155"/>
        <v>11</v>
      </c>
      <c r="BP185" s="429">
        <f t="shared" si="156"/>
        <v>14</v>
      </c>
      <c r="BQ185" s="430" t="str">
        <f t="shared" si="157"/>
        <v>E2</v>
      </c>
      <c r="BR185" s="430" t="str">
        <f t="shared" si="158"/>
        <v>3</v>
      </c>
      <c r="BS185" s="686"/>
      <c r="BT185" s="464">
        <f>'STUDENT PROFILE'!$A$53</f>
        <v>47</v>
      </c>
      <c r="BU185" s="468" t="str">
        <f>'STUDENT PROFILE'!$C$53</f>
        <v>Manish Kumar</v>
      </c>
      <c r="BV185" s="466">
        <f>'STUDENT PROFILE'!$D$53</f>
        <v>2769</v>
      </c>
      <c r="BW185" s="440">
        <v>20</v>
      </c>
      <c r="BX185" s="429">
        <f t="shared" si="159"/>
        <v>20</v>
      </c>
      <c r="BY185" s="429">
        <f t="shared" si="160"/>
        <v>22</v>
      </c>
      <c r="BZ185" s="430" t="str">
        <f t="shared" si="161"/>
        <v>E1</v>
      </c>
      <c r="CA185" s="430" t="str">
        <f t="shared" si="162"/>
        <v>2</v>
      </c>
      <c r="CB185" s="429">
        <f t="shared" si="163"/>
        <v>1.4</v>
      </c>
      <c r="CC185" s="429">
        <f t="shared" si="164"/>
        <v>1.4</v>
      </c>
      <c r="CD185" s="429">
        <f t="shared" si="165"/>
        <v>6.6</v>
      </c>
      <c r="CE185" s="430">
        <f t="shared" si="166"/>
        <v>9</v>
      </c>
      <c r="CF185" s="430" t="str">
        <f t="shared" si="167"/>
        <v>E2</v>
      </c>
      <c r="CG185" s="686"/>
      <c r="CH185" s="425">
        <f>'STUDENT PROFILE'!$A$53</f>
        <v>47</v>
      </c>
      <c r="CI185" s="438" t="str">
        <f>'STUDENT PROFILE'!$C$53</f>
        <v>Manish Kumar</v>
      </c>
      <c r="CJ185" s="427">
        <f>'STUDENT PROFILE'!$D$53</f>
        <v>2769</v>
      </c>
      <c r="CK185" s="429" t="str">
        <f t="shared" si="126"/>
        <v>ab</v>
      </c>
      <c r="CL185" s="429" t="str">
        <f t="shared" si="127"/>
        <v>ab</v>
      </c>
      <c r="CM185" s="429">
        <f t="shared" si="128"/>
        <v>6</v>
      </c>
      <c r="CN185" s="430">
        <f t="shared" si="129"/>
        <v>6</v>
      </c>
      <c r="CO185" s="429">
        <f t="shared" si="130"/>
        <v>1.4</v>
      </c>
      <c r="CP185" s="429">
        <f t="shared" si="131"/>
        <v>1.4</v>
      </c>
      <c r="CQ185" s="429">
        <f t="shared" si="132"/>
        <v>6.6</v>
      </c>
      <c r="CR185" s="433">
        <f t="shared" si="133"/>
        <v>9</v>
      </c>
      <c r="CS185" s="433">
        <f t="shared" si="168"/>
        <v>7</v>
      </c>
      <c r="CT185" s="433">
        <f t="shared" si="169"/>
        <v>21</v>
      </c>
      <c r="CU185" s="430">
        <f t="shared" si="170"/>
        <v>15</v>
      </c>
      <c r="CV185" s="430" t="str">
        <f t="shared" si="171"/>
        <v>E2</v>
      </c>
      <c r="CW185" s="430" t="str">
        <f t="shared" si="172"/>
        <v>3</v>
      </c>
      <c r="CX185" s="686"/>
      <c r="CY185" s="425">
        <f>'STUDENT PROFILE'!$A$53</f>
        <v>47</v>
      </c>
      <c r="CZ185" s="438" t="str">
        <f>'STUDENT PROFILE'!$C$53</f>
        <v>Manish Kumar</v>
      </c>
      <c r="DA185" s="471">
        <f>'STUDENT PROFILE'!$D$53</f>
        <v>2769</v>
      </c>
      <c r="DB185" s="429" t="str">
        <f t="shared" si="173"/>
        <v>ab</v>
      </c>
      <c r="DC185" s="429" t="str">
        <f t="shared" si="174"/>
        <v>ab</v>
      </c>
      <c r="DD185" s="429" t="str">
        <f t="shared" si="175"/>
        <v>E2</v>
      </c>
      <c r="DE185" s="430" t="str">
        <f t="shared" si="176"/>
        <v>E2</v>
      </c>
      <c r="DF185" s="429" t="str">
        <f t="shared" si="177"/>
        <v>E2</v>
      </c>
      <c r="DG185" s="429" t="str">
        <f t="shared" si="178"/>
        <v>E2</v>
      </c>
      <c r="DH185" s="429" t="str">
        <f t="shared" si="179"/>
        <v>E1</v>
      </c>
      <c r="DI185" s="433">
        <f t="shared" si="180"/>
        <v>0</v>
      </c>
      <c r="DJ185" s="430" t="str">
        <f t="shared" si="181"/>
        <v>E2</v>
      </c>
      <c r="DK185" s="430" t="str">
        <f t="shared" si="182"/>
        <v>E1</v>
      </c>
      <c r="DL185" s="430" t="str">
        <f t="shared" si="183"/>
        <v>E2</v>
      </c>
    </row>
    <row r="186" spans="1:116" s="448" customFormat="1" ht="15" customHeight="1">
      <c r="A186" s="686"/>
      <c r="B186" s="425">
        <f>'STUDENT PROFILE'!$A$54</f>
        <v>48</v>
      </c>
      <c r="C186" s="438" t="str">
        <f>'STUDENT PROFILE'!$C$54</f>
        <v>Shubham</v>
      </c>
      <c r="D186" s="427">
        <f>'STUDENT PROFILE'!$D$54</f>
        <v>2770</v>
      </c>
      <c r="E186" s="428">
        <v>2</v>
      </c>
      <c r="F186" s="428">
        <v>2</v>
      </c>
      <c r="G186" s="428">
        <v>2</v>
      </c>
      <c r="H186" s="428"/>
      <c r="I186" s="428"/>
      <c r="J186" s="428" t="s">
        <v>1732</v>
      </c>
      <c r="K186" s="429" t="str">
        <f t="shared" si="135"/>
        <v>ab</v>
      </c>
      <c r="L186" s="429" t="str">
        <f t="shared" si="184"/>
        <v>ab</v>
      </c>
      <c r="M186" s="430" t="str">
        <f t="shared" si="136"/>
        <v>ab</v>
      </c>
      <c r="N186" s="430" t="str">
        <f t="shared" si="137"/>
        <v>ab</v>
      </c>
      <c r="O186" s="728"/>
      <c r="P186" s="425">
        <f>'STUDENT PROFILE'!$A$54</f>
        <v>48</v>
      </c>
      <c r="Q186" s="438" t="str">
        <f>'STUDENT PROFILE'!$C$54</f>
        <v>Shubham</v>
      </c>
      <c r="R186" s="427">
        <f>'STUDENT PROFILE'!$D$54</f>
        <v>2770</v>
      </c>
      <c r="S186" s="428">
        <v>2</v>
      </c>
      <c r="T186" s="428">
        <v>2</v>
      </c>
      <c r="U186" s="428">
        <v>2</v>
      </c>
      <c r="V186" s="428"/>
      <c r="W186" s="428"/>
      <c r="X186" s="428" t="s">
        <v>1732</v>
      </c>
      <c r="Y186" s="429" t="str">
        <f t="shared" si="138"/>
        <v>ab</v>
      </c>
      <c r="Z186" s="429" t="str">
        <f t="shared" si="139"/>
        <v>ab</v>
      </c>
      <c r="AA186" s="430" t="str">
        <f t="shared" si="140"/>
        <v>ab</v>
      </c>
      <c r="AB186" s="430" t="str">
        <f t="shared" si="141"/>
        <v>ab</v>
      </c>
      <c r="AC186" s="686"/>
      <c r="AD186" s="425">
        <f>'STUDENT PROFILE'!$A$54</f>
        <v>48</v>
      </c>
      <c r="AE186" s="438" t="str">
        <f>'STUDENT PROFILE'!$C$54</f>
        <v>Shubham</v>
      </c>
      <c r="AF186" s="427">
        <f>'STUDENT PROFILE'!$D$54</f>
        <v>2770</v>
      </c>
      <c r="AG186" s="440">
        <v>20</v>
      </c>
      <c r="AH186" s="429">
        <f t="shared" si="142"/>
        <v>18</v>
      </c>
      <c r="AI186" s="429">
        <f t="shared" si="143"/>
        <v>20</v>
      </c>
      <c r="AJ186" s="430" t="str">
        <f t="shared" si="144"/>
        <v>E2</v>
      </c>
      <c r="AK186" s="430" t="str">
        <f t="shared" si="145"/>
        <v>3</v>
      </c>
      <c r="AL186" s="429" t="str">
        <f t="shared" si="146"/>
        <v>ab</v>
      </c>
      <c r="AM186" s="429" t="str">
        <f t="shared" si="147"/>
        <v>ab</v>
      </c>
      <c r="AN186" s="429">
        <f t="shared" si="148"/>
        <v>6</v>
      </c>
      <c r="AO186" s="430">
        <f t="shared" si="149"/>
        <v>6</v>
      </c>
      <c r="AP186" s="430" t="str">
        <f t="shared" si="150"/>
        <v>E2</v>
      </c>
      <c r="AQ186" s="686"/>
      <c r="AR186" s="425">
        <f>'STUDENT PROFILE'!$A$54</f>
        <v>48</v>
      </c>
      <c r="AS186" s="438" t="str">
        <f>'STUDENT PROFILE'!$C$54</f>
        <v>Shubham</v>
      </c>
      <c r="AT186" s="427">
        <f>'STUDENT PROFILE'!$D$54</f>
        <v>2770</v>
      </c>
      <c r="AU186" s="428">
        <v>2</v>
      </c>
      <c r="AV186" s="428">
        <v>2</v>
      </c>
      <c r="AW186" s="428">
        <v>2</v>
      </c>
      <c r="AX186" s="428"/>
      <c r="AY186" s="428"/>
      <c r="AZ186" s="428">
        <v>5</v>
      </c>
      <c r="BA186" s="429">
        <f t="shared" si="151"/>
        <v>11</v>
      </c>
      <c r="BB186" s="429">
        <f t="shared" si="152"/>
        <v>14</v>
      </c>
      <c r="BC186" s="430" t="str">
        <f t="shared" si="153"/>
        <v>E2</v>
      </c>
      <c r="BD186" s="430" t="str">
        <f t="shared" si="154"/>
        <v>3</v>
      </c>
      <c r="BE186" s="686"/>
      <c r="BF186" s="425">
        <f>'STUDENT PROFILE'!$A$54</f>
        <v>48</v>
      </c>
      <c r="BG186" s="438" t="str">
        <f>'STUDENT PROFILE'!$C$54</f>
        <v>Shubham</v>
      </c>
      <c r="BH186" s="427">
        <f>'STUDENT PROFILE'!$D$54</f>
        <v>2770</v>
      </c>
      <c r="BI186" s="428">
        <v>2</v>
      </c>
      <c r="BJ186" s="428">
        <v>2</v>
      </c>
      <c r="BK186" s="428">
        <v>2</v>
      </c>
      <c r="BL186" s="428"/>
      <c r="BM186" s="428"/>
      <c r="BN186" s="428">
        <v>5</v>
      </c>
      <c r="BO186" s="429">
        <f t="shared" si="155"/>
        <v>11</v>
      </c>
      <c r="BP186" s="429">
        <f t="shared" si="156"/>
        <v>14</v>
      </c>
      <c r="BQ186" s="430" t="str">
        <f t="shared" si="157"/>
        <v>E2</v>
      </c>
      <c r="BR186" s="430" t="str">
        <f t="shared" si="158"/>
        <v>3</v>
      </c>
      <c r="BS186" s="686"/>
      <c r="BT186" s="464">
        <f>'STUDENT PROFILE'!$A$54</f>
        <v>48</v>
      </c>
      <c r="BU186" s="468" t="str">
        <f>'STUDENT PROFILE'!$C$54</f>
        <v>Shubham</v>
      </c>
      <c r="BV186" s="466">
        <f>'STUDENT PROFILE'!$D$54</f>
        <v>2770</v>
      </c>
      <c r="BW186" s="440">
        <v>20</v>
      </c>
      <c r="BX186" s="429">
        <f t="shared" si="159"/>
        <v>20</v>
      </c>
      <c r="BY186" s="429">
        <f t="shared" si="160"/>
        <v>22</v>
      </c>
      <c r="BZ186" s="430" t="str">
        <f t="shared" si="161"/>
        <v>E1</v>
      </c>
      <c r="CA186" s="430" t="str">
        <f t="shared" si="162"/>
        <v>2</v>
      </c>
      <c r="CB186" s="429">
        <f t="shared" si="163"/>
        <v>1.4</v>
      </c>
      <c r="CC186" s="429">
        <f t="shared" si="164"/>
        <v>1.4</v>
      </c>
      <c r="CD186" s="429">
        <f t="shared" si="165"/>
        <v>6.6</v>
      </c>
      <c r="CE186" s="430">
        <f t="shared" si="166"/>
        <v>9</v>
      </c>
      <c r="CF186" s="430" t="str">
        <f t="shared" si="167"/>
        <v>E2</v>
      </c>
      <c r="CG186" s="686"/>
      <c r="CH186" s="425">
        <f>'STUDENT PROFILE'!$A$54</f>
        <v>48</v>
      </c>
      <c r="CI186" s="438" t="str">
        <f>'STUDENT PROFILE'!$C$54</f>
        <v>Shubham</v>
      </c>
      <c r="CJ186" s="427">
        <f>'STUDENT PROFILE'!$D$54</f>
        <v>2770</v>
      </c>
      <c r="CK186" s="429" t="str">
        <f t="shared" si="126"/>
        <v>ab</v>
      </c>
      <c r="CL186" s="429" t="str">
        <f t="shared" si="127"/>
        <v>ab</v>
      </c>
      <c r="CM186" s="429">
        <f t="shared" si="128"/>
        <v>6</v>
      </c>
      <c r="CN186" s="430">
        <f t="shared" si="129"/>
        <v>6</v>
      </c>
      <c r="CO186" s="429">
        <f t="shared" si="130"/>
        <v>1.4</v>
      </c>
      <c r="CP186" s="429">
        <f t="shared" si="131"/>
        <v>1.4</v>
      </c>
      <c r="CQ186" s="429">
        <f t="shared" si="132"/>
        <v>6.6</v>
      </c>
      <c r="CR186" s="433">
        <f t="shared" si="133"/>
        <v>9</v>
      </c>
      <c r="CS186" s="433">
        <f t="shared" si="168"/>
        <v>7</v>
      </c>
      <c r="CT186" s="433">
        <f t="shared" si="169"/>
        <v>21</v>
      </c>
      <c r="CU186" s="430">
        <f t="shared" si="170"/>
        <v>15</v>
      </c>
      <c r="CV186" s="430" t="str">
        <f t="shared" si="171"/>
        <v>E2</v>
      </c>
      <c r="CW186" s="430" t="str">
        <f t="shared" si="172"/>
        <v>3</v>
      </c>
      <c r="CX186" s="686"/>
      <c r="CY186" s="425">
        <f>'STUDENT PROFILE'!$A$54</f>
        <v>48</v>
      </c>
      <c r="CZ186" s="438" t="str">
        <f>'STUDENT PROFILE'!$C$54</f>
        <v>Shubham</v>
      </c>
      <c r="DA186" s="471">
        <f>'STUDENT PROFILE'!$D$54</f>
        <v>2770</v>
      </c>
      <c r="DB186" s="429" t="str">
        <f t="shared" si="173"/>
        <v>ab</v>
      </c>
      <c r="DC186" s="429" t="str">
        <f t="shared" si="174"/>
        <v>ab</v>
      </c>
      <c r="DD186" s="429" t="str">
        <f t="shared" si="175"/>
        <v>E2</v>
      </c>
      <c r="DE186" s="430" t="str">
        <f t="shared" si="176"/>
        <v>E2</v>
      </c>
      <c r="DF186" s="429" t="str">
        <f t="shared" si="177"/>
        <v>E2</v>
      </c>
      <c r="DG186" s="429" t="str">
        <f t="shared" si="178"/>
        <v>E2</v>
      </c>
      <c r="DH186" s="429" t="str">
        <f t="shared" si="179"/>
        <v>E1</v>
      </c>
      <c r="DI186" s="433">
        <f t="shared" si="180"/>
        <v>0</v>
      </c>
      <c r="DJ186" s="430" t="str">
        <f t="shared" si="181"/>
        <v>E2</v>
      </c>
      <c r="DK186" s="430" t="str">
        <f t="shared" si="182"/>
        <v>E1</v>
      </c>
      <c r="DL186" s="430" t="str">
        <f t="shared" si="183"/>
        <v>E2</v>
      </c>
    </row>
    <row r="187" spans="1:116" s="448" customFormat="1" ht="15" customHeight="1">
      <c r="A187" s="686"/>
      <c r="B187" s="425">
        <f>'STUDENT PROFILE'!$A$55</f>
        <v>49</v>
      </c>
      <c r="C187" s="438" t="str">
        <f>'STUDENT PROFILE'!$C$55</f>
        <v>Rahul</v>
      </c>
      <c r="D187" s="427">
        <f>'STUDENT PROFILE'!$D$55</f>
        <v>2772</v>
      </c>
      <c r="E187" s="428">
        <v>2</v>
      </c>
      <c r="F187" s="428">
        <v>2</v>
      </c>
      <c r="G187" s="428">
        <v>2</v>
      </c>
      <c r="H187" s="428"/>
      <c r="I187" s="428"/>
      <c r="J187" s="428" t="s">
        <v>1732</v>
      </c>
      <c r="K187" s="429" t="str">
        <f t="shared" si="135"/>
        <v>ab</v>
      </c>
      <c r="L187" s="429" t="str">
        <f t="shared" si="184"/>
        <v>ab</v>
      </c>
      <c r="M187" s="430" t="str">
        <f t="shared" si="136"/>
        <v>ab</v>
      </c>
      <c r="N187" s="430" t="str">
        <f t="shared" si="137"/>
        <v>ab</v>
      </c>
      <c r="O187" s="728"/>
      <c r="P187" s="425">
        <f>'STUDENT PROFILE'!$A$55</f>
        <v>49</v>
      </c>
      <c r="Q187" s="438" t="str">
        <f>'STUDENT PROFILE'!$C$55</f>
        <v>Rahul</v>
      </c>
      <c r="R187" s="427">
        <f>'STUDENT PROFILE'!$D$55</f>
        <v>2772</v>
      </c>
      <c r="S187" s="428">
        <v>2</v>
      </c>
      <c r="T187" s="428">
        <v>2</v>
      </c>
      <c r="U187" s="428">
        <v>2</v>
      </c>
      <c r="V187" s="428"/>
      <c r="W187" s="428"/>
      <c r="X187" s="428" t="s">
        <v>1732</v>
      </c>
      <c r="Y187" s="429" t="str">
        <f t="shared" si="138"/>
        <v>ab</v>
      </c>
      <c r="Z187" s="429" t="str">
        <f t="shared" si="139"/>
        <v>ab</v>
      </c>
      <c r="AA187" s="430" t="str">
        <f t="shared" si="140"/>
        <v>ab</v>
      </c>
      <c r="AB187" s="430" t="str">
        <f t="shared" si="141"/>
        <v>ab</v>
      </c>
      <c r="AC187" s="686"/>
      <c r="AD187" s="425">
        <f>'STUDENT PROFILE'!$A$55</f>
        <v>49</v>
      </c>
      <c r="AE187" s="438" t="str">
        <f>'STUDENT PROFILE'!$C$55</f>
        <v>Rahul</v>
      </c>
      <c r="AF187" s="427">
        <f>'STUDENT PROFILE'!$D$55</f>
        <v>2772</v>
      </c>
      <c r="AG187" s="440">
        <v>20</v>
      </c>
      <c r="AH187" s="429">
        <f t="shared" si="142"/>
        <v>18</v>
      </c>
      <c r="AI187" s="429">
        <f t="shared" si="143"/>
        <v>20</v>
      </c>
      <c r="AJ187" s="430" t="str">
        <f t="shared" si="144"/>
        <v>E2</v>
      </c>
      <c r="AK187" s="430" t="str">
        <f t="shared" si="145"/>
        <v>3</v>
      </c>
      <c r="AL187" s="429" t="str">
        <f t="shared" si="146"/>
        <v>ab</v>
      </c>
      <c r="AM187" s="429" t="str">
        <f t="shared" si="147"/>
        <v>ab</v>
      </c>
      <c r="AN187" s="429">
        <f t="shared" si="148"/>
        <v>6</v>
      </c>
      <c r="AO187" s="430">
        <f t="shared" si="149"/>
        <v>6</v>
      </c>
      <c r="AP187" s="430" t="str">
        <f t="shared" si="150"/>
        <v>E2</v>
      </c>
      <c r="AQ187" s="686"/>
      <c r="AR187" s="425">
        <f>'STUDENT PROFILE'!$A$55</f>
        <v>49</v>
      </c>
      <c r="AS187" s="438" t="str">
        <f>'STUDENT PROFILE'!$C$55</f>
        <v>Rahul</v>
      </c>
      <c r="AT187" s="427">
        <f>'STUDENT PROFILE'!$D$55</f>
        <v>2772</v>
      </c>
      <c r="AU187" s="428">
        <v>2</v>
      </c>
      <c r="AV187" s="428">
        <v>2</v>
      </c>
      <c r="AW187" s="428">
        <v>2</v>
      </c>
      <c r="AX187" s="428"/>
      <c r="AY187" s="428"/>
      <c r="AZ187" s="428">
        <v>5</v>
      </c>
      <c r="BA187" s="429">
        <f t="shared" si="151"/>
        <v>11</v>
      </c>
      <c r="BB187" s="429">
        <f t="shared" si="152"/>
        <v>14</v>
      </c>
      <c r="BC187" s="430" t="str">
        <f t="shared" si="153"/>
        <v>E2</v>
      </c>
      <c r="BD187" s="430" t="str">
        <f t="shared" si="154"/>
        <v>3</v>
      </c>
      <c r="BE187" s="686"/>
      <c r="BF187" s="425">
        <f>'STUDENT PROFILE'!$A$55</f>
        <v>49</v>
      </c>
      <c r="BG187" s="438" t="str">
        <f>'STUDENT PROFILE'!$C$55</f>
        <v>Rahul</v>
      </c>
      <c r="BH187" s="427">
        <f>'STUDENT PROFILE'!$D$55</f>
        <v>2772</v>
      </c>
      <c r="BI187" s="428">
        <v>2</v>
      </c>
      <c r="BJ187" s="428">
        <v>2</v>
      </c>
      <c r="BK187" s="428">
        <v>2</v>
      </c>
      <c r="BL187" s="428"/>
      <c r="BM187" s="428"/>
      <c r="BN187" s="428">
        <v>5</v>
      </c>
      <c r="BO187" s="429">
        <f t="shared" si="155"/>
        <v>11</v>
      </c>
      <c r="BP187" s="429">
        <f t="shared" si="156"/>
        <v>14</v>
      </c>
      <c r="BQ187" s="430" t="str">
        <f t="shared" si="157"/>
        <v>E2</v>
      </c>
      <c r="BR187" s="430" t="str">
        <f t="shared" si="158"/>
        <v>3</v>
      </c>
      <c r="BS187" s="686"/>
      <c r="BT187" s="464">
        <f>'STUDENT PROFILE'!$A$55</f>
        <v>49</v>
      </c>
      <c r="BU187" s="468" t="str">
        <f>'STUDENT PROFILE'!$C$55</f>
        <v>Rahul</v>
      </c>
      <c r="BV187" s="466">
        <f>'STUDENT PROFILE'!$D$55</f>
        <v>2772</v>
      </c>
      <c r="BW187" s="440">
        <v>20</v>
      </c>
      <c r="BX187" s="429">
        <f t="shared" si="159"/>
        <v>20</v>
      </c>
      <c r="BY187" s="429">
        <f t="shared" si="160"/>
        <v>22</v>
      </c>
      <c r="BZ187" s="430" t="str">
        <f t="shared" si="161"/>
        <v>E1</v>
      </c>
      <c r="CA187" s="430" t="str">
        <f t="shared" si="162"/>
        <v>2</v>
      </c>
      <c r="CB187" s="429">
        <f t="shared" si="163"/>
        <v>1.4</v>
      </c>
      <c r="CC187" s="429">
        <f t="shared" si="164"/>
        <v>1.4</v>
      </c>
      <c r="CD187" s="429">
        <f t="shared" si="165"/>
        <v>6.6</v>
      </c>
      <c r="CE187" s="430">
        <f t="shared" si="166"/>
        <v>9</v>
      </c>
      <c r="CF187" s="430" t="str">
        <f t="shared" si="167"/>
        <v>E2</v>
      </c>
      <c r="CG187" s="686"/>
      <c r="CH187" s="425">
        <f>'STUDENT PROFILE'!$A$55</f>
        <v>49</v>
      </c>
      <c r="CI187" s="438" t="str">
        <f>'STUDENT PROFILE'!$C$55</f>
        <v>Rahul</v>
      </c>
      <c r="CJ187" s="427">
        <f>'STUDENT PROFILE'!$D$55</f>
        <v>2772</v>
      </c>
      <c r="CK187" s="429" t="str">
        <f t="shared" si="126"/>
        <v>ab</v>
      </c>
      <c r="CL187" s="429" t="str">
        <f t="shared" si="127"/>
        <v>ab</v>
      </c>
      <c r="CM187" s="429">
        <f t="shared" si="128"/>
        <v>6</v>
      </c>
      <c r="CN187" s="430">
        <f t="shared" si="129"/>
        <v>6</v>
      </c>
      <c r="CO187" s="429">
        <f t="shared" si="130"/>
        <v>1.4</v>
      </c>
      <c r="CP187" s="429">
        <f t="shared" si="131"/>
        <v>1.4</v>
      </c>
      <c r="CQ187" s="429">
        <f t="shared" si="132"/>
        <v>6.6</v>
      </c>
      <c r="CR187" s="433">
        <f t="shared" si="133"/>
        <v>9</v>
      </c>
      <c r="CS187" s="433">
        <f t="shared" si="168"/>
        <v>7</v>
      </c>
      <c r="CT187" s="433">
        <f t="shared" si="169"/>
        <v>21</v>
      </c>
      <c r="CU187" s="430">
        <f t="shared" si="170"/>
        <v>15</v>
      </c>
      <c r="CV187" s="430" t="str">
        <f t="shared" si="171"/>
        <v>E2</v>
      </c>
      <c r="CW187" s="430" t="str">
        <f t="shared" si="172"/>
        <v>3</v>
      </c>
      <c r="CX187" s="686"/>
      <c r="CY187" s="425">
        <f>'STUDENT PROFILE'!$A$55</f>
        <v>49</v>
      </c>
      <c r="CZ187" s="438" t="str">
        <f>'STUDENT PROFILE'!$C$55</f>
        <v>Rahul</v>
      </c>
      <c r="DA187" s="471">
        <f>'STUDENT PROFILE'!$D$55</f>
        <v>2772</v>
      </c>
      <c r="DB187" s="429" t="str">
        <f t="shared" si="173"/>
        <v>ab</v>
      </c>
      <c r="DC187" s="429" t="str">
        <f t="shared" si="174"/>
        <v>ab</v>
      </c>
      <c r="DD187" s="429" t="str">
        <f t="shared" si="175"/>
        <v>E2</v>
      </c>
      <c r="DE187" s="430" t="str">
        <f t="shared" si="176"/>
        <v>E2</v>
      </c>
      <c r="DF187" s="429" t="str">
        <f t="shared" si="177"/>
        <v>E2</v>
      </c>
      <c r="DG187" s="429" t="str">
        <f t="shared" si="178"/>
        <v>E2</v>
      </c>
      <c r="DH187" s="429" t="str">
        <f t="shared" si="179"/>
        <v>E1</v>
      </c>
      <c r="DI187" s="433">
        <f t="shared" si="180"/>
        <v>0</v>
      </c>
      <c r="DJ187" s="430" t="str">
        <f t="shared" si="181"/>
        <v>E2</v>
      </c>
      <c r="DK187" s="430" t="str">
        <f t="shared" si="182"/>
        <v>E1</v>
      </c>
      <c r="DL187" s="430" t="str">
        <f t="shared" si="183"/>
        <v>E2</v>
      </c>
    </row>
    <row r="188" spans="1:116" s="448" customFormat="1" ht="15" customHeight="1">
      <c r="A188" s="686"/>
      <c r="B188" s="425">
        <f>'STUDENT PROFILE'!$A$56</f>
        <v>50</v>
      </c>
      <c r="C188" s="438" t="str">
        <f>'STUDENT PROFILE'!$C$56</f>
        <v>Nitin</v>
      </c>
      <c r="D188" s="427">
        <f>'STUDENT PROFILE'!$D$56</f>
        <v>2773</v>
      </c>
      <c r="E188" s="428">
        <v>2</v>
      </c>
      <c r="F188" s="428">
        <v>2</v>
      </c>
      <c r="G188" s="428">
        <v>2</v>
      </c>
      <c r="H188" s="428"/>
      <c r="I188" s="428"/>
      <c r="J188" s="428" t="s">
        <v>1732</v>
      </c>
      <c r="K188" s="429" t="str">
        <f t="shared" si="135"/>
        <v>ab</v>
      </c>
      <c r="L188" s="429" t="str">
        <f t="shared" si="184"/>
        <v>ab</v>
      </c>
      <c r="M188" s="430" t="str">
        <f t="shared" si="136"/>
        <v>ab</v>
      </c>
      <c r="N188" s="430" t="str">
        <f t="shared" si="137"/>
        <v>ab</v>
      </c>
      <c r="O188" s="728"/>
      <c r="P188" s="425">
        <f>'STUDENT PROFILE'!$A$56</f>
        <v>50</v>
      </c>
      <c r="Q188" s="438" t="str">
        <f>'STUDENT PROFILE'!$C$56</f>
        <v>Nitin</v>
      </c>
      <c r="R188" s="427">
        <f>'STUDENT PROFILE'!$D$56</f>
        <v>2773</v>
      </c>
      <c r="S188" s="428">
        <v>2</v>
      </c>
      <c r="T188" s="428">
        <v>2</v>
      </c>
      <c r="U188" s="428">
        <v>2</v>
      </c>
      <c r="V188" s="428"/>
      <c r="W188" s="428"/>
      <c r="X188" s="428" t="s">
        <v>1732</v>
      </c>
      <c r="Y188" s="429" t="str">
        <f t="shared" si="138"/>
        <v>ab</v>
      </c>
      <c r="Z188" s="429" t="str">
        <f t="shared" si="139"/>
        <v>ab</v>
      </c>
      <c r="AA188" s="430" t="str">
        <f t="shared" si="140"/>
        <v>ab</v>
      </c>
      <c r="AB188" s="430" t="str">
        <f t="shared" si="141"/>
        <v>ab</v>
      </c>
      <c r="AC188" s="686"/>
      <c r="AD188" s="425">
        <f>'STUDENT PROFILE'!$A$56</f>
        <v>50</v>
      </c>
      <c r="AE188" s="438" t="str">
        <f>'STUDENT PROFILE'!$C$56</f>
        <v>Nitin</v>
      </c>
      <c r="AF188" s="427">
        <f>'STUDENT PROFILE'!$D$56</f>
        <v>2773</v>
      </c>
      <c r="AG188" s="440">
        <v>20</v>
      </c>
      <c r="AH188" s="429">
        <f t="shared" si="142"/>
        <v>18</v>
      </c>
      <c r="AI188" s="429">
        <f t="shared" si="143"/>
        <v>20</v>
      </c>
      <c r="AJ188" s="430" t="str">
        <f t="shared" si="144"/>
        <v>E2</v>
      </c>
      <c r="AK188" s="430" t="str">
        <f t="shared" si="145"/>
        <v>3</v>
      </c>
      <c r="AL188" s="429" t="str">
        <f t="shared" si="146"/>
        <v>ab</v>
      </c>
      <c r="AM188" s="429" t="str">
        <f t="shared" si="147"/>
        <v>ab</v>
      </c>
      <c r="AN188" s="429">
        <f t="shared" si="148"/>
        <v>6</v>
      </c>
      <c r="AO188" s="430">
        <f t="shared" si="149"/>
        <v>6</v>
      </c>
      <c r="AP188" s="430" t="str">
        <f t="shared" si="150"/>
        <v>E2</v>
      </c>
      <c r="AQ188" s="686"/>
      <c r="AR188" s="425">
        <f>'STUDENT PROFILE'!$A$56</f>
        <v>50</v>
      </c>
      <c r="AS188" s="438" t="str">
        <f>'STUDENT PROFILE'!$C$56</f>
        <v>Nitin</v>
      </c>
      <c r="AT188" s="427">
        <f>'STUDENT PROFILE'!$D$56</f>
        <v>2773</v>
      </c>
      <c r="AU188" s="428">
        <v>2</v>
      </c>
      <c r="AV188" s="428">
        <v>2</v>
      </c>
      <c r="AW188" s="428">
        <v>2</v>
      </c>
      <c r="AX188" s="428"/>
      <c r="AY188" s="428"/>
      <c r="AZ188" s="428">
        <v>5</v>
      </c>
      <c r="BA188" s="429">
        <f t="shared" si="151"/>
        <v>11</v>
      </c>
      <c r="BB188" s="429">
        <f t="shared" si="152"/>
        <v>14</v>
      </c>
      <c r="BC188" s="430" t="str">
        <f t="shared" si="153"/>
        <v>E2</v>
      </c>
      <c r="BD188" s="430" t="str">
        <f t="shared" si="154"/>
        <v>3</v>
      </c>
      <c r="BE188" s="686"/>
      <c r="BF188" s="425">
        <f>'STUDENT PROFILE'!$A$56</f>
        <v>50</v>
      </c>
      <c r="BG188" s="438" t="str">
        <f>'STUDENT PROFILE'!$C$56</f>
        <v>Nitin</v>
      </c>
      <c r="BH188" s="427">
        <f>'STUDENT PROFILE'!$D$56</f>
        <v>2773</v>
      </c>
      <c r="BI188" s="428">
        <v>2</v>
      </c>
      <c r="BJ188" s="428">
        <v>2</v>
      </c>
      <c r="BK188" s="428">
        <v>2</v>
      </c>
      <c r="BL188" s="428"/>
      <c r="BM188" s="428"/>
      <c r="BN188" s="428">
        <v>5</v>
      </c>
      <c r="BO188" s="429">
        <f t="shared" si="155"/>
        <v>11</v>
      </c>
      <c r="BP188" s="429">
        <f t="shared" si="156"/>
        <v>14</v>
      </c>
      <c r="BQ188" s="430" t="str">
        <f t="shared" si="157"/>
        <v>E2</v>
      </c>
      <c r="BR188" s="430" t="str">
        <f t="shared" si="158"/>
        <v>3</v>
      </c>
      <c r="BS188" s="686"/>
      <c r="BT188" s="464">
        <f>'STUDENT PROFILE'!$A$56</f>
        <v>50</v>
      </c>
      <c r="BU188" s="468" t="str">
        <f>'STUDENT PROFILE'!$C$56</f>
        <v>Nitin</v>
      </c>
      <c r="BV188" s="466">
        <f>'STUDENT PROFILE'!$D$56</f>
        <v>2773</v>
      </c>
      <c r="BW188" s="440">
        <v>20</v>
      </c>
      <c r="BX188" s="429">
        <f t="shared" si="159"/>
        <v>20</v>
      </c>
      <c r="BY188" s="429">
        <f t="shared" si="160"/>
        <v>22</v>
      </c>
      <c r="BZ188" s="430" t="str">
        <f t="shared" si="161"/>
        <v>E1</v>
      </c>
      <c r="CA188" s="430" t="str">
        <f t="shared" si="162"/>
        <v>2</v>
      </c>
      <c r="CB188" s="429">
        <f t="shared" si="163"/>
        <v>1.4</v>
      </c>
      <c r="CC188" s="429">
        <f t="shared" si="164"/>
        <v>1.4</v>
      </c>
      <c r="CD188" s="429">
        <f t="shared" si="165"/>
        <v>6.6</v>
      </c>
      <c r="CE188" s="430">
        <f t="shared" si="166"/>
        <v>9</v>
      </c>
      <c r="CF188" s="430" t="str">
        <f t="shared" si="167"/>
        <v>E2</v>
      </c>
      <c r="CG188" s="686"/>
      <c r="CH188" s="425">
        <f>'STUDENT PROFILE'!$A$56</f>
        <v>50</v>
      </c>
      <c r="CI188" s="438" t="str">
        <f>'STUDENT PROFILE'!$C$56</f>
        <v>Nitin</v>
      </c>
      <c r="CJ188" s="427">
        <f>'STUDENT PROFILE'!$D$56</f>
        <v>2773</v>
      </c>
      <c r="CK188" s="429" t="str">
        <f t="shared" si="126"/>
        <v>ab</v>
      </c>
      <c r="CL188" s="429" t="str">
        <f t="shared" si="127"/>
        <v>ab</v>
      </c>
      <c r="CM188" s="429">
        <f t="shared" si="128"/>
        <v>6</v>
      </c>
      <c r="CN188" s="430">
        <f t="shared" si="129"/>
        <v>6</v>
      </c>
      <c r="CO188" s="429">
        <f t="shared" si="130"/>
        <v>1.4</v>
      </c>
      <c r="CP188" s="429">
        <f t="shared" si="131"/>
        <v>1.4</v>
      </c>
      <c r="CQ188" s="429">
        <f t="shared" si="132"/>
        <v>6.6</v>
      </c>
      <c r="CR188" s="433">
        <f t="shared" si="133"/>
        <v>9</v>
      </c>
      <c r="CS188" s="433">
        <f t="shared" si="168"/>
        <v>7</v>
      </c>
      <c r="CT188" s="433">
        <f t="shared" si="169"/>
        <v>21</v>
      </c>
      <c r="CU188" s="430">
        <f t="shared" si="170"/>
        <v>15</v>
      </c>
      <c r="CV188" s="430" t="str">
        <f t="shared" si="171"/>
        <v>E2</v>
      </c>
      <c r="CW188" s="430" t="str">
        <f t="shared" si="172"/>
        <v>3</v>
      </c>
      <c r="CX188" s="686"/>
      <c r="CY188" s="425">
        <f>'STUDENT PROFILE'!$A$56</f>
        <v>50</v>
      </c>
      <c r="CZ188" s="438" t="str">
        <f>'STUDENT PROFILE'!$C$56</f>
        <v>Nitin</v>
      </c>
      <c r="DA188" s="471">
        <f>'STUDENT PROFILE'!$D$56</f>
        <v>2773</v>
      </c>
      <c r="DB188" s="429" t="str">
        <f t="shared" si="173"/>
        <v>ab</v>
      </c>
      <c r="DC188" s="429" t="str">
        <f t="shared" si="174"/>
        <v>ab</v>
      </c>
      <c r="DD188" s="429" t="str">
        <f t="shared" si="175"/>
        <v>E2</v>
      </c>
      <c r="DE188" s="430" t="str">
        <f t="shared" si="176"/>
        <v>E2</v>
      </c>
      <c r="DF188" s="429" t="str">
        <f t="shared" si="177"/>
        <v>E2</v>
      </c>
      <c r="DG188" s="429" t="str">
        <f t="shared" si="178"/>
        <v>E2</v>
      </c>
      <c r="DH188" s="429" t="str">
        <f t="shared" si="179"/>
        <v>E1</v>
      </c>
      <c r="DI188" s="433">
        <f t="shared" si="180"/>
        <v>0</v>
      </c>
      <c r="DJ188" s="430" t="str">
        <f t="shared" si="181"/>
        <v>E2</v>
      </c>
      <c r="DK188" s="430" t="str">
        <f t="shared" si="182"/>
        <v>E1</v>
      </c>
      <c r="DL188" s="430" t="str">
        <f t="shared" si="183"/>
        <v>E2</v>
      </c>
    </row>
    <row r="189" spans="1:116" s="448" customFormat="1" ht="8.25" customHeight="1">
      <c r="A189" s="686"/>
      <c r="B189" s="706"/>
      <c r="C189" s="706"/>
      <c r="D189" s="706"/>
      <c r="E189" s="706"/>
      <c r="F189" s="706"/>
      <c r="G189" s="706"/>
      <c r="H189" s="706"/>
      <c r="I189" s="706"/>
      <c r="J189" s="706"/>
      <c r="K189" s="706"/>
      <c r="L189" s="706"/>
      <c r="M189" s="706"/>
      <c r="N189" s="706"/>
      <c r="O189" s="728"/>
      <c r="P189" s="706"/>
      <c r="Q189" s="706"/>
      <c r="R189" s="706"/>
      <c r="S189" s="706"/>
      <c r="T189" s="706"/>
      <c r="U189" s="706"/>
      <c r="V189" s="706"/>
      <c r="W189" s="706"/>
      <c r="X189" s="706"/>
      <c r="Y189" s="706"/>
      <c r="Z189" s="706"/>
      <c r="AA189" s="706"/>
      <c r="AB189" s="706"/>
      <c r="AC189" s="686"/>
      <c r="AD189" s="706"/>
      <c r="AE189" s="706"/>
      <c r="AF189" s="706"/>
      <c r="AG189" s="706"/>
      <c r="AH189" s="706"/>
      <c r="AI189" s="706"/>
      <c r="AJ189" s="706"/>
      <c r="AK189" s="706"/>
      <c r="AL189" s="706"/>
      <c r="AM189" s="706"/>
      <c r="AN189" s="706"/>
      <c r="AO189" s="706"/>
      <c r="AP189" s="706"/>
      <c r="AQ189" s="686"/>
      <c r="AR189" s="706"/>
      <c r="AS189" s="706"/>
      <c r="AT189" s="706"/>
      <c r="AU189" s="706"/>
      <c r="AV189" s="706"/>
      <c r="AW189" s="706"/>
      <c r="AX189" s="706"/>
      <c r="AY189" s="706"/>
      <c r="AZ189" s="706"/>
      <c r="BA189" s="706"/>
      <c r="BB189" s="706"/>
      <c r="BC189" s="706"/>
      <c r="BD189" s="706"/>
      <c r="BE189" s="686"/>
      <c r="BF189" s="706"/>
      <c r="BG189" s="706"/>
      <c r="BH189" s="706"/>
      <c r="BI189" s="706"/>
      <c r="BJ189" s="706"/>
      <c r="BK189" s="706"/>
      <c r="BL189" s="706"/>
      <c r="BM189" s="706"/>
      <c r="BN189" s="706"/>
      <c r="BO189" s="706"/>
      <c r="BP189" s="706"/>
      <c r="BQ189" s="706"/>
      <c r="BR189" s="706"/>
      <c r="BS189" s="686"/>
      <c r="BT189" s="706"/>
      <c r="BU189" s="706"/>
      <c r="BV189" s="706"/>
      <c r="BW189" s="706"/>
      <c r="BX189" s="706"/>
      <c r="BY189" s="706"/>
      <c r="BZ189" s="706"/>
      <c r="CA189" s="706"/>
      <c r="CB189" s="706"/>
      <c r="CC189" s="706"/>
      <c r="CD189" s="706"/>
      <c r="CE189" s="706"/>
      <c r="CF189" s="706"/>
      <c r="CG189" s="686"/>
      <c r="CH189" s="735"/>
      <c r="CI189" s="736"/>
      <c r="CJ189" s="736"/>
      <c r="CK189" s="736"/>
      <c r="CL189" s="736"/>
      <c r="CM189" s="736"/>
      <c r="CN189" s="736"/>
      <c r="CO189" s="736"/>
      <c r="CP189" s="736"/>
      <c r="CQ189" s="736"/>
      <c r="CR189" s="736"/>
      <c r="CS189" s="736"/>
      <c r="CT189" s="736"/>
      <c r="CU189" s="736"/>
      <c r="CV189" s="736"/>
      <c r="CW189" s="736"/>
      <c r="CX189" s="686"/>
      <c r="CY189" s="735"/>
      <c r="CZ189" s="736"/>
      <c r="DA189" s="736"/>
      <c r="DB189" s="736"/>
      <c r="DC189" s="736"/>
      <c r="DD189" s="736"/>
      <c r="DE189" s="736"/>
      <c r="DF189" s="736"/>
      <c r="DG189" s="736"/>
      <c r="DH189" s="736"/>
      <c r="DI189" s="736"/>
      <c r="DJ189" s="736"/>
      <c r="DK189" s="736"/>
      <c r="DL189" s="736"/>
    </row>
    <row r="190" spans="1:116" s="448" customFormat="1">
      <c r="A190" s="686"/>
      <c r="B190" s="691" t="s">
        <v>927</v>
      </c>
      <c r="C190" s="691"/>
      <c r="D190" s="441">
        <f>COUNT(J139:J188)</f>
        <v>45</v>
      </c>
      <c r="E190" s="682" t="s">
        <v>928</v>
      </c>
      <c r="F190" s="682"/>
      <c r="G190" s="682"/>
      <c r="H190" s="421">
        <f>COUNTIF(L139:L188,"&gt;=33")</f>
        <v>35</v>
      </c>
      <c r="I190" s="682" t="s">
        <v>943</v>
      </c>
      <c r="J190" s="682"/>
      <c r="K190" s="682"/>
      <c r="L190" s="443">
        <f>COUNTIF(L139:L188,"AB")</f>
        <v>5</v>
      </c>
      <c r="M190" s="444" t="s">
        <v>944</v>
      </c>
      <c r="N190" s="441">
        <f>IF(ISNUMBER(H190),(H190/D190*100),"")</f>
        <v>77.777777777777786</v>
      </c>
      <c r="O190" s="728"/>
      <c r="P190" s="691" t="s">
        <v>927</v>
      </c>
      <c r="Q190" s="691"/>
      <c r="R190" s="441">
        <f>COUNT(X139:X188)</f>
        <v>45</v>
      </c>
      <c r="S190" s="682" t="s">
        <v>928</v>
      </c>
      <c r="T190" s="682"/>
      <c r="U190" s="682"/>
      <c r="V190" s="421">
        <f>COUNTIF(Z139:Z188,"&gt;=33")</f>
        <v>35</v>
      </c>
      <c r="W190" s="682" t="s">
        <v>943</v>
      </c>
      <c r="X190" s="682"/>
      <c r="Y190" s="682"/>
      <c r="Z190" s="443">
        <f>COUNTIF(Z139:Z188,"AB")</f>
        <v>5</v>
      </c>
      <c r="AA190" s="444" t="s">
        <v>944</v>
      </c>
      <c r="AB190" s="441">
        <f>IF(ISNUMBER(V190),(V190/R190*100),"")</f>
        <v>77.777777777777786</v>
      </c>
      <c r="AC190" s="686"/>
      <c r="AD190" s="691" t="s">
        <v>927</v>
      </c>
      <c r="AE190" s="691"/>
      <c r="AF190" s="441">
        <f>COUNT(AG139:AG188)</f>
        <v>50</v>
      </c>
      <c r="AG190" s="682" t="s">
        <v>928</v>
      </c>
      <c r="AH190" s="682"/>
      <c r="AI190" s="682"/>
      <c r="AJ190" s="421">
        <f>COUNTIF(AI139:AI188,"&gt;=33")</f>
        <v>35</v>
      </c>
      <c r="AK190" s="682" t="s">
        <v>943</v>
      </c>
      <c r="AL190" s="682"/>
      <c r="AM190" s="682"/>
      <c r="AN190" s="441">
        <f>COUNTIF(AG139:AG188,"AB")</f>
        <v>0</v>
      </c>
      <c r="AO190" s="444" t="s">
        <v>944</v>
      </c>
      <c r="AP190" s="441">
        <f>IF(ISNUMBER(AF190),(AJ190/AF190*100),"")</f>
        <v>70</v>
      </c>
      <c r="AQ190" s="686"/>
      <c r="AR190" s="691" t="s">
        <v>927</v>
      </c>
      <c r="AS190" s="691"/>
      <c r="AT190" s="441">
        <f>COUNT(AZ139:AZ188)</f>
        <v>50</v>
      </c>
      <c r="AU190" s="682" t="s">
        <v>928</v>
      </c>
      <c r="AV190" s="682"/>
      <c r="AW190" s="682"/>
      <c r="AX190" s="421">
        <f>COUNTIF(BB139:BB188,"&gt;=33")</f>
        <v>35</v>
      </c>
      <c r="AY190" s="682" t="s">
        <v>943</v>
      </c>
      <c r="AZ190" s="682"/>
      <c r="BA190" s="682"/>
      <c r="BB190" s="443">
        <f>COUNTIF(BB139:BB188,"AB")</f>
        <v>0</v>
      </c>
      <c r="BC190" s="444" t="s">
        <v>944</v>
      </c>
      <c r="BD190" s="441">
        <f>IF(ISNUMBER(AX190),(AX190/AT190*100),"")</f>
        <v>70</v>
      </c>
      <c r="BE190" s="686"/>
      <c r="BF190" s="691" t="s">
        <v>927</v>
      </c>
      <c r="BG190" s="691"/>
      <c r="BH190" s="441">
        <f>COUNT(BN139:BN188)</f>
        <v>50</v>
      </c>
      <c r="BI190" s="682" t="s">
        <v>928</v>
      </c>
      <c r="BJ190" s="682"/>
      <c r="BK190" s="682"/>
      <c r="BL190" s="421">
        <f>COUNTIF(BP139:BP188,"&gt;=33")</f>
        <v>35</v>
      </c>
      <c r="BM190" s="682" t="s">
        <v>943</v>
      </c>
      <c r="BN190" s="682"/>
      <c r="BO190" s="682"/>
      <c r="BP190" s="443">
        <f>COUNTIF(BP139:BP188,"AB")</f>
        <v>0</v>
      </c>
      <c r="BQ190" s="444" t="s">
        <v>944</v>
      </c>
      <c r="BR190" s="441">
        <f>IF(ISNUMBER(BL190),(BL190/BH190*100),"")</f>
        <v>70</v>
      </c>
      <c r="BS190" s="686"/>
      <c r="BT190" s="691" t="s">
        <v>927</v>
      </c>
      <c r="BU190" s="691"/>
      <c r="BV190" s="441">
        <f>COUNT(BW139:BW188)</f>
        <v>50</v>
      </c>
      <c r="BW190" s="682" t="s">
        <v>928</v>
      </c>
      <c r="BX190" s="682"/>
      <c r="BY190" s="682"/>
      <c r="BZ190" s="421">
        <f>COUNTIF(BY139:BY188,"&gt;=33")</f>
        <v>40</v>
      </c>
      <c r="CA190" s="682" t="s">
        <v>943</v>
      </c>
      <c r="CB190" s="682"/>
      <c r="CC190" s="682"/>
      <c r="CD190" s="441">
        <f>COUNTIF(BW139:BW188,"AB")</f>
        <v>0</v>
      </c>
      <c r="CE190" s="444" t="s">
        <v>944</v>
      </c>
      <c r="CF190" s="441">
        <f>IF(ISNUMBER(BV190),(BZ190/BV190*100),"")</f>
        <v>80</v>
      </c>
      <c r="CG190" s="686"/>
      <c r="CH190" s="659" t="s">
        <v>76</v>
      </c>
      <c r="CI190" s="659"/>
      <c r="CJ190" s="445">
        <f>COUNTIF(CU139:CU188,"&gt;0")</f>
        <v>50</v>
      </c>
      <c r="CK190" s="673" t="s">
        <v>75</v>
      </c>
      <c r="CL190" s="674"/>
      <c r="CM190" s="674"/>
      <c r="CN190" s="674"/>
      <c r="CO190" s="674"/>
      <c r="CP190" s="786"/>
      <c r="CQ190" s="696">
        <f>COUNTIF(CU139:CU188,"&gt;32")</f>
        <v>40</v>
      </c>
      <c r="CR190" s="696"/>
      <c r="CS190" s="446"/>
      <c r="CT190" s="446"/>
      <c r="CU190" s="659">
        <f>CQ190*100/CJ190</f>
        <v>80</v>
      </c>
      <c r="CV190" s="659"/>
      <c r="CW190" s="447"/>
      <c r="CX190" s="686"/>
      <c r="CY190" s="673"/>
      <c r="CZ190" s="674"/>
      <c r="DA190" s="674"/>
      <c r="DB190" s="674"/>
      <c r="DC190" s="674"/>
      <c r="DD190" s="674"/>
      <c r="DE190" s="674"/>
      <c r="DF190" s="674"/>
      <c r="DG190" s="674"/>
      <c r="DH190" s="674"/>
      <c r="DI190" s="674"/>
      <c r="DJ190" s="674"/>
      <c r="DK190" s="674"/>
      <c r="DL190" s="674"/>
    </row>
    <row r="191" spans="1:116" s="448" customFormat="1" ht="19.5" customHeight="1">
      <c r="A191" s="686"/>
      <c r="B191" s="685" t="str">
        <f>$B$63</f>
        <v>SUBJECT TEACHER</v>
      </c>
      <c r="C191" s="685"/>
      <c r="D191" s="656" t="str">
        <f>$D$63</f>
        <v>CLASS TEACHER</v>
      </c>
      <c r="E191" s="656"/>
      <c r="F191" s="656"/>
      <c r="G191" s="656"/>
      <c r="H191" s="656"/>
      <c r="I191" s="702" t="str">
        <f>$I$63</f>
        <v>PRINCIPAL</v>
      </c>
      <c r="J191" s="702"/>
      <c r="K191" s="702"/>
      <c r="L191" s="702"/>
      <c r="M191" s="702"/>
      <c r="N191" s="702"/>
      <c r="O191" s="728"/>
      <c r="P191" s="685" t="str">
        <f>$B$63</f>
        <v>SUBJECT TEACHER</v>
      </c>
      <c r="Q191" s="685"/>
      <c r="R191" s="656" t="str">
        <f>$D$63</f>
        <v>CLASS TEACHER</v>
      </c>
      <c r="S191" s="656"/>
      <c r="T191" s="656"/>
      <c r="U191" s="656"/>
      <c r="V191" s="656"/>
      <c r="W191" s="702" t="str">
        <f>$I$63</f>
        <v>PRINCIPAL</v>
      </c>
      <c r="X191" s="702"/>
      <c r="Y191" s="702"/>
      <c r="Z191" s="702"/>
      <c r="AA191" s="702"/>
      <c r="AB191" s="702"/>
      <c r="AC191" s="686"/>
      <c r="AD191" s="685" t="str">
        <f>$B$63</f>
        <v>SUBJECT TEACHER</v>
      </c>
      <c r="AE191" s="685"/>
      <c r="AF191" s="656" t="str">
        <f>$D$63</f>
        <v>CLASS TEACHER</v>
      </c>
      <c r="AG191" s="656"/>
      <c r="AH191" s="656"/>
      <c r="AI191" s="656"/>
      <c r="AJ191" s="656"/>
      <c r="AK191" s="702" t="str">
        <f>$I$63</f>
        <v>PRINCIPAL</v>
      </c>
      <c r="AL191" s="702"/>
      <c r="AM191" s="702"/>
      <c r="AN191" s="702"/>
      <c r="AO191" s="702"/>
      <c r="AP191" s="702"/>
      <c r="AQ191" s="686"/>
      <c r="AR191" s="685" t="str">
        <f>$B$63</f>
        <v>SUBJECT TEACHER</v>
      </c>
      <c r="AS191" s="685"/>
      <c r="AT191" s="656" t="str">
        <f>$D$63</f>
        <v>CLASS TEACHER</v>
      </c>
      <c r="AU191" s="656"/>
      <c r="AV191" s="656"/>
      <c r="AW191" s="656"/>
      <c r="AX191" s="656"/>
      <c r="AY191" s="702" t="str">
        <f>$I$63</f>
        <v>PRINCIPAL</v>
      </c>
      <c r="AZ191" s="702"/>
      <c r="BA191" s="702"/>
      <c r="BB191" s="702"/>
      <c r="BC191" s="702"/>
      <c r="BD191" s="702"/>
      <c r="BE191" s="686"/>
      <c r="BF191" s="685" t="str">
        <f>$B$63</f>
        <v>SUBJECT TEACHER</v>
      </c>
      <c r="BG191" s="685"/>
      <c r="BH191" s="656" t="str">
        <f>$D$63</f>
        <v>CLASS TEACHER</v>
      </c>
      <c r="BI191" s="656"/>
      <c r="BJ191" s="656"/>
      <c r="BK191" s="656"/>
      <c r="BL191" s="656"/>
      <c r="BM191" s="702" t="str">
        <f>$I$63</f>
        <v>PRINCIPAL</v>
      </c>
      <c r="BN191" s="702"/>
      <c r="BO191" s="702"/>
      <c r="BP191" s="702"/>
      <c r="BQ191" s="702"/>
      <c r="BR191" s="702"/>
      <c r="BS191" s="686"/>
      <c r="BT191" s="656" t="s">
        <v>54</v>
      </c>
      <c r="BU191" s="656"/>
      <c r="BV191" s="656" t="s">
        <v>0</v>
      </c>
      <c r="BW191" s="656"/>
      <c r="BX191" s="656"/>
      <c r="BY191" s="656"/>
      <c r="BZ191" s="656"/>
      <c r="CA191" s="656" t="s">
        <v>55</v>
      </c>
      <c r="CB191" s="656"/>
      <c r="CC191" s="656"/>
      <c r="CD191" s="656"/>
      <c r="CE191" s="656"/>
      <c r="CF191" s="656"/>
      <c r="CG191" s="686"/>
      <c r="CH191" s="656" t="s">
        <v>54</v>
      </c>
      <c r="CI191" s="656"/>
      <c r="CJ191" s="656" t="s">
        <v>0</v>
      </c>
      <c r="CK191" s="656"/>
      <c r="CL191" s="656"/>
      <c r="CM191" s="656"/>
      <c r="CN191" s="656"/>
      <c r="CO191" s="449"/>
      <c r="CP191" s="656" t="s">
        <v>55</v>
      </c>
      <c r="CQ191" s="656"/>
      <c r="CR191" s="656"/>
      <c r="CS191" s="656"/>
      <c r="CT191" s="656"/>
      <c r="CU191" s="656"/>
      <c r="CV191" s="656"/>
      <c r="CW191" s="656"/>
      <c r="CX191" s="686"/>
      <c r="CY191" s="656" t="s">
        <v>54</v>
      </c>
      <c r="CZ191" s="656"/>
      <c r="DA191" s="656" t="s">
        <v>0</v>
      </c>
      <c r="DB191" s="656"/>
      <c r="DC191" s="656"/>
      <c r="DD191" s="656"/>
      <c r="DE191" s="656"/>
      <c r="DF191" s="449"/>
      <c r="DG191" s="656" t="s">
        <v>55</v>
      </c>
      <c r="DH191" s="656"/>
      <c r="DI191" s="656"/>
      <c r="DJ191" s="656"/>
      <c r="DK191" s="656"/>
      <c r="DL191" s="656"/>
    </row>
    <row r="192" spans="1:116" ht="6" customHeight="1" thickBot="1">
      <c r="A192" s="686"/>
      <c r="B192" s="686"/>
      <c r="C192" s="686"/>
      <c r="D192" s="686"/>
      <c r="E192" s="686"/>
      <c r="F192" s="686"/>
      <c r="G192" s="686"/>
      <c r="H192" s="686"/>
      <c r="I192" s="686"/>
      <c r="J192" s="686"/>
      <c r="K192" s="686"/>
      <c r="L192" s="686"/>
      <c r="M192" s="686"/>
      <c r="N192" s="686"/>
      <c r="O192" s="686"/>
      <c r="P192" s="686"/>
      <c r="Q192" s="686"/>
      <c r="R192" s="686"/>
      <c r="S192" s="686"/>
      <c r="T192" s="686"/>
      <c r="U192" s="686"/>
      <c r="V192" s="686"/>
      <c r="W192" s="686"/>
      <c r="X192" s="686"/>
      <c r="Y192" s="686"/>
      <c r="Z192" s="686"/>
      <c r="AA192" s="686"/>
      <c r="AB192" s="686"/>
      <c r="AC192" s="686"/>
      <c r="AD192" s="686"/>
      <c r="AE192" s="686"/>
      <c r="AF192" s="686"/>
      <c r="AG192" s="686"/>
      <c r="AH192" s="686"/>
      <c r="AI192" s="686"/>
      <c r="AJ192" s="686"/>
      <c r="AK192" s="686"/>
      <c r="AL192" s="686"/>
      <c r="AM192" s="686"/>
      <c r="AN192" s="686"/>
      <c r="AO192" s="686"/>
      <c r="AP192" s="686"/>
      <c r="AQ192" s="686"/>
      <c r="AR192" s="686"/>
      <c r="AS192" s="686"/>
      <c r="AT192" s="686"/>
      <c r="AU192" s="686"/>
      <c r="AV192" s="686"/>
      <c r="AW192" s="686"/>
      <c r="AX192" s="686"/>
      <c r="AY192" s="686"/>
      <c r="AZ192" s="686"/>
      <c r="BA192" s="686"/>
      <c r="BB192" s="686"/>
      <c r="BC192" s="686"/>
      <c r="BD192" s="686"/>
      <c r="BE192" s="686"/>
      <c r="BF192" s="686"/>
      <c r="BG192" s="686"/>
      <c r="BH192" s="686"/>
      <c r="BI192" s="686"/>
      <c r="BJ192" s="686"/>
      <c r="BK192" s="686"/>
      <c r="BL192" s="686"/>
      <c r="BM192" s="686"/>
      <c r="BN192" s="686"/>
      <c r="BO192" s="686"/>
      <c r="BP192" s="686"/>
      <c r="BQ192" s="686"/>
      <c r="BR192" s="686"/>
      <c r="BS192" s="686"/>
      <c r="BT192" s="686"/>
      <c r="BU192" s="686"/>
      <c r="BV192" s="686"/>
      <c r="BW192" s="686"/>
      <c r="BX192" s="686"/>
      <c r="BY192" s="686"/>
      <c r="BZ192" s="686"/>
      <c r="CA192" s="686"/>
      <c r="CB192" s="686"/>
      <c r="CC192" s="686"/>
      <c r="CD192" s="686"/>
      <c r="CE192" s="686"/>
      <c r="CF192" s="686"/>
      <c r="CG192" s="686"/>
      <c r="CH192" s="686"/>
      <c r="CI192" s="686"/>
      <c r="CJ192" s="686"/>
      <c r="CK192" s="686"/>
      <c r="CL192" s="686"/>
      <c r="CM192" s="686"/>
      <c r="CN192" s="686"/>
      <c r="CO192" s="686"/>
      <c r="CP192" s="686"/>
      <c r="CQ192" s="686"/>
      <c r="CR192" s="686"/>
      <c r="CS192" s="686"/>
      <c r="CT192" s="686"/>
      <c r="CU192" s="686"/>
      <c r="CV192" s="686"/>
      <c r="CW192" s="686"/>
      <c r="CX192" s="686"/>
      <c r="CY192" s="686"/>
      <c r="CZ192" s="686"/>
      <c r="DA192" s="686"/>
      <c r="DB192" s="686"/>
      <c r="DC192" s="686"/>
      <c r="DD192" s="686"/>
      <c r="DE192" s="686"/>
      <c r="DF192" s="686"/>
      <c r="DG192" s="686"/>
      <c r="DH192" s="686"/>
      <c r="DI192" s="686"/>
      <c r="DJ192" s="686"/>
      <c r="DK192" s="686"/>
      <c r="DL192" s="686"/>
    </row>
    <row r="193" spans="1:116" s="462" customFormat="1" ht="18" customHeight="1" thickBot="1">
      <c r="A193" s="686"/>
      <c r="B193" s="683" t="str">
        <f>'STUDENT PROFILE'!$D$1</f>
        <v>JAWHAR NAVODAYA VIDYALAYA</v>
      </c>
      <c r="C193" s="683"/>
      <c r="D193" s="683"/>
      <c r="E193" s="683" t="str">
        <f>HOME!$G$6</f>
        <v>MANDYA</v>
      </c>
      <c r="F193" s="683"/>
      <c r="G193" s="683"/>
      <c r="H193" s="683"/>
      <c r="I193" s="683"/>
      <c r="J193" s="708" t="s">
        <v>53</v>
      </c>
      <c r="K193" s="708"/>
      <c r="L193" s="683" t="str">
        <f>HOME!$G$4</f>
        <v>HYDERABAD</v>
      </c>
      <c r="M193" s="683"/>
      <c r="N193" s="683"/>
      <c r="O193" s="728"/>
      <c r="P193" s="683" t="str">
        <f>'STUDENT PROFILE'!$D$1</f>
        <v>JAWHAR NAVODAYA VIDYALAYA</v>
      </c>
      <c r="Q193" s="683"/>
      <c r="R193" s="683"/>
      <c r="S193" s="683" t="str">
        <f>HOME!$G$6</f>
        <v>MANDYA</v>
      </c>
      <c r="T193" s="683"/>
      <c r="U193" s="683"/>
      <c r="V193" s="683"/>
      <c r="W193" s="683"/>
      <c r="X193" s="708" t="s">
        <v>53</v>
      </c>
      <c r="Y193" s="708"/>
      <c r="Z193" s="683" t="str">
        <f>HOME!$G$4</f>
        <v>HYDERABAD</v>
      </c>
      <c r="AA193" s="683"/>
      <c r="AB193" s="683"/>
      <c r="AC193" s="686"/>
      <c r="AD193" s="683" t="str">
        <f>'STUDENT PROFILE'!$D$1</f>
        <v>JAWHAR NAVODAYA VIDYALAYA</v>
      </c>
      <c r="AE193" s="683"/>
      <c r="AF193" s="683"/>
      <c r="AG193" s="683" t="str">
        <f>HOME!$G$6</f>
        <v>MANDYA</v>
      </c>
      <c r="AH193" s="683"/>
      <c r="AI193" s="683"/>
      <c r="AJ193" s="683"/>
      <c r="AK193" s="683"/>
      <c r="AL193" s="708" t="s">
        <v>53</v>
      </c>
      <c r="AM193" s="708"/>
      <c r="AN193" s="683" t="str">
        <f>HOME!$G$4</f>
        <v>HYDERABAD</v>
      </c>
      <c r="AO193" s="683"/>
      <c r="AP193" s="683"/>
      <c r="AQ193" s="686"/>
      <c r="AR193" s="683" t="str">
        <f>'STUDENT PROFILE'!$D$1</f>
        <v>JAWHAR NAVODAYA VIDYALAYA</v>
      </c>
      <c r="AS193" s="683"/>
      <c r="AT193" s="683"/>
      <c r="AU193" s="683" t="str">
        <f>HOME!$G$6</f>
        <v>MANDYA</v>
      </c>
      <c r="AV193" s="683"/>
      <c r="AW193" s="683"/>
      <c r="AX193" s="683"/>
      <c r="AY193" s="683"/>
      <c r="AZ193" s="708" t="s">
        <v>53</v>
      </c>
      <c r="BA193" s="708"/>
      <c r="BB193" s="683" t="str">
        <f>HOME!$G$4</f>
        <v>HYDERABAD</v>
      </c>
      <c r="BC193" s="683"/>
      <c r="BD193" s="683"/>
      <c r="BE193" s="686"/>
      <c r="BF193" s="683" t="str">
        <f>'STUDENT PROFILE'!$D$1</f>
        <v>JAWHAR NAVODAYA VIDYALAYA</v>
      </c>
      <c r="BG193" s="683"/>
      <c r="BH193" s="683"/>
      <c r="BI193" s="683" t="str">
        <f>HOME!$G$6</f>
        <v>MANDYA</v>
      </c>
      <c r="BJ193" s="683"/>
      <c r="BK193" s="683"/>
      <c r="BL193" s="683"/>
      <c r="BM193" s="683"/>
      <c r="BN193" s="708" t="s">
        <v>53</v>
      </c>
      <c r="BO193" s="708"/>
      <c r="BP193" s="683" t="str">
        <f>HOME!$G$4</f>
        <v>HYDERABAD</v>
      </c>
      <c r="BQ193" s="683"/>
      <c r="BR193" s="683"/>
      <c r="BS193" s="686"/>
      <c r="BT193" s="683" t="str">
        <f>'STUDENT PROFILE'!$D$1</f>
        <v>JAWHAR NAVODAYA VIDYALAYA</v>
      </c>
      <c r="BU193" s="683"/>
      <c r="BV193" s="683"/>
      <c r="BW193" s="683" t="str">
        <f>HOME!$G$6</f>
        <v>MANDYA</v>
      </c>
      <c r="BX193" s="683"/>
      <c r="BY193" s="683"/>
      <c r="BZ193" s="683"/>
      <c r="CA193" s="683"/>
      <c r="CB193" s="708" t="s">
        <v>53</v>
      </c>
      <c r="CC193" s="708"/>
      <c r="CD193" s="683" t="str">
        <f>HOME!$G$4</f>
        <v>HYDERABAD</v>
      </c>
      <c r="CE193" s="683"/>
      <c r="CF193" s="683"/>
      <c r="CG193" s="686"/>
      <c r="CH193" s="763" t="str">
        <f>'STUDENT PROFILE'!$D$1</f>
        <v>JAWHAR NAVODAYA VIDYALAYA</v>
      </c>
      <c r="CI193" s="738"/>
      <c r="CJ193" s="738"/>
      <c r="CK193" s="738"/>
      <c r="CL193" s="738"/>
      <c r="CM193" s="739"/>
      <c r="CN193" s="737" t="str">
        <f>BW193</f>
        <v>MANDYA</v>
      </c>
      <c r="CO193" s="738"/>
      <c r="CP193" s="738"/>
      <c r="CQ193" s="739"/>
      <c r="CR193" s="737" t="str">
        <f>CB193</f>
        <v>REGION</v>
      </c>
      <c r="CS193" s="738"/>
      <c r="CT193" s="739"/>
      <c r="CU193" s="660" t="str">
        <f>CD193</f>
        <v>HYDERABAD</v>
      </c>
      <c r="CV193" s="661"/>
      <c r="CW193" s="662"/>
      <c r="CX193" s="686"/>
      <c r="CY193" s="655" t="str">
        <f>'STUDENT PROFILE'!$D$1</f>
        <v>JAWHAR NAVODAYA VIDYALAYA</v>
      </c>
      <c r="CZ193" s="655"/>
      <c r="DA193" s="655"/>
      <c r="DB193" s="655"/>
      <c r="DC193" s="655"/>
      <c r="DD193" s="655" t="str">
        <f>CN193</f>
        <v>MANDYA</v>
      </c>
      <c r="DE193" s="655"/>
      <c r="DF193" s="655"/>
      <c r="DG193" s="655" t="str">
        <f>CR193</f>
        <v>REGION</v>
      </c>
      <c r="DH193" s="655"/>
      <c r="DI193" s="655"/>
      <c r="DJ193" s="655" t="str">
        <f>CU193</f>
        <v>HYDERABAD</v>
      </c>
      <c r="DK193" s="655"/>
      <c r="DL193" s="655"/>
    </row>
    <row r="194" spans="1:116" s="448" customFormat="1" ht="18" customHeight="1">
      <c r="A194" s="686"/>
      <c r="B194" s="680"/>
      <c r="C194" s="394" t="s">
        <v>25</v>
      </c>
      <c r="D194" s="698" t="str">
        <f>'STUDENT PROFILE'!$L$2</f>
        <v>VIII B</v>
      </c>
      <c r="E194" s="698"/>
      <c r="F194" s="698"/>
      <c r="G194" s="698"/>
      <c r="H194" s="698"/>
      <c r="I194" s="698"/>
      <c r="J194" s="698"/>
      <c r="K194" s="698"/>
      <c r="L194" s="699"/>
      <c r="M194" s="663" t="s">
        <v>929</v>
      </c>
      <c r="N194" s="664"/>
      <c r="O194" s="728"/>
      <c r="P194" s="680"/>
      <c r="Q194" s="394" t="s">
        <v>25</v>
      </c>
      <c r="R194" s="698" t="str">
        <f>'STUDENT PROFILE'!$L$2</f>
        <v>VIII B</v>
      </c>
      <c r="S194" s="698"/>
      <c r="T194" s="698"/>
      <c r="U194" s="698"/>
      <c r="V194" s="698"/>
      <c r="W194" s="698"/>
      <c r="X194" s="698"/>
      <c r="Y194" s="698"/>
      <c r="Z194" s="699"/>
      <c r="AA194" s="663" t="s">
        <v>929</v>
      </c>
      <c r="AB194" s="664"/>
      <c r="AC194" s="686"/>
      <c r="AD194" s="707"/>
      <c r="AE194" s="394" t="s">
        <v>25</v>
      </c>
      <c r="AF194" s="726" t="str">
        <f>'STUDENT PROFILE'!$L$2</f>
        <v>VIII B</v>
      </c>
      <c r="AG194" s="726"/>
      <c r="AH194" s="726"/>
      <c r="AI194" s="726"/>
      <c r="AJ194" s="726"/>
      <c r="AK194" s="726"/>
      <c r="AL194" s="726"/>
      <c r="AM194" s="726"/>
      <c r="AN194" s="727"/>
      <c r="AO194" s="663" t="s">
        <v>929</v>
      </c>
      <c r="AP194" s="664"/>
      <c r="AQ194" s="686"/>
      <c r="AR194" s="680"/>
      <c r="AS194" s="394" t="s">
        <v>25</v>
      </c>
      <c r="AT194" s="698" t="str">
        <f>'STUDENT PROFILE'!$L$2</f>
        <v>VIII B</v>
      </c>
      <c r="AU194" s="698"/>
      <c r="AV194" s="698"/>
      <c r="AW194" s="698"/>
      <c r="AX194" s="698"/>
      <c r="AY194" s="698"/>
      <c r="AZ194" s="698"/>
      <c r="BA194" s="698"/>
      <c r="BB194" s="699"/>
      <c r="BC194" s="663" t="s">
        <v>929</v>
      </c>
      <c r="BD194" s="664"/>
      <c r="BE194" s="686"/>
      <c r="BF194" s="680"/>
      <c r="BG194" s="394" t="s">
        <v>25</v>
      </c>
      <c r="BH194" s="698" t="str">
        <f>'STUDENT PROFILE'!$L$2</f>
        <v>VIII B</v>
      </c>
      <c r="BI194" s="698"/>
      <c r="BJ194" s="698"/>
      <c r="BK194" s="698"/>
      <c r="BL194" s="698"/>
      <c r="BM194" s="698"/>
      <c r="BN194" s="698"/>
      <c r="BO194" s="698"/>
      <c r="BP194" s="699"/>
      <c r="BQ194" s="663" t="s">
        <v>929</v>
      </c>
      <c r="BR194" s="664"/>
      <c r="BS194" s="686"/>
      <c r="BT194" s="707"/>
      <c r="BU194" s="395" t="s">
        <v>25</v>
      </c>
      <c r="BV194" s="698" t="str">
        <f>'STUDENT PROFILE'!$L$2</f>
        <v>VIII B</v>
      </c>
      <c r="BW194" s="698"/>
      <c r="BX194" s="698"/>
      <c r="BY194" s="698"/>
      <c r="BZ194" s="698"/>
      <c r="CA194" s="698"/>
      <c r="CB194" s="698"/>
      <c r="CC194" s="698"/>
      <c r="CD194" s="699"/>
      <c r="CE194" s="663" t="s">
        <v>929</v>
      </c>
      <c r="CF194" s="664"/>
      <c r="CG194" s="686"/>
      <c r="CH194" s="680"/>
      <c r="CI194" s="396" t="s">
        <v>25</v>
      </c>
      <c r="CJ194" s="669" t="str">
        <f>'STUDENT PROFILE'!$L$2</f>
        <v>VIII B</v>
      </c>
      <c r="CK194" s="669"/>
      <c r="CL194" s="669"/>
      <c r="CM194" s="669"/>
      <c r="CN194" s="669"/>
      <c r="CO194" s="669"/>
      <c r="CP194" s="669"/>
      <c r="CQ194" s="669"/>
      <c r="CR194" s="669"/>
      <c r="CS194" s="669"/>
      <c r="CT194" s="669"/>
      <c r="CU194" s="669"/>
      <c r="CV194" s="663" t="s">
        <v>929</v>
      </c>
      <c r="CW194" s="664"/>
      <c r="CX194" s="686"/>
      <c r="CY194" s="680"/>
      <c r="CZ194" s="396" t="s">
        <v>25</v>
      </c>
      <c r="DA194" s="675" t="str">
        <f>'STUDENT PROFILE'!$L$2</f>
        <v>VIII B</v>
      </c>
      <c r="DB194" s="676"/>
      <c r="DC194" s="676"/>
      <c r="DD194" s="676"/>
      <c r="DE194" s="676"/>
      <c r="DF194" s="676"/>
      <c r="DG194" s="676"/>
      <c r="DH194" s="676"/>
      <c r="DI194" s="676"/>
      <c r="DJ194" s="791" t="s">
        <v>929</v>
      </c>
      <c r="DK194" s="791"/>
      <c r="DL194" s="791"/>
    </row>
    <row r="195" spans="1:116" s="448" customFormat="1" ht="18" customHeight="1">
      <c r="A195" s="686"/>
      <c r="B195" s="680"/>
      <c r="C195" s="397" t="s">
        <v>28</v>
      </c>
      <c r="D195" s="669" t="str">
        <f>HOME!$B$18</f>
        <v>MATHS</v>
      </c>
      <c r="E195" s="669"/>
      <c r="F195" s="669"/>
      <c r="G195" s="669"/>
      <c r="H195" s="669"/>
      <c r="I195" s="669"/>
      <c r="J195" s="669"/>
      <c r="K195" s="669"/>
      <c r="L195" s="697"/>
      <c r="M195" s="665"/>
      <c r="N195" s="666"/>
      <c r="O195" s="728"/>
      <c r="P195" s="680"/>
      <c r="Q195" s="397" t="s">
        <v>28</v>
      </c>
      <c r="R195" s="669" t="str">
        <f>$D195</f>
        <v>MATHS</v>
      </c>
      <c r="S195" s="669"/>
      <c r="T195" s="669"/>
      <c r="U195" s="669"/>
      <c r="V195" s="669"/>
      <c r="W195" s="669"/>
      <c r="X195" s="669"/>
      <c r="Y195" s="669"/>
      <c r="Z195" s="697"/>
      <c r="AA195" s="665"/>
      <c r="AB195" s="666"/>
      <c r="AC195" s="686"/>
      <c r="AD195" s="704"/>
      <c r="AE195" s="397" t="s">
        <v>28</v>
      </c>
      <c r="AF195" s="669" t="str">
        <f>$D195</f>
        <v>MATHS</v>
      </c>
      <c r="AG195" s="669"/>
      <c r="AH195" s="669"/>
      <c r="AI195" s="669"/>
      <c r="AJ195" s="669"/>
      <c r="AK195" s="669"/>
      <c r="AL195" s="669"/>
      <c r="AM195" s="669"/>
      <c r="AN195" s="697"/>
      <c r="AO195" s="665"/>
      <c r="AP195" s="666"/>
      <c r="AQ195" s="686"/>
      <c r="AR195" s="680"/>
      <c r="AS195" s="397" t="s">
        <v>28</v>
      </c>
      <c r="AT195" s="669" t="str">
        <f>$D195</f>
        <v>MATHS</v>
      </c>
      <c r="AU195" s="669"/>
      <c r="AV195" s="669"/>
      <c r="AW195" s="669"/>
      <c r="AX195" s="669"/>
      <c r="AY195" s="669"/>
      <c r="AZ195" s="669"/>
      <c r="BA195" s="669"/>
      <c r="BB195" s="697"/>
      <c r="BC195" s="665"/>
      <c r="BD195" s="666"/>
      <c r="BE195" s="686"/>
      <c r="BF195" s="680"/>
      <c r="BG195" s="397" t="s">
        <v>28</v>
      </c>
      <c r="BH195" s="669" t="str">
        <f>$D195</f>
        <v>MATHS</v>
      </c>
      <c r="BI195" s="669"/>
      <c r="BJ195" s="669"/>
      <c r="BK195" s="669"/>
      <c r="BL195" s="669"/>
      <c r="BM195" s="669"/>
      <c r="BN195" s="669"/>
      <c r="BO195" s="669"/>
      <c r="BP195" s="697"/>
      <c r="BQ195" s="665"/>
      <c r="BR195" s="666"/>
      <c r="BS195" s="686"/>
      <c r="BT195" s="704"/>
      <c r="BU195" s="398" t="s">
        <v>28</v>
      </c>
      <c r="BV195" s="669" t="str">
        <f>$D195</f>
        <v>MATHS</v>
      </c>
      <c r="BW195" s="669"/>
      <c r="BX195" s="669"/>
      <c r="BY195" s="669"/>
      <c r="BZ195" s="669"/>
      <c r="CA195" s="669"/>
      <c r="CB195" s="669"/>
      <c r="CC195" s="669"/>
      <c r="CD195" s="697"/>
      <c r="CE195" s="665"/>
      <c r="CF195" s="666"/>
      <c r="CG195" s="686"/>
      <c r="CH195" s="680"/>
      <c r="CI195" s="396" t="s">
        <v>28</v>
      </c>
      <c r="CJ195" s="669" t="str">
        <f>$D195</f>
        <v>MATHS</v>
      </c>
      <c r="CK195" s="669"/>
      <c r="CL195" s="669"/>
      <c r="CM195" s="669"/>
      <c r="CN195" s="669"/>
      <c r="CO195" s="669"/>
      <c r="CP195" s="669"/>
      <c r="CQ195" s="669"/>
      <c r="CR195" s="669"/>
      <c r="CS195" s="669"/>
      <c r="CT195" s="669"/>
      <c r="CU195" s="669"/>
      <c r="CV195" s="665"/>
      <c r="CW195" s="666"/>
      <c r="CX195" s="686"/>
      <c r="CY195" s="680"/>
      <c r="CZ195" s="396" t="s">
        <v>28</v>
      </c>
      <c r="DA195" s="675" t="str">
        <f>$D195</f>
        <v>MATHS</v>
      </c>
      <c r="DB195" s="676"/>
      <c r="DC195" s="676"/>
      <c r="DD195" s="676"/>
      <c r="DE195" s="676"/>
      <c r="DF195" s="676"/>
      <c r="DG195" s="676"/>
      <c r="DH195" s="676"/>
      <c r="DI195" s="676"/>
      <c r="DJ195" s="791"/>
      <c r="DK195" s="791"/>
      <c r="DL195" s="791"/>
    </row>
    <row r="196" spans="1:116" s="448" customFormat="1" ht="18" customHeight="1">
      <c r="A196" s="686"/>
      <c r="B196" s="680"/>
      <c r="C196" s="398" t="s">
        <v>27</v>
      </c>
      <c r="D196" s="669" t="str">
        <f>D132</f>
        <v>2016-17</v>
      </c>
      <c r="E196" s="669"/>
      <c r="F196" s="669"/>
      <c r="G196" s="669"/>
      <c r="H196" s="669"/>
      <c r="I196" s="669"/>
      <c r="J196" s="669"/>
      <c r="K196" s="669"/>
      <c r="L196" s="697"/>
      <c r="M196" s="665"/>
      <c r="N196" s="666"/>
      <c r="O196" s="728"/>
      <c r="P196" s="680"/>
      <c r="Q196" s="398" t="s">
        <v>27</v>
      </c>
      <c r="R196" s="669" t="str">
        <f>D196</f>
        <v>2016-17</v>
      </c>
      <c r="S196" s="669"/>
      <c r="T196" s="669"/>
      <c r="U196" s="669"/>
      <c r="V196" s="669"/>
      <c r="W196" s="669"/>
      <c r="X196" s="669"/>
      <c r="Y196" s="669"/>
      <c r="Z196" s="697"/>
      <c r="AA196" s="665"/>
      <c r="AB196" s="666"/>
      <c r="AC196" s="686"/>
      <c r="AD196" s="704"/>
      <c r="AE196" s="398" t="s">
        <v>27</v>
      </c>
      <c r="AF196" s="669" t="str">
        <f>AF132</f>
        <v>2016-17</v>
      </c>
      <c r="AG196" s="669"/>
      <c r="AH196" s="669"/>
      <c r="AI196" s="669"/>
      <c r="AJ196" s="669"/>
      <c r="AK196" s="669"/>
      <c r="AL196" s="669"/>
      <c r="AM196" s="669"/>
      <c r="AN196" s="697"/>
      <c r="AO196" s="665"/>
      <c r="AP196" s="666"/>
      <c r="AQ196" s="686"/>
      <c r="AR196" s="680"/>
      <c r="AS196" s="398" t="s">
        <v>27</v>
      </c>
      <c r="AT196" s="669" t="str">
        <f>AF196</f>
        <v>2016-17</v>
      </c>
      <c r="AU196" s="669"/>
      <c r="AV196" s="669"/>
      <c r="AW196" s="669"/>
      <c r="AX196" s="669"/>
      <c r="AY196" s="669"/>
      <c r="AZ196" s="669"/>
      <c r="BA196" s="669"/>
      <c r="BB196" s="697"/>
      <c r="BC196" s="665"/>
      <c r="BD196" s="666"/>
      <c r="BE196" s="686"/>
      <c r="BF196" s="680"/>
      <c r="BG196" s="398" t="s">
        <v>27</v>
      </c>
      <c r="BH196" s="669" t="str">
        <f>AT196</f>
        <v>2016-17</v>
      </c>
      <c r="BI196" s="669"/>
      <c r="BJ196" s="669"/>
      <c r="BK196" s="669"/>
      <c r="BL196" s="669"/>
      <c r="BM196" s="669"/>
      <c r="BN196" s="669"/>
      <c r="BO196" s="669"/>
      <c r="BP196" s="697"/>
      <c r="BQ196" s="665"/>
      <c r="BR196" s="666"/>
      <c r="BS196" s="686"/>
      <c r="BT196" s="704"/>
      <c r="BU196" s="398" t="s">
        <v>27</v>
      </c>
      <c r="BV196" s="669" t="str">
        <f>BH196</f>
        <v>2016-17</v>
      </c>
      <c r="BW196" s="669"/>
      <c r="BX196" s="669"/>
      <c r="BY196" s="669"/>
      <c r="BZ196" s="669"/>
      <c r="CA196" s="669"/>
      <c r="CB196" s="669"/>
      <c r="CC196" s="669"/>
      <c r="CD196" s="697"/>
      <c r="CE196" s="665"/>
      <c r="CF196" s="666"/>
      <c r="CG196" s="686"/>
      <c r="CH196" s="680"/>
      <c r="CI196" s="399" t="s">
        <v>27</v>
      </c>
      <c r="CJ196" s="669" t="str">
        <f>BV196</f>
        <v>2016-17</v>
      </c>
      <c r="CK196" s="669"/>
      <c r="CL196" s="669"/>
      <c r="CM196" s="669"/>
      <c r="CN196" s="669"/>
      <c r="CO196" s="669"/>
      <c r="CP196" s="669"/>
      <c r="CQ196" s="669"/>
      <c r="CR196" s="669"/>
      <c r="CS196" s="669"/>
      <c r="CT196" s="669"/>
      <c r="CU196" s="669"/>
      <c r="CV196" s="665"/>
      <c r="CW196" s="666"/>
      <c r="CX196" s="686"/>
      <c r="CY196" s="680"/>
      <c r="CZ196" s="399" t="s">
        <v>27</v>
      </c>
      <c r="DA196" s="675" t="str">
        <f>HOME!G8</f>
        <v>2016-17</v>
      </c>
      <c r="DB196" s="676"/>
      <c r="DC196" s="676"/>
      <c r="DD196" s="676"/>
      <c r="DE196" s="676"/>
      <c r="DF196" s="676"/>
      <c r="DG196" s="676"/>
      <c r="DH196" s="676"/>
      <c r="DI196" s="676"/>
      <c r="DJ196" s="791"/>
      <c r="DK196" s="791"/>
      <c r="DL196" s="791"/>
    </row>
    <row r="197" spans="1:116" ht="18" customHeight="1" thickBot="1">
      <c r="A197" s="686"/>
      <c r="B197" s="681"/>
      <c r="C197" s="400" t="s">
        <v>26</v>
      </c>
      <c r="D197" s="401">
        <f>K202</f>
        <v>100</v>
      </c>
      <c r="E197" s="701" t="s">
        <v>74</v>
      </c>
      <c r="F197" s="701"/>
      <c r="G197" s="701"/>
      <c r="H197" s="701"/>
      <c r="I197" s="701"/>
      <c r="J197" s="701"/>
      <c r="K197" s="714">
        <v>0.1</v>
      </c>
      <c r="L197" s="715"/>
      <c r="M197" s="667"/>
      <c r="N197" s="668"/>
      <c r="O197" s="728"/>
      <c r="P197" s="681"/>
      <c r="Q197" s="400" t="s">
        <v>26</v>
      </c>
      <c r="R197" s="401">
        <f>Y202</f>
        <v>80</v>
      </c>
      <c r="S197" s="701" t="s">
        <v>74</v>
      </c>
      <c r="T197" s="701"/>
      <c r="U197" s="701"/>
      <c r="V197" s="701"/>
      <c r="W197" s="701"/>
      <c r="X197" s="701"/>
      <c r="Y197" s="714">
        <v>0.1</v>
      </c>
      <c r="Z197" s="715"/>
      <c r="AA197" s="667"/>
      <c r="AB197" s="668"/>
      <c r="AC197" s="686"/>
      <c r="AD197" s="705"/>
      <c r="AE197" s="400" t="s">
        <v>26</v>
      </c>
      <c r="AF197" s="401">
        <f>AG202</f>
        <v>100</v>
      </c>
      <c r="AG197" s="715" t="s">
        <v>74</v>
      </c>
      <c r="AH197" s="715"/>
      <c r="AI197" s="715"/>
      <c r="AJ197" s="715"/>
      <c r="AK197" s="715"/>
      <c r="AL197" s="715"/>
      <c r="AM197" s="714">
        <v>0.3</v>
      </c>
      <c r="AN197" s="715"/>
      <c r="AO197" s="667"/>
      <c r="AP197" s="668"/>
      <c r="AQ197" s="686"/>
      <c r="AR197" s="681"/>
      <c r="AS197" s="400" t="s">
        <v>26</v>
      </c>
      <c r="AT197" s="401">
        <f>BA202</f>
        <v>80</v>
      </c>
      <c r="AU197" s="701" t="s">
        <v>74</v>
      </c>
      <c r="AV197" s="701"/>
      <c r="AW197" s="701"/>
      <c r="AX197" s="701"/>
      <c r="AY197" s="701"/>
      <c r="AZ197" s="701"/>
      <c r="BA197" s="714">
        <v>0.1</v>
      </c>
      <c r="BB197" s="715"/>
      <c r="BC197" s="667"/>
      <c r="BD197" s="668"/>
      <c r="BE197" s="686"/>
      <c r="BF197" s="681"/>
      <c r="BG197" s="400" t="s">
        <v>26</v>
      </c>
      <c r="BH197" s="401">
        <f>BO202</f>
        <v>80</v>
      </c>
      <c r="BI197" s="701" t="s">
        <v>74</v>
      </c>
      <c r="BJ197" s="701"/>
      <c r="BK197" s="701"/>
      <c r="BL197" s="701"/>
      <c r="BM197" s="701"/>
      <c r="BN197" s="701"/>
      <c r="BO197" s="714">
        <v>0.1</v>
      </c>
      <c r="BP197" s="715"/>
      <c r="BQ197" s="667"/>
      <c r="BR197" s="668"/>
      <c r="BS197" s="686"/>
      <c r="BT197" s="705"/>
      <c r="BU197" s="400" t="s">
        <v>26</v>
      </c>
      <c r="BV197" s="401">
        <f>BW202</f>
        <v>100</v>
      </c>
      <c r="BW197" s="715" t="s">
        <v>74</v>
      </c>
      <c r="BX197" s="715"/>
      <c r="BY197" s="715"/>
      <c r="BZ197" s="715"/>
      <c r="CA197" s="715"/>
      <c r="CB197" s="715"/>
      <c r="CC197" s="714">
        <v>0.3</v>
      </c>
      <c r="CD197" s="715"/>
      <c r="CE197" s="667"/>
      <c r="CF197" s="668"/>
      <c r="CG197" s="686"/>
      <c r="CH197" s="681"/>
      <c r="CI197" s="658" t="s">
        <v>85</v>
      </c>
      <c r="CJ197" s="658"/>
      <c r="CK197" s="658"/>
      <c r="CL197" s="658"/>
      <c r="CM197" s="658"/>
      <c r="CN197" s="658"/>
      <c r="CO197" s="658"/>
      <c r="CP197" s="658"/>
      <c r="CQ197" s="658"/>
      <c r="CR197" s="658"/>
      <c r="CS197" s="658"/>
      <c r="CT197" s="658"/>
      <c r="CU197" s="658"/>
      <c r="CV197" s="667"/>
      <c r="CW197" s="668"/>
      <c r="CX197" s="686"/>
      <c r="CY197" s="681"/>
      <c r="CZ197" s="789" t="s">
        <v>86</v>
      </c>
      <c r="DA197" s="790"/>
      <c r="DB197" s="790"/>
      <c r="DC197" s="790"/>
      <c r="DD197" s="790"/>
      <c r="DE197" s="790"/>
      <c r="DF197" s="790"/>
      <c r="DG197" s="790"/>
      <c r="DH197" s="790"/>
      <c r="DI197" s="790"/>
      <c r="DJ197" s="791"/>
      <c r="DK197" s="791"/>
      <c r="DL197" s="791"/>
    </row>
    <row r="198" spans="1:116" ht="5.25" customHeight="1">
      <c r="A198" s="686"/>
      <c r="B198" s="402"/>
      <c r="C198" s="403"/>
      <c r="D198" s="404"/>
      <c r="E198" s="405"/>
      <c r="F198" s="405"/>
      <c r="G198" s="405"/>
      <c r="H198" s="405"/>
      <c r="I198" s="405"/>
      <c r="J198" s="405"/>
      <c r="K198" s="406"/>
      <c r="L198" s="411"/>
      <c r="M198" s="408"/>
      <c r="N198" s="408"/>
      <c r="O198" s="728"/>
      <c r="P198" s="402"/>
      <c r="Q198" s="403"/>
      <c r="R198" s="404"/>
      <c r="S198" s="405"/>
      <c r="T198" s="405"/>
      <c r="U198" s="405"/>
      <c r="V198" s="405"/>
      <c r="W198" s="405"/>
      <c r="X198" s="405"/>
      <c r="Y198" s="406"/>
      <c r="Z198" s="411"/>
      <c r="AA198" s="408"/>
      <c r="AB198" s="408"/>
      <c r="AC198" s="686"/>
      <c r="AD198" s="402"/>
      <c r="AE198" s="403"/>
      <c r="AF198" s="404"/>
      <c r="AG198" s="409"/>
      <c r="AH198" s="410"/>
      <c r="AI198" s="411"/>
      <c r="AJ198" s="408"/>
      <c r="AK198" s="408"/>
      <c r="AL198" s="408"/>
      <c r="AM198" s="408"/>
      <c r="AN198" s="408"/>
      <c r="AO198" s="408"/>
      <c r="AP198" s="408"/>
      <c r="AQ198" s="686"/>
      <c r="AR198" s="402"/>
      <c r="AS198" s="403"/>
      <c r="AT198" s="404"/>
      <c r="AU198" s="405"/>
      <c r="AV198" s="405"/>
      <c r="AW198" s="405"/>
      <c r="AX198" s="405"/>
      <c r="AY198" s="405"/>
      <c r="AZ198" s="405"/>
      <c r="BA198" s="406"/>
      <c r="BB198" s="411"/>
      <c r="BC198" s="408"/>
      <c r="BD198" s="408"/>
      <c r="BE198" s="686"/>
      <c r="BF198" s="402"/>
      <c r="BG198" s="403"/>
      <c r="BH198" s="404"/>
      <c r="BI198" s="405"/>
      <c r="BJ198" s="405"/>
      <c r="BK198" s="405"/>
      <c r="BL198" s="405"/>
      <c r="BM198" s="405"/>
      <c r="BN198" s="405"/>
      <c r="BO198" s="406"/>
      <c r="BP198" s="411"/>
      <c r="BQ198" s="408"/>
      <c r="BR198" s="408"/>
      <c r="BS198" s="686"/>
      <c r="BT198" s="402"/>
      <c r="BU198" s="403"/>
      <c r="BV198" s="404"/>
      <c r="BW198" s="409"/>
      <c r="BX198" s="410"/>
      <c r="BY198" s="411"/>
      <c r="BZ198" s="408"/>
      <c r="CA198" s="408"/>
      <c r="CB198" s="408"/>
      <c r="CC198" s="408"/>
      <c r="CD198" s="408"/>
      <c r="CE198" s="408"/>
      <c r="CF198" s="408"/>
      <c r="CG198" s="686"/>
      <c r="CH198" s="402"/>
      <c r="CI198" s="403"/>
      <c r="CJ198" s="404"/>
      <c r="CK198" s="409"/>
      <c r="CL198" s="410"/>
      <c r="CM198" s="411"/>
      <c r="CN198" s="408"/>
      <c r="CO198" s="408"/>
      <c r="CP198" s="408"/>
      <c r="CQ198" s="408"/>
      <c r="CR198" s="408"/>
      <c r="CS198" s="408"/>
      <c r="CT198" s="408"/>
      <c r="CU198" s="412"/>
      <c r="CV198" s="412"/>
      <c r="CW198" s="412"/>
      <c r="CX198" s="686"/>
      <c r="CY198" s="402"/>
      <c r="CZ198" s="403"/>
      <c r="DA198" s="404"/>
      <c r="DB198" s="409"/>
      <c r="DC198" s="410"/>
      <c r="DD198" s="411"/>
      <c r="DE198" s="408"/>
      <c r="DF198" s="408"/>
      <c r="DG198" s="408"/>
      <c r="DH198" s="408"/>
      <c r="DI198" s="408"/>
      <c r="DJ198" s="408"/>
      <c r="DK198" s="408"/>
      <c r="DL198" s="412"/>
    </row>
    <row r="199" spans="1:116" ht="19.5" customHeight="1">
      <c r="A199" s="686"/>
      <c r="B199" s="687" t="s">
        <v>35</v>
      </c>
      <c r="C199" s="677" t="s">
        <v>21</v>
      </c>
      <c r="D199" s="709" t="s">
        <v>22</v>
      </c>
      <c r="E199" s="712" t="s">
        <v>68</v>
      </c>
      <c r="F199" s="712"/>
      <c r="G199" s="712"/>
      <c r="H199" s="712"/>
      <c r="I199" s="712"/>
      <c r="J199" s="712"/>
      <c r="K199" s="712"/>
      <c r="L199" s="713"/>
      <c r="M199" s="692" t="s">
        <v>41</v>
      </c>
      <c r="N199" s="692" t="s">
        <v>67</v>
      </c>
      <c r="O199" s="728"/>
      <c r="P199" s="687" t="s">
        <v>35</v>
      </c>
      <c r="Q199" s="677" t="s">
        <v>21</v>
      </c>
      <c r="R199" s="709" t="s">
        <v>22</v>
      </c>
      <c r="S199" s="712" t="s">
        <v>69</v>
      </c>
      <c r="T199" s="712"/>
      <c r="U199" s="712"/>
      <c r="V199" s="712"/>
      <c r="W199" s="712"/>
      <c r="X199" s="712"/>
      <c r="Y199" s="712"/>
      <c r="Z199" s="713"/>
      <c r="AA199" s="692" t="s">
        <v>41</v>
      </c>
      <c r="AB199" s="692" t="s">
        <v>67</v>
      </c>
      <c r="AC199" s="686"/>
      <c r="AD199" s="687" t="s">
        <v>35</v>
      </c>
      <c r="AE199" s="677" t="s">
        <v>21</v>
      </c>
      <c r="AF199" s="709" t="s">
        <v>22</v>
      </c>
      <c r="AG199" s="712" t="s">
        <v>70</v>
      </c>
      <c r="AH199" s="712"/>
      <c r="AI199" s="713"/>
      <c r="AJ199" s="722" t="s">
        <v>41</v>
      </c>
      <c r="AK199" s="722" t="s">
        <v>67</v>
      </c>
      <c r="AL199" s="657" t="s">
        <v>78</v>
      </c>
      <c r="AM199" s="657"/>
      <c r="AN199" s="657"/>
      <c r="AO199" s="657"/>
      <c r="AP199" s="657"/>
      <c r="AQ199" s="686"/>
      <c r="AR199" s="725" t="s">
        <v>35</v>
      </c>
      <c r="AS199" s="752" t="s">
        <v>21</v>
      </c>
      <c r="AT199" s="719" t="s">
        <v>22</v>
      </c>
      <c r="AU199" s="712" t="s">
        <v>71</v>
      </c>
      <c r="AV199" s="712"/>
      <c r="AW199" s="712"/>
      <c r="AX199" s="712"/>
      <c r="AY199" s="712"/>
      <c r="AZ199" s="712"/>
      <c r="BA199" s="712"/>
      <c r="BB199" s="713"/>
      <c r="BC199" s="716" t="s">
        <v>41</v>
      </c>
      <c r="BD199" s="716" t="s">
        <v>67</v>
      </c>
      <c r="BE199" s="686"/>
      <c r="BF199" s="687" t="s">
        <v>35</v>
      </c>
      <c r="BG199" s="677" t="s">
        <v>21</v>
      </c>
      <c r="BH199" s="709" t="s">
        <v>22</v>
      </c>
      <c r="BI199" s="712" t="s">
        <v>72</v>
      </c>
      <c r="BJ199" s="712"/>
      <c r="BK199" s="712"/>
      <c r="BL199" s="712"/>
      <c r="BM199" s="712"/>
      <c r="BN199" s="712"/>
      <c r="BO199" s="712"/>
      <c r="BP199" s="713"/>
      <c r="BQ199" s="692" t="s">
        <v>41</v>
      </c>
      <c r="BR199" s="692" t="s">
        <v>67</v>
      </c>
      <c r="BS199" s="686"/>
      <c r="BT199" s="687" t="s">
        <v>35</v>
      </c>
      <c r="BU199" s="773" t="s">
        <v>21</v>
      </c>
      <c r="BV199" s="709" t="s">
        <v>22</v>
      </c>
      <c r="BW199" s="712" t="s">
        <v>73</v>
      </c>
      <c r="BX199" s="712"/>
      <c r="BY199" s="713"/>
      <c r="BZ199" s="722" t="s">
        <v>41</v>
      </c>
      <c r="CA199" s="722" t="s">
        <v>67</v>
      </c>
      <c r="CB199" s="657" t="s">
        <v>80</v>
      </c>
      <c r="CC199" s="657"/>
      <c r="CD199" s="657"/>
      <c r="CE199" s="657"/>
      <c r="CF199" s="657"/>
      <c r="CG199" s="686"/>
      <c r="CH199" s="687" t="s">
        <v>35</v>
      </c>
      <c r="CI199" s="684" t="s">
        <v>21</v>
      </c>
      <c r="CJ199" s="684" t="s">
        <v>22</v>
      </c>
      <c r="CK199" s="700" t="str">
        <f>AL7</f>
        <v>IST TERM</v>
      </c>
      <c r="CL199" s="700"/>
      <c r="CM199" s="700"/>
      <c r="CN199" s="700"/>
      <c r="CO199" s="700" t="str">
        <f>CB7</f>
        <v>IIND TERM</v>
      </c>
      <c r="CP199" s="700"/>
      <c r="CQ199" s="700"/>
      <c r="CR199" s="700"/>
      <c r="CS199" s="657" t="s">
        <v>77</v>
      </c>
      <c r="CT199" s="657"/>
      <c r="CU199" s="657"/>
      <c r="CV199" s="657"/>
      <c r="CW199" s="657"/>
      <c r="CX199" s="686"/>
      <c r="CY199" s="687" t="s">
        <v>35</v>
      </c>
      <c r="CZ199" s="677" t="s">
        <v>21</v>
      </c>
      <c r="DA199" s="677" t="s">
        <v>22</v>
      </c>
      <c r="DB199" s="657" t="str">
        <f>CK7</f>
        <v>IST TERM</v>
      </c>
      <c r="DC199" s="657"/>
      <c r="DD199" s="657"/>
      <c r="DE199" s="657"/>
      <c r="DF199" s="782" t="str">
        <f>CO7</f>
        <v>IIND TERM</v>
      </c>
      <c r="DG199" s="783"/>
      <c r="DH199" s="783"/>
      <c r="DI199" s="783"/>
      <c r="DJ199" s="783" t="str">
        <f>CS7</f>
        <v>TOTAL</v>
      </c>
      <c r="DK199" s="783"/>
      <c r="DL199" s="783"/>
    </row>
    <row r="200" spans="1:116" ht="12.75" customHeight="1">
      <c r="A200" s="686"/>
      <c r="B200" s="687"/>
      <c r="C200" s="678"/>
      <c r="D200" s="710"/>
      <c r="E200" s="684" t="str">
        <f>IF(OR($D$194="VI A",$D$194="VI B",$D$194="VII A",$D$194="VII B",$D$194="VIII A",$D$194="VIII B"),"L.A.","L.A.")</f>
        <v>L.A.</v>
      </c>
      <c r="F200" s="695" t="str">
        <f>IF(OR($D$2="VI A",$D$2="VI B",$D$2="VII A",$D$2="VII B",$D$2="VIII A",$D$2="VIII B"),"MCQ","CCP")</f>
        <v>MCQ</v>
      </c>
      <c r="G200" s="703" t="str">
        <f>IF(OR($D$194="VI A",$D$194="VI B",$D$194="VII A",$D$194="VII B",$D$194="VIII A",$D$194="VIII B",$D$194="IX A",$D$194="IX B",$D$194="X A",$D$194="X B",),"ASM","ASM")</f>
        <v>ASM</v>
      </c>
      <c r="H200" s="684"/>
      <c r="I200" s="684"/>
      <c r="J200" s="695" t="s">
        <v>1444</v>
      </c>
      <c r="K200" s="671" t="s">
        <v>23</v>
      </c>
      <c r="L200" s="771" t="s">
        <v>932</v>
      </c>
      <c r="M200" s="693"/>
      <c r="N200" s="693"/>
      <c r="O200" s="728"/>
      <c r="P200" s="687"/>
      <c r="Q200" s="678"/>
      <c r="R200" s="710"/>
      <c r="S200" s="684" t="str">
        <f>IF(OR($D$194="VI A",$D$194="VI B",$D$194="VII A",$D$194="VII B",$D$194="VIII A",$D$194="VIII B"),"L.A","ASM")</f>
        <v>L.A</v>
      </c>
      <c r="T200" s="695" t="str">
        <f>IF(OR($D$2="VI A",$D$2="VI B",$D$2="VII A",$D$2="VII B",$D$2="VIII A",$D$2="VIII B"),"CCP","L.A.")</f>
        <v>CCP</v>
      </c>
      <c r="U200" s="703" t="str">
        <f>IF(OR($D$194="VI A",$D$194="VI B",$D$194="VII A",$D$194="VII B",$D$194="VIII A",$D$194="VIII B"),"ASM","DHA")</f>
        <v>ASM</v>
      </c>
      <c r="V200" s="684"/>
      <c r="W200" s="684"/>
      <c r="X200" s="703" t="str">
        <f>IF(OR($D$194="VI A",$D$194="VI B",$D$194="VII A",$D$194="VII B",$D$194="VIII A",$D$194="VIII B"),"EXAM","MCQ")</f>
        <v>EXAM</v>
      </c>
      <c r="Y200" s="671" t="s">
        <v>23</v>
      </c>
      <c r="Z200" s="771" t="s">
        <v>932</v>
      </c>
      <c r="AA200" s="693"/>
      <c r="AB200" s="693"/>
      <c r="AC200" s="686"/>
      <c r="AD200" s="687"/>
      <c r="AE200" s="678"/>
      <c r="AF200" s="710"/>
      <c r="AG200" s="684" t="s">
        <v>65</v>
      </c>
      <c r="AH200" s="684" t="s">
        <v>23</v>
      </c>
      <c r="AI200" s="671" t="s">
        <v>66</v>
      </c>
      <c r="AJ200" s="723"/>
      <c r="AK200" s="723"/>
      <c r="AL200" s="684" t="s">
        <v>68</v>
      </c>
      <c r="AM200" s="684" t="s">
        <v>69</v>
      </c>
      <c r="AN200" s="684" t="s">
        <v>79</v>
      </c>
      <c r="AO200" s="671" t="s">
        <v>77</v>
      </c>
      <c r="AP200" s="677" t="s">
        <v>41</v>
      </c>
      <c r="AQ200" s="686"/>
      <c r="AR200" s="725"/>
      <c r="AS200" s="753"/>
      <c r="AT200" s="720"/>
      <c r="AU200" s="684" t="str">
        <f>IF(OR($D$194="VI A",$D$194="VI B",$D$194="VII A",$D$194="VII B",$D$194="VIII A",$D$194="VIII B"),"L.A.","L.A.")</f>
        <v>L.A.</v>
      </c>
      <c r="AV200" s="695" t="str">
        <f>IF(OR($D$2="VI A",$D$2="VI B",$D$2="VII A",$D$2="VII B",$D$2="VIII A",$D$2="VIII B"),"MCQ","CCP")</f>
        <v>MCQ</v>
      </c>
      <c r="AW200" s="703" t="str">
        <f>IF(OR($D$194="VI A",$D$194="VI B",$D$194="VII A",$D$194="VII B",$D$194="VIII A",$D$194="VIII B",$D$194="IX A",$D$194="IX B",$D$194="X A",$D$194="X B",),"ASM","ASM")</f>
        <v>ASM</v>
      </c>
      <c r="AX200" s="684"/>
      <c r="AY200" s="684"/>
      <c r="AZ200" s="695" t="s">
        <v>1444</v>
      </c>
      <c r="BA200" s="689" t="s">
        <v>23</v>
      </c>
      <c r="BB200" s="689" t="s">
        <v>933</v>
      </c>
      <c r="BC200" s="717"/>
      <c r="BD200" s="717"/>
      <c r="BE200" s="686"/>
      <c r="BF200" s="687"/>
      <c r="BG200" s="678"/>
      <c r="BH200" s="710"/>
      <c r="BI200" s="684" t="str">
        <f>IF(OR($D$194="VI A",$D$194="VI B",$D$194="VII A",$D$194="VII B",$D$194="VIII A",$D$194="VIII B"),"L.A","ASM")</f>
        <v>L.A</v>
      </c>
      <c r="BJ200" s="695" t="str">
        <f>IF(OR($D$2="VI A",$D$2="VI B",$D$2="VII A",$D$2="VII B",$D$2="VIII A",$D$2="VIII B"),"CCP","L.A.")</f>
        <v>CCP</v>
      </c>
      <c r="BK200" s="703" t="str">
        <f>IF(OR($D$194="VI A",$D$194="VI B",$D$194="VII A",$D$194="VII B",$D$194="VIII A",$D$194="VIII B"),"ASM","DHA")</f>
        <v>ASM</v>
      </c>
      <c r="BL200" s="684"/>
      <c r="BM200" s="684"/>
      <c r="BN200" s="703" t="str">
        <f>IF(OR($D$194="VI A",$D$194="VI B",$D$194="VII A",$D$194="VII B",$D$194="VIII A",$D$194="VIII B"),"EXAM","MCQ")</f>
        <v>EXAM</v>
      </c>
      <c r="BO200" s="671" t="s">
        <v>23</v>
      </c>
      <c r="BP200" s="689" t="s">
        <v>933</v>
      </c>
      <c r="BQ200" s="693"/>
      <c r="BR200" s="693"/>
      <c r="BS200" s="686"/>
      <c r="BT200" s="687"/>
      <c r="BU200" s="774"/>
      <c r="BV200" s="710"/>
      <c r="BW200" s="684" t="s">
        <v>65</v>
      </c>
      <c r="BX200" s="684" t="s">
        <v>23</v>
      </c>
      <c r="BY200" s="671" t="s">
        <v>66</v>
      </c>
      <c r="BZ200" s="723"/>
      <c r="CA200" s="723"/>
      <c r="CB200" s="684" t="s">
        <v>71</v>
      </c>
      <c r="CC200" s="684" t="s">
        <v>72</v>
      </c>
      <c r="CD200" s="684" t="s">
        <v>81</v>
      </c>
      <c r="CE200" s="671" t="s">
        <v>77</v>
      </c>
      <c r="CF200" s="677" t="s">
        <v>41</v>
      </c>
      <c r="CG200" s="686"/>
      <c r="CH200" s="687"/>
      <c r="CI200" s="684"/>
      <c r="CJ200" s="684"/>
      <c r="CK200" s="688" t="str">
        <f>AL8</f>
        <v>FA 1</v>
      </c>
      <c r="CL200" s="688" t="str">
        <f>AM8</f>
        <v>FA 2</v>
      </c>
      <c r="CM200" s="688" t="str">
        <f>AN8</f>
        <v>SA
 1</v>
      </c>
      <c r="CN200" s="688" t="str">
        <f>AO8</f>
        <v>TOTAL</v>
      </c>
      <c r="CO200" s="688" t="str">
        <f>CB8</f>
        <v>FA 3</v>
      </c>
      <c r="CP200" s="688" t="str">
        <f>CC8</f>
        <v>FA 4</v>
      </c>
      <c r="CQ200" s="688" t="str">
        <f>CD8</f>
        <v>SA
 2</v>
      </c>
      <c r="CR200" s="688" t="str">
        <f>CE8</f>
        <v>TOTAL</v>
      </c>
      <c r="CS200" s="688" t="s">
        <v>89</v>
      </c>
      <c r="CT200" s="688" t="s">
        <v>90</v>
      </c>
      <c r="CU200" s="764" t="s">
        <v>82</v>
      </c>
      <c r="CV200" s="670" t="s">
        <v>83</v>
      </c>
      <c r="CW200" s="670" t="s">
        <v>84</v>
      </c>
      <c r="CX200" s="686"/>
      <c r="CY200" s="687"/>
      <c r="CZ200" s="678"/>
      <c r="DA200" s="678"/>
      <c r="DB200" s="670" t="str">
        <f>CK8</f>
        <v>FA 1</v>
      </c>
      <c r="DC200" s="670" t="str">
        <f>CL8</f>
        <v>FA 2</v>
      </c>
      <c r="DD200" s="670" t="str">
        <f>CM8</f>
        <v>SA
 1</v>
      </c>
      <c r="DE200" s="671" t="str">
        <f>CN8</f>
        <v>TOTAL</v>
      </c>
      <c r="DF200" s="671" t="str">
        <f>CO8</f>
        <v>FA 3</v>
      </c>
      <c r="DG200" s="671" t="str">
        <f>CP8</f>
        <v>FA 4</v>
      </c>
      <c r="DH200" s="671" t="str">
        <f>CQ8</f>
        <v>SA
 2</v>
      </c>
      <c r="DI200" s="784" t="str">
        <f>CR8</f>
        <v>TOTAL</v>
      </c>
      <c r="DJ200" s="787" t="s">
        <v>89</v>
      </c>
      <c r="DK200" s="787" t="s">
        <v>90</v>
      </c>
      <c r="DL200" s="764" t="str">
        <f>CU200</f>
        <v>GT</v>
      </c>
    </row>
    <row r="201" spans="1:116" ht="17.25" customHeight="1">
      <c r="A201" s="686"/>
      <c r="B201" s="687"/>
      <c r="C201" s="678"/>
      <c r="D201" s="711"/>
      <c r="E201" s="684"/>
      <c r="F201" s="695"/>
      <c r="G201" s="703"/>
      <c r="H201" s="684"/>
      <c r="I201" s="684"/>
      <c r="J201" s="695"/>
      <c r="K201" s="672"/>
      <c r="L201" s="772"/>
      <c r="M201" s="693"/>
      <c r="N201" s="693"/>
      <c r="O201" s="728"/>
      <c r="P201" s="687"/>
      <c r="Q201" s="678"/>
      <c r="R201" s="711"/>
      <c r="S201" s="684"/>
      <c r="T201" s="695"/>
      <c r="U201" s="703"/>
      <c r="V201" s="684"/>
      <c r="W201" s="684"/>
      <c r="X201" s="703"/>
      <c r="Y201" s="672"/>
      <c r="Z201" s="772"/>
      <c r="AA201" s="693"/>
      <c r="AB201" s="693"/>
      <c r="AC201" s="686"/>
      <c r="AD201" s="687"/>
      <c r="AE201" s="678"/>
      <c r="AF201" s="711"/>
      <c r="AG201" s="684"/>
      <c r="AH201" s="684"/>
      <c r="AI201" s="672"/>
      <c r="AJ201" s="723"/>
      <c r="AK201" s="723"/>
      <c r="AL201" s="684"/>
      <c r="AM201" s="684"/>
      <c r="AN201" s="684"/>
      <c r="AO201" s="672"/>
      <c r="AP201" s="678"/>
      <c r="AQ201" s="686"/>
      <c r="AR201" s="725"/>
      <c r="AS201" s="753"/>
      <c r="AT201" s="721"/>
      <c r="AU201" s="684"/>
      <c r="AV201" s="695"/>
      <c r="AW201" s="703"/>
      <c r="AX201" s="684"/>
      <c r="AY201" s="684"/>
      <c r="AZ201" s="695"/>
      <c r="BA201" s="690"/>
      <c r="BB201" s="690"/>
      <c r="BC201" s="717"/>
      <c r="BD201" s="717"/>
      <c r="BE201" s="686"/>
      <c r="BF201" s="687"/>
      <c r="BG201" s="678"/>
      <c r="BH201" s="711"/>
      <c r="BI201" s="684"/>
      <c r="BJ201" s="695"/>
      <c r="BK201" s="703"/>
      <c r="BL201" s="684"/>
      <c r="BM201" s="684"/>
      <c r="BN201" s="703"/>
      <c r="BO201" s="672"/>
      <c r="BP201" s="690"/>
      <c r="BQ201" s="693"/>
      <c r="BR201" s="693"/>
      <c r="BS201" s="686"/>
      <c r="BT201" s="687"/>
      <c r="BU201" s="774"/>
      <c r="BV201" s="711"/>
      <c r="BW201" s="684"/>
      <c r="BX201" s="684"/>
      <c r="BY201" s="672"/>
      <c r="BZ201" s="723"/>
      <c r="CA201" s="723"/>
      <c r="CB201" s="684"/>
      <c r="CC201" s="684"/>
      <c r="CD201" s="684"/>
      <c r="CE201" s="672"/>
      <c r="CF201" s="678"/>
      <c r="CG201" s="686"/>
      <c r="CH201" s="687"/>
      <c r="CI201" s="684"/>
      <c r="CJ201" s="684"/>
      <c r="CK201" s="688"/>
      <c r="CL201" s="688"/>
      <c r="CM201" s="688"/>
      <c r="CN201" s="688"/>
      <c r="CO201" s="688"/>
      <c r="CP201" s="688"/>
      <c r="CQ201" s="688"/>
      <c r="CR201" s="688"/>
      <c r="CS201" s="688"/>
      <c r="CT201" s="688"/>
      <c r="CU201" s="764"/>
      <c r="CV201" s="670"/>
      <c r="CW201" s="670"/>
      <c r="CX201" s="686"/>
      <c r="CY201" s="687"/>
      <c r="CZ201" s="678"/>
      <c r="DA201" s="679"/>
      <c r="DB201" s="670"/>
      <c r="DC201" s="670"/>
      <c r="DD201" s="670"/>
      <c r="DE201" s="672"/>
      <c r="DF201" s="672"/>
      <c r="DG201" s="672"/>
      <c r="DH201" s="672"/>
      <c r="DI201" s="785"/>
      <c r="DJ201" s="788"/>
      <c r="DK201" s="788"/>
      <c r="DL201" s="764"/>
    </row>
    <row r="202" spans="1:116" ht="18" customHeight="1">
      <c r="A202" s="686"/>
      <c r="B202" s="687"/>
      <c r="C202" s="679"/>
      <c r="D202" s="413" t="s">
        <v>24</v>
      </c>
      <c r="E202" s="414"/>
      <c r="F202" s="414"/>
      <c r="G202" s="414"/>
      <c r="H202" s="414"/>
      <c r="I202" s="414"/>
      <c r="J202" s="415">
        <v>100</v>
      </c>
      <c r="K202" s="417">
        <f>SUM(E202:J202)</f>
        <v>100</v>
      </c>
      <c r="L202" s="334">
        <v>100</v>
      </c>
      <c r="M202" s="694"/>
      <c r="N202" s="694"/>
      <c r="O202" s="728"/>
      <c r="P202" s="687"/>
      <c r="Q202" s="679"/>
      <c r="R202" s="413" t="s">
        <v>24</v>
      </c>
      <c r="S202" s="414">
        <v>10</v>
      </c>
      <c r="T202" s="414">
        <v>10</v>
      </c>
      <c r="U202" s="414">
        <v>10</v>
      </c>
      <c r="V202" s="414"/>
      <c r="W202" s="414"/>
      <c r="X202" s="415">
        <v>50</v>
      </c>
      <c r="Y202" s="417">
        <f>SUM(S202:X202)</f>
        <v>80</v>
      </c>
      <c r="Z202" s="334">
        <v>100</v>
      </c>
      <c r="AA202" s="694"/>
      <c r="AB202" s="694"/>
      <c r="AC202" s="686"/>
      <c r="AD202" s="687"/>
      <c r="AE202" s="679"/>
      <c r="AF202" s="413" t="s">
        <v>24</v>
      </c>
      <c r="AG202" s="415">
        <v>100</v>
      </c>
      <c r="AH202" s="417">
        <v>90</v>
      </c>
      <c r="AI202" s="417">
        <f>AH202/AH202*100</f>
        <v>100</v>
      </c>
      <c r="AJ202" s="724"/>
      <c r="AK202" s="724"/>
      <c r="AL202" s="418">
        <v>0.1</v>
      </c>
      <c r="AM202" s="418">
        <v>0.1</v>
      </c>
      <c r="AN202" s="418">
        <v>0.3</v>
      </c>
      <c r="AO202" s="417">
        <v>50</v>
      </c>
      <c r="AP202" s="679"/>
      <c r="AQ202" s="686"/>
      <c r="AR202" s="725"/>
      <c r="AS202" s="754"/>
      <c r="AT202" s="472" t="s">
        <v>24</v>
      </c>
      <c r="AU202" s="414">
        <v>10</v>
      </c>
      <c r="AV202" s="414">
        <v>10</v>
      </c>
      <c r="AW202" s="414">
        <v>10</v>
      </c>
      <c r="AX202" s="414"/>
      <c r="AY202" s="414"/>
      <c r="AZ202" s="415">
        <v>50</v>
      </c>
      <c r="BA202" s="417">
        <f>SUM(AU202:AZ202)</f>
        <v>80</v>
      </c>
      <c r="BB202" s="417">
        <f>BA202/BA202*100</f>
        <v>100</v>
      </c>
      <c r="BC202" s="718"/>
      <c r="BD202" s="718"/>
      <c r="BE202" s="686"/>
      <c r="BF202" s="687"/>
      <c r="BG202" s="679"/>
      <c r="BH202" s="413" t="s">
        <v>24</v>
      </c>
      <c r="BI202" s="414">
        <v>10</v>
      </c>
      <c r="BJ202" s="414">
        <v>10</v>
      </c>
      <c r="BK202" s="414">
        <v>10</v>
      </c>
      <c r="BL202" s="414"/>
      <c r="BM202" s="414"/>
      <c r="BN202" s="415">
        <v>50</v>
      </c>
      <c r="BO202" s="417">
        <f>SUM(BI202:BN202)</f>
        <v>80</v>
      </c>
      <c r="BP202" s="417">
        <f>BO202/BO202*100</f>
        <v>100</v>
      </c>
      <c r="BQ202" s="694"/>
      <c r="BR202" s="694"/>
      <c r="BS202" s="686"/>
      <c r="BT202" s="687"/>
      <c r="BU202" s="775"/>
      <c r="BV202" s="413" t="s">
        <v>24</v>
      </c>
      <c r="BW202" s="415">
        <v>100</v>
      </c>
      <c r="BX202" s="417">
        <v>90</v>
      </c>
      <c r="BY202" s="417">
        <f>BX202/BX202*100</f>
        <v>100</v>
      </c>
      <c r="BZ202" s="724"/>
      <c r="CA202" s="724"/>
      <c r="CB202" s="418">
        <v>0.1</v>
      </c>
      <c r="CC202" s="418">
        <v>0.1</v>
      </c>
      <c r="CD202" s="418">
        <v>0.3</v>
      </c>
      <c r="CE202" s="417">
        <v>50</v>
      </c>
      <c r="CF202" s="679"/>
      <c r="CG202" s="686"/>
      <c r="CH202" s="687"/>
      <c r="CI202" s="684"/>
      <c r="CJ202" s="413" t="s">
        <v>24</v>
      </c>
      <c r="CK202" s="419">
        <f t="shared" ref="CK202:CK252" si="185">AL202</f>
        <v>0.1</v>
      </c>
      <c r="CL202" s="419">
        <f t="shared" ref="CL202:CL252" si="186">AM202</f>
        <v>0.1</v>
      </c>
      <c r="CM202" s="419">
        <f t="shared" ref="CM202:CM252" si="187">AN202</f>
        <v>0.3</v>
      </c>
      <c r="CN202" s="420">
        <f t="shared" ref="CN202:CN252" si="188">AO202</f>
        <v>50</v>
      </c>
      <c r="CO202" s="419">
        <f t="shared" ref="CO202:CO252" si="189">CB202</f>
        <v>0.1</v>
      </c>
      <c r="CP202" s="419">
        <f t="shared" ref="CP202:CP252" si="190">CC202</f>
        <v>0.1</v>
      </c>
      <c r="CQ202" s="419">
        <f t="shared" ref="CQ202:CQ252" si="191">CD202</f>
        <v>0.3</v>
      </c>
      <c r="CR202" s="420">
        <f t="shared" ref="CR202:CR252" si="192">CE202</f>
        <v>50</v>
      </c>
      <c r="CS202" s="420">
        <v>100</v>
      </c>
      <c r="CT202" s="420">
        <v>100</v>
      </c>
      <c r="CU202" s="421">
        <f>CN10+CR10</f>
        <v>100</v>
      </c>
      <c r="CV202" s="670"/>
      <c r="CW202" s="670"/>
      <c r="CX202" s="686"/>
      <c r="CY202" s="687"/>
      <c r="CZ202" s="679"/>
      <c r="DA202" s="413" t="s">
        <v>24</v>
      </c>
      <c r="DB202" s="422">
        <f t="shared" ref="DB202:DI202" si="193">CK10</f>
        <v>0.1</v>
      </c>
      <c r="DC202" s="422">
        <f t="shared" si="193"/>
        <v>0.1</v>
      </c>
      <c r="DD202" s="422">
        <f t="shared" si="193"/>
        <v>0.3</v>
      </c>
      <c r="DE202" s="423">
        <f t="shared" si="193"/>
        <v>50</v>
      </c>
      <c r="DF202" s="422">
        <f t="shared" si="193"/>
        <v>0.1</v>
      </c>
      <c r="DG202" s="422">
        <f t="shared" si="193"/>
        <v>0.1</v>
      </c>
      <c r="DH202" s="422">
        <f t="shared" si="193"/>
        <v>0.3</v>
      </c>
      <c r="DI202" s="424">
        <f t="shared" si="193"/>
        <v>50</v>
      </c>
      <c r="DJ202" s="423">
        <v>100</v>
      </c>
      <c r="DK202" s="423">
        <v>100</v>
      </c>
      <c r="DL202" s="421">
        <f>CU202</f>
        <v>100</v>
      </c>
    </row>
    <row r="203" spans="1:116" ht="15" customHeight="1">
      <c r="A203" s="686"/>
      <c r="B203" s="425">
        <f>'STUDENT PROFILE'!$A$7</f>
        <v>1</v>
      </c>
      <c r="C203" s="426" t="str">
        <f>'STUDENT PROFILE'!$C$7</f>
        <v>Manish</v>
      </c>
      <c r="D203" s="427">
        <f>'STUDENT PROFILE'!$D$7</f>
        <v>2723</v>
      </c>
      <c r="E203" s="428">
        <v>10</v>
      </c>
      <c r="F203" s="428">
        <v>10</v>
      </c>
      <c r="G203" s="428">
        <v>10</v>
      </c>
      <c r="H203" s="428"/>
      <c r="I203" s="428"/>
      <c r="J203" s="428">
        <v>50</v>
      </c>
      <c r="K203" s="429">
        <f>IF(ISNUMBER(J203),SUM(E203,F203,G203,H203,I203,J203),J203)</f>
        <v>80</v>
      </c>
      <c r="L203" s="429">
        <f>IF(ISNUMBER(K203),(ROUNDUP((K203/$K$202*$L$202),0)),K203)</f>
        <v>80</v>
      </c>
      <c r="M203" s="430" t="str">
        <f>IF(ISNUMBER(L203),(IF(L203&gt;=91,"A1",IF(L203&gt;=81,"A2",IF(L203&gt;=71,"B1",IF(L203&gt;=61,"B2",IF(L203&gt;=51,"C1",IF(L203&gt;=41,"C2",IF(L203&gt;=33,"D",IF(L203&gt;=21,"E1",IF(L203&gt;0,"E2","")))))))))),L203)</f>
        <v>B1</v>
      </c>
      <c r="N203" s="430" t="str">
        <f>IF(ISNUMBER(L203),(IF(M203="A1","10",IF(M203="A2","9",IF(M203="B1","8",IF(M203="B2","7",IF(M203="C1","6",IF(M203="C2","5",IF(M203="D","4",IF(M203="E2","3",IF(M203="E1","2","")))))))))),L203)</f>
        <v>8</v>
      </c>
      <c r="O203" s="728"/>
      <c r="P203" s="425">
        <f>'STUDENT PROFILE'!$A$7</f>
        <v>1</v>
      </c>
      <c r="Q203" s="426" t="str">
        <f>'STUDENT PROFILE'!$C$7</f>
        <v>Manish</v>
      </c>
      <c r="R203" s="427">
        <f>'STUDENT PROFILE'!$D$7</f>
        <v>2723</v>
      </c>
      <c r="S203" s="428">
        <v>10</v>
      </c>
      <c r="T203" s="428">
        <v>10</v>
      </c>
      <c r="U203" s="428">
        <v>10</v>
      </c>
      <c r="V203" s="428"/>
      <c r="W203" s="428"/>
      <c r="X203" s="428">
        <v>50</v>
      </c>
      <c r="Y203" s="429">
        <f>IF(ISNUMBER(X203),SUM(S203,T203,U203,V203,W203,X203),X203)</f>
        <v>80</v>
      </c>
      <c r="Z203" s="429">
        <f>IF(ISNUMBER(Y203),(ROUNDUP((Y203/$Y$202*$Z$202),0)),Y203)</f>
        <v>100</v>
      </c>
      <c r="AA203" s="430" t="str">
        <f>IF(ISNUMBER(Z203),(IF(Z203&gt;=91,"A1",IF(Z203&gt;=81,"A2",IF(Z203&gt;=71,"B1",IF(Z203&gt;=61,"B2",IF(Z203&gt;=51,"C1",IF(Z203&gt;=41,"C2",IF(Z203&gt;=33,"D",IF(Z203&gt;=21,"E1",IF(Z203&gt;0,"E2","")))))))))),Z203)</f>
        <v>A1</v>
      </c>
      <c r="AB203" s="430" t="str">
        <f>IF(ISNUMBER(Z203),(IF(AA203="A1","10",IF(AA203="A2","9",IF(AA203="B1","8",IF(AA203="B2","7",IF(AA203="C1","6",IF(AA203="C2","5",IF(AA203="D","4",IF(AA203="E2","3",IF(AA203="E1","2","")))))))))),Z203)</f>
        <v>10</v>
      </c>
      <c r="AC203" s="686"/>
      <c r="AD203" s="425">
        <f>'STUDENT PROFILE'!$A$7</f>
        <v>1</v>
      </c>
      <c r="AE203" s="426" t="str">
        <f>'STUDENT PROFILE'!$C$7</f>
        <v>Manish</v>
      </c>
      <c r="AF203" s="427">
        <f>'STUDENT PROFILE'!$D$7</f>
        <v>2723</v>
      </c>
      <c r="AG203" s="431">
        <v>95</v>
      </c>
      <c r="AH203" s="429">
        <f>IF(ISNUMBER(AG203),AG203/$AG$202*$AH$202,AG203)</f>
        <v>85.5</v>
      </c>
      <c r="AI203" s="429">
        <f>IF(ISNUMBER(AH203),ROUND((AH203/$AH$202*$AI$202),0),AH203)</f>
        <v>95</v>
      </c>
      <c r="AJ203" s="430" t="str">
        <f>IF(ISNUMBER(AI203),(IF(AI203&gt;=91,"A1",IF(AI203&gt;=81,"A2",IF(AI203&gt;=71,"B1",IF(AI203&gt;=61,"B2",IF(AI203&gt;=51,"C1",IF(AI203&gt;=41,"C2",IF(AI203&gt;=33,"D",IF(AI203&gt;=21,"E1",IF(AI203&gt;0,"E2","")))))))))),AI203)</f>
        <v>A1</v>
      </c>
      <c r="AK203" s="430" t="str">
        <f>IF(ISNUMBER(AI203),(IF(AJ203="A1","10",IF(AJ203="A2","9",IF(AJ203="B1","8",IF(AJ203="B2","7",IF(AJ203="C1","6",IF(AJ203="C2","5",IF(AJ203="D","4",IF(AJ203="E2","3",IF(AJ203="E1","2","")))))))))),AI203)</f>
        <v>10</v>
      </c>
      <c r="AL203" s="429">
        <f>IF(ISNUMBER(L203),ROUND((L203*10%),1),L203)</f>
        <v>8</v>
      </c>
      <c r="AM203" s="429">
        <f>IF(ISNUMBER(Z203),ROUND((Z203*10%),1),Z203)</f>
        <v>10</v>
      </c>
      <c r="AN203" s="429">
        <f>IF(ISNUMBER(AI203),ROUND((AI203*30%),1),AI203)</f>
        <v>28.5</v>
      </c>
      <c r="AO203" s="430">
        <f>ROUNDUP(SUM(AL203,AM203,AN203),0)</f>
        <v>47</v>
      </c>
      <c r="AP203" s="430" t="str">
        <f>IF(ISNUMBER(AO203),IF(AO203&gt;=91/2,"A1",IF(AO203&gt;=81/2,"A2",IF(AO203&gt;=71/2,"B1",IF(AO203&gt;=61/2,"B2",IF(AO203&gt;=51/2,"C1",IF(AO203&gt;=41/2,"C2",IF(AO203&gt;=33/2,"D",IF(AO203&gt;=21/2,"E1",IF(AO203&gt;0,"E2",""))))))))),AO203)</f>
        <v>A1</v>
      </c>
      <c r="AQ203" s="686"/>
      <c r="AR203" s="425">
        <f>'STUDENT PROFILE'!$A$7</f>
        <v>1</v>
      </c>
      <c r="AS203" s="426" t="str">
        <f>'STUDENT PROFILE'!$C$7</f>
        <v>Manish</v>
      </c>
      <c r="AT203" s="427">
        <f>'STUDENT PROFILE'!$D$7</f>
        <v>2723</v>
      </c>
      <c r="AU203" s="428">
        <v>10</v>
      </c>
      <c r="AV203" s="428">
        <v>10</v>
      </c>
      <c r="AW203" s="428">
        <v>10</v>
      </c>
      <c r="AX203" s="428"/>
      <c r="AY203" s="428"/>
      <c r="AZ203" s="428">
        <v>50</v>
      </c>
      <c r="BA203" s="429">
        <f>IF(ISNUMBER(AZ203),SUM(AU203,AV203,AW203,AX203,AY203,AZ203),AZ203)</f>
        <v>80</v>
      </c>
      <c r="BB203" s="429">
        <f>IF(ISNUMBER(BA203),(ROUNDUP((BA203/$BA$202*$BB$202),0)),BA203)</f>
        <v>100</v>
      </c>
      <c r="BC203" s="430" t="str">
        <f>IF(ISNUMBER(BB203),(IF(BB203&gt;=91,"A1",IF(BB203&gt;=81,"A2",IF(BB203&gt;=71,"B1",IF(BB203&gt;=61,"B2",IF(BB203&gt;=51,"C1",IF(BB203&gt;=41,"C2",IF(BB203&gt;=33,"D",IF(BB203&gt;=21,"E1",IF(BB203&gt;0,"E2","")))))))))),BB203)</f>
        <v>A1</v>
      </c>
      <c r="BD203" s="430" t="str">
        <f>IF(ISNUMBER(BB203),(IF(BC203="A1","10",IF(BC203="A2","9",IF(BC203="B1","8",IF(BC203="B2","7",IF(BC203="C1","6",IF(BC203="C2","5",IF(BC203="D","4",IF(BC203="E2","3",IF(BC203="E1","2","")))))))))),BB203)</f>
        <v>10</v>
      </c>
      <c r="BE203" s="686"/>
      <c r="BF203" s="425">
        <f>'STUDENT PROFILE'!$A$7</f>
        <v>1</v>
      </c>
      <c r="BG203" s="426" t="str">
        <f>'STUDENT PROFILE'!$C$7</f>
        <v>Manish</v>
      </c>
      <c r="BH203" s="427">
        <f>'STUDENT PROFILE'!$D$7</f>
        <v>2723</v>
      </c>
      <c r="BI203" s="428">
        <v>10</v>
      </c>
      <c r="BJ203" s="428">
        <v>10</v>
      </c>
      <c r="BK203" s="428">
        <v>10</v>
      </c>
      <c r="BL203" s="428"/>
      <c r="BM203" s="428"/>
      <c r="BN203" s="428">
        <v>50</v>
      </c>
      <c r="BO203" s="429">
        <f>IF(ISNUMBER(BN203),SUM(BI203,BJ203,BK203,BL203,BM203,BN203),BN203)</f>
        <v>80</v>
      </c>
      <c r="BP203" s="429">
        <f>IF(ISNUMBER(BO203),(ROUNDUP((BO203/$BO$202*$BP$202),0)),BO203)</f>
        <v>100</v>
      </c>
      <c r="BQ203" s="430" t="str">
        <f>IF(ISNUMBER(BP203),(IF(BP203&gt;=91,"A1",IF(BP203&gt;=81,"A2",IF(BP203&gt;=71,"B1",IF(BP203&gt;=61,"B2",IF(BP203&gt;=51,"C1",IF(BP203&gt;=41,"C2",IF(BP203&gt;=33,"D",IF(BP203&gt;=21,"E1",IF(BP203&gt;0,"E2","")))))))))),BP203)</f>
        <v>A1</v>
      </c>
      <c r="BR203" s="430" t="str">
        <f>IF(ISNUMBER(BP203),(IF(BQ203="A1","10",IF(BQ203="A2","9",IF(BQ203="B1","8",IF(BQ203="B2","7",IF(BQ203="C1","6",IF(BQ203="C2","5",IF(BQ203="D","4",IF(BQ203="E2","3",IF(BQ203="E1","2","")))))))))),BP203)</f>
        <v>10</v>
      </c>
      <c r="BS203" s="686"/>
      <c r="BT203" s="464">
        <f>'STUDENT PROFILE'!$A$7</f>
        <v>1</v>
      </c>
      <c r="BU203" s="465" t="str">
        <f>'STUDENT PROFILE'!$C$7</f>
        <v>Manish</v>
      </c>
      <c r="BV203" s="466">
        <f>'STUDENT PROFILE'!$D$7</f>
        <v>2723</v>
      </c>
      <c r="BW203" s="431">
        <v>95</v>
      </c>
      <c r="BX203" s="429">
        <f>IF(ISNUMBER(BW203),ROUNDUP((BW203/$BW$202*$BX$202),0),BW203)</f>
        <v>86</v>
      </c>
      <c r="BY203" s="429">
        <f>IF(ISNUMBER(BX203),ROUNDUP((BW203/$BW$202*$BY$202),0),BW203)</f>
        <v>95</v>
      </c>
      <c r="BZ203" s="430" t="str">
        <f>IF(ISNUMBER(BY203),IF(BY203&gt;=91,"A1",IF(BY203&gt;=81,"A2",IF(BY203&gt;=71,"B1",IF(BY203&gt;=61,"B2",IF(BY203&gt;=51,"C1",IF(BY203&gt;=41,"C2",IF(BY203&gt;=33,"D",IF(BY203&gt;=21,"E1",IF(BY203&gt;0,"E2",""))))))))),BY203)</f>
        <v>A1</v>
      </c>
      <c r="CA203" s="430" t="str">
        <f>IF(ISNUMBER(BY203),IF(BZ203="A1","10",IF(BZ203="A2","9",IF(BZ203="B1","8",IF(BZ203="B2","7",IF(BZ203="C1","6",IF(BZ203="C2","5",IF(BZ203="D","4",IF(BZ203="E2","3",IF(BZ203="E1","2",""))))))))),BZ203)</f>
        <v>10</v>
      </c>
      <c r="CB203" s="429">
        <f>IF(ISNUMBER(BB203),ROUND((BB203*10%),1),BB203)</f>
        <v>10</v>
      </c>
      <c r="CC203" s="429">
        <f>IF(ISNUMBER(BP203),ROUND((BP203*10%),1),BP203)</f>
        <v>10</v>
      </c>
      <c r="CD203" s="429">
        <f>IF(ISNUMBER(BY203),ROUND((BY203*30%),1),BY203)</f>
        <v>28.5</v>
      </c>
      <c r="CE203" s="430">
        <f>ROUND(SUM(CB203,CC203,CD203),0)</f>
        <v>49</v>
      </c>
      <c r="CF203" s="430" t="str">
        <f>IF(ISNUMBER(CE203),IF(CE203&gt;=91/2,"A1",IF(CE203&gt;=81/2,"A2",IF(CE203&gt;=71/2,"B1",IF(CE203&gt;=61/2,"B2",IF(CE203&gt;=51/2,"C1",IF(CE203&gt;=41/2,"C2",IF(CE203&gt;=33/2,"D",IF(CE203&gt;=21/2,"E1",IF(CE203&gt;0,"E2",""))))))))),CE203)</f>
        <v>A1</v>
      </c>
      <c r="CG203" s="686"/>
      <c r="CH203" s="425">
        <f>'STUDENT PROFILE'!$A$7</f>
        <v>1</v>
      </c>
      <c r="CI203" s="426" t="str">
        <f>'STUDENT PROFILE'!$C$7</f>
        <v>Manish</v>
      </c>
      <c r="CJ203" s="427">
        <f>'STUDENT PROFILE'!$D$7</f>
        <v>2723</v>
      </c>
      <c r="CK203" s="429">
        <f t="shared" si="185"/>
        <v>8</v>
      </c>
      <c r="CL203" s="429">
        <f t="shared" si="186"/>
        <v>10</v>
      </c>
      <c r="CM203" s="429">
        <f t="shared" si="187"/>
        <v>28.5</v>
      </c>
      <c r="CN203" s="430">
        <f t="shared" si="188"/>
        <v>47</v>
      </c>
      <c r="CO203" s="429">
        <f t="shared" si="189"/>
        <v>10</v>
      </c>
      <c r="CP203" s="429">
        <f t="shared" si="190"/>
        <v>10</v>
      </c>
      <c r="CQ203" s="429">
        <f t="shared" si="191"/>
        <v>28.5</v>
      </c>
      <c r="CR203" s="433">
        <f t="shared" si="192"/>
        <v>49</v>
      </c>
      <c r="CS203" s="433">
        <f>ROUNDUP((SUM(L203,Z203,BP203,BB203)/4),0)</f>
        <v>95</v>
      </c>
      <c r="CT203" s="433">
        <f>ROUND((SUM(AI203,BY203)/2),0)</f>
        <v>95</v>
      </c>
      <c r="CU203" s="430">
        <f>CN203+CR203</f>
        <v>96</v>
      </c>
      <c r="CV203" s="430" t="str">
        <f>IF(CU203&gt;=91,"A1",IF(CU203&gt;=81,"A2",IF(CU203&gt;=71,"B1",IF(CU203&gt;=61,"B2",IF(CU203&gt;=51,"C1",IF(CU203&gt;=41,"C2",IF(CU203&gt;=33,"D",IF(CU203&gt;=21,"E1",IF(CU203&gt;0,"E2","")))))))))</f>
        <v>A1</v>
      </c>
      <c r="CW203" s="430" t="str">
        <f>IF(CV203="A1","10",IF(CV203="A2","9",IF(CV203="B1","8",IF(CV203="B2","7",IF(CV203="C1","6",IF(CV203="C2","5",IF(CV203="D","4",IF(CV203="E2","3",IF(CV203="E1","2","")))))))))</f>
        <v>10</v>
      </c>
      <c r="CX203" s="686"/>
      <c r="CY203" s="425">
        <f>'STUDENT PROFILE'!$A$7</f>
        <v>1</v>
      </c>
      <c r="CZ203" s="426" t="str">
        <f>'STUDENT PROFILE'!$C$7</f>
        <v>Manish</v>
      </c>
      <c r="DA203" s="471">
        <f>'STUDENT PROFILE'!$D$7</f>
        <v>2723</v>
      </c>
      <c r="DB203" s="429" t="str">
        <f>M203</f>
        <v>B1</v>
      </c>
      <c r="DC203" s="429" t="str">
        <f>AA203</f>
        <v>A1</v>
      </c>
      <c r="DD203" s="429" t="str">
        <f>AJ203</f>
        <v>A1</v>
      </c>
      <c r="DE203" s="430" t="str">
        <f>AP203</f>
        <v>A1</v>
      </c>
      <c r="DF203" s="429" t="str">
        <f>BC203</f>
        <v>A1</v>
      </c>
      <c r="DG203" s="429" t="str">
        <f>BQ203</f>
        <v>A1</v>
      </c>
      <c r="DH203" s="429" t="str">
        <f>BZ203</f>
        <v>A1</v>
      </c>
      <c r="DI203" s="433">
        <f>SUM(DF203,DG203,DH203)</f>
        <v>0</v>
      </c>
      <c r="DJ203" s="430" t="str">
        <f>IF(CS203&gt;=91,"A1",IF(CS203&gt;=81,"A2",IF(CS203&gt;=71,"B1",IF(CS203&gt;=61,"B2",IF(CS203&gt;=51,"C1",IF(CS203&gt;=41,"C2",IF(CS203&gt;=33,"D",IF(CS203&gt;=21,"E1",IF(CS203&gt;0,"E2","")))))))))</f>
        <v>A1</v>
      </c>
      <c r="DK203" s="430" t="str">
        <f>IF(CT203&gt;=91,"A1",IF(CT203&gt;=81,"A2",IF(CT203&gt;=71,"B1",IF(CT203&gt;=61,"B2",IF(CT203&gt;=51,"C1",IF(CT203&gt;=41,"C2",IF(CT203&gt;=33,"D",IF(CT203&gt;=21,"E1",IF(CT203&gt;0,"E2","")))))))))</f>
        <v>A1</v>
      </c>
      <c r="DL203" s="430" t="str">
        <f>IF(CU203&gt;=91,"A1",IF(CU203&gt;=81,"A2",IF(CU203&gt;=71,"B1",IF(CU203&gt;=61,"B2",IF(CU203&gt;=51,"C1",IF(CU203&gt;=41,"C2",IF(CU203&gt;=33,"D",IF(CU203&gt;=21,"E1",IF(CU203&gt;0,"E2","")))))))))</f>
        <v>A1</v>
      </c>
    </row>
    <row r="204" spans="1:116" ht="15" customHeight="1">
      <c r="A204" s="686"/>
      <c r="B204" s="425">
        <f>'STUDENT PROFILE'!$A$8</f>
        <v>2</v>
      </c>
      <c r="C204" s="426" t="str">
        <f>'STUDENT PROFILE'!$C$8</f>
        <v>Sunny Kumar</v>
      </c>
      <c r="D204" s="427">
        <f>'STUDENT PROFILE'!$D$8</f>
        <v>2726</v>
      </c>
      <c r="E204" s="428">
        <v>10</v>
      </c>
      <c r="F204" s="428">
        <v>10</v>
      </c>
      <c r="G204" s="428">
        <v>10</v>
      </c>
      <c r="H204" s="428"/>
      <c r="I204" s="428"/>
      <c r="J204" s="428">
        <v>50</v>
      </c>
      <c r="K204" s="429">
        <f t="shared" ref="K204:K252" si="194">IF(ISNUMBER(J204),SUM(E204,F204,G204,H204,I204,J204),J204)</f>
        <v>80</v>
      </c>
      <c r="L204" s="429">
        <f t="shared" ref="L204:L252" si="195">IF(ISNUMBER(K204),(ROUNDUP((K204/$K$202*$L$202),0)),K204)</f>
        <v>80</v>
      </c>
      <c r="M204" s="430" t="str">
        <f t="shared" ref="M204:M252" si="196">IF(ISNUMBER(L204),(IF(L204&gt;=91,"A1",IF(L204&gt;=81,"A2",IF(L204&gt;=71,"B1",IF(L204&gt;=61,"B2",IF(L204&gt;=51,"C1",IF(L204&gt;=41,"C2",IF(L204&gt;=33,"D",IF(L204&gt;=21,"E1",IF(L204&gt;0,"E2","")))))))))),L204)</f>
        <v>B1</v>
      </c>
      <c r="N204" s="430" t="str">
        <f t="shared" ref="N204:N252" si="197">IF(ISNUMBER(L204),(IF(M204="A1","10",IF(M204="A2","9",IF(M204="B1","8",IF(M204="B2","7",IF(M204="C1","6",IF(M204="C2","5",IF(M204="D","4",IF(M204="E2","3",IF(M204="E1","2","")))))))))),L204)</f>
        <v>8</v>
      </c>
      <c r="O204" s="728"/>
      <c r="P204" s="425">
        <f>'STUDENT PROFILE'!$A$8</f>
        <v>2</v>
      </c>
      <c r="Q204" s="426" t="str">
        <f>'STUDENT PROFILE'!$C$8</f>
        <v>Sunny Kumar</v>
      </c>
      <c r="R204" s="427">
        <f>'STUDENT PROFILE'!$D$8</f>
        <v>2726</v>
      </c>
      <c r="S204" s="428">
        <v>10</v>
      </c>
      <c r="T204" s="428">
        <v>10</v>
      </c>
      <c r="U204" s="428">
        <v>10</v>
      </c>
      <c r="V204" s="428"/>
      <c r="W204" s="428"/>
      <c r="X204" s="428">
        <v>50</v>
      </c>
      <c r="Y204" s="429">
        <f t="shared" ref="Y204:Y252" si="198">IF(ISNUMBER(X204),SUM(S204,T204,U204,V204,W204,X204),X204)</f>
        <v>80</v>
      </c>
      <c r="Z204" s="429">
        <f t="shared" ref="Z204:Z252" si="199">IF(ISNUMBER(Y204),(ROUNDUP((Y204/$Y$202*$Z$202),0)),Y204)</f>
        <v>100</v>
      </c>
      <c r="AA204" s="430" t="str">
        <f t="shared" ref="AA204:AA252" si="200">IF(ISNUMBER(Z204),(IF(Z204&gt;=91,"A1",IF(Z204&gt;=81,"A2",IF(Z204&gt;=71,"B1",IF(Z204&gt;=61,"B2",IF(Z204&gt;=51,"C1",IF(Z204&gt;=41,"C2",IF(Z204&gt;=33,"D",IF(Z204&gt;=21,"E1",IF(Z204&gt;0,"E2","")))))))))),Z204)</f>
        <v>A1</v>
      </c>
      <c r="AB204" s="430" t="str">
        <f t="shared" ref="AB204:AB252" si="201">IF(ISNUMBER(Z204),(IF(AA204="A1","10",IF(AA204="A2","9",IF(AA204="B1","8",IF(AA204="B2","7",IF(AA204="C1","6",IF(AA204="C2","5",IF(AA204="D","4",IF(AA204="E2","3",IF(AA204="E1","2","")))))))))),Z204)</f>
        <v>10</v>
      </c>
      <c r="AC204" s="686"/>
      <c r="AD204" s="425">
        <f>'STUDENT PROFILE'!$A$8</f>
        <v>2</v>
      </c>
      <c r="AE204" s="426" t="str">
        <f>'STUDENT PROFILE'!$C$8</f>
        <v>Sunny Kumar</v>
      </c>
      <c r="AF204" s="427">
        <f>'STUDENT PROFILE'!$D$8</f>
        <v>2726</v>
      </c>
      <c r="AG204" s="431">
        <v>95</v>
      </c>
      <c r="AH204" s="429">
        <f t="shared" ref="AH204:AH252" si="202">IF(ISNUMBER(AG204),AG204/$AG$202*$AH$202,AG204)</f>
        <v>85.5</v>
      </c>
      <c r="AI204" s="429">
        <f t="shared" ref="AI204:AI252" si="203">IF(ISNUMBER(AH204),ROUND((AH204/$AH$202*$AI$202),0),AH204)</f>
        <v>95</v>
      </c>
      <c r="AJ204" s="430" t="str">
        <f t="shared" ref="AJ204:AJ252" si="204">IF(ISNUMBER(AI204),(IF(AI204&gt;=91,"A1",IF(AI204&gt;=81,"A2",IF(AI204&gt;=71,"B1",IF(AI204&gt;=61,"B2",IF(AI204&gt;=51,"C1",IF(AI204&gt;=41,"C2",IF(AI204&gt;=33,"D",IF(AI204&gt;=21,"E1",IF(AI204&gt;0,"E2","")))))))))),AI204)</f>
        <v>A1</v>
      </c>
      <c r="AK204" s="430" t="str">
        <f t="shared" ref="AK204:AK252" si="205">IF(ISNUMBER(AI204),(IF(AJ204="A1","10",IF(AJ204="A2","9",IF(AJ204="B1","8",IF(AJ204="B2","7",IF(AJ204="C1","6",IF(AJ204="C2","5",IF(AJ204="D","4",IF(AJ204="E2","3",IF(AJ204="E1","2","")))))))))),AI204)</f>
        <v>10</v>
      </c>
      <c r="AL204" s="429">
        <f t="shared" ref="AL204:AL252" si="206">IF(ISNUMBER(L204),ROUND((L204*10%),1),L204)</f>
        <v>8</v>
      </c>
      <c r="AM204" s="429">
        <f t="shared" ref="AM204:AM252" si="207">IF(ISNUMBER(Z204),ROUND((Z204*10%),1),Z204)</f>
        <v>10</v>
      </c>
      <c r="AN204" s="429">
        <f t="shared" ref="AN204:AN252" si="208">IF(ISNUMBER(AI204),ROUND((AI204*30%),1),AI204)</f>
        <v>28.5</v>
      </c>
      <c r="AO204" s="430">
        <f t="shared" ref="AO204:AO252" si="209">ROUNDUP(SUM(AL204,AM204,AN204),0)</f>
        <v>47</v>
      </c>
      <c r="AP204" s="430" t="str">
        <f t="shared" ref="AP204:AP252" si="210">IF(ISNUMBER(AO204),IF(AO204&gt;=91/2,"A1",IF(AO204&gt;=81/2,"A2",IF(AO204&gt;=71/2,"B1",IF(AO204&gt;=61/2,"B2",IF(AO204&gt;=51/2,"C1",IF(AO204&gt;=41/2,"C2",IF(AO204&gt;=33/2,"D",IF(AO204&gt;=21/2,"E1",IF(AO204&gt;0,"E2",""))))))))),AO204)</f>
        <v>A1</v>
      </c>
      <c r="AQ204" s="686"/>
      <c r="AR204" s="425">
        <f>'STUDENT PROFILE'!$A$8</f>
        <v>2</v>
      </c>
      <c r="AS204" s="426" t="str">
        <f>'STUDENT PROFILE'!$C$8</f>
        <v>Sunny Kumar</v>
      </c>
      <c r="AT204" s="427">
        <f>'STUDENT PROFILE'!$D$8</f>
        <v>2726</v>
      </c>
      <c r="AU204" s="428">
        <v>10</v>
      </c>
      <c r="AV204" s="428">
        <v>10</v>
      </c>
      <c r="AW204" s="428">
        <v>10</v>
      </c>
      <c r="AX204" s="428"/>
      <c r="AY204" s="428"/>
      <c r="AZ204" s="428">
        <v>50</v>
      </c>
      <c r="BA204" s="429">
        <f t="shared" ref="BA204:BA252" si="211">IF(ISNUMBER(AZ204),SUM(AU204,AV204,AW204,AX204,AY204,AZ204),AZ204)</f>
        <v>80</v>
      </c>
      <c r="BB204" s="429">
        <f t="shared" ref="BB204:BB252" si="212">IF(ISNUMBER(BA204),(ROUNDUP((BA204/$BA$202*$BB$202),0)),BA204)</f>
        <v>100</v>
      </c>
      <c r="BC204" s="430" t="str">
        <f t="shared" ref="BC204:BC252" si="213">IF(ISNUMBER(BB204),(IF(BB204&gt;=91,"A1",IF(BB204&gt;=81,"A2",IF(BB204&gt;=71,"B1",IF(BB204&gt;=61,"B2",IF(BB204&gt;=51,"C1",IF(BB204&gt;=41,"C2",IF(BB204&gt;=33,"D",IF(BB204&gt;=21,"E1",IF(BB204&gt;0,"E2","")))))))))),BB204)</f>
        <v>A1</v>
      </c>
      <c r="BD204" s="430" t="str">
        <f t="shared" ref="BD204:BD252" si="214">IF(ISNUMBER(BB204),(IF(BC204="A1","10",IF(BC204="A2","9",IF(BC204="B1","8",IF(BC204="B2","7",IF(BC204="C1","6",IF(BC204="C2","5",IF(BC204="D","4",IF(BC204="E2","3",IF(BC204="E1","2","")))))))))),BB204)</f>
        <v>10</v>
      </c>
      <c r="BE204" s="686"/>
      <c r="BF204" s="425">
        <f>'STUDENT PROFILE'!$A$8</f>
        <v>2</v>
      </c>
      <c r="BG204" s="426" t="str">
        <f>'STUDENT PROFILE'!$C$8</f>
        <v>Sunny Kumar</v>
      </c>
      <c r="BH204" s="427">
        <f>'STUDENT PROFILE'!$D$8</f>
        <v>2726</v>
      </c>
      <c r="BI204" s="428">
        <v>10</v>
      </c>
      <c r="BJ204" s="428">
        <v>10</v>
      </c>
      <c r="BK204" s="428">
        <v>10</v>
      </c>
      <c r="BL204" s="428"/>
      <c r="BM204" s="428"/>
      <c r="BN204" s="428">
        <v>50</v>
      </c>
      <c r="BO204" s="429">
        <f t="shared" ref="BO204:BO252" si="215">IF(ISNUMBER(BN204),SUM(BI204,BJ204,BK204,BL204,BM204,BN204),BN204)</f>
        <v>80</v>
      </c>
      <c r="BP204" s="429">
        <f t="shared" ref="BP204:BP252" si="216">IF(ISNUMBER(BO204),(ROUNDUP((BO204/$BO$202*$BP$202),0)),BO204)</f>
        <v>100</v>
      </c>
      <c r="BQ204" s="430" t="str">
        <f t="shared" ref="BQ204:BQ252" si="217">IF(ISNUMBER(BP204),(IF(BP204&gt;=91,"A1",IF(BP204&gt;=81,"A2",IF(BP204&gt;=71,"B1",IF(BP204&gt;=61,"B2",IF(BP204&gt;=51,"C1",IF(BP204&gt;=41,"C2",IF(BP204&gt;=33,"D",IF(BP204&gt;=21,"E1",IF(BP204&gt;0,"E2","")))))))))),BP204)</f>
        <v>A1</v>
      </c>
      <c r="BR204" s="430" t="str">
        <f t="shared" ref="BR204:BR252" si="218">IF(ISNUMBER(BP204),(IF(BQ204="A1","10",IF(BQ204="A2","9",IF(BQ204="B1","8",IF(BQ204="B2","7",IF(BQ204="C1","6",IF(BQ204="C2","5",IF(BQ204="D","4",IF(BQ204="E2","3",IF(BQ204="E1","2","")))))))))),BP204)</f>
        <v>10</v>
      </c>
      <c r="BS204" s="686"/>
      <c r="BT204" s="464">
        <f>'STUDENT PROFILE'!$A$8</f>
        <v>2</v>
      </c>
      <c r="BU204" s="465" t="str">
        <f>'STUDENT PROFILE'!$C$8</f>
        <v>Sunny Kumar</v>
      </c>
      <c r="BV204" s="466">
        <f>'STUDENT PROFILE'!$D$8</f>
        <v>2726</v>
      </c>
      <c r="BW204" s="431">
        <v>95</v>
      </c>
      <c r="BX204" s="429">
        <f t="shared" ref="BX204:BX252" si="219">IF(ISNUMBER(BW204),ROUNDUP((BW204/$BW$202*$BX$202),0),BW204)</f>
        <v>86</v>
      </c>
      <c r="BY204" s="429">
        <f t="shared" ref="BY204:BY252" si="220">IF(ISNUMBER(BX204),ROUNDUP((BW204/$BW$202*$BY$202),0),BW204)</f>
        <v>95</v>
      </c>
      <c r="BZ204" s="430" t="str">
        <f t="shared" ref="BZ204:BZ252" si="221">IF(ISNUMBER(BY204),IF(BY204&gt;=91,"A1",IF(BY204&gt;=81,"A2",IF(BY204&gt;=71,"B1",IF(BY204&gt;=61,"B2",IF(BY204&gt;=51,"C1",IF(BY204&gt;=41,"C2",IF(BY204&gt;=33,"D",IF(BY204&gt;=21,"E1",IF(BY204&gt;0,"E2",""))))))))),BY204)</f>
        <v>A1</v>
      </c>
      <c r="CA204" s="430" t="str">
        <f t="shared" ref="CA204:CA252" si="222">IF(ISNUMBER(BY204),IF(BZ204="A1","10",IF(BZ204="A2","9",IF(BZ204="B1","8",IF(BZ204="B2","7",IF(BZ204="C1","6",IF(BZ204="C2","5",IF(BZ204="D","4",IF(BZ204="E2","3",IF(BZ204="E1","2",""))))))))),BZ204)</f>
        <v>10</v>
      </c>
      <c r="CB204" s="429">
        <f t="shared" ref="CB204:CB252" si="223">IF(ISNUMBER(BB204),ROUND((BB204*10%),1),BB204)</f>
        <v>10</v>
      </c>
      <c r="CC204" s="429">
        <f t="shared" ref="CC204:CC252" si="224">IF(ISNUMBER(BP204),ROUND((BP204*10%),1),BP204)</f>
        <v>10</v>
      </c>
      <c r="CD204" s="429">
        <f t="shared" ref="CD204:CD252" si="225">IF(ISNUMBER(BY204),ROUND((BY204*30%),1),BY204)</f>
        <v>28.5</v>
      </c>
      <c r="CE204" s="430">
        <f t="shared" ref="CE204:CE252" si="226">ROUND(SUM(CB204,CC204,CD204),0)</f>
        <v>49</v>
      </c>
      <c r="CF204" s="430" t="str">
        <f t="shared" ref="CF204:CF252" si="227">IF(ISNUMBER(CE204),IF(CE204&gt;=91/2,"A1",IF(CE204&gt;=81/2,"A2",IF(CE204&gt;=71/2,"B1",IF(CE204&gt;=61/2,"B2",IF(CE204&gt;=51/2,"C1",IF(CE204&gt;=41/2,"C2",IF(CE204&gt;=33/2,"D",IF(CE204&gt;=21/2,"E1",IF(CE204&gt;0,"E2",""))))))))),CE204)</f>
        <v>A1</v>
      </c>
      <c r="CG204" s="686"/>
      <c r="CH204" s="425">
        <f>'STUDENT PROFILE'!$A$8</f>
        <v>2</v>
      </c>
      <c r="CI204" s="426" t="str">
        <f>'STUDENT PROFILE'!$C$8</f>
        <v>Sunny Kumar</v>
      </c>
      <c r="CJ204" s="427">
        <f>'STUDENT PROFILE'!$D$8</f>
        <v>2726</v>
      </c>
      <c r="CK204" s="429">
        <f t="shared" si="185"/>
        <v>8</v>
      </c>
      <c r="CL204" s="429">
        <f t="shared" si="186"/>
        <v>10</v>
      </c>
      <c r="CM204" s="429">
        <f t="shared" si="187"/>
        <v>28.5</v>
      </c>
      <c r="CN204" s="430">
        <f t="shared" si="188"/>
        <v>47</v>
      </c>
      <c r="CO204" s="429">
        <f t="shared" si="189"/>
        <v>10</v>
      </c>
      <c r="CP204" s="429">
        <f t="shared" si="190"/>
        <v>10</v>
      </c>
      <c r="CQ204" s="429">
        <f t="shared" si="191"/>
        <v>28.5</v>
      </c>
      <c r="CR204" s="433">
        <f t="shared" si="192"/>
        <v>49</v>
      </c>
      <c r="CS204" s="433">
        <f t="shared" ref="CS204:CS252" si="228">ROUNDUP((SUM(L204,Z204,BP204,BB204)/4),0)</f>
        <v>95</v>
      </c>
      <c r="CT204" s="433">
        <f t="shared" ref="CT204:CT252" si="229">ROUND((SUM(AI204,BY204)/2),0)</f>
        <v>95</v>
      </c>
      <c r="CU204" s="430">
        <f t="shared" ref="CU204:CU252" si="230">CN204+CR204</f>
        <v>96</v>
      </c>
      <c r="CV204" s="430" t="str">
        <f t="shared" ref="CV204:CV252" si="231">IF(CU204&gt;=91,"A1",IF(CU204&gt;=81,"A2",IF(CU204&gt;=71,"B1",IF(CU204&gt;=61,"B2",IF(CU204&gt;=51,"C1",IF(CU204&gt;=41,"C2",IF(CU204&gt;=33,"D",IF(CU204&gt;=21,"E1",IF(CU204&gt;0,"E2","")))))))))</f>
        <v>A1</v>
      </c>
      <c r="CW204" s="430" t="str">
        <f t="shared" ref="CW204:CW252" si="232">IF(CV204="A1","10",IF(CV204="A2","9",IF(CV204="B1","8",IF(CV204="B2","7",IF(CV204="C1","6",IF(CV204="C2","5",IF(CV204="D","4",IF(CV204="E2","3",IF(CV204="E1","2","")))))))))</f>
        <v>10</v>
      </c>
      <c r="CX204" s="686"/>
      <c r="CY204" s="425">
        <f>'STUDENT PROFILE'!$A$8</f>
        <v>2</v>
      </c>
      <c r="CZ204" s="426" t="str">
        <f>'STUDENT PROFILE'!$C$8</f>
        <v>Sunny Kumar</v>
      </c>
      <c r="DA204" s="471">
        <f>'STUDENT PROFILE'!$D$8</f>
        <v>2726</v>
      </c>
      <c r="DB204" s="429" t="str">
        <f t="shared" ref="DB204:DB252" si="233">M204</f>
        <v>B1</v>
      </c>
      <c r="DC204" s="429" t="str">
        <f t="shared" ref="DC204:DC252" si="234">AA204</f>
        <v>A1</v>
      </c>
      <c r="DD204" s="429" t="str">
        <f t="shared" ref="DD204:DD252" si="235">AJ204</f>
        <v>A1</v>
      </c>
      <c r="DE204" s="430" t="str">
        <f t="shared" ref="DE204:DE252" si="236">AP204</f>
        <v>A1</v>
      </c>
      <c r="DF204" s="429" t="str">
        <f t="shared" ref="DF204:DF252" si="237">BC204</f>
        <v>A1</v>
      </c>
      <c r="DG204" s="429" t="str">
        <f t="shared" ref="DG204:DG252" si="238">BQ204</f>
        <v>A1</v>
      </c>
      <c r="DH204" s="429" t="str">
        <f t="shared" ref="DH204:DH252" si="239">BZ204</f>
        <v>A1</v>
      </c>
      <c r="DI204" s="433">
        <f t="shared" ref="DI204:DI252" si="240">SUM(DF204,DG204,DH204)</f>
        <v>0</v>
      </c>
      <c r="DJ204" s="430" t="str">
        <f t="shared" ref="DJ204:DJ252" si="241">IF(CS204&gt;=91,"A1",IF(CS204&gt;=81,"A2",IF(CS204&gt;=71,"B1",IF(CS204&gt;=61,"B2",IF(CS204&gt;=51,"C1",IF(CS204&gt;=41,"C2",IF(CS204&gt;=33,"D",IF(CS204&gt;=21,"E1",IF(CS204&gt;0,"E2","")))))))))</f>
        <v>A1</v>
      </c>
      <c r="DK204" s="430" t="str">
        <f t="shared" ref="DK204:DK252" si="242">IF(CT204&gt;=91,"A1",IF(CT204&gt;=81,"A2",IF(CT204&gt;=71,"B1",IF(CT204&gt;=61,"B2",IF(CT204&gt;=51,"C1",IF(CT204&gt;=41,"C2",IF(CT204&gt;=33,"D",IF(CT204&gt;=21,"E1",IF(CT204&gt;0,"E2","")))))))))</f>
        <v>A1</v>
      </c>
      <c r="DL204" s="430" t="str">
        <f t="shared" ref="DL204:DL252" si="243">IF(CU204&gt;=91,"A1",IF(CU204&gt;=81,"A2",IF(CU204&gt;=71,"B1",IF(CU204&gt;=61,"B2",IF(CU204&gt;=51,"C1",IF(CU204&gt;=41,"C2",IF(CU204&gt;=33,"D",IF(CU204&gt;=21,"E1",IF(CU204&gt;0,"E2","")))))))))</f>
        <v>A1</v>
      </c>
    </row>
    <row r="205" spans="1:116" ht="15" customHeight="1">
      <c r="A205" s="686"/>
      <c r="B205" s="425">
        <f>'STUDENT PROFILE'!$A$9</f>
        <v>3</v>
      </c>
      <c r="C205" s="426" t="str">
        <f>'STUDENT PROFILE'!$C$9</f>
        <v>Manish</v>
      </c>
      <c r="D205" s="427">
        <f>'STUDENT PROFILE'!$D$9</f>
        <v>2730</v>
      </c>
      <c r="E205" s="428">
        <v>10</v>
      </c>
      <c r="F205" s="428">
        <v>10</v>
      </c>
      <c r="G205" s="428">
        <v>10</v>
      </c>
      <c r="H205" s="428"/>
      <c r="I205" s="428"/>
      <c r="J205" s="428">
        <v>50</v>
      </c>
      <c r="K205" s="429">
        <f t="shared" si="194"/>
        <v>80</v>
      </c>
      <c r="L205" s="429">
        <f t="shared" si="195"/>
        <v>80</v>
      </c>
      <c r="M205" s="430" t="str">
        <f t="shared" si="196"/>
        <v>B1</v>
      </c>
      <c r="N205" s="430" t="str">
        <f t="shared" si="197"/>
        <v>8</v>
      </c>
      <c r="O205" s="728"/>
      <c r="P205" s="425">
        <f>'STUDENT PROFILE'!$A$9</f>
        <v>3</v>
      </c>
      <c r="Q205" s="426" t="str">
        <f>'STUDENT PROFILE'!$C$9</f>
        <v>Manish</v>
      </c>
      <c r="R205" s="427">
        <f>'STUDENT PROFILE'!$D$9</f>
        <v>2730</v>
      </c>
      <c r="S205" s="428">
        <v>10</v>
      </c>
      <c r="T205" s="428">
        <v>10</v>
      </c>
      <c r="U205" s="428">
        <v>10</v>
      </c>
      <c r="V205" s="428"/>
      <c r="W205" s="428"/>
      <c r="X205" s="428">
        <v>50</v>
      </c>
      <c r="Y205" s="429">
        <f t="shared" si="198"/>
        <v>80</v>
      </c>
      <c r="Z205" s="429">
        <f t="shared" si="199"/>
        <v>100</v>
      </c>
      <c r="AA205" s="430" t="str">
        <f t="shared" si="200"/>
        <v>A1</v>
      </c>
      <c r="AB205" s="430" t="str">
        <f t="shared" si="201"/>
        <v>10</v>
      </c>
      <c r="AC205" s="686"/>
      <c r="AD205" s="425">
        <f>'STUDENT PROFILE'!$A$9</f>
        <v>3</v>
      </c>
      <c r="AE205" s="426" t="str">
        <f>'STUDENT PROFILE'!$C$9</f>
        <v>Manish</v>
      </c>
      <c r="AF205" s="427">
        <f>'STUDENT PROFILE'!$D$9</f>
        <v>2730</v>
      </c>
      <c r="AG205" s="431">
        <v>95</v>
      </c>
      <c r="AH205" s="429">
        <f t="shared" si="202"/>
        <v>85.5</v>
      </c>
      <c r="AI205" s="429">
        <f t="shared" si="203"/>
        <v>95</v>
      </c>
      <c r="AJ205" s="430" t="str">
        <f t="shared" si="204"/>
        <v>A1</v>
      </c>
      <c r="AK205" s="430" t="str">
        <f t="shared" si="205"/>
        <v>10</v>
      </c>
      <c r="AL205" s="429">
        <f t="shared" si="206"/>
        <v>8</v>
      </c>
      <c r="AM205" s="429">
        <f t="shared" si="207"/>
        <v>10</v>
      </c>
      <c r="AN205" s="429">
        <f t="shared" si="208"/>
        <v>28.5</v>
      </c>
      <c r="AO205" s="430">
        <f t="shared" si="209"/>
        <v>47</v>
      </c>
      <c r="AP205" s="430" t="str">
        <f t="shared" si="210"/>
        <v>A1</v>
      </c>
      <c r="AQ205" s="686"/>
      <c r="AR205" s="425">
        <f>'STUDENT PROFILE'!$A$9</f>
        <v>3</v>
      </c>
      <c r="AS205" s="426" t="str">
        <f>'STUDENT PROFILE'!$C$9</f>
        <v>Manish</v>
      </c>
      <c r="AT205" s="427">
        <f>'STUDENT PROFILE'!$D$9</f>
        <v>2730</v>
      </c>
      <c r="AU205" s="428">
        <v>10</v>
      </c>
      <c r="AV205" s="428">
        <v>10</v>
      </c>
      <c r="AW205" s="428">
        <v>10</v>
      </c>
      <c r="AX205" s="428"/>
      <c r="AY205" s="428"/>
      <c r="AZ205" s="428">
        <v>50</v>
      </c>
      <c r="BA205" s="429">
        <f t="shared" si="211"/>
        <v>80</v>
      </c>
      <c r="BB205" s="429">
        <f t="shared" si="212"/>
        <v>100</v>
      </c>
      <c r="BC205" s="430" t="str">
        <f t="shared" si="213"/>
        <v>A1</v>
      </c>
      <c r="BD205" s="430" t="str">
        <f t="shared" si="214"/>
        <v>10</v>
      </c>
      <c r="BE205" s="686"/>
      <c r="BF205" s="425">
        <f>'STUDENT PROFILE'!$A$9</f>
        <v>3</v>
      </c>
      <c r="BG205" s="426" t="str">
        <f>'STUDENT PROFILE'!$C$9</f>
        <v>Manish</v>
      </c>
      <c r="BH205" s="427">
        <f>'STUDENT PROFILE'!$D$9</f>
        <v>2730</v>
      </c>
      <c r="BI205" s="428">
        <v>10</v>
      </c>
      <c r="BJ205" s="428">
        <v>10</v>
      </c>
      <c r="BK205" s="428">
        <v>10</v>
      </c>
      <c r="BL205" s="428"/>
      <c r="BM205" s="428"/>
      <c r="BN205" s="428">
        <v>50</v>
      </c>
      <c r="BO205" s="429">
        <f t="shared" si="215"/>
        <v>80</v>
      </c>
      <c r="BP205" s="429">
        <f t="shared" si="216"/>
        <v>100</v>
      </c>
      <c r="BQ205" s="430" t="str">
        <f t="shared" si="217"/>
        <v>A1</v>
      </c>
      <c r="BR205" s="430" t="str">
        <f t="shared" si="218"/>
        <v>10</v>
      </c>
      <c r="BS205" s="686"/>
      <c r="BT205" s="464">
        <f>'STUDENT PROFILE'!$A$9</f>
        <v>3</v>
      </c>
      <c r="BU205" s="465" t="str">
        <f>'STUDENT PROFILE'!$C$9</f>
        <v>Manish</v>
      </c>
      <c r="BV205" s="466">
        <f>'STUDENT PROFILE'!$D$9</f>
        <v>2730</v>
      </c>
      <c r="BW205" s="431">
        <v>95</v>
      </c>
      <c r="BX205" s="429">
        <f t="shared" si="219"/>
        <v>86</v>
      </c>
      <c r="BY205" s="429">
        <f t="shared" si="220"/>
        <v>95</v>
      </c>
      <c r="BZ205" s="430" t="str">
        <f t="shared" si="221"/>
        <v>A1</v>
      </c>
      <c r="CA205" s="430" t="str">
        <f t="shared" si="222"/>
        <v>10</v>
      </c>
      <c r="CB205" s="429">
        <f t="shared" si="223"/>
        <v>10</v>
      </c>
      <c r="CC205" s="429">
        <f t="shared" si="224"/>
        <v>10</v>
      </c>
      <c r="CD205" s="429">
        <f t="shared" si="225"/>
        <v>28.5</v>
      </c>
      <c r="CE205" s="430">
        <f t="shared" si="226"/>
        <v>49</v>
      </c>
      <c r="CF205" s="430" t="str">
        <f t="shared" si="227"/>
        <v>A1</v>
      </c>
      <c r="CG205" s="686"/>
      <c r="CH205" s="425">
        <f>'STUDENT PROFILE'!$A$9</f>
        <v>3</v>
      </c>
      <c r="CI205" s="426" t="str">
        <f>'STUDENT PROFILE'!$C$9</f>
        <v>Manish</v>
      </c>
      <c r="CJ205" s="427">
        <f>'STUDENT PROFILE'!$D$9</f>
        <v>2730</v>
      </c>
      <c r="CK205" s="429">
        <f t="shared" si="185"/>
        <v>8</v>
      </c>
      <c r="CL205" s="429">
        <f t="shared" si="186"/>
        <v>10</v>
      </c>
      <c r="CM205" s="429">
        <f t="shared" si="187"/>
        <v>28.5</v>
      </c>
      <c r="CN205" s="430">
        <f t="shared" si="188"/>
        <v>47</v>
      </c>
      <c r="CO205" s="429">
        <f t="shared" si="189"/>
        <v>10</v>
      </c>
      <c r="CP205" s="429">
        <f t="shared" si="190"/>
        <v>10</v>
      </c>
      <c r="CQ205" s="429">
        <f t="shared" si="191"/>
        <v>28.5</v>
      </c>
      <c r="CR205" s="433">
        <f t="shared" si="192"/>
        <v>49</v>
      </c>
      <c r="CS205" s="433">
        <f t="shared" si="228"/>
        <v>95</v>
      </c>
      <c r="CT205" s="433">
        <f t="shared" si="229"/>
        <v>95</v>
      </c>
      <c r="CU205" s="430">
        <f t="shared" si="230"/>
        <v>96</v>
      </c>
      <c r="CV205" s="430" t="str">
        <f t="shared" si="231"/>
        <v>A1</v>
      </c>
      <c r="CW205" s="430" t="str">
        <f t="shared" si="232"/>
        <v>10</v>
      </c>
      <c r="CX205" s="686"/>
      <c r="CY205" s="425">
        <f>'STUDENT PROFILE'!$A$9</f>
        <v>3</v>
      </c>
      <c r="CZ205" s="426" t="str">
        <f>'STUDENT PROFILE'!$C$9</f>
        <v>Manish</v>
      </c>
      <c r="DA205" s="471">
        <f>'STUDENT PROFILE'!$D$9</f>
        <v>2730</v>
      </c>
      <c r="DB205" s="429" t="str">
        <f t="shared" si="233"/>
        <v>B1</v>
      </c>
      <c r="DC205" s="429" t="str">
        <f t="shared" si="234"/>
        <v>A1</v>
      </c>
      <c r="DD205" s="429" t="str">
        <f t="shared" si="235"/>
        <v>A1</v>
      </c>
      <c r="DE205" s="430" t="str">
        <f t="shared" si="236"/>
        <v>A1</v>
      </c>
      <c r="DF205" s="429" t="str">
        <f t="shared" si="237"/>
        <v>A1</v>
      </c>
      <c r="DG205" s="429" t="str">
        <f t="shared" si="238"/>
        <v>A1</v>
      </c>
      <c r="DH205" s="429" t="str">
        <f t="shared" si="239"/>
        <v>A1</v>
      </c>
      <c r="DI205" s="433">
        <f t="shared" si="240"/>
        <v>0</v>
      </c>
      <c r="DJ205" s="430" t="str">
        <f t="shared" si="241"/>
        <v>A1</v>
      </c>
      <c r="DK205" s="430" t="str">
        <f t="shared" si="242"/>
        <v>A1</v>
      </c>
      <c r="DL205" s="430" t="str">
        <f t="shared" si="243"/>
        <v>A1</v>
      </c>
    </row>
    <row r="206" spans="1:116" ht="15" customHeight="1">
      <c r="A206" s="686"/>
      <c r="B206" s="425">
        <f>'STUDENT PROFILE'!$A$10</f>
        <v>4</v>
      </c>
      <c r="C206" s="426" t="str">
        <f>'STUDENT PROFILE'!$C$10</f>
        <v>Sunil</v>
      </c>
      <c r="D206" s="427">
        <f>'STUDENT PROFILE'!$D$10</f>
        <v>2731</v>
      </c>
      <c r="E206" s="428">
        <v>10</v>
      </c>
      <c r="F206" s="428">
        <v>10</v>
      </c>
      <c r="G206" s="428">
        <v>10</v>
      </c>
      <c r="H206" s="428"/>
      <c r="I206" s="428"/>
      <c r="J206" s="428">
        <v>50</v>
      </c>
      <c r="K206" s="429">
        <f t="shared" si="194"/>
        <v>80</v>
      </c>
      <c r="L206" s="429">
        <f t="shared" si="195"/>
        <v>80</v>
      </c>
      <c r="M206" s="430" t="str">
        <f t="shared" si="196"/>
        <v>B1</v>
      </c>
      <c r="N206" s="430" t="str">
        <f t="shared" si="197"/>
        <v>8</v>
      </c>
      <c r="O206" s="728"/>
      <c r="P206" s="425">
        <f>'STUDENT PROFILE'!$A$10</f>
        <v>4</v>
      </c>
      <c r="Q206" s="426" t="str">
        <f>'STUDENT PROFILE'!$C$10</f>
        <v>Sunil</v>
      </c>
      <c r="R206" s="427">
        <f>'STUDENT PROFILE'!$D$10</f>
        <v>2731</v>
      </c>
      <c r="S206" s="428">
        <v>10</v>
      </c>
      <c r="T206" s="428">
        <v>10</v>
      </c>
      <c r="U206" s="428">
        <v>10</v>
      </c>
      <c r="V206" s="428"/>
      <c r="W206" s="428"/>
      <c r="X206" s="428">
        <v>50</v>
      </c>
      <c r="Y206" s="429">
        <f t="shared" si="198"/>
        <v>80</v>
      </c>
      <c r="Z206" s="429">
        <f t="shared" si="199"/>
        <v>100</v>
      </c>
      <c r="AA206" s="430" t="str">
        <f t="shared" si="200"/>
        <v>A1</v>
      </c>
      <c r="AB206" s="430" t="str">
        <f t="shared" si="201"/>
        <v>10</v>
      </c>
      <c r="AC206" s="686"/>
      <c r="AD206" s="425">
        <f>'STUDENT PROFILE'!$A$10</f>
        <v>4</v>
      </c>
      <c r="AE206" s="426" t="str">
        <f>'STUDENT PROFILE'!$C$10</f>
        <v>Sunil</v>
      </c>
      <c r="AF206" s="427">
        <f>'STUDENT PROFILE'!$D$10</f>
        <v>2731</v>
      </c>
      <c r="AG206" s="431">
        <v>95</v>
      </c>
      <c r="AH206" s="429">
        <f t="shared" si="202"/>
        <v>85.5</v>
      </c>
      <c r="AI206" s="429">
        <f t="shared" si="203"/>
        <v>95</v>
      </c>
      <c r="AJ206" s="430" t="str">
        <f t="shared" si="204"/>
        <v>A1</v>
      </c>
      <c r="AK206" s="430" t="str">
        <f t="shared" si="205"/>
        <v>10</v>
      </c>
      <c r="AL206" s="429">
        <f t="shared" si="206"/>
        <v>8</v>
      </c>
      <c r="AM206" s="429">
        <f t="shared" si="207"/>
        <v>10</v>
      </c>
      <c r="AN206" s="429">
        <f t="shared" si="208"/>
        <v>28.5</v>
      </c>
      <c r="AO206" s="430">
        <f t="shared" si="209"/>
        <v>47</v>
      </c>
      <c r="AP206" s="430" t="str">
        <f t="shared" si="210"/>
        <v>A1</v>
      </c>
      <c r="AQ206" s="686"/>
      <c r="AR206" s="425">
        <f>'STUDENT PROFILE'!$A$10</f>
        <v>4</v>
      </c>
      <c r="AS206" s="426" t="str">
        <f>'STUDENT PROFILE'!$C$10</f>
        <v>Sunil</v>
      </c>
      <c r="AT206" s="427">
        <f>'STUDENT PROFILE'!$D$10</f>
        <v>2731</v>
      </c>
      <c r="AU206" s="428">
        <v>10</v>
      </c>
      <c r="AV206" s="428">
        <v>10</v>
      </c>
      <c r="AW206" s="428">
        <v>10</v>
      </c>
      <c r="AX206" s="428"/>
      <c r="AY206" s="428"/>
      <c r="AZ206" s="428">
        <v>50</v>
      </c>
      <c r="BA206" s="429">
        <f t="shared" si="211"/>
        <v>80</v>
      </c>
      <c r="BB206" s="429">
        <f t="shared" si="212"/>
        <v>100</v>
      </c>
      <c r="BC206" s="430" t="str">
        <f t="shared" si="213"/>
        <v>A1</v>
      </c>
      <c r="BD206" s="430" t="str">
        <f t="shared" si="214"/>
        <v>10</v>
      </c>
      <c r="BE206" s="686"/>
      <c r="BF206" s="425">
        <f>'STUDENT PROFILE'!$A$10</f>
        <v>4</v>
      </c>
      <c r="BG206" s="426" t="str">
        <f>'STUDENT PROFILE'!$C$10</f>
        <v>Sunil</v>
      </c>
      <c r="BH206" s="427">
        <f>'STUDENT PROFILE'!$D$10</f>
        <v>2731</v>
      </c>
      <c r="BI206" s="428">
        <v>10</v>
      </c>
      <c r="BJ206" s="428">
        <v>10</v>
      </c>
      <c r="BK206" s="428">
        <v>10</v>
      </c>
      <c r="BL206" s="428"/>
      <c r="BM206" s="428"/>
      <c r="BN206" s="428">
        <v>50</v>
      </c>
      <c r="BO206" s="429">
        <f t="shared" si="215"/>
        <v>80</v>
      </c>
      <c r="BP206" s="429">
        <f t="shared" si="216"/>
        <v>100</v>
      </c>
      <c r="BQ206" s="430" t="str">
        <f t="shared" si="217"/>
        <v>A1</v>
      </c>
      <c r="BR206" s="430" t="str">
        <f t="shared" si="218"/>
        <v>10</v>
      </c>
      <c r="BS206" s="686"/>
      <c r="BT206" s="464">
        <f>'STUDENT PROFILE'!$A$10</f>
        <v>4</v>
      </c>
      <c r="BU206" s="465" t="str">
        <f>'STUDENT PROFILE'!$C$10</f>
        <v>Sunil</v>
      </c>
      <c r="BV206" s="466">
        <f>'STUDENT PROFILE'!$D$10</f>
        <v>2731</v>
      </c>
      <c r="BW206" s="431">
        <v>95</v>
      </c>
      <c r="BX206" s="429">
        <f t="shared" si="219"/>
        <v>86</v>
      </c>
      <c r="BY206" s="429">
        <f t="shared" si="220"/>
        <v>95</v>
      </c>
      <c r="BZ206" s="430" t="str">
        <f t="shared" si="221"/>
        <v>A1</v>
      </c>
      <c r="CA206" s="430" t="str">
        <f t="shared" si="222"/>
        <v>10</v>
      </c>
      <c r="CB206" s="429">
        <f t="shared" si="223"/>
        <v>10</v>
      </c>
      <c r="CC206" s="429">
        <f t="shared" si="224"/>
        <v>10</v>
      </c>
      <c r="CD206" s="429">
        <f t="shared" si="225"/>
        <v>28.5</v>
      </c>
      <c r="CE206" s="430">
        <f t="shared" si="226"/>
        <v>49</v>
      </c>
      <c r="CF206" s="430" t="str">
        <f t="shared" si="227"/>
        <v>A1</v>
      </c>
      <c r="CG206" s="686"/>
      <c r="CH206" s="425">
        <f>'STUDENT PROFILE'!$A$10</f>
        <v>4</v>
      </c>
      <c r="CI206" s="426" t="str">
        <f>'STUDENT PROFILE'!$C$10</f>
        <v>Sunil</v>
      </c>
      <c r="CJ206" s="427">
        <f>'STUDENT PROFILE'!$D$10</f>
        <v>2731</v>
      </c>
      <c r="CK206" s="429">
        <f t="shared" si="185"/>
        <v>8</v>
      </c>
      <c r="CL206" s="429">
        <f t="shared" si="186"/>
        <v>10</v>
      </c>
      <c r="CM206" s="429">
        <f t="shared" si="187"/>
        <v>28.5</v>
      </c>
      <c r="CN206" s="430">
        <f t="shared" si="188"/>
        <v>47</v>
      </c>
      <c r="CO206" s="429">
        <f t="shared" si="189"/>
        <v>10</v>
      </c>
      <c r="CP206" s="429">
        <f t="shared" si="190"/>
        <v>10</v>
      </c>
      <c r="CQ206" s="429">
        <f t="shared" si="191"/>
        <v>28.5</v>
      </c>
      <c r="CR206" s="433">
        <f t="shared" si="192"/>
        <v>49</v>
      </c>
      <c r="CS206" s="433">
        <f t="shared" si="228"/>
        <v>95</v>
      </c>
      <c r="CT206" s="433">
        <f t="shared" si="229"/>
        <v>95</v>
      </c>
      <c r="CU206" s="430">
        <f t="shared" si="230"/>
        <v>96</v>
      </c>
      <c r="CV206" s="430" t="str">
        <f t="shared" si="231"/>
        <v>A1</v>
      </c>
      <c r="CW206" s="430" t="str">
        <f t="shared" si="232"/>
        <v>10</v>
      </c>
      <c r="CX206" s="686"/>
      <c r="CY206" s="425">
        <f>'STUDENT PROFILE'!$A$10</f>
        <v>4</v>
      </c>
      <c r="CZ206" s="426" t="str">
        <f>'STUDENT PROFILE'!$C$10</f>
        <v>Sunil</v>
      </c>
      <c r="DA206" s="471">
        <f>'STUDENT PROFILE'!$D$10</f>
        <v>2731</v>
      </c>
      <c r="DB206" s="429" t="str">
        <f t="shared" si="233"/>
        <v>B1</v>
      </c>
      <c r="DC206" s="429" t="str">
        <f t="shared" si="234"/>
        <v>A1</v>
      </c>
      <c r="DD206" s="429" t="str">
        <f t="shared" si="235"/>
        <v>A1</v>
      </c>
      <c r="DE206" s="430" t="str">
        <f t="shared" si="236"/>
        <v>A1</v>
      </c>
      <c r="DF206" s="429" t="str">
        <f t="shared" si="237"/>
        <v>A1</v>
      </c>
      <c r="DG206" s="429" t="str">
        <f t="shared" si="238"/>
        <v>A1</v>
      </c>
      <c r="DH206" s="429" t="str">
        <f t="shared" si="239"/>
        <v>A1</v>
      </c>
      <c r="DI206" s="433">
        <f t="shared" si="240"/>
        <v>0</v>
      </c>
      <c r="DJ206" s="430" t="str">
        <f t="shared" si="241"/>
        <v>A1</v>
      </c>
      <c r="DK206" s="430" t="str">
        <f t="shared" si="242"/>
        <v>A1</v>
      </c>
      <c r="DL206" s="430" t="str">
        <f t="shared" si="243"/>
        <v>A1</v>
      </c>
    </row>
    <row r="207" spans="1:116" ht="15" customHeight="1">
      <c r="A207" s="686"/>
      <c r="B207" s="425">
        <f>'STUDENT PROFILE'!$A$11</f>
        <v>5</v>
      </c>
      <c r="C207" s="426" t="str">
        <f>'STUDENT PROFILE'!$C$11</f>
        <v>Jaibeer</v>
      </c>
      <c r="D207" s="427">
        <f>'STUDENT PROFILE'!$D$11</f>
        <v>2732</v>
      </c>
      <c r="E207" s="428">
        <v>10</v>
      </c>
      <c r="F207" s="428">
        <v>10</v>
      </c>
      <c r="G207" s="428">
        <v>10</v>
      </c>
      <c r="H207" s="428"/>
      <c r="I207" s="428"/>
      <c r="J207" s="428">
        <v>50</v>
      </c>
      <c r="K207" s="429">
        <f t="shared" si="194"/>
        <v>80</v>
      </c>
      <c r="L207" s="429">
        <f t="shared" si="195"/>
        <v>80</v>
      </c>
      <c r="M207" s="430" t="str">
        <f t="shared" si="196"/>
        <v>B1</v>
      </c>
      <c r="N207" s="430" t="str">
        <f t="shared" si="197"/>
        <v>8</v>
      </c>
      <c r="O207" s="728"/>
      <c r="P207" s="425">
        <f>'STUDENT PROFILE'!$A$11</f>
        <v>5</v>
      </c>
      <c r="Q207" s="426" t="str">
        <f>'STUDENT PROFILE'!$C$11</f>
        <v>Jaibeer</v>
      </c>
      <c r="R207" s="427">
        <f>'STUDENT PROFILE'!$D$11</f>
        <v>2732</v>
      </c>
      <c r="S207" s="428">
        <v>10</v>
      </c>
      <c r="T207" s="428">
        <v>10</v>
      </c>
      <c r="U207" s="428">
        <v>10</v>
      </c>
      <c r="V207" s="428"/>
      <c r="W207" s="428"/>
      <c r="X207" s="428">
        <v>50</v>
      </c>
      <c r="Y207" s="429">
        <f t="shared" si="198"/>
        <v>80</v>
      </c>
      <c r="Z207" s="429">
        <f t="shared" si="199"/>
        <v>100</v>
      </c>
      <c r="AA207" s="430" t="str">
        <f t="shared" si="200"/>
        <v>A1</v>
      </c>
      <c r="AB207" s="430" t="str">
        <f t="shared" si="201"/>
        <v>10</v>
      </c>
      <c r="AC207" s="686"/>
      <c r="AD207" s="425">
        <f>'STUDENT PROFILE'!$A$11</f>
        <v>5</v>
      </c>
      <c r="AE207" s="426" t="str">
        <f>'STUDENT PROFILE'!$C$11</f>
        <v>Jaibeer</v>
      </c>
      <c r="AF207" s="427">
        <f>'STUDENT PROFILE'!$D$11</f>
        <v>2732</v>
      </c>
      <c r="AG207" s="431">
        <v>95</v>
      </c>
      <c r="AH207" s="429">
        <f t="shared" si="202"/>
        <v>85.5</v>
      </c>
      <c r="AI207" s="429">
        <f t="shared" si="203"/>
        <v>95</v>
      </c>
      <c r="AJ207" s="430" t="str">
        <f t="shared" si="204"/>
        <v>A1</v>
      </c>
      <c r="AK207" s="430" t="str">
        <f t="shared" si="205"/>
        <v>10</v>
      </c>
      <c r="AL207" s="429">
        <f t="shared" si="206"/>
        <v>8</v>
      </c>
      <c r="AM207" s="429">
        <f t="shared" si="207"/>
        <v>10</v>
      </c>
      <c r="AN207" s="429">
        <f t="shared" si="208"/>
        <v>28.5</v>
      </c>
      <c r="AO207" s="430">
        <f t="shared" si="209"/>
        <v>47</v>
      </c>
      <c r="AP207" s="430" t="str">
        <f t="shared" si="210"/>
        <v>A1</v>
      </c>
      <c r="AQ207" s="686"/>
      <c r="AR207" s="425">
        <f>'STUDENT PROFILE'!$A$11</f>
        <v>5</v>
      </c>
      <c r="AS207" s="426" t="str">
        <f>'STUDENT PROFILE'!$C$11</f>
        <v>Jaibeer</v>
      </c>
      <c r="AT207" s="427">
        <f>'STUDENT PROFILE'!$D$11</f>
        <v>2732</v>
      </c>
      <c r="AU207" s="428">
        <v>10</v>
      </c>
      <c r="AV207" s="428">
        <v>10</v>
      </c>
      <c r="AW207" s="428">
        <v>10</v>
      </c>
      <c r="AX207" s="428"/>
      <c r="AY207" s="428"/>
      <c r="AZ207" s="428">
        <v>50</v>
      </c>
      <c r="BA207" s="429">
        <f t="shared" si="211"/>
        <v>80</v>
      </c>
      <c r="BB207" s="429">
        <f t="shared" si="212"/>
        <v>100</v>
      </c>
      <c r="BC207" s="430" t="str">
        <f t="shared" si="213"/>
        <v>A1</v>
      </c>
      <c r="BD207" s="430" t="str">
        <f t="shared" si="214"/>
        <v>10</v>
      </c>
      <c r="BE207" s="686"/>
      <c r="BF207" s="425">
        <f>'STUDENT PROFILE'!$A$11</f>
        <v>5</v>
      </c>
      <c r="BG207" s="426" t="str">
        <f>'STUDENT PROFILE'!$C$11</f>
        <v>Jaibeer</v>
      </c>
      <c r="BH207" s="427">
        <f>'STUDENT PROFILE'!$D$11</f>
        <v>2732</v>
      </c>
      <c r="BI207" s="428">
        <v>10</v>
      </c>
      <c r="BJ207" s="428">
        <v>10</v>
      </c>
      <c r="BK207" s="428">
        <v>10</v>
      </c>
      <c r="BL207" s="428"/>
      <c r="BM207" s="428"/>
      <c r="BN207" s="428">
        <v>50</v>
      </c>
      <c r="BO207" s="429">
        <f t="shared" si="215"/>
        <v>80</v>
      </c>
      <c r="BP207" s="429">
        <f t="shared" si="216"/>
        <v>100</v>
      </c>
      <c r="BQ207" s="430" t="str">
        <f t="shared" si="217"/>
        <v>A1</v>
      </c>
      <c r="BR207" s="430" t="str">
        <f t="shared" si="218"/>
        <v>10</v>
      </c>
      <c r="BS207" s="686"/>
      <c r="BT207" s="464">
        <f>'STUDENT PROFILE'!$A$11</f>
        <v>5</v>
      </c>
      <c r="BU207" s="465" t="str">
        <f>'STUDENT PROFILE'!$C$11</f>
        <v>Jaibeer</v>
      </c>
      <c r="BV207" s="466">
        <f>'STUDENT PROFILE'!$D$11</f>
        <v>2732</v>
      </c>
      <c r="BW207" s="431">
        <v>95</v>
      </c>
      <c r="BX207" s="429">
        <f t="shared" si="219"/>
        <v>86</v>
      </c>
      <c r="BY207" s="429">
        <f t="shared" si="220"/>
        <v>95</v>
      </c>
      <c r="BZ207" s="430" t="str">
        <f t="shared" si="221"/>
        <v>A1</v>
      </c>
      <c r="CA207" s="430" t="str">
        <f t="shared" si="222"/>
        <v>10</v>
      </c>
      <c r="CB207" s="429">
        <f t="shared" si="223"/>
        <v>10</v>
      </c>
      <c r="CC207" s="429">
        <f t="shared" si="224"/>
        <v>10</v>
      </c>
      <c r="CD207" s="429">
        <f t="shared" si="225"/>
        <v>28.5</v>
      </c>
      <c r="CE207" s="430">
        <f t="shared" si="226"/>
        <v>49</v>
      </c>
      <c r="CF207" s="430" t="str">
        <f t="shared" si="227"/>
        <v>A1</v>
      </c>
      <c r="CG207" s="686"/>
      <c r="CH207" s="425">
        <f>'STUDENT PROFILE'!$A$11</f>
        <v>5</v>
      </c>
      <c r="CI207" s="426" t="str">
        <f>'STUDENT PROFILE'!$C$11</f>
        <v>Jaibeer</v>
      </c>
      <c r="CJ207" s="427">
        <f>'STUDENT PROFILE'!$D$11</f>
        <v>2732</v>
      </c>
      <c r="CK207" s="429">
        <f t="shared" si="185"/>
        <v>8</v>
      </c>
      <c r="CL207" s="429">
        <f t="shared" si="186"/>
        <v>10</v>
      </c>
      <c r="CM207" s="429">
        <f t="shared" si="187"/>
        <v>28.5</v>
      </c>
      <c r="CN207" s="430">
        <f t="shared" si="188"/>
        <v>47</v>
      </c>
      <c r="CO207" s="429">
        <f t="shared" si="189"/>
        <v>10</v>
      </c>
      <c r="CP207" s="429">
        <f t="shared" si="190"/>
        <v>10</v>
      </c>
      <c r="CQ207" s="429">
        <f t="shared" si="191"/>
        <v>28.5</v>
      </c>
      <c r="CR207" s="433">
        <f t="shared" si="192"/>
        <v>49</v>
      </c>
      <c r="CS207" s="433">
        <f t="shared" si="228"/>
        <v>95</v>
      </c>
      <c r="CT207" s="433">
        <f t="shared" si="229"/>
        <v>95</v>
      </c>
      <c r="CU207" s="430">
        <f t="shared" si="230"/>
        <v>96</v>
      </c>
      <c r="CV207" s="430" t="str">
        <f t="shared" si="231"/>
        <v>A1</v>
      </c>
      <c r="CW207" s="430" t="str">
        <f t="shared" si="232"/>
        <v>10</v>
      </c>
      <c r="CX207" s="686"/>
      <c r="CY207" s="425">
        <f>'STUDENT PROFILE'!$A$11</f>
        <v>5</v>
      </c>
      <c r="CZ207" s="426" t="str">
        <f>'STUDENT PROFILE'!$C$11</f>
        <v>Jaibeer</v>
      </c>
      <c r="DA207" s="471">
        <f>'STUDENT PROFILE'!$D$11</f>
        <v>2732</v>
      </c>
      <c r="DB207" s="429" t="str">
        <f t="shared" si="233"/>
        <v>B1</v>
      </c>
      <c r="DC207" s="429" t="str">
        <f t="shared" si="234"/>
        <v>A1</v>
      </c>
      <c r="DD207" s="429" t="str">
        <f t="shared" si="235"/>
        <v>A1</v>
      </c>
      <c r="DE207" s="430" t="str">
        <f t="shared" si="236"/>
        <v>A1</v>
      </c>
      <c r="DF207" s="429" t="str">
        <f t="shared" si="237"/>
        <v>A1</v>
      </c>
      <c r="DG207" s="429" t="str">
        <f t="shared" si="238"/>
        <v>A1</v>
      </c>
      <c r="DH207" s="429" t="str">
        <f t="shared" si="239"/>
        <v>A1</v>
      </c>
      <c r="DI207" s="433">
        <f t="shared" si="240"/>
        <v>0</v>
      </c>
      <c r="DJ207" s="430" t="str">
        <f t="shared" si="241"/>
        <v>A1</v>
      </c>
      <c r="DK207" s="430" t="str">
        <f t="shared" si="242"/>
        <v>A1</v>
      </c>
      <c r="DL207" s="430" t="str">
        <f t="shared" si="243"/>
        <v>A1</v>
      </c>
    </row>
    <row r="208" spans="1:116" ht="15" customHeight="1">
      <c r="A208" s="686"/>
      <c r="B208" s="425">
        <f>'STUDENT PROFILE'!$A$12</f>
        <v>6</v>
      </c>
      <c r="C208" s="426" t="str">
        <f>'STUDENT PROFILE'!$C$12</f>
        <v>Nitish Kumar</v>
      </c>
      <c r="D208" s="427">
        <f>'STUDENT PROFILE'!$D$12</f>
        <v>2734</v>
      </c>
      <c r="E208" s="428">
        <v>8</v>
      </c>
      <c r="F208" s="428">
        <v>8</v>
      </c>
      <c r="G208" s="428">
        <v>8</v>
      </c>
      <c r="H208" s="428"/>
      <c r="I208" s="428"/>
      <c r="J208" s="428">
        <v>45</v>
      </c>
      <c r="K208" s="429">
        <f t="shared" si="194"/>
        <v>69</v>
      </c>
      <c r="L208" s="429">
        <f t="shared" si="195"/>
        <v>69</v>
      </c>
      <c r="M208" s="430" t="str">
        <f t="shared" si="196"/>
        <v>B2</v>
      </c>
      <c r="N208" s="430" t="str">
        <f t="shared" si="197"/>
        <v>7</v>
      </c>
      <c r="O208" s="728"/>
      <c r="P208" s="425">
        <f>'STUDENT PROFILE'!$A$12</f>
        <v>6</v>
      </c>
      <c r="Q208" s="426" t="str">
        <f>'STUDENT PROFILE'!$C$12</f>
        <v>Nitish Kumar</v>
      </c>
      <c r="R208" s="427">
        <f>'STUDENT PROFILE'!$D$12</f>
        <v>2734</v>
      </c>
      <c r="S208" s="428">
        <v>8</v>
      </c>
      <c r="T208" s="428">
        <v>8</v>
      </c>
      <c r="U208" s="428">
        <v>8</v>
      </c>
      <c r="V208" s="428"/>
      <c r="W208" s="428"/>
      <c r="X208" s="428">
        <v>45</v>
      </c>
      <c r="Y208" s="429">
        <f t="shared" si="198"/>
        <v>69</v>
      </c>
      <c r="Z208" s="429">
        <f t="shared" si="199"/>
        <v>87</v>
      </c>
      <c r="AA208" s="430" t="str">
        <f t="shared" si="200"/>
        <v>A2</v>
      </c>
      <c r="AB208" s="430" t="str">
        <f t="shared" si="201"/>
        <v>9</v>
      </c>
      <c r="AC208" s="686"/>
      <c r="AD208" s="425">
        <f>'STUDENT PROFILE'!$A$12</f>
        <v>6</v>
      </c>
      <c r="AE208" s="426" t="str">
        <f>'STUDENT PROFILE'!$C$12</f>
        <v>Nitish Kumar</v>
      </c>
      <c r="AF208" s="427">
        <f>'STUDENT PROFILE'!$D$12</f>
        <v>2734</v>
      </c>
      <c r="AG208" s="431">
        <v>90</v>
      </c>
      <c r="AH208" s="429">
        <f t="shared" si="202"/>
        <v>81</v>
      </c>
      <c r="AI208" s="429">
        <f t="shared" si="203"/>
        <v>90</v>
      </c>
      <c r="AJ208" s="430" t="str">
        <f t="shared" si="204"/>
        <v>A2</v>
      </c>
      <c r="AK208" s="430" t="str">
        <f t="shared" si="205"/>
        <v>9</v>
      </c>
      <c r="AL208" s="429">
        <f t="shared" si="206"/>
        <v>6.9</v>
      </c>
      <c r="AM208" s="429">
        <f t="shared" si="207"/>
        <v>8.6999999999999993</v>
      </c>
      <c r="AN208" s="429">
        <f t="shared" si="208"/>
        <v>27</v>
      </c>
      <c r="AO208" s="430">
        <f t="shared" si="209"/>
        <v>43</v>
      </c>
      <c r="AP208" s="430" t="str">
        <f t="shared" si="210"/>
        <v>A2</v>
      </c>
      <c r="AQ208" s="686"/>
      <c r="AR208" s="425">
        <f>'STUDENT PROFILE'!$A$12</f>
        <v>6</v>
      </c>
      <c r="AS208" s="426" t="str">
        <f>'STUDENT PROFILE'!$C$12</f>
        <v>Nitish Kumar</v>
      </c>
      <c r="AT208" s="427">
        <f>'STUDENT PROFILE'!$D$12</f>
        <v>2734</v>
      </c>
      <c r="AU208" s="428">
        <v>8</v>
      </c>
      <c r="AV208" s="428">
        <v>8</v>
      </c>
      <c r="AW208" s="428">
        <v>8</v>
      </c>
      <c r="AX208" s="428"/>
      <c r="AY208" s="428"/>
      <c r="AZ208" s="428">
        <v>45</v>
      </c>
      <c r="BA208" s="429">
        <f t="shared" si="211"/>
        <v>69</v>
      </c>
      <c r="BB208" s="429">
        <f t="shared" si="212"/>
        <v>87</v>
      </c>
      <c r="BC208" s="430" t="str">
        <f t="shared" si="213"/>
        <v>A2</v>
      </c>
      <c r="BD208" s="430" t="str">
        <f t="shared" si="214"/>
        <v>9</v>
      </c>
      <c r="BE208" s="686"/>
      <c r="BF208" s="425">
        <f>'STUDENT PROFILE'!$A$12</f>
        <v>6</v>
      </c>
      <c r="BG208" s="426" t="str">
        <f>'STUDENT PROFILE'!$C$12</f>
        <v>Nitish Kumar</v>
      </c>
      <c r="BH208" s="427">
        <f>'STUDENT PROFILE'!$D$12</f>
        <v>2734</v>
      </c>
      <c r="BI208" s="428">
        <v>8</v>
      </c>
      <c r="BJ208" s="428">
        <v>8</v>
      </c>
      <c r="BK208" s="428">
        <v>8</v>
      </c>
      <c r="BL208" s="428"/>
      <c r="BM208" s="428"/>
      <c r="BN208" s="428">
        <v>45</v>
      </c>
      <c r="BO208" s="429">
        <f t="shared" si="215"/>
        <v>69</v>
      </c>
      <c r="BP208" s="429">
        <f t="shared" si="216"/>
        <v>87</v>
      </c>
      <c r="BQ208" s="430" t="str">
        <f t="shared" si="217"/>
        <v>A2</v>
      </c>
      <c r="BR208" s="430" t="str">
        <f t="shared" si="218"/>
        <v>9</v>
      </c>
      <c r="BS208" s="686"/>
      <c r="BT208" s="464">
        <f>'STUDENT PROFILE'!$A$12</f>
        <v>6</v>
      </c>
      <c r="BU208" s="465" t="str">
        <f>'STUDENT PROFILE'!$C$12</f>
        <v>Nitish Kumar</v>
      </c>
      <c r="BV208" s="466">
        <f>'STUDENT PROFILE'!$D$12</f>
        <v>2734</v>
      </c>
      <c r="BW208" s="431">
        <v>90</v>
      </c>
      <c r="BX208" s="429">
        <f t="shared" si="219"/>
        <v>81</v>
      </c>
      <c r="BY208" s="429">
        <f t="shared" si="220"/>
        <v>90</v>
      </c>
      <c r="BZ208" s="430" t="str">
        <f t="shared" si="221"/>
        <v>A2</v>
      </c>
      <c r="CA208" s="430" t="str">
        <f t="shared" si="222"/>
        <v>9</v>
      </c>
      <c r="CB208" s="429">
        <f t="shared" si="223"/>
        <v>8.6999999999999993</v>
      </c>
      <c r="CC208" s="429">
        <f t="shared" si="224"/>
        <v>8.6999999999999993</v>
      </c>
      <c r="CD208" s="429">
        <f t="shared" si="225"/>
        <v>27</v>
      </c>
      <c r="CE208" s="430">
        <f t="shared" si="226"/>
        <v>44</v>
      </c>
      <c r="CF208" s="430" t="str">
        <f t="shared" si="227"/>
        <v>A2</v>
      </c>
      <c r="CG208" s="686"/>
      <c r="CH208" s="425">
        <f>'STUDENT PROFILE'!$A$12</f>
        <v>6</v>
      </c>
      <c r="CI208" s="426" t="str">
        <f>'STUDENT PROFILE'!$C$12</f>
        <v>Nitish Kumar</v>
      </c>
      <c r="CJ208" s="427">
        <f>'STUDENT PROFILE'!$D$12</f>
        <v>2734</v>
      </c>
      <c r="CK208" s="429">
        <f t="shared" si="185"/>
        <v>6.9</v>
      </c>
      <c r="CL208" s="429">
        <f t="shared" si="186"/>
        <v>8.6999999999999993</v>
      </c>
      <c r="CM208" s="429">
        <f t="shared" si="187"/>
        <v>27</v>
      </c>
      <c r="CN208" s="430">
        <f t="shared" si="188"/>
        <v>43</v>
      </c>
      <c r="CO208" s="429">
        <f t="shared" si="189"/>
        <v>8.6999999999999993</v>
      </c>
      <c r="CP208" s="429">
        <f t="shared" si="190"/>
        <v>8.6999999999999993</v>
      </c>
      <c r="CQ208" s="429">
        <f t="shared" si="191"/>
        <v>27</v>
      </c>
      <c r="CR208" s="433">
        <f t="shared" si="192"/>
        <v>44</v>
      </c>
      <c r="CS208" s="433">
        <f t="shared" si="228"/>
        <v>83</v>
      </c>
      <c r="CT208" s="433">
        <f t="shared" si="229"/>
        <v>90</v>
      </c>
      <c r="CU208" s="430">
        <f t="shared" si="230"/>
        <v>87</v>
      </c>
      <c r="CV208" s="430" t="str">
        <f t="shared" si="231"/>
        <v>A2</v>
      </c>
      <c r="CW208" s="430" t="str">
        <f t="shared" si="232"/>
        <v>9</v>
      </c>
      <c r="CX208" s="686"/>
      <c r="CY208" s="425">
        <f>'STUDENT PROFILE'!$A$12</f>
        <v>6</v>
      </c>
      <c r="CZ208" s="426" t="str">
        <f>'STUDENT PROFILE'!$C$12</f>
        <v>Nitish Kumar</v>
      </c>
      <c r="DA208" s="471">
        <f>'STUDENT PROFILE'!$D$12</f>
        <v>2734</v>
      </c>
      <c r="DB208" s="429" t="str">
        <f t="shared" si="233"/>
        <v>B2</v>
      </c>
      <c r="DC208" s="429" t="str">
        <f t="shared" si="234"/>
        <v>A2</v>
      </c>
      <c r="DD208" s="429" t="str">
        <f t="shared" si="235"/>
        <v>A2</v>
      </c>
      <c r="DE208" s="430" t="str">
        <f t="shared" si="236"/>
        <v>A2</v>
      </c>
      <c r="DF208" s="429" t="str">
        <f t="shared" si="237"/>
        <v>A2</v>
      </c>
      <c r="DG208" s="429" t="str">
        <f t="shared" si="238"/>
        <v>A2</v>
      </c>
      <c r="DH208" s="429" t="str">
        <f t="shared" si="239"/>
        <v>A2</v>
      </c>
      <c r="DI208" s="433">
        <f t="shared" si="240"/>
        <v>0</v>
      </c>
      <c r="DJ208" s="430" t="str">
        <f t="shared" si="241"/>
        <v>A2</v>
      </c>
      <c r="DK208" s="430" t="str">
        <f t="shared" si="242"/>
        <v>A2</v>
      </c>
      <c r="DL208" s="430" t="str">
        <f t="shared" si="243"/>
        <v>A2</v>
      </c>
    </row>
    <row r="209" spans="1:116" ht="15" customHeight="1">
      <c r="A209" s="686"/>
      <c r="B209" s="425">
        <f>'STUDENT PROFILE'!$A$13</f>
        <v>7</v>
      </c>
      <c r="C209" s="426" t="str">
        <f>'STUDENT PROFILE'!$C$13</f>
        <v>Ramakant</v>
      </c>
      <c r="D209" s="427">
        <f>'STUDENT PROFILE'!$D$13</f>
        <v>2735</v>
      </c>
      <c r="E209" s="428">
        <v>8</v>
      </c>
      <c r="F209" s="428">
        <v>8</v>
      </c>
      <c r="G209" s="428">
        <v>8</v>
      </c>
      <c r="H209" s="428"/>
      <c r="I209" s="428"/>
      <c r="J209" s="428">
        <v>45</v>
      </c>
      <c r="K209" s="429">
        <f t="shared" si="194"/>
        <v>69</v>
      </c>
      <c r="L209" s="429">
        <f t="shared" si="195"/>
        <v>69</v>
      </c>
      <c r="M209" s="430" t="str">
        <f t="shared" si="196"/>
        <v>B2</v>
      </c>
      <c r="N209" s="430" t="str">
        <f t="shared" si="197"/>
        <v>7</v>
      </c>
      <c r="O209" s="728"/>
      <c r="P209" s="425">
        <f>'STUDENT PROFILE'!$A$13</f>
        <v>7</v>
      </c>
      <c r="Q209" s="426" t="str">
        <f>'STUDENT PROFILE'!$C$13</f>
        <v>Ramakant</v>
      </c>
      <c r="R209" s="427">
        <f>'STUDENT PROFILE'!$D$13</f>
        <v>2735</v>
      </c>
      <c r="S209" s="428">
        <v>8</v>
      </c>
      <c r="T209" s="428">
        <v>8</v>
      </c>
      <c r="U209" s="428">
        <v>8</v>
      </c>
      <c r="V209" s="428"/>
      <c r="W209" s="428"/>
      <c r="X209" s="428">
        <v>45</v>
      </c>
      <c r="Y209" s="429">
        <f t="shared" si="198"/>
        <v>69</v>
      </c>
      <c r="Z209" s="429">
        <f t="shared" si="199"/>
        <v>87</v>
      </c>
      <c r="AA209" s="430" t="str">
        <f t="shared" si="200"/>
        <v>A2</v>
      </c>
      <c r="AB209" s="430" t="str">
        <f t="shared" si="201"/>
        <v>9</v>
      </c>
      <c r="AC209" s="686"/>
      <c r="AD209" s="425">
        <f>'STUDENT PROFILE'!$A$13</f>
        <v>7</v>
      </c>
      <c r="AE209" s="426" t="str">
        <f>'STUDENT PROFILE'!$C$13</f>
        <v>Ramakant</v>
      </c>
      <c r="AF209" s="427">
        <f>'STUDENT PROFILE'!$D$13</f>
        <v>2735</v>
      </c>
      <c r="AG209" s="431">
        <v>90</v>
      </c>
      <c r="AH209" s="429">
        <f t="shared" si="202"/>
        <v>81</v>
      </c>
      <c r="AI209" s="429">
        <f t="shared" si="203"/>
        <v>90</v>
      </c>
      <c r="AJ209" s="430" t="str">
        <f t="shared" si="204"/>
        <v>A2</v>
      </c>
      <c r="AK209" s="430" t="str">
        <f t="shared" si="205"/>
        <v>9</v>
      </c>
      <c r="AL209" s="429">
        <f t="shared" si="206"/>
        <v>6.9</v>
      </c>
      <c r="AM209" s="429">
        <f t="shared" si="207"/>
        <v>8.6999999999999993</v>
      </c>
      <c r="AN209" s="429">
        <f t="shared" si="208"/>
        <v>27</v>
      </c>
      <c r="AO209" s="430">
        <f t="shared" si="209"/>
        <v>43</v>
      </c>
      <c r="AP209" s="430" t="str">
        <f t="shared" si="210"/>
        <v>A2</v>
      </c>
      <c r="AQ209" s="686"/>
      <c r="AR209" s="425">
        <f>'STUDENT PROFILE'!$A$13</f>
        <v>7</v>
      </c>
      <c r="AS209" s="426" t="str">
        <f>'STUDENT PROFILE'!$C$13</f>
        <v>Ramakant</v>
      </c>
      <c r="AT209" s="427">
        <f>'STUDENT PROFILE'!$D$13</f>
        <v>2735</v>
      </c>
      <c r="AU209" s="428">
        <v>8</v>
      </c>
      <c r="AV209" s="428">
        <v>8</v>
      </c>
      <c r="AW209" s="428">
        <v>8</v>
      </c>
      <c r="AX209" s="428"/>
      <c r="AY209" s="428"/>
      <c r="AZ209" s="428">
        <v>45</v>
      </c>
      <c r="BA209" s="429">
        <f t="shared" si="211"/>
        <v>69</v>
      </c>
      <c r="BB209" s="429">
        <f t="shared" si="212"/>
        <v>87</v>
      </c>
      <c r="BC209" s="430" t="str">
        <f t="shared" si="213"/>
        <v>A2</v>
      </c>
      <c r="BD209" s="430" t="str">
        <f t="shared" si="214"/>
        <v>9</v>
      </c>
      <c r="BE209" s="686"/>
      <c r="BF209" s="425">
        <f>'STUDENT PROFILE'!$A$13</f>
        <v>7</v>
      </c>
      <c r="BG209" s="426" t="str">
        <f>'STUDENT PROFILE'!$C$13</f>
        <v>Ramakant</v>
      </c>
      <c r="BH209" s="427">
        <f>'STUDENT PROFILE'!$D$13</f>
        <v>2735</v>
      </c>
      <c r="BI209" s="428">
        <v>8</v>
      </c>
      <c r="BJ209" s="428">
        <v>8</v>
      </c>
      <c r="BK209" s="428">
        <v>8</v>
      </c>
      <c r="BL209" s="428"/>
      <c r="BM209" s="428"/>
      <c r="BN209" s="428">
        <v>45</v>
      </c>
      <c r="BO209" s="429">
        <f t="shared" si="215"/>
        <v>69</v>
      </c>
      <c r="BP209" s="429">
        <f t="shared" si="216"/>
        <v>87</v>
      </c>
      <c r="BQ209" s="430" t="str">
        <f t="shared" si="217"/>
        <v>A2</v>
      </c>
      <c r="BR209" s="430" t="str">
        <f t="shared" si="218"/>
        <v>9</v>
      </c>
      <c r="BS209" s="686"/>
      <c r="BT209" s="464">
        <f>'STUDENT PROFILE'!$A$13</f>
        <v>7</v>
      </c>
      <c r="BU209" s="465" t="str">
        <f>'STUDENT PROFILE'!$C$13</f>
        <v>Ramakant</v>
      </c>
      <c r="BV209" s="466">
        <f>'STUDENT PROFILE'!$D$13</f>
        <v>2735</v>
      </c>
      <c r="BW209" s="431">
        <v>90</v>
      </c>
      <c r="BX209" s="429">
        <f t="shared" si="219"/>
        <v>81</v>
      </c>
      <c r="BY209" s="429">
        <f t="shared" si="220"/>
        <v>90</v>
      </c>
      <c r="BZ209" s="430" t="str">
        <f t="shared" si="221"/>
        <v>A2</v>
      </c>
      <c r="CA209" s="430" t="str">
        <f t="shared" si="222"/>
        <v>9</v>
      </c>
      <c r="CB209" s="429">
        <f t="shared" si="223"/>
        <v>8.6999999999999993</v>
      </c>
      <c r="CC209" s="429">
        <f t="shared" si="224"/>
        <v>8.6999999999999993</v>
      </c>
      <c r="CD209" s="429">
        <f t="shared" si="225"/>
        <v>27</v>
      </c>
      <c r="CE209" s="430">
        <f t="shared" si="226"/>
        <v>44</v>
      </c>
      <c r="CF209" s="430" t="str">
        <f t="shared" si="227"/>
        <v>A2</v>
      </c>
      <c r="CG209" s="686"/>
      <c r="CH209" s="425">
        <f>'STUDENT PROFILE'!$A$13</f>
        <v>7</v>
      </c>
      <c r="CI209" s="426" t="str">
        <f>'STUDENT PROFILE'!$C$13</f>
        <v>Ramakant</v>
      </c>
      <c r="CJ209" s="427">
        <f>'STUDENT PROFILE'!$D$13</f>
        <v>2735</v>
      </c>
      <c r="CK209" s="429">
        <f t="shared" si="185"/>
        <v>6.9</v>
      </c>
      <c r="CL209" s="429">
        <f t="shared" si="186"/>
        <v>8.6999999999999993</v>
      </c>
      <c r="CM209" s="429">
        <f t="shared" si="187"/>
        <v>27</v>
      </c>
      <c r="CN209" s="430">
        <f t="shared" si="188"/>
        <v>43</v>
      </c>
      <c r="CO209" s="429">
        <f t="shared" si="189"/>
        <v>8.6999999999999993</v>
      </c>
      <c r="CP209" s="429">
        <f t="shared" si="190"/>
        <v>8.6999999999999993</v>
      </c>
      <c r="CQ209" s="429">
        <f t="shared" si="191"/>
        <v>27</v>
      </c>
      <c r="CR209" s="433">
        <f t="shared" si="192"/>
        <v>44</v>
      </c>
      <c r="CS209" s="433">
        <f t="shared" si="228"/>
        <v>83</v>
      </c>
      <c r="CT209" s="433">
        <f t="shared" si="229"/>
        <v>90</v>
      </c>
      <c r="CU209" s="430">
        <f t="shared" si="230"/>
        <v>87</v>
      </c>
      <c r="CV209" s="430" t="str">
        <f t="shared" si="231"/>
        <v>A2</v>
      </c>
      <c r="CW209" s="430" t="str">
        <f t="shared" si="232"/>
        <v>9</v>
      </c>
      <c r="CX209" s="686"/>
      <c r="CY209" s="425">
        <f>'STUDENT PROFILE'!$A$13</f>
        <v>7</v>
      </c>
      <c r="CZ209" s="426" t="str">
        <f>'STUDENT PROFILE'!$C$13</f>
        <v>Ramakant</v>
      </c>
      <c r="DA209" s="471">
        <f>'STUDENT PROFILE'!$D$13</f>
        <v>2735</v>
      </c>
      <c r="DB209" s="429" t="str">
        <f t="shared" si="233"/>
        <v>B2</v>
      </c>
      <c r="DC209" s="429" t="str">
        <f t="shared" si="234"/>
        <v>A2</v>
      </c>
      <c r="DD209" s="429" t="str">
        <f t="shared" si="235"/>
        <v>A2</v>
      </c>
      <c r="DE209" s="430" t="str">
        <f t="shared" si="236"/>
        <v>A2</v>
      </c>
      <c r="DF209" s="429" t="str">
        <f t="shared" si="237"/>
        <v>A2</v>
      </c>
      <c r="DG209" s="429" t="str">
        <f t="shared" si="238"/>
        <v>A2</v>
      </c>
      <c r="DH209" s="429" t="str">
        <f t="shared" si="239"/>
        <v>A2</v>
      </c>
      <c r="DI209" s="433">
        <f t="shared" si="240"/>
        <v>0</v>
      </c>
      <c r="DJ209" s="430" t="str">
        <f t="shared" si="241"/>
        <v>A2</v>
      </c>
      <c r="DK209" s="430" t="str">
        <f t="shared" si="242"/>
        <v>A2</v>
      </c>
      <c r="DL209" s="430" t="str">
        <f t="shared" si="243"/>
        <v>A2</v>
      </c>
    </row>
    <row r="210" spans="1:116" ht="15" customHeight="1">
      <c r="A210" s="686"/>
      <c r="B210" s="425">
        <f>'STUDENT PROFILE'!$A$14</f>
        <v>8</v>
      </c>
      <c r="C210" s="426" t="str">
        <f>'STUDENT PROFILE'!$C$14</f>
        <v>Gourav</v>
      </c>
      <c r="D210" s="427">
        <f>'STUDENT PROFILE'!$D$14</f>
        <v>2736</v>
      </c>
      <c r="E210" s="428">
        <v>8</v>
      </c>
      <c r="F210" s="428">
        <v>8</v>
      </c>
      <c r="G210" s="428">
        <v>8</v>
      </c>
      <c r="H210" s="428"/>
      <c r="I210" s="428"/>
      <c r="J210" s="428">
        <v>45</v>
      </c>
      <c r="K210" s="429">
        <f t="shared" si="194"/>
        <v>69</v>
      </c>
      <c r="L210" s="429">
        <f t="shared" si="195"/>
        <v>69</v>
      </c>
      <c r="M210" s="430" t="str">
        <f t="shared" si="196"/>
        <v>B2</v>
      </c>
      <c r="N210" s="430" t="str">
        <f t="shared" si="197"/>
        <v>7</v>
      </c>
      <c r="O210" s="728"/>
      <c r="P210" s="425">
        <f>'STUDENT PROFILE'!$A$14</f>
        <v>8</v>
      </c>
      <c r="Q210" s="426" t="str">
        <f>'STUDENT PROFILE'!$C$14</f>
        <v>Gourav</v>
      </c>
      <c r="R210" s="427">
        <f>'STUDENT PROFILE'!$D$14</f>
        <v>2736</v>
      </c>
      <c r="S210" s="428">
        <v>8</v>
      </c>
      <c r="T210" s="428">
        <v>8</v>
      </c>
      <c r="U210" s="428">
        <v>8</v>
      </c>
      <c r="V210" s="428"/>
      <c r="W210" s="428"/>
      <c r="X210" s="428">
        <v>45</v>
      </c>
      <c r="Y210" s="429">
        <f t="shared" si="198"/>
        <v>69</v>
      </c>
      <c r="Z210" s="429">
        <f t="shared" si="199"/>
        <v>87</v>
      </c>
      <c r="AA210" s="430" t="str">
        <f t="shared" si="200"/>
        <v>A2</v>
      </c>
      <c r="AB210" s="430" t="str">
        <f t="shared" si="201"/>
        <v>9</v>
      </c>
      <c r="AC210" s="686"/>
      <c r="AD210" s="425">
        <f>'STUDENT PROFILE'!$A$14</f>
        <v>8</v>
      </c>
      <c r="AE210" s="426" t="str">
        <f>'STUDENT PROFILE'!$C$14</f>
        <v>Gourav</v>
      </c>
      <c r="AF210" s="427">
        <f>'STUDENT PROFILE'!$D$14</f>
        <v>2736</v>
      </c>
      <c r="AG210" s="431">
        <v>90</v>
      </c>
      <c r="AH210" s="429">
        <f t="shared" si="202"/>
        <v>81</v>
      </c>
      <c r="AI210" s="429">
        <f t="shared" si="203"/>
        <v>90</v>
      </c>
      <c r="AJ210" s="430" t="str">
        <f t="shared" si="204"/>
        <v>A2</v>
      </c>
      <c r="AK210" s="430" t="str">
        <f t="shared" si="205"/>
        <v>9</v>
      </c>
      <c r="AL210" s="429">
        <f t="shared" si="206"/>
        <v>6.9</v>
      </c>
      <c r="AM210" s="429">
        <f t="shared" si="207"/>
        <v>8.6999999999999993</v>
      </c>
      <c r="AN210" s="429">
        <f t="shared" si="208"/>
        <v>27</v>
      </c>
      <c r="AO210" s="430">
        <f t="shared" si="209"/>
        <v>43</v>
      </c>
      <c r="AP210" s="430" t="str">
        <f t="shared" si="210"/>
        <v>A2</v>
      </c>
      <c r="AQ210" s="686"/>
      <c r="AR210" s="425">
        <f>'STUDENT PROFILE'!$A$14</f>
        <v>8</v>
      </c>
      <c r="AS210" s="426" t="str">
        <f>'STUDENT PROFILE'!$C$14</f>
        <v>Gourav</v>
      </c>
      <c r="AT210" s="427">
        <f>'STUDENT PROFILE'!$D$14</f>
        <v>2736</v>
      </c>
      <c r="AU210" s="428">
        <v>8</v>
      </c>
      <c r="AV210" s="428">
        <v>8</v>
      </c>
      <c r="AW210" s="428">
        <v>8</v>
      </c>
      <c r="AX210" s="428"/>
      <c r="AY210" s="428"/>
      <c r="AZ210" s="428">
        <v>45</v>
      </c>
      <c r="BA210" s="429">
        <f t="shared" si="211"/>
        <v>69</v>
      </c>
      <c r="BB210" s="429">
        <f t="shared" si="212"/>
        <v>87</v>
      </c>
      <c r="BC210" s="430" t="str">
        <f t="shared" si="213"/>
        <v>A2</v>
      </c>
      <c r="BD210" s="430" t="str">
        <f t="shared" si="214"/>
        <v>9</v>
      </c>
      <c r="BE210" s="686"/>
      <c r="BF210" s="425">
        <f>'STUDENT PROFILE'!$A$14</f>
        <v>8</v>
      </c>
      <c r="BG210" s="426" t="str">
        <f>'STUDENT PROFILE'!$C$14</f>
        <v>Gourav</v>
      </c>
      <c r="BH210" s="427">
        <f>'STUDENT PROFILE'!$D$14</f>
        <v>2736</v>
      </c>
      <c r="BI210" s="428">
        <v>8</v>
      </c>
      <c r="BJ210" s="428">
        <v>8</v>
      </c>
      <c r="BK210" s="428">
        <v>8</v>
      </c>
      <c r="BL210" s="428"/>
      <c r="BM210" s="428"/>
      <c r="BN210" s="428">
        <v>45</v>
      </c>
      <c r="BO210" s="429">
        <f t="shared" si="215"/>
        <v>69</v>
      </c>
      <c r="BP210" s="429">
        <f t="shared" si="216"/>
        <v>87</v>
      </c>
      <c r="BQ210" s="430" t="str">
        <f t="shared" si="217"/>
        <v>A2</v>
      </c>
      <c r="BR210" s="430" t="str">
        <f t="shared" si="218"/>
        <v>9</v>
      </c>
      <c r="BS210" s="686"/>
      <c r="BT210" s="464">
        <f>'STUDENT PROFILE'!$A$14</f>
        <v>8</v>
      </c>
      <c r="BU210" s="465" t="str">
        <f>'STUDENT PROFILE'!$C$14</f>
        <v>Gourav</v>
      </c>
      <c r="BV210" s="466">
        <f>'STUDENT PROFILE'!$D$14</f>
        <v>2736</v>
      </c>
      <c r="BW210" s="431">
        <v>90</v>
      </c>
      <c r="BX210" s="429">
        <f t="shared" si="219"/>
        <v>81</v>
      </c>
      <c r="BY210" s="429">
        <f t="shared" si="220"/>
        <v>90</v>
      </c>
      <c r="BZ210" s="430" t="str">
        <f t="shared" si="221"/>
        <v>A2</v>
      </c>
      <c r="CA210" s="430" t="str">
        <f t="shared" si="222"/>
        <v>9</v>
      </c>
      <c r="CB210" s="429">
        <f t="shared" si="223"/>
        <v>8.6999999999999993</v>
      </c>
      <c r="CC210" s="429">
        <f t="shared" si="224"/>
        <v>8.6999999999999993</v>
      </c>
      <c r="CD210" s="429">
        <f t="shared" si="225"/>
        <v>27</v>
      </c>
      <c r="CE210" s="430">
        <f t="shared" si="226"/>
        <v>44</v>
      </c>
      <c r="CF210" s="430" t="str">
        <f t="shared" si="227"/>
        <v>A2</v>
      </c>
      <c r="CG210" s="686"/>
      <c r="CH210" s="425">
        <f>'STUDENT PROFILE'!$A$14</f>
        <v>8</v>
      </c>
      <c r="CI210" s="426" t="str">
        <f>'STUDENT PROFILE'!$C$14</f>
        <v>Gourav</v>
      </c>
      <c r="CJ210" s="427">
        <f>'STUDENT PROFILE'!$D$14</f>
        <v>2736</v>
      </c>
      <c r="CK210" s="429">
        <f t="shared" si="185"/>
        <v>6.9</v>
      </c>
      <c r="CL210" s="429">
        <f t="shared" si="186"/>
        <v>8.6999999999999993</v>
      </c>
      <c r="CM210" s="429">
        <f t="shared" si="187"/>
        <v>27</v>
      </c>
      <c r="CN210" s="430">
        <f t="shared" si="188"/>
        <v>43</v>
      </c>
      <c r="CO210" s="429">
        <f t="shared" si="189"/>
        <v>8.6999999999999993</v>
      </c>
      <c r="CP210" s="429">
        <f t="shared" si="190"/>
        <v>8.6999999999999993</v>
      </c>
      <c r="CQ210" s="429">
        <f t="shared" si="191"/>
        <v>27</v>
      </c>
      <c r="CR210" s="433">
        <f t="shared" si="192"/>
        <v>44</v>
      </c>
      <c r="CS210" s="433">
        <f t="shared" si="228"/>
        <v>83</v>
      </c>
      <c r="CT210" s="433">
        <f t="shared" si="229"/>
        <v>90</v>
      </c>
      <c r="CU210" s="430">
        <f t="shared" si="230"/>
        <v>87</v>
      </c>
      <c r="CV210" s="430" t="str">
        <f t="shared" si="231"/>
        <v>A2</v>
      </c>
      <c r="CW210" s="430" t="str">
        <f t="shared" si="232"/>
        <v>9</v>
      </c>
      <c r="CX210" s="686"/>
      <c r="CY210" s="425">
        <f>'STUDENT PROFILE'!$A$14</f>
        <v>8</v>
      </c>
      <c r="CZ210" s="426" t="str">
        <f>'STUDENT PROFILE'!$C$14</f>
        <v>Gourav</v>
      </c>
      <c r="DA210" s="471">
        <f>'STUDENT PROFILE'!$D$14</f>
        <v>2736</v>
      </c>
      <c r="DB210" s="429" t="str">
        <f t="shared" si="233"/>
        <v>B2</v>
      </c>
      <c r="DC210" s="429" t="str">
        <f t="shared" si="234"/>
        <v>A2</v>
      </c>
      <c r="DD210" s="429" t="str">
        <f t="shared" si="235"/>
        <v>A2</v>
      </c>
      <c r="DE210" s="430" t="str">
        <f t="shared" si="236"/>
        <v>A2</v>
      </c>
      <c r="DF210" s="429" t="str">
        <f t="shared" si="237"/>
        <v>A2</v>
      </c>
      <c r="DG210" s="429" t="str">
        <f t="shared" si="238"/>
        <v>A2</v>
      </c>
      <c r="DH210" s="429" t="str">
        <f t="shared" si="239"/>
        <v>A2</v>
      </c>
      <c r="DI210" s="433">
        <f t="shared" si="240"/>
        <v>0</v>
      </c>
      <c r="DJ210" s="430" t="str">
        <f t="shared" si="241"/>
        <v>A2</v>
      </c>
      <c r="DK210" s="430" t="str">
        <f t="shared" si="242"/>
        <v>A2</v>
      </c>
      <c r="DL210" s="430" t="str">
        <f t="shared" si="243"/>
        <v>A2</v>
      </c>
    </row>
    <row r="211" spans="1:116" ht="15" customHeight="1">
      <c r="A211" s="686"/>
      <c r="B211" s="425">
        <f>'STUDENT PROFILE'!$A$15</f>
        <v>9</v>
      </c>
      <c r="C211" s="426" t="str">
        <f>'STUDENT PROFILE'!$C$15</f>
        <v>Sourav</v>
      </c>
      <c r="D211" s="427">
        <f>'STUDENT PROFILE'!$D$15</f>
        <v>2737</v>
      </c>
      <c r="E211" s="428">
        <v>8</v>
      </c>
      <c r="F211" s="428">
        <v>8</v>
      </c>
      <c r="G211" s="428">
        <v>8</v>
      </c>
      <c r="H211" s="428"/>
      <c r="I211" s="428"/>
      <c r="J211" s="428">
        <v>45</v>
      </c>
      <c r="K211" s="429">
        <f t="shared" si="194"/>
        <v>69</v>
      </c>
      <c r="L211" s="429">
        <f t="shared" si="195"/>
        <v>69</v>
      </c>
      <c r="M211" s="430" t="str">
        <f t="shared" si="196"/>
        <v>B2</v>
      </c>
      <c r="N211" s="430" t="str">
        <f t="shared" si="197"/>
        <v>7</v>
      </c>
      <c r="O211" s="728"/>
      <c r="P211" s="425">
        <f>'STUDENT PROFILE'!$A$15</f>
        <v>9</v>
      </c>
      <c r="Q211" s="426" t="str">
        <f>'STUDENT PROFILE'!$C$15</f>
        <v>Sourav</v>
      </c>
      <c r="R211" s="427">
        <f>'STUDENT PROFILE'!$D$15</f>
        <v>2737</v>
      </c>
      <c r="S211" s="428">
        <v>8</v>
      </c>
      <c r="T211" s="428">
        <v>8</v>
      </c>
      <c r="U211" s="428">
        <v>8</v>
      </c>
      <c r="V211" s="428"/>
      <c r="W211" s="428"/>
      <c r="X211" s="428">
        <v>45</v>
      </c>
      <c r="Y211" s="429">
        <f t="shared" si="198"/>
        <v>69</v>
      </c>
      <c r="Z211" s="429">
        <f t="shared" si="199"/>
        <v>87</v>
      </c>
      <c r="AA211" s="430" t="str">
        <f t="shared" si="200"/>
        <v>A2</v>
      </c>
      <c r="AB211" s="430" t="str">
        <f t="shared" si="201"/>
        <v>9</v>
      </c>
      <c r="AC211" s="686"/>
      <c r="AD211" s="425">
        <f>'STUDENT PROFILE'!$A$15</f>
        <v>9</v>
      </c>
      <c r="AE211" s="426" t="str">
        <f>'STUDENT PROFILE'!$C$15</f>
        <v>Sourav</v>
      </c>
      <c r="AF211" s="427">
        <f>'STUDENT PROFILE'!$D$15</f>
        <v>2737</v>
      </c>
      <c r="AG211" s="431">
        <v>90</v>
      </c>
      <c r="AH211" s="429">
        <f t="shared" si="202"/>
        <v>81</v>
      </c>
      <c r="AI211" s="429">
        <f t="shared" si="203"/>
        <v>90</v>
      </c>
      <c r="AJ211" s="430" t="str">
        <f t="shared" si="204"/>
        <v>A2</v>
      </c>
      <c r="AK211" s="430" t="str">
        <f t="shared" si="205"/>
        <v>9</v>
      </c>
      <c r="AL211" s="429">
        <f t="shared" si="206"/>
        <v>6.9</v>
      </c>
      <c r="AM211" s="429">
        <f t="shared" si="207"/>
        <v>8.6999999999999993</v>
      </c>
      <c r="AN211" s="429">
        <f t="shared" si="208"/>
        <v>27</v>
      </c>
      <c r="AO211" s="430">
        <f t="shared" si="209"/>
        <v>43</v>
      </c>
      <c r="AP211" s="430" t="str">
        <f t="shared" si="210"/>
        <v>A2</v>
      </c>
      <c r="AQ211" s="686"/>
      <c r="AR211" s="425">
        <f>'STUDENT PROFILE'!$A$15</f>
        <v>9</v>
      </c>
      <c r="AS211" s="426" t="str">
        <f>'STUDENT PROFILE'!$C$15</f>
        <v>Sourav</v>
      </c>
      <c r="AT211" s="427">
        <f>'STUDENT PROFILE'!$D$15</f>
        <v>2737</v>
      </c>
      <c r="AU211" s="428">
        <v>8</v>
      </c>
      <c r="AV211" s="428">
        <v>8</v>
      </c>
      <c r="AW211" s="428">
        <v>8</v>
      </c>
      <c r="AX211" s="428"/>
      <c r="AY211" s="428"/>
      <c r="AZ211" s="428">
        <v>45</v>
      </c>
      <c r="BA211" s="429">
        <f t="shared" si="211"/>
        <v>69</v>
      </c>
      <c r="BB211" s="429">
        <f t="shared" si="212"/>
        <v>87</v>
      </c>
      <c r="BC211" s="430" t="str">
        <f t="shared" si="213"/>
        <v>A2</v>
      </c>
      <c r="BD211" s="430" t="str">
        <f t="shared" si="214"/>
        <v>9</v>
      </c>
      <c r="BE211" s="686"/>
      <c r="BF211" s="425">
        <f>'STUDENT PROFILE'!$A$15</f>
        <v>9</v>
      </c>
      <c r="BG211" s="426" t="str">
        <f>'STUDENT PROFILE'!$C$15</f>
        <v>Sourav</v>
      </c>
      <c r="BH211" s="427">
        <f>'STUDENT PROFILE'!$D$15</f>
        <v>2737</v>
      </c>
      <c r="BI211" s="428">
        <v>8</v>
      </c>
      <c r="BJ211" s="428">
        <v>8</v>
      </c>
      <c r="BK211" s="428">
        <v>8</v>
      </c>
      <c r="BL211" s="428"/>
      <c r="BM211" s="428"/>
      <c r="BN211" s="428">
        <v>45</v>
      </c>
      <c r="BO211" s="429">
        <f t="shared" si="215"/>
        <v>69</v>
      </c>
      <c r="BP211" s="429">
        <f t="shared" si="216"/>
        <v>87</v>
      </c>
      <c r="BQ211" s="430" t="str">
        <f t="shared" si="217"/>
        <v>A2</v>
      </c>
      <c r="BR211" s="430" t="str">
        <f t="shared" si="218"/>
        <v>9</v>
      </c>
      <c r="BS211" s="686"/>
      <c r="BT211" s="464">
        <f>'STUDENT PROFILE'!$A$15</f>
        <v>9</v>
      </c>
      <c r="BU211" s="465" t="str">
        <f>'STUDENT PROFILE'!$C$15</f>
        <v>Sourav</v>
      </c>
      <c r="BV211" s="466">
        <f>'STUDENT PROFILE'!$D$15</f>
        <v>2737</v>
      </c>
      <c r="BW211" s="431">
        <v>90</v>
      </c>
      <c r="BX211" s="429">
        <f t="shared" si="219"/>
        <v>81</v>
      </c>
      <c r="BY211" s="429">
        <f t="shared" si="220"/>
        <v>90</v>
      </c>
      <c r="BZ211" s="430" t="str">
        <f t="shared" si="221"/>
        <v>A2</v>
      </c>
      <c r="CA211" s="430" t="str">
        <f t="shared" si="222"/>
        <v>9</v>
      </c>
      <c r="CB211" s="429">
        <f t="shared" si="223"/>
        <v>8.6999999999999993</v>
      </c>
      <c r="CC211" s="429">
        <f t="shared" si="224"/>
        <v>8.6999999999999993</v>
      </c>
      <c r="CD211" s="429">
        <f t="shared" si="225"/>
        <v>27</v>
      </c>
      <c r="CE211" s="430">
        <f t="shared" si="226"/>
        <v>44</v>
      </c>
      <c r="CF211" s="430" t="str">
        <f t="shared" si="227"/>
        <v>A2</v>
      </c>
      <c r="CG211" s="686"/>
      <c r="CH211" s="425">
        <f>'STUDENT PROFILE'!$A$15</f>
        <v>9</v>
      </c>
      <c r="CI211" s="426" t="str">
        <f>'STUDENT PROFILE'!$C$15</f>
        <v>Sourav</v>
      </c>
      <c r="CJ211" s="427">
        <f>'STUDENT PROFILE'!$D$15</f>
        <v>2737</v>
      </c>
      <c r="CK211" s="429">
        <f t="shared" si="185"/>
        <v>6.9</v>
      </c>
      <c r="CL211" s="429">
        <f t="shared" si="186"/>
        <v>8.6999999999999993</v>
      </c>
      <c r="CM211" s="429">
        <f t="shared" si="187"/>
        <v>27</v>
      </c>
      <c r="CN211" s="430">
        <f t="shared" si="188"/>
        <v>43</v>
      </c>
      <c r="CO211" s="429">
        <f t="shared" si="189"/>
        <v>8.6999999999999993</v>
      </c>
      <c r="CP211" s="429">
        <f t="shared" si="190"/>
        <v>8.6999999999999993</v>
      </c>
      <c r="CQ211" s="429">
        <f t="shared" si="191"/>
        <v>27</v>
      </c>
      <c r="CR211" s="433">
        <f t="shared" si="192"/>
        <v>44</v>
      </c>
      <c r="CS211" s="433">
        <f t="shared" si="228"/>
        <v>83</v>
      </c>
      <c r="CT211" s="433">
        <f t="shared" si="229"/>
        <v>90</v>
      </c>
      <c r="CU211" s="430">
        <f t="shared" si="230"/>
        <v>87</v>
      </c>
      <c r="CV211" s="430" t="str">
        <f t="shared" si="231"/>
        <v>A2</v>
      </c>
      <c r="CW211" s="430" t="str">
        <f t="shared" si="232"/>
        <v>9</v>
      </c>
      <c r="CX211" s="686"/>
      <c r="CY211" s="425">
        <f>'STUDENT PROFILE'!$A$15</f>
        <v>9</v>
      </c>
      <c r="CZ211" s="426" t="str">
        <f>'STUDENT PROFILE'!$C$15</f>
        <v>Sourav</v>
      </c>
      <c r="DA211" s="471">
        <f>'STUDENT PROFILE'!$D$15</f>
        <v>2737</v>
      </c>
      <c r="DB211" s="429" t="str">
        <f t="shared" si="233"/>
        <v>B2</v>
      </c>
      <c r="DC211" s="429" t="str">
        <f t="shared" si="234"/>
        <v>A2</v>
      </c>
      <c r="DD211" s="429" t="str">
        <f t="shared" si="235"/>
        <v>A2</v>
      </c>
      <c r="DE211" s="430" t="str">
        <f t="shared" si="236"/>
        <v>A2</v>
      </c>
      <c r="DF211" s="429" t="str">
        <f t="shared" si="237"/>
        <v>A2</v>
      </c>
      <c r="DG211" s="429" t="str">
        <f t="shared" si="238"/>
        <v>A2</v>
      </c>
      <c r="DH211" s="429" t="str">
        <f t="shared" si="239"/>
        <v>A2</v>
      </c>
      <c r="DI211" s="433">
        <f t="shared" si="240"/>
        <v>0</v>
      </c>
      <c r="DJ211" s="430" t="str">
        <f t="shared" si="241"/>
        <v>A2</v>
      </c>
      <c r="DK211" s="430" t="str">
        <f t="shared" si="242"/>
        <v>A2</v>
      </c>
      <c r="DL211" s="430" t="str">
        <f t="shared" si="243"/>
        <v>A2</v>
      </c>
    </row>
    <row r="212" spans="1:116" ht="15" customHeight="1">
      <c r="A212" s="686"/>
      <c r="B212" s="425">
        <f>'STUDENT PROFILE'!$A$16</f>
        <v>10</v>
      </c>
      <c r="C212" s="426" t="str">
        <f>'STUDENT PROFILE'!$C$16</f>
        <v>Ruchika</v>
      </c>
      <c r="D212" s="427">
        <f>'STUDENT PROFILE'!$D$16</f>
        <v>2738</v>
      </c>
      <c r="E212" s="428">
        <v>8</v>
      </c>
      <c r="F212" s="428">
        <v>8</v>
      </c>
      <c r="G212" s="428">
        <v>8</v>
      </c>
      <c r="H212" s="428"/>
      <c r="I212" s="428"/>
      <c r="J212" s="428">
        <v>45</v>
      </c>
      <c r="K212" s="429">
        <f t="shared" si="194"/>
        <v>69</v>
      </c>
      <c r="L212" s="429">
        <f t="shared" si="195"/>
        <v>69</v>
      </c>
      <c r="M212" s="430" t="str">
        <f t="shared" si="196"/>
        <v>B2</v>
      </c>
      <c r="N212" s="430" t="str">
        <f t="shared" si="197"/>
        <v>7</v>
      </c>
      <c r="O212" s="728"/>
      <c r="P212" s="425">
        <f>'STUDENT PROFILE'!$A$16</f>
        <v>10</v>
      </c>
      <c r="Q212" s="426" t="str">
        <f>'STUDENT PROFILE'!$C$16</f>
        <v>Ruchika</v>
      </c>
      <c r="R212" s="427">
        <f>'STUDENT PROFILE'!$D$16</f>
        <v>2738</v>
      </c>
      <c r="S212" s="428">
        <v>8</v>
      </c>
      <c r="T212" s="428">
        <v>8</v>
      </c>
      <c r="U212" s="428">
        <v>8</v>
      </c>
      <c r="V212" s="428"/>
      <c r="W212" s="428"/>
      <c r="X212" s="428">
        <v>45</v>
      </c>
      <c r="Y212" s="429">
        <f t="shared" si="198"/>
        <v>69</v>
      </c>
      <c r="Z212" s="429">
        <f t="shared" si="199"/>
        <v>87</v>
      </c>
      <c r="AA212" s="430" t="str">
        <f t="shared" si="200"/>
        <v>A2</v>
      </c>
      <c r="AB212" s="430" t="str">
        <f t="shared" si="201"/>
        <v>9</v>
      </c>
      <c r="AC212" s="686"/>
      <c r="AD212" s="425">
        <f>'STUDENT PROFILE'!$A$16</f>
        <v>10</v>
      </c>
      <c r="AE212" s="426" t="str">
        <f>'STUDENT PROFILE'!$C$16</f>
        <v>Ruchika</v>
      </c>
      <c r="AF212" s="427">
        <f>'STUDENT PROFILE'!$D$16</f>
        <v>2738</v>
      </c>
      <c r="AG212" s="431">
        <v>90</v>
      </c>
      <c r="AH212" s="429">
        <f t="shared" si="202"/>
        <v>81</v>
      </c>
      <c r="AI212" s="429">
        <f t="shared" si="203"/>
        <v>90</v>
      </c>
      <c r="AJ212" s="430" t="str">
        <f t="shared" si="204"/>
        <v>A2</v>
      </c>
      <c r="AK212" s="430" t="str">
        <f t="shared" si="205"/>
        <v>9</v>
      </c>
      <c r="AL212" s="429">
        <f t="shared" si="206"/>
        <v>6.9</v>
      </c>
      <c r="AM212" s="429">
        <f t="shared" si="207"/>
        <v>8.6999999999999993</v>
      </c>
      <c r="AN212" s="429">
        <f t="shared" si="208"/>
        <v>27</v>
      </c>
      <c r="AO212" s="430">
        <f t="shared" si="209"/>
        <v>43</v>
      </c>
      <c r="AP212" s="430" t="str">
        <f t="shared" si="210"/>
        <v>A2</v>
      </c>
      <c r="AQ212" s="686"/>
      <c r="AR212" s="425">
        <f>'STUDENT PROFILE'!$A$16</f>
        <v>10</v>
      </c>
      <c r="AS212" s="426" t="str">
        <f>'STUDENT PROFILE'!$C$16</f>
        <v>Ruchika</v>
      </c>
      <c r="AT212" s="427">
        <f>'STUDENT PROFILE'!$D$16</f>
        <v>2738</v>
      </c>
      <c r="AU212" s="428">
        <v>8</v>
      </c>
      <c r="AV212" s="428">
        <v>8</v>
      </c>
      <c r="AW212" s="428">
        <v>8</v>
      </c>
      <c r="AX212" s="428"/>
      <c r="AY212" s="428"/>
      <c r="AZ212" s="428">
        <v>45</v>
      </c>
      <c r="BA212" s="429">
        <f t="shared" si="211"/>
        <v>69</v>
      </c>
      <c r="BB212" s="429">
        <f t="shared" si="212"/>
        <v>87</v>
      </c>
      <c r="BC212" s="430" t="str">
        <f t="shared" si="213"/>
        <v>A2</v>
      </c>
      <c r="BD212" s="430" t="str">
        <f t="shared" si="214"/>
        <v>9</v>
      </c>
      <c r="BE212" s="686"/>
      <c r="BF212" s="425">
        <f>'STUDENT PROFILE'!$A$16</f>
        <v>10</v>
      </c>
      <c r="BG212" s="426" t="str">
        <f>'STUDENT PROFILE'!$C$16</f>
        <v>Ruchika</v>
      </c>
      <c r="BH212" s="427">
        <f>'STUDENT PROFILE'!$D$16</f>
        <v>2738</v>
      </c>
      <c r="BI212" s="428">
        <v>8</v>
      </c>
      <c r="BJ212" s="428">
        <v>8</v>
      </c>
      <c r="BK212" s="428">
        <v>8</v>
      </c>
      <c r="BL212" s="428"/>
      <c r="BM212" s="428"/>
      <c r="BN212" s="428">
        <v>45</v>
      </c>
      <c r="BO212" s="429">
        <f t="shared" si="215"/>
        <v>69</v>
      </c>
      <c r="BP212" s="429">
        <f t="shared" si="216"/>
        <v>87</v>
      </c>
      <c r="BQ212" s="430" t="str">
        <f t="shared" si="217"/>
        <v>A2</v>
      </c>
      <c r="BR212" s="430" t="str">
        <f t="shared" si="218"/>
        <v>9</v>
      </c>
      <c r="BS212" s="686"/>
      <c r="BT212" s="464">
        <f>'STUDENT PROFILE'!$A$16</f>
        <v>10</v>
      </c>
      <c r="BU212" s="465" t="str">
        <f>'STUDENT PROFILE'!$C$16</f>
        <v>Ruchika</v>
      </c>
      <c r="BV212" s="466">
        <f>'STUDENT PROFILE'!$D$16</f>
        <v>2738</v>
      </c>
      <c r="BW212" s="431">
        <v>90</v>
      </c>
      <c r="BX212" s="429">
        <f t="shared" si="219"/>
        <v>81</v>
      </c>
      <c r="BY212" s="429">
        <f t="shared" si="220"/>
        <v>90</v>
      </c>
      <c r="BZ212" s="430" t="str">
        <f t="shared" si="221"/>
        <v>A2</v>
      </c>
      <c r="CA212" s="430" t="str">
        <f t="shared" si="222"/>
        <v>9</v>
      </c>
      <c r="CB212" s="429">
        <f t="shared" si="223"/>
        <v>8.6999999999999993</v>
      </c>
      <c r="CC212" s="429">
        <f t="shared" si="224"/>
        <v>8.6999999999999993</v>
      </c>
      <c r="CD212" s="429">
        <f t="shared" si="225"/>
        <v>27</v>
      </c>
      <c r="CE212" s="430">
        <f t="shared" si="226"/>
        <v>44</v>
      </c>
      <c r="CF212" s="430" t="str">
        <f t="shared" si="227"/>
        <v>A2</v>
      </c>
      <c r="CG212" s="686"/>
      <c r="CH212" s="425">
        <f>'STUDENT PROFILE'!$A$16</f>
        <v>10</v>
      </c>
      <c r="CI212" s="426" t="str">
        <f>'STUDENT PROFILE'!$C$16</f>
        <v>Ruchika</v>
      </c>
      <c r="CJ212" s="427">
        <f>'STUDENT PROFILE'!$D$16</f>
        <v>2738</v>
      </c>
      <c r="CK212" s="429">
        <f t="shared" si="185"/>
        <v>6.9</v>
      </c>
      <c r="CL212" s="429">
        <f t="shared" si="186"/>
        <v>8.6999999999999993</v>
      </c>
      <c r="CM212" s="429">
        <f t="shared" si="187"/>
        <v>27</v>
      </c>
      <c r="CN212" s="430">
        <f t="shared" si="188"/>
        <v>43</v>
      </c>
      <c r="CO212" s="429">
        <f t="shared" si="189"/>
        <v>8.6999999999999993</v>
      </c>
      <c r="CP212" s="429">
        <f t="shared" si="190"/>
        <v>8.6999999999999993</v>
      </c>
      <c r="CQ212" s="429">
        <f t="shared" si="191"/>
        <v>27</v>
      </c>
      <c r="CR212" s="433">
        <f t="shared" si="192"/>
        <v>44</v>
      </c>
      <c r="CS212" s="433">
        <f t="shared" si="228"/>
        <v>83</v>
      </c>
      <c r="CT212" s="433">
        <f t="shared" si="229"/>
        <v>90</v>
      </c>
      <c r="CU212" s="430">
        <f t="shared" si="230"/>
        <v>87</v>
      </c>
      <c r="CV212" s="430" t="str">
        <f t="shared" si="231"/>
        <v>A2</v>
      </c>
      <c r="CW212" s="430" t="str">
        <f t="shared" si="232"/>
        <v>9</v>
      </c>
      <c r="CX212" s="686"/>
      <c r="CY212" s="425">
        <f>'STUDENT PROFILE'!$A$16</f>
        <v>10</v>
      </c>
      <c r="CZ212" s="426" t="str">
        <f>'STUDENT PROFILE'!$C$16</f>
        <v>Ruchika</v>
      </c>
      <c r="DA212" s="471">
        <f>'STUDENT PROFILE'!$D$16</f>
        <v>2738</v>
      </c>
      <c r="DB212" s="429" t="str">
        <f t="shared" si="233"/>
        <v>B2</v>
      </c>
      <c r="DC212" s="429" t="str">
        <f t="shared" si="234"/>
        <v>A2</v>
      </c>
      <c r="DD212" s="429" t="str">
        <f t="shared" si="235"/>
        <v>A2</v>
      </c>
      <c r="DE212" s="430" t="str">
        <f t="shared" si="236"/>
        <v>A2</v>
      </c>
      <c r="DF212" s="429" t="str">
        <f t="shared" si="237"/>
        <v>A2</v>
      </c>
      <c r="DG212" s="429" t="str">
        <f t="shared" si="238"/>
        <v>A2</v>
      </c>
      <c r="DH212" s="429" t="str">
        <f t="shared" si="239"/>
        <v>A2</v>
      </c>
      <c r="DI212" s="433">
        <f t="shared" si="240"/>
        <v>0</v>
      </c>
      <c r="DJ212" s="430" t="str">
        <f t="shared" si="241"/>
        <v>A2</v>
      </c>
      <c r="DK212" s="430" t="str">
        <f t="shared" si="242"/>
        <v>A2</v>
      </c>
      <c r="DL212" s="430" t="str">
        <f t="shared" si="243"/>
        <v>A2</v>
      </c>
    </row>
    <row r="213" spans="1:116" ht="15" customHeight="1">
      <c r="A213" s="686"/>
      <c r="B213" s="425">
        <f>'STUDENT PROFILE'!$A$17</f>
        <v>11</v>
      </c>
      <c r="C213" s="426" t="str">
        <f>'STUDENT PROFILE'!$C$17</f>
        <v>Hitesh Kumar</v>
      </c>
      <c r="D213" s="427">
        <f>'STUDENT PROFILE'!$D$17</f>
        <v>2739</v>
      </c>
      <c r="E213" s="428">
        <v>8</v>
      </c>
      <c r="F213" s="428">
        <v>8</v>
      </c>
      <c r="G213" s="428">
        <v>8</v>
      </c>
      <c r="H213" s="428"/>
      <c r="I213" s="428"/>
      <c r="J213" s="428">
        <v>40</v>
      </c>
      <c r="K213" s="429">
        <f t="shared" si="194"/>
        <v>64</v>
      </c>
      <c r="L213" s="429">
        <f t="shared" si="195"/>
        <v>64</v>
      </c>
      <c r="M213" s="430" t="str">
        <f t="shared" si="196"/>
        <v>B2</v>
      </c>
      <c r="N213" s="430" t="str">
        <f t="shared" si="197"/>
        <v>7</v>
      </c>
      <c r="O213" s="728"/>
      <c r="P213" s="425">
        <f>'STUDENT PROFILE'!$A$17</f>
        <v>11</v>
      </c>
      <c r="Q213" s="426" t="str">
        <f>'STUDENT PROFILE'!$C$17</f>
        <v>Hitesh Kumar</v>
      </c>
      <c r="R213" s="427">
        <f>'STUDENT PROFILE'!$D$17</f>
        <v>2739</v>
      </c>
      <c r="S213" s="428">
        <v>8</v>
      </c>
      <c r="T213" s="428">
        <v>8</v>
      </c>
      <c r="U213" s="428">
        <v>8</v>
      </c>
      <c r="V213" s="428"/>
      <c r="W213" s="428"/>
      <c r="X213" s="428">
        <v>40</v>
      </c>
      <c r="Y213" s="429">
        <f t="shared" si="198"/>
        <v>64</v>
      </c>
      <c r="Z213" s="429">
        <f t="shared" si="199"/>
        <v>80</v>
      </c>
      <c r="AA213" s="430" t="str">
        <f t="shared" si="200"/>
        <v>B1</v>
      </c>
      <c r="AB213" s="430" t="str">
        <f t="shared" si="201"/>
        <v>8</v>
      </c>
      <c r="AC213" s="686"/>
      <c r="AD213" s="425">
        <f>'STUDENT PROFILE'!$A$17</f>
        <v>11</v>
      </c>
      <c r="AE213" s="426" t="str">
        <f>'STUDENT PROFILE'!$C$17</f>
        <v>Hitesh Kumar</v>
      </c>
      <c r="AF213" s="427">
        <f>'STUDENT PROFILE'!$D$17</f>
        <v>2739</v>
      </c>
      <c r="AG213" s="431">
        <v>80</v>
      </c>
      <c r="AH213" s="429">
        <f t="shared" si="202"/>
        <v>72</v>
      </c>
      <c r="AI213" s="429">
        <f t="shared" si="203"/>
        <v>80</v>
      </c>
      <c r="AJ213" s="430" t="str">
        <f t="shared" si="204"/>
        <v>B1</v>
      </c>
      <c r="AK213" s="430" t="str">
        <f t="shared" si="205"/>
        <v>8</v>
      </c>
      <c r="AL213" s="429">
        <f t="shared" si="206"/>
        <v>6.4</v>
      </c>
      <c r="AM213" s="429">
        <f t="shared" si="207"/>
        <v>8</v>
      </c>
      <c r="AN213" s="429">
        <f t="shared" si="208"/>
        <v>24</v>
      </c>
      <c r="AO213" s="430">
        <f t="shared" si="209"/>
        <v>39</v>
      </c>
      <c r="AP213" s="430" t="str">
        <f t="shared" si="210"/>
        <v>B1</v>
      </c>
      <c r="AQ213" s="686"/>
      <c r="AR213" s="425">
        <f>'STUDENT PROFILE'!$A$17</f>
        <v>11</v>
      </c>
      <c r="AS213" s="426" t="str">
        <f>'STUDENT PROFILE'!$C$17</f>
        <v>Hitesh Kumar</v>
      </c>
      <c r="AT213" s="427">
        <f>'STUDENT PROFILE'!$D$17</f>
        <v>2739</v>
      </c>
      <c r="AU213" s="428">
        <v>8</v>
      </c>
      <c r="AV213" s="428">
        <v>8</v>
      </c>
      <c r="AW213" s="428">
        <v>8</v>
      </c>
      <c r="AX213" s="428"/>
      <c r="AY213" s="428"/>
      <c r="AZ213" s="428">
        <v>40</v>
      </c>
      <c r="BA213" s="429">
        <f t="shared" si="211"/>
        <v>64</v>
      </c>
      <c r="BB213" s="429">
        <f t="shared" si="212"/>
        <v>80</v>
      </c>
      <c r="BC213" s="430" t="str">
        <f t="shared" si="213"/>
        <v>B1</v>
      </c>
      <c r="BD213" s="430" t="str">
        <f t="shared" si="214"/>
        <v>8</v>
      </c>
      <c r="BE213" s="686"/>
      <c r="BF213" s="425">
        <f>'STUDENT PROFILE'!$A$17</f>
        <v>11</v>
      </c>
      <c r="BG213" s="426" t="str">
        <f>'STUDENT PROFILE'!$C$17</f>
        <v>Hitesh Kumar</v>
      </c>
      <c r="BH213" s="427">
        <f>'STUDENT PROFILE'!$D$17</f>
        <v>2739</v>
      </c>
      <c r="BI213" s="428">
        <v>8</v>
      </c>
      <c r="BJ213" s="428">
        <v>8</v>
      </c>
      <c r="BK213" s="428">
        <v>8</v>
      </c>
      <c r="BL213" s="428"/>
      <c r="BM213" s="428"/>
      <c r="BN213" s="428">
        <v>40</v>
      </c>
      <c r="BO213" s="429">
        <f t="shared" si="215"/>
        <v>64</v>
      </c>
      <c r="BP213" s="429">
        <f t="shared" si="216"/>
        <v>80</v>
      </c>
      <c r="BQ213" s="430" t="str">
        <f t="shared" si="217"/>
        <v>B1</v>
      </c>
      <c r="BR213" s="430" t="str">
        <f t="shared" si="218"/>
        <v>8</v>
      </c>
      <c r="BS213" s="686"/>
      <c r="BT213" s="464">
        <f>'STUDENT PROFILE'!$A$17</f>
        <v>11</v>
      </c>
      <c r="BU213" s="465" t="str">
        <f>'STUDENT PROFILE'!$C$17</f>
        <v>Hitesh Kumar</v>
      </c>
      <c r="BV213" s="466">
        <f>'STUDENT PROFILE'!$D$17</f>
        <v>2739</v>
      </c>
      <c r="BW213" s="431">
        <v>80</v>
      </c>
      <c r="BX213" s="429">
        <f t="shared" si="219"/>
        <v>72</v>
      </c>
      <c r="BY213" s="429">
        <f t="shared" si="220"/>
        <v>80</v>
      </c>
      <c r="BZ213" s="430" t="str">
        <f t="shared" si="221"/>
        <v>B1</v>
      </c>
      <c r="CA213" s="430" t="str">
        <f t="shared" si="222"/>
        <v>8</v>
      </c>
      <c r="CB213" s="429">
        <f t="shared" si="223"/>
        <v>8</v>
      </c>
      <c r="CC213" s="429">
        <f t="shared" si="224"/>
        <v>8</v>
      </c>
      <c r="CD213" s="429">
        <f t="shared" si="225"/>
        <v>24</v>
      </c>
      <c r="CE213" s="430">
        <f t="shared" si="226"/>
        <v>40</v>
      </c>
      <c r="CF213" s="430" t="str">
        <f t="shared" si="227"/>
        <v>B1</v>
      </c>
      <c r="CG213" s="686"/>
      <c r="CH213" s="425">
        <f>'STUDENT PROFILE'!$A$17</f>
        <v>11</v>
      </c>
      <c r="CI213" s="426" t="str">
        <f>'STUDENT PROFILE'!$C$17</f>
        <v>Hitesh Kumar</v>
      </c>
      <c r="CJ213" s="427">
        <f>'STUDENT PROFILE'!$D$17</f>
        <v>2739</v>
      </c>
      <c r="CK213" s="429">
        <f t="shared" si="185"/>
        <v>6.4</v>
      </c>
      <c r="CL213" s="429">
        <f t="shared" si="186"/>
        <v>8</v>
      </c>
      <c r="CM213" s="429">
        <f t="shared" si="187"/>
        <v>24</v>
      </c>
      <c r="CN213" s="430">
        <f t="shared" si="188"/>
        <v>39</v>
      </c>
      <c r="CO213" s="429">
        <f t="shared" si="189"/>
        <v>8</v>
      </c>
      <c r="CP213" s="429">
        <f t="shared" si="190"/>
        <v>8</v>
      </c>
      <c r="CQ213" s="429">
        <f t="shared" si="191"/>
        <v>24</v>
      </c>
      <c r="CR213" s="433">
        <f t="shared" si="192"/>
        <v>40</v>
      </c>
      <c r="CS213" s="433">
        <f t="shared" si="228"/>
        <v>76</v>
      </c>
      <c r="CT213" s="433">
        <f t="shared" si="229"/>
        <v>80</v>
      </c>
      <c r="CU213" s="430">
        <f t="shared" si="230"/>
        <v>79</v>
      </c>
      <c r="CV213" s="430" t="str">
        <f t="shared" si="231"/>
        <v>B1</v>
      </c>
      <c r="CW213" s="430" t="str">
        <f t="shared" si="232"/>
        <v>8</v>
      </c>
      <c r="CX213" s="686"/>
      <c r="CY213" s="425">
        <f>'STUDENT PROFILE'!$A$17</f>
        <v>11</v>
      </c>
      <c r="CZ213" s="426" t="str">
        <f>'STUDENT PROFILE'!$C$17</f>
        <v>Hitesh Kumar</v>
      </c>
      <c r="DA213" s="471">
        <f>'STUDENT PROFILE'!$D$17</f>
        <v>2739</v>
      </c>
      <c r="DB213" s="429" t="str">
        <f t="shared" si="233"/>
        <v>B2</v>
      </c>
      <c r="DC213" s="429" t="str">
        <f t="shared" si="234"/>
        <v>B1</v>
      </c>
      <c r="DD213" s="429" t="str">
        <f t="shared" si="235"/>
        <v>B1</v>
      </c>
      <c r="DE213" s="430" t="str">
        <f t="shared" si="236"/>
        <v>B1</v>
      </c>
      <c r="DF213" s="429" t="str">
        <f t="shared" si="237"/>
        <v>B1</v>
      </c>
      <c r="DG213" s="429" t="str">
        <f t="shared" si="238"/>
        <v>B1</v>
      </c>
      <c r="DH213" s="429" t="str">
        <f t="shared" si="239"/>
        <v>B1</v>
      </c>
      <c r="DI213" s="433">
        <f t="shared" si="240"/>
        <v>0</v>
      </c>
      <c r="DJ213" s="430" t="str">
        <f t="shared" si="241"/>
        <v>B1</v>
      </c>
      <c r="DK213" s="430" t="str">
        <f t="shared" si="242"/>
        <v>B1</v>
      </c>
      <c r="DL213" s="430" t="str">
        <f t="shared" si="243"/>
        <v>B1</v>
      </c>
    </row>
    <row r="214" spans="1:116" ht="15" customHeight="1">
      <c r="A214" s="686"/>
      <c r="B214" s="425">
        <f>'STUDENT PROFILE'!$A$18</f>
        <v>12</v>
      </c>
      <c r="C214" s="426" t="str">
        <f>'STUDENT PROFILE'!$C$18</f>
        <v>Ankit Yadav</v>
      </c>
      <c r="D214" s="427">
        <f>'STUDENT PROFILE'!$D$18</f>
        <v>2740</v>
      </c>
      <c r="E214" s="428">
        <v>8</v>
      </c>
      <c r="F214" s="428">
        <v>8</v>
      </c>
      <c r="G214" s="428">
        <v>8</v>
      </c>
      <c r="H214" s="428"/>
      <c r="I214" s="428"/>
      <c r="J214" s="428">
        <v>40</v>
      </c>
      <c r="K214" s="429">
        <f t="shared" si="194"/>
        <v>64</v>
      </c>
      <c r="L214" s="429">
        <f t="shared" si="195"/>
        <v>64</v>
      </c>
      <c r="M214" s="430" t="str">
        <f t="shared" si="196"/>
        <v>B2</v>
      </c>
      <c r="N214" s="430" t="str">
        <f t="shared" si="197"/>
        <v>7</v>
      </c>
      <c r="O214" s="728"/>
      <c r="P214" s="425">
        <f>'STUDENT PROFILE'!$A$18</f>
        <v>12</v>
      </c>
      <c r="Q214" s="426" t="str">
        <f>'STUDENT PROFILE'!$C$18</f>
        <v>Ankit Yadav</v>
      </c>
      <c r="R214" s="427">
        <f>'STUDENT PROFILE'!$D$18</f>
        <v>2740</v>
      </c>
      <c r="S214" s="428">
        <v>8</v>
      </c>
      <c r="T214" s="428">
        <v>8</v>
      </c>
      <c r="U214" s="428">
        <v>8</v>
      </c>
      <c r="V214" s="428"/>
      <c r="W214" s="428"/>
      <c r="X214" s="428">
        <v>40</v>
      </c>
      <c r="Y214" s="429">
        <f t="shared" si="198"/>
        <v>64</v>
      </c>
      <c r="Z214" s="429">
        <f t="shared" si="199"/>
        <v>80</v>
      </c>
      <c r="AA214" s="430" t="str">
        <f t="shared" si="200"/>
        <v>B1</v>
      </c>
      <c r="AB214" s="430" t="str">
        <f t="shared" si="201"/>
        <v>8</v>
      </c>
      <c r="AC214" s="686"/>
      <c r="AD214" s="425">
        <f>'STUDENT PROFILE'!$A$18</f>
        <v>12</v>
      </c>
      <c r="AE214" s="426" t="str">
        <f>'STUDENT PROFILE'!$C$18</f>
        <v>Ankit Yadav</v>
      </c>
      <c r="AF214" s="427">
        <f>'STUDENT PROFILE'!$D$18</f>
        <v>2740</v>
      </c>
      <c r="AG214" s="431">
        <v>80</v>
      </c>
      <c r="AH214" s="429">
        <f t="shared" si="202"/>
        <v>72</v>
      </c>
      <c r="AI214" s="429">
        <f t="shared" si="203"/>
        <v>80</v>
      </c>
      <c r="AJ214" s="430" t="str">
        <f t="shared" si="204"/>
        <v>B1</v>
      </c>
      <c r="AK214" s="430" t="str">
        <f t="shared" si="205"/>
        <v>8</v>
      </c>
      <c r="AL214" s="429">
        <f t="shared" si="206"/>
        <v>6.4</v>
      </c>
      <c r="AM214" s="429">
        <f t="shared" si="207"/>
        <v>8</v>
      </c>
      <c r="AN214" s="429">
        <f t="shared" si="208"/>
        <v>24</v>
      </c>
      <c r="AO214" s="430">
        <f t="shared" si="209"/>
        <v>39</v>
      </c>
      <c r="AP214" s="430" t="str">
        <f t="shared" si="210"/>
        <v>B1</v>
      </c>
      <c r="AQ214" s="686"/>
      <c r="AR214" s="425">
        <f>'STUDENT PROFILE'!$A$18</f>
        <v>12</v>
      </c>
      <c r="AS214" s="426" t="str">
        <f>'STUDENT PROFILE'!$C$18</f>
        <v>Ankit Yadav</v>
      </c>
      <c r="AT214" s="427">
        <f>'STUDENT PROFILE'!$D$18</f>
        <v>2740</v>
      </c>
      <c r="AU214" s="428">
        <v>8</v>
      </c>
      <c r="AV214" s="428">
        <v>8</v>
      </c>
      <c r="AW214" s="428">
        <v>8</v>
      </c>
      <c r="AX214" s="428"/>
      <c r="AY214" s="428"/>
      <c r="AZ214" s="428">
        <v>40</v>
      </c>
      <c r="BA214" s="429">
        <f t="shared" si="211"/>
        <v>64</v>
      </c>
      <c r="BB214" s="429">
        <f t="shared" si="212"/>
        <v>80</v>
      </c>
      <c r="BC214" s="430" t="str">
        <f t="shared" si="213"/>
        <v>B1</v>
      </c>
      <c r="BD214" s="430" t="str">
        <f t="shared" si="214"/>
        <v>8</v>
      </c>
      <c r="BE214" s="686"/>
      <c r="BF214" s="425">
        <f>'STUDENT PROFILE'!$A$18</f>
        <v>12</v>
      </c>
      <c r="BG214" s="426" t="str">
        <f>'STUDENT PROFILE'!$C$18</f>
        <v>Ankit Yadav</v>
      </c>
      <c r="BH214" s="427">
        <f>'STUDENT PROFILE'!$D$18</f>
        <v>2740</v>
      </c>
      <c r="BI214" s="428">
        <v>8</v>
      </c>
      <c r="BJ214" s="428">
        <v>8</v>
      </c>
      <c r="BK214" s="428">
        <v>8</v>
      </c>
      <c r="BL214" s="428"/>
      <c r="BM214" s="428"/>
      <c r="BN214" s="428">
        <v>40</v>
      </c>
      <c r="BO214" s="429">
        <f t="shared" si="215"/>
        <v>64</v>
      </c>
      <c r="BP214" s="429">
        <f t="shared" si="216"/>
        <v>80</v>
      </c>
      <c r="BQ214" s="430" t="str">
        <f t="shared" si="217"/>
        <v>B1</v>
      </c>
      <c r="BR214" s="430" t="str">
        <f t="shared" si="218"/>
        <v>8</v>
      </c>
      <c r="BS214" s="686"/>
      <c r="BT214" s="464">
        <f>'STUDENT PROFILE'!$A$18</f>
        <v>12</v>
      </c>
      <c r="BU214" s="465" t="str">
        <f>'STUDENT PROFILE'!$C$18</f>
        <v>Ankit Yadav</v>
      </c>
      <c r="BV214" s="466">
        <f>'STUDENT PROFILE'!$D$18</f>
        <v>2740</v>
      </c>
      <c r="BW214" s="431">
        <v>80</v>
      </c>
      <c r="BX214" s="429">
        <f t="shared" si="219"/>
        <v>72</v>
      </c>
      <c r="BY214" s="429">
        <f t="shared" si="220"/>
        <v>80</v>
      </c>
      <c r="BZ214" s="430" t="str">
        <f t="shared" si="221"/>
        <v>B1</v>
      </c>
      <c r="CA214" s="430" t="str">
        <f t="shared" si="222"/>
        <v>8</v>
      </c>
      <c r="CB214" s="429">
        <f t="shared" si="223"/>
        <v>8</v>
      </c>
      <c r="CC214" s="429">
        <f t="shared" si="224"/>
        <v>8</v>
      </c>
      <c r="CD214" s="429">
        <f t="shared" si="225"/>
        <v>24</v>
      </c>
      <c r="CE214" s="430">
        <f t="shared" si="226"/>
        <v>40</v>
      </c>
      <c r="CF214" s="430" t="str">
        <f t="shared" si="227"/>
        <v>B1</v>
      </c>
      <c r="CG214" s="686"/>
      <c r="CH214" s="425">
        <f>'STUDENT PROFILE'!$A$18</f>
        <v>12</v>
      </c>
      <c r="CI214" s="426" t="str">
        <f>'STUDENT PROFILE'!$C$18</f>
        <v>Ankit Yadav</v>
      </c>
      <c r="CJ214" s="427">
        <f>'STUDENT PROFILE'!$D$18</f>
        <v>2740</v>
      </c>
      <c r="CK214" s="429">
        <f t="shared" si="185"/>
        <v>6.4</v>
      </c>
      <c r="CL214" s="429">
        <f t="shared" si="186"/>
        <v>8</v>
      </c>
      <c r="CM214" s="429">
        <f t="shared" si="187"/>
        <v>24</v>
      </c>
      <c r="CN214" s="430">
        <f t="shared" si="188"/>
        <v>39</v>
      </c>
      <c r="CO214" s="429">
        <f t="shared" si="189"/>
        <v>8</v>
      </c>
      <c r="CP214" s="429">
        <f t="shared" si="190"/>
        <v>8</v>
      </c>
      <c r="CQ214" s="429">
        <f t="shared" si="191"/>
        <v>24</v>
      </c>
      <c r="CR214" s="433">
        <f t="shared" si="192"/>
        <v>40</v>
      </c>
      <c r="CS214" s="433">
        <f t="shared" si="228"/>
        <v>76</v>
      </c>
      <c r="CT214" s="433">
        <f t="shared" si="229"/>
        <v>80</v>
      </c>
      <c r="CU214" s="430">
        <f t="shared" si="230"/>
        <v>79</v>
      </c>
      <c r="CV214" s="430" t="str">
        <f t="shared" si="231"/>
        <v>B1</v>
      </c>
      <c r="CW214" s="430" t="str">
        <f t="shared" si="232"/>
        <v>8</v>
      </c>
      <c r="CX214" s="686"/>
      <c r="CY214" s="425">
        <f>'STUDENT PROFILE'!$A$18</f>
        <v>12</v>
      </c>
      <c r="CZ214" s="426" t="str">
        <f>'STUDENT PROFILE'!$C$18</f>
        <v>Ankit Yadav</v>
      </c>
      <c r="DA214" s="471">
        <f>'STUDENT PROFILE'!$D$18</f>
        <v>2740</v>
      </c>
      <c r="DB214" s="429" t="str">
        <f t="shared" si="233"/>
        <v>B2</v>
      </c>
      <c r="DC214" s="429" t="str">
        <f t="shared" si="234"/>
        <v>B1</v>
      </c>
      <c r="DD214" s="429" t="str">
        <f t="shared" si="235"/>
        <v>B1</v>
      </c>
      <c r="DE214" s="430" t="str">
        <f t="shared" si="236"/>
        <v>B1</v>
      </c>
      <c r="DF214" s="429" t="str">
        <f t="shared" si="237"/>
        <v>B1</v>
      </c>
      <c r="DG214" s="429" t="str">
        <f t="shared" si="238"/>
        <v>B1</v>
      </c>
      <c r="DH214" s="429" t="str">
        <f t="shared" si="239"/>
        <v>B1</v>
      </c>
      <c r="DI214" s="433">
        <f t="shared" si="240"/>
        <v>0</v>
      </c>
      <c r="DJ214" s="430" t="str">
        <f t="shared" si="241"/>
        <v>B1</v>
      </c>
      <c r="DK214" s="430" t="str">
        <f t="shared" si="242"/>
        <v>B1</v>
      </c>
      <c r="DL214" s="430" t="str">
        <f t="shared" si="243"/>
        <v>B1</v>
      </c>
    </row>
    <row r="215" spans="1:116" ht="15" customHeight="1">
      <c r="A215" s="686"/>
      <c r="B215" s="425">
        <f>'STUDENT PROFILE'!$A$19</f>
        <v>13</v>
      </c>
      <c r="C215" s="426" t="str">
        <f>'STUDENT PROFILE'!$C$19</f>
        <v>Kuldeep</v>
      </c>
      <c r="D215" s="427">
        <f>'STUDENT PROFILE'!$D$19</f>
        <v>2741</v>
      </c>
      <c r="E215" s="428">
        <v>8</v>
      </c>
      <c r="F215" s="428">
        <v>8</v>
      </c>
      <c r="G215" s="428">
        <v>8</v>
      </c>
      <c r="H215" s="428"/>
      <c r="I215" s="428"/>
      <c r="J215" s="428">
        <v>40</v>
      </c>
      <c r="K215" s="429">
        <f t="shared" si="194"/>
        <v>64</v>
      </c>
      <c r="L215" s="429">
        <f t="shared" si="195"/>
        <v>64</v>
      </c>
      <c r="M215" s="430" t="str">
        <f t="shared" si="196"/>
        <v>B2</v>
      </c>
      <c r="N215" s="430" t="str">
        <f t="shared" si="197"/>
        <v>7</v>
      </c>
      <c r="O215" s="728"/>
      <c r="P215" s="425">
        <f>'STUDENT PROFILE'!$A$19</f>
        <v>13</v>
      </c>
      <c r="Q215" s="426" t="str">
        <f>'STUDENT PROFILE'!$C$19</f>
        <v>Kuldeep</v>
      </c>
      <c r="R215" s="427">
        <f>'STUDENT PROFILE'!$D$19</f>
        <v>2741</v>
      </c>
      <c r="S215" s="428">
        <v>8</v>
      </c>
      <c r="T215" s="428">
        <v>8</v>
      </c>
      <c r="U215" s="428">
        <v>8</v>
      </c>
      <c r="V215" s="428"/>
      <c r="W215" s="428"/>
      <c r="X215" s="428">
        <v>40</v>
      </c>
      <c r="Y215" s="429">
        <f t="shared" si="198"/>
        <v>64</v>
      </c>
      <c r="Z215" s="429">
        <f t="shared" si="199"/>
        <v>80</v>
      </c>
      <c r="AA215" s="430" t="str">
        <f t="shared" si="200"/>
        <v>B1</v>
      </c>
      <c r="AB215" s="430" t="str">
        <f t="shared" si="201"/>
        <v>8</v>
      </c>
      <c r="AC215" s="686"/>
      <c r="AD215" s="425">
        <f>'STUDENT PROFILE'!$A$19</f>
        <v>13</v>
      </c>
      <c r="AE215" s="426" t="str">
        <f>'STUDENT PROFILE'!$C$19</f>
        <v>Kuldeep</v>
      </c>
      <c r="AF215" s="427">
        <f>'STUDENT PROFILE'!$D$19</f>
        <v>2741</v>
      </c>
      <c r="AG215" s="431">
        <v>80</v>
      </c>
      <c r="AH215" s="429">
        <f t="shared" si="202"/>
        <v>72</v>
      </c>
      <c r="AI215" s="429">
        <f t="shared" si="203"/>
        <v>80</v>
      </c>
      <c r="AJ215" s="430" t="str">
        <f t="shared" si="204"/>
        <v>B1</v>
      </c>
      <c r="AK215" s="430" t="str">
        <f t="shared" si="205"/>
        <v>8</v>
      </c>
      <c r="AL215" s="429">
        <f t="shared" si="206"/>
        <v>6.4</v>
      </c>
      <c r="AM215" s="429">
        <f t="shared" si="207"/>
        <v>8</v>
      </c>
      <c r="AN215" s="429">
        <f t="shared" si="208"/>
        <v>24</v>
      </c>
      <c r="AO215" s="430">
        <f t="shared" si="209"/>
        <v>39</v>
      </c>
      <c r="AP215" s="430" t="str">
        <f t="shared" si="210"/>
        <v>B1</v>
      </c>
      <c r="AQ215" s="686"/>
      <c r="AR215" s="425">
        <f>'STUDENT PROFILE'!$A$19</f>
        <v>13</v>
      </c>
      <c r="AS215" s="426" t="str">
        <f>'STUDENT PROFILE'!$C$19</f>
        <v>Kuldeep</v>
      </c>
      <c r="AT215" s="427">
        <f>'STUDENT PROFILE'!$D$19</f>
        <v>2741</v>
      </c>
      <c r="AU215" s="428">
        <v>8</v>
      </c>
      <c r="AV215" s="428">
        <v>8</v>
      </c>
      <c r="AW215" s="428">
        <v>8</v>
      </c>
      <c r="AX215" s="428"/>
      <c r="AY215" s="428"/>
      <c r="AZ215" s="428">
        <v>40</v>
      </c>
      <c r="BA215" s="429">
        <f t="shared" si="211"/>
        <v>64</v>
      </c>
      <c r="BB215" s="429">
        <f t="shared" si="212"/>
        <v>80</v>
      </c>
      <c r="BC215" s="430" t="str">
        <f t="shared" si="213"/>
        <v>B1</v>
      </c>
      <c r="BD215" s="430" t="str">
        <f t="shared" si="214"/>
        <v>8</v>
      </c>
      <c r="BE215" s="686"/>
      <c r="BF215" s="425">
        <f>'STUDENT PROFILE'!$A$19</f>
        <v>13</v>
      </c>
      <c r="BG215" s="426" t="str">
        <f>'STUDENT PROFILE'!$C$19</f>
        <v>Kuldeep</v>
      </c>
      <c r="BH215" s="427">
        <f>'STUDENT PROFILE'!$D$19</f>
        <v>2741</v>
      </c>
      <c r="BI215" s="428">
        <v>8</v>
      </c>
      <c r="BJ215" s="428">
        <v>8</v>
      </c>
      <c r="BK215" s="428">
        <v>8</v>
      </c>
      <c r="BL215" s="428"/>
      <c r="BM215" s="428"/>
      <c r="BN215" s="428">
        <v>40</v>
      </c>
      <c r="BO215" s="429">
        <f t="shared" si="215"/>
        <v>64</v>
      </c>
      <c r="BP215" s="429">
        <f t="shared" si="216"/>
        <v>80</v>
      </c>
      <c r="BQ215" s="430" t="str">
        <f t="shared" si="217"/>
        <v>B1</v>
      </c>
      <c r="BR215" s="430" t="str">
        <f t="shared" si="218"/>
        <v>8</v>
      </c>
      <c r="BS215" s="686"/>
      <c r="BT215" s="464">
        <f>'STUDENT PROFILE'!$A$19</f>
        <v>13</v>
      </c>
      <c r="BU215" s="465" t="str">
        <f>'STUDENT PROFILE'!$C$19</f>
        <v>Kuldeep</v>
      </c>
      <c r="BV215" s="466">
        <f>'STUDENT PROFILE'!$D$19</f>
        <v>2741</v>
      </c>
      <c r="BW215" s="431">
        <v>80</v>
      </c>
      <c r="BX215" s="429">
        <f t="shared" si="219"/>
        <v>72</v>
      </c>
      <c r="BY215" s="429">
        <f t="shared" si="220"/>
        <v>80</v>
      </c>
      <c r="BZ215" s="430" t="str">
        <f t="shared" si="221"/>
        <v>B1</v>
      </c>
      <c r="CA215" s="430" t="str">
        <f t="shared" si="222"/>
        <v>8</v>
      </c>
      <c r="CB215" s="429">
        <f t="shared" si="223"/>
        <v>8</v>
      </c>
      <c r="CC215" s="429">
        <f t="shared" si="224"/>
        <v>8</v>
      </c>
      <c r="CD215" s="429">
        <f t="shared" si="225"/>
        <v>24</v>
      </c>
      <c r="CE215" s="430">
        <f t="shared" si="226"/>
        <v>40</v>
      </c>
      <c r="CF215" s="430" t="str">
        <f t="shared" si="227"/>
        <v>B1</v>
      </c>
      <c r="CG215" s="686"/>
      <c r="CH215" s="425">
        <f>'STUDENT PROFILE'!$A$19</f>
        <v>13</v>
      </c>
      <c r="CI215" s="426" t="str">
        <f>'STUDENT PROFILE'!$C$19</f>
        <v>Kuldeep</v>
      </c>
      <c r="CJ215" s="427">
        <f>'STUDENT PROFILE'!$D$19</f>
        <v>2741</v>
      </c>
      <c r="CK215" s="429">
        <f t="shared" si="185"/>
        <v>6.4</v>
      </c>
      <c r="CL215" s="429">
        <f t="shared" si="186"/>
        <v>8</v>
      </c>
      <c r="CM215" s="429">
        <f t="shared" si="187"/>
        <v>24</v>
      </c>
      <c r="CN215" s="430">
        <f t="shared" si="188"/>
        <v>39</v>
      </c>
      <c r="CO215" s="429">
        <f t="shared" si="189"/>
        <v>8</v>
      </c>
      <c r="CP215" s="429">
        <f t="shared" si="190"/>
        <v>8</v>
      </c>
      <c r="CQ215" s="429">
        <f t="shared" si="191"/>
        <v>24</v>
      </c>
      <c r="CR215" s="433">
        <f t="shared" si="192"/>
        <v>40</v>
      </c>
      <c r="CS215" s="433">
        <f t="shared" si="228"/>
        <v>76</v>
      </c>
      <c r="CT215" s="433">
        <f t="shared" si="229"/>
        <v>80</v>
      </c>
      <c r="CU215" s="430">
        <f t="shared" si="230"/>
        <v>79</v>
      </c>
      <c r="CV215" s="430" t="str">
        <f t="shared" si="231"/>
        <v>B1</v>
      </c>
      <c r="CW215" s="430" t="str">
        <f t="shared" si="232"/>
        <v>8</v>
      </c>
      <c r="CX215" s="686"/>
      <c r="CY215" s="425">
        <f>'STUDENT PROFILE'!$A$19</f>
        <v>13</v>
      </c>
      <c r="CZ215" s="426" t="str">
        <f>'STUDENT PROFILE'!$C$19</f>
        <v>Kuldeep</v>
      </c>
      <c r="DA215" s="471">
        <f>'STUDENT PROFILE'!$D$19</f>
        <v>2741</v>
      </c>
      <c r="DB215" s="429" t="str">
        <f t="shared" si="233"/>
        <v>B2</v>
      </c>
      <c r="DC215" s="429" t="str">
        <f t="shared" si="234"/>
        <v>B1</v>
      </c>
      <c r="DD215" s="429" t="str">
        <f t="shared" si="235"/>
        <v>B1</v>
      </c>
      <c r="DE215" s="430" t="str">
        <f t="shared" si="236"/>
        <v>B1</v>
      </c>
      <c r="DF215" s="429" t="str">
        <f t="shared" si="237"/>
        <v>B1</v>
      </c>
      <c r="DG215" s="429" t="str">
        <f t="shared" si="238"/>
        <v>B1</v>
      </c>
      <c r="DH215" s="429" t="str">
        <f t="shared" si="239"/>
        <v>B1</v>
      </c>
      <c r="DI215" s="433">
        <f t="shared" si="240"/>
        <v>0</v>
      </c>
      <c r="DJ215" s="430" t="str">
        <f t="shared" si="241"/>
        <v>B1</v>
      </c>
      <c r="DK215" s="430" t="str">
        <f t="shared" si="242"/>
        <v>B1</v>
      </c>
      <c r="DL215" s="430" t="str">
        <f t="shared" si="243"/>
        <v>B1</v>
      </c>
    </row>
    <row r="216" spans="1:116" ht="15" customHeight="1">
      <c r="A216" s="686"/>
      <c r="B216" s="425">
        <f>'STUDENT PROFILE'!$A$20</f>
        <v>14</v>
      </c>
      <c r="C216" s="426" t="str">
        <f>'STUDENT PROFILE'!$C$20</f>
        <v>Tejveer</v>
      </c>
      <c r="D216" s="427">
        <f>'STUDENT PROFILE'!$D$20</f>
        <v>2743</v>
      </c>
      <c r="E216" s="428">
        <v>8</v>
      </c>
      <c r="F216" s="428">
        <v>8</v>
      </c>
      <c r="G216" s="428">
        <v>8</v>
      </c>
      <c r="H216" s="428"/>
      <c r="I216" s="428"/>
      <c r="J216" s="428">
        <v>40</v>
      </c>
      <c r="K216" s="429">
        <f t="shared" si="194"/>
        <v>64</v>
      </c>
      <c r="L216" s="429">
        <f t="shared" si="195"/>
        <v>64</v>
      </c>
      <c r="M216" s="430" t="str">
        <f t="shared" si="196"/>
        <v>B2</v>
      </c>
      <c r="N216" s="430" t="str">
        <f t="shared" si="197"/>
        <v>7</v>
      </c>
      <c r="O216" s="728"/>
      <c r="P216" s="425">
        <f>'STUDENT PROFILE'!$A$20</f>
        <v>14</v>
      </c>
      <c r="Q216" s="426" t="str">
        <f>'STUDENT PROFILE'!$C$20</f>
        <v>Tejveer</v>
      </c>
      <c r="R216" s="427">
        <f>'STUDENT PROFILE'!$D$20</f>
        <v>2743</v>
      </c>
      <c r="S216" s="428">
        <v>8</v>
      </c>
      <c r="T216" s="428">
        <v>8</v>
      </c>
      <c r="U216" s="428">
        <v>8</v>
      </c>
      <c r="V216" s="428"/>
      <c r="W216" s="428"/>
      <c r="X216" s="428">
        <v>40</v>
      </c>
      <c r="Y216" s="429">
        <f t="shared" si="198"/>
        <v>64</v>
      </c>
      <c r="Z216" s="429">
        <f t="shared" si="199"/>
        <v>80</v>
      </c>
      <c r="AA216" s="430" t="str">
        <f t="shared" si="200"/>
        <v>B1</v>
      </c>
      <c r="AB216" s="430" t="str">
        <f t="shared" si="201"/>
        <v>8</v>
      </c>
      <c r="AC216" s="686"/>
      <c r="AD216" s="425">
        <f>'STUDENT PROFILE'!$A$20</f>
        <v>14</v>
      </c>
      <c r="AE216" s="426" t="str">
        <f>'STUDENT PROFILE'!$C$20</f>
        <v>Tejveer</v>
      </c>
      <c r="AF216" s="427">
        <f>'STUDENT PROFILE'!$D$20</f>
        <v>2743</v>
      </c>
      <c r="AG216" s="431">
        <v>80</v>
      </c>
      <c r="AH216" s="429">
        <f t="shared" si="202"/>
        <v>72</v>
      </c>
      <c r="AI216" s="429">
        <f t="shared" si="203"/>
        <v>80</v>
      </c>
      <c r="AJ216" s="430" t="str">
        <f t="shared" si="204"/>
        <v>B1</v>
      </c>
      <c r="AK216" s="430" t="str">
        <f t="shared" si="205"/>
        <v>8</v>
      </c>
      <c r="AL216" s="429">
        <f t="shared" si="206"/>
        <v>6.4</v>
      </c>
      <c r="AM216" s="429">
        <f t="shared" si="207"/>
        <v>8</v>
      </c>
      <c r="AN216" s="429">
        <f t="shared" si="208"/>
        <v>24</v>
      </c>
      <c r="AO216" s="430">
        <f t="shared" si="209"/>
        <v>39</v>
      </c>
      <c r="AP216" s="430" t="str">
        <f t="shared" si="210"/>
        <v>B1</v>
      </c>
      <c r="AQ216" s="686"/>
      <c r="AR216" s="425">
        <f>'STUDENT PROFILE'!$A$20</f>
        <v>14</v>
      </c>
      <c r="AS216" s="426" t="str">
        <f>'STUDENT PROFILE'!$C$20</f>
        <v>Tejveer</v>
      </c>
      <c r="AT216" s="427">
        <f>'STUDENT PROFILE'!$D$20</f>
        <v>2743</v>
      </c>
      <c r="AU216" s="428">
        <v>8</v>
      </c>
      <c r="AV216" s="428">
        <v>8</v>
      </c>
      <c r="AW216" s="428">
        <v>8</v>
      </c>
      <c r="AX216" s="428"/>
      <c r="AY216" s="428"/>
      <c r="AZ216" s="428">
        <v>40</v>
      </c>
      <c r="BA216" s="429">
        <f t="shared" si="211"/>
        <v>64</v>
      </c>
      <c r="BB216" s="429">
        <f t="shared" si="212"/>
        <v>80</v>
      </c>
      <c r="BC216" s="430" t="str">
        <f t="shared" si="213"/>
        <v>B1</v>
      </c>
      <c r="BD216" s="430" t="str">
        <f t="shared" si="214"/>
        <v>8</v>
      </c>
      <c r="BE216" s="686"/>
      <c r="BF216" s="425">
        <f>'STUDENT PROFILE'!$A$20</f>
        <v>14</v>
      </c>
      <c r="BG216" s="426" t="str">
        <f>'STUDENT PROFILE'!$C$20</f>
        <v>Tejveer</v>
      </c>
      <c r="BH216" s="427">
        <f>'STUDENT PROFILE'!$D$20</f>
        <v>2743</v>
      </c>
      <c r="BI216" s="428">
        <v>8</v>
      </c>
      <c r="BJ216" s="428">
        <v>8</v>
      </c>
      <c r="BK216" s="428">
        <v>8</v>
      </c>
      <c r="BL216" s="428"/>
      <c r="BM216" s="428"/>
      <c r="BN216" s="428">
        <v>40</v>
      </c>
      <c r="BO216" s="429">
        <f t="shared" si="215"/>
        <v>64</v>
      </c>
      <c r="BP216" s="429">
        <f t="shared" si="216"/>
        <v>80</v>
      </c>
      <c r="BQ216" s="430" t="str">
        <f t="shared" si="217"/>
        <v>B1</v>
      </c>
      <c r="BR216" s="430" t="str">
        <f t="shared" si="218"/>
        <v>8</v>
      </c>
      <c r="BS216" s="686"/>
      <c r="BT216" s="464">
        <f>'STUDENT PROFILE'!$A$20</f>
        <v>14</v>
      </c>
      <c r="BU216" s="465" t="str">
        <f>'STUDENT PROFILE'!$C$20</f>
        <v>Tejveer</v>
      </c>
      <c r="BV216" s="466">
        <f>'STUDENT PROFILE'!$D$20</f>
        <v>2743</v>
      </c>
      <c r="BW216" s="431">
        <v>80</v>
      </c>
      <c r="BX216" s="429">
        <f t="shared" si="219"/>
        <v>72</v>
      </c>
      <c r="BY216" s="429">
        <f t="shared" si="220"/>
        <v>80</v>
      </c>
      <c r="BZ216" s="430" t="str">
        <f t="shared" si="221"/>
        <v>B1</v>
      </c>
      <c r="CA216" s="430" t="str">
        <f t="shared" si="222"/>
        <v>8</v>
      </c>
      <c r="CB216" s="429">
        <f t="shared" si="223"/>
        <v>8</v>
      </c>
      <c r="CC216" s="429">
        <f t="shared" si="224"/>
        <v>8</v>
      </c>
      <c r="CD216" s="429">
        <f t="shared" si="225"/>
        <v>24</v>
      </c>
      <c r="CE216" s="430">
        <f t="shared" si="226"/>
        <v>40</v>
      </c>
      <c r="CF216" s="430" t="str">
        <f t="shared" si="227"/>
        <v>B1</v>
      </c>
      <c r="CG216" s="686"/>
      <c r="CH216" s="425">
        <f>'STUDENT PROFILE'!$A$20</f>
        <v>14</v>
      </c>
      <c r="CI216" s="426" t="str">
        <f>'STUDENT PROFILE'!$C$20</f>
        <v>Tejveer</v>
      </c>
      <c r="CJ216" s="427">
        <f>'STUDENT PROFILE'!$D$20</f>
        <v>2743</v>
      </c>
      <c r="CK216" s="429">
        <f t="shared" si="185"/>
        <v>6.4</v>
      </c>
      <c r="CL216" s="429">
        <f t="shared" si="186"/>
        <v>8</v>
      </c>
      <c r="CM216" s="429">
        <f t="shared" si="187"/>
        <v>24</v>
      </c>
      <c r="CN216" s="430">
        <f t="shared" si="188"/>
        <v>39</v>
      </c>
      <c r="CO216" s="429">
        <f t="shared" si="189"/>
        <v>8</v>
      </c>
      <c r="CP216" s="429">
        <f t="shared" si="190"/>
        <v>8</v>
      </c>
      <c r="CQ216" s="429">
        <f t="shared" si="191"/>
        <v>24</v>
      </c>
      <c r="CR216" s="433">
        <f t="shared" si="192"/>
        <v>40</v>
      </c>
      <c r="CS216" s="433">
        <f t="shared" si="228"/>
        <v>76</v>
      </c>
      <c r="CT216" s="433">
        <f t="shared" si="229"/>
        <v>80</v>
      </c>
      <c r="CU216" s="430">
        <f t="shared" si="230"/>
        <v>79</v>
      </c>
      <c r="CV216" s="430" t="str">
        <f t="shared" si="231"/>
        <v>B1</v>
      </c>
      <c r="CW216" s="430" t="str">
        <f t="shared" si="232"/>
        <v>8</v>
      </c>
      <c r="CX216" s="686"/>
      <c r="CY216" s="425">
        <f>'STUDENT PROFILE'!$A$20</f>
        <v>14</v>
      </c>
      <c r="CZ216" s="426" t="str">
        <f>'STUDENT PROFILE'!$C$20</f>
        <v>Tejveer</v>
      </c>
      <c r="DA216" s="471">
        <f>'STUDENT PROFILE'!$D$20</f>
        <v>2743</v>
      </c>
      <c r="DB216" s="429" t="str">
        <f t="shared" si="233"/>
        <v>B2</v>
      </c>
      <c r="DC216" s="429" t="str">
        <f t="shared" si="234"/>
        <v>B1</v>
      </c>
      <c r="DD216" s="429" t="str">
        <f t="shared" si="235"/>
        <v>B1</v>
      </c>
      <c r="DE216" s="430" t="str">
        <f t="shared" si="236"/>
        <v>B1</v>
      </c>
      <c r="DF216" s="429" t="str">
        <f t="shared" si="237"/>
        <v>B1</v>
      </c>
      <c r="DG216" s="429" t="str">
        <f t="shared" si="238"/>
        <v>B1</v>
      </c>
      <c r="DH216" s="429" t="str">
        <f t="shared" si="239"/>
        <v>B1</v>
      </c>
      <c r="DI216" s="433">
        <f t="shared" si="240"/>
        <v>0</v>
      </c>
      <c r="DJ216" s="430" t="str">
        <f t="shared" si="241"/>
        <v>B1</v>
      </c>
      <c r="DK216" s="430" t="str">
        <f t="shared" si="242"/>
        <v>B1</v>
      </c>
      <c r="DL216" s="430" t="str">
        <f t="shared" si="243"/>
        <v>B1</v>
      </c>
    </row>
    <row r="217" spans="1:116" ht="15" customHeight="1">
      <c r="A217" s="686"/>
      <c r="B217" s="425">
        <f>'STUDENT PROFILE'!$A$21</f>
        <v>15</v>
      </c>
      <c r="C217" s="426" t="str">
        <f>'STUDENT PROFILE'!$C$21</f>
        <v>Rahul</v>
      </c>
      <c r="D217" s="427">
        <f>'STUDENT PROFILE'!$D$21</f>
        <v>2744</v>
      </c>
      <c r="E217" s="428">
        <v>8</v>
      </c>
      <c r="F217" s="428">
        <v>8</v>
      </c>
      <c r="G217" s="428">
        <v>8</v>
      </c>
      <c r="H217" s="428"/>
      <c r="I217" s="428"/>
      <c r="J217" s="428">
        <v>40</v>
      </c>
      <c r="K217" s="429">
        <f t="shared" si="194"/>
        <v>64</v>
      </c>
      <c r="L217" s="429">
        <f t="shared" si="195"/>
        <v>64</v>
      </c>
      <c r="M217" s="430" t="str">
        <f t="shared" si="196"/>
        <v>B2</v>
      </c>
      <c r="N217" s="430" t="str">
        <f t="shared" si="197"/>
        <v>7</v>
      </c>
      <c r="O217" s="728"/>
      <c r="P217" s="425">
        <f>'STUDENT PROFILE'!$A$21</f>
        <v>15</v>
      </c>
      <c r="Q217" s="426" t="str">
        <f>'STUDENT PROFILE'!$C$21</f>
        <v>Rahul</v>
      </c>
      <c r="R217" s="427">
        <f>'STUDENT PROFILE'!$D$21</f>
        <v>2744</v>
      </c>
      <c r="S217" s="428">
        <v>8</v>
      </c>
      <c r="T217" s="428">
        <v>8</v>
      </c>
      <c r="U217" s="428">
        <v>8</v>
      </c>
      <c r="V217" s="428"/>
      <c r="W217" s="428"/>
      <c r="X217" s="428">
        <v>40</v>
      </c>
      <c r="Y217" s="429">
        <f t="shared" si="198"/>
        <v>64</v>
      </c>
      <c r="Z217" s="429">
        <f t="shared" si="199"/>
        <v>80</v>
      </c>
      <c r="AA217" s="430" t="str">
        <f t="shared" si="200"/>
        <v>B1</v>
      </c>
      <c r="AB217" s="430" t="str">
        <f t="shared" si="201"/>
        <v>8</v>
      </c>
      <c r="AC217" s="686"/>
      <c r="AD217" s="425">
        <f>'STUDENT PROFILE'!$A$21</f>
        <v>15</v>
      </c>
      <c r="AE217" s="426" t="str">
        <f>'STUDENT PROFILE'!$C$21</f>
        <v>Rahul</v>
      </c>
      <c r="AF217" s="427">
        <f>'STUDENT PROFILE'!$D$21</f>
        <v>2744</v>
      </c>
      <c r="AG217" s="431">
        <v>80</v>
      </c>
      <c r="AH217" s="429">
        <f t="shared" si="202"/>
        <v>72</v>
      </c>
      <c r="AI217" s="429">
        <f t="shared" si="203"/>
        <v>80</v>
      </c>
      <c r="AJ217" s="430" t="str">
        <f t="shared" si="204"/>
        <v>B1</v>
      </c>
      <c r="AK217" s="430" t="str">
        <f t="shared" si="205"/>
        <v>8</v>
      </c>
      <c r="AL217" s="429">
        <f t="shared" si="206"/>
        <v>6.4</v>
      </c>
      <c r="AM217" s="429">
        <f t="shared" si="207"/>
        <v>8</v>
      </c>
      <c r="AN217" s="429">
        <f t="shared" si="208"/>
        <v>24</v>
      </c>
      <c r="AO217" s="430">
        <f t="shared" si="209"/>
        <v>39</v>
      </c>
      <c r="AP217" s="430" t="str">
        <f t="shared" si="210"/>
        <v>B1</v>
      </c>
      <c r="AQ217" s="686"/>
      <c r="AR217" s="425">
        <f>'STUDENT PROFILE'!$A$21</f>
        <v>15</v>
      </c>
      <c r="AS217" s="426" t="str">
        <f>'STUDENT PROFILE'!$C$21</f>
        <v>Rahul</v>
      </c>
      <c r="AT217" s="427">
        <f>'STUDENT PROFILE'!$D$21</f>
        <v>2744</v>
      </c>
      <c r="AU217" s="428">
        <v>8</v>
      </c>
      <c r="AV217" s="428">
        <v>8</v>
      </c>
      <c r="AW217" s="428">
        <v>8</v>
      </c>
      <c r="AX217" s="428"/>
      <c r="AY217" s="428"/>
      <c r="AZ217" s="428">
        <v>40</v>
      </c>
      <c r="BA217" s="429">
        <f t="shared" si="211"/>
        <v>64</v>
      </c>
      <c r="BB217" s="429">
        <f t="shared" si="212"/>
        <v>80</v>
      </c>
      <c r="BC217" s="430" t="str">
        <f t="shared" si="213"/>
        <v>B1</v>
      </c>
      <c r="BD217" s="430" t="str">
        <f t="shared" si="214"/>
        <v>8</v>
      </c>
      <c r="BE217" s="686"/>
      <c r="BF217" s="425">
        <f>'STUDENT PROFILE'!$A$21</f>
        <v>15</v>
      </c>
      <c r="BG217" s="426" t="str">
        <f>'STUDENT PROFILE'!$C$21</f>
        <v>Rahul</v>
      </c>
      <c r="BH217" s="427">
        <f>'STUDENT PROFILE'!$D$21</f>
        <v>2744</v>
      </c>
      <c r="BI217" s="428">
        <v>8</v>
      </c>
      <c r="BJ217" s="428">
        <v>8</v>
      </c>
      <c r="BK217" s="428">
        <v>8</v>
      </c>
      <c r="BL217" s="428"/>
      <c r="BM217" s="428"/>
      <c r="BN217" s="428">
        <v>40</v>
      </c>
      <c r="BO217" s="429">
        <f t="shared" si="215"/>
        <v>64</v>
      </c>
      <c r="BP217" s="429">
        <f t="shared" si="216"/>
        <v>80</v>
      </c>
      <c r="BQ217" s="430" t="str">
        <f t="shared" si="217"/>
        <v>B1</v>
      </c>
      <c r="BR217" s="430" t="str">
        <f t="shared" si="218"/>
        <v>8</v>
      </c>
      <c r="BS217" s="686"/>
      <c r="BT217" s="464">
        <f>'STUDENT PROFILE'!$A$21</f>
        <v>15</v>
      </c>
      <c r="BU217" s="465" t="str">
        <f>'STUDENT PROFILE'!$C$21</f>
        <v>Rahul</v>
      </c>
      <c r="BV217" s="466">
        <f>'STUDENT PROFILE'!$D$21</f>
        <v>2744</v>
      </c>
      <c r="BW217" s="431">
        <v>80</v>
      </c>
      <c r="BX217" s="429">
        <f t="shared" si="219"/>
        <v>72</v>
      </c>
      <c r="BY217" s="429">
        <f t="shared" si="220"/>
        <v>80</v>
      </c>
      <c r="BZ217" s="430" t="str">
        <f t="shared" si="221"/>
        <v>B1</v>
      </c>
      <c r="CA217" s="430" t="str">
        <f t="shared" si="222"/>
        <v>8</v>
      </c>
      <c r="CB217" s="429">
        <f t="shared" si="223"/>
        <v>8</v>
      </c>
      <c r="CC217" s="429">
        <f t="shared" si="224"/>
        <v>8</v>
      </c>
      <c r="CD217" s="429">
        <f t="shared" si="225"/>
        <v>24</v>
      </c>
      <c r="CE217" s="430">
        <f t="shared" si="226"/>
        <v>40</v>
      </c>
      <c r="CF217" s="430" t="str">
        <f t="shared" si="227"/>
        <v>B1</v>
      </c>
      <c r="CG217" s="686"/>
      <c r="CH217" s="425">
        <f>'STUDENT PROFILE'!$A$21</f>
        <v>15</v>
      </c>
      <c r="CI217" s="426" t="str">
        <f>'STUDENT PROFILE'!$C$21</f>
        <v>Rahul</v>
      </c>
      <c r="CJ217" s="427">
        <f>'STUDENT PROFILE'!$D$21</f>
        <v>2744</v>
      </c>
      <c r="CK217" s="429">
        <f t="shared" si="185"/>
        <v>6.4</v>
      </c>
      <c r="CL217" s="429">
        <f t="shared" si="186"/>
        <v>8</v>
      </c>
      <c r="CM217" s="429">
        <f t="shared" si="187"/>
        <v>24</v>
      </c>
      <c r="CN217" s="430">
        <f t="shared" si="188"/>
        <v>39</v>
      </c>
      <c r="CO217" s="429">
        <f t="shared" si="189"/>
        <v>8</v>
      </c>
      <c r="CP217" s="429">
        <f t="shared" si="190"/>
        <v>8</v>
      </c>
      <c r="CQ217" s="429">
        <f t="shared" si="191"/>
        <v>24</v>
      </c>
      <c r="CR217" s="433">
        <f t="shared" si="192"/>
        <v>40</v>
      </c>
      <c r="CS217" s="433">
        <f t="shared" si="228"/>
        <v>76</v>
      </c>
      <c r="CT217" s="433">
        <f t="shared" si="229"/>
        <v>80</v>
      </c>
      <c r="CU217" s="430">
        <f t="shared" si="230"/>
        <v>79</v>
      </c>
      <c r="CV217" s="430" t="str">
        <f t="shared" si="231"/>
        <v>B1</v>
      </c>
      <c r="CW217" s="430" t="str">
        <f t="shared" si="232"/>
        <v>8</v>
      </c>
      <c r="CX217" s="686"/>
      <c r="CY217" s="425">
        <f>'STUDENT PROFILE'!$A$21</f>
        <v>15</v>
      </c>
      <c r="CZ217" s="426" t="str">
        <f>'STUDENT PROFILE'!$C$21</f>
        <v>Rahul</v>
      </c>
      <c r="DA217" s="471">
        <f>'STUDENT PROFILE'!$D$21</f>
        <v>2744</v>
      </c>
      <c r="DB217" s="429" t="str">
        <f t="shared" si="233"/>
        <v>B2</v>
      </c>
      <c r="DC217" s="429" t="str">
        <f t="shared" si="234"/>
        <v>B1</v>
      </c>
      <c r="DD217" s="429" t="str">
        <f t="shared" si="235"/>
        <v>B1</v>
      </c>
      <c r="DE217" s="430" t="str">
        <f t="shared" si="236"/>
        <v>B1</v>
      </c>
      <c r="DF217" s="429" t="str">
        <f t="shared" si="237"/>
        <v>B1</v>
      </c>
      <c r="DG217" s="429" t="str">
        <f t="shared" si="238"/>
        <v>B1</v>
      </c>
      <c r="DH217" s="429" t="str">
        <f t="shared" si="239"/>
        <v>B1</v>
      </c>
      <c r="DI217" s="433">
        <f t="shared" si="240"/>
        <v>0</v>
      </c>
      <c r="DJ217" s="430" t="str">
        <f t="shared" si="241"/>
        <v>B1</v>
      </c>
      <c r="DK217" s="430" t="str">
        <f t="shared" si="242"/>
        <v>B1</v>
      </c>
      <c r="DL217" s="430" t="str">
        <f t="shared" si="243"/>
        <v>B1</v>
      </c>
    </row>
    <row r="218" spans="1:116" ht="15" customHeight="1">
      <c r="A218" s="686"/>
      <c r="B218" s="425">
        <f>'STUDENT PROFILE'!$A$22</f>
        <v>16</v>
      </c>
      <c r="C218" s="426" t="str">
        <f>'STUDENT PROFILE'!$C$22</f>
        <v>Ritu</v>
      </c>
      <c r="D218" s="427">
        <f>'STUDENT PROFILE'!$D$22</f>
        <v>2745</v>
      </c>
      <c r="E218" s="428">
        <v>6</v>
      </c>
      <c r="F218" s="428">
        <v>6</v>
      </c>
      <c r="G218" s="428">
        <v>6</v>
      </c>
      <c r="H218" s="428"/>
      <c r="I218" s="428"/>
      <c r="J218" s="428">
        <v>35</v>
      </c>
      <c r="K218" s="429">
        <f t="shared" si="194"/>
        <v>53</v>
      </c>
      <c r="L218" s="429">
        <f t="shared" si="195"/>
        <v>53</v>
      </c>
      <c r="M218" s="430" t="str">
        <f t="shared" si="196"/>
        <v>C1</v>
      </c>
      <c r="N218" s="430" t="str">
        <f t="shared" si="197"/>
        <v>6</v>
      </c>
      <c r="O218" s="728"/>
      <c r="P218" s="425">
        <f>'STUDENT PROFILE'!$A$22</f>
        <v>16</v>
      </c>
      <c r="Q218" s="426" t="str">
        <f>'STUDENT PROFILE'!$C$22</f>
        <v>Ritu</v>
      </c>
      <c r="R218" s="427">
        <f>'STUDENT PROFILE'!$D$22</f>
        <v>2745</v>
      </c>
      <c r="S218" s="428">
        <v>6</v>
      </c>
      <c r="T218" s="428">
        <v>6</v>
      </c>
      <c r="U218" s="428">
        <v>6</v>
      </c>
      <c r="V218" s="428"/>
      <c r="W218" s="428"/>
      <c r="X218" s="428">
        <v>35</v>
      </c>
      <c r="Y218" s="429">
        <f t="shared" si="198"/>
        <v>53</v>
      </c>
      <c r="Z218" s="429">
        <f t="shared" si="199"/>
        <v>67</v>
      </c>
      <c r="AA218" s="430" t="str">
        <f t="shared" si="200"/>
        <v>B2</v>
      </c>
      <c r="AB218" s="430" t="str">
        <f t="shared" si="201"/>
        <v>7</v>
      </c>
      <c r="AC218" s="686"/>
      <c r="AD218" s="425">
        <f>'STUDENT PROFILE'!$A$22</f>
        <v>16</v>
      </c>
      <c r="AE218" s="426" t="str">
        <f>'STUDENT PROFILE'!$C$22</f>
        <v>Ritu</v>
      </c>
      <c r="AF218" s="427">
        <f>'STUDENT PROFILE'!$D$22</f>
        <v>2745</v>
      </c>
      <c r="AG218" s="431">
        <v>70</v>
      </c>
      <c r="AH218" s="429">
        <f t="shared" si="202"/>
        <v>62.999999999999993</v>
      </c>
      <c r="AI218" s="429">
        <f t="shared" si="203"/>
        <v>70</v>
      </c>
      <c r="AJ218" s="430" t="str">
        <f t="shared" si="204"/>
        <v>B2</v>
      </c>
      <c r="AK218" s="430" t="str">
        <f t="shared" si="205"/>
        <v>7</v>
      </c>
      <c r="AL218" s="429">
        <f t="shared" si="206"/>
        <v>5.3</v>
      </c>
      <c r="AM218" s="429">
        <f t="shared" si="207"/>
        <v>6.7</v>
      </c>
      <c r="AN218" s="429">
        <f t="shared" si="208"/>
        <v>21</v>
      </c>
      <c r="AO218" s="430">
        <f t="shared" si="209"/>
        <v>33</v>
      </c>
      <c r="AP218" s="430" t="str">
        <f t="shared" si="210"/>
        <v>B2</v>
      </c>
      <c r="AQ218" s="686"/>
      <c r="AR218" s="425">
        <f>'STUDENT PROFILE'!$A$22</f>
        <v>16</v>
      </c>
      <c r="AS218" s="426" t="str">
        <f>'STUDENT PROFILE'!$C$22</f>
        <v>Ritu</v>
      </c>
      <c r="AT218" s="427">
        <f>'STUDENT PROFILE'!$D$22</f>
        <v>2745</v>
      </c>
      <c r="AU218" s="428">
        <v>6</v>
      </c>
      <c r="AV218" s="428">
        <v>6</v>
      </c>
      <c r="AW218" s="428">
        <v>6</v>
      </c>
      <c r="AX218" s="428"/>
      <c r="AY218" s="428"/>
      <c r="AZ218" s="428">
        <v>35</v>
      </c>
      <c r="BA218" s="429">
        <f t="shared" si="211"/>
        <v>53</v>
      </c>
      <c r="BB218" s="429">
        <f t="shared" si="212"/>
        <v>67</v>
      </c>
      <c r="BC218" s="430" t="str">
        <f t="shared" si="213"/>
        <v>B2</v>
      </c>
      <c r="BD218" s="430" t="str">
        <f t="shared" si="214"/>
        <v>7</v>
      </c>
      <c r="BE218" s="686"/>
      <c r="BF218" s="425">
        <f>'STUDENT PROFILE'!$A$22</f>
        <v>16</v>
      </c>
      <c r="BG218" s="426" t="str">
        <f>'STUDENT PROFILE'!$C$22</f>
        <v>Ritu</v>
      </c>
      <c r="BH218" s="427">
        <f>'STUDENT PROFILE'!$D$22</f>
        <v>2745</v>
      </c>
      <c r="BI218" s="428">
        <v>6</v>
      </c>
      <c r="BJ218" s="428">
        <v>6</v>
      </c>
      <c r="BK218" s="428">
        <v>6</v>
      </c>
      <c r="BL218" s="428"/>
      <c r="BM218" s="428"/>
      <c r="BN218" s="428">
        <v>35</v>
      </c>
      <c r="BO218" s="429">
        <f t="shared" si="215"/>
        <v>53</v>
      </c>
      <c r="BP218" s="429">
        <f t="shared" si="216"/>
        <v>67</v>
      </c>
      <c r="BQ218" s="430" t="str">
        <f t="shared" si="217"/>
        <v>B2</v>
      </c>
      <c r="BR218" s="430" t="str">
        <f t="shared" si="218"/>
        <v>7</v>
      </c>
      <c r="BS218" s="686"/>
      <c r="BT218" s="464">
        <f>'STUDENT PROFILE'!$A$22</f>
        <v>16</v>
      </c>
      <c r="BU218" s="465" t="str">
        <f>'STUDENT PROFILE'!$C$22</f>
        <v>Ritu</v>
      </c>
      <c r="BV218" s="466">
        <f>'STUDENT PROFILE'!$D$22</f>
        <v>2745</v>
      </c>
      <c r="BW218" s="431">
        <v>70</v>
      </c>
      <c r="BX218" s="429">
        <f t="shared" si="219"/>
        <v>63</v>
      </c>
      <c r="BY218" s="429">
        <f t="shared" si="220"/>
        <v>70</v>
      </c>
      <c r="BZ218" s="430" t="str">
        <f t="shared" si="221"/>
        <v>B2</v>
      </c>
      <c r="CA218" s="430" t="str">
        <f t="shared" si="222"/>
        <v>7</v>
      </c>
      <c r="CB218" s="429">
        <f t="shared" si="223"/>
        <v>6.7</v>
      </c>
      <c r="CC218" s="429">
        <f t="shared" si="224"/>
        <v>6.7</v>
      </c>
      <c r="CD218" s="429">
        <f t="shared" si="225"/>
        <v>21</v>
      </c>
      <c r="CE218" s="430">
        <f t="shared" si="226"/>
        <v>34</v>
      </c>
      <c r="CF218" s="430" t="str">
        <f t="shared" si="227"/>
        <v>B2</v>
      </c>
      <c r="CG218" s="686"/>
      <c r="CH218" s="425">
        <f>'STUDENT PROFILE'!$A$22</f>
        <v>16</v>
      </c>
      <c r="CI218" s="426" t="str">
        <f>'STUDENT PROFILE'!$C$22</f>
        <v>Ritu</v>
      </c>
      <c r="CJ218" s="427">
        <f>'STUDENT PROFILE'!$D$22</f>
        <v>2745</v>
      </c>
      <c r="CK218" s="429">
        <f t="shared" si="185"/>
        <v>5.3</v>
      </c>
      <c r="CL218" s="429">
        <f t="shared" si="186"/>
        <v>6.7</v>
      </c>
      <c r="CM218" s="429">
        <f t="shared" si="187"/>
        <v>21</v>
      </c>
      <c r="CN218" s="430">
        <f t="shared" si="188"/>
        <v>33</v>
      </c>
      <c r="CO218" s="429">
        <f t="shared" si="189"/>
        <v>6.7</v>
      </c>
      <c r="CP218" s="429">
        <f t="shared" si="190"/>
        <v>6.7</v>
      </c>
      <c r="CQ218" s="429">
        <f t="shared" si="191"/>
        <v>21</v>
      </c>
      <c r="CR218" s="433">
        <f t="shared" si="192"/>
        <v>34</v>
      </c>
      <c r="CS218" s="433">
        <f t="shared" si="228"/>
        <v>64</v>
      </c>
      <c r="CT218" s="433">
        <f t="shared" si="229"/>
        <v>70</v>
      </c>
      <c r="CU218" s="430">
        <f t="shared" si="230"/>
        <v>67</v>
      </c>
      <c r="CV218" s="430" t="str">
        <f t="shared" si="231"/>
        <v>B2</v>
      </c>
      <c r="CW218" s="430" t="str">
        <f t="shared" si="232"/>
        <v>7</v>
      </c>
      <c r="CX218" s="686"/>
      <c r="CY218" s="425">
        <f>'STUDENT PROFILE'!$A$22</f>
        <v>16</v>
      </c>
      <c r="CZ218" s="426" t="str">
        <f>'STUDENT PROFILE'!$C$22</f>
        <v>Ritu</v>
      </c>
      <c r="DA218" s="471">
        <f>'STUDENT PROFILE'!$D$22</f>
        <v>2745</v>
      </c>
      <c r="DB218" s="429" t="str">
        <f t="shared" si="233"/>
        <v>C1</v>
      </c>
      <c r="DC218" s="429" t="str">
        <f t="shared" si="234"/>
        <v>B2</v>
      </c>
      <c r="DD218" s="429" t="str">
        <f t="shared" si="235"/>
        <v>B2</v>
      </c>
      <c r="DE218" s="430" t="str">
        <f t="shared" si="236"/>
        <v>B2</v>
      </c>
      <c r="DF218" s="429" t="str">
        <f t="shared" si="237"/>
        <v>B2</v>
      </c>
      <c r="DG218" s="429" t="str">
        <f t="shared" si="238"/>
        <v>B2</v>
      </c>
      <c r="DH218" s="429" t="str">
        <f t="shared" si="239"/>
        <v>B2</v>
      </c>
      <c r="DI218" s="433">
        <f t="shared" si="240"/>
        <v>0</v>
      </c>
      <c r="DJ218" s="430" t="str">
        <f t="shared" si="241"/>
        <v>B2</v>
      </c>
      <c r="DK218" s="430" t="str">
        <f t="shared" si="242"/>
        <v>B2</v>
      </c>
      <c r="DL218" s="430" t="str">
        <f t="shared" si="243"/>
        <v>B2</v>
      </c>
    </row>
    <row r="219" spans="1:116" ht="15" customHeight="1">
      <c r="A219" s="686"/>
      <c r="B219" s="425">
        <f>'STUDENT PROFILE'!$A$23</f>
        <v>17</v>
      </c>
      <c r="C219" s="426" t="str">
        <f>'STUDENT PROFILE'!$C$23</f>
        <v>Pooja Kumari</v>
      </c>
      <c r="D219" s="427">
        <f>'STUDENT PROFILE'!$D$23</f>
        <v>2746</v>
      </c>
      <c r="E219" s="428">
        <v>6</v>
      </c>
      <c r="F219" s="428">
        <v>6</v>
      </c>
      <c r="G219" s="428">
        <v>6</v>
      </c>
      <c r="H219" s="428"/>
      <c r="I219" s="428"/>
      <c r="J219" s="428">
        <v>35</v>
      </c>
      <c r="K219" s="429">
        <f t="shared" si="194"/>
        <v>53</v>
      </c>
      <c r="L219" s="429">
        <f t="shared" si="195"/>
        <v>53</v>
      </c>
      <c r="M219" s="430" t="str">
        <f t="shared" si="196"/>
        <v>C1</v>
      </c>
      <c r="N219" s="430" t="str">
        <f t="shared" si="197"/>
        <v>6</v>
      </c>
      <c r="O219" s="728"/>
      <c r="P219" s="425">
        <f>'STUDENT PROFILE'!$A$23</f>
        <v>17</v>
      </c>
      <c r="Q219" s="426" t="str">
        <f>'STUDENT PROFILE'!$C$23</f>
        <v>Pooja Kumari</v>
      </c>
      <c r="R219" s="427">
        <f>'STUDENT PROFILE'!$D$23</f>
        <v>2746</v>
      </c>
      <c r="S219" s="428">
        <v>6</v>
      </c>
      <c r="T219" s="428">
        <v>6</v>
      </c>
      <c r="U219" s="428">
        <v>6</v>
      </c>
      <c r="V219" s="428"/>
      <c r="W219" s="428"/>
      <c r="X219" s="428">
        <v>35</v>
      </c>
      <c r="Y219" s="429">
        <f t="shared" si="198"/>
        <v>53</v>
      </c>
      <c r="Z219" s="429">
        <f t="shared" si="199"/>
        <v>67</v>
      </c>
      <c r="AA219" s="430" t="str">
        <f t="shared" si="200"/>
        <v>B2</v>
      </c>
      <c r="AB219" s="430" t="str">
        <f t="shared" si="201"/>
        <v>7</v>
      </c>
      <c r="AC219" s="686"/>
      <c r="AD219" s="425">
        <f>'STUDENT PROFILE'!$A$23</f>
        <v>17</v>
      </c>
      <c r="AE219" s="426" t="str">
        <f>'STUDENT PROFILE'!$C$23</f>
        <v>Pooja Kumari</v>
      </c>
      <c r="AF219" s="427">
        <f>'STUDENT PROFILE'!$D$23</f>
        <v>2746</v>
      </c>
      <c r="AG219" s="431">
        <v>70</v>
      </c>
      <c r="AH219" s="429">
        <f t="shared" si="202"/>
        <v>62.999999999999993</v>
      </c>
      <c r="AI219" s="429">
        <f t="shared" si="203"/>
        <v>70</v>
      </c>
      <c r="AJ219" s="430" t="str">
        <f t="shared" si="204"/>
        <v>B2</v>
      </c>
      <c r="AK219" s="430" t="str">
        <f t="shared" si="205"/>
        <v>7</v>
      </c>
      <c r="AL219" s="429">
        <f t="shared" si="206"/>
        <v>5.3</v>
      </c>
      <c r="AM219" s="429">
        <f t="shared" si="207"/>
        <v>6.7</v>
      </c>
      <c r="AN219" s="429">
        <f t="shared" si="208"/>
        <v>21</v>
      </c>
      <c r="AO219" s="430">
        <f t="shared" si="209"/>
        <v>33</v>
      </c>
      <c r="AP219" s="430" t="str">
        <f t="shared" si="210"/>
        <v>B2</v>
      </c>
      <c r="AQ219" s="686"/>
      <c r="AR219" s="425">
        <f>'STUDENT PROFILE'!$A$23</f>
        <v>17</v>
      </c>
      <c r="AS219" s="426" t="str">
        <f>'STUDENT PROFILE'!$C$23</f>
        <v>Pooja Kumari</v>
      </c>
      <c r="AT219" s="427">
        <f>'STUDENT PROFILE'!$D$23</f>
        <v>2746</v>
      </c>
      <c r="AU219" s="428">
        <v>6</v>
      </c>
      <c r="AV219" s="428">
        <v>6</v>
      </c>
      <c r="AW219" s="428">
        <v>6</v>
      </c>
      <c r="AX219" s="428"/>
      <c r="AY219" s="428"/>
      <c r="AZ219" s="428">
        <v>35</v>
      </c>
      <c r="BA219" s="429">
        <f t="shared" si="211"/>
        <v>53</v>
      </c>
      <c r="BB219" s="429">
        <f t="shared" si="212"/>
        <v>67</v>
      </c>
      <c r="BC219" s="430" t="str">
        <f t="shared" si="213"/>
        <v>B2</v>
      </c>
      <c r="BD219" s="430" t="str">
        <f t="shared" si="214"/>
        <v>7</v>
      </c>
      <c r="BE219" s="686"/>
      <c r="BF219" s="425">
        <f>'STUDENT PROFILE'!$A$23</f>
        <v>17</v>
      </c>
      <c r="BG219" s="426" t="str">
        <f>'STUDENT PROFILE'!$C$23</f>
        <v>Pooja Kumari</v>
      </c>
      <c r="BH219" s="427">
        <f>'STUDENT PROFILE'!$D$23</f>
        <v>2746</v>
      </c>
      <c r="BI219" s="428">
        <v>6</v>
      </c>
      <c r="BJ219" s="428">
        <v>6</v>
      </c>
      <c r="BK219" s="428">
        <v>6</v>
      </c>
      <c r="BL219" s="428"/>
      <c r="BM219" s="428"/>
      <c r="BN219" s="428">
        <v>35</v>
      </c>
      <c r="BO219" s="429">
        <f t="shared" si="215"/>
        <v>53</v>
      </c>
      <c r="BP219" s="429">
        <f t="shared" si="216"/>
        <v>67</v>
      </c>
      <c r="BQ219" s="430" t="str">
        <f t="shared" si="217"/>
        <v>B2</v>
      </c>
      <c r="BR219" s="430" t="str">
        <f t="shared" si="218"/>
        <v>7</v>
      </c>
      <c r="BS219" s="686"/>
      <c r="BT219" s="464">
        <f>'STUDENT PROFILE'!$A$23</f>
        <v>17</v>
      </c>
      <c r="BU219" s="465" t="str">
        <f>'STUDENT PROFILE'!$C$23</f>
        <v>Pooja Kumari</v>
      </c>
      <c r="BV219" s="466">
        <f>'STUDENT PROFILE'!$D$23</f>
        <v>2746</v>
      </c>
      <c r="BW219" s="431">
        <v>70</v>
      </c>
      <c r="BX219" s="429">
        <f t="shared" si="219"/>
        <v>63</v>
      </c>
      <c r="BY219" s="429">
        <f t="shared" si="220"/>
        <v>70</v>
      </c>
      <c r="BZ219" s="430" t="str">
        <f t="shared" si="221"/>
        <v>B2</v>
      </c>
      <c r="CA219" s="430" t="str">
        <f t="shared" si="222"/>
        <v>7</v>
      </c>
      <c r="CB219" s="429">
        <f t="shared" si="223"/>
        <v>6.7</v>
      </c>
      <c r="CC219" s="429">
        <f t="shared" si="224"/>
        <v>6.7</v>
      </c>
      <c r="CD219" s="429">
        <f t="shared" si="225"/>
        <v>21</v>
      </c>
      <c r="CE219" s="430">
        <f t="shared" si="226"/>
        <v>34</v>
      </c>
      <c r="CF219" s="430" t="str">
        <f t="shared" si="227"/>
        <v>B2</v>
      </c>
      <c r="CG219" s="686"/>
      <c r="CH219" s="425">
        <f>'STUDENT PROFILE'!$A$23</f>
        <v>17</v>
      </c>
      <c r="CI219" s="426" t="str">
        <f>'STUDENT PROFILE'!$C$23</f>
        <v>Pooja Kumari</v>
      </c>
      <c r="CJ219" s="427">
        <f>'STUDENT PROFILE'!$D$23</f>
        <v>2746</v>
      </c>
      <c r="CK219" s="429">
        <f t="shared" si="185"/>
        <v>5.3</v>
      </c>
      <c r="CL219" s="429">
        <f t="shared" si="186"/>
        <v>6.7</v>
      </c>
      <c r="CM219" s="429">
        <f t="shared" si="187"/>
        <v>21</v>
      </c>
      <c r="CN219" s="430">
        <f t="shared" si="188"/>
        <v>33</v>
      </c>
      <c r="CO219" s="429">
        <f t="shared" si="189"/>
        <v>6.7</v>
      </c>
      <c r="CP219" s="429">
        <f t="shared" si="190"/>
        <v>6.7</v>
      </c>
      <c r="CQ219" s="429">
        <f t="shared" si="191"/>
        <v>21</v>
      </c>
      <c r="CR219" s="433">
        <f t="shared" si="192"/>
        <v>34</v>
      </c>
      <c r="CS219" s="433">
        <f t="shared" si="228"/>
        <v>64</v>
      </c>
      <c r="CT219" s="433">
        <f t="shared" si="229"/>
        <v>70</v>
      </c>
      <c r="CU219" s="430">
        <f t="shared" si="230"/>
        <v>67</v>
      </c>
      <c r="CV219" s="430" t="str">
        <f t="shared" si="231"/>
        <v>B2</v>
      </c>
      <c r="CW219" s="430" t="str">
        <f t="shared" si="232"/>
        <v>7</v>
      </c>
      <c r="CX219" s="686"/>
      <c r="CY219" s="425">
        <f>'STUDENT PROFILE'!$A$23</f>
        <v>17</v>
      </c>
      <c r="CZ219" s="426" t="str">
        <f>'STUDENT PROFILE'!$C$23</f>
        <v>Pooja Kumari</v>
      </c>
      <c r="DA219" s="471">
        <f>'STUDENT PROFILE'!$D$23</f>
        <v>2746</v>
      </c>
      <c r="DB219" s="429" t="str">
        <f t="shared" si="233"/>
        <v>C1</v>
      </c>
      <c r="DC219" s="429" t="str">
        <f t="shared" si="234"/>
        <v>B2</v>
      </c>
      <c r="DD219" s="429" t="str">
        <f t="shared" si="235"/>
        <v>B2</v>
      </c>
      <c r="DE219" s="430" t="str">
        <f t="shared" si="236"/>
        <v>B2</v>
      </c>
      <c r="DF219" s="429" t="str">
        <f t="shared" si="237"/>
        <v>B2</v>
      </c>
      <c r="DG219" s="429" t="str">
        <f t="shared" si="238"/>
        <v>B2</v>
      </c>
      <c r="DH219" s="429" t="str">
        <f t="shared" si="239"/>
        <v>B2</v>
      </c>
      <c r="DI219" s="433">
        <f t="shared" si="240"/>
        <v>0</v>
      </c>
      <c r="DJ219" s="430" t="str">
        <f t="shared" si="241"/>
        <v>B2</v>
      </c>
      <c r="DK219" s="430" t="str">
        <f t="shared" si="242"/>
        <v>B2</v>
      </c>
      <c r="DL219" s="430" t="str">
        <f t="shared" si="243"/>
        <v>B2</v>
      </c>
    </row>
    <row r="220" spans="1:116" ht="15" customHeight="1">
      <c r="A220" s="686"/>
      <c r="B220" s="425">
        <f>'STUDENT PROFILE'!$A$24</f>
        <v>18</v>
      </c>
      <c r="C220" s="426" t="str">
        <f>'STUDENT PROFILE'!$C$24</f>
        <v>Dheeraj Kumar</v>
      </c>
      <c r="D220" s="427">
        <f>'STUDENT PROFILE'!$D$24</f>
        <v>2747</v>
      </c>
      <c r="E220" s="428">
        <v>6</v>
      </c>
      <c r="F220" s="428">
        <v>6</v>
      </c>
      <c r="G220" s="428">
        <v>6</v>
      </c>
      <c r="H220" s="428"/>
      <c r="I220" s="428"/>
      <c r="J220" s="428">
        <v>35</v>
      </c>
      <c r="K220" s="429">
        <f t="shared" si="194"/>
        <v>53</v>
      </c>
      <c r="L220" s="429">
        <f t="shared" si="195"/>
        <v>53</v>
      </c>
      <c r="M220" s="430" t="str">
        <f t="shared" si="196"/>
        <v>C1</v>
      </c>
      <c r="N220" s="430" t="str">
        <f t="shared" si="197"/>
        <v>6</v>
      </c>
      <c r="O220" s="728"/>
      <c r="P220" s="425">
        <f>'STUDENT PROFILE'!$A$24</f>
        <v>18</v>
      </c>
      <c r="Q220" s="426" t="str">
        <f>'STUDENT PROFILE'!$C$24</f>
        <v>Dheeraj Kumar</v>
      </c>
      <c r="R220" s="427">
        <f>'STUDENT PROFILE'!$D$24</f>
        <v>2747</v>
      </c>
      <c r="S220" s="428">
        <v>6</v>
      </c>
      <c r="T220" s="428">
        <v>6</v>
      </c>
      <c r="U220" s="428">
        <v>6</v>
      </c>
      <c r="V220" s="428"/>
      <c r="W220" s="428"/>
      <c r="X220" s="428">
        <v>35</v>
      </c>
      <c r="Y220" s="429">
        <f t="shared" si="198"/>
        <v>53</v>
      </c>
      <c r="Z220" s="429">
        <f t="shared" si="199"/>
        <v>67</v>
      </c>
      <c r="AA220" s="430" t="str">
        <f t="shared" si="200"/>
        <v>B2</v>
      </c>
      <c r="AB220" s="430" t="str">
        <f t="shared" si="201"/>
        <v>7</v>
      </c>
      <c r="AC220" s="686"/>
      <c r="AD220" s="425">
        <f>'STUDENT PROFILE'!$A$24</f>
        <v>18</v>
      </c>
      <c r="AE220" s="426" t="str">
        <f>'STUDENT PROFILE'!$C$24</f>
        <v>Dheeraj Kumar</v>
      </c>
      <c r="AF220" s="427">
        <f>'STUDENT PROFILE'!$D$24</f>
        <v>2747</v>
      </c>
      <c r="AG220" s="431">
        <v>70</v>
      </c>
      <c r="AH220" s="429">
        <f t="shared" si="202"/>
        <v>62.999999999999993</v>
      </c>
      <c r="AI220" s="429">
        <f t="shared" si="203"/>
        <v>70</v>
      </c>
      <c r="AJ220" s="430" t="str">
        <f t="shared" si="204"/>
        <v>B2</v>
      </c>
      <c r="AK220" s="430" t="str">
        <f t="shared" si="205"/>
        <v>7</v>
      </c>
      <c r="AL220" s="429">
        <f t="shared" si="206"/>
        <v>5.3</v>
      </c>
      <c r="AM220" s="429">
        <f t="shared" si="207"/>
        <v>6.7</v>
      </c>
      <c r="AN220" s="429">
        <f t="shared" si="208"/>
        <v>21</v>
      </c>
      <c r="AO220" s="430">
        <f t="shared" si="209"/>
        <v>33</v>
      </c>
      <c r="AP220" s="430" t="str">
        <f t="shared" si="210"/>
        <v>B2</v>
      </c>
      <c r="AQ220" s="686"/>
      <c r="AR220" s="425">
        <f>'STUDENT PROFILE'!$A$24</f>
        <v>18</v>
      </c>
      <c r="AS220" s="426" t="str">
        <f>'STUDENT PROFILE'!$C$24</f>
        <v>Dheeraj Kumar</v>
      </c>
      <c r="AT220" s="427">
        <f>'STUDENT PROFILE'!$D$24</f>
        <v>2747</v>
      </c>
      <c r="AU220" s="428">
        <v>6</v>
      </c>
      <c r="AV220" s="428">
        <v>6</v>
      </c>
      <c r="AW220" s="428">
        <v>6</v>
      </c>
      <c r="AX220" s="428"/>
      <c r="AY220" s="428"/>
      <c r="AZ220" s="428">
        <v>35</v>
      </c>
      <c r="BA220" s="429">
        <f t="shared" si="211"/>
        <v>53</v>
      </c>
      <c r="BB220" s="429">
        <f t="shared" si="212"/>
        <v>67</v>
      </c>
      <c r="BC220" s="430" t="str">
        <f t="shared" si="213"/>
        <v>B2</v>
      </c>
      <c r="BD220" s="430" t="str">
        <f t="shared" si="214"/>
        <v>7</v>
      </c>
      <c r="BE220" s="686"/>
      <c r="BF220" s="425">
        <f>'STUDENT PROFILE'!$A$24</f>
        <v>18</v>
      </c>
      <c r="BG220" s="426" t="str">
        <f>'STUDENT PROFILE'!$C$24</f>
        <v>Dheeraj Kumar</v>
      </c>
      <c r="BH220" s="427">
        <f>'STUDENT PROFILE'!$D$24</f>
        <v>2747</v>
      </c>
      <c r="BI220" s="428">
        <v>6</v>
      </c>
      <c r="BJ220" s="428">
        <v>6</v>
      </c>
      <c r="BK220" s="428">
        <v>6</v>
      </c>
      <c r="BL220" s="428"/>
      <c r="BM220" s="428"/>
      <c r="BN220" s="428">
        <v>35</v>
      </c>
      <c r="BO220" s="429">
        <f t="shared" si="215"/>
        <v>53</v>
      </c>
      <c r="BP220" s="429">
        <f t="shared" si="216"/>
        <v>67</v>
      </c>
      <c r="BQ220" s="430" t="str">
        <f t="shared" si="217"/>
        <v>B2</v>
      </c>
      <c r="BR220" s="430" t="str">
        <f t="shared" si="218"/>
        <v>7</v>
      </c>
      <c r="BS220" s="686"/>
      <c r="BT220" s="464">
        <f>'STUDENT PROFILE'!$A$24</f>
        <v>18</v>
      </c>
      <c r="BU220" s="465" t="str">
        <f>'STUDENT PROFILE'!$C$24</f>
        <v>Dheeraj Kumar</v>
      </c>
      <c r="BV220" s="466">
        <f>'STUDENT PROFILE'!$D$24</f>
        <v>2747</v>
      </c>
      <c r="BW220" s="431">
        <v>70</v>
      </c>
      <c r="BX220" s="429">
        <f t="shared" si="219"/>
        <v>63</v>
      </c>
      <c r="BY220" s="429">
        <f t="shared" si="220"/>
        <v>70</v>
      </c>
      <c r="BZ220" s="430" t="str">
        <f t="shared" si="221"/>
        <v>B2</v>
      </c>
      <c r="CA220" s="430" t="str">
        <f t="shared" si="222"/>
        <v>7</v>
      </c>
      <c r="CB220" s="429">
        <f t="shared" si="223"/>
        <v>6.7</v>
      </c>
      <c r="CC220" s="429">
        <f t="shared" si="224"/>
        <v>6.7</v>
      </c>
      <c r="CD220" s="429">
        <f t="shared" si="225"/>
        <v>21</v>
      </c>
      <c r="CE220" s="430">
        <f t="shared" si="226"/>
        <v>34</v>
      </c>
      <c r="CF220" s="430" t="str">
        <f t="shared" si="227"/>
        <v>B2</v>
      </c>
      <c r="CG220" s="686"/>
      <c r="CH220" s="425">
        <f>'STUDENT PROFILE'!$A$24</f>
        <v>18</v>
      </c>
      <c r="CI220" s="426" t="str">
        <f>'STUDENT PROFILE'!$C$24</f>
        <v>Dheeraj Kumar</v>
      </c>
      <c r="CJ220" s="427">
        <f>'STUDENT PROFILE'!$D$24</f>
        <v>2747</v>
      </c>
      <c r="CK220" s="429">
        <f t="shared" si="185"/>
        <v>5.3</v>
      </c>
      <c r="CL220" s="429">
        <f t="shared" si="186"/>
        <v>6.7</v>
      </c>
      <c r="CM220" s="429">
        <f t="shared" si="187"/>
        <v>21</v>
      </c>
      <c r="CN220" s="430">
        <f t="shared" si="188"/>
        <v>33</v>
      </c>
      <c r="CO220" s="429">
        <f t="shared" si="189"/>
        <v>6.7</v>
      </c>
      <c r="CP220" s="429">
        <f t="shared" si="190"/>
        <v>6.7</v>
      </c>
      <c r="CQ220" s="429">
        <f t="shared" si="191"/>
        <v>21</v>
      </c>
      <c r="CR220" s="433">
        <f t="shared" si="192"/>
        <v>34</v>
      </c>
      <c r="CS220" s="433">
        <f t="shared" si="228"/>
        <v>64</v>
      </c>
      <c r="CT220" s="433">
        <f t="shared" si="229"/>
        <v>70</v>
      </c>
      <c r="CU220" s="430">
        <f t="shared" si="230"/>
        <v>67</v>
      </c>
      <c r="CV220" s="430" t="str">
        <f t="shared" si="231"/>
        <v>B2</v>
      </c>
      <c r="CW220" s="430" t="str">
        <f t="shared" si="232"/>
        <v>7</v>
      </c>
      <c r="CX220" s="686"/>
      <c r="CY220" s="425">
        <f>'STUDENT PROFILE'!$A$24</f>
        <v>18</v>
      </c>
      <c r="CZ220" s="426" t="str">
        <f>'STUDENT PROFILE'!$C$24</f>
        <v>Dheeraj Kumar</v>
      </c>
      <c r="DA220" s="471">
        <f>'STUDENT PROFILE'!$D$24</f>
        <v>2747</v>
      </c>
      <c r="DB220" s="429" t="str">
        <f t="shared" si="233"/>
        <v>C1</v>
      </c>
      <c r="DC220" s="429" t="str">
        <f t="shared" si="234"/>
        <v>B2</v>
      </c>
      <c r="DD220" s="429" t="str">
        <f t="shared" si="235"/>
        <v>B2</v>
      </c>
      <c r="DE220" s="430" t="str">
        <f t="shared" si="236"/>
        <v>B2</v>
      </c>
      <c r="DF220" s="429" t="str">
        <f t="shared" si="237"/>
        <v>B2</v>
      </c>
      <c r="DG220" s="429" t="str">
        <f t="shared" si="238"/>
        <v>B2</v>
      </c>
      <c r="DH220" s="429" t="str">
        <f t="shared" si="239"/>
        <v>B2</v>
      </c>
      <c r="DI220" s="433">
        <f t="shared" si="240"/>
        <v>0</v>
      </c>
      <c r="DJ220" s="430" t="str">
        <f t="shared" si="241"/>
        <v>B2</v>
      </c>
      <c r="DK220" s="430" t="str">
        <f t="shared" si="242"/>
        <v>B2</v>
      </c>
      <c r="DL220" s="430" t="str">
        <f t="shared" si="243"/>
        <v>B2</v>
      </c>
    </row>
    <row r="221" spans="1:116" ht="15" customHeight="1">
      <c r="A221" s="686"/>
      <c r="B221" s="425">
        <f>'STUDENT PROFILE'!$A$25</f>
        <v>19</v>
      </c>
      <c r="C221" s="426" t="str">
        <f>'STUDENT PROFILE'!$C$25</f>
        <v>Rohit</v>
      </c>
      <c r="D221" s="427">
        <f>'STUDENT PROFILE'!$D$25</f>
        <v>2748</v>
      </c>
      <c r="E221" s="428">
        <v>6</v>
      </c>
      <c r="F221" s="428">
        <v>6</v>
      </c>
      <c r="G221" s="428">
        <v>6</v>
      </c>
      <c r="H221" s="428"/>
      <c r="I221" s="428"/>
      <c r="J221" s="428">
        <v>35</v>
      </c>
      <c r="K221" s="429">
        <f t="shared" si="194"/>
        <v>53</v>
      </c>
      <c r="L221" s="429">
        <f t="shared" si="195"/>
        <v>53</v>
      </c>
      <c r="M221" s="430" t="str">
        <f t="shared" si="196"/>
        <v>C1</v>
      </c>
      <c r="N221" s="430" t="str">
        <f t="shared" si="197"/>
        <v>6</v>
      </c>
      <c r="O221" s="728"/>
      <c r="P221" s="425">
        <f>'STUDENT PROFILE'!$A$25</f>
        <v>19</v>
      </c>
      <c r="Q221" s="426" t="str">
        <f>'STUDENT PROFILE'!$C$25</f>
        <v>Rohit</v>
      </c>
      <c r="R221" s="427">
        <f>'STUDENT PROFILE'!$D$25</f>
        <v>2748</v>
      </c>
      <c r="S221" s="428">
        <v>6</v>
      </c>
      <c r="T221" s="428">
        <v>6</v>
      </c>
      <c r="U221" s="428">
        <v>6</v>
      </c>
      <c r="V221" s="428"/>
      <c r="W221" s="428"/>
      <c r="X221" s="428">
        <v>35</v>
      </c>
      <c r="Y221" s="429">
        <f t="shared" si="198"/>
        <v>53</v>
      </c>
      <c r="Z221" s="429">
        <f t="shared" si="199"/>
        <v>67</v>
      </c>
      <c r="AA221" s="430" t="str">
        <f t="shared" si="200"/>
        <v>B2</v>
      </c>
      <c r="AB221" s="430" t="str">
        <f t="shared" si="201"/>
        <v>7</v>
      </c>
      <c r="AC221" s="686"/>
      <c r="AD221" s="425">
        <f>'STUDENT PROFILE'!$A$25</f>
        <v>19</v>
      </c>
      <c r="AE221" s="426" t="str">
        <f>'STUDENT PROFILE'!$C$25</f>
        <v>Rohit</v>
      </c>
      <c r="AF221" s="427">
        <f>'STUDENT PROFILE'!$D$25</f>
        <v>2748</v>
      </c>
      <c r="AG221" s="431">
        <v>70</v>
      </c>
      <c r="AH221" s="429">
        <f t="shared" si="202"/>
        <v>62.999999999999993</v>
      </c>
      <c r="AI221" s="429">
        <f t="shared" si="203"/>
        <v>70</v>
      </c>
      <c r="AJ221" s="430" t="str">
        <f t="shared" si="204"/>
        <v>B2</v>
      </c>
      <c r="AK221" s="430" t="str">
        <f t="shared" si="205"/>
        <v>7</v>
      </c>
      <c r="AL221" s="429">
        <f t="shared" si="206"/>
        <v>5.3</v>
      </c>
      <c r="AM221" s="429">
        <f t="shared" si="207"/>
        <v>6.7</v>
      </c>
      <c r="AN221" s="429">
        <f t="shared" si="208"/>
        <v>21</v>
      </c>
      <c r="AO221" s="430">
        <f t="shared" si="209"/>
        <v>33</v>
      </c>
      <c r="AP221" s="430" t="str">
        <f t="shared" si="210"/>
        <v>B2</v>
      </c>
      <c r="AQ221" s="686"/>
      <c r="AR221" s="425">
        <f>'STUDENT PROFILE'!$A$25</f>
        <v>19</v>
      </c>
      <c r="AS221" s="426" t="str">
        <f>'STUDENT PROFILE'!$C$25</f>
        <v>Rohit</v>
      </c>
      <c r="AT221" s="427">
        <f>'STUDENT PROFILE'!$D$25</f>
        <v>2748</v>
      </c>
      <c r="AU221" s="428">
        <v>6</v>
      </c>
      <c r="AV221" s="428">
        <v>6</v>
      </c>
      <c r="AW221" s="428">
        <v>6</v>
      </c>
      <c r="AX221" s="428"/>
      <c r="AY221" s="428"/>
      <c r="AZ221" s="428">
        <v>35</v>
      </c>
      <c r="BA221" s="429">
        <f t="shared" si="211"/>
        <v>53</v>
      </c>
      <c r="BB221" s="429">
        <f t="shared" si="212"/>
        <v>67</v>
      </c>
      <c r="BC221" s="430" t="str">
        <f t="shared" si="213"/>
        <v>B2</v>
      </c>
      <c r="BD221" s="430" t="str">
        <f t="shared" si="214"/>
        <v>7</v>
      </c>
      <c r="BE221" s="686"/>
      <c r="BF221" s="425">
        <f>'STUDENT PROFILE'!$A$25</f>
        <v>19</v>
      </c>
      <c r="BG221" s="426" t="str">
        <f>'STUDENT PROFILE'!$C$25</f>
        <v>Rohit</v>
      </c>
      <c r="BH221" s="427">
        <f>'STUDENT PROFILE'!$D$25</f>
        <v>2748</v>
      </c>
      <c r="BI221" s="428">
        <v>6</v>
      </c>
      <c r="BJ221" s="428">
        <v>6</v>
      </c>
      <c r="BK221" s="428">
        <v>6</v>
      </c>
      <c r="BL221" s="428"/>
      <c r="BM221" s="428"/>
      <c r="BN221" s="428">
        <v>35</v>
      </c>
      <c r="BO221" s="429">
        <f t="shared" si="215"/>
        <v>53</v>
      </c>
      <c r="BP221" s="429">
        <f t="shared" si="216"/>
        <v>67</v>
      </c>
      <c r="BQ221" s="430" t="str">
        <f t="shared" si="217"/>
        <v>B2</v>
      </c>
      <c r="BR221" s="430" t="str">
        <f t="shared" si="218"/>
        <v>7</v>
      </c>
      <c r="BS221" s="686"/>
      <c r="BT221" s="464">
        <f>'STUDENT PROFILE'!$A$25</f>
        <v>19</v>
      </c>
      <c r="BU221" s="465" t="str">
        <f>'STUDENT PROFILE'!$C$25</f>
        <v>Rohit</v>
      </c>
      <c r="BV221" s="466">
        <f>'STUDENT PROFILE'!$D$25</f>
        <v>2748</v>
      </c>
      <c r="BW221" s="431">
        <v>70</v>
      </c>
      <c r="BX221" s="429">
        <f t="shared" si="219"/>
        <v>63</v>
      </c>
      <c r="BY221" s="429">
        <f t="shared" si="220"/>
        <v>70</v>
      </c>
      <c r="BZ221" s="430" t="str">
        <f t="shared" si="221"/>
        <v>B2</v>
      </c>
      <c r="CA221" s="430" t="str">
        <f t="shared" si="222"/>
        <v>7</v>
      </c>
      <c r="CB221" s="429">
        <f t="shared" si="223"/>
        <v>6.7</v>
      </c>
      <c r="CC221" s="429">
        <f t="shared" si="224"/>
        <v>6.7</v>
      </c>
      <c r="CD221" s="429">
        <f t="shared" si="225"/>
        <v>21</v>
      </c>
      <c r="CE221" s="430">
        <f t="shared" si="226"/>
        <v>34</v>
      </c>
      <c r="CF221" s="430" t="str">
        <f t="shared" si="227"/>
        <v>B2</v>
      </c>
      <c r="CG221" s="686"/>
      <c r="CH221" s="425">
        <f>'STUDENT PROFILE'!$A$25</f>
        <v>19</v>
      </c>
      <c r="CI221" s="426" t="str">
        <f>'STUDENT PROFILE'!$C$25</f>
        <v>Rohit</v>
      </c>
      <c r="CJ221" s="427">
        <f>'STUDENT PROFILE'!$D$25</f>
        <v>2748</v>
      </c>
      <c r="CK221" s="429">
        <f t="shared" si="185"/>
        <v>5.3</v>
      </c>
      <c r="CL221" s="429">
        <f t="shared" si="186"/>
        <v>6.7</v>
      </c>
      <c r="CM221" s="429">
        <f t="shared" si="187"/>
        <v>21</v>
      </c>
      <c r="CN221" s="430">
        <f t="shared" si="188"/>
        <v>33</v>
      </c>
      <c r="CO221" s="429">
        <f t="shared" si="189"/>
        <v>6.7</v>
      </c>
      <c r="CP221" s="429">
        <f t="shared" si="190"/>
        <v>6.7</v>
      </c>
      <c r="CQ221" s="429">
        <f t="shared" si="191"/>
        <v>21</v>
      </c>
      <c r="CR221" s="433">
        <f t="shared" si="192"/>
        <v>34</v>
      </c>
      <c r="CS221" s="433">
        <f t="shared" si="228"/>
        <v>64</v>
      </c>
      <c r="CT221" s="433">
        <f t="shared" si="229"/>
        <v>70</v>
      </c>
      <c r="CU221" s="430">
        <f t="shared" si="230"/>
        <v>67</v>
      </c>
      <c r="CV221" s="430" t="str">
        <f t="shared" si="231"/>
        <v>B2</v>
      </c>
      <c r="CW221" s="430" t="str">
        <f t="shared" si="232"/>
        <v>7</v>
      </c>
      <c r="CX221" s="686"/>
      <c r="CY221" s="425">
        <f>'STUDENT PROFILE'!$A$25</f>
        <v>19</v>
      </c>
      <c r="CZ221" s="426" t="str">
        <f>'STUDENT PROFILE'!$C$25</f>
        <v>Rohit</v>
      </c>
      <c r="DA221" s="471">
        <f>'STUDENT PROFILE'!$D$25</f>
        <v>2748</v>
      </c>
      <c r="DB221" s="429" t="str">
        <f t="shared" si="233"/>
        <v>C1</v>
      </c>
      <c r="DC221" s="429" t="str">
        <f t="shared" si="234"/>
        <v>B2</v>
      </c>
      <c r="DD221" s="429" t="str">
        <f t="shared" si="235"/>
        <v>B2</v>
      </c>
      <c r="DE221" s="430" t="str">
        <f t="shared" si="236"/>
        <v>B2</v>
      </c>
      <c r="DF221" s="429" t="str">
        <f t="shared" si="237"/>
        <v>B2</v>
      </c>
      <c r="DG221" s="429" t="str">
        <f t="shared" si="238"/>
        <v>B2</v>
      </c>
      <c r="DH221" s="429" t="str">
        <f t="shared" si="239"/>
        <v>B2</v>
      </c>
      <c r="DI221" s="433">
        <f t="shared" si="240"/>
        <v>0</v>
      </c>
      <c r="DJ221" s="430" t="str">
        <f t="shared" si="241"/>
        <v>B2</v>
      </c>
      <c r="DK221" s="430" t="str">
        <f t="shared" si="242"/>
        <v>B2</v>
      </c>
      <c r="DL221" s="430" t="str">
        <f t="shared" si="243"/>
        <v>B2</v>
      </c>
    </row>
    <row r="222" spans="1:116" ht="15" customHeight="1">
      <c r="A222" s="686"/>
      <c r="B222" s="425">
        <f>'STUDENT PROFILE'!$A$26</f>
        <v>20</v>
      </c>
      <c r="C222" s="426" t="str">
        <f>'STUDENT PROFILE'!$C$26</f>
        <v>Rahul</v>
      </c>
      <c r="D222" s="427">
        <f>'STUDENT PROFILE'!$D$26</f>
        <v>2749</v>
      </c>
      <c r="E222" s="428">
        <v>6</v>
      </c>
      <c r="F222" s="428">
        <v>6</v>
      </c>
      <c r="G222" s="428">
        <v>6</v>
      </c>
      <c r="H222" s="428"/>
      <c r="I222" s="428"/>
      <c r="J222" s="428">
        <v>35</v>
      </c>
      <c r="K222" s="429">
        <f t="shared" si="194"/>
        <v>53</v>
      </c>
      <c r="L222" s="429">
        <f t="shared" si="195"/>
        <v>53</v>
      </c>
      <c r="M222" s="430" t="str">
        <f t="shared" si="196"/>
        <v>C1</v>
      </c>
      <c r="N222" s="430" t="str">
        <f t="shared" si="197"/>
        <v>6</v>
      </c>
      <c r="O222" s="728"/>
      <c r="P222" s="425">
        <f>'STUDENT PROFILE'!$A$26</f>
        <v>20</v>
      </c>
      <c r="Q222" s="426" t="str">
        <f>'STUDENT PROFILE'!$C$26</f>
        <v>Rahul</v>
      </c>
      <c r="R222" s="427">
        <f>'STUDENT PROFILE'!$D$26</f>
        <v>2749</v>
      </c>
      <c r="S222" s="428">
        <v>6</v>
      </c>
      <c r="T222" s="428">
        <v>6</v>
      </c>
      <c r="U222" s="428">
        <v>6</v>
      </c>
      <c r="V222" s="428"/>
      <c r="W222" s="428"/>
      <c r="X222" s="428">
        <v>35</v>
      </c>
      <c r="Y222" s="429">
        <f t="shared" si="198"/>
        <v>53</v>
      </c>
      <c r="Z222" s="429">
        <f t="shared" si="199"/>
        <v>67</v>
      </c>
      <c r="AA222" s="430" t="str">
        <f t="shared" si="200"/>
        <v>B2</v>
      </c>
      <c r="AB222" s="430" t="str">
        <f t="shared" si="201"/>
        <v>7</v>
      </c>
      <c r="AC222" s="686"/>
      <c r="AD222" s="425">
        <f>'STUDENT PROFILE'!$A$26</f>
        <v>20</v>
      </c>
      <c r="AE222" s="426" t="str">
        <f>'STUDENT PROFILE'!$C$26</f>
        <v>Rahul</v>
      </c>
      <c r="AF222" s="427">
        <f>'STUDENT PROFILE'!$D$26</f>
        <v>2749</v>
      </c>
      <c r="AG222" s="431">
        <v>70</v>
      </c>
      <c r="AH222" s="429">
        <f t="shared" si="202"/>
        <v>62.999999999999993</v>
      </c>
      <c r="AI222" s="429">
        <f t="shared" si="203"/>
        <v>70</v>
      </c>
      <c r="AJ222" s="430" t="str">
        <f t="shared" si="204"/>
        <v>B2</v>
      </c>
      <c r="AK222" s="430" t="str">
        <f t="shared" si="205"/>
        <v>7</v>
      </c>
      <c r="AL222" s="429">
        <f t="shared" si="206"/>
        <v>5.3</v>
      </c>
      <c r="AM222" s="429">
        <f t="shared" si="207"/>
        <v>6.7</v>
      </c>
      <c r="AN222" s="429">
        <f t="shared" si="208"/>
        <v>21</v>
      </c>
      <c r="AO222" s="430">
        <f t="shared" si="209"/>
        <v>33</v>
      </c>
      <c r="AP222" s="430" t="str">
        <f t="shared" si="210"/>
        <v>B2</v>
      </c>
      <c r="AQ222" s="686"/>
      <c r="AR222" s="425">
        <f>'STUDENT PROFILE'!$A$26</f>
        <v>20</v>
      </c>
      <c r="AS222" s="426" t="str">
        <f>'STUDENT PROFILE'!$C$26</f>
        <v>Rahul</v>
      </c>
      <c r="AT222" s="427">
        <f>'STUDENT PROFILE'!$D$26</f>
        <v>2749</v>
      </c>
      <c r="AU222" s="428">
        <v>6</v>
      </c>
      <c r="AV222" s="428">
        <v>6</v>
      </c>
      <c r="AW222" s="428">
        <v>6</v>
      </c>
      <c r="AX222" s="428"/>
      <c r="AY222" s="428"/>
      <c r="AZ222" s="428">
        <v>35</v>
      </c>
      <c r="BA222" s="429">
        <f t="shared" si="211"/>
        <v>53</v>
      </c>
      <c r="BB222" s="429">
        <f t="shared" si="212"/>
        <v>67</v>
      </c>
      <c r="BC222" s="430" t="str">
        <f t="shared" si="213"/>
        <v>B2</v>
      </c>
      <c r="BD222" s="430" t="str">
        <f t="shared" si="214"/>
        <v>7</v>
      </c>
      <c r="BE222" s="686"/>
      <c r="BF222" s="425">
        <f>'STUDENT PROFILE'!$A$26</f>
        <v>20</v>
      </c>
      <c r="BG222" s="426" t="str">
        <f>'STUDENT PROFILE'!$C$26</f>
        <v>Rahul</v>
      </c>
      <c r="BH222" s="427">
        <f>'STUDENT PROFILE'!$D$26</f>
        <v>2749</v>
      </c>
      <c r="BI222" s="428">
        <v>6</v>
      </c>
      <c r="BJ222" s="428">
        <v>6</v>
      </c>
      <c r="BK222" s="428">
        <v>6</v>
      </c>
      <c r="BL222" s="428"/>
      <c r="BM222" s="428"/>
      <c r="BN222" s="428">
        <v>35</v>
      </c>
      <c r="BO222" s="429">
        <f t="shared" si="215"/>
        <v>53</v>
      </c>
      <c r="BP222" s="429">
        <f t="shared" si="216"/>
        <v>67</v>
      </c>
      <c r="BQ222" s="430" t="str">
        <f t="shared" si="217"/>
        <v>B2</v>
      </c>
      <c r="BR222" s="430" t="str">
        <f t="shared" si="218"/>
        <v>7</v>
      </c>
      <c r="BS222" s="686"/>
      <c r="BT222" s="464">
        <f>'STUDENT PROFILE'!$A$26</f>
        <v>20</v>
      </c>
      <c r="BU222" s="465" t="str">
        <f>'STUDENT PROFILE'!$C$26</f>
        <v>Rahul</v>
      </c>
      <c r="BV222" s="466">
        <f>'STUDENT PROFILE'!$D$26</f>
        <v>2749</v>
      </c>
      <c r="BW222" s="431">
        <v>70</v>
      </c>
      <c r="BX222" s="429">
        <f t="shared" si="219"/>
        <v>63</v>
      </c>
      <c r="BY222" s="429">
        <f t="shared" si="220"/>
        <v>70</v>
      </c>
      <c r="BZ222" s="430" t="str">
        <f t="shared" si="221"/>
        <v>B2</v>
      </c>
      <c r="CA222" s="430" t="str">
        <f t="shared" si="222"/>
        <v>7</v>
      </c>
      <c r="CB222" s="429">
        <f t="shared" si="223"/>
        <v>6.7</v>
      </c>
      <c r="CC222" s="429">
        <f t="shared" si="224"/>
        <v>6.7</v>
      </c>
      <c r="CD222" s="429">
        <f t="shared" si="225"/>
        <v>21</v>
      </c>
      <c r="CE222" s="430">
        <f t="shared" si="226"/>
        <v>34</v>
      </c>
      <c r="CF222" s="430" t="str">
        <f t="shared" si="227"/>
        <v>B2</v>
      </c>
      <c r="CG222" s="686"/>
      <c r="CH222" s="425">
        <f>'STUDENT PROFILE'!$A$26</f>
        <v>20</v>
      </c>
      <c r="CI222" s="426" t="str">
        <f>'STUDENT PROFILE'!$C$26</f>
        <v>Rahul</v>
      </c>
      <c r="CJ222" s="427">
        <f>'STUDENT PROFILE'!$D$26</f>
        <v>2749</v>
      </c>
      <c r="CK222" s="429">
        <f t="shared" si="185"/>
        <v>5.3</v>
      </c>
      <c r="CL222" s="429">
        <f t="shared" si="186"/>
        <v>6.7</v>
      </c>
      <c r="CM222" s="429">
        <f t="shared" si="187"/>
        <v>21</v>
      </c>
      <c r="CN222" s="430">
        <f t="shared" si="188"/>
        <v>33</v>
      </c>
      <c r="CO222" s="429">
        <f t="shared" si="189"/>
        <v>6.7</v>
      </c>
      <c r="CP222" s="429">
        <f t="shared" si="190"/>
        <v>6.7</v>
      </c>
      <c r="CQ222" s="429">
        <f t="shared" si="191"/>
        <v>21</v>
      </c>
      <c r="CR222" s="433">
        <f t="shared" si="192"/>
        <v>34</v>
      </c>
      <c r="CS222" s="433">
        <f t="shared" si="228"/>
        <v>64</v>
      </c>
      <c r="CT222" s="433">
        <f t="shared" si="229"/>
        <v>70</v>
      </c>
      <c r="CU222" s="430">
        <f t="shared" si="230"/>
        <v>67</v>
      </c>
      <c r="CV222" s="430" t="str">
        <f t="shared" si="231"/>
        <v>B2</v>
      </c>
      <c r="CW222" s="430" t="str">
        <f t="shared" si="232"/>
        <v>7</v>
      </c>
      <c r="CX222" s="686"/>
      <c r="CY222" s="425">
        <f>'STUDENT PROFILE'!$A$26</f>
        <v>20</v>
      </c>
      <c r="CZ222" s="426" t="str">
        <f>'STUDENT PROFILE'!$C$26</f>
        <v>Rahul</v>
      </c>
      <c r="DA222" s="471">
        <f>'STUDENT PROFILE'!$D$26</f>
        <v>2749</v>
      </c>
      <c r="DB222" s="429" t="str">
        <f t="shared" si="233"/>
        <v>C1</v>
      </c>
      <c r="DC222" s="429" t="str">
        <f t="shared" si="234"/>
        <v>B2</v>
      </c>
      <c r="DD222" s="429" t="str">
        <f t="shared" si="235"/>
        <v>B2</v>
      </c>
      <c r="DE222" s="430" t="str">
        <f t="shared" si="236"/>
        <v>B2</v>
      </c>
      <c r="DF222" s="429" t="str">
        <f t="shared" si="237"/>
        <v>B2</v>
      </c>
      <c r="DG222" s="429" t="str">
        <f t="shared" si="238"/>
        <v>B2</v>
      </c>
      <c r="DH222" s="429" t="str">
        <f t="shared" si="239"/>
        <v>B2</v>
      </c>
      <c r="DI222" s="433">
        <f t="shared" si="240"/>
        <v>0</v>
      </c>
      <c r="DJ222" s="430" t="str">
        <f t="shared" si="241"/>
        <v>B2</v>
      </c>
      <c r="DK222" s="430" t="str">
        <f t="shared" si="242"/>
        <v>B2</v>
      </c>
      <c r="DL222" s="430" t="str">
        <f t="shared" si="243"/>
        <v>B2</v>
      </c>
    </row>
    <row r="223" spans="1:116" ht="15" customHeight="1">
      <c r="A223" s="686"/>
      <c r="B223" s="425">
        <f>'STUDENT PROFILE'!$A$27</f>
        <v>21</v>
      </c>
      <c r="C223" s="426" t="str">
        <f>'STUDENT PROFILE'!$C$27</f>
        <v>Abhimanyu</v>
      </c>
      <c r="D223" s="427">
        <f>'STUDENT PROFILE'!$D$27</f>
        <v>2750</v>
      </c>
      <c r="E223" s="428">
        <v>6</v>
      </c>
      <c r="F223" s="428">
        <v>6</v>
      </c>
      <c r="G223" s="428">
        <v>6</v>
      </c>
      <c r="H223" s="428"/>
      <c r="I223" s="428"/>
      <c r="J223" s="428">
        <v>30</v>
      </c>
      <c r="K223" s="429">
        <f t="shared" si="194"/>
        <v>48</v>
      </c>
      <c r="L223" s="429">
        <f t="shared" si="195"/>
        <v>48</v>
      </c>
      <c r="M223" s="430" t="str">
        <f t="shared" si="196"/>
        <v>C2</v>
      </c>
      <c r="N223" s="430" t="str">
        <f t="shared" si="197"/>
        <v>5</v>
      </c>
      <c r="O223" s="728"/>
      <c r="P223" s="425">
        <f>'STUDENT PROFILE'!$A$27</f>
        <v>21</v>
      </c>
      <c r="Q223" s="426" t="str">
        <f>'STUDENT PROFILE'!$C$27</f>
        <v>Abhimanyu</v>
      </c>
      <c r="R223" s="427">
        <f>'STUDENT PROFILE'!$D$27</f>
        <v>2750</v>
      </c>
      <c r="S223" s="428">
        <v>6</v>
      </c>
      <c r="T223" s="428">
        <v>6</v>
      </c>
      <c r="U223" s="428">
        <v>6</v>
      </c>
      <c r="V223" s="428"/>
      <c r="W223" s="428"/>
      <c r="X223" s="428">
        <v>30</v>
      </c>
      <c r="Y223" s="429">
        <f t="shared" si="198"/>
        <v>48</v>
      </c>
      <c r="Z223" s="429">
        <f t="shared" si="199"/>
        <v>60</v>
      </c>
      <c r="AA223" s="430" t="str">
        <f t="shared" si="200"/>
        <v>C1</v>
      </c>
      <c r="AB223" s="430" t="str">
        <f t="shared" si="201"/>
        <v>6</v>
      </c>
      <c r="AC223" s="686"/>
      <c r="AD223" s="425">
        <f>'STUDENT PROFILE'!$A$27</f>
        <v>21</v>
      </c>
      <c r="AE223" s="426" t="str">
        <f>'STUDENT PROFILE'!$C$27</f>
        <v>Abhimanyu</v>
      </c>
      <c r="AF223" s="427">
        <f>'STUDENT PROFILE'!$D$27</f>
        <v>2750</v>
      </c>
      <c r="AG223" s="431">
        <v>60</v>
      </c>
      <c r="AH223" s="429">
        <f t="shared" si="202"/>
        <v>54</v>
      </c>
      <c r="AI223" s="429">
        <f t="shared" si="203"/>
        <v>60</v>
      </c>
      <c r="AJ223" s="430" t="str">
        <f t="shared" si="204"/>
        <v>C1</v>
      </c>
      <c r="AK223" s="430" t="str">
        <f t="shared" si="205"/>
        <v>6</v>
      </c>
      <c r="AL223" s="429">
        <f t="shared" si="206"/>
        <v>4.8</v>
      </c>
      <c r="AM223" s="429">
        <f t="shared" si="207"/>
        <v>6</v>
      </c>
      <c r="AN223" s="429">
        <f t="shared" si="208"/>
        <v>18</v>
      </c>
      <c r="AO223" s="430">
        <f t="shared" si="209"/>
        <v>29</v>
      </c>
      <c r="AP223" s="430" t="str">
        <f t="shared" si="210"/>
        <v>C1</v>
      </c>
      <c r="AQ223" s="686"/>
      <c r="AR223" s="425">
        <f>'STUDENT PROFILE'!$A$27</f>
        <v>21</v>
      </c>
      <c r="AS223" s="426" t="str">
        <f>'STUDENT PROFILE'!$C$27</f>
        <v>Abhimanyu</v>
      </c>
      <c r="AT223" s="427">
        <f>'STUDENT PROFILE'!$D$27</f>
        <v>2750</v>
      </c>
      <c r="AU223" s="428">
        <v>6</v>
      </c>
      <c r="AV223" s="428">
        <v>6</v>
      </c>
      <c r="AW223" s="428">
        <v>6</v>
      </c>
      <c r="AX223" s="428"/>
      <c r="AY223" s="428"/>
      <c r="AZ223" s="428">
        <v>30</v>
      </c>
      <c r="BA223" s="429">
        <f t="shared" si="211"/>
        <v>48</v>
      </c>
      <c r="BB223" s="429">
        <f t="shared" si="212"/>
        <v>60</v>
      </c>
      <c r="BC223" s="430" t="str">
        <f t="shared" si="213"/>
        <v>C1</v>
      </c>
      <c r="BD223" s="430" t="str">
        <f t="shared" si="214"/>
        <v>6</v>
      </c>
      <c r="BE223" s="686"/>
      <c r="BF223" s="425">
        <f>'STUDENT PROFILE'!$A$27</f>
        <v>21</v>
      </c>
      <c r="BG223" s="426" t="str">
        <f>'STUDENT PROFILE'!$C$27</f>
        <v>Abhimanyu</v>
      </c>
      <c r="BH223" s="427">
        <f>'STUDENT PROFILE'!$D$27</f>
        <v>2750</v>
      </c>
      <c r="BI223" s="428">
        <v>6</v>
      </c>
      <c r="BJ223" s="428">
        <v>6</v>
      </c>
      <c r="BK223" s="428">
        <v>6</v>
      </c>
      <c r="BL223" s="428"/>
      <c r="BM223" s="428"/>
      <c r="BN223" s="428">
        <v>30</v>
      </c>
      <c r="BO223" s="429">
        <f t="shared" si="215"/>
        <v>48</v>
      </c>
      <c r="BP223" s="429">
        <f t="shared" si="216"/>
        <v>60</v>
      </c>
      <c r="BQ223" s="430" t="str">
        <f t="shared" si="217"/>
        <v>C1</v>
      </c>
      <c r="BR223" s="430" t="str">
        <f t="shared" si="218"/>
        <v>6</v>
      </c>
      <c r="BS223" s="686"/>
      <c r="BT223" s="464">
        <f>'STUDENT PROFILE'!$A$27</f>
        <v>21</v>
      </c>
      <c r="BU223" s="465" t="str">
        <f>'STUDENT PROFILE'!$C$27</f>
        <v>Abhimanyu</v>
      </c>
      <c r="BV223" s="466">
        <f>'STUDENT PROFILE'!$D$27</f>
        <v>2750</v>
      </c>
      <c r="BW223" s="431">
        <v>60</v>
      </c>
      <c r="BX223" s="429">
        <f t="shared" si="219"/>
        <v>54</v>
      </c>
      <c r="BY223" s="429">
        <f t="shared" si="220"/>
        <v>60</v>
      </c>
      <c r="BZ223" s="430" t="str">
        <f t="shared" si="221"/>
        <v>C1</v>
      </c>
      <c r="CA223" s="430" t="str">
        <f t="shared" si="222"/>
        <v>6</v>
      </c>
      <c r="CB223" s="429">
        <f t="shared" si="223"/>
        <v>6</v>
      </c>
      <c r="CC223" s="429">
        <f t="shared" si="224"/>
        <v>6</v>
      </c>
      <c r="CD223" s="429">
        <f t="shared" si="225"/>
        <v>18</v>
      </c>
      <c r="CE223" s="430">
        <f t="shared" si="226"/>
        <v>30</v>
      </c>
      <c r="CF223" s="430" t="str">
        <f t="shared" si="227"/>
        <v>C1</v>
      </c>
      <c r="CG223" s="686"/>
      <c r="CH223" s="425">
        <f>'STUDENT PROFILE'!$A$27</f>
        <v>21</v>
      </c>
      <c r="CI223" s="426" t="str">
        <f>'STUDENT PROFILE'!$C$27</f>
        <v>Abhimanyu</v>
      </c>
      <c r="CJ223" s="427">
        <f>'STUDENT PROFILE'!$D$27</f>
        <v>2750</v>
      </c>
      <c r="CK223" s="429">
        <f t="shared" si="185"/>
        <v>4.8</v>
      </c>
      <c r="CL223" s="429">
        <f t="shared" si="186"/>
        <v>6</v>
      </c>
      <c r="CM223" s="429">
        <f t="shared" si="187"/>
        <v>18</v>
      </c>
      <c r="CN223" s="430">
        <f t="shared" si="188"/>
        <v>29</v>
      </c>
      <c r="CO223" s="429">
        <f t="shared" si="189"/>
        <v>6</v>
      </c>
      <c r="CP223" s="429">
        <f t="shared" si="190"/>
        <v>6</v>
      </c>
      <c r="CQ223" s="429">
        <f t="shared" si="191"/>
        <v>18</v>
      </c>
      <c r="CR223" s="433">
        <f t="shared" si="192"/>
        <v>30</v>
      </c>
      <c r="CS223" s="433">
        <f t="shared" si="228"/>
        <v>57</v>
      </c>
      <c r="CT223" s="433">
        <f t="shared" si="229"/>
        <v>60</v>
      </c>
      <c r="CU223" s="430">
        <f t="shared" si="230"/>
        <v>59</v>
      </c>
      <c r="CV223" s="430" t="str">
        <f t="shared" si="231"/>
        <v>C1</v>
      </c>
      <c r="CW223" s="430" t="str">
        <f t="shared" si="232"/>
        <v>6</v>
      </c>
      <c r="CX223" s="686"/>
      <c r="CY223" s="425">
        <f>'STUDENT PROFILE'!$A$27</f>
        <v>21</v>
      </c>
      <c r="CZ223" s="426" t="str">
        <f>'STUDENT PROFILE'!$C$27</f>
        <v>Abhimanyu</v>
      </c>
      <c r="DA223" s="471">
        <f>'STUDENT PROFILE'!$D$27</f>
        <v>2750</v>
      </c>
      <c r="DB223" s="429" t="str">
        <f t="shared" si="233"/>
        <v>C2</v>
      </c>
      <c r="DC223" s="429" t="str">
        <f t="shared" si="234"/>
        <v>C1</v>
      </c>
      <c r="DD223" s="429" t="str">
        <f t="shared" si="235"/>
        <v>C1</v>
      </c>
      <c r="DE223" s="430" t="str">
        <f t="shared" si="236"/>
        <v>C1</v>
      </c>
      <c r="DF223" s="429" t="str">
        <f t="shared" si="237"/>
        <v>C1</v>
      </c>
      <c r="DG223" s="429" t="str">
        <f t="shared" si="238"/>
        <v>C1</v>
      </c>
      <c r="DH223" s="429" t="str">
        <f t="shared" si="239"/>
        <v>C1</v>
      </c>
      <c r="DI223" s="433">
        <f t="shared" si="240"/>
        <v>0</v>
      </c>
      <c r="DJ223" s="430" t="str">
        <f t="shared" si="241"/>
        <v>C1</v>
      </c>
      <c r="DK223" s="430" t="str">
        <f t="shared" si="242"/>
        <v>C1</v>
      </c>
      <c r="DL223" s="430" t="str">
        <f t="shared" si="243"/>
        <v>C1</v>
      </c>
    </row>
    <row r="224" spans="1:116" ht="15" customHeight="1">
      <c r="A224" s="686"/>
      <c r="B224" s="425">
        <f>'STUDENT PROFILE'!$A$28</f>
        <v>22</v>
      </c>
      <c r="C224" s="426" t="str">
        <f>'STUDENT PROFILE'!$C$28</f>
        <v>Bijender Kumar</v>
      </c>
      <c r="D224" s="427">
        <f>'STUDENT PROFILE'!$D$28</f>
        <v>2751</v>
      </c>
      <c r="E224" s="428">
        <v>6</v>
      </c>
      <c r="F224" s="428">
        <v>6</v>
      </c>
      <c r="G224" s="428">
        <v>6</v>
      </c>
      <c r="H224" s="428"/>
      <c r="I224" s="428"/>
      <c r="J224" s="428">
        <v>30</v>
      </c>
      <c r="K224" s="429">
        <f t="shared" si="194"/>
        <v>48</v>
      </c>
      <c r="L224" s="429">
        <f t="shared" si="195"/>
        <v>48</v>
      </c>
      <c r="M224" s="430" t="str">
        <f t="shared" si="196"/>
        <v>C2</v>
      </c>
      <c r="N224" s="430" t="str">
        <f t="shared" si="197"/>
        <v>5</v>
      </c>
      <c r="O224" s="728"/>
      <c r="P224" s="425">
        <f>'STUDENT PROFILE'!$A$28</f>
        <v>22</v>
      </c>
      <c r="Q224" s="426" t="str">
        <f>'STUDENT PROFILE'!$C$28</f>
        <v>Bijender Kumar</v>
      </c>
      <c r="R224" s="427">
        <f>'STUDENT PROFILE'!$D$28</f>
        <v>2751</v>
      </c>
      <c r="S224" s="428">
        <v>6</v>
      </c>
      <c r="T224" s="428">
        <v>6</v>
      </c>
      <c r="U224" s="428">
        <v>6</v>
      </c>
      <c r="V224" s="428"/>
      <c r="W224" s="428"/>
      <c r="X224" s="428">
        <v>30</v>
      </c>
      <c r="Y224" s="429">
        <f t="shared" si="198"/>
        <v>48</v>
      </c>
      <c r="Z224" s="429">
        <f t="shared" si="199"/>
        <v>60</v>
      </c>
      <c r="AA224" s="430" t="str">
        <f t="shared" si="200"/>
        <v>C1</v>
      </c>
      <c r="AB224" s="430" t="str">
        <f t="shared" si="201"/>
        <v>6</v>
      </c>
      <c r="AC224" s="686"/>
      <c r="AD224" s="425">
        <f>'STUDENT PROFILE'!$A$28</f>
        <v>22</v>
      </c>
      <c r="AE224" s="426" t="str">
        <f>'STUDENT PROFILE'!$C$28</f>
        <v>Bijender Kumar</v>
      </c>
      <c r="AF224" s="427">
        <f>'STUDENT PROFILE'!$D$28</f>
        <v>2751</v>
      </c>
      <c r="AG224" s="431">
        <v>60</v>
      </c>
      <c r="AH224" s="429">
        <f t="shared" si="202"/>
        <v>54</v>
      </c>
      <c r="AI224" s="429">
        <f t="shared" si="203"/>
        <v>60</v>
      </c>
      <c r="AJ224" s="430" t="str">
        <f t="shared" si="204"/>
        <v>C1</v>
      </c>
      <c r="AK224" s="430" t="str">
        <f t="shared" si="205"/>
        <v>6</v>
      </c>
      <c r="AL224" s="429">
        <f t="shared" si="206"/>
        <v>4.8</v>
      </c>
      <c r="AM224" s="429">
        <f t="shared" si="207"/>
        <v>6</v>
      </c>
      <c r="AN224" s="429">
        <f t="shared" si="208"/>
        <v>18</v>
      </c>
      <c r="AO224" s="430">
        <f t="shared" si="209"/>
        <v>29</v>
      </c>
      <c r="AP224" s="430" t="str">
        <f t="shared" si="210"/>
        <v>C1</v>
      </c>
      <c r="AQ224" s="686"/>
      <c r="AR224" s="425">
        <f>'STUDENT PROFILE'!$A$28</f>
        <v>22</v>
      </c>
      <c r="AS224" s="426" t="str">
        <f>'STUDENT PROFILE'!$C$28</f>
        <v>Bijender Kumar</v>
      </c>
      <c r="AT224" s="427">
        <f>'STUDENT PROFILE'!$D$28</f>
        <v>2751</v>
      </c>
      <c r="AU224" s="428">
        <v>6</v>
      </c>
      <c r="AV224" s="428">
        <v>6</v>
      </c>
      <c r="AW224" s="428">
        <v>6</v>
      </c>
      <c r="AX224" s="428"/>
      <c r="AY224" s="428"/>
      <c r="AZ224" s="428">
        <v>30</v>
      </c>
      <c r="BA224" s="429">
        <f t="shared" si="211"/>
        <v>48</v>
      </c>
      <c r="BB224" s="429">
        <f t="shared" si="212"/>
        <v>60</v>
      </c>
      <c r="BC224" s="430" t="str">
        <f t="shared" si="213"/>
        <v>C1</v>
      </c>
      <c r="BD224" s="430" t="str">
        <f t="shared" si="214"/>
        <v>6</v>
      </c>
      <c r="BE224" s="686"/>
      <c r="BF224" s="425">
        <f>'STUDENT PROFILE'!$A$28</f>
        <v>22</v>
      </c>
      <c r="BG224" s="426" t="str">
        <f>'STUDENT PROFILE'!$C$28</f>
        <v>Bijender Kumar</v>
      </c>
      <c r="BH224" s="427">
        <f>'STUDENT PROFILE'!$D$28</f>
        <v>2751</v>
      </c>
      <c r="BI224" s="428">
        <v>6</v>
      </c>
      <c r="BJ224" s="428">
        <v>6</v>
      </c>
      <c r="BK224" s="428">
        <v>6</v>
      </c>
      <c r="BL224" s="428"/>
      <c r="BM224" s="428"/>
      <c r="BN224" s="428">
        <v>30</v>
      </c>
      <c r="BO224" s="429">
        <f t="shared" si="215"/>
        <v>48</v>
      </c>
      <c r="BP224" s="429">
        <f t="shared" si="216"/>
        <v>60</v>
      </c>
      <c r="BQ224" s="430" t="str">
        <f t="shared" si="217"/>
        <v>C1</v>
      </c>
      <c r="BR224" s="430" t="str">
        <f t="shared" si="218"/>
        <v>6</v>
      </c>
      <c r="BS224" s="686"/>
      <c r="BT224" s="464">
        <f>'STUDENT PROFILE'!$A$28</f>
        <v>22</v>
      </c>
      <c r="BU224" s="465" t="str">
        <f>'STUDENT PROFILE'!$C$28</f>
        <v>Bijender Kumar</v>
      </c>
      <c r="BV224" s="466">
        <f>'STUDENT PROFILE'!$D$28</f>
        <v>2751</v>
      </c>
      <c r="BW224" s="431">
        <v>60</v>
      </c>
      <c r="BX224" s="429">
        <f t="shared" si="219"/>
        <v>54</v>
      </c>
      <c r="BY224" s="429">
        <f t="shared" si="220"/>
        <v>60</v>
      </c>
      <c r="BZ224" s="430" t="str">
        <f t="shared" si="221"/>
        <v>C1</v>
      </c>
      <c r="CA224" s="430" t="str">
        <f t="shared" si="222"/>
        <v>6</v>
      </c>
      <c r="CB224" s="429">
        <f t="shared" si="223"/>
        <v>6</v>
      </c>
      <c r="CC224" s="429">
        <f t="shared" si="224"/>
        <v>6</v>
      </c>
      <c r="CD224" s="429">
        <f t="shared" si="225"/>
        <v>18</v>
      </c>
      <c r="CE224" s="430">
        <f t="shared" si="226"/>
        <v>30</v>
      </c>
      <c r="CF224" s="430" t="str">
        <f t="shared" si="227"/>
        <v>C1</v>
      </c>
      <c r="CG224" s="686"/>
      <c r="CH224" s="425">
        <f>'STUDENT PROFILE'!$A$28</f>
        <v>22</v>
      </c>
      <c r="CI224" s="426" t="str">
        <f>'STUDENT PROFILE'!$C$28</f>
        <v>Bijender Kumar</v>
      </c>
      <c r="CJ224" s="427">
        <f>'STUDENT PROFILE'!$D$28</f>
        <v>2751</v>
      </c>
      <c r="CK224" s="429">
        <f t="shared" si="185"/>
        <v>4.8</v>
      </c>
      <c r="CL224" s="429">
        <f t="shared" si="186"/>
        <v>6</v>
      </c>
      <c r="CM224" s="429">
        <f t="shared" si="187"/>
        <v>18</v>
      </c>
      <c r="CN224" s="430">
        <f t="shared" si="188"/>
        <v>29</v>
      </c>
      <c r="CO224" s="429">
        <f t="shared" si="189"/>
        <v>6</v>
      </c>
      <c r="CP224" s="429">
        <f t="shared" si="190"/>
        <v>6</v>
      </c>
      <c r="CQ224" s="429">
        <f t="shared" si="191"/>
        <v>18</v>
      </c>
      <c r="CR224" s="433">
        <f t="shared" si="192"/>
        <v>30</v>
      </c>
      <c r="CS224" s="433">
        <f t="shared" si="228"/>
        <v>57</v>
      </c>
      <c r="CT224" s="433">
        <f t="shared" si="229"/>
        <v>60</v>
      </c>
      <c r="CU224" s="430">
        <f t="shared" si="230"/>
        <v>59</v>
      </c>
      <c r="CV224" s="430" t="str">
        <f t="shared" si="231"/>
        <v>C1</v>
      </c>
      <c r="CW224" s="430" t="str">
        <f t="shared" si="232"/>
        <v>6</v>
      </c>
      <c r="CX224" s="686"/>
      <c r="CY224" s="425">
        <f>'STUDENT PROFILE'!$A$28</f>
        <v>22</v>
      </c>
      <c r="CZ224" s="426" t="str">
        <f>'STUDENT PROFILE'!$C$28</f>
        <v>Bijender Kumar</v>
      </c>
      <c r="DA224" s="471">
        <f>'STUDENT PROFILE'!$D$28</f>
        <v>2751</v>
      </c>
      <c r="DB224" s="429" t="str">
        <f t="shared" si="233"/>
        <v>C2</v>
      </c>
      <c r="DC224" s="429" t="str">
        <f t="shared" si="234"/>
        <v>C1</v>
      </c>
      <c r="DD224" s="429" t="str">
        <f t="shared" si="235"/>
        <v>C1</v>
      </c>
      <c r="DE224" s="430" t="str">
        <f t="shared" si="236"/>
        <v>C1</v>
      </c>
      <c r="DF224" s="429" t="str">
        <f t="shared" si="237"/>
        <v>C1</v>
      </c>
      <c r="DG224" s="429" t="str">
        <f t="shared" si="238"/>
        <v>C1</v>
      </c>
      <c r="DH224" s="429" t="str">
        <f t="shared" si="239"/>
        <v>C1</v>
      </c>
      <c r="DI224" s="433">
        <f t="shared" si="240"/>
        <v>0</v>
      </c>
      <c r="DJ224" s="430" t="str">
        <f t="shared" si="241"/>
        <v>C1</v>
      </c>
      <c r="DK224" s="430" t="str">
        <f t="shared" si="242"/>
        <v>C1</v>
      </c>
      <c r="DL224" s="430" t="str">
        <f t="shared" si="243"/>
        <v>C1</v>
      </c>
    </row>
    <row r="225" spans="1:116" ht="15" customHeight="1">
      <c r="A225" s="686"/>
      <c r="B225" s="425">
        <f>'STUDENT PROFILE'!$A$29</f>
        <v>23</v>
      </c>
      <c r="C225" s="426" t="str">
        <f>'STUDENT PROFILE'!$C$29</f>
        <v>Asha</v>
      </c>
      <c r="D225" s="427">
        <f>'STUDENT PROFILE'!$D$29</f>
        <v>2752</v>
      </c>
      <c r="E225" s="428">
        <v>6</v>
      </c>
      <c r="F225" s="428">
        <v>6</v>
      </c>
      <c r="G225" s="428">
        <v>6</v>
      </c>
      <c r="H225" s="428"/>
      <c r="I225" s="428"/>
      <c r="J225" s="428">
        <v>30</v>
      </c>
      <c r="K225" s="429">
        <f t="shared" si="194"/>
        <v>48</v>
      </c>
      <c r="L225" s="429">
        <f t="shared" si="195"/>
        <v>48</v>
      </c>
      <c r="M225" s="430" t="str">
        <f t="shared" si="196"/>
        <v>C2</v>
      </c>
      <c r="N225" s="430" t="str">
        <f t="shared" si="197"/>
        <v>5</v>
      </c>
      <c r="O225" s="728"/>
      <c r="P225" s="425">
        <f>'STUDENT PROFILE'!$A$29</f>
        <v>23</v>
      </c>
      <c r="Q225" s="426" t="str">
        <f>'STUDENT PROFILE'!$C$29</f>
        <v>Asha</v>
      </c>
      <c r="R225" s="427">
        <f>'STUDENT PROFILE'!$D$29</f>
        <v>2752</v>
      </c>
      <c r="S225" s="428">
        <v>6</v>
      </c>
      <c r="T225" s="428">
        <v>6</v>
      </c>
      <c r="U225" s="428">
        <v>6</v>
      </c>
      <c r="V225" s="428"/>
      <c r="W225" s="428"/>
      <c r="X225" s="428">
        <v>30</v>
      </c>
      <c r="Y225" s="429">
        <f t="shared" si="198"/>
        <v>48</v>
      </c>
      <c r="Z225" s="429">
        <f t="shared" si="199"/>
        <v>60</v>
      </c>
      <c r="AA225" s="430" t="str">
        <f t="shared" si="200"/>
        <v>C1</v>
      </c>
      <c r="AB225" s="430" t="str">
        <f t="shared" si="201"/>
        <v>6</v>
      </c>
      <c r="AC225" s="686"/>
      <c r="AD225" s="425">
        <f>'STUDENT PROFILE'!$A$29</f>
        <v>23</v>
      </c>
      <c r="AE225" s="426" t="str">
        <f>'STUDENT PROFILE'!$C$29</f>
        <v>Asha</v>
      </c>
      <c r="AF225" s="427">
        <f>'STUDENT PROFILE'!$D$29</f>
        <v>2752</v>
      </c>
      <c r="AG225" s="431">
        <v>60</v>
      </c>
      <c r="AH225" s="429">
        <f t="shared" si="202"/>
        <v>54</v>
      </c>
      <c r="AI225" s="429">
        <f t="shared" si="203"/>
        <v>60</v>
      </c>
      <c r="AJ225" s="430" t="str">
        <f t="shared" si="204"/>
        <v>C1</v>
      </c>
      <c r="AK225" s="430" t="str">
        <f t="shared" si="205"/>
        <v>6</v>
      </c>
      <c r="AL225" s="429">
        <f t="shared" si="206"/>
        <v>4.8</v>
      </c>
      <c r="AM225" s="429">
        <f t="shared" si="207"/>
        <v>6</v>
      </c>
      <c r="AN225" s="429">
        <f t="shared" si="208"/>
        <v>18</v>
      </c>
      <c r="AO225" s="430">
        <f t="shared" si="209"/>
        <v>29</v>
      </c>
      <c r="AP225" s="430" t="str">
        <f t="shared" si="210"/>
        <v>C1</v>
      </c>
      <c r="AQ225" s="686"/>
      <c r="AR225" s="425">
        <f>'STUDENT PROFILE'!$A$29</f>
        <v>23</v>
      </c>
      <c r="AS225" s="426" t="str">
        <f>'STUDENT PROFILE'!$C$29</f>
        <v>Asha</v>
      </c>
      <c r="AT225" s="427">
        <f>'STUDENT PROFILE'!$D$29</f>
        <v>2752</v>
      </c>
      <c r="AU225" s="428">
        <v>6</v>
      </c>
      <c r="AV225" s="428">
        <v>6</v>
      </c>
      <c r="AW225" s="428">
        <v>6</v>
      </c>
      <c r="AX225" s="428"/>
      <c r="AY225" s="428"/>
      <c r="AZ225" s="428">
        <v>30</v>
      </c>
      <c r="BA225" s="429">
        <f t="shared" si="211"/>
        <v>48</v>
      </c>
      <c r="BB225" s="429">
        <f t="shared" si="212"/>
        <v>60</v>
      </c>
      <c r="BC225" s="430" t="str">
        <f t="shared" si="213"/>
        <v>C1</v>
      </c>
      <c r="BD225" s="430" t="str">
        <f t="shared" si="214"/>
        <v>6</v>
      </c>
      <c r="BE225" s="686"/>
      <c r="BF225" s="425">
        <f>'STUDENT PROFILE'!$A$29</f>
        <v>23</v>
      </c>
      <c r="BG225" s="426" t="str">
        <f>'STUDENT PROFILE'!$C$29</f>
        <v>Asha</v>
      </c>
      <c r="BH225" s="427">
        <f>'STUDENT PROFILE'!$D$29</f>
        <v>2752</v>
      </c>
      <c r="BI225" s="428">
        <v>6</v>
      </c>
      <c r="BJ225" s="428">
        <v>6</v>
      </c>
      <c r="BK225" s="428">
        <v>6</v>
      </c>
      <c r="BL225" s="428"/>
      <c r="BM225" s="428"/>
      <c r="BN225" s="428">
        <v>30</v>
      </c>
      <c r="BO225" s="429">
        <f t="shared" si="215"/>
        <v>48</v>
      </c>
      <c r="BP225" s="429">
        <f t="shared" si="216"/>
        <v>60</v>
      </c>
      <c r="BQ225" s="430" t="str">
        <f t="shared" si="217"/>
        <v>C1</v>
      </c>
      <c r="BR225" s="430" t="str">
        <f t="shared" si="218"/>
        <v>6</v>
      </c>
      <c r="BS225" s="686"/>
      <c r="BT225" s="464">
        <f>'STUDENT PROFILE'!$A$29</f>
        <v>23</v>
      </c>
      <c r="BU225" s="465" t="str">
        <f>'STUDENT PROFILE'!$C$29</f>
        <v>Asha</v>
      </c>
      <c r="BV225" s="466">
        <f>'STUDENT PROFILE'!$D$29</f>
        <v>2752</v>
      </c>
      <c r="BW225" s="431">
        <v>60</v>
      </c>
      <c r="BX225" s="429">
        <f t="shared" si="219"/>
        <v>54</v>
      </c>
      <c r="BY225" s="429">
        <f t="shared" si="220"/>
        <v>60</v>
      </c>
      <c r="BZ225" s="430" t="str">
        <f t="shared" si="221"/>
        <v>C1</v>
      </c>
      <c r="CA225" s="430" t="str">
        <f t="shared" si="222"/>
        <v>6</v>
      </c>
      <c r="CB225" s="429">
        <f t="shared" si="223"/>
        <v>6</v>
      </c>
      <c r="CC225" s="429">
        <f t="shared" si="224"/>
        <v>6</v>
      </c>
      <c r="CD225" s="429">
        <f t="shared" si="225"/>
        <v>18</v>
      </c>
      <c r="CE225" s="430">
        <f t="shared" si="226"/>
        <v>30</v>
      </c>
      <c r="CF225" s="430" t="str">
        <f t="shared" si="227"/>
        <v>C1</v>
      </c>
      <c r="CG225" s="686"/>
      <c r="CH225" s="425">
        <f>'STUDENT PROFILE'!$A$29</f>
        <v>23</v>
      </c>
      <c r="CI225" s="426" t="str">
        <f>'STUDENT PROFILE'!$C$29</f>
        <v>Asha</v>
      </c>
      <c r="CJ225" s="427">
        <f>'STUDENT PROFILE'!$D$29</f>
        <v>2752</v>
      </c>
      <c r="CK225" s="429">
        <f t="shared" si="185"/>
        <v>4.8</v>
      </c>
      <c r="CL225" s="429">
        <f t="shared" si="186"/>
        <v>6</v>
      </c>
      <c r="CM225" s="429">
        <f t="shared" si="187"/>
        <v>18</v>
      </c>
      <c r="CN225" s="430">
        <f t="shared" si="188"/>
        <v>29</v>
      </c>
      <c r="CO225" s="429">
        <f t="shared" si="189"/>
        <v>6</v>
      </c>
      <c r="CP225" s="429">
        <f t="shared" si="190"/>
        <v>6</v>
      </c>
      <c r="CQ225" s="429">
        <f t="shared" si="191"/>
        <v>18</v>
      </c>
      <c r="CR225" s="433">
        <f t="shared" si="192"/>
        <v>30</v>
      </c>
      <c r="CS225" s="433">
        <f t="shared" si="228"/>
        <v>57</v>
      </c>
      <c r="CT225" s="433">
        <f t="shared" si="229"/>
        <v>60</v>
      </c>
      <c r="CU225" s="430">
        <f t="shared" si="230"/>
        <v>59</v>
      </c>
      <c r="CV225" s="430" t="str">
        <f t="shared" si="231"/>
        <v>C1</v>
      </c>
      <c r="CW225" s="430" t="str">
        <f t="shared" si="232"/>
        <v>6</v>
      </c>
      <c r="CX225" s="686"/>
      <c r="CY225" s="425">
        <f>'STUDENT PROFILE'!$A$29</f>
        <v>23</v>
      </c>
      <c r="CZ225" s="426" t="str">
        <f>'STUDENT PROFILE'!$C$29</f>
        <v>Asha</v>
      </c>
      <c r="DA225" s="471">
        <f>'STUDENT PROFILE'!$D$29</f>
        <v>2752</v>
      </c>
      <c r="DB225" s="429" t="str">
        <f t="shared" si="233"/>
        <v>C2</v>
      </c>
      <c r="DC225" s="429" t="str">
        <f t="shared" si="234"/>
        <v>C1</v>
      </c>
      <c r="DD225" s="429" t="str">
        <f t="shared" si="235"/>
        <v>C1</v>
      </c>
      <c r="DE225" s="430" t="str">
        <f t="shared" si="236"/>
        <v>C1</v>
      </c>
      <c r="DF225" s="429" t="str">
        <f t="shared" si="237"/>
        <v>C1</v>
      </c>
      <c r="DG225" s="429" t="str">
        <f t="shared" si="238"/>
        <v>C1</v>
      </c>
      <c r="DH225" s="429" t="str">
        <f t="shared" si="239"/>
        <v>C1</v>
      </c>
      <c r="DI225" s="433">
        <f t="shared" si="240"/>
        <v>0</v>
      </c>
      <c r="DJ225" s="430" t="str">
        <f t="shared" si="241"/>
        <v>C1</v>
      </c>
      <c r="DK225" s="430" t="str">
        <f t="shared" si="242"/>
        <v>C1</v>
      </c>
      <c r="DL225" s="430" t="str">
        <f t="shared" si="243"/>
        <v>C1</v>
      </c>
    </row>
    <row r="226" spans="1:116" ht="15" customHeight="1">
      <c r="A226" s="686"/>
      <c r="B226" s="425">
        <f>'STUDENT PROFILE'!$A$30</f>
        <v>24</v>
      </c>
      <c r="C226" s="426" t="str">
        <f>'STUDENT PROFILE'!$C$30</f>
        <v>Sarita Kumari</v>
      </c>
      <c r="D226" s="427">
        <f>'STUDENT PROFILE'!$D$30</f>
        <v>2754</v>
      </c>
      <c r="E226" s="428">
        <v>6</v>
      </c>
      <c r="F226" s="428">
        <v>6</v>
      </c>
      <c r="G226" s="428">
        <v>6</v>
      </c>
      <c r="H226" s="428"/>
      <c r="I226" s="428"/>
      <c r="J226" s="428">
        <v>30</v>
      </c>
      <c r="K226" s="429">
        <f t="shared" si="194"/>
        <v>48</v>
      </c>
      <c r="L226" s="429">
        <f t="shared" si="195"/>
        <v>48</v>
      </c>
      <c r="M226" s="430" t="str">
        <f t="shared" si="196"/>
        <v>C2</v>
      </c>
      <c r="N226" s="430" t="str">
        <f t="shared" si="197"/>
        <v>5</v>
      </c>
      <c r="O226" s="728"/>
      <c r="P226" s="425">
        <f>'STUDENT PROFILE'!$A$30</f>
        <v>24</v>
      </c>
      <c r="Q226" s="426" t="str">
        <f>'STUDENT PROFILE'!$C$30</f>
        <v>Sarita Kumari</v>
      </c>
      <c r="R226" s="427">
        <f>'STUDENT PROFILE'!$D$30</f>
        <v>2754</v>
      </c>
      <c r="S226" s="428">
        <v>6</v>
      </c>
      <c r="T226" s="428">
        <v>6</v>
      </c>
      <c r="U226" s="428">
        <v>6</v>
      </c>
      <c r="V226" s="428"/>
      <c r="W226" s="428"/>
      <c r="X226" s="428">
        <v>30</v>
      </c>
      <c r="Y226" s="429">
        <f t="shared" si="198"/>
        <v>48</v>
      </c>
      <c r="Z226" s="429">
        <f t="shared" si="199"/>
        <v>60</v>
      </c>
      <c r="AA226" s="430" t="str">
        <f t="shared" si="200"/>
        <v>C1</v>
      </c>
      <c r="AB226" s="430" t="str">
        <f t="shared" si="201"/>
        <v>6</v>
      </c>
      <c r="AC226" s="686"/>
      <c r="AD226" s="425">
        <f>'STUDENT PROFILE'!$A$30</f>
        <v>24</v>
      </c>
      <c r="AE226" s="426" t="str">
        <f>'STUDENT PROFILE'!$C$30</f>
        <v>Sarita Kumari</v>
      </c>
      <c r="AF226" s="427">
        <f>'STUDENT PROFILE'!$D$30</f>
        <v>2754</v>
      </c>
      <c r="AG226" s="431">
        <v>60</v>
      </c>
      <c r="AH226" s="429">
        <f t="shared" si="202"/>
        <v>54</v>
      </c>
      <c r="AI226" s="429">
        <f t="shared" si="203"/>
        <v>60</v>
      </c>
      <c r="AJ226" s="430" t="str">
        <f t="shared" si="204"/>
        <v>C1</v>
      </c>
      <c r="AK226" s="430" t="str">
        <f t="shared" si="205"/>
        <v>6</v>
      </c>
      <c r="AL226" s="429">
        <f t="shared" si="206"/>
        <v>4.8</v>
      </c>
      <c r="AM226" s="429">
        <f t="shared" si="207"/>
        <v>6</v>
      </c>
      <c r="AN226" s="429">
        <f t="shared" si="208"/>
        <v>18</v>
      </c>
      <c r="AO226" s="430">
        <f t="shared" si="209"/>
        <v>29</v>
      </c>
      <c r="AP226" s="430" t="str">
        <f t="shared" si="210"/>
        <v>C1</v>
      </c>
      <c r="AQ226" s="686"/>
      <c r="AR226" s="425">
        <f>'STUDENT PROFILE'!$A$30</f>
        <v>24</v>
      </c>
      <c r="AS226" s="426" t="str">
        <f>'STUDENT PROFILE'!$C$30</f>
        <v>Sarita Kumari</v>
      </c>
      <c r="AT226" s="427">
        <f>'STUDENT PROFILE'!$D$30</f>
        <v>2754</v>
      </c>
      <c r="AU226" s="428">
        <v>6</v>
      </c>
      <c r="AV226" s="428">
        <v>6</v>
      </c>
      <c r="AW226" s="428">
        <v>6</v>
      </c>
      <c r="AX226" s="428"/>
      <c r="AY226" s="428"/>
      <c r="AZ226" s="428">
        <v>30</v>
      </c>
      <c r="BA226" s="429">
        <f t="shared" si="211"/>
        <v>48</v>
      </c>
      <c r="BB226" s="429">
        <f t="shared" si="212"/>
        <v>60</v>
      </c>
      <c r="BC226" s="430" t="str">
        <f t="shared" si="213"/>
        <v>C1</v>
      </c>
      <c r="BD226" s="430" t="str">
        <f t="shared" si="214"/>
        <v>6</v>
      </c>
      <c r="BE226" s="686"/>
      <c r="BF226" s="425">
        <f>'STUDENT PROFILE'!$A$30</f>
        <v>24</v>
      </c>
      <c r="BG226" s="426" t="str">
        <f>'STUDENT PROFILE'!$C$30</f>
        <v>Sarita Kumari</v>
      </c>
      <c r="BH226" s="427">
        <f>'STUDENT PROFILE'!$D$30</f>
        <v>2754</v>
      </c>
      <c r="BI226" s="428">
        <v>6</v>
      </c>
      <c r="BJ226" s="428">
        <v>6</v>
      </c>
      <c r="BK226" s="428">
        <v>6</v>
      </c>
      <c r="BL226" s="428"/>
      <c r="BM226" s="428"/>
      <c r="BN226" s="428">
        <v>30</v>
      </c>
      <c r="BO226" s="429">
        <f t="shared" si="215"/>
        <v>48</v>
      </c>
      <c r="BP226" s="429">
        <f t="shared" si="216"/>
        <v>60</v>
      </c>
      <c r="BQ226" s="430" t="str">
        <f t="shared" si="217"/>
        <v>C1</v>
      </c>
      <c r="BR226" s="430" t="str">
        <f t="shared" si="218"/>
        <v>6</v>
      </c>
      <c r="BS226" s="686"/>
      <c r="BT226" s="464">
        <f>'STUDENT PROFILE'!$A$30</f>
        <v>24</v>
      </c>
      <c r="BU226" s="465" t="str">
        <f>'STUDENT PROFILE'!$C$30</f>
        <v>Sarita Kumari</v>
      </c>
      <c r="BV226" s="466">
        <f>'STUDENT PROFILE'!$D$30</f>
        <v>2754</v>
      </c>
      <c r="BW226" s="431">
        <v>60</v>
      </c>
      <c r="BX226" s="429">
        <f t="shared" si="219"/>
        <v>54</v>
      </c>
      <c r="BY226" s="429">
        <f t="shared" si="220"/>
        <v>60</v>
      </c>
      <c r="BZ226" s="430" t="str">
        <f t="shared" si="221"/>
        <v>C1</v>
      </c>
      <c r="CA226" s="430" t="str">
        <f t="shared" si="222"/>
        <v>6</v>
      </c>
      <c r="CB226" s="429">
        <f t="shared" si="223"/>
        <v>6</v>
      </c>
      <c r="CC226" s="429">
        <f t="shared" si="224"/>
        <v>6</v>
      </c>
      <c r="CD226" s="429">
        <f t="shared" si="225"/>
        <v>18</v>
      </c>
      <c r="CE226" s="430">
        <f t="shared" si="226"/>
        <v>30</v>
      </c>
      <c r="CF226" s="430" t="str">
        <f t="shared" si="227"/>
        <v>C1</v>
      </c>
      <c r="CG226" s="686"/>
      <c r="CH226" s="425">
        <f>'STUDENT PROFILE'!$A$30</f>
        <v>24</v>
      </c>
      <c r="CI226" s="426" t="str">
        <f>'STUDENT PROFILE'!$C$30</f>
        <v>Sarita Kumari</v>
      </c>
      <c r="CJ226" s="427">
        <f>'STUDENT PROFILE'!$D$30</f>
        <v>2754</v>
      </c>
      <c r="CK226" s="429">
        <f t="shared" si="185"/>
        <v>4.8</v>
      </c>
      <c r="CL226" s="429">
        <f t="shared" si="186"/>
        <v>6</v>
      </c>
      <c r="CM226" s="429">
        <f t="shared" si="187"/>
        <v>18</v>
      </c>
      <c r="CN226" s="430">
        <f t="shared" si="188"/>
        <v>29</v>
      </c>
      <c r="CO226" s="429">
        <f t="shared" si="189"/>
        <v>6</v>
      </c>
      <c r="CP226" s="429">
        <f t="shared" si="190"/>
        <v>6</v>
      </c>
      <c r="CQ226" s="429">
        <f t="shared" si="191"/>
        <v>18</v>
      </c>
      <c r="CR226" s="433">
        <f t="shared" si="192"/>
        <v>30</v>
      </c>
      <c r="CS226" s="433">
        <f t="shared" si="228"/>
        <v>57</v>
      </c>
      <c r="CT226" s="433">
        <f t="shared" si="229"/>
        <v>60</v>
      </c>
      <c r="CU226" s="430">
        <f t="shared" si="230"/>
        <v>59</v>
      </c>
      <c r="CV226" s="430" t="str">
        <f t="shared" si="231"/>
        <v>C1</v>
      </c>
      <c r="CW226" s="430" t="str">
        <f t="shared" si="232"/>
        <v>6</v>
      </c>
      <c r="CX226" s="686"/>
      <c r="CY226" s="425">
        <f>'STUDENT PROFILE'!$A$30</f>
        <v>24</v>
      </c>
      <c r="CZ226" s="426" t="str">
        <f>'STUDENT PROFILE'!$C$30</f>
        <v>Sarita Kumari</v>
      </c>
      <c r="DA226" s="471">
        <f>'STUDENT PROFILE'!$D$30</f>
        <v>2754</v>
      </c>
      <c r="DB226" s="429" t="str">
        <f t="shared" si="233"/>
        <v>C2</v>
      </c>
      <c r="DC226" s="429" t="str">
        <f t="shared" si="234"/>
        <v>C1</v>
      </c>
      <c r="DD226" s="429" t="str">
        <f t="shared" si="235"/>
        <v>C1</v>
      </c>
      <c r="DE226" s="430" t="str">
        <f t="shared" si="236"/>
        <v>C1</v>
      </c>
      <c r="DF226" s="429" t="str">
        <f t="shared" si="237"/>
        <v>C1</v>
      </c>
      <c r="DG226" s="429" t="str">
        <f t="shared" si="238"/>
        <v>C1</v>
      </c>
      <c r="DH226" s="429" t="str">
        <f t="shared" si="239"/>
        <v>C1</v>
      </c>
      <c r="DI226" s="433">
        <f t="shared" si="240"/>
        <v>0</v>
      </c>
      <c r="DJ226" s="430" t="str">
        <f t="shared" si="241"/>
        <v>C1</v>
      </c>
      <c r="DK226" s="430" t="str">
        <f t="shared" si="242"/>
        <v>C1</v>
      </c>
      <c r="DL226" s="430" t="str">
        <f t="shared" si="243"/>
        <v>C1</v>
      </c>
    </row>
    <row r="227" spans="1:116" ht="15" customHeight="1">
      <c r="A227" s="686"/>
      <c r="B227" s="425">
        <f>'STUDENT PROFILE'!$A$31</f>
        <v>25</v>
      </c>
      <c r="C227" s="426" t="str">
        <f>'STUDENT PROFILE'!$C$31</f>
        <v>Yogesh Kumar</v>
      </c>
      <c r="D227" s="427">
        <f>'STUDENT PROFILE'!$D$31</f>
        <v>2771</v>
      </c>
      <c r="E227" s="428">
        <v>6</v>
      </c>
      <c r="F227" s="428">
        <v>6</v>
      </c>
      <c r="G227" s="428">
        <v>6</v>
      </c>
      <c r="H227" s="428"/>
      <c r="I227" s="428"/>
      <c r="J227" s="428">
        <v>30</v>
      </c>
      <c r="K227" s="429">
        <f t="shared" si="194"/>
        <v>48</v>
      </c>
      <c r="L227" s="429">
        <f t="shared" si="195"/>
        <v>48</v>
      </c>
      <c r="M227" s="430" t="str">
        <f t="shared" si="196"/>
        <v>C2</v>
      </c>
      <c r="N227" s="430" t="str">
        <f t="shared" si="197"/>
        <v>5</v>
      </c>
      <c r="O227" s="728"/>
      <c r="P227" s="425">
        <f>'STUDENT PROFILE'!$A$31</f>
        <v>25</v>
      </c>
      <c r="Q227" s="426" t="str">
        <f>'STUDENT PROFILE'!$C$31</f>
        <v>Yogesh Kumar</v>
      </c>
      <c r="R227" s="427">
        <f>'STUDENT PROFILE'!$D$31</f>
        <v>2771</v>
      </c>
      <c r="S227" s="428">
        <v>6</v>
      </c>
      <c r="T227" s="428">
        <v>6</v>
      </c>
      <c r="U227" s="428">
        <v>6</v>
      </c>
      <c r="V227" s="428"/>
      <c r="W227" s="428"/>
      <c r="X227" s="428">
        <v>30</v>
      </c>
      <c r="Y227" s="429">
        <f t="shared" si="198"/>
        <v>48</v>
      </c>
      <c r="Z227" s="429">
        <f t="shared" si="199"/>
        <v>60</v>
      </c>
      <c r="AA227" s="430" t="str">
        <f t="shared" si="200"/>
        <v>C1</v>
      </c>
      <c r="AB227" s="430" t="str">
        <f t="shared" si="201"/>
        <v>6</v>
      </c>
      <c r="AC227" s="686"/>
      <c r="AD227" s="425">
        <f>'STUDENT PROFILE'!$A$31</f>
        <v>25</v>
      </c>
      <c r="AE227" s="426" t="str">
        <f>'STUDENT PROFILE'!$C$31</f>
        <v>Yogesh Kumar</v>
      </c>
      <c r="AF227" s="427">
        <f>'STUDENT PROFILE'!$D$31</f>
        <v>2771</v>
      </c>
      <c r="AG227" s="431">
        <v>60</v>
      </c>
      <c r="AH227" s="429">
        <f t="shared" si="202"/>
        <v>54</v>
      </c>
      <c r="AI227" s="429">
        <f t="shared" si="203"/>
        <v>60</v>
      </c>
      <c r="AJ227" s="430" t="str">
        <f t="shared" si="204"/>
        <v>C1</v>
      </c>
      <c r="AK227" s="430" t="str">
        <f t="shared" si="205"/>
        <v>6</v>
      </c>
      <c r="AL227" s="429">
        <f t="shared" si="206"/>
        <v>4.8</v>
      </c>
      <c r="AM227" s="429">
        <f t="shared" si="207"/>
        <v>6</v>
      </c>
      <c r="AN227" s="429">
        <f t="shared" si="208"/>
        <v>18</v>
      </c>
      <c r="AO227" s="430">
        <f t="shared" si="209"/>
        <v>29</v>
      </c>
      <c r="AP227" s="430" t="str">
        <f t="shared" si="210"/>
        <v>C1</v>
      </c>
      <c r="AQ227" s="686"/>
      <c r="AR227" s="425">
        <f>'STUDENT PROFILE'!$A$31</f>
        <v>25</v>
      </c>
      <c r="AS227" s="426" t="str">
        <f>'STUDENT PROFILE'!$C$31</f>
        <v>Yogesh Kumar</v>
      </c>
      <c r="AT227" s="427">
        <f>'STUDENT PROFILE'!$D$31</f>
        <v>2771</v>
      </c>
      <c r="AU227" s="428">
        <v>6</v>
      </c>
      <c r="AV227" s="428">
        <v>6</v>
      </c>
      <c r="AW227" s="428">
        <v>6</v>
      </c>
      <c r="AX227" s="428"/>
      <c r="AY227" s="428"/>
      <c r="AZ227" s="428">
        <v>30</v>
      </c>
      <c r="BA227" s="429">
        <f t="shared" si="211"/>
        <v>48</v>
      </c>
      <c r="BB227" s="429">
        <f t="shared" si="212"/>
        <v>60</v>
      </c>
      <c r="BC227" s="430" t="str">
        <f t="shared" si="213"/>
        <v>C1</v>
      </c>
      <c r="BD227" s="430" t="str">
        <f t="shared" si="214"/>
        <v>6</v>
      </c>
      <c r="BE227" s="686"/>
      <c r="BF227" s="425">
        <f>'STUDENT PROFILE'!$A$31</f>
        <v>25</v>
      </c>
      <c r="BG227" s="426" t="str">
        <f>'STUDENT PROFILE'!$C$31</f>
        <v>Yogesh Kumar</v>
      </c>
      <c r="BH227" s="427">
        <f>'STUDENT PROFILE'!$D$31</f>
        <v>2771</v>
      </c>
      <c r="BI227" s="428">
        <v>6</v>
      </c>
      <c r="BJ227" s="428">
        <v>6</v>
      </c>
      <c r="BK227" s="428">
        <v>6</v>
      </c>
      <c r="BL227" s="428"/>
      <c r="BM227" s="428"/>
      <c r="BN227" s="428">
        <v>30</v>
      </c>
      <c r="BO227" s="429">
        <f t="shared" si="215"/>
        <v>48</v>
      </c>
      <c r="BP227" s="429">
        <f t="shared" si="216"/>
        <v>60</v>
      </c>
      <c r="BQ227" s="430" t="str">
        <f t="shared" si="217"/>
        <v>C1</v>
      </c>
      <c r="BR227" s="430" t="str">
        <f t="shared" si="218"/>
        <v>6</v>
      </c>
      <c r="BS227" s="686"/>
      <c r="BT227" s="464">
        <f>'STUDENT PROFILE'!$A$31</f>
        <v>25</v>
      </c>
      <c r="BU227" s="465" t="str">
        <f>'STUDENT PROFILE'!$C$31</f>
        <v>Yogesh Kumar</v>
      </c>
      <c r="BV227" s="466">
        <f>'STUDENT PROFILE'!$D$31</f>
        <v>2771</v>
      </c>
      <c r="BW227" s="431">
        <v>60</v>
      </c>
      <c r="BX227" s="429">
        <f t="shared" si="219"/>
        <v>54</v>
      </c>
      <c r="BY227" s="429">
        <f t="shared" si="220"/>
        <v>60</v>
      </c>
      <c r="BZ227" s="430" t="str">
        <f t="shared" si="221"/>
        <v>C1</v>
      </c>
      <c r="CA227" s="430" t="str">
        <f t="shared" si="222"/>
        <v>6</v>
      </c>
      <c r="CB227" s="429">
        <f t="shared" si="223"/>
        <v>6</v>
      </c>
      <c r="CC227" s="429">
        <f t="shared" si="224"/>
        <v>6</v>
      </c>
      <c r="CD227" s="429">
        <f t="shared" si="225"/>
        <v>18</v>
      </c>
      <c r="CE227" s="430">
        <f t="shared" si="226"/>
        <v>30</v>
      </c>
      <c r="CF227" s="430" t="str">
        <f t="shared" si="227"/>
        <v>C1</v>
      </c>
      <c r="CG227" s="686"/>
      <c r="CH227" s="425">
        <f>'STUDENT PROFILE'!$A$31</f>
        <v>25</v>
      </c>
      <c r="CI227" s="426" t="str">
        <f>'STUDENT PROFILE'!$C$31</f>
        <v>Yogesh Kumar</v>
      </c>
      <c r="CJ227" s="427">
        <f>'STUDENT PROFILE'!$D$31</f>
        <v>2771</v>
      </c>
      <c r="CK227" s="429">
        <f t="shared" si="185"/>
        <v>4.8</v>
      </c>
      <c r="CL227" s="429">
        <f t="shared" si="186"/>
        <v>6</v>
      </c>
      <c r="CM227" s="429">
        <f t="shared" si="187"/>
        <v>18</v>
      </c>
      <c r="CN227" s="430">
        <f t="shared" si="188"/>
        <v>29</v>
      </c>
      <c r="CO227" s="429">
        <f t="shared" si="189"/>
        <v>6</v>
      </c>
      <c r="CP227" s="429">
        <f t="shared" si="190"/>
        <v>6</v>
      </c>
      <c r="CQ227" s="429">
        <f t="shared" si="191"/>
        <v>18</v>
      </c>
      <c r="CR227" s="433">
        <f t="shared" si="192"/>
        <v>30</v>
      </c>
      <c r="CS227" s="433">
        <f t="shared" si="228"/>
        <v>57</v>
      </c>
      <c r="CT227" s="433">
        <f t="shared" si="229"/>
        <v>60</v>
      </c>
      <c r="CU227" s="430">
        <f t="shared" si="230"/>
        <v>59</v>
      </c>
      <c r="CV227" s="430" t="str">
        <f t="shared" si="231"/>
        <v>C1</v>
      </c>
      <c r="CW227" s="430" t="str">
        <f t="shared" si="232"/>
        <v>6</v>
      </c>
      <c r="CX227" s="686"/>
      <c r="CY227" s="425">
        <f>'STUDENT PROFILE'!$A$31</f>
        <v>25</v>
      </c>
      <c r="CZ227" s="426" t="str">
        <f>'STUDENT PROFILE'!$C$31</f>
        <v>Yogesh Kumar</v>
      </c>
      <c r="DA227" s="471">
        <f>'STUDENT PROFILE'!$D$31</f>
        <v>2771</v>
      </c>
      <c r="DB227" s="429" t="str">
        <f t="shared" si="233"/>
        <v>C2</v>
      </c>
      <c r="DC227" s="429" t="str">
        <f t="shared" si="234"/>
        <v>C1</v>
      </c>
      <c r="DD227" s="429" t="str">
        <f t="shared" si="235"/>
        <v>C1</v>
      </c>
      <c r="DE227" s="430" t="str">
        <f t="shared" si="236"/>
        <v>C1</v>
      </c>
      <c r="DF227" s="429" t="str">
        <f t="shared" si="237"/>
        <v>C1</v>
      </c>
      <c r="DG227" s="429" t="str">
        <f t="shared" si="238"/>
        <v>C1</v>
      </c>
      <c r="DH227" s="429" t="str">
        <f t="shared" si="239"/>
        <v>C1</v>
      </c>
      <c r="DI227" s="433">
        <f t="shared" si="240"/>
        <v>0</v>
      </c>
      <c r="DJ227" s="430" t="str">
        <f t="shared" si="241"/>
        <v>C1</v>
      </c>
      <c r="DK227" s="430" t="str">
        <f t="shared" si="242"/>
        <v>C1</v>
      </c>
      <c r="DL227" s="430" t="str">
        <f t="shared" si="243"/>
        <v>C1</v>
      </c>
    </row>
    <row r="228" spans="1:116" ht="15" customHeight="1">
      <c r="A228" s="686"/>
      <c r="B228" s="425">
        <f>'STUDENT PROFILE'!$A$32</f>
        <v>26</v>
      </c>
      <c r="C228" s="426" t="str">
        <f>'STUDENT PROFILE'!$C$32</f>
        <v>Nisha</v>
      </c>
      <c r="D228" s="427">
        <f>'STUDENT PROFILE'!$D$32</f>
        <v>2795</v>
      </c>
      <c r="E228" s="428">
        <v>5</v>
      </c>
      <c r="F228" s="428">
        <v>5</v>
      </c>
      <c r="G228" s="428">
        <v>5</v>
      </c>
      <c r="H228" s="428"/>
      <c r="I228" s="428"/>
      <c r="J228" s="428">
        <v>25</v>
      </c>
      <c r="K228" s="429">
        <f t="shared" si="194"/>
        <v>40</v>
      </c>
      <c r="L228" s="429">
        <f t="shared" si="195"/>
        <v>40</v>
      </c>
      <c r="M228" s="430" t="str">
        <f t="shared" si="196"/>
        <v>D</v>
      </c>
      <c r="N228" s="430" t="str">
        <f t="shared" si="197"/>
        <v>4</v>
      </c>
      <c r="O228" s="728"/>
      <c r="P228" s="425">
        <f>'STUDENT PROFILE'!$A$32</f>
        <v>26</v>
      </c>
      <c r="Q228" s="426" t="str">
        <f>'STUDENT PROFILE'!$C$32</f>
        <v>Nisha</v>
      </c>
      <c r="R228" s="427">
        <f>'STUDENT PROFILE'!$D$32</f>
        <v>2795</v>
      </c>
      <c r="S228" s="428">
        <v>5</v>
      </c>
      <c r="T228" s="428">
        <v>5</v>
      </c>
      <c r="U228" s="428">
        <v>5</v>
      </c>
      <c r="V228" s="428"/>
      <c r="W228" s="428"/>
      <c r="X228" s="428">
        <v>25</v>
      </c>
      <c r="Y228" s="429">
        <f t="shared" si="198"/>
        <v>40</v>
      </c>
      <c r="Z228" s="429">
        <f t="shared" si="199"/>
        <v>50</v>
      </c>
      <c r="AA228" s="430" t="str">
        <f t="shared" si="200"/>
        <v>C2</v>
      </c>
      <c r="AB228" s="430" t="str">
        <f t="shared" si="201"/>
        <v>5</v>
      </c>
      <c r="AC228" s="686"/>
      <c r="AD228" s="425">
        <f>'STUDENT PROFILE'!$A$32</f>
        <v>26</v>
      </c>
      <c r="AE228" s="426" t="str">
        <f>'STUDENT PROFILE'!$C$32</f>
        <v>Nisha</v>
      </c>
      <c r="AF228" s="427">
        <f>'STUDENT PROFILE'!$D$32</f>
        <v>2795</v>
      </c>
      <c r="AG228" s="431">
        <v>50</v>
      </c>
      <c r="AH228" s="429">
        <f t="shared" si="202"/>
        <v>45</v>
      </c>
      <c r="AI228" s="429">
        <f t="shared" si="203"/>
        <v>50</v>
      </c>
      <c r="AJ228" s="430" t="str">
        <f t="shared" si="204"/>
        <v>C2</v>
      </c>
      <c r="AK228" s="430" t="str">
        <f t="shared" si="205"/>
        <v>5</v>
      </c>
      <c r="AL228" s="429">
        <f t="shared" si="206"/>
        <v>4</v>
      </c>
      <c r="AM228" s="429">
        <f t="shared" si="207"/>
        <v>5</v>
      </c>
      <c r="AN228" s="429">
        <f t="shared" si="208"/>
        <v>15</v>
      </c>
      <c r="AO228" s="430">
        <f t="shared" si="209"/>
        <v>24</v>
      </c>
      <c r="AP228" s="430" t="str">
        <f t="shared" si="210"/>
        <v>C2</v>
      </c>
      <c r="AQ228" s="686"/>
      <c r="AR228" s="425">
        <f>'STUDENT PROFILE'!$A$32</f>
        <v>26</v>
      </c>
      <c r="AS228" s="426" t="str">
        <f>'STUDENT PROFILE'!$C$32</f>
        <v>Nisha</v>
      </c>
      <c r="AT228" s="427">
        <f>'STUDENT PROFILE'!$D$32</f>
        <v>2795</v>
      </c>
      <c r="AU228" s="428">
        <v>5</v>
      </c>
      <c r="AV228" s="428">
        <v>5</v>
      </c>
      <c r="AW228" s="428">
        <v>5</v>
      </c>
      <c r="AX228" s="428"/>
      <c r="AY228" s="428"/>
      <c r="AZ228" s="428">
        <v>25</v>
      </c>
      <c r="BA228" s="429">
        <f t="shared" si="211"/>
        <v>40</v>
      </c>
      <c r="BB228" s="429">
        <f t="shared" si="212"/>
        <v>50</v>
      </c>
      <c r="BC228" s="430" t="str">
        <f t="shared" si="213"/>
        <v>C2</v>
      </c>
      <c r="BD228" s="430" t="str">
        <f t="shared" si="214"/>
        <v>5</v>
      </c>
      <c r="BE228" s="686"/>
      <c r="BF228" s="425">
        <f>'STUDENT PROFILE'!$A$32</f>
        <v>26</v>
      </c>
      <c r="BG228" s="426" t="str">
        <f>'STUDENT PROFILE'!$C$32</f>
        <v>Nisha</v>
      </c>
      <c r="BH228" s="427">
        <f>'STUDENT PROFILE'!$D$32</f>
        <v>2795</v>
      </c>
      <c r="BI228" s="428">
        <v>5</v>
      </c>
      <c r="BJ228" s="428">
        <v>5</v>
      </c>
      <c r="BK228" s="428">
        <v>5</v>
      </c>
      <c r="BL228" s="428"/>
      <c r="BM228" s="428"/>
      <c r="BN228" s="428">
        <v>25</v>
      </c>
      <c r="BO228" s="429">
        <f t="shared" si="215"/>
        <v>40</v>
      </c>
      <c r="BP228" s="429">
        <f t="shared" si="216"/>
        <v>50</v>
      </c>
      <c r="BQ228" s="430" t="str">
        <f t="shared" si="217"/>
        <v>C2</v>
      </c>
      <c r="BR228" s="430" t="str">
        <f t="shared" si="218"/>
        <v>5</v>
      </c>
      <c r="BS228" s="686"/>
      <c r="BT228" s="464">
        <f>'STUDENT PROFILE'!$A$32</f>
        <v>26</v>
      </c>
      <c r="BU228" s="465" t="str">
        <f>'STUDENT PROFILE'!$C$32</f>
        <v>Nisha</v>
      </c>
      <c r="BV228" s="466">
        <f>'STUDENT PROFILE'!$D$32</f>
        <v>2795</v>
      </c>
      <c r="BW228" s="431">
        <v>50</v>
      </c>
      <c r="BX228" s="429">
        <f t="shared" si="219"/>
        <v>45</v>
      </c>
      <c r="BY228" s="429">
        <f t="shared" si="220"/>
        <v>50</v>
      </c>
      <c r="BZ228" s="430" t="str">
        <f t="shared" si="221"/>
        <v>C2</v>
      </c>
      <c r="CA228" s="430" t="str">
        <f t="shared" si="222"/>
        <v>5</v>
      </c>
      <c r="CB228" s="429">
        <f t="shared" si="223"/>
        <v>5</v>
      </c>
      <c r="CC228" s="429">
        <f t="shared" si="224"/>
        <v>5</v>
      </c>
      <c r="CD228" s="429">
        <f t="shared" si="225"/>
        <v>15</v>
      </c>
      <c r="CE228" s="430">
        <f t="shared" si="226"/>
        <v>25</v>
      </c>
      <c r="CF228" s="430" t="str">
        <f t="shared" si="227"/>
        <v>C2</v>
      </c>
      <c r="CG228" s="686"/>
      <c r="CH228" s="425">
        <f>'STUDENT PROFILE'!$A$32</f>
        <v>26</v>
      </c>
      <c r="CI228" s="426" t="str">
        <f>'STUDENT PROFILE'!$C$32</f>
        <v>Nisha</v>
      </c>
      <c r="CJ228" s="427">
        <f>'STUDENT PROFILE'!$D$32</f>
        <v>2795</v>
      </c>
      <c r="CK228" s="429">
        <f t="shared" si="185"/>
        <v>4</v>
      </c>
      <c r="CL228" s="429">
        <f t="shared" si="186"/>
        <v>5</v>
      </c>
      <c r="CM228" s="429">
        <f t="shared" si="187"/>
        <v>15</v>
      </c>
      <c r="CN228" s="430">
        <f t="shared" si="188"/>
        <v>24</v>
      </c>
      <c r="CO228" s="429">
        <f t="shared" si="189"/>
        <v>5</v>
      </c>
      <c r="CP228" s="429">
        <f t="shared" si="190"/>
        <v>5</v>
      </c>
      <c r="CQ228" s="429">
        <f t="shared" si="191"/>
        <v>15</v>
      </c>
      <c r="CR228" s="433">
        <f t="shared" si="192"/>
        <v>25</v>
      </c>
      <c r="CS228" s="433">
        <f t="shared" si="228"/>
        <v>48</v>
      </c>
      <c r="CT228" s="433">
        <f t="shared" si="229"/>
        <v>50</v>
      </c>
      <c r="CU228" s="430">
        <f t="shared" si="230"/>
        <v>49</v>
      </c>
      <c r="CV228" s="430" t="str">
        <f t="shared" si="231"/>
        <v>C2</v>
      </c>
      <c r="CW228" s="430" t="str">
        <f t="shared" si="232"/>
        <v>5</v>
      </c>
      <c r="CX228" s="686"/>
      <c r="CY228" s="425">
        <f>'STUDENT PROFILE'!$A$32</f>
        <v>26</v>
      </c>
      <c r="CZ228" s="426" t="str">
        <f>'STUDENT PROFILE'!$C$32</f>
        <v>Nisha</v>
      </c>
      <c r="DA228" s="471">
        <f>'STUDENT PROFILE'!$D$32</f>
        <v>2795</v>
      </c>
      <c r="DB228" s="429" t="str">
        <f t="shared" si="233"/>
        <v>D</v>
      </c>
      <c r="DC228" s="429" t="str">
        <f t="shared" si="234"/>
        <v>C2</v>
      </c>
      <c r="DD228" s="429" t="str">
        <f t="shared" si="235"/>
        <v>C2</v>
      </c>
      <c r="DE228" s="430" t="str">
        <f t="shared" si="236"/>
        <v>C2</v>
      </c>
      <c r="DF228" s="429" t="str">
        <f t="shared" si="237"/>
        <v>C2</v>
      </c>
      <c r="DG228" s="429" t="str">
        <f t="shared" si="238"/>
        <v>C2</v>
      </c>
      <c r="DH228" s="429" t="str">
        <f t="shared" si="239"/>
        <v>C2</v>
      </c>
      <c r="DI228" s="433">
        <f t="shared" si="240"/>
        <v>0</v>
      </c>
      <c r="DJ228" s="430" t="str">
        <f t="shared" si="241"/>
        <v>C2</v>
      </c>
      <c r="DK228" s="430" t="str">
        <f t="shared" si="242"/>
        <v>C2</v>
      </c>
      <c r="DL228" s="430" t="str">
        <f t="shared" si="243"/>
        <v>C2</v>
      </c>
    </row>
    <row r="229" spans="1:116" ht="15" customHeight="1">
      <c r="A229" s="686"/>
      <c r="B229" s="425">
        <f>'STUDENT PROFILE'!$A$33</f>
        <v>27</v>
      </c>
      <c r="C229" s="426" t="str">
        <f>'STUDENT PROFILE'!$C$33</f>
        <v>Hitesh Kumar</v>
      </c>
      <c r="D229" s="427">
        <f>'STUDENT PROFILE'!$D$33</f>
        <v>2800</v>
      </c>
      <c r="E229" s="428">
        <v>5</v>
      </c>
      <c r="F229" s="428">
        <v>5</v>
      </c>
      <c r="G229" s="428">
        <v>5</v>
      </c>
      <c r="H229" s="428"/>
      <c r="I229" s="428"/>
      <c r="J229" s="428">
        <v>25</v>
      </c>
      <c r="K229" s="429">
        <f t="shared" si="194"/>
        <v>40</v>
      </c>
      <c r="L229" s="429">
        <f t="shared" si="195"/>
        <v>40</v>
      </c>
      <c r="M229" s="430" t="str">
        <f t="shared" si="196"/>
        <v>D</v>
      </c>
      <c r="N229" s="430" t="str">
        <f t="shared" si="197"/>
        <v>4</v>
      </c>
      <c r="O229" s="728"/>
      <c r="P229" s="425">
        <f>'STUDENT PROFILE'!$A$33</f>
        <v>27</v>
      </c>
      <c r="Q229" s="426" t="str">
        <f>'STUDENT PROFILE'!$C$33</f>
        <v>Hitesh Kumar</v>
      </c>
      <c r="R229" s="427">
        <f>'STUDENT PROFILE'!$D$33</f>
        <v>2800</v>
      </c>
      <c r="S229" s="428">
        <v>5</v>
      </c>
      <c r="T229" s="428">
        <v>5</v>
      </c>
      <c r="U229" s="428">
        <v>5</v>
      </c>
      <c r="V229" s="428"/>
      <c r="W229" s="428"/>
      <c r="X229" s="428">
        <v>25</v>
      </c>
      <c r="Y229" s="429">
        <f t="shared" si="198"/>
        <v>40</v>
      </c>
      <c r="Z229" s="429">
        <f t="shared" si="199"/>
        <v>50</v>
      </c>
      <c r="AA229" s="430" t="str">
        <f t="shared" si="200"/>
        <v>C2</v>
      </c>
      <c r="AB229" s="430" t="str">
        <f t="shared" si="201"/>
        <v>5</v>
      </c>
      <c r="AC229" s="686"/>
      <c r="AD229" s="425">
        <f>'STUDENT PROFILE'!$A$33</f>
        <v>27</v>
      </c>
      <c r="AE229" s="426" t="str">
        <f>'STUDENT PROFILE'!$C$33</f>
        <v>Hitesh Kumar</v>
      </c>
      <c r="AF229" s="427">
        <f>'STUDENT PROFILE'!$D$33</f>
        <v>2800</v>
      </c>
      <c r="AG229" s="431">
        <v>50</v>
      </c>
      <c r="AH229" s="429">
        <f t="shared" si="202"/>
        <v>45</v>
      </c>
      <c r="AI229" s="429">
        <f t="shared" si="203"/>
        <v>50</v>
      </c>
      <c r="AJ229" s="430" t="str">
        <f t="shared" si="204"/>
        <v>C2</v>
      </c>
      <c r="AK229" s="430" t="str">
        <f t="shared" si="205"/>
        <v>5</v>
      </c>
      <c r="AL229" s="429">
        <f t="shared" si="206"/>
        <v>4</v>
      </c>
      <c r="AM229" s="429">
        <f t="shared" si="207"/>
        <v>5</v>
      </c>
      <c r="AN229" s="429">
        <f t="shared" si="208"/>
        <v>15</v>
      </c>
      <c r="AO229" s="430">
        <f t="shared" si="209"/>
        <v>24</v>
      </c>
      <c r="AP229" s="430" t="str">
        <f t="shared" si="210"/>
        <v>C2</v>
      </c>
      <c r="AQ229" s="686"/>
      <c r="AR229" s="425">
        <f>'STUDENT PROFILE'!$A$33</f>
        <v>27</v>
      </c>
      <c r="AS229" s="426" t="str">
        <f>'STUDENT PROFILE'!$C$33</f>
        <v>Hitesh Kumar</v>
      </c>
      <c r="AT229" s="427">
        <f>'STUDENT PROFILE'!$D$33</f>
        <v>2800</v>
      </c>
      <c r="AU229" s="428">
        <v>5</v>
      </c>
      <c r="AV229" s="428">
        <v>5</v>
      </c>
      <c r="AW229" s="428">
        <v>5</v>
      </c>
      <c r="AX229" s="428"/>
      <c r="AY229" s="428"/>
      <c r="AZ229" s="428">
        <v>25</v>
      </c>
      <c r="BA229" s="429">
        <f t="shared" si="211"/>
        <v>40</v>
      </c>
      <c r="BB229" s="429">
        <f t="shared" si="212"/>
        <v>50</v>
      </c>
      <c r="BC229" s="430" t="str">
        <f t="shared" si="213"/>
        <v>C2</v>
      </c>
      <c r="BD229" s="430" t="str">
        <f t="shared" si="214"/>
        <v>5</v>
      </c>
      <c r="BE229" s="686"/>
      <c r="BF229" s="425">
        <f>'STUDENT PROFILE'!$A$33</f>
        <v>27</v>
      </c>
      <c r="BG229" s="426" t="str">
        <f>'STUDENT PROFILE'!$C$33</f>
        <v>Hitesh Kumar</v>
      </c>
      <c r="BH229" s="427">
        <f>'STUDENT PROFILE'!$D$33</f>
        <v>2800</v>
      </c>
      <c r="BI229" s="428">
        <v>5</v>
      </c>
      <c r="BJ229" s="428">
        <v>5</v>
      </c>
      <c r="BK229" s="428">
        <v>5</v>
      </c>
      <c r="BL229" s="428"/>
      <c r="BM229" s="428"/>
      <c r="BN229" s="428">
        <v>25</v>
      </c>
      <c r="BO229" s="429">
        <f t="shared" si="215"/>
        <v>40</v>
      </c>
      <c r="BP229" s="429">
        <f t="shared" si="216"/>
        <v>50</v>
      </c>
      <c r="BQ229" s="430" t="str">
        <f t="shared" si="217"/>
        <v>C2</v>
      </c>
      <c r="BR229" s="430" t="str">
        <f t="shared" si="218"/>
        <v>5</v>
      </c>
      <c r="BS229" s="686"/>
      <c r="BT229" s="464">
        <f>'STUDENT PROFILE'!$A$33</f>
        <v>27</v>
      </c>
      <c r="BU229" s="465" t="str">
        <f>'STUDENT PROFILE'!$C$33</f>
        <v>Hitesh Kumar</v>
      </c>
      <c r="BV229" s="466">
        <f>'STUDENT PROFILE'!$D$33</f>
        <v>2800</v>
      </c>
      <c r="BW229" s="431">
        <v>50</v>
      </c>
      <c r="BX229" s="429">
        <f t="shared" si="219"/>
        <v>45</v>
      </c>
      <c r="BY229" s="429">
        <f t="shared" si="220"/>
        <v>50</v>
      </c>
      <c r="BZ229" s="430" t="str">
        <f t="shared" si="221"/>
        <v>C2</v>
      </c>
      <c r="CA229" s="430" t="str">
        <f t="shared" si="222"/>
        <v>5</v>
      </c>
      <c r="CB229" s="429">
        <f t="shared" si="223"/>
        <v>5</v>
      </c>
      <c r="CC229" s="429">
        <f t="shared" si="224"/>
        <v>5</v>
      </c>
      <c r="CD229" s="429">
        <f t="shared" si="225"/>
        <v>15</v>
      </c>
      <c r="CE229" s="430">
        <f t="shared" si="226"/>
        <v>25</v>
      </c>
      <c r="CF229" s="430" t="str">
        <f t="shared" si="227"/>
        <v>C2</v>
      </c>
      <c r="CG229" s="686"/>
      <c r="CH229" s="425">
        <f>'STUDENT PROFILE'!$A$33</f>
        <v>27</v>
      </c>
      <c r="CI229" s="426" t="str">
        <f>'STUDENT PROFILE'!$C$33</f>
        <v>Hitesh Kumar</v>
      </c>
      <c r="CJ229" s="427">
        <f>'STUDENT PROFILE'!$D$33</f>
        <v>2800</v>
      </c>
      <c r="CK229" s="429">
        <f t="shared" si="185"/>
        <v>4</v>
      </c>
      <c r="CL229" s="429">
        <f t="shared" si="186"/>
        <v>5</v>
      </c>
      <c r="CM229" s="429">
        <f t="shared" si="187"/>
        <v>15</v>
      </c>
      <c r="CN229" s="430">
        <f t="shared" si="188"/>
        <v>24</v>
      </c>
      <c r="CO229" s="429">
        <f t="shared" si="189"/>
        <v>5</v>
      </c>
      <c r="CP229" s="429">
        <f t="shared" si="190"/>
        <v>5</v>
      </c>
      <c r="CQ229" s="429">
        <f t="shared" si="191"/>
        <v>15</v>
      </c>
      <c r="CR229" s="433">
        <f t="shared" si="192"/>
        <v>25</v>
      </c>
      <c r="CS229" s="433">
        <f t="shared" si="228"/>
        <v>48</v>
      </c>
      <c r="CT229" s="433">
        <f t="shared" si="229"/>
        <v>50</v>
      </c>
      <c r="CU229" s="430">
        <f t="shared" si="230"/>
        <v>49</v>
      </c>
      <c r="CV229" s="430" t="str">
        <f t="shared" si="231"/>
        <v>C2</v>
      </c>
      <c r="CW229" s="430" t="str">
        <f t="shared" si="232"/>
        <v>5</v>
      </c>
      <c r="CX229" s="686"/>
      <c r="CY229" s="425">
        <f>'STUDENT PROFILE'!$A$33</f>
        <v>27</v>
      </c>
      <c r="CZ229" s="426" t="str">
        <f>'STUDENT PROFILE'!$C$33</f>
        <v>Hitesh Kumar</v>
      </c>
      <c r="DA229" s="471">
        <f>'STUDENT PROFILE'!$D$33</f>
        <v>2800</v>
      </c>
      <c r="DB229" s="429" t="str">
        <f t="shared" si="233"/>
        <v>D</v>
      </c>
      <c r="DC229" s="429" t="str">
        <f t="shared" si="234"/>
        <v>C2</v>
      </c>
      <c r="DD229" s="429" t="str">
        <f t="shared" si="235"/>
        <v>C2</v>
      </c>
      <c r="DE229" s="430" t="str">
        <f t="shared" si="236"/>
        <v>C2</v>
      </c>
      <c r="DF229" s="429" t="str">
        <f t="shared" si="237"/>
        <v>C2</v>
      </c>
      <c r="DG229" s="429" t="str">
        <f t="shared" si="238"/>
        <v>C2</v>
      </c>
      <c r="DH229" s="429" t="str">
        <f t="shared" si="239"/>
        <v>C2</v>
      </c>
      <c r="DI229" s="433">
        <f t="shared" si="240"/>
        <v>0</v>
      </c>
      <c r="DJ229" s="430" t="str">
        <f t="shared" si="241"/>
        <v>C2</v>
      </c>
      <c r="DK229" s="430" t="str">
        <f t="shared" si="242"/>
        <v>C2</v>
      </c>
      <c r="DL229" s="430" t="str">
        <f t="shared" si="243"/>
        <v>C2</v>
      </c>
    </row>
    <row r="230" spans="1:116" ht="15" customHeight="1">
      <c r="A230" s="686"/>
      <c r="B230" s="425">
        <f>'STUDENT PROFILE'!$A$34</f>
        <v>28</v>
      </c>
      <c r="C230" s="426" t="str">
        <f>'STUDENT PROFILE'!$C$34</f>
        <v>Dushyant</v>
      </c>
      <c r="D230" s="427">
        <f>'STUDENT PROFILE'!$D$34</f>
        <v>2801</v>
      </c>
      <c r="E230" s="428">
        <v>5</v>
      </c>
      <c r="F230" s="428">
        <v>5</v>
      </c>
      <c r="G230" s="428">
        <v>5</v>
      </c>
      <c r="H230" s="428"/>
      <c r="I230" s="428"/>
      <c r="J230" s="428">
        <v>25</v>
      </c>
      <c r="K230" s="429">
        <f t="shared" si="194"/>
        <v>40</v>
      </c>
      <c r="L230" s="429">
        <f t="shared" si="195"/>
        <v>40</v>
      </c>
      <c r="M230" s="430" t="str">
        <f t="shared" si="196"/>
        <v>D</v>
      </c>
      <c r="N230" s="430" t="str">
        <f t="shared" si="197"/>
        <v>4</v>
      </c>
      <c r="O230" s="728"/>
      <c r="P230" s="425">
        <f>'STUDENT PROFILE'!$A$34</f>
        <v>28</v>
      </c>
      <c r="Q230" s="426" t="str">
        <f>'STUDENT PROFILE'!$C$34</f>
        <v>Dushyant</v>
      </c>
      <c r="R230" s="427">
        <f>'STUDENT PROFILE'!$D$34</f>
        <v>2801</v>
      </c>
      <c r="S230" s="428">
        <v>5</v>
      </c>
      <c r="T230" s="428">
        <v>5</v>
      </c>
      <c r="U230" s="428">
        <v>5</v>
      </c>
      <c r="V230" s="428"/>
      <c r="W230" s="428"/>
      <c r="X230" s="428">
        <v>25</v>
      </c>
      <c r="Y230" s="429">
        <f t="shared" si="198"/>
        <v>40</v>
      </c>
      <c r="Z230" s="429">
        <f t="shared" si="199"/>
        <v>50</v>
      </c>
      <c r="AA230" s="430" t="str">
        <f t="shared" si="200"/>
        <v>C2</v>
      </c>
      <c r="AB230" s="430" t="str">
        <f t="shared" si="201"/>
        <v>5</v>
      </c>
      <c r="AC230" s="686"/>
      <c r="AD230" s="425">
        <f>'STUDENT PROFILE'!$A$34</f>
        <v>28</v>
      </c>
      <c r="AE230" s="426" t="str">
        <f>'STUDENT PROFILE'!$C$34</f>
        <v>Dushyant</v>
      </c>
      <c r="AF230" s="427">
        <f>'STUDENT PROFILE'!$D$34</f>
        <v>2801</v>
      </c>
      <c r="AG230" s="431">
        <v>50</v>
      </c>
      <c r="AH230" s="429">
        <f t="shared" si="202"/>
        <v>45</v>
      </c>
      <c r="AI230" s="429">
        <f t="shared" si="203"/>
        <v>50</v>
      </c>
      <c r="AJ230" s="430" t="str">
        <f t="shared" si="204"/>
        <v>C2</v>
      </c>
      <c r="AK230" s="430" t="str">
        <f t="shared" si="205"/>
        <v>5</v>
      </c>
      <c r="AL230" s="429">
        <f t="shared" si="206"/>
        <v>4</v>
      </c>
      <c r="AM230" s="429">
        <f t="shared" si="207"/>
        <v>5</v>
      </c>
      <c r="AN230" s="429">
        <f t="shared" si="208"/>
        <v>15</v>
      </c>
      <c r="AO230" s="430">
        <f t="shared" si="209"/>
        <v>24</v>
      </c>
      <c r="AP230" s="430" t="str">
        <f t="shared" si="210"/>
        <v>C2</v>
      </c>
      <c r="AQ230" s="686"/>
      <c r="AR230" s="425">
        <f>'STUDENT PROFILE'!$A$34</f>
        <v>28</v>
      </c>
      <c r="AS230" s="426" t="str">
        <f>'STUDENT PROFILE'!$C$34</f>
        <v>Dushyant</v>
      </c>
      <c r="AT230" s="427">
        <f>'STUDENT PROFILE'!$D$34</f>
        <v>2801</v>
      </c>
      <c r="AU230" s="428">
        <v>5</v>
      </c>
      <c r="AV230" s="428">
        <v>5</v>
      </c>
      <c r="AW230" s="428">
        <v>5</v>
      </c>
      <c r="AX230" s="428"/>
      <c r="AY230" s="428"/>
      <c r="AZ230" s="428">
        <v>25</v>
      </c>
      <c r="BA230" s="429">
        <f t="shared" si="211"/>
        <v>40</v>
      </c>
      <c r="BB230" s="429">
        <f t="shared" si="212"/>
        <v>50</v>
      </c>
      <c r="BC230" s="430" t="str">
        <f t="shared" si="213"/>
        <v>C2</v>
      </c>
      <c r="BD230" s="430" t="str">
        <f t="shared" si="214"/>
        <v>5</v>
      </c>
      <c r="BE230" s="686"/>
      <c r="BF230" s="425">
        <f>'STUDENT PROFILE'!$A$34</f>
        <v>28</v>
      </c>
      <c r="BG230" s="426" t="str">
        <f>'STUDENT PROFILE'!$C$34</f>
        <v>Dushyant</v>
      </c>
      <c r="BH230" s="427">
        <f>'STUDENT PROFILE'!$D$34</f>
        <v>2801</v>
      </c>
      <c r="BI230" s="428">
        <v>5</v>
      </c>
      <c r="BJ230" s="428">
        <v>5</v>
      </c>
      <c r="BK230" s="428">
        <v>5</v>
      </c>
      <c r="BL230" s="428"/>
      <c r="BM230" s="428"/>
      <c r="BN230" s="428">
        <v>25</v>
      </c>
      <c r="BO230" s="429">
        <f t="shared" si="215"/>
        <v>40</v>
      </c>
      <c r="BP230" s="429">
        <f t="shared" si="216"/>
        <v>50</v>
      </c>
      <c r="BQ230" s="430" t="str">
        <f t="shared" si="217"/>
        <v>C2</v>
      </c>
      <c r="BR230" s="430" t="str">
        <f t="shared" si="218"/>
        <v>5</v>
      </c>
      <c r="BS230" s="686"/>
      <c r="BT230" s="464">
        <f>'STUDENT PROFILE'!$A$34</f>
        <v>28</v>
      </c>
      <c r="BU230" s="465" t="str">
        <f>'STUDENT PROFILE'!$C$34</f>
        <v>Dushyant</v>
      </c>
      <c r="BV230" s="466">
        <f>'STUDENT PROFILE'!$D$34</f>
        <v>2801</v>
      </c>
      <c r="BW230" s="431">
        <v>50</v>
      </c>
      <c r="BX230" s="429">
        <f t="shared" si="219"/>
        <v>45</v>
      </c>
      <c r="BY230" s="429">
        <f t="shared" si="220"/>
        <v>50</v>
      </c>
      <c r="BZ230" s="430" t="str">
        <f t="shared" si="221"/>
        <v>C2</v>
      </c>
      <c r="CA230" s="430" t="str">
        <f t="shared" si="222"/>
        <v>5</v>
      </c>
      <c r="CB230" s="429">
        <f t="shared" si="223"/>
        <v>5</v>
      </c>
      <c r="CC230" s="429">
        <f t="shared" si="224"/>
        <v>5</v>
      </c>
      <c r="CD230" s="429">
        <f t="shared" si="225"/>
        <v>15</v>
      </c>
      <c r="CE230" s="430">
        <f t="shared" si="226"/>
        <v>25</v>
      </c>
      <c r="CF230" s="430" t="str">
        <f t="shared" si="227"/>
        <v>C2</v>
      </c>
      <c r="CG230" s="686"/>
      <c r="CH230" s="425">
        <f>'STUDENT PROFILE'!$A$34</f>
        <v>28</v>
      </c>
      <c r="CI230" s="426" t="str">
        <f>'STUDENT PROFILE'!$C$34</f>
        <v>Dushyant</v>
      </c>
      <c r="CJ230" s="427">
        <f>'STUDENT PROFILE'!$D$34</f>
        <v>2801</v>
      </c>
      <c r="CK230" s="429">
        <f t="shared" si="185"/>
        <v>4</v>
      </c>
      <c r="CL230" s="429">
        <f t="shared" si="186"/>
        <v>5</v>
      </c>
      <c r="CM230" s="429">
        <f t="shared" si="187"/>
        <v>15</v>
      </c>
      <c r="CN230" s="430">
        <f t="shared" si="188"/>
        <v>24</v>
      </c>
      <c r="CO230" s="429">
        <f t="shared" si="189"/>
        <v>5</v>
      </c>
      <c r="CP230" s="429">
        <f t="shared" si="190"/>
        <v>5</v>
      </c>
      <c r="CQ230" s="429">
        <f t="shared" si="191"/>
        <v>15</v>
      </c>
      <c r="CR230" s="433">
        <f t="shared" si="192"/>
        <v>25</v>
      </c>
      <c r="CS230" s="433">
        <f t="shared" si="228"/>
        <v>48</v>
      </c>
      <c r="CT230" s="433">
        <f t="shared" si="229"/>
        <v>50</v>
      </c>
      <c r="CU230" s="430">
        <f t="shared" si="230"/>
        <v>49</v>
      </c>
      <c r="CV230" s="430" t="str">
        <f t="shared" si="231"/>
        <v>C2</v>
      </c>
      <c r="CW230" s="430" t="str">
        <f t="shared" si="232"/>
        <v>5</v>
      </c>
      <c r="CX230" s="686"/>
      <c r="CY230" s="425">
        <f>'STUDENT PROFILE'!$A$34</f>
        <v>28</v>
      </c>
      <c r="CZ230" s="426" t="str">
        <f>'STUDENT PROFILE'!$C$34</f>
        <v>Dushyant</v>
      </c>
      <c r="DA230" s="471">
        <f>'STUDENT PROFILE'!$D$34</f>
        <v>2801</v>
      </c>
      <c r="DB230" s="429" t="str">
        <f t="shared" si="233"/>
        <v>D</v>
      </c>
      <c r="DC230" s="429" t="str">
        <f t="shared" si="234"/>
        <v>C2</v>
      </c>
      <c r="DD230" s="429" t="str">
        <f t="shared" si="235"/>
        <v>C2</v>
      </c>
      <c r="DE230" s="430" t="str">
        <f t="shared" si="236"/>
        <v>C2</v>
      </c>
      <c r="DF230" s="429" t="str">
        <f t="shared" si="237"/>
        <v>C2</v>
      </c>
      <c r="DG230" s="429" t="str">
        <f t="shared" si="238"/>
        <v>C2</v>
      </c>
      <c r="DH230" s="429" t="str">
        <f t="shared" si="239"/>
        <v>C2</v>
      </c>
      <c r="DI230" s="433">
        <f t="shared" si="240"/>
        <v>0</v>
      </c>
      <c r="DJ230" s="430" t="str">
        <f t="shared" si="241"/>
        <v>C2</v>
      </c>
      <c r="DK230" s="430" t="str">
        <f t="shared" si="242"/>
        <v>C2</v>
      </c>
      <c r="DL230" s="430" t="str">
        <f t="shared" si="243"/>
        <v>C2</v>
      </c>
    </row>
    <row r="231" spans="1:116" ht="15" customHeight="1">
      <c r="A231" s="686"/>
      <c r="B231" s="425">
        <f>'STUDENT PROFILE'!$A$35</f>
        <v>29</v>
      </c>
      <c r="C231" s="426" t="str">
        <f>'STUDENT PROFILE'!$C$35</f>
        <v>Ruchi</v>
      </c>
      <c r="D231" s="427">
        <f>'STUDENT PROFILE'!$D$35</f>
        <v>2804</v>
      </c>
      <c r="E231" s="428">
        <v>5</v>
      </c>
      <c r="F231" s="428">
        <v>5</v>
      </c>
      <c r="G231" s="428">
        <v>5</v>
      </c>
      <c r="H231" s="428"/>
      <c r="I231" s="428"/>
      <c r="J231" s="428">
        <v>25</v>
      </c>
      <c r="K231" s="429">
        <f t="shared" si="194"/>
        <v>40</v>
      </c>
      <c r="L231" s="429">
        <f t="shared" si="195"/>
        <v>40</v>
      </c>
      <c r="M231" s="430" t="str">
        <f t="shared" si="196"/>
        <v>D</v>
      </c>
      <c r="N231" s="430" t="str">
        <f t="shared" si="197"/>
        <v>4</v>
      </c>
      <c r="O231" s="728"/>
      <c r="P231" s="425">
        <f>'STUDENT PROFILE'!$A$35</f>
        <v>29</v>
      </c>
      <c r="Q231" s="426" t="str">
        <f>'STUDENT PROFILE'!$C$35</f>
        <v>Ruchi</v>
      </c>
      <c r="R231" s="427">
        <f>'STUDENT PROFILE'!$D$35</f>
        <v>2804</v>
      </c>
      <c r="S231" s="428">
        <v>5</v>
      </c>
      <c r="T231" s="428">
        <v>5</v>
      </c>
      <c r="U231" s="428">
        <v>5</v>
      </c>
      <c r="V231" s="428"/>
      <c r="W231" s="428"/>
      <c r="X231" s="428">
        <v>25</v>
      </c>
      <c r="Y231" s="429">
        <f t="shared" si="198"/>
        <v>40</v>
      </c>
      <c r="Z231" s="429">
        <f t="shared" si="199"/>
        <v>50</v>
      </c>
      <c r="AA231" s="430" t="str">
        <f t="shared" si="200"/>
        <v>C2</v>
      </c>
      <c r="AB231" s="430" t="str">
        <f t="shared" si="201"/>
        <v>5</v>
      </c>
      <c r="AC231" s="686"/>
      <c r="AD231" s="425">
        <f>'STUDENT PROFILE'!$A$35</f>
        <v>29</v>
      </c>
      <c r="AE231" s="426" t="str">
        <f>'STUDENT PROFILE'!$C$35</f>
        <v>Ruchi</v>
      </c>
      <c r="AF231" s="427">
        <f>'STUDENT PROFILE'!$D$35</f>
        <v>2804</v>
      </c>
      <c r="AG231" s="431">
        <v>50</v>
      </c>
      <c r="AH231" s="429">
        <f t="shared" si="202"/>
        <v>45</v>
      </c>
      <c r="AI231" s="429">
        <f t="shared" si="203"/>
        <v>50</v>
      </c>
      <c r="AJ231" s="430" t="str">
        <f t="shared" si="204"/>
        <v>C2</v>
      </c>
      <c r="AK231" s="430" t="str">
        <f t="shared" si="205"/>
        <v>5</v>
      </c>
      <c r="AL231" s="429">
        <f t="shared" si="206"/>
        <v>4</v>
      </c>
      <c r="AM231" s="429">
        <f t="shared" si="207"/>
        <v>5</v>
      </c>
      <c r="AN231" s="429">
        <f t="shared" si="208"/>
        <v>15</v>
      </c>
      <c r="AO231" s="430">
        <f t="shared" si="209"/>
        <v>24</v>
      </c>
      <c r="AP231" s="430" t="str">
        <f t="shared" si="210"/>
        <v>C2</v>
      </c>
      <c r="AQ231" s="686"/>
      <c r="AR231" s="425">
        <f>'STUDENT PROFILE'!$A$35</f>
        <v>29</v>
      </c>
      <c r="AS231" s="426" t="str">
        <f>'STUDENT PROFILE'!$C$35</f>
        <v>Ruchi</v>
      </c>
      <c r="AT231" s="427">
        <f>'STUDENT PROFILE'!$D$35</f>
        <v>2804</v>
      </c>
      <c r="AU231" s="428">
        <v>5</v>
      </c>
      <c r="AV231" s="428">
        <v>5</v>
      </c>
      <c r="AW231" s="428">
        <v>5</v>
      </c>
      <c r="AX231" s="428"/>
      <c r="AY231" s="428"/>
      <c r="AZ231" s="428">
        <v>25</v>
      </c>
      <c r="BA231" s="429">
        <f t="shared" si="211"/>
        <v>40</v>
      </c>
      <c r="BB231" s="429">
        <f t="shared" si="212"/>
        <v>50</v>
      </c>
      <c r="BC231" s="430" t="str">
        <f t="shared" si="213"/>
        <v>C2</v>
      </c>
      <c r="BD231" s="430" t="str">
        <f t="shared" si="214"/>
        <v>5</v>
      </c>
      <c r="BE231" s="686"/>
      <c r="BF231" s="425">
        <f>'STUDENT PROFILE'!$A$35</f>
        <v>29</v>
      </c>
      <c r="BG231" s="426" t="str">
        <f>'STUDENT PROFILE'!$C$35</f>
        <v>Ruchi</v>
      </c>
      <c r="BH231" s="427">
        <f>'STUDENT PROFILE'!$D$35</f>
        <v>2804</v>
      </c>
      <c r="BI231" s="428">
        <v>5</v>
      </c>
      <c r="BJ231" s="428">
        <v>5</v>
      </c>
      <c r="BK231" s="428">
        <v>5</v>
      </c>
      <c r="BL231" s="428"/>
      <c r="BM231" s="428"/>
      <c r="BN231" s="428">
        <v>25</v>
      </c>
      <c r="BO231" s="429">
        <f t="shared" si="215"/>
        <v>40</v>
      </c>
      <c r="BP231" s="429">
        <f t="shared" si="216"/>
        <v>50</v>
      </c>
      <c r="BQ231" s="430" t="str">
        <f t="shared" si="217"/>
        <v>C2</v>
      </c>
      <c r="BR231" s="430" t="str">
        <f t="shared" si="218"/>
        <v>5</v>
      </c>
      <c r="BS231" s="686"/>
      <c r="BT231" s="464">
        <f>'STUDENT PROFILE'!$A$35</f>
        <v>29</v>
      </c>
      <c r="BU231" s="465" t="str">
        <f>'STUDENT PROFILE'!$C$35</f>
        <v>Ruchi</v>
      </c>
      <c r="BV231" s="466">
        <f>'STUDENT PROFILE'!$D$35</f>
        <v>2804</v>
      </c>
      <c r="BW231" s="431">
        <v>50</v>
      </c>
      <c r="BX231" s="429">
        <f t="shared" si="219"/>
        <v>45</v>
      </c>
      <c r="BY231" s="429">
        <f t="shared" si="220"/>
        <v>50</v>
      </c>
      <c r="BZ231" s="430" t="str">
        <f t="shared" si="221"/>
        <v>C2</v>
      </c>
      <c r="CA231" s="430" t="str">
        <f t="shared" si="222"/>
        <v>5</v>
      </c>
      <c r="CB231" s="429">
        <f t="shared" si="223"/>
        <v>5</v>
      </c>
      <c r="CC231" s="429">
        <f t="shared" si="224"/>
        <v>5</v>
      </c>
      <c r="CD231" s="429">
        <f t="shared" si="225"/>
        <v>15</v>
      </c>
      <c r="CE231" s="430">
        <f t="shared" si="226"/>
        <v>25</v>
      </c>
      <c r="CF231" s="430" t="str">
        <f t="shared" si="227"/>
        <v>C2</v>
      </c>
      <c r="CG231" s="686"/>
      <c r="CH231" s="425">
        <f>'STUDENT PROFILE'!$A$35</f>
        <v>29</v>
      </c>
      <c r="CI231" s="426" t="str">
        <f>'STUDENT PROFILE'!$C$35</f>
        <v>Ruchi</v>
      </c>
      <c r="CJ231" s="427">
        <f>'STUDENT PROFILE'!$D$35</f>
        <v>2804</v>
      </c>
      <c r="CK231" s="429">
        <f t="shared" si="185"/>
        <v>4</v>
      </c>
      <c r="CL231" s="429">
        <f t="shared" si="186"/>
        <v>5</v>
      </c>
      <c r="CM231" s="429">
        <f t="shared" si="187"/>
        <v>15</v>
      </c>
      <c r="CN231" s="430">
        <f t="shared" si="188"/>
        <v>24</v>
      </c>
      <c r="CO231" s="429">
        <f t="shared" si="189"/>
        <v>5</v>
      </c>
      <c r="CP231" s="429">
        <f t="shared" si="190"/>
        <v>5</v>
      </c>
      <c r="CQ231" s="429">
        <f t="shared" si="191"/>
        <v>15</v>
      </c>
      <c r="CR231" s="433">
        <f t="shared" si="192"/>
        <v>25</v>
      </c>
      <c r="CS231" s="433">
        <f t="shared" si="228"/>
        <v>48</v>
      </c>
      <c r="CT231" s="433">
        <f t="shared" si="229"/>
        <v>50</v>
      </c>
      <c r="CU231" s="430">
        <f t="shared" si="230"/>
        <v>49</v>
      </c>
      <c r="CV231" s="430" t="str">
        <f t="shared" si="231"/>
        <v>C2</v>
      </c>
      <c r="CW231" s="430" t="str">
        <f t="shared" si="232"/>
        <v>5</v>
      </c>
      <c r="CX231" s="686"/>
      <c r="CY231" s="425">
        <f>'STUDENT PROFILE'!$A$35</f>
        <v>29</v>
      </c>
      <c r="CZ231" s="426" t="str">
        <f>'STUDENT PROFILE'!$C$35</f>
        <v>Ruchi</v>
      </c>
      <c r="DA231" s="471">
        <f>'STUDENT PROFILE'!$D$35</f>
        <v>2804</v>
      </c>
      <c r="DB231" s="429" t="str">
        <f t="shared" si="233"/>
        <v>D</v>
      </c>
      <c r="DC231" s="429" t="str">
        <f t="shared" si="234"/>
        <v>C2</v>
      </c>
      <c r="DD231" s="429" t="str">
        <f t="shared" si="235"/>
        <v>C2</v>
      </c>
      <c r="DE231" s="430" t="str">
        <f t="shared" si="236"/>
        <v>C2</v>
      </c>
      <c r="DF231" s="429" t="str">
        <f t="shared" si="237"/>
        <v>C2</v>
      </c>
      <c r="DG231" s="429" t="str">
        <f t="shared" si="238"/>
        <v>C2</v>
      </c>
      <c r="DH231" s="429" t="str">
        <f t="shared" si="239"/>
        <v>C2</v>
      </c>
      <c r="DI231" s="433">
        <f t="shared" si="240"/>
        <v>0</v>
      </c>
      <c r="DJ231" s="430" t="str">
        <f t="shared" si="241"/>
        <v>C2</v>
      </c>
      <c r="DK231" s="430" t="str">
        <f t="shared" si="242"/>
        <v>C2</v>
      </c>
      <c r="DL231" s="430" t="str">
        <f t="shared" si="243"/>
        <v>C2</v>
      </c>
    </row>
    <row r="232" spans="1:116" ht="15" customHeight="1">
      <c r="A232" s="686"/>
      <c r="B232" s="425">
        <f>'STUDENT PROFILE'!$A$36</f>
        <v>30</v>
      </c>
      <c r="C232" s="426" t="str">
        <f>'STUDENT PROFILE'!$C$36</f>
        <v>Bhavi</v>
      </c>
      <c r="D232" s="427">
        <f>'STUDENT PROFILE'!$D$36</f>
        <v>3060</v>
      </c>
      <c r="E232" s="428">
        <v>5</v>
      </c>
      <c r="F232" s="428">
        <v>5</v>
      </c>
      <c r="G232" s="428">
        <v>5</v>
      </c>
      <c r="H232" s="428"/>
      <c r="I232" s="428"/>
      <c r="J232" s="428">
        <v>25</v>
      </c>
      <c r="K232" s="429">
        <f t="shared" si="194"/>
        <v>40</v>
      </c>
      <c r="L232" s="429">
        <f t="shared" si="195"/>
        <v>40</v>
      </c>
      <c r="M232" s="430" t="str">
        <f t="shared" si="196"/>
        <v>D</v>
      </c>
      <c r="N232" s="430" t="str">
        <f t="shared" si="197"/>
        <v>4</v>
      </c>
      <c r="O232" s="728"/>
      <c r="P232" s="425">
        <f>'STUDENT PROFILE'!$A$36</f>
        <v>30</v>
      </c>
      <c r="Q232" s="426" t="str">
        <f>'STUDENT PROFILE'!$C$36</f>
        <v>Bhavi</v>
      </c>
      <c r="R232" s="427">
        <f>'STUDENT PROFILE'!$D$36</f>
        <v>3060</v>
      </c>
      <c r="S232" s="428">
        <v>5</v>
      </c>
      <c r="T232" s="428">
        <v>5</v>
      </c>
      <c r="U232" s="428">
        <v>5</v>
      </c>
      <c r="V232" s="428"/>
      <c r="W232" s="428"/>
      <c r="X232" s="428">
        <v>25</v>
      </c>
      <c r="Y232" s="429">
        <f t="shared" si="198"/>
        <v>40</v>
      </c>
      <c r="Z232" s="429">
        <f t="shared" si="199"/>
        <v>50</v>
      </c>
      <c r="AA232" s="430" t="str">
        <f t="shared" si="200"/>
        <v>C2</v>
      </c>
      <c r="AB232" s="430" t="str">
        <f t="shared" si="201"/>
        <v>5</v>
      </c>
      <c r="AC232" s="686"/>
      <c r="AD232" s="425">
        <f>'STUDENT PROFILE'!$A$36</f>
        <v>30</v>
      </c>
      <c r="AE232" s="426" t="str">
        <f>'STUDENT PROFILE'!$C$36</f>
        <v>Bhavi</v>
      </c>
      <c r="AF232" s="427">
        <f>'STUDENT PROFILE'!$D$36</f>
        <v>3060</v>
      </c>
      <c r="AG232" s="431">
        <v>50</v>
      </c>
      <c r="AH232" s="429">
        <f t="shared" si="202"/>
        <v>45</v>
      </c>
      <c r="AI232" s="429">
        <f t="shared" si="203"/>
        <v>50</v>
      </c>
      <c r="AJ232" s="430" t="str">
        <f t="shared" si="204"/>
        <v>C2</v>
      </c>
      <c r="AK232" s="430" t="str">
        <f t="shared" si="205"/>
        <v>5</v>
      </c>
      <c r="AL232" s="429">
        <f t="shared" si="206"/>
        <v>4</v>
      </c>
      <c r="AM232" s="429">
        <f t="shared" si="207"/>
        <v>5</v>
      </c>
      <c r="AN232" s="429">
        <f t="shared" si="208"/>
        <v>15</v>
      </c>
      <c r="AO232" s="430">
        <f t="shared" si="209"/>
        <v>24</v>
      </c>
      <c r="AP232" s="430" t="str">
        <f t="shared" si="210"/>
        <v>C2</v>
      </c>
      <c r="AQ232" s="686"/>
      <c r="AR232" s="425">
        <f>'STUDENT PROFILE'!$A$36</f>
        <v>30</v>
      </c>
      <c r="AS232" s="426" t="str">
        <f>'STUDENT PROFILE'!$C$36</f>
        <v>Bhavi</v>
      </c>
      <c r="AT232" s="427">
        <f>'STUDENT PROFILE'!$D$36</f>
        <v>3060</v>
      </c>
      <c r="AU232" s="428">
        <v>5</v>
      </c>
      <c r="AV232" s="428">
        <v>5</v>
      </c>
      <c r="AW232" s="428">
        <v>5</v>
      </c>
      <c r="AX232" s="428"/>
      <c r="AY232" s="428"/>
      <c r="AZ232" s="428">
        <v>25</v>
      </c>
      <c r="BA232" s="429">
        <f t="shared" si="211"/>
        <v>40</v>
      </c>
      <c r="BB232" s="429">
        <f t="shared" si="212"/>
        <v>50</v>
      </c>
      <c r="BC232" s="430" t="str">
        <f t="shared" si="213"/>
        <v>C2</v>
      </c>
      <c r="BD232" s="430" t="str">
        <f t="shared" si="214"/>
        <v>5</v>
      </c>
      <c r="BE232" s="686"/>
      <c r="BF232" s="425">
        <f>'STUDENT PROFILE'!$A$36</f>
        <v>30</v>
      </c>
      <c r="BG232" s="426" t="str">
        <f>'STUDENT PROFILE'!$C$36</f>
        <v>Bhavi</v>
      </c>
      <c r="BH232" s="427">
        <f>'STUDENT PROFILE'!$D$36</f>
        <v>3060</v>
      </c>
      <c r="BI232" s="428">
        <v>5</v>
      </c>
      <c r="BJ232" s="428">
        <v>5</v>
      </c>
      <c r="BK232" s="428">
        <v>5</v>
      </c>
      <c r="BL232" s="428"/>
      <c r="BM232" s="428"/>
      <c r="BN232" s="428">
        <v>25</v>
      </c>
      <c r="BO232" s="429">
        <f t="shared" si="215"/>
        <v>40</v>
      </c>
      <c r="BP232" s="429">
        <f t="shared" si="216"/>
        <v>50</v>
      </c>
      <c r="BQ232" s="430" t="str">
        <f t="shared" si="217"/>
        <v>C2</v>
      </c>
      <c r="BR232" s="430" t="str">
        <f t="shared" si="218"/>
        <v>5</v>
      </c>
      <c r="BS232" s="686"/>
      <c r="BT232" s="464">
        <f>'STUDENT PROFILE'!$A$36</f>
        <v>30</v>
      </c>
      <c r="BU232" s="465" t="str">
        <f>'STUDENT PROFILE'!$C$36</f>
        <v>Bhavi</v>
      </c>
      <c r="BV232" s="466">
        <f>'STUDENT PROFILE'!$D$36</f>
        <v>3060</v>
      </c>
      <c r="BW232" s="431">
        <v>50</v>
      </c>
      <c r="BX232" s="429">
        <f t="shared" si="219"/>
        <v>45</v>
      </c>
      <c r="BY232" s="429">
        <f t="shared" si="220"/>
        <v>50</v>
      </c>
      <c r="BZ232" s="430" t="str">
        <f t="shared" si="221"/>
        <v>C2</v>
      </c>
      <c r="CA232" s="430" t="str">
        <f t="shared" si="222"/>
        <v>5</v>
      </c>
      <c r="CB232" s="429">
        <f t="shared" si="223"/>
        <v>5</v>
      </c>
      <c r="CC232" s="429">
        <f t="shared" si="224"/>
        <v>5</v>
      </c>
      <c r="CD232" s="429">
        <f t="shared" si="225"/>
        <v>15</v>
      </c>
      <c r="CE232" s="430">
        <f t="shared" si="226"/>
        <v>25</v>
      </c>
      <c r="CF232" s="430" t="str">
        <f t="shared" si="227"/>
        <v>C2</v>
      </c>
      <c r="CG232" s="686"/>
      <c r="CH232" s="425">
        <f>'STUDENT PROFILE'!$A$36</f>
        <v>30</v>
      </c>
      <c r="CI232" s="426" t="str">
        <f>'STUDENT PROFILE'!$C$36</f>
        <v>Bhavi</v>
      </c>
      <c r="CJ232" s="427">
        <f>'STUDENT PROFILE'!$D$36</f>
        <v>3060</v>
      </c>
      <c r="CK232" s="429">
        <f t="shared" si="185"/>
        <v>4</v>
      </c>
      <c r="CL232" s="429">
        <f t="shared" si="186"/>
        <v>5</v>
      </c>
      <c r="CM232" s="429">
        <f t="shared" si="187"/>
        <v>15</v>
      </c>
      <c r="CN232" s="430">
        <f t="shared" si="188"/>
        <v>24</v>
      </c>
      <c r="CO232" s="429">
        <f t="shared" si="189"/>
        <v>5</v>
      </c>
      <c r="CP232" s="429">
        <f t="shared" si="190"/>
        <v>5</v>
      </c>
      <c r="CQ232" s="429">
        <f t="shared" si="191"/>
        <v>15</v>
      </c>
      <c r="CR232" s="433">
        <f t="shared" si="192"/>
        <v>25</v>
      </c>
      <c r="CS232" s="433">
        <f t="shared" si="228"/>
        <v>48</v>
      </c>
      <c r="CT232" s="433">
        <f t="shared" si="229"/>
        <v>50</v>
      </c>
      <c r="CU232" s="430">
        <f t="shared" si="230"/>
        <v>49</v>
      </c>
      <c r="CV232" s="430" t="str">
        <f t="shared" si="231"/>
        <v>C2</v>
      </c>
      <c r="CW232" s="430" t="str">
        <f t="shared" si="232"/>
        <v>5</v>
      </c>
      <c r="CX232" s="686"/>
      <c r="CY232" s="425">
        <f>'STUDENT PROFILE'!$A$36</f>
        <v>30</v>
      </c>
      <c r="CZ232" s="426" t="str">
        <f>'STUDENT PROFILE'!$C$36</f>
        <v>Bhavi</v>
      </c>
      <c r="DA232" s="471">
        <f>'STUDENT PROFILE'!$D$36</f>
        <v>3060</v>
      </c>
      <c r="DB232" s="429" t="str">
        <f t="shared" si="233"/>
        <v>D</v>
      </c>
      <c r="DC232" s="429" t="str">
        <f t="shared" si="234"/>
        <v>C2</v>
      </c>
      <c r="DD232" s="429" t="str">
        <f t="shared" si="235"/>
        <v>C2</v>
      </c>
      <c r="DE232" s="430" t="str">
        <f t="shared" si="236"/>
        <v>C2</v>
      </c>
      <c r="DF232" s="429" t="str">
        <f t="shared" si="237"/>
        <v>C2</v>
      </c>
      <c r="DG232" s="429" t="str">
        <f t="shared" si="238"/>
        <v>C2</v>
      </c>
      <c r="DH232" s="429" t="str">
        <f t="shared" si="239"/>
        <v>C2</v>
      </c>
      <c r="DI232" s="433">
        <f t="shared" si="240"/>
        <v>0</v>
      </c>
      <c r="DJ232" s="430" t="str">
        <f t="shared" si="241"/>
        <v>C2</v>
      </c>
      <c r="DK232" s="430" t="str">
        <f t="shared" si="242"/>
        <v>C2</v>
      </c>
      <c r="DL232" s="430" t="str">
        <f t="shared" si="243"/>
        <v>C2</v>
      </c>
    </row>
    <row r="233" spans="1:116" ht="15" customHeight="1">
      <c r="A233" s="686"/>
      <c r="B233" s="425">
        <f>'STUDENT PROFILE'!$A$37</f>
        <v>31</v>
      </c>
      <c r="C233" s="426" t="str">
        <f>'STUDENT PROFILE'!$C$37</f>
        <v>Akshay Kumar</v>
      </c>
      <c r="D233" s="427">
        <f>'STUDENT PROFILE'!$D$37</f>
        <v>3061</v>
      </c>
      <c r="E233" s="428">
        <v>4</v>
      </c>
      <c r="F233" s="428">
        <v>4</v>
      </c>
      <c r="G233" s="428">
        <v>4</v>
      </c>
      <c r="H233" s="428"/>
      <c r="I233" s="428"/>
      <c r="J233" s="428">
        <v>18</v>
      </c>
      <c r="K233" s="429">
        <f t="shared" si="194"/>
        <v>30</v>
      </c>
      <c r="L233" s="429">
        <f t="shared" si="195"/>
        <v>30</v>
      </c>
      <c r="M233" s="430" t="str">
        <f t="shared" si="196"/>
        <v>E1</v>
      </c>
      <c r="N233" s="430" t="str">
        <f t="shared" si="197"/>
        <v>2</v>
      </c>
      <c r="O233" s="728"/>
      <c r="P233" s="425">
        <f>'STUDENT PROFILE'!$A$37</f>
        <v>31</v>
      </c>
      <c r="Q233" s="426" t="str">
        <f>'STUDENT PROFILE'!$C$37</f>
        <v>Akshay Kumar</v>
      </c>
      <c r="R233" s="427">
        <f>'STUDENT PROFILE'!$D$37</f>
        <v>3061</v>
      </c>
      <c r="S233" s="428">
        <v>4</v>
      </c>
      <c r="T233" s="428">
        <v>4</v>
      </c>
      <c r="U233" s="428">
        <v>4</v>
      </c>
      <c r="V233" s="428"/>
      <c r="W233" s="428"/>
      <c r="X233" s="428">
        <v>18</v>
      </c>
      <c r="Y233" s="429">
        <f t="shared" si="198"/>
        <v>30</v>
      </c>
      <c r="Z233" s="429">
        <f t="shared" si="199"/>
        <v>38</v>
      </c>
      <c r="AA233" s="430" t="str">
        <f t="shared" si="200"/>
        <v>D</v>
      </c>
      <c r="AB233" s="430" t="str">
        <f t="shared" si="201"/>
        <v>4</v>
      </c>
      <c r="AC233" s="686"/>
      <c r="AD233" s="425">
        <f>'STUDENT PROFILE'!$A$37</f>
        <v>31</v>
      </c>
      <c r="AE233" s="426" t="str">
        <f>'STUDENT PROFILE'!$C$37</f>
        <v>Akshay Kumar</v>
      </c>
      <c r="AF233" s="427">
        <f>'STUDENT PROFILE'!$D$37</f>
        <v>3061</v>
      </c>
      <c r="AG233" s="435">
        <v>40</v>
      </c>
      <c r="AH233" s="429">
        <f t="shared" si="202"/>
        <v>36</v>
      </c>
      <c r="AI233" s="429">
        <f t="shared" si="203"/>
        <v>40</v>
      </c>
      <c r="AJ233" s="430" t="str">
        <f t="shared" si="204"/>
        <v>D</v>
      </c>
      <c r="AK233" s="430" t="str">
        <f t="shared" si="205"/>
        <v>4</v>
      </c>
      <c r="AL233" s="429">
        <f t="shared" si="206"/>
        <v>3</v>
      </c>
      <c r="AM233" s="429">
        <f t="shared" si="207"/>
        <v>3.8</v>
      </c>
      <c r="AN233" s="429">
        <f t="shared" si="208"/>
        <v>12</v>
      </c>
      <c r="AO233" s="430">
        <f t="shared" si="209"/>
        <v>19</v>
      </c>
      <c r="AP233" s="430" t="str">
        <f t="shared" si="210"/>
        <v>D</v>
      </c>
      <c r="AQ233" s="686"/>
      <c r="AR233" s="425">
        <f>'STUDENT PROFILE'!$A$37</f>
        <v>31</v>
      </c>
      <c r="AS233" s="426" t="str">
        <f>'STUDENT PROFILE'!$C$37</f>
        <v>Akshay Kumar</v>
      </c>
      <c r="AT233" s="427">
        <f>'STUDENT PROFILE'!$D$37</f>
        <v>3061</v>
      </c>
      <c r="AU233" s="428">
        <v>4</v>
      </c>
      <c r="AV233" s="428">
        <v>4</v>
      </c>
      <c r="AW233" s="428">
        <v>4</v>
      </c>
      <c r="AX233" s="428"/>
      <c r="AY233" s="428"/>
      <c r="AZ233" s="428">
        <v>18</v>
      </c>
      <c r="BA233" s="429">
        <f t="shared" si="211"/>
        <v>30</v>
      </c>
      <c r="BB233" s="429">
        <f t="shared" si="212"/>
        <v>38</v>
      </c>
      <c r="BC233" s="430" t="str">
        <f t="shared" si="213"/>
        <v>D</v>
      </c>
      <c r="BD233" s="430" t="str">
        <f t="shared" si="214"/>
        <v>4</v>
      </c>
      <c r="BE233" s="686"/>
      <c r="BF233" s="425">
        <f>'STUDENT PROFILE'!$A$37</f>
        <v>31</v>
      </c>
      <c r="BG233" s="426" t="str">
        <f>'STUDENT PROFILE'!$C$37</f>
        <v>Akshay Kumar</v>
      </c>
      <c r="BH233" s="427">
        <f>'STUDENT PROFILE'!$D$37</f>
        <v>3061</v>
      </c>
      <c r="BI233" s="428">
        <v>4</v>
      </c>
      <c r="BJ233" s="428">
        <v>4</v>
      </c>
      <c r="BK233" s="428">
        <v>4</v>
      </c>
      <c r="BL233" s="428"/>
      <c r="BM233" s="428"/>
      <c r="BN233" s="428">
        <v>18</v>
      </c>
      <c r="BO233" s="429">
        <f t="shared" si="215"/>
        <v>30</v>
      </c>
      <c r="BP233" s="429">
        <f t="shared" si="216"/>
        <v>38</v>
      </c>
      <c r="BQ233" s="430" t="str">
        <f t="shared" si="217"/>
        <v>D</v>
      </c>
      <c r="BR233" s="430" t="str">
        <f t="shared" si="218"/>
        <v>4</v>
      </c>
      <c r="BS233" s="686"/>
      <c r="BT233" s="464">
        <f>'STUDENT PROFILE'!$A$37</f>
        <v>31</v>
      </c>
      <c r="BU233" s="465" t="str">
        <f>'STUDENT PROFILE'!$C$37</f>
        <v>Akshay Kumar</v>
      </c>
      <c r="BV233" s="466">
        <f>'STUDENT PROFILE'!$D$37</f>
        <v>3061</v>
      </c>
      <c r="BW233" s="435">
        <v>40</v>
      </c>
      <c r="BX233" s="429">
        <f t="shared" si="219"/>
        <v>36</v>
      </c>
      <c r="BY233" s="429">
        <f t="shared" si="220"/>
        <v>40</v>
      </c>
      <c r="BZ233" s="430" t="str">
        <f t="shared" si="221"/>
        <v>D</v>
      </c>
      <c r="CA233" s="430" t="str">
        <f t="shared" si="222"/>
        <v>4</v>
      </c>
      <c r="CB233" s="429">
        <f t="shared" si="223"/>
        <v>3.8</v>
      </c>
      <c r="CC233" s="429">
        <f t="shared" si="224"/>
        <v>3.8</v>
      </c>
      <c r="CD233" s="429">
        <f t="shared" si="225"/>
        <v>12</v>
      </c>
      <c r="CE233" s="430">
        <f t="shared" si="226"/>
        <v>20</v>
      </c>
      <c r="CF233" s="430" t="str">
        <f t="shared" si="227"/>
        <v>D</v>
      </c>
      <c r="CG233" s="686"/>
      <c r="CH233" s="425">
        <f>'STUDENT PROFILE'!$A$37</f>
        <v>31</v>
      </c>
      <c r="CI233" s="426" t="str">
        <f>'STUDENT PROFILE'!$C$37</f>
        <v>Akshay Kumar</v>
      </c>
      <c r="CJ233" s="427">
        <f>'STUDENT PROFILE'!$D$37</f>
        <v>3061</v>
      </c>
      <c r="CK233" s="429">
        <f t="shared" si="185"/>
        <v>3</v>
      </c>
      <c r="CL233" s="429">
        <f t="shared" si="186"/>
        <v>3.8</v>
      </c>
      <c r="CM233" s="429">
        <f t="shared" si="187"/>
        <v>12</v>
      </c>
      <c r="CN233" s="430">
        <f t="shared" si="188"/>
        <v>19</v>
      </c>
      <c r="CO233" s="429">
        <f t="shared" si="189"/>
        <v>3.8</v>
      </c>
      <c r="CP233" s="429">
        <f t="shared" si="190"/>
        <v>3.8</v>
      </c>
      <c r="CQ233" s="429">
        <f t="shared" si="191"/>
        <v>12</v>
      </c>
      <c r="CR233" s="433">
        <f t="shared" si="192"/>
        <v>20</v>
      </c>
      <c r="CS233" s="433">
        <f t="shared" si="228"/>
        <v>36</v>
      </c>
      <c r="CT233" s="433">
        <f t="shared" si="229"/>
        <v>40</v>
      </c>
      <c r="CU233" s="430">
        <f t="shared" si="230"/>
        <v>39</v>
      </c>
      <c r="CV233" s="430" t="str">
        <f t="shared" si="231"/>
        <v>D</v>
      </c>
      <c r="CW233" s="430" t="str">
        <f t="shared" si="232"/>
        <v>4</v>
      </c>
      <c r="CX233" s="686"/>
      <c r="CY233" s="425">
        <f>'STUDENT PROFILE'!$A$37</f>
        <v>31</v>
      </c>
      <c r="CZ233" s="426" t="str">
        <f>'STUDENT PROFILE'!$C$37</f>
        <v>Akshay Kumar</v>
      </c>
      <c r="DA233" s="471">
        <f>'STUDENT PROFILE'!$D$37</f>
        <v>3061</v>
      </c>
      <c r="DB233" s="429" t="str">
        <f t="shared" si="233"/>
        <v>E1</v>
      </c>
      <c r="DC233" s="429" t="str">
        <f t="shared" si="234"/>
        <v>D</v>
      </c>
      <c r="DD233" s="429" t="str">
        <f t="shared" si="235"/>
        <v>D</v>
      </c>
      <c r="DE233" s="430" t="str">
        <f t="shared" si="236"/>
        <v>D</v>
      </c>
      <c r="DF233" s="429" t="str">
        <f t="shared" si="237"/>
        <v>D</v>
      </c>
      <c r="DG233" s="429" t="str">
        <f t="shared" si="238"/>
        <v>D</v>
      </c>
      <c r="DH233" s="429" t="str">
        <f t="shared" si="239"/>
        <v>D</v>
      </c>
      <c r="DI233" s="433">
        <f t="shared" si="240"/>
        <v>0</v>
      </c>
      <c r="DJ233" s="430" t="str">
        <f t="shared" si="241"/>
        <v>D</v>
      </c>
      <c r="DK233" s="430" t="str">
        <f t="shared" si="242"/>
        <v>D</v>
      </c>
      <c r="DL233" s="430" t="str">
        <f t="shared" si="243"/>
        <v>D</v>
      </c>
    </row>
    <row r="234" spans="1:116" ht="15" customHeight="1">
      <c r="A234" s="686"/>
      <c r="B234" s="425">
        <f>'STUDENT PROFILE'!$A$38</f>
        <v>32</v>
      </c>
      <c r="C234" s="436" t="str">
        <f>'STUDENT PROFILE'!$C$38</f>
        <v>Satender Yadav</v>
      </c>
      <c r="D234" s="427">
        <f>'STUDENT PROFILE'!$D$38</f>
        <v>3062</v>
      </c>
      <c r="E234" s="428">
        <v>4</v>
      </c>
      <c r="F234" s="428">
        <v>4</v>
      </c>
      <c r="G234" s="428">
        <v>4</v>
      </c>
      <c r="H234" s="428"/>
      <c r="I234" s="428"/>
      <c r="J234" s="428">
        <v>18</v>
      </c>
      <c r="K234" s="429">
        <f t="shared" si="194"/>
        <v>30</v>
      </c>
      <c r="L234" s="429">
        <f t="shared" si="195"/>
        <v>30</v>
      </c>
      <c r="M234" s="430" t="str">
        <f t="shared" si="196"/>
        <v>E1</v>
      </c>
      <c r="N234" s="430" t="str">
        <f t="shared" si="197"/>
        <v>2</v>
      </c>
      <c r="O234" s="728"/>
      <c r="P234" s="425">
        <f>'STUDENT PROFILE'!$A$38</f>
        <v>32</v>
      </c>
      <c r="Q234" s="436" t="str">
        <f>'STUDENT PROFILE'!$C$38</f>
        <v>Satender Yadav</v>
      </c>
      <c r="R234" s="427">
        <f>'STUDENT PROFILE'!$D$38</f>
        <v>3062</v>
      </c>
      <c r="S234" s="428">
        <v>4</v>
      </c>
      <c r="T234" s="428">
        <v>4</v>
      </c>
      <c r="U234" s="428">
        <v>4</v>
      </c>
      <c r="V234" s="428"/>
      <c r="W234" s="428"/>
      <c r="X234" s="428">
        <v>18</v>
      </c>
      <c r="Y234" s="429">
        <f t="shared" si="198"/>
        <v>30</v>
      </c>
      <c r="Z234" s="429">
        <f t="shared" si="199"/>
        <v>38</v>
      </c>
      <c r="AA234" s="430" t="str">
        <f t="shared" si="200"/>
        <v>D</v>
      </c>
      <c r="AB234" s="430" t="str">
        <f t="shared" si="201"/>
        <v>4</v>
      </c>
      <c r="AC234" s="686"/>
      <c r="AD234" s="425">
        <f>'STUDENT PROFILE'!$A$38</f>
        <v>32</v>
      </c>
      <c r="AE234" s="436" t="str">
        <f>'STUDENT PROFILE'!$C$38</f>
        <v>Satender Yadav</v>
      </c>
      <c r="AF234" s="427">
        <f>'STUDENT PROFILE'!$D$38</f>
        <v>3062</v>
      </c>
      <c r="AG234" s="435">
        <v>40</v>
      </c>
      <c r="AH234" s="429">
        <f t="shared" si="202"/>
        <v>36</v>
      </c>
      <c r="AI234" s="429">
        <f t="shared" si="203"/>
        <v>40</v>
      </c>
      <c r="AJ234" s="430" t="str">
        <f t="shared" si="204"/>
        <v>D</v>
      </c>
      <c r="AK234" s="430" t="str">
        <f t="shared" si="205"/>
        <v>4</v>
      </c>
      <c r="AL234" s="429">
        <f t="shared" si="206"/>
        <v>3</v>
      </c>
      <c r="AM234" s="429">
        <f t="shared" si="207"/>
        <v>3.8</v>
      </c>
      <c r="AN234" s="429">
        <f t="shared" si="208"/>
        <v>12</v>
      </c>
      <c r="AO234" s="430">
        <f t="shared" si="209"/>
        <v>19</v>
      </c>
      <c r="AP234" s="430" t="str">
        <f t="shared" si="210"/>
        <v>D</v>
      </c>
      <c r="AQ234" s="686"/>
      <c r="AR234" s="425">
        <f>'STUDENT PROFILE'!$A$38</f>
        <v>32</v>
      </c>
      <c r="AS234" s="436" t="str">
        <f>'STUDENT PROFILE'!$C$38</f>
        <v>Satender Yadav</v>
      </c>
      <c r="AT234" s="427">
        <f>'STUDENT PROFILE'!$D$38</f>
        <v>3062</v>
      </c>
      <c r="AU234" s="428">
        <v>4</v>
      </c>
      <c r="AV234" s="428">
        <v>4</v>
      </c>
      <c r="AW234" s="428">
        <v>4</v>
      </c>
      <c r="AX234" s="428"/>
      <c r="AY234" s="428"/>
      <c r="AZ234" s="428">
        <v>18</v>
      </c>
      <c r="BA234" s="429">
        <f t="shared" si="211"/>
        <v>30</v>
      </c>
      <c r="BB234" s="429">
        <f t="shared" si="212"/>
        <v>38</v>
      </c>
      <c r="BC234" s="430" t="str">
        <f t="shared" si="213"/>
        <v>D</v>
      </c>
      <c r="BD234" s="430" t="str">
        <f t="shared" si="214"/>
        <v>4</v>
      </c>
      <c r="BE234" s="686"/>
      <c r="BF234" s="425">
        <f>'STUDENT PROFILE'!$A$38</f>
        <v>32</v>
      </c>
      <c r="BG234" s="436" t="str">
        <f>'STUDENT PROFILE'!$C$38</f>
        <v>Satender Yadav</v>
      </c>
      <c r="BH234" s="427">
        <f>'STUDENT PROFILE'!$D$38</f>
        <v>3062</v>
      </c>
      <c r="BI234" s="428">
        <v>4</v>
      </c>
      <c r="BJ234" s="428">
        <v>4</v>
      </c>
      <c r="BK234" s="428">
        <v>4</v>
      </c>
      <c r="BL234" s="428"/>
      <c r="BM234" s="428"/>
      <c r="BN234" s="428">
        <v>18</v>
      </c>
      <c r="BO234" s="429">
        <f t="shared" si="215"/>
        <v>30</v>
      </c>
      <c r="BP234" s="429">
        <f t="shared" si="216"/>
        <v>38</v>
      </c>
      <c r="BQ234" s="430" t="str">
        <f t="shared" si="217"/>
        <v>D</v>
      </c>
      <c r="BR234" s="430" t="str">
        <f t="shared" si="218"/>
        <v>4</v>
      </c>
      <c r="BS234" s="686"/>
      <c r="BT234" s="464">
        <f>'STUDENT PROFILE'!$A$38</f>
        <v>32</v>
      </c>
      <c r="BU234" s="467" t="str">
        <f>'STUDENT PROFILE'!$C$38</f>
        <v>Satender Yadav</v>
      </c>
      <c r="BV234" s="466">
        <f>'STUDENT PROFILE'!$D$38</f>
        <v>3062</v>
      </c>
      <c r="BW234" s="435">
        <v>40</v>
      </c>
      <c r="BX234" s="429">
        <f t="shared" si="219"/>
        <v>36</v>
      </c>
      <c r="BY234" s="429">
        <f t="shared" si="220"/>
        <v>40</v>
      </c>
      <c r="BZ234" s="430" t="str">
        <f t="shared" si="221"/>
        <v>D</v>
      </c>
      <c r="CA234" s="430" t="str">
        <f t="shared" si="222"/>
        <v>4</v>
      </c>
      <c r="CB234" s="429">
        <f t="shared" si="223"/>
        <v>3.8</v>
      </c>
      <c r="CC234" s="429">
        <f t="shared" si="224"/>
        <v>3.8</v>
      </c>
      <c r="CD234" s="429">
        <f t="shared" si="225"/>
        <v>12</v>
      </c>
      <c r="CE234" s="430">
        <f t="shared" si="226"/>
        <v>20</v>
      </c>
      <c r="CF234" s="430" t="str">
        <f t="shared" si="227"/>
        <v>D</v>
      </c>
      <c r="CG234" s="686"/>
      <c r="CH234" s="425">
        <f>'STUDENT PROFILE'!$A$38</f>
        <v>32</v>
      </c>
      <c r="CI234" s="436" t="str">
        <f>'STUDENT PROFILE'!$C$38</f>
        <v>Satender Yadav</v>
      </c>
      <c r="CJ234" s="427">
        <f>'STUDENT PROFILE'!$D$38</f>
        <v>3062</v>
      </c>
      <c r="CK234" s="429">
        <f t="shared" si="185"/>
        <v>3</v>
      </c>
      <c r="CL234" s="429">
        <f t="shared" si="186"/>
        <v>3.8</v>
      </c>
      <c r="CM234" s="429">
        <f t="shared" si="187"/>
        <v>12</v>
      </c>
      <c r="CN234" s="430">
        <f t="shared" si="188"/>
        <v>19</v>
      </c>
      <c r="CO234" s="429">
        <f t="shared" si="189"/>
        <v>3.8</v>
      </c>
      <c r="CP234" s="429">
        <f t="shared" si="190"/>
        <v>3.8</v>
      </c>
      <c r="CQ234" s="429">
        <f t="shared" si="191"/>
        <v>12</v>
      </c>
      <c r="CR234" s="433">
        <f t="shared" si="192"/>
        <v>20</v>
      </c>
      <c r="CS234" s="433">
        <f t="shared" si="228"/>
        <v>36</v>
      </c>
      <c r="CT234" s="433">
        <f t="shared" si="229"/>
        <v>40</v>
      </c>
      <c r="CU234" s="430">
        <f t="shared" si="230"/>
        <v>39</v>
      </c>
      <c r="CV234" s="430" t="str">
        <f t="shared" si="231"/>
        <v>D</v>
      </c>
      <c r="CW234" s="430" t="str">
        <f t="shared" si="232"/>
        <v>4</v>
      </c>
      <c r="CX234" s="686"/>
      <c r="CY234" s="425">
        <f>'STUDENT PROFILE'!$A$38</f>
        <v>32</v>
      </c>
      <c r="CZ234" s="436" t="str">
        <f>'STUDENT PROFILE'!$C$38</f>
        <v>Satender Yadav</v>
      </c>
      <c r="DA234" s="471">
        <f>'STUDENT PROFILE'!$D$38</f>
        <v>3062</v>
      </c>
      <c r="DB234" s="429" t="str">
        <f t="shared" si="233"/>
        <v>E1</v>
      </c>
      <c r="DC234" s="429" t="str">
        <f t="shared" si="234"/>
        <v>D</v>
      </c>
      <c r="DD234" s="429" t="str">
        <f t="shared" si="235"/>
        <v>D</v>
      </c>
      <c r="DE234" s="430" t="str">
        <f t="shared" si="236"/>
        <v>D</v>
      </c>
      <c r="DF234" s="429" t="str">
        <f t="shared" si="237"/>
        <v>D</v>
      </c>
      <c r="DG234" s="429" t="str">
        <f t="shared" si="238"/>
        <v>D</v>
      </c>
      <c r="DH234" s="429" t="str">
        <f t="shared" si="239"/>
        <v>D</v>
      </c>
      <c r="DI234" s="433">
        <f t="shared" si="240"/>
        <v>0</v>
      </c>
      <c r="DJ234" s="430" t="str">
        <f t="shared" si="241"/>
        <v>D</v>
      </c>
      <c r="DK234" s="430" t="str">
        <f t="shared" si="242"/>
        <v>D</v>
      </c>
      <c r="DL234" s="430" t="str">
        <f t="shared" si="243"/>
        <v>D</v>
      </c>
    </row>
    <row r="235" spans="1:116" ht="15" customHeight="1">
      <c r="A235" s="686"/>
      <c r="B235" s="425">
        <f>'STUDENT PROFILE'!$A$39</f>
        <v>33</v>
      </c>
      <c r="C235" s="426" t="str">
        <f>'STUDENT PROFILE'!$C$39</f>
        <v>Vikash</v>
      </c>
      <c r="D235" s="427">
        <f>'STUDENT PROFILE'!$D$39</f>
        <v>3063</v>
      </c>
      <c r="E235" s="428">
        <v>4</v>
      </c>
      <c r="F235" s="428">
        <v>4</v>
      </c>
      <c r="G235" s="428">
        <v>4</v>
      </c>
      <c r="H235" s="428"/>
      <c r="I235" s="428"/>
      <c r="J235" s="428">
        <v>18</v>
      </c>
      <c r="K235" s="429">
        <f t="shared" si="194"/>
        <v>30</v>
      </c>
      <c r="L235" s="429">
        <f t="shared" si="195"/>
        <v>30</v>
      </c>
      <c r="M235" s="430" t="str">
        <f t="shared" si="196"/>
        <v>E1</v>
      </c>
      <c r="N235" s="430" t="str">
        <f t="shared" si="197"/>
        <v>2</v>
      </c>
      <c r="O235" s="728"/>
      <c r="P235" s="425">
        <f>'STUDENT PROFILE'!$A$39</f>
        <v>33</v>
      </c>
      <c r="Q235" s="426" t="str">
        <f>'STUDENT PROFILE'!$C$39</f>
        <v>Vikash</v>
      </c>
      <c r="R235" s="427">
        <f>'STUDENT PROFILE'!$D$39</f>
        <v>3063</v>
      </c>
      <c r="S235" s="428">
        <v>4</v>
      </c>
      <c r="T235" s="428">
        <v>4</v>
      </c>
      <c r="U235" s="428">
        <v>4</v>
      </c>
      <c r="V235" s="428"/>
      <c r="W235" s="428"/>
      <c r="X235" s="428">
        <v>18</v>
      </c>
      <c r="Y235" s="429">
        <f t="shared" si="198"/>
        <v>30</v>
      </c>
      <c r="Z235" s="429">
        <f t="shared" si="199"/>
        <v>38</v>
      </c>
      <c r="AA235" s="430" t="str">
        <f t="shared" si="200"/>
        <v>D</v>
      </c>
      <c r="AB235" s="430" t="str">
        <f t="shared" si="201"/>
        <v>4</v>
      </c>
      <c r="AC235" s="686"/>
      <c r="AD235" s="425">
        <f>'STUDENT PROFILE'!$A$39</f>
        <v>33</v>
      </c>
      <c r="AE235" s="426" t="str">
        <f>'STUDENT PROFILE'!$C$39</f>
        <v>Vikash</v>
      </c>
      <c r="AF235" s="427">
        <f>'STUDENT PROFILE'!$D$39</f>
        <v>3063</v>
      </c>
      <c r="AG235" s="435">
        <v>40</v>
      </c>
      <c r="AH235" s="429">
        <f t="shared" si="202"/>
        <v>36</v>
      </c>
      <c r="AI235" s="429">
        <f t="shared" si="203"/>
        <v>40</v>
      </c>
      <c r="AJ235" s="430" t="str">
        <f t="shared" si="204"/>
        <v>D</v>
      </c>
      <c r="AK235" s="430" t="str">
        <f t="shared" si="205"/>
        <v>4</v>
      </c>
      <c r="AL235" s="429">
        <f t="shared" si="206"/>
        <v>3</v>
      </c>
      <c r="AM235" s="429">
        <f t="shared" si="207"/>
        <v>3.8</v>
      </c>
      <c r="AN235" s="429">
        <f t="shared" si="208"/>
        <v>12</v>
      </c>
      <c r="AO235" s="430">
        <f t="shared" si="209"/>
        <v>19</v>
      </c>
      <c r="AP235" s="430" t="str">
        <f t="shared" si="210"/>
        <v>D</v>
      </c>
      <c r="AQ235" s="686"/>
      <c r="AR235" s="425">
        <f>'STUDENT PROFILE'!$A$39</f>
        <v>33</v>
      </c>
      <c r="AS235" s="426" t="str">
        <f>'STUDENT PROFILE'!$C$39</f>
        <v>Vikash</v>
      </c>
      <c r="AT235" s="427">
        <f>'STUDENT PROFILE'!$D$39</f>
        <v>3063</v>
      </c>
      <c r="AU235" s="428">
        <v>4</v>
      </c>
      <c r="AV235" s="428">
        <v>4</v>
      </c>
      <c r="AW235" s="428">
        <v>4</v>
      </c>
      <c r="AX235" s="428"/>
      <c r="AY235" s="428"/>
      <c r="AZ235" s="428">
        <v>18</v>
      </c>
      <c r="BA235" s="429">
        <f t="shared" si="211"/>
        <v>30</v>
      </c>
      <c r="BB235" s="429">
        <f t="shared" si="212"/>
        <v>38</v>
      </c>
      <c r="BC235" s="430" t="str">
        <f t="shared" si="213"/>
        <v>D</v>
      </c>
      <c r="BD235" s="430" t="str">
        <f t="shared" si="214"/>
        <v>4</v>
      </c>
      <c r="BE235" s="686"/>
      <c r="BF235" s="425">
        <f>'STUDENT PROFILE'!$A$39</f>
        <v>33</v>
      </c>
      <c r="BG235" s="426" t="str">
        <f>'STUDENT PROFILE'!$C$39</f>
        <v>Vikash</v>
      </c>
      <c r="BH235" s="427">
        <f>'STUDENT PROFILE'!$D$39</f>
        <v>3063</v>
      </c>
      <c r="BI235" s="428">
        <v>4</v>
      </c>
      <c r="BJ235" s="428">
        <v>4</v>
      </c>
      <c r="BK235" s="428">
        <v>4</v>
      </c>
      <c r="BL235" s="428"/>
      <c r="BM235" s="428"/>
      <c r="BN235" s="428">
        <v>18</v>
      </c>
      <c r="BO235" s="429">
        <f t="shared" si="215"/>
        <v>30</v>
      </c>
      <c r="BP235" s="429">
        <f t="shared" si="216"/>
        <v>38</v>
      </c>
      <c r="BQ235" s="430" t="str">
        <f t="shared" si="217"/>
        <v>D</v>
      </c>
      <c r="BR235" s="430" t="str">
        <f t="shared" si="218"/>
        <v>4</v>
      </c>
      <c r="BS235" s="686"/>
      <c r="BT235" s="464">
        <f>'STUDENT PROFILE'!$A$39</f>
        <v>33</v>
      </c>
      <c r="BU235" s="465" t="str">
        <f>'STUDENT PROFILE'!$C$39</f>
        <v>Vikash</v>
      </c>
      <c r="BV235" s="466">
        <f>'STUDENT PROFILE'!$D$39</f>
        <v>3063</v>
      </c>
      <c r="BW235" s="435">
        <v>40</v>
      </c>
      <c r="BX235" s="429">
        <f t="shared" si="219"/>
        <v>36</v>
      </c>
      <c r="BY235" s="429">
        <f t="shared" si="220"/>
        <v>40</v>
      </c>
      <c r="BZ235" s="430" t="str">
        <f t="shared" si="221"/>
        <v>D</v>
      </c>
      <c r="CA235" s="430" t="str">
        <f t="shared" si="222"/>
        <v>4</v>
      </c>
      <c r="CB235" s="429">
        <f t="shared" si="223"/>
        <v>3.8</v>
      </c>
      <c r="CC235" s="429">
        <f t="shared" si="224"/>
        <v>3.8</v>
      </c>
      <c r="CD235" s="429">
        <f t="shared" si="225"/>
        <v>12</v>
      </c>
      <c r="CE235" s="430">
        <f t="shared" si="226"/>
        <v>20</v>
      </c>
      <c r="CF235" s="430" t="str">
        <f t="shared" si="227"/>
        <v>D</v>
      </c>
      <c r="CG235" s="686"/>
      <c r="CH235" s="425">
        <f>'STUDENT PROFILE'!$A$39</f>
        <v>33</v>
      </c>
      <c r="CI235" s="426" t="str">
        <f>'STUDENT PROFILE'!$C$39</f>
        <v>Vikash</v>
      </c>
      <c r="CJ235" s="427">
        <f>'STUDENT PROFILE'!$D$39</f>
        <v>3063</v>
      </c>
      <c r="CK235" s="429">
        <f t="shared" si="185"/>
        <v>3</v>
      </c>
      <c r="CL235" s="429">
        <f t="shared" si="186"/>
        <v>3.8</v>
      </c>
      <c r="CM235" s="429">
        <f t="shared" si="187"/>
        <v>12</v>
      </c>
      <c r="CN235" s="430">
        <f t="shared" si="188"/>
        <v>19</v>
      </c>
      <c r="CO235" s="429">
        <f t="shared" si="189"/>
        <v>3.8</v>
      </c>
      <c r="CP235" s="429">
        <f t="shared" si="190"/>
        <v>3.8</v>
      </c>
      <c r="CQ235" s="429">
        <f t="shared" si="191"/>
        <v>12</v>
      </c>
      <c r="CR235" s="433">
        <f t="shared" si="192"/>
        <v>20</v>
      </c>
      <c r="CS235" s="433">
        <f t="shared" si="228"/>
        <v>36</v>
      </c>
      <c r="CT235" s="433">
        <f t="shared" si="229"/>
        <v>40</v>
      </c>
      <c r="CU235" s="430">
        <f t="shared" si="230"/>
        <v>39</v>
      </c>
      <c r="CV235" s="430" t="str">
        <f t="shared" si="231"/>
        <v>D</v>
      </c>
      <c r="CW235" s="430" t="str">
        <f t="shared" si="232"/>
        <v>4</v>
      </c>
      <c r="CX235" s="686"/>
      <c r="CY235" s="425">
        <f>'STUDENT PROFILE'!$A$39</f>
        <v>33</v>
      </c>
      <c r="CZ235" s="426" t="str">
        <f>'STUDENT PROFILE'!$C$39</f>
        <v>Vikash</v>
      </c>
      <c r="DA235" s="471">
        <f>'STUDENT PROFILE'!$D$39</f>
        <v>3063</v>
      </c>
      <c r="DB235" s="429" t="str">
        <f t="shared" si="233"/>
        <v>E1</v>
      </c>
      <c r="DC235" s="429" t="str">
        <f t="shared" si="234"/>
        <v>D</v>
      </c>
      <c r="DD235" s="429" t="str">
        <f t="shared" si="235"/>
        <v>D</v>
      </c>
      <c r="DE235" s="430" t="str">
        <f t="shared" si="236"/>
        <v>D</v>
      </c>
      <c r="DF235" s="429" t="str">
        <f t="shared" si="237"/>
        <v>D</v>
      </c>
      <c r="DG235" s="429" t="str">
        <f t="shared" si="238"/>
        <v>D</v>
      </c>
      <c r="DH235" s="429" t="str">
        <f t="shared" si="239"/>
        <v>D</v>
      </c>
      <c r="DI235" s="433">
        <f t="shared" si="240"/>
        <v>0</v>
      </c>
      <c r="DJ235" s="430" t="str">
        <f t="shared" si="241"/>
        <v>D</v>
      </c>
      <c r="DK235" s="430" t="str">
        <f t="shared" si="242"/>
        <v>D</v>
      </c>
      <c r="DL235" s="430" t="str">
        <f t="shared" si="243"/>
        <v>D</v>
      </c>
    </row>
    <row r="236" spans="1:116" ht="15" customHeight="1">
      <c r="A236" s="686"/>
      <c r="B236" s="425">
        <f>'STUDENT PROFILE'!$A$40</f>
        <v>34</v>
      </c>
      <c r="C236" s="436" t="str">
        <f>'STUDENT PROFILE'!$C$40</f>
        <v>Charu</v>
      </c>
      <c r="D236" s="427">
        <f>'STUDENT PROFILE'!$D$40</f>
        <v>3064</v>
      </c>
      <c r="E236" s="428">
        <v>4</v>
      </c>
      <c r="F236" s="428">
        <v>4</v>
      </c>
      <c r="G236" s="428">
        <v>4</v>
      </c>
      <c r="H236" s="428"/>
      <c r="I236" s="428"/>
      <c r="J236" s="428">
        <v>18</v>
      </c>
      <c r="K236" s="429">
        <f t="shared" si="194"/>
        <v>30</v>
      </c>
      <c r="L236" s="429">
        <f t="shared" si="195"/>
        <v>30</v>
      </c>
      <c r="M236" s="430" t="str">
        <f t="shared" si="196"/>
        <v>E1</v>
      </c>
      <c r="N236" s="430" t="str">
        <f t="shared" si="197"/>
        <v>2</v>
      </c>
      <c r="O236" s="728"/>
      <c r="P236" s="425">
        <f>'STUDENT PROFILE'!$A$40</f>
        <v>34</v>
      </c>
      <c r="Q236" s="436" t="str">
        <f>'STUDENT PROFILE'!$C$40</f>
        <v>Charu</v>
      </c>
      <c r="R236" s="427">
        <f>'STUDENT PROFILE'!$D$40</f>
        <v>3064</v>
      </c>
      <c r="S236" s="428">
        <v>4</v>
      </c>
      <c r="T236" s="428">
        <v>4</v>
      </c>
      <c r="U236" s="428">
        <v>4</v>
      </c>
      <c r="V236" s="428"/>
      <c r="W236" s="428"/>
      <c r="X236" s="428">
        <v>18</v>
      </c>
      <c r="Y236" s="429">
        <f t="shared" si="198"/>
        <v>30</v>
      </c>
      <c r="Z236" s="429">
        <f t="shared" si="199"/>
        <v>38</v>
      </c>
      <c r="AA236" s="430" t="str">
        <f t="shared" si="200"/>
        <v>D</v>
      </c>
      <c r="AB236" s="430" t="str">
        <f t="shared" si="201"/>
        <v>4</v>
      </c>
      <c r="AC236" s="686"/>
      <c r="AD236" s="425">
        <f>'STUDENT PROFILE'!$A$40</f>
        <v>34</v>
      </c>
      <c r="AE236" s="436" t="str">
        <f>'STUDENT PROFILE'!$C$40</f>
        <v>Charu</v>
      </c>
      <c r="AF236" s="427">
        <f>'STUDENT PROFILE'!$D$40</f>
        <v>3064</v>
      </c>
      <c r="AG236" s="435">
        <v>40</v>
      </c>
      <c r="AH236" s="429">
        <f t="shared" si="202"/>
        <v>36</v>
      </c>
      <c r="AI236" s="429">
        <f t="shared" si="203"/>
        <v>40</v>
      </c>
      <c r="AJ236" s="430" t="str">
        <f t="shared" si="204"/>
        <v>D</v>
      </c>
      <c r="AK236" s="430" t="str">
        <f t="shared" si="205"/>
        <v>4</v>
      </c>
      <c r="AL236" s="429">
        <f t="shared" si="206"/>
        <v>3</v>
      </c>
      <c r="AM236" s="429">
        <f t="shared" si="207"/>
        <v>3.8</v>
      </c>
      <c r="AN236" s="429">
        <f t="shared" si="208"/>
        <v>12</v>
      </c>
      <c r="AO236" s="430">
        <f t="shared" si="209"/>
        <v>19</v>
      </c>
      <c r="AP236" s="430" t="str">
        <f t="shared" si="210"/>
        <v>D</v>
      </c>
      <c r="AQ236" s="686"/>
      <c r="AR236" s="425">
        <f>'STUDENT PROFILE'!$A$40</f>
        <v>34</v>
      </c>
      <c r="AS236" s="436" t="str">
        <f>'STUDENT PROFILE'!$C$40</f>
        <v>Charu</v>
      </c>
      <c r="AT236" s="427">
        <f>'STUDENT PROFILE'!$D$40</f>
        <v>3064</v>
      </c>
      <c r="AU236" s="428">
        <v>4</v>
      </c>
      <c r="AV236" s="428">
        <v>4</v>
      </c>
      <c r="AW236" s="428">
        <v>4</v>
      </c>
      <c r="AX236" s="428"/>
      <c r="AY236" s="428"/>
      <c r="AZ236" s="428">
        <v>18</v>
      </c>
      <c r="BA236" s="429">
        <f t="shared" si="211"/>
        <v>30</v>
      </c>
      <c r="BB236" s="429">
        <f t="shared" si="212"/>
        <v>38</v>
      </c>
      <c r="BC236" s="430" t="str">
        <f t="shared" si="213"/>
        <v>D</v>
      </c>
      <c r="BD236" s="430" t="str">
        <f t="shared" si="214"/>
        <v>4</v>
      </c>
      <c r="BE236" s="686"/>
      <c r="BF236" s="425">
        <f>'STUDENT PROFILE'!$A$40</f>
        <v>34</v>
      </c>
      <c r="BG236" s="436" t="str">
        <f>'STUDENT PROFILE'!$C$40</f>
        <v>Charu</v>
      </c>
      <c r="BH236" s="427">
        <f>'STUDENT PROFILE'!$D$40</f>
        <v>3064</v>
      </c>
      <c r="BI236" s="428">
        <v>4</v>
      </c>
      <c r="BJ236" s="428">
        <v>4</v>
      </c>
      <c r="BK236" s="428">
        <v>4</v>
      </c>
      <c r="BL236" s="428"/>
      <c r="BM236" s="428"/>
      <c r="BN236" s="428">
        <v>18</v>
      </c>
      <c r="BO236" s="429">
        <f t="shared" si="215"/>
        <v>30</v>
      </c>
      <c r="BP236" s="429">
        <f t="shared" si="216"/>
        <v>38</v>
      </c>
      <c r="BQ236" s="430" t="str">
        <f t="shared" si="217"/>
        <v>D</v>
      </c>
      <c r="BR236" s="430" t="str">
        <f t="shared" si="218"/>
        <v>4</v>
      </c>
      <c r="BS236" s="686"/>
      <c r="BT236" s="464">
        <f>'STUDENT PROFILE'!$A$40</f>
        <v>34</v>
      </c>
      <c r="BU236" s="467" t="str">
        <f>'STUDENT PROFILE'!$C$40</f>
        <v>Charu</v>
      </c>
      <c r="BV236" s="466">
        <f>'STUDENT PROFILE'!$D$40</f>
        <v>3064</v>
      </c>
      <c r="BW236" s="435">
        <v>40</v>
      </c>
      <c r="BX236" s="429">
        <f t="shared" si="219"/>
        <v>36</v>
      </c>
      <c r="BY236" s="429">
        <f t="shared" si="220"/>
        <v>40</v>
      </c>
      <c r="BZ236" s="430" t="str">
        <f t="shared" si="221"/>
        <v>D</v>
      </c>
      <c r="CA236" s="430" t="str">
        <f t="shared" si="222"/>
        <v>4</v>
      </c>
      <c r="CB236" s="429">
        <f t="shared" si="223"/>
        <v>3.8</v>
      </c>
      <c r="CC236" s="429">
        <f t="shared" si="224"/>
        <v>3.8</v>
      </c>
      <c r="CD236" s="429">
        <f t="shared" si="225"/>
        <v>12</v>
      </c>
      <c r="CE236" s="430">
        <f t="shared" si="226"/>
        <v>20</v>
      </c>
      <c r="CF236" s="430" t="str">
        <f t="shared" si="227"/>
        <v>D</v>
      </c>
      <c r="CG236" s="686"/>
      <c r="CH236" s="425">
        <f>'STUDENT PROFILE'!$A$40</f>
        <v>34</v>
      </c>
      <c r="CI236" s="436" t="str">
        <f>'STUDENT PROFILE'!$C$40</f>
        <v>Charu</v>
      </c>
      <c r="CJ236" s="427">
        <f>'STUDENT PROFILE'!$D$40</f>
        <v>3064</v>
      </c>
      <c r="CK236" s="429">
        <f t="shared" si="185"/>
        <v>3</v>
      </c>
      <c r="CL236" s="429">
        <f t="shared" si="186"/>
        <v>3.8</v>
      </c>
      <c r="CM236" s="429">
        <f t="shared" si="187"/>
        <v>12</v>
      </c>
      <c r="CN236" s="430">
        <f t="shared" si="188"/>
        <v>19</v>
      </c>
      <c r="CO236" s="429">
        <f t="shared" si="189"/>
        <v>3.8</v>
      </c>
      <c r="CP236" s="429">
        <f t="shared" si="190"/>
        <v>3.8</v>
      </c>
      <c r="CQ236" s="429">
        <f t="shared" si="191"/>
        <v>12</v>
      </c>
      <c r="CR236" s="433">
        <f t="shared" si="192"/>
        <v>20</v>
      </c>
      <c r="CS236" s="433">
        <f t="shared" si="228"/>
        <v>36</v>
      </c>
      <c r="CT236" s="433">
        <f t="shared" si="229"/>
        <v>40</v>
      </c>
      <c r="CU236" s="430">
        <f t="shared" si="230"/>
        <v>39</v>
      </c>
      <c r="CV236" s="430" t="str">
        <f t="shared" si="231"/>
        <v>D</v>
      </c>
      <c r="CW236" s="430" t="str">
        <f t="shared" si="232"/>
        <v>4</v>
      </c>
      <c r="CX236" s="686"/>
      <c r="CY236" s="425">
        <f>'STUDENT PROFILE'!$A$40</f>
        <v>34</v>
      </c>
      <c r="CZ236" s="436" t="str">
        <f>'STUDENT PROFILE'!$C$40</f>
        <v>Charu</v>
      </c>
      <c r="DA236" s="471">
        <f>'STUDENT PROFILE'!$D$40</f>
        <v>3064</v>
      </c>
      <c r="DB236" s="429" t="str">
        <f t="shared" si="233"/>
        <v>E1</v>
      </c>
      <c r="DC236" s="429" t="str">
        <f t="shared" si="234"/>
        <v>D</v>
      </c>
      <c r="DD236" s="429" t="str">
        <f t="shared" si="235"/>
        <v>D</v>
      </c>
      <c r="DE236" s="430" t="str">
        <f t="shared" si="236"/>
        <v>D</v>
      </c>
      <c r="DF236" s="429" t="str">
        <f t="shared" si="237"/>
        <v>D</v>
      </c>
      <c r="DG236" s="429" t="str">
        <f t="shared" si="238"/>
        <v>D</v>
      </c>
      <c r="DH236" s="429" t="str">
        <f t="shared" si="239"/>
        <v>D</v>
      </c>
      <c r="DI236" s="433">
        <f t="shared" si="240"/>
        <v>0</v>
      </c>
      <c r="DJ236" s="430" t="str">
        <f t="shared" si="241"/>
        <v>D</v>
      </c>
      <c r="DK236" s="430" t="str">
        <f t="shared" si="242"/>
        <v>D</v>
      </c>
      <c r="DL236" s="430" t="str">
        <f t="shared" si="243"/>
        <v>D</v>
      </c>
    </row>
    <row r="237" spans="1:116" ht="15" customHeight="1">
      <c r="A237" s="686"/>
      <c r="B237" s="425">
        <f>'STUDENT PROFILE'!$A$41</f>
        <v>35</v>
      </c>
      <c r="C237" s="438" t="str">
        <f>'STUDENT PROFILE'!$C$41</f>
        <v>Dinesh</v>
      </c>
      <c r="D237" s="427">
        <f>'STUDENT PROFILE'!$D$41</f>
        <v>3065</v>
      </c>
      <c r="E237" s="428">
        <v>4</v>
      </c>
      <c r="F237" s="428">
        <v>4</v>
      </c>
      <c r="G237" s="428">
        <v>4</v>
      </c>
      <c r="H237" s="428"/>
      <c r="I237" s="428"/>
      <c r="J237" s="428">
        <v>18</v>
      </c>
      <c r="K237" s="429">
        <f t="shared" si="194"/>
        <v>30</v>
      </c>
      <c r="L237" s="429">
        <f t="shared" si="195"/>
        <v>30</v>
      </c>
      <c r="M237" s="430" t="str">
        <f t="shared" si="196"/>
        <v>E1</v>
      </c>
      <c r="N237" s="430" t="str">
        <f t="shared" si="197"/>
        <v>2</v>
      </c>
      <c r="O237" s="728"/>
      <c r="P237" s="425">
        <f>'STUDENT PROFILE'!$A$41</f>
        <v>35</v>
      </c>
      <c r="Q237" s="438" t="str">
        <f>'STUDENT PROFILE'!$C$41</f>
        <v>Dinesh</v>
      </c>
      <c r="R237" s="427">
        <f>'STUDENT PROFILE'!$D$41</f>
        <v>3065</v>
      </c>
      <c r="S237" s="428">
        <v>4</v>
      </c>
      <c r="T237" s="428">
        <v>4</v>
      </c>
      <c r="U237" s="428">
        <v>4</v>
      </c>
      <c r="V237" s="428"/>
      <c r="W237" s="428"/>
      <c r="X237" s="428">
        <v>18</v>
      </c>
      <c r="Y237" s="429">
        <f t="shared" si="198"/>
        <v>30</v>
      </c>
      <c r="Z237" s="429">
        <f t="shared" si="199"/>
        <v>38</v>
      </c>
      <c r="AA237" s="430" t="str">
        <f t="shared" si="200"/>
        <v>D</v>
      </c>
      <c r="AB237" s="430" t="str">
        <f t="shared" si="201"/>
        <v>4</v>
      </c>
      <c r="AC237" s="686"/>
      <c r="AD237" s="425">
        <f>'STUDENT PROFILE'!$A$41</f>
        <v>35</v>
      </c>
      <c r="AE237" s="438" t="str">
        <f>'STUDENT PROFILE'!$C$41</f>
        <v>Dinesh</v>
      </c>
      <c r="AF237" s="427">
        <f>'STUDENT PROFILE'!$D$41</f>
        <v>3065</v>
      </c>
      <c r="AG237" s="435">
        <v>40</v>
      </c>
      <c r="AH237" s="429">
        <f t="shared" si="202"/>
        <v>36</v>
      </c>
      <c r="AI237" s="429">
        <f t="shared" si="203"/>
        <v>40</v>
      </c>
      <c r="AJ237" s="430" t="str">
        <f t="shared" si="204"/>
        <v>D</v>
      </c>
      <c r="AK237" s="430" t="str">
        <f t="shared" si="205"/>
        <v>4</v>
      </c>
      <c r="AL237" s="429">
        <f t="shared" si="206"/>
        <v>3</v>
      </c>
      <c r="AM237" s="429">
        <f t="shared" si="207"/>
        <v>3.8</v>
      </c>
      <c r="AN237" s="429">
        <f t="shared" si="208"/>
        <v>12</v>
      </c>
      <c r="AO237" s="430">
        <f t="shared" si="209"/>
        <v>19</v>
      </c>
      <c r="AP237" s="430" t="str">
        <f t="shared" si="210"/>
        <v>D</v>
      </c>
      <c r="AQ237" s="686"/>
      <c r="AR237" s="425">
        <f>'STUDENT PROFILE'!$A$41</f>
        <v>35</v>
      </c>
      <c r="AS237" s="438" t="str">
        <f>'STUDENT PROFILE'!$C$41</f>
        <v>Dinesh</v>
      </c>
      <c r="AT237" s="427">
        <f>'STUDENT PROFILE'!$D$41</f>
        <v>3065</v>
      </c>
      <c r="AU237" s="428">
        <v>4</v>
      </c>
      <c r="AV237" s="428">
        <v>4</v>
      </c>
      <c r="AW237" s="428">
        <v>4</v>
      </c>
      <c r="AX237" s="428"/>
      <c r="AY237" s="428"/>
      <c r="AZ237" s="428">
        <v>18</v>
      </c>
      <c r="BA237" s="429">
        <f t="shared" si="211"/>
        <v>30</v>
      </c>
      <c r="BB237" s="429">
        <f t="shared" si="212"/>
        <v>38</v>
      </c>
      <c r="BC237" s="430" t="str">
        <f t="shared" si="213"/>
        <v>D</v>
      </c>
      <c r="BD237" s="430" t="str">
        <f t="shared" si="214"/>
        <v>4</v>
      </c>
      <c r="BE237" s="686"/>
      <c r="BF237" s="425">
        <f>'STUDENT PROFILE'!$A$41</f>
        <v>35</v>
      </c>
      <c r="BG237" s="438" t="str">
        <f>'STUDENT PROFILE'!$C$41</f>
        <v>Dinesh</v>
      </c>
      <c r="BH237" s="427">
        <f>'STUDENT PROFILE'!$D$41</f>
        <v>3065</v>
      </c>
      <c r="BI237" s="428">
        <v>4</v>
      </c>
      <c r="BJ237" s="428">
        <v>4</v>
      </c>
      <c r="BK237" s="428">
        <v>4</v>
      </c>
      <c r="BL237" s="428"/>
      <c r="BM237" s="428"/>
      <c r="BN237" s="428">
        <v>18</v>
      </c>
      <c r="BO237" s="429">
        <f t="shared" si="215"/>
        <v>30</v>
      </c>
      <c r="BP237" s="429">
        <f t="shared" si="216"/>
        <v>38</v>
      </c>
      <c r="BQ237" s="430" t="str">
        <f t="shared" si="217"/>
        <v>D</v>
      </c>
      <c r="BR237" s="430" t="str">
        <f t="shared" si="218"/>
        <v>4</v>
      </c>
      <c r="BS237" s="686"/>
      <c r="BT237" s="464">
        <f>'STUDENT PROFILE'!$A$41</f>
        <v>35</v>
      </c>
      <c r="BU237" s="468" t="str">
        <f>'STUDENT PROFILE'!$C$41</f>
        <v>Dinesh</v>
      </c>
      <c r="BV237" s="466">
        <f>'STUDENT PROFILE'!$D$41</f>
        <v>3065</v>
      </c>
      <c r="BW237" s="435">
        <v>40</v>
      </c>
      <c r="BX237" s="429">
        <f t="shared" si="219"/>
        <v>36</v>
      </c>
      <c r="BY237" s="429">
        <f t="shared" si="220"/>
        <v>40</v>
      </c>
      <c r="BZ237" s="430" t="str">
        <f t="shared" si="221"/>
        <v>D</v>
      </c>
      <c r="CA237" s="430" t="str">
        <f t="shared" si="222"/>
        <v>4</v>
      </c>
      <c r="CB237" s="429">
        <f t="shared" si="223"/>
        <v>3.8</v>
      </c>
      <c r="CC237" s="429">
        <f t="shared" si="224"/>
        <v>3.8</v>
      </c>
      <c r="CD237" s="429">
        <f t="shared" si="225"/>
        <v>12</v>
      </c>
      <c r="CE237" s="430">
        <f t="shared" si="226"/>
        <v>20</v>
      </c>
      <c r="CF237" s="430" t="str">
        <f t="shared" si="227"/>
        <v>D</v>
      </c>
      <c r="CG237" s="686"/>
      <c r="CH237" s="425">
        <f>'STUDENT PROFILE'!$A$41</f>
        <v>35</v>
      </c>
      <c r="CI237" s="438" t="str">
        <f>'STUDENT PROFILE'!$C$41</f>
        <v>Dinesh</v>
      </c>
      <c r="CJ237" s="427">
        <f>'STUDENT PROFILE'!$D$41</f>
        <v>3065</v>
      </c>
      <c r="CK237" s="429">
        <f t="shared" si="185"/>
        <v>3</v>
      </c>
      <c r="CL237" s="429">
        <f t="shared" si="186"/>
        <v>3.8</v>
      </c>
      <c r="CM237" s="429">
        <f t="shared" si="187"/>
        <v>12</v>
      </c>
      <c r="CN237" s="430">
        <f t="shared" si="188"/>
        <v>19</v>
      </c>
      <c r="CO237" s="429">
        <f t="shared" si="189"/>
        <v>3.8</v>
      </c>
      <c r="CP237" s="429">
        <f t="shared" si="190"/>
        <v>3.8</v>
      </c>
      <c r="CQ237" s="429">
        <f t="shared" si="191"/>
        <v>12</v>
      </c>
      <c r="CR237" s="433">
        <f t="shared" si="192"/>
        <v>20</v>
      </c>
      <c r="CS237" s="433">
        <f t="shared" si="228"/>
        <v>36</v>
      </c>
      <c r="CT237" s="433">
        <f t="shared" si="229"/>
        <v>40</v>
      </c>
      <c r="CU237" s="430">
        <f t="shared" si="230"/>
        <v>39</v>
      </c>
      <c r="CV237" s="430" t="str">
        <f t="shared" si="231"/>
        <v>D</v>
      </c>
      <c r="CW237" s="430" t="str">
        <f t="shared" si="232"/>
        <v>4</v>
      </c>
      <c r="CX237" s="686"/>
      <c r="CY237" s="425">
        <f>'STUDENT PROFILE'!$A$41</f>
        <v>35</v>
      </c>
      <c r="CZ237" s="438" t="str">
        <f>'STUDENT PROFILE'!$C$41</f>
        <v>Dinesh</v>
      </c>
      <c r="DA237" s="471">
        <f>'STUDENT PROFILE'!$D$41</f>
        <v>3065</v>
      </c>
      <c r="DB237" s="429" t="str">
        <f t="shared" si="233"/>
        <v>E1</v>
      </c>
      <c r="DC237" s="429" t="str">
        <f t="shared" si="234"/>
        <v>D</v>
      </c>
      <c r="DD237" s="429" t="str">
        <f t="shared" si="235"/>
        <v>D</v>
      </c>
      <c r="DE237" s="430" t="str">
        <f t="shared" si="236"/>
        <v>D</v>
      </c>
      <c r="DF237" s="429" t="str">
        <f t="shared" si="237"/>
        <v>D</v>
      </c>
      <c r="DG237" s="429" t="str">
        <f t="shared" si="238"/>
        <v>D</v>
      </c>
      <c r="DH237" s="429" t="str">
        <f t="shared" si="239"/>
        <v>D</v>
      </c>
      <c r="DI237" s="433">
        <f t="shared" si="240"/>
        <v>0</v>
      </c>
      <c r="DJ237" s="430" t="str">
        <f t="shared" si="241"/>
        <v>D</v>
      </c>
      <c r="DK237" s="430" t="str">
        <f t="shared" si="242"/>
        <v>D</v>
      </c>
      <c r="DL237" s="430" t="str">
        <f t="shared" si="243"/>
        <v>D</v>
      </c>
    </row>
    <row r="238" spans="1:116" ht="15" customHeight="1">
      <c r="A238" s="686"/>
      <c r="B238" s="425">
        <f>'STUDENT PROFILE'!$A$42</f>
        <v>36</v>
      </c>
      <c r="C238" s="438" t="str">
        <f>'STUDENT PROFILE'!$C$42</f>
        <v>Aanand</v>
      </c>
      <c r="D238" s="427">
        <f>'STUDENT PROFILE'!$D$42</f>
        <v>2725</v>
      </c>
      <c r="E238" s="428">
        <v>4</v>
      </c>
      <c r="F238" s="428">
        <v>4</v>
      </c>
      <c r="G238" s="428">
        <v>4</v>
      </c>
      <c r="H238" s="428"/>
      <c r="I238" s="428"/>
      <c r="J238" s="428">
        <v>12</v>
      </c>
      <c r="K238" s="429">
        <f t="shared" si="194"/>
        <v>24</v>
      </c>
      <c r="L238" s="429">
        <f t="shared" si="195"/>
        <v>24</v>
      </c>
      <c r="M238" s="430" t="str">
        <f t="shared" si="196"/>
        <v>E1</v>
      </c>
      <c r="N238" s="430" t="str">
        <f t="shared" si="197"/>
        <v>2</v>
      </c>
      <c r="O238" s="728"/>
      <c r="P238" s="425">
        <f>'STUDENT PROFILE'!$A$42</f>
        <v>36</v>
      </c>
      <c r="Q238" s="438" t="str">
        <f>'STUDENT PROFILE'!$C$42</f>
        <v>Aanand</v>
      </c>
      <c r="R238" s="427">
        <f>'STUDENT PROFILE'!$D$42</f>
        <v>2725</v>
      </c>
      <c r="S238" s="428">
        <v>4</v>
      </c>
      <c r="T238" s="428">
        <v>4</v>
      </c>
      <c r="U238" s="428">
        <v>4</v>
      </c>
      <c r="V238" s="428"/>
      <c r="W238" s="428"/>
      <c r="X238" s="428">
        <v>12</v>
      </c>
      <c r="Y238" s="429">
        <f t="shared" si="198"/>
        <v>24</v>
      </c>
      <c r="Z238" s="429">
        <f t="shared" si="199"/>
        <v>30</v>
      </c>
      <c r="AA238" s="430" t="str">
        <f t="shared" si="200"/>
        <v>E1</v>
      </c>
      <c r="AB238" s="430" t="str">
        <f t="shared" si="201"/>
        <v>2</v>
      </c>
      <c r="AC238" s="686"/>
      <c r="AD238" s="425">
        <f>'STUDENT PROFILE'!$A$42</f>
        <v>36</v>
      </c>
      <c r="AE238" s="438" t="str">
        <f>'STUDENT PROFILE'!$C$42</f>
        <v>Aanand</v>
      </c>
      <c r="AF238" s="427">
        <f>'STUDENT PROFILE'!$D$42</f>
        <v>2725</v>
      </c>
      <c r="AG238" s="431">
        <v>32</v>
      </c>
      <c r="AH238" s="429">
        <f t="shared" si="202"/>
        <v>28.8</v>
      </c>
      <c r="AI238" s="429">
        <f t="shared" si="203"/>
        <v>32</v>
      </c>
      <c r="AJ238" s="430" t="str">
        <f t="shared" si="204"/>
        <v>E1</v>
      </c>
      <c r="AK238" s="430" t="str">
        <f t="shared" si="205"/>
        <v>2</v>
      </c>
      <c r="AL238" s="429">
        <f t="shared" si="206"/>
        <v>2.4</v>
      </c>
      <c r="AM238" s="429">
        <f t="shared" si="207"/>
        <v>3</v>
      </c>
      <c r="AN238" s="429">
        <f t="shared" si="208"/>
        <v>9.6</v>
      </c>
      <c r="AO238" s="430">
        <f t="shared" si="209"/>
        <v>15</v>
      </c>
      <c r="AP238" s="430" t="str">
        <f t="shared" si="210"/>
        <v>E1</v>
      </c>
      <c r="AQ238" s="686"/>
      <c r="AR238" s="425">
        <f>'STUDENT PROFILE'!$A$42</f>
        <v>36</v>
      </c>
      <c r="AS238" s="438" t="str">
        <f>'STUDENT PROFILE'!$C$42</f>
        <v>Aanand</v>
      </c>
      <c r="AT238" s="427">
        <f>'STUDENT PROFILE'!$D$42</f>
        <v>2725</v>
      </c>
      <c r="AU238" s="428">
        <v>4</v>
      </c>
      <c r="AV238" s="428">
        <v>4</v>
      </c>
      <c r="AW238" s="428">
        <v>4</v>
      </c>
      <c r="AX238" s="428"/>
      <c r="AY238" s="428"/>
      <c r="AZ238" s="428">
        <v>12</v>
      </c>
      <c r="BA238" s="429">
        <f t="shared" si="211"/>
        <v>24</v>
      </c>
      <c r="BB238" s="429">
        <f t="shared" si="212"/>
        <v>30</v>
      </c>
      <c r="BC238" s="430" t="str">
        <f t="shared" si="213"/>
        <v>E1</v>
      </c>
      <c r="BD238" s="430" t="str">
        <f t="shared" si="214"/>
        <v>2</v>
      </c>
      <c r="BE238" s="686"/>
      <c r="BF238" s="425">
        <f>'STUDENT PROFILE'!$A$42</f>
        <v>36</v>
      </c>
      <c r="BG238" s="438" t="str">
        <f>'STUDENT PROFILE'!$C$42</f>
        <v>Aanand</v>
      </c>
      <c r="BH238" s="427">
        <f>'STUDENT PROFILE'!$D$42</f>
        <v>2725</v>
      </c>
      <c r="BI238" s="428">
        <v>4</v>
      </c>
      <c r="BJ238" s="428">
        <v>4</v>
      </c>
      <c r="BK238" s="428">
        <v>4</v>
      </c>
      <c r="BL238" s="428"/>
      <c r="BM238" s="428"/>
      <c r="BN238" s="428">
        <v>12</v>
      </c>
      <c r="BO238" s="429">
        <f t="shared" si="215"/>
        <v>24</v>
      </c>
      <c r="BP238" s="429">
        <f t="shared" si="216"/>
        <v>30</v>
      </c>
      <c r="BQ238" s="430" t="str">
        <f t="shared" si="217"/>
        <v>E1</v>
      </c>
      <c r="BR238" s="430" t="str">
        <f t="shared" si="218"/>
        <v>2</v>
      </c>
      <c r="BS238" s="686"/>
      <c r="BT238" s="464">
        <f>'STUDENT PROFILE'!$A$42</f>
        <v>36</v>
      </c>
      <c r="BU238" s="468" t="str">
        <f>'STUDENT PROFILE'!$C$42</f>
        <v>Aanand</v>
      </c>
      <c r="BV238" s="466">
        <f>'STUDENT PROFILE'!$D$42</f>
        <v>2725</v>
      </c>
      <c r="BW238" s="431">
        <v>32</v>
      </c>
      <c r="BX238" s="429">
        <f t="shared" si="219"/>
        <v>29</v>
      </c>
      <c r="BY238" s="429">
        <f t="shared" si="220"/>
        <v>32</v>
      </c>
      <c r="BZ238" s="430" t="str">
        <f t="shared" si="221"/>
        <v>E1</v>
      </c>
      <c r="CA238" s="430" t="str">
        <f t="shared" si="222"/>
        <v>2</v>
      </c>
      <c r="CB238" s="429">
        <f t="shared" si="223"/>
        <v>3</v>
      </c>
      <c r="CC238" s="429">
        <f t="shared" si="224"/>
        <v>3</v>
      </c>
      <c r="CD238" s="429">
        <f t="shared" si="225"/>
        <v>9.6</v>
      </c>
      <c r="CE238" s="430">
        <f t="shared" si="226"/>
        <v>16</v>
      </c>
      <c r="CF238" s="430" t="str">
        <f t="shared" si="227"/>
        <v>E1</v>
      </c>
      <c r="CG238" s="686"/>
      <c r="CH238" s="425">
        <f>'STUDENT PROFILE'!$A$42</f>
        <v>36</v>
      </c>
      <c r="CI238" s="438" t="str">
        <f>'STUDENT PROFILE'!$C$42</f>
        <v>Aanand</v>
      </c>
      <c r="CJ238" s="427">
        <f>'STUDENT PROFILE'!$D$42</f>
        <v>2725</v>
      </c>
      <c r="CK238" s="429">
        <f t="shared" si="185"/>
        <v>2.4</v>
      </c>
      <c r="CL238" s="429">
        <f t="shared" si="186"/>
        <v>3</v>
      </c>
      <c r="CM238" s="429">
        <f t="shared" si="187"/>
        <v>9.6</v>
      </c>
      <c r="CN238" s="430">
        <f t="shared" si="188"/>
        <v>15</v>
      </c>
      <c r="CO238" s="429">
        <f t="shared" si="189"/>
        <v>3</v>
      </c>
      <c r="CP238" s="429">
        <f t="shared" si="190"/>
        <v>3</v>
      </c>
      <c r="CQ238" s="429">
        <f t="shared" si="191"/>
        <v>9.6</v>
      </c>
      <c r="CR238" s="433">
        <f t="shared" si="192"/>
        <v>16</v>
      </c>
      <c r="CS238" s="433">
        <f t="shared" si="228"/>
        <v>29</v>
      </c>
      <c r="CT238" s="433">
        <f t="shared" si="229"/>
        <v>32</v>
      </c>
      <c r="CU238" s="430">
        <f t="shared" si="230"/>
        <v>31</v>
      </c>
      <c r="CV238" s="430" t="str">
        <f t="shared" si="231"/>
        <v>E1</v>
      </c>
      <c r="CW238" s="430" t="str">
        <f t="shared" si="232"/>
        <v>2</v>
      </c>
      <c r="CX238" s="686"/>
      <c r="CY238" s="425">
        <f>'STUDENT PROFILE'!$A$42</f>
        <v>36</v>
      </c>
      <c r="CZ238" s="438" t="str">
        <f>'STUDENT PROFILE'!$C$42</f>
        <v>Aanand</v>
      </c>
      <c r="DA238" s="471">
        <f>'STUDENT PROFILE'!$D$42</f>
        <v>2725</v>
      </c>
      <c r="DB238" s="429" t="str">
        <f t="shared" si="233"/>
        <v>E1</v>
      </c>
      <c r="DC238" s="429" t="str">
        <f t="shared" si="234"/>
        <v>E1</v>
      </c>
      <c r="DD238" s="429" t="str">
        <f t="shared" si="235"/>
        <v>E1</v>
      </c>
      <c r="DE238" s="430" t="str">
        <f t="shared" si="236"/>
        <v>E1</v>
      </c>
      <c r="DF238" s="429" t="str">
        <f t="shared" si="237"/>
        <v>E1</v>
      </c>
      <c r="DG238" s="429" t="str">
        <f t="shared" si="238"/>
        <v>E1</v>
      </c>
      <c r="DH238" s="429" t="str">
        <f t="shared" si="239"/>
        <v>E1</v>
      </c>
      <c r="DI238" s="433">
        <f t="shared" si="240"/>
        <v>0</v>
      </c>
      <c r="DJ238" s="430" t="str">
        <f t="shared" si="241"/>
        <v>E1</v>
      </c>
      <c r="DK238" s="430" t="str">
        <f t="shared" si="242"/>
        <v>E1</v>
      </c>
      <c r="DL238" s="430" t="str">
        <f t="shared" si="243"/>
        <v>E1</v>
      </c>
    </row>
    <row r="239" spans="1:116" ht="15" customHeight="1">
      <c r="A239" s="686"/>
      <c r="B239" s="425">
        <f>'STUDENT PROFILE'!$A$43</f>
        <v>37</v>
      </c>
      <c r="C239" s="438" t="str">
        <f>'STUDENT PROFILE'!$C$43</f>
        <v>Rahul</v>
      </c>
      <c r="D239" s="427">
        <f>'STUDENT PROFILE'!$D$43</f>
        <v>2733</v>
      </c>
      <c r="E239" s="428">
        <v>4</v>
      </c>
      <c r="F239" s="428">
        <v>4</v>
      </c>
      <c r="G239" s="428">
        <v>4</v>
      </c>
      <c r="H239" s="428"/>
      <c r="I239" s="428"/>
      <c r="J239" s="428">
        <v>12</v>
      </c>
      <c r="K239" s="429">
        <f t="shared" si="194"/>
        <v>24</v>
      </c>
      <c r="L239" s="429">
        <f t="shared" si="195"/>
        <v>24</v>
      </c>
      <c r="M239" s="430" t="str">
        <f t="shared" si="196"/>
        <v>E1</v>
      </c>
      <c r="N239" s="430" t="str">
        <f t="shared" si="197"/>
        <v>2</v>
      </c>
      <c r="O239" s="728"/>
      <c r="P239" s="425">
        <f>'STUDENT PROFILE'!$A$43</f>
        <v>37</v>
      </c>
      <c r="Q239" s="438" t="str">
        <f>'STUDENT PROFILE'!$C$43</f>
        <v>Rahul</v>
      </c>
      <c r="R239" s="427">
        <f>'STUDENT PROFILE'!$D$43</f>
        <v>2733</v>
      </c>
      <c r="S239" s="428">
        <v>4</v>
      </c>
      <c r="T239" s="428">
        <v>4</v>
      </c>
      <c r="U239" s="428">
        <v>4</v>
      </c>
      <c r="V239" s="428"/>
      <c r="W239" s="428"/>
      <c r="X239" s="428">
        <v>12</v>
      </c>
      <c r="Y239" s="429">
        <f t="shared" si="198"/>
        <v>24</v>
      </c>
      <c r="Z239" s="429">
        <f t="shared" si="199"/>
        <v>30</v>
      </c>
      <c r="AA239" s="430" t="str">
        <f t="shared" si="200"/>
        <v>E1</v>
      </c>
      <c r="AB239" s="430" t="str">
        <f t="shared" si="201"/>
        <v>2</v>
      </c>
      <c r="AC239" s="686"/>
      <c r="AD239" s="425">
        <f>'STUDENT PROFILE'!$A$43</f>
        <v>37</v>
      </c>
      <c r="AE239" s="438" t="str">
        <f>'STUDENT PROFILE'!$C$43</f>
        <v>Rahul</v>
      </c>
      <c r="AF239" s="427">
        <f>'STUDENT PROFILE'!$D$43</f>
        <v>2733</v>
      </c>
      <c r="AG239" s="431">
        <v>32</v>
      </c>
      <c r="AH239" s="429">
        <f t="shared" si="202"/>
        <v>28.8</v>
      </c>
      <c r="AI239" s="429">
        <f t="shared" si="203"/>
        <v>32</v>
      </c>
      <c r="AJ239" s="430" t="str">
        <f t="shared" si="204"/>
        <v>E1</v>
      </c>
      <c r="AK239" s="430" t="str">
        <f t="shared" si="205"/>
        <v>2</v>
      </c>
      <c r="AL239" s="429">
        <f t="shared" si="206"/>
        <v>2.4</v>
      </c>
      <c r="AM239" s="429">
        <f t="shared" si="207"/>
        <v>3</v>
      </c>
      <c r="AN239" s="429">
        <f t="shared" si="208"/>
        <v>9.6</v>
      </c>
      <c r="AO239" s="430">
        <f t="shared" si="209"/>
        <v>15</v>
      </c>
      <c r="AP239" s="430" t="str">
        <f t="shared" si="210"/>
        <v>E1</v>
      </c>
      <c r="AQ239" s="686"/>
      <c r="AR239" s="425">
        <f>'STUDENT PROFILE'!$A$43</f>
        <v>37</v>
      </c>
      <c r="AS239" s="438" t="str">
        <f>'STUDENT PROFILE'!$C$43</f>
        <v>Rahul</v>
      </c>
      <c r="AT239" s="427">
        <f>'STUDENT PROFILE'!$D$43</f>
        <v>2733</v>
      </c>
      <c r="AU239" s="428">
        <v>4</v>
      </c>
      <c r="AV239" s="428">
        <v>4</v>
      </c>
      <c r="AW239" s="428">
        <v>4</v>
      </c>
      <c r="AX239" s="428"/>
      <c r="AY239" s="428"/>
      <c r="AZ239" s="428">
        <v>12</v>
      </c>
      <c r="BA239" s="429">
        <f t="shared" si="211"/>
        <v>24</v>
      </c>
      <c r="BB239" s="429">
        <f t="shared" si="212"/>
        <v>30</v>
      </c>
      <c r="BC239" s="430" t="str">
        <f t="shared" si="213"/>
        <v>E1</v>
      </c>
      <c r="BD239" s="430" t="str">
        <f t="shared" si="214"/>
        <v>2</v>
      </c>
      <c r="BE239" s="686"/>
      <c r="BF239" s="425">
        <f>'STUDENT PROFILE'!$A$43</f>
        <v>37</v>
      </c>
      <c r="BG239" s="438" t="str">
        <f>'STUDENT PROFILE'!$C$43</f>
        <v>Rahul</v>
      </c>
      <c r="BH239" s="427">
        <f>'STUDENT PROFILE'!$D$43</f>
        <v>2733</v>
      </c>
      <c r="BI239" s="428">
        <v>4</v>
      </c>
      <c r="BJ239" s="428">
        <v>4</v>
      </c>
      <c r="BK239" s="428">
        <v>4</v>
      </c>
      <c r="BL239" s="428"/>
      <c r="BM239" s="428"/>
      <c r="BN239" s="428">
        <v>12</v>
      </c>
      <c r="BO239" s="429">
        <f t="shared" si="215"/>
        <v>24</v>
      </c>
      <c r="BP239" s="429">
        <f t="shared" si="216"/>
        <v>30</v>
      </c>
      <c r="BQ239" s="430" t="str">
        <f t="shared" si="217"/>
        <v>E1</v>
      </c>
      <c r="BR239" s="430" t="str">
        <f t="shared" si="218"/>
        <v>2</v>
      </c>
      <c r="BS239" s="686"/>
      <c r="BT239" s="464">
        <f>'STUDENT PROFILE'!$A$43</f>
        <v>37</v>
      </c>
      <c r="BU239" s="468" t="str">
        <f>'STUDENT PROFILE'!$C$43</f>
        <v>Rahul</v>
      </c>
      <c r="BV239" s="466">
        <f>'STUDENT PROFILE'!$D$43</f>
        <v>2733</v>
      </c>
      <c r="BW239" s="431">
        <v>32</v>
      </c>
      <c r="BX239" s="429">
        <f t="shared" si="219"/>
        <v>29</v>
      </c>
      <c r="BY239" s="429">
        <f t="shared" si="220"/>
        <v>32</v>
      </c>
      <c r="BZ239" s="430" t="str">
        <f t="shared" si="221"/>
        <v>E1</v>
      </c>
      <c r="CA239" s="430" t="str">
        <f t="shared" si="222"/>
        <v>2</v>
      </c>
      <c r="CB239" s="429">
        <f t="shared" si="223"/>
        <v>3</v>
      </c>
      <c r="CC239" s="429">
        <f t="shared" si="224"/>
        <v>3</v>
      </c>
      <c r="CD239" s="429">
        <f t="shared" si="225"/>
        <v>9.6</v>
      </c>
      <c r="CE239" s="430">
        <f t="shared" si="226"/>
        <v>16</v>
      </c>
      <c r="CF239" s="430" t="str">
        <f t="shared" si="227"/>
        <v>E1</v>
      </c>
      <c r="CG239" s="686"/>
      <c r="CH239" s="425">
        <f>'STUDENT PROFILE'!$A$43</f>
        <v>37</v>
      </c>
      <c r="CI239" s="438" t="str">
        <f>'STUDENT PROFILE'!$C$43</f>
        <v>Rahul</v>
      </c>
      <c r="CJ239" s="427">
        <f>'STUDENT PROFILE'!$D$43</f>
        <v>2733</v>
      </c>
      <c r="CK239" s="429">
        <f t="shared" si="185"/>
        <v>2.4</v>
      </c>
      <c r="CL239" s="429">
        <f t="shared" si="186"/>
        <v>3</v>
      </c>
      <c r="CM239" s="429">
        <f t="shared" si="187"/>
        <v>9.6</v>
      </c>
      <c r="CN239" s="430">
        <f t="shared" si="188"/>
        <v>15</v>
      </c>
      <c r="CO239" s="429">
        <f t="shared" si="189"/>
        <v>3</v>
      </c>
      <c r="CP239" s="429">
        <f t="shared" si="190"/>
        <v>3</v>
      </c>
      <c r="CQ239" s="429">
        <f t="shared" si="191"/>
        <v>9.6</v>
      </c>
      <c r="CR239" s="433">
        <f t="shared" si="192"/>
        <v>16</v>
      </c>
      <c r="CS239" s="433">
        <f t="shared" si="228"/>
        <v>29</v>
      </c>
      <c r="CT239" s="433">
        <f t="shared" si="229"/>
        <v>32</v>
      </c>
      <c r="CU239" s="430">
        <f t="shared" si="230"/>
        <v>31</v>
      </c>
      <c r="CV239" s="430" t="str">
        <f t="shared" si="231"/>
        <v>E1</v>
      </c>
      <c r="CW239" s="430" t="str">
        <f t="shared" si="232"/>
        <v>2</v>
      </c>
      <c r="CX239" s="686"/>
      <c r="CY239" s="425">
        <f>'STUDENT PROFILE'!$A$43</f>
        <v>37</v>
      </c>
      <c r="CZ239" s="438" t="str">
        <f>'STUDENT PROFILE'!$C$43</f>
        <v>Rahul</v>
      </c>
      <c r="DA239" s="471">
        <f>'STUDENT PROFILE'!$D$43</f>
        <v>2733</v>
      </c>
      <c r="DB239" s="429" t="str">
        <f t="shared" si="233"/>
        <v>E1</v>
      </c>
      <c r="DC239" s="429" t="str">
        <f t="shared" si="234"/>
        <v>E1</v>
      </c>
      <c r="DD239" s="429" t="str">
        <f t="shared" si="235"/>
        <v>E1</v>
      </c>
      <c r="DE239" s="430" t="str">
        <f t="shared" si="236"/>
        <v>E1</v>
      </c>
      <c r="DF239" s="429" t="str">
        <f t="shared" si="237"/>
        <v>E1</v>
      </c>
      <c r="DG239" s="429" t="str">
        <f t="shared" si="238"/>
        <v>E1</v>
      </c>
      <c r="DH239" s="429" t="str">
        <f t="shared" si="239"/>
        <v>E1</v>
      </c>
      <c r="DI239" s="433">
        <f t="shared" si="240"/>
        <v>0</v>
      </c>
      <c r="DJ239" s="430" t="str">
        <f t="shared" si="241"/>
        <v>E1</v>
      </c>
      <c r="DK239" s="430" t="str">
        <f t="shared" si="242"/>
        <v>E1</v>
      </c>
      <c r="DL239" s="430" t="str">
        <f t="shared" si="243"/>
        <v>E1</v>
      </c>
    </row>
    <row r="240" spans="1:116" ht="15" customHeight="1">
      <c r="A240" s="686"/>
      <c r="B240" s="425">
        <f>'STUDENT PROFILE'!$A$44</f>
        <v>38</v>
      </c>
      <c r="C240" s="438" t="str">
        <f>'STUDENT PROFILE'!$C$44</f>
        <v>Nidhi Yadav</v>
      </c>
      <c r="D240" s="427">
        <f>'STUDENT PROFILE'!$D$44</f>
        <v>2755</v>
      </c>
      <c r="E240" s="428">
        <v>4</v>
      </c>
      <c r="F240" s="428">
        <v>4</v>
      </c>
      <c r="G240" s="428">
        <v>4</v>
      </c>
      <c r="H240" s="428"/>
      <c r="I240" s="428"/>
      <c r="J240" s="428">
        <v>12</v>
      </c>
      <c r="K240" s="429">
        <f t="shared" si="194"/>
        <v>24</v>
      </c>
      <c r="L240" s="429">
        <f t="shared" si="195"/>
        <v>24</v>
      </c>
      <c r="M240" s="430" t="str">
        <f t="shared" si="196"/>
        <v>E1</v>
      </c>
      <c r="N240" s="430" t="str">
        <f t="shared" si="197"/>
        <v>2</v>
      </c>
      <c r="O240" s="728"/>
      <c r="P240" s="425">
        <f>'STUDENT PROFILE'!$A$44</f>
        <v>38</v>
      </c>
      <c r="Q240" s="438" t="str">
        <f>'STUDENT PROFILE'!$C$44</f>
        <v>Nidhi Yadav</v>
      </c>
      <c r="R240" s="427">
        <f>'STUDENT PROFILE'!$D$44</f>
        <v>2755</v>
      </c>
      <c r="S240" s="428">
        <v>4</v>
      </c>
      <c r="T240" s="428">
        <v>4</v>
      </c>
      <c r="U240" s="428">
        <v>4</v>
      </c>
      <c r="V240" s="428"/>
      <c r="W240" s="428"/>
      <c r="X240" s="428">
        <v>12</v>
      </c>
      <c r="Y240" s="429">
        <f t="shared" si="198"/>
        <v>24</v>
      </c>
      <c r="Z240" s="429">
        <f t="shared" si="199"/>
        <v>30</v>
      </c>
      <c r="AA240" s="430" t="str">
        <f t="shared" si="200"/>
        <v>E1</v>
      </c>
      <c r="AB240" s="430" t="str">
        <f t="shared" si="201"/>
        <v>2</v>
      </c>
      <c r="AC240" s="686"/>
      <c r="AD240" s="425">
        <f>'STUDENT PROFILE'!$A$44</f>
        <v>38</v>
      </c>
      <c r="AE240" s="438" t="str">
        <f>'STUDENT PROFILE'!$C$44</f>
        <v>Nidhi Yadav</v>
      </c>
      <c r="AF240" s="427">
        <f>'STUDENT PROFILE'!$D$44</f>
        <v>2755</v>
      </c>
      <c r="AG240" s="431">
        <v>32</v>
      </c>
      <c r="AH240" s="429">
        <f t="shared" si="202"/>
        <v>28.8</v>
      </c>
      <c r="AI240" s="429">
        <f t="shared" si="203"/>
        <v>32</v>
      </c>
      <c r="AJ240" s="430" t="str">
        <f t="shared" si="204"/>
        <v>E1</v>
      </c>
      <c r="AK240" s="430" t="str">
        <f t="shared" si="205"/>
        <v>2</v>
      </c>
      <c r="AL240" s="429">
        <f t="shared" si="206"/>
        <v>2.4</v>
      </c>
      <c r="AM240" s="429">
        <f t="shared" si="207"/>
        <v>3</v>
      </c>
      <c r="AN240" s="429">
        <f t="shared" si="208"/>
        <v>9.6</v>
      </c>
      <c r="AO240" s="430">
        <f t="shared" si="209"/>
        <v>15</v>
      </c>
      <c r="AP240" s="430" t="str">
        <f t="shared" si="210"/>
        <v>E1</v>
      </c>
      <c r="AQ240" s="686"/>
      <c r="AR240" s="425">
        <f>'STUDENT PROFILE'!$A$44</f>
        <v>38</v>
      </c>
      <c r="AS240" s="438" t="str">
        <f>'STUDENT PROFILE'!$C$44</f>
        <v>Nidhi Yadav</v>
      </c>
      <c r="AT240" s="427">
        <f>'STUDENT PROFILE'!$D$44</f>
        <v>2755</v>
      </c>
      <c r="AU240" s="428">
        <v>4</v>
      </c>
      <c r="AV240" s="428">
        <v>4</v>
      </c>
      <c r="AW240" s="428">
        <v>4</v>
      </c>
      <c r="AX240" s="428"/>
      <c r="AY240" s="428"/>
      <c r="AZ240" s="428">
        <v>12</v>
      </c>
      <c r="BA240" s="429">
        <f t="shared" si="211"/>
        <v>24</v>
      </c>
      <c r="BB240" s="429">
        <f t="shared" si="212"/>
        <v>30</v>
      </c>
      <c r="BC240" s="430" t="str">
        <f t="shared" si="213"/>
        <v>E1</v>
      </c>
      <c r="BD240" s="430" t="str">
        <f t="shared" si="214"/>
        <v>2</v>
      </c>
      <c r="BE240" s="686"/>
      <c r="BF240" s="425">
        <f>'STUDENT PROFILE'!$A$44</f>
        <v>38</v>
      </c>
      <c r="BG240" s="438" t="str">
        <f>'STUDENT PROFILE'!$C$44</f>
        <v>Nidhi Yadav</v>
      </c>
      <c r="BH240" s="427">
        <f>'STUDENT PROFILE'!$D$44</f>
        <v>2755</v>
      </c>
      <c r="BI240" s="428">
        <v>4</v>
      </c>
      <c r="BJ240" s="428">
        <v>4</v>
      </c>
      <c r="BK240" s="428">
        <v>4</v>
      </c>
      <c r="BL240" s="428"/>
      <c r="BM240" s="428"/>
      <c r="BN240" s="428">
        <v>12</v>
      </c>
      <c r="BO240" s="429">
        <f t="shared" si="215"/>
        <v>24</v>
      </c>
      <c r="BP240" s="429">
        <f t="shared" si="216"/>
        <v>30</v>
      </c>
      <c r="BQ240" s="430" t="str">
        <f t="shared" si="217"/>
        <v>E1</v>
      </c>
      <c r="BR240" s="430" t="str">
        <f t="shared" si="218"/>
        <v>2</v>
      </c>
      <c r="BS240" s="686"/>
      <c r="BT240" s="464">
        <f>'STUDENT PROFILE'!$A$44</f>
        <v>38</v>
      </c>
      <c r="BU240" s="468" t="str">
        <f>'STUDENT PROFILE'!$C$44</f>
        <v>Nidhi Yadav</v>
      </c>
      <c r="BV240" s="466">
        <f>'STUDENT PROFILE'!$D$44</f>
        <v>2755</v>
      </c>
      <c r="BW240" s="431">
        <v>32</v>
      </c>
      <c r="BX240" s="429">
        <f t="shared" si="219"/>
        <v>29</v>
      </c>
      <c r="BY240" s="429">
        <f t="shared" si="220"/>
        <v>32</v>
      </c>
      <c r="BZ240" s="430" t="str">
        <f t="shared" si="221"/>
        <v>E1</v>
      </c>
      <c r="CA240" s="430" t="str">
        <f t="shared" si="222"/>
        <v>2</v>
      </c>
      <c r="CB240" s="429">
        <f t="shared" si="223"/>
        <v>3</v>
      </c>
      <c r="CC240" s="429">
        <f t="shared" si="224"/>
        <v>3</v>
      </c>
      <c r="CD240" s="429">
        <f t="shared" si="225"/>
        <v>9.6</v>
      </c>
      <c r="CE240" s="430">
        <f t="shared" si="226"/>
        <v>16</v>
      </c>
      <c r="CF240" s="430" t="str">
        <f t="shared" si="227"/>
        <v>E1</v>
      </c>
      <c r="CG240" s="686"/>
      <c r="CH240" s="425">
        <f>'STUDENT PROFILE'!$A$44</f>
        <v>38</v>
      </c>
      <c r="CI240" s="438" t="str">
        <f>'STUDENT PROFILE'!$C$44</f>
        <v>Nidhi Yadav</v>
      </c>
      <c r="CJ240" s="427">
        <f>'STUDENT PROFILE'!$D$44</f>
        <v>2755</v>
      </c>
      <c r="CK240" s="429">
        <f t="shared" si="185"/>
        <v>2.4</v>
      </c>
      <c r="CL240" s="429">
        <f t="shared" si="186"/>
        <v>3</v>
      </c>
      <c r="CM240" s="429">
        <f t="shared" si="187"/>
        <v>9.6</v>
      </c>
      <c r="CN240" s="430">
        <f t="shared" si="188"/>
        <v>15</v>
      </c>
      <c r="CO240" s="429">
        <f t="shared" si="189"/>
        <v>3</v>
      </c>
      <c r="CP240" s="429">
        <f t="shared" si="190"/>
        <v>3</v>
      </c>
      <c r="CQ240" s="429">
        <f t="shared" si="191"/>
        <v>9.6</v>
      </c>
      <c r="CR240" s="433">
        <f t="shared" si="192"/>
        <v>16</v>
      </c>
      <c r="CS240" s="433">
        <f t="shared" si="228"/>
        <v>29</v>
      </c>
      <c r="CT240" s="433">
        <f t="shared" si="229"/>
        <v>32</v>
      </c>
      <c r="CU240" s="430">
        <f t="shared" si="230"/>
        <v>31</v>
      </c>
      <c r="CV240" s="430" t="str">
        <f t="shared" si="231"/>
        <v>E1</v>
      </c>
      <c r="CW240" s="430" t="str">
        <f t="shared" si="232"/>
        <v>2</v>
      </c>
      <c r="CX240" s="686"/>
      <c r="CY240" s="425">
        <f>'STUDENT PROFILE'!$A$44</f>
        <v>38</v>
      </c>
      <c r="CZ240" s="438" t="str">
        <f>'STUDENT PROFILE'!$C$44</f>
        <v>Nidhi Yadav</v>
      </c>
      <c r="DA240" s="471">
        <f>'STUDENT PROFILE'!$D$44</f>
        <v>2755</v>
      </c>
      <c r="DB240" s="429" t="str">
        <f t="shared" si="233"/>
        <v>E1</v>
      </c>
      <c r="DC240" s="429" t="str">
        <f t="shared" si="234"/>
        <v>E1</v>
      </c>
      <c r="DD240" s="429" t="str">
        <f t="shared" si="235"/>
        <v>E1</v>
      </c>
      <c r="DE240" s="430" t="str">
        <f t="shared" si="236"/>
        <v>E1</v>
      </c>
      <c r="DF240" s="429" t="str">
        <f t="shared" si="237"/>
        <v>E1</v>
      </c>
      <c r="DG240" s="429" t="str">
        <f t="shared" si="238"/>
        <v>E1</v>
      </c>
      <c r="DH240" s="429" t="str">
        <f t="shared" si="239"/>
        <v>E1</v>
      </c>
      <c r="DI240" s="433">
        <f t="shared" si="240"/>
        <v>0</v>
      </c>
      <c r="DJ240" s="430" t="str">
        <f t="shared" si="241"/>
        <v>E1</v>
      </c>
      <c r="DK240" s="430" t="str">
        <f t="shared" si="242"/>
        <v>E1</v>
      </c>
      <c r="DL240" s="430" t="str">
        <f t="shared" si="243"/>
        <v>E1</v>
      </c>
    </row>
    <row r="241" spans="1:116" ht="15" customHeight="1">
      <c r="A241" s="686"/>
      <c r="B241" s="425">
        <f>'STUDENT PROFILE'!$A$45</f>
        <v>39</v>
      </c>
      <c r="C241" s="438" t="str">
        <f>'STUDENT PROFILE'!$C$45</f>
        <v>Chanchal</v>
      </c>
      <c r="D241" s="427">
        <f>'STUDENT PROFILE'!$D$45</f>
        <v>2757</v>
      </c>
      <c r="E241" s="428">
        <v>4</v>
      </c>
      <c r="F241" s="428">
        <v>4</v>
      </c>
      <c r="G241" s="428">
        <v>4</v>
      </c>
      <c r="H241" s="428"/>
      <c r="I241" s="428"/>
      <c r="J241" s="428">
        <v>12</v>
      </c>
      <c r="K241" s="429">
        <f t="shared" si="194"/>
        <v>24</v>
      </c>
      <c r="L241" s="429">
        <f t="shared" si="195"/>
        <v>24</v>
      </c>
      <c r="M241" s="430" t="str">
        <f t="shared" si="196"/>
        <v>E1</v>
      </c>
      <c r="N241" s="430" t="str">
        <f t="shared" si="197"/>
        <v>2</v>
      </c>
      <c r="O241" s="728"/>
      <c r="P241" s="425">
        <f>'STUDENT PROFILE'!$A$45</f>
        <v>39</v>
      </c>
      <c r="Q241" s="438" t="str">
        <f>'STUDENT PROFILE'!$C$45</f>
        <v>Chanchal</v>
      </c>
      <c r="R241" s="427">
        <f>'STUDENT PROFILE'!$D$45</f>
        <v>2757</v>
      </c>
      <c r="S241" s="428">
        <v>4</v>
      </c>
      <c r="T241" s="428">
        <v>4</v>
      </c>
      <c r="U241" s="428">
        <v>4</v>
      </c>
      <c r="V241" s="428"/>
      <c r="W241" s="428"/>
      <c r="X241" s="428">
        <v>12</v>
      </c>
      <c r="Y241" s="429">
        <f t="shared" si="198"/>
        <v>24</v>
      </c>
      <c r="Z241" s="429">
        <f t="shared" si="199"/>
        <v>30</v>
      </c>
      <c r="AA241" s="430" t="str">
        <f t="shared" si="200"/>
        <v>E1</v>
      </c>
      <c r="AB241" s="430" t="str">
        <f t="shared" si="201"/>
        <v>2</v>
      </c>
      <c r="AC241" s="686"/>
      <c r="AD241" s="425">
        <f>'STUDENT PROFILE'!$A$45</f>
        <v>39</v>
      </c>
      <c r="AE241" s="438" t="str">
        <f>'STUDENT PROFILE'!$C$45</f>
        <v>Chanchal</v>
      </c>
      <c r="AF241" s="427">
        <f>'STUDENT PROFILE'!$D$45</f>
        <v>2757</v>
      </c>
      <c r="AG241" s="431">
        <v>32</v>
      </c>
      <c r="AH241" s="429">
        <f t="shared" si="202"/>
        <v>28.8</v>
      </c>
      <c r="AI241" s="429">
        <f t="shared" si="203"/>
        <v>32</v>
      </c>
      <c r="AJ241" s="430" t="str">
        <f t="shared" si="204"/>
        <v>E1</v>
      </c>
      <c r="AK241" s="430" t="str">
        <f t="shared" si="205"/>
        <v>2</v>
      </c>
      <c r="AL241" s="429">
        <f t="shared" si="206"/>
        <v>2.4</v>
      </c>
      <c r="AM241" s="429">
        <f t="shared" si="207"/>
        <v>3</v>
      </c>
      <c r="AN241" s="429">
        <f t="shared" si="208"/>
        <v>9.6</v>
      </c>
      <c r="AO241" s="430">
        <f t="shared" si="209"/>
        <v>15</v>
      </c>
      <c r="AP241" s="430" t="str">
        <f t="shared" si="210"/>
        <v>E1</v>
      </c>
      <c r="AQ241" s="686"/>
      <c r="AR241" s="425">
        <f>'STUDENT PROFILE'!$A$45</f>
        <v>39</v>
      </c>
      <c r="AS241" s="438" t="str">
        <f>'STUDENT PROFILE'!$C$45</f>
        <v>Chanchal</v>
      </c>
      <c r="AT241" s="427">
        <f>'STUDENT PROFILE'!$D$45</f>
        <v>2757</v>
      </c>
      <c r="AU241" s="428">
        <v>4</v>
      </c>
      <c r="AV241" s="428">
        <v>4</v>
      </c>
      <c r="AW241" s="428">
        <v>4</v>
      </c>
      <c r="AX241" s="428"/>
      <c r="AY241" s="428"/>
      <c r="AZ241" s="428">
        <v>12</v>
      </c>
      <c r="BA241" s="429">
        <f t="shared" si="211"/>
        <v>24</v>
      </c>
      <c r="BB241" s="429">
        <f t="shared" si="212"/>
        <v>30</v>
      </c>
      <c r="BC241" s="430" t="str">
        <f t="shared" si="213"/>
        <v>E1</v>
      </c>
      <c r="BD241" s="430" t="str">
        <f t="shared" si="214"/>
        <v>2</v>
      </c>
      <c r="BE241" s="686"/>
      <c r="BF241" s="425">
        <f>'STUDENT PROFILE'!$A$45</f>
        <v>39</v>
      </c>
      <c r="BG241" s="438" t="str">
        <f>'STUDENT PROFILE'!$C$45</f>
        <v>Chanchal</v>
      </c>
      <c r="BH241" s="427">
        <f>'STUDENT PROFILE'!$D$45</f>
        <v>2757</v>
      </c>
      <c r="BI241" s="428">
        <v>4</v>
      </c>
      <c r="BJ241" s="428">
        <v>4</v>
      </c>
      <c r="BK241" s="428">
        <v>4</v>
      </c>
      <c r="BL241" s="428"/>
      <c r="BM241" s="428"/>
      <c r="BN241" s="428">
        <v>12</v>
      </c>
      <c r="BO241" s="429">
        <f t="shared" si="215"/>
        <v>24</v>
      </c>
      <c r="BP241" s="429">
        <f t="shared" si="216"/>
        <v>30</v>
      </c>
      <c r="BQ241" s="430" t="str">
        <f t="shared" si="217"/>
        <v>E1</v>
      </c>
      <c r="BR241" s="430" t="str">
        <f t="shared" si="218"/>
        <v>2</v>
      </c>
      <c r="BS241" s="686"/>
      <c r="BT241" s="464">
        <f>'STUDENT PROFILE'!$A$45</f>
        <v>39</v>
      </c>
      <c r="BU241" s="468" t="str">
        <f>'STUDENT PROFILE'!$C$45</f>
        <v>Chanchal</v>
      </c>
      <c r="BV241" s="466">
        <f>'STUDENT PROFILE'!$D$45</f>
        <v>2757</v>
      </c>
      <c r="BW241" s="431">
        <v>32</v>
      </c>
      <c r="BX241" s="429">
        <f t="shared" si="219"/>
        <v>29</v>
      </c>
      <c r="BY241" s="429">
        <f t="shared" si="220"/>
        <v>32</v>
      </c>
      <c r="BZ241" s="430" t="str">
        <f t="shared" si="221"/>
        <v>E1</v>
      </c>
      <c r="CA241" s="430" t="str">
        <f t="shared" si="222"/>
        <v>2</v>
      </c>
      <c r="CB241" s="429">
        <f t="shared" si="223"/>
        <v>3</v>
      </c>
      <c r="CC241" s="429">
        <f t="shared" si="224"/>
        <v>3</v>
      </c>
      <c r="CD241" s="429">
        <f t="shared" si="225"/>
        <v>9.6</v>
      </c>
      <c r="CE241" s="430">
        <f t="shared" si="226"/>
        <v>16</v>
      </c>
      <c r="CF241" s="430" t="str">
        <f t="shared" si="227"/>
        <v>E1</v>
      </c>
      <c r="CG241" s="686"/>
      <c r="CH241" s="425">
        <f>'STUDENT PROFILE'!$A$45</f>
        <v>39</v>
      </c>
      <c r="CI241" s="438" t="str">
        <f>'STUDENT PROFILE'!$C$45</f>
        <v>Chanchal</v>
      </c>
      <c r="CJ241" s="427">
        <f>'STUDENT PROFILE'!$D$45</f>
        <v>2757</v>
      </c>
      <c r="CK241" s="429">
        <f t="shared" si="185"/>
        <v>2.4</v>
      </c>
      <c r="CL241" s="429">
        <f t="shared" si="186"/>
        <v>3</v>
      </c>
      <c r="CM241" s="429">
        <f t="shared" si="187"/>
        <v>9.6</v>
      </c>
      <c r="CN241" s="430">
        <f t="shared" si="188"/>
        <v>15</v>
      </c>
      <c r="CO241" s="429">
        <f t="shared" si="189"/>
        <v>3</v>
      </c>
      <c r="CP241" s="429">
        <f t="shared" si="190"/>
        <v>3</v>
      </c>
      <c r="CQ241" s="429">
        <f t="shared" si="191"/>
        <v>9.6</v>
      </c>
      <c r="CR241" s="433">
        <f t="shared" si="192"/>
        <v>16</v>
      </c>
      <c r="CS241" s="433">
        <f t="shared" si="228"/>
        <v>29</v>
      </c>
      <c r="CT241" s="433">
        <f t="shared" si="229"/>
        <v>32</v>
      </c>
      <c r="CU241" s="430">
        <f t="shared" si="230"/>
        <v>31</v>
      </c>
      <c r="CV241" s="430" t="str">
        <f t="shared" si="231"/>
        <v>E1</v>
      </c>
      <c r="CW241" s="430" t="str">
        <f t="shared" si="232"/>
        <v>2</v>
      </c>
      <c r="CX241" s="686"/>
      <c r="CY241" s="425">
        <f>'STUDENT PROFILE'!$A$45</f>
        <v>39</v>
      </c>
      <c r="CZ241" s="438" t="str">
        <f>'STUDENT PROFILE'!$C$45</f>
        <v>Chanchal</v>
      </c>
      <c r="DA241" s="471">
        <f>'STUDENT PROFILE'!$D$45</f>
        <v>2757</v>
      </c>
      <c r="DB241" s="429" t="str">
        <f t="shared" si="233"/>
        <v>E1</v>
      </c>
      <c r="DC241" s="429" t="str">
        <f t="shared" si="234"/>
        <v>E1</v>
      </c>
      <c r="DD241" s="429" t="str">
        <f t="shared" si="235"/>
        <v>E1</v>
      </c>
      <c r="DE241" s="430" t="str">
        <f t="shared" si="236"/>
        <v>E1</v>
      </c>
      <c r="DF241" s="429" t="str">
        <f t="shared" si="237"/>
        <v>E1</v>
      </c>
      <c r="DG241" s="429" t="str">
        <f t="shared" si="238"/>
        <v>E1</v>
      </c>
      <c r="DH241" s="429" t="str">
        <f t="shared" si="239"/>
        <v>E1</v>
      </c>
      <c r="DI241" s="433">
        <f t="shared" si="240"/>
        <v>0</v>
      </c>
      <c r="DJ241" s="430" t="str">
        <f t="shared" si="241"/>
        <v>E1</v>
      </c>
      <c r="DK241" s="430" t="str">
        <f t="shared" si="242"/>
        <v>E1</v>
      </c>
      <c r="DL241" s="430" t="str">
        <f t="shared" si="243"/>
        <v>E1</v>
      </c>
    </row>
    <row r="242" spans="1:116" ht="15" customHeight="1">
      <c r="A242" s="686"/>
      <c r="B242" s="425">
        <f>'STUDENT PROFILE'!$A$46</f>
        <v>40</v>
      </c>
      <c r="C242" s="438" t="str">
        <f>'STUDENT PROFILE'!$C$46</f>
        <v>Anil</v>
      </c>
      <c r="D242" s="427">
        <f>'STUDENT PROFILE'!$D$46</f>
        <v>2758</v>
      </c>
      <c r="E242" s="428">
        <v>4</v>
      </c>
      <c r="F242" s="428">
        <v>4</v>
      </c>
      <c r="G242" s="428">
        <v>4</v>
      </c>
      <c r="H242" s="428"/>
      <c r="I242" s="428"/>
      <c r="J242" s="428">
        <v>12</v>
      </c>
      <c r="K242" s="429">
        <f t="shared" si="194"/>
        <v>24</v>
      </c>
      <c r="L242" s="429">
        <f t="shared" si="195"/>
        <v>24</v>
      </c>
      <c r="M242" s="430" t="str">
        <f t="shared" si="196"/>
        <v>E1</v>
      </c>
      <c r="N242" s="430" t="str">
        <f t="shared" si="197"/>
        <v>2</v>
      </c>
      <c r="O242" s="728"/>
      <c r="P242" s="425">
        <f>'STUDENT PROFILE'!$A$46</f>
        <v>40</v>
      </c>
      <c r="Q242" s="438" t="str">
        <f>'STUDENT PROFILE'!$C$46</f>
        <v>Anil</v>
      </c>
      <c r="R242" s="427">
        <f>'STUDENT PROFILE'!$D$46</f>
        <v>2758</v>
      </c>
      <c r="S242" s="428">
        <v>4</v>
      </c>
      <c r="T242" s="428">
        <v>4</v>
      </c>
      <c r="U242" s="428">
        <v>4</v>
      </c>
      <c r="V242" s="428"/>
      <c r="W242" s="428"/>
      <c r="X242" s="428">
        <v>12</v>
      </c>
      <c r="Y242" s="429">
        <f t="shared" si="198"/>
        <v>24</v>
      </c>
      <c r="Z242" s="429">
        <f t="shared" si="199"/>
        <v>30</v>
      </c>
      <c r="AA242" s="430" t="str">
        <f t="shared" si="200"/>
        <v>E1</v>
      </c>
      <c r="AB242" s="430" t="str">
        <f t="shared" si="201"/>
        <v>2</v>
      </c>
      <c r="AC242" s="686"/>
      <c r="AD242" s="425">
        <f>'STUDENT PROFILE'!$A$46</f>
        <v>40</v>
      </c>
      <c r="AE242" s="438" t="str">
        <f>'STUDENT PROFILE'!$C$46</f>
        <v>Anil</v>
      </c>
      <c r="AF242" s="427">
        <f>'STUDENT PROFILE'!$D$46</f>
        <v>2758</v>
      </c>
      <c r="AG242" s="431">
        <v>32</v>
      </c>
      <c r="AH242" s="429">
        <f t="shared" si="202"/>
        <v>28.8</v>
      </c>
      <c r="AI242" s="429">
        <f t="shared" si="203"/>
        <v>32</v>
      </c>
      <c r="AJ242" s="430" t="str">
        <f t="shared" si="204"/>
        <v>E1</v>
      </c>
      <c r="AK242" s="430" t="str">
        <f t="shared" si="205"/>
        <v>2</v>
      </c>
      <c r="AL242" s="429">
        <f t="shared" si="206"/>
        <v>2.4</v>
      </c>
      <c r="AM242" s="429">
        <f t="shared" si="207"/>
        <v>3</v>
      </c>
      <c r="AN242" s="429">
        <f t="shared" si="208"/>
        <v>9.6</v>
      </c>
      <c r="AO242" s="430">
        <f t="shared" si="209"/>
        <v>15</v>
      </c>
      <c r="AP242" s="430" t="str">
        <f t="shared" si="210"/>
        <v>E1</v>
      </c>
      <c r="AQ242" s="686"/>
      <c r="AR242" s="425">
        <f>'STUDENT PROFILE'!$A$46</f>
        <v>40</v>
      </c>
      <c r="AS242" s="438" t="str">
        <f>'STUDENT PROFILE'!$C$46</f>
        <v>Anil</v>
      </c>
      <c r="AT242" s="427">
        <f>'STUDENT PROFILE'!$D$46</f>
        <v>2758</v>
      </c>
      <c r="AU242" s="428">
        <v>4</v>
      </c>
      <c r="AV242" s="428">
        <v>4</v>
      </c>
      <c r="AW242" s="428">
        <v>4</v>
      </c>
      <c r="AX242" s="428"/>
      <c r="AY242" s="428"/>
      <c r="AZ242" s="428">
        <v>12</v>
      </c>
      <c r="BA242" s="429">
        <f t="shared" si="211"/>
        <v>24</v>
      </c>
      <c r="BB242" s="429">
        <f t="shared" si="212"/>
        <v>30</v>
      </c>
      <c r="BC242" s="430" t="str">
        <f t="shared" si="213"/>
        <v>E1</v>
      </c>
      <c r="BD242" s="430" t="str">
        <f t="shared" si="214"/>
        <v>2</v>
      </c>
      <c r="BE242" s="686"/>
      <c r="BF242" s="425">
        <f>'STUDENT PROFILE'!$A$46</f>
        <v>40</v>
      </c>
      <c r="BG242" s="438" t="str">
        <f>'STUDENT PROFILE'!$C$46</f>
        <v>Anil</v>
      </c>
      <c r="BH242" s="427">
        <f>'STUDENT PROFILE'!$D$46</f>
        <v>2758</v>
      </c>
      <c r="BI242" s="428">
        <v>4</v>
      </c>
      <c r="BJ242" s="428">
        <v>4</v>
      </c>
      <c r="BK242" s="428">
        <v>4</v>
      </c>
      <c r="BL242" s="428"/>
      <c r="BM242" s="428"/>
      <c r="BN242" s="428">
        <v>12</v>
      </c>
      <c r="BO242" s="429">
        <f t="shared" si="215"/>
        <v>24</v>
      </c>
      <c r="BP242" s="429">
        <f t="shared" si="216"/>
        <v>30</v>
      </c>
      <c r="BQ242" s="430" t="str">
        <f t="shared" si="217"/>
        <v>E1</v>
      </c>
      <c r="BR242" s="430" t="str">
        <f t="shared" si="218"/>
        <v>2</v>
      </c>
      <c r="BS242" s="686"/>
      <c r="BT242" s="464">
        <f>'STUDENT PROFILE'!$A$46</f>
        <v>40</v>
      </c>
      <c r="BU242" s="468" t="str">
        <f>'STUDENT PROFILE'!$C$46</f>
        <v>Anil</v>
      </c>
      <c r="BV242" s="466">
        <f>'STUDENT PROFILE'!$D$46</f>
        <v>2758</v>
      </c>
      <c r="BW242" s="431">
        <v>32</v>
      </c>
      <c r="BX242" s="429">
        <f t="shared" si="219"/>
        <v>29</v>
      </c>
      <c r="BY242" s="429">
        <f t="shared" si="220"/>
        <v>32</v>
      </c>
      <c r="BZ242" s="430" t="str">
        <f t="shared" si="221"/>
        <v>E1</v>
      </c>
      <c r="CA242" s="430" t="str">
        <f t="shared" si="222"/>
        <v>2</v>
      </c>
      <c r="CB242" s="429">
        <f t="shared" si="223"/>
        <v>3</v>
      </c>
      <c r="CC242" s="429">
        <f t="shared" si="224"/>
        <v>3</v>
      </c>
      <c r="CD242" s="429">
        <f t="shared" si="225"/>
        <v>9.6</v>
      </c>
      <c r="CE242" s="430">
        <f t="shared" si="226"/>
        <v>16</v>
      </c>
      <c r="CF242" s="430" t="str">
        <f t="shared" si="227"/>
        <v>E1</v>
      </c>
      <c r="CG242" s="686"/>
      <c r="CH242" s="425">
        <f>'STUDENT PROFILE'!$A$46</f>
        <v>40</v>
      </c>
      <c r="CI242" s="438" t="str">
        <f>'STUDENT PROFILE'!$C$46</f>
        <v>Anil</v>
      </c>
      <c r="CJ242" s="427">
        <f>'STUDENT PROFILE'!$D$46</f>
        <v>2758</v>
      </c>
      <c r="CK242" s="429">
        <f t="shared" si="185"/>
        <v>2.4</v>
      </c>
      <c r="CL242" s="429">
        <f t="shared" si="186"/>
        <v>3</v>
      </c>
      <c r="CM242" s="429">
        <f t="shared" si="187"/>
        <v>9.6</v>
      </c>
      <c r="CN242" s="430">
        <f t="shared" si="188"/>
        <v>15</v>
      </c>
      <c r="CO242" s="429">
        <f t="shared" si="189"/>
        <v>3</v>
      </c>
      <c r="CP242" s="429">
        <f t="shared" si="190"/>
        <v>3</v>
      </c>
      <c r="CQ242" s="429">
        <f t="shared" si="191"/>
        <v>9.6</v>
      </c>
      <c r="CR242" s="433">
        <f t="shared" si="192"/>
        <v>16</v>
      </c>
      <c r="CS242" s="433">
        <f t="shared" si="228"/>
        <v>29</v>
      </c>
      <c r="CT242" s="433">
        <f t="shared" si="229"/>
        <v>32</v>
      </c>
      <c r="CU242" s="430">
        <f t="shared" si="230"/>
        <v>31</v>
      </c>
      <c r="CV242" s="430" t="str">
        <f t="shared" si="231"/>
        <v>E1</v>
      </c>
      <c r="CW242" s="430" t="str">
        <f t="shared" si="232"/>
        <v>2</v>
      </c>
      <c r="CX242" s="686"/>
      <c r="CY242" s="425">
        <f>'STUDENT PROFILE'!$A$46</f>
        <v>40</v>
      </c>
      <c r="CZ242" s="438" t="str">
        <f>'STUDENT PROFILE'!$C$46</f>
        <v>Anil</v>
      </c>
      <c r="DA242" s="471">
        <f>'STUDENT PROFILE'!$D$46</f>
        <v>2758</v>
      </c>
      <c r="DB242" s="429" t="str">
        <f t="shared" si="233"/>
        <v>E1</v>
      </c>
      <c r="DC242" s="429" t="str">
        <f t="shared" si="234"/>
        <v>E1</v>
      </c>
      <c r="DD242" s="429" t="str">
        <f t="shared" si="235"/>
        <v>E1</v>
      </c>
      <c r="DE242" s="430" t="str">
        <f t="shared" si="236"/>
        <v>E1</v>
      </c>
      <c r="DF242" s="429" t="str">
        <f t="shared" si="237"/>
        <v>E1</v>
      </c>
      <c r="DG242" s="429" t="str">
        <f t="shared" si="238"/>
        <v>E1</v>
      </c>
      <c r="DH242" s="429" t="str">
        <f t="shared" si="239"/>
        <v>E1</v>
      </c>
      <c r="DI242" s="433">
        <f t="shared" si="240"/>
        <v>0</v>
      </c>
      <c r="DJ242" s="430" t="str">
        <f t="shared" si="241"/>
        <v>E1</v>
      </c>
      <c r="DK242" s="430" t="str">
        <f t="shared" si="242"/>
        <v>E1</v>
      </c>
      <c r="DL242" s="430" t="str">
        <f t="shared" si="243"/>
        <v>E1</v>
      </c>
    </row>
    <row r="243" spans="1:116" ht="15" customHeight="1">
      <c r="A243" s="686"/>
      <c r="B243" s="425">
        <f>'STUDENT PROFILE'!$A$47</f>
        <v>41</v>
      </c>
      <c r="C243" s="438" t="str">
        <f>'STUDENT PROFILE'!$C$47</f>
        <v>Ravi Kumar</v>
      </c>
      <c r="D243" s="427">
        <f>'STUDENT PROFILE'!$D$47</f>
        <v>2760</v>
      </c>
      <c r="E243" s="428">
        <v>2</v>
      </c>
      <c r="F243" s="428">
        <v>2</v>
      </c>
      <c r="G243" s="428">
        <v>2</v>
      </c>
      <c r="H243" s="428"/>
      <c r="I243" s="428"/>
      <c r="J243" s="428">
        <v>10</v>
      </c>
      <c r="K243" s="429">
        <f t="shared" si="194"/>
        <v>16</v>
      </c>
      <c r="L243" s="429">
        <f t="shared" si="195"/>
        <v>16</v>
      </c>
      <c r="M243" s="430" t="str">
        <f t="shared" si="196"/>
        <v>E2</v>
      </c>
      <c r="N243" s="430" t="str">
        <f t="shared" si="197"/>
        <v>3</v>
      </c>
      <c r="O243" s="728"/>
      <c r="P243" s="425">
        <f>'STUDENT PROFILE'!$A$47</f>
        <v>41</v>
      </c>
      <c r="Q243" s="438" t="str">
        <f>'STUDENT PROFILE'!$C$47</f>
        <v>Ravi Kumar</v>
      </c>
      <c r="R243" s="427">
        <f>'STUDENT PROFILE'!$D$47</f>
        <v>2760</v>
      </c>
      <c r="S243" s="428">
        <v>2</v>
      </c>
      <c r="T243" s="428">
        <v>2</v>
      </c>
      <c r="U243" s="428">
        <v>2</v>
      </c>
      <c r="V243" s="428"/>
      <c r="W243" s="428"/>
      <c r="X243" s="428">
        <v>10</v>
      </c>
      <c r="Y243" s="429">
        <f t="shared" si="198"/>
        <v>16</v>
      </c>
      <c r="Z243" s="429">
        <f t="shared" si="199"/>
        <v>20</v>
      </c>
      <c r="AA243" s="430" t="str">
        <f t="shared" si="200"/>
        <v>E2</v>
      </c>
      <c r="AB243" s="430" t="str">
        <f t="shared" si="201"/>
        <v>3</v>
      </c>
      <c r="AC243" s="686"/>
      <c r="AD243" s="425">
        <f>'STUDENT PROFILE'!$A$47</f>
        <v>41</v>
      </c>
      <c r="AE243" s="438" t="str">
        <f>'STUDENT PROFILE'!$C$47</f>
        <v>Ravi Kumar</v>
      </c>
      <c r="AF243" s="427">
        <f>'STUDENT PROFILE'!$D$47</f>
        <v>2760</v>
      </c>
      <c r="AG243" s="440">
        <v>20</v>
      </c>
      <c r="AH243" s="429">
        <f t="shared" si="202"/>
        <v>18</v>
      </c>
      <c r="AI243" s="429">
        <f t="shared" si="203"/>
        <v>20</v>
      </c>
      <c r="AJ243" s="430" t="str">
        <f t="shared" si="204"/>
        <v>E2</v>
      </c>
      <c r="AK243" s="430" t="str">
        <f t="shared" si="205"/>
        <v>3</v>
      </c>
      <c r="AL243" s="429">
        <f t="shared" si="206"/>
        <v>1.6</v>
      </c>
      <c r="AM243" s="429">
        <f t="shared" si="207"/>
        <v>2</v>
      </c>
      <c r="AN243" s="429">
        <f t="shared" si="208"/>
        <v>6</v>
      </c>
      <c r="AO243" s="430">
        <f t="shared" si="209"/>
        <v>10</v>
      </c>
      <c r="AP243" s="430" t="str">
        <f t="shared" si="210"/>
        <v>E2</v>
      </c>
      <c r="AQ243" s="686"/>
      <c r="AR243" s="425">
        <f>'STUDENT PROFILE'!$A$47</f>
        <v>41</v>
      </c>
      <c r="AS243" s="438" t="str">
        <f>'STUDENT PROFILE'!$C$47</f>
        <v>Ravi Kumar</v>
      </c>
      <c r="AT243" s="427">
        <f>'STUDENT PROFILE'!$D$47</f>
        <v>2760</v>
      </c>
      <c r="AU243" s="428">
        <v>2</v>
      </c>
      <c r="AV243" s="428">
        <v>2</v>
      </c>
      <c r="AW243" s="428">
        <v>2</v>
      </c>
      <c r="AX243" s="428"/>
      <c r="AY243" s="428"/>
      <c r="AZ243" s="428">
        <v>10</v>
      </c>
      <c r="BA243" s="429">
        <f t="shared" si="211"/>
        <v>16</v>
      </c>
      <c r="BB243" s="429">
        <f t="shared" si="212"/>
        <v>20</v>
      </c>
      <c r="BC243" s="430" t="str">
        <f t="shared" si="213"/>
        <v>E2</v>
      </c>
      <c r="BD243" s="430" t="str">
        <f t="shared" si="214"/>
        <v>3</v>
      </c>
      <c r="BE243" s="686"/>
      <c r="BF243" s="425">
        <f>'STUDENT PROFILE'!$A$47</f>
        <v>41</v>
      </c>
      <c r="BG243" s="438" t="str">
        <f>'STUDENT PROFILE'!$C$47</f>
        <v>Ravi Kumar</v>
      </c>
      <c r="BH243" s="427">
        <f>'STUDENT PROFILE'!$D$47</f>
        <v>2760</v>
      </c>
      <c r="BI243" s="428">
        <v>2</v>
      </c>
      <c r="BJ243" s="428">
        <v>2</v>
      </c>
      <c r="BK243" s="428">
        <v>2</v>
      </c>
      <c r="BL243" s="428"/>
      <c r="BM243" s="428"/>
      <c r="BN243" s="428">
        <v>10</v>
      </c>
      <c r="BO243" s="429">
        <f t="shared" si="215"/>
        <v>16</v>
      </c>
      <c r="BP243" s="429">
        <f t="shared" si="216"/>
        <v>20</v>
      </c>
      <c r="BQ243" s="430" t="str">
        <f t="shared" si="217"/>
        <v>E2</v>
      </c>
      <c r="BR243" s="430" t="str">
        <f t="shared" si="218"/>
        <v>3</v>
      </c>
      <c r="BS243" s="686"/>
      <c r="BT243" s="464">
        <f>'STUDENT PROFILE'!$A$47</f>
        <v>41</v>
      </c>
      <c r="BU243" s="468" t="str">
        <f>'STUDENT PROFILE'!$C$47</f>
        <v>Ravi Kumar</v>
      </c>
      <c r="BV243" s="466">
        <f>'STUDENT PROFILE'!$D$47</f>
        <v>2760</v>
      </c>
      <c r="BW243" s="440">
        <v>20</v>
      </c>
      <c r="BX243" s="429">
        <f t="shared" si="219"/>
        <v>18</v>
      </c>
      <c r="BY243" s="429">
        <f t="shared" si="220"/>
        <v>20</v>
      </c>
      <c r="BZ243" s="430" t="str">
        <f t="shared" si="221"/>
        <v>E2</v>
      </c>
      <c r="CA243" s="430" t="str">
        <f t="shared" si="222"/>
        <v>3</v>
      </c>
      <c r="CB243" s="429">
        <f t="shared" si="223"/>
        <v>2</v>
      </c>
      <c r="CC243" s="429">
        <f t="shared" si="224"/>
        <v>2</v>
      </c>
      <c r="CD243" s="429">
        <f t="shared" si="225"/>
        <v>6</v>
      </c>
      <c r="CE243" s="430">
        <f t="shared" si="226"/>
        <v>10</v>
      </c>
      <c r="CF243" s="430" t="str">
        <f t="shared" si="227"/>
        <v>E2</v>
      </c>
      <c r="CG243" s="686"/>
      <c r="CH243" s="425">
        <f>'STUDENT PROFILE'!$A$47</f>
        <v>41</v>
      </c>
      <c r="CI243" s="438" t="str">
        <f>'STUDENT PROFILE'!$C$47</f>
        <v>Ravi Kumar</v>
      </c>
      <c r="CJ243" s="427">
        <f>'STUDENT PROFILE'!$D$47</f>
        <v>2760</v>
      </c>
      <c r="CK243" s="429">
        <f t="shared" si="185"/>
        <v>1.6</v>
      </c>
      <c r="CL243" s="429">
        <f t="shared" si="186"/>
        <v>2</v>
      </c>
      <c r="CM243" s="429">
        <f t="shared" si="187"/>
        <v>6</v>
      </c>
      <c r="CN243" s="430">
        <f t="shared" si="188"/>
        <v>10</v>
      </c>
      <c r="CO243" s="429">
        <f t="shared" si="189"/>
        <v>2</v>
      </c>
      <c r="CP243" s="429">
        <f t="shared" si="190"/>
        <v>2</v>
      </c>
      <c r="CQ243" s="429">
        <f t="shared" si="191"/>
        <v>6</v>
      </c>
      <c r="CR243" s="433">
        <f t="shared" si="192"/>
        <v>10</v>
      </c>
      <c r="CS243" s="433">
        <f t="shared" si="228"/>
        <v>19</v>
      </c>
      <c r="CT243" s="433">
        <f t="shared" si="229"/>
        <v>20</v>
      </c>
      <c r="CU243" s="430">
        <f t="shared" si="230"/>
        <v>20</v>
      </c>
      <c r="CV243" s="430" t="str">
        <f t="shared" si="231"/>
        <v>E2</v>
      </c>
      <c r="CW243" s="430" t="str">
        <f t="shared" si="232"/>
        <v>3</v>
      </c>
      <c r="CX243" s="686"/>
      <c r="CY243" s="425">
        <f>'STUDENT PROFILE'!$A$47</f>
        <v>41</v>
      </c>
      <c r="CZ243" s="438" t="str">
        <f>'STUDENT PROFILE'!$C$47</f>
        <v>Ravi Kumar</v>
      </c>
      <c r="DA243" s="471">
        <f>'STUDENT PROFILE'!$D$47</f>
        <v>2760</v>
      </c>
      <c r="DB243" s="429" t="str">
        <f t="shared" si="233"/>
        <v>E2</v>
      </c>
      <c r="DC243" s="429" t="str">
        <f t="shared" si="234"/>
        <v>E2</v>
      </c>
      <c r="DD243" s="429" t="str">
        <f t="shared" si="235"/>
        <v>E2</v>
      </c>
      <c r="DE243" s="430" t="str">
        <f t="shared" si="236"/>
        <v>E2</v>
      </c>
      <c r="DF243" s="429" t="str">
        <f t="shared" si="237"/>
        <v>E2</v>
      </c>
      <c r="DG243" s="429" t="str">
        <f t="shared" si="238"/>
        <v>E2</v>
      </c>
      <c r="DH243" s="429" t="str">
        <f t="shared" si="239"/>
        <v>E2</v>
      </c>
      <c r="DI243" s="433">
        <f t="shared" si="240"/>
        <v>0</v>
      </c>
      <c r="DJ243" s="430" t="str">
        <f t="shared" si="241"/>
        <v>E2</v>
      </c>
      <c r="DK243" s="430" t="str">
        <f t="shared" si="242"/>
        <v>E2</v>
      </c>
      <c r="DL243" s="430" t="str">
        <f t="shared" si="243"/>
        <v>E2</v>
      </c>
    </row>
    <row r="244" spans="1:116" ht="15" customHeight="1">
      <c r="A244" s="686"/>
      <c r="B244" s="425">
        <f>'STUDENT PROFILE'!$A$48</f>
        <v>42</v>
      </c>
      <c r="C244" s="438" t="str">
        <f>'STUDENT PROFILE'!$C$48</f>
        <v>Manoj Kumar</v>
      </c>
      <c r="D244" s="427">
        <f>'STUDENT PROFILE'!$D$48</f>
        <v>2762</v>
      </c>
      <c r="E244" s="428">
        <v>2</v>
      </c>
      <c r="F244" s="428">
        <v>2</v>
      </c>
      <c r="G244" s="428">
        <v>2</v>
      </c>
      <c r="H244" s="428"/>
      <c r="I244" s="428"/>
      <c r="J244" s="428">
        <v>10</v>
      </c>
      <c r="K244" s="429">
        <f t="shared" si="194"/>
        <v>16</v>
      </c>
      <c r="L244" s="429">
        <f t="shared" si="195"/>
        <v>16</v>
      </c>
      <c r="M244" s="430" t="str">
        <f t="shared" si="196"/>
        <v>E2</v>
      </c>
      <c r="N244" s="430" t="str">
        <f t="shared" si="197"/>
        <v>3</v>
      </c>
      <c r="O244" s="728"/>
      <c r="P244" s="425">
        <f>'STUDENT PROFILE'!$A$48</f>
        <v>42</v>
      </c>
      <c r="Q244" s="438" t="str">
        <f>'STUDENT PROFILE'!$C$48</f>
        <v>Manoj Kumar</v>
      </c>
      <c r="R244" s="427">
        <f>'STUDENT PROFILE'!$D$48</f>
        <v>2762</v>
      </c>
      <c r="S244" s="428">
        <v>2</v>
      </c>
      <c r="T244" s="428">
        <v>2</v>
      </c>
      <c r="U244" s="428">
        <v>2</v>
      </c>
      <c r="V244" s="428"/>
      <c r="W244" s="428"/>
      <c r="X244" s="428">
        <v>10</v>
      </c>
      <c r="Y244" s="429">
        <f t="shared" si="198"/>
        <v>16</v>
      </c>
      <c r="Z244" s="429">
        <f t="shared" si="199"/>
        <v>20</v>
      </c>
      <c r="AA244" s="430" t="str">
        <f t="shared" si="200"/>
        <v>E2</v>
      </c>
      <c r="AB244" s="430" t="str">
        <f t="shared" si="201"/>
        <v>3</v>
      </c>
      <c r="AC244" s="686"/>
      <c r="AD244" s="425">
        <f>'STUDENT PROFILE'!$A$48</f>
        <v>42</v>
      </c>
      <c r="AE244" s="438" t="str">
        <f>'STUDENT PROFILE'!$C$48</f>
        <v>Manoj Kumar</v>
      </c>
      <c r="AF244" s="427">
        <f>'STUDENT PROFILE'!$D$48</f>
        <v>2762</v>
      </c>
      <c r="AG244" s="440">
        <v>20</v>
      </c>
      <c r="AH244" s="429">
        <f t="shared" si="202"/>
        <v>18</v>
      </c>
      <c r="AI244" s="429">
        <f t="shared" si="203"/>
        <v>20</v>
      </c>
      <c r="AJ244" s="430" t="str">
        <f t="shared" si="204"/>
        <v>E2</v>
      </c>
      <c r="AK244" s="430" t="str">
        <f t="shared" si="205"/>
        <v>3</v>
      </c>
      <c r="AL244" s="429">
        <f t="shared" si="206"/>
        <v>1.6</v>
      </c>
      <c r="AM244" s="429">
        <f t="shared" si="207"/>
        <v>2</v>
      </c>
      <c r="AN244" s="429">
        <f t="shared" si="208"/>
        <v>6</v>
      </c>
      <c r="AO244" s="430">
        <f t="shared" si="209"/>
        <v>10</v>
      </c>
      <c r="AP244" s="430" t="str">
        <f t="shared" si="210"/>
        <v>E2</v>
      </c>
      <c r="AQ244" s="686"/>
      <c r="AR244" s="425">
        <f>'STUDENT PROFILE'!$A$48</f>
        <v>42</v>
      </c>
      <c r="AS244" s="438" t="str">
        <f>'STUDENT PROFILE'!$C$48</f>
        <v>Manoj Kumar</v>
      </c>
      <c r="AT244" s="427">
        <f>'STUDENT PROFILE'!$D$48</f>
        <v>2762</v>
      </c>
      <c r="AU244" s="428">
        <v>2</v>
      </c>
      <c r="AV244" s="428">
        <v>2</v>
      </c>
      <c r="AW244" s="428">
        <v>2</v>
      </c>
      <c r="AX244" s="428"/>
      <c r="AY244" s="428"/>
      <c r="AZ244" s="428">
        <v>10</v>
      </c>
      <c r="BA244" s="429">
        <f t="shared" si="211"/>
        <v>16</v>
      </c>
      <c r="BB244" s="429">
        <f t="shared" si="212"/>
        <v>20</v>
      </c>
      <c r="BC244" s="430" t="str">
        <f t="shared" si="213"/>
        <v>E2</v>
      </c>
      <c r="BD244" s="430" t="str">
        <f t="shared" si="214"/>
        <v>3</v>
      </c>
      <c r="BE244" s="686"/>
      <c r="BF244" s="425">
        <f>'STUDENT PROFILE'!$A$48</f>
        <v>42</v>
      </c>
      <c r="BG244" s="438" t="str">
        <f>'STUDENT PROFILE'!$C$48</f>
        <v>Manoj Kumar</v>
      </c>
      <c r="BH244" s="427">
        <f>'STUDENT PROFILE'!$D$48</f>
        <v>2762</v>
      </c>
      <c r="BI244" s="428">
        <v>2</v>
      </c>
      <c r="BJ244" s="428">
        <v>2</v>
      </c>
      <c r="BK244" s="428">
        <v>2</v>
      </c>
      <c r="BL244" s="428"/>
      <c r="BM244" s="428"/>
      <c r="BN244" s="428">
        <v>10</v>
      </c>
      <c r="BO244" s="429">
        <f t="shared" si="215"/>
        <v>16</v>
      </c>
      <c r="BP244" s="429">
        <f t="shared" si="216"/>
        <v>20</v>
      </c>
      <c r="BQ244" s="430" t="str">
        <f t="shared" si="217"/>
        <v>E2</v>
      </c>
      <c r="BR244" s="430" t="str">
        <f t="shared" si="218"/>
        <v>3</v>
      </c>
      <c r="BS244" s="686"/>
      <c r="BT244" s="464">
        <f>'STUDENT PROFILE'!$A$48</f>
        <v>42</v>
      </c>
      <c r="BU244" s="468" t="str">
        <f>'STUDENT PROFILE'!$C$48</f>
        <v>Manoj Kumar</v>
      </c>
      <c r="BV244" s="466">
        <f>'STUDENT PROFILE'!$D$48</f>
        <v>2762</v>
      </c>
      <c r="BW244" s="440">
        <v>20</v>
      </c>
      <c r="BX244" s="429">
        <f t="shared" si="219"/>
        <v>18</v>
      </c>
      <c r="BY244" s="429">
        <f t="shared" si="220"/>
        <v>20</v>
      </c>
      <c r="BZ244" s="430" t="str">
        <f t="shared" si="221"/>
        <v>E2</v>
      </c>
      <c r="CA244" s="430" t="str">
        <f t="shared" si="222"/>
        <v>3</v>
      </c>
      <c r="CB244" s="429">
        <f t="shared" si="223"/>
        <v>2</v>
      </c>
      <c r="CC244" s="429">
        <f t="shared" si="224"/>
        <v>2</v>
      </c>
      <c r="CD244" s="429">
        <f t="shared" si="225"/>
        <v>6</v>
      </c>
      <c r="CE244" s="430">
        <f t="shared" si="226"/>
        <v>10</v>
      </c>
      <c r="CF244" s="430" t="str">
        <f t="shared" si="227"/>
        <v>E2</v>
      </c>
      <c r="CG244" s="686"/>
      <c r="CH244" s="425">
        <f>'STUDENT PROFILE'!$A$48</f>
        <v>42</v>
      </c>
      <c r="CI244" s="438" t="str">
        <f>'STUDENT PROFILE'!$C$48</f>
        <v>Manoj Kumar</v>
      </c>
      <c r="CJ244" s="427">
        <f>'STUDENT PROFILE'!$D$48</f>
        <v>2762</v>
      </c>
      <c r="CK244" s="429">
        <f t="shared" si="185"/>
        <v>1.6</v>
      </c>
      <c r="CL244" s="429">
        <f t="shared" si="186"/>
        <v>2</v>
      </c>
      <c r="CM244" s="429">
        <f t="shared" si="187"/>
        <v>6</v>
      </c>
      <c r="CN244" s="430">
        <f t="shared" si="188"/>
        <v>10</v>
      </c>
      <c r="CO244" s="429">
        <f t="shared" si="189"/>
        <v>2</v>
      </c>
      <c r="CP244" s="429">
        <f t="shared" si="190"/>
        <v>2</v>
      </c>
      <c r="CQ244" s="429">
        <f t="shared" si="191"/>
        <v>6</v>
      </c>
      <c r="CR244" s="433">
        <f t="shared" si="192"/>
        <v>10</v>
      </c>
      <c r="CS244" s="433">
        <f t="shared" si="228"/>
        <v>19</v>
      </c>
      <c r="CT244" s="433">
        <f t="shared" si="229"/>
        <v>20</v>
      </c>
      <c r="CU244" s="430">
        <f t="shared" si="230"/>
        <v>20</v>
      </c>
      <c r="CV244" s="430" t="str">
        <f t="shared" si="231"/>
        <v>E2</v>
      </c>
      <c r="CW244" s="430" t="str">
        <f t="shared" si="232"/>
        <v>3</v>
      </c>
      <c r="CX244" s="686"/>
      <c r="CY244" s="425">
        <f>'STUDENT PROFILE'!$A$48</f>
        <v>42</v>
      </c>
      <c r="CZ244" s="438" t="str">
        <f>'STUDENT PROFILE'!$C$48</f>
        <v>Manoj Kumar</v>
      </c>
      <c r="DA244" s="471">
        <f>'STUDENT PROFILE'!$D$48</f>
        <v>2762</v>
      </c>
      <c r="DB244" s="429" t="str">
        <f t="shared" si="233"/>
        <v>E2</v>
      </c>
      <c r="DC244" s="429" t="str">
        <f t="shared" si="234"/>
        <v>E2</v>
      </c>
      <c r="DD244" s="429" t="str">
        <f t="shared" si="235"/>
        <v>E2</v>
      </c>
      <c r="DE244" s="430" t="str">
        <f t="shared" si="236"/>
        <v>E2</v>
      </c>
      <c r="DF244" s="429" t="str">
        <f t="shared" si="237"/>
        <v>E2</v>
      </c>
      <c r="DG244" s="429" t="str">
        <f t="shared" si="238"/>
        <v>E2</v>
      </c>
      <c r="DH244" s="429" t="str">
        <f t="shared" si="239"/>
        <v>E2</v>
      </c>
      <c r="DI244" s="433">
        <f t="shared" si="240"/>
        <v>0</v>
      </c>
      <c r="DJ244" s="430" t="str">
        <f t="shared" si="241"/>
        <v>E2</v>
      </c>
      <c r="DK244" s="430" t="str">
        <f t="shared" si="242"/>
        <v>E2</v>
      </c>
      <c r="DL244" s="430" t="str">
        <f t="shared" si="243"/>
        <v>E2</v>
      </c>
    </row>
    <row r="245" spans="1:116" ht="15" customHeight="1">
      <c r="A245" s="686"/>
      <c r="B245" s="425">
        <f>'STUDENT PROFILE'!$A$49</f>
        <v>43</v>
      </c>
      <c r="C245" s="438" t="str">
        <f>'STUDENT PROFILE'!$C$49</f>
        <v>Nikesh</v>
      </c>
      <c r="D245" s="427">
        <f>'STUDENT PROFILE'!$D$49</f>
        <v>2763</v>
      </c>
      <c r="E245" s="428">
        <v>2</v>
      </c>
      <c r="F245" s="428">
        <v>2</v>
      </c>
      <c r="G245" s="428">
        <v>2</v>
      </c>
      <c r="H245" s="428"/>
      <c r="I245" s="428"/>
      <c r="J245" s="428">
        <v>10</v>
      </c>
      <c r="K245" s="429">
        <f t="shared" si="194"/>
        <v>16</v>
      </c>
      <c r="L245" s="429">
        <f t="shared" si="195"/>
        <v>16</v>
      </c>
      <c r="M245" s="430" t="str">
        <f t="shared" si="196"/>
        <v>E2</v>
      </c>
      <c r="N245" s="430" t="str">
        <f t="shared" si="197"/>
        <v>3</v>
      </c>
      <c r="O245" s="728"/>
      <c r="P245" s="425">
        <f>'STUDENT PROFILE'!$A$49</f>
        <v>43</v>
      </c>
      <c r="Q245" s="438" t="str">
        <f>'STUDENT PROFILE'!$C$49</f>
        <v>Nikesh</v>
      </c>
      <c r="R245" s="427">
        <f>'STUDENT PROFILE'!$D$49</f>
        <v>2763</v>
      </c>
      <c r="S245" s="428">
        <v>2</v>
      </c>
      <c r="T245" s="428">
        <v>2</v>
      </c>
      <c r="U245" s="428">
        <v>2</v>
      </c>
      <c r="V245" s="428"/>
      <c r="W245" s="428"/>
      <c r="X245" s="428">
        <v>10</v>
      </c>
      <c r="Y245" s="429">
        <f t="shared" si="198"/>
        <v>16</v>
      </c>
      <c r="Z245" s="429">
        <f t="shared" si="199"/>
        <v>20</v>
      </c>
      <c r="AA245" s="430" t="str">
        <f t="shared" si="200"/>
        <v>E2</v>
      </c>
      <c r="AB245" s="430" t="str">
        <f t="shared" si="201"/>
        <v>3</v>
      </c>
      <c r="AC245" s="686"/>
      <c r="AD245" s="425">
        <f>'STUDENT PROFILE'!$A$49</f>
        <v>43</v>
      </c>
      <c r="AE245" s="438" t="str">
        <f>'STUDENT PROFILE'!$C$49</f>
        <v>Nikesh</v>
      </c>
      <c r="AF245" s="427">
        <f>'STUDENT PROFILE'!$D$49</f>
        <v>2763</v>
      </c>
      <c r="AG245" s="440">
        <v>20</v>
      </c>
      <c r="AH245" s="429">
        <f t="shared" si="202"/>
        <v>18</v>
      </c>
      <c r="AI245" s="429">
        <f t="shared" si="203"/>
        <v>20</v>
      </c>
      <c r="AJ245" s="430" t="str">
        <f t="shared" si="204"/>
        <v>E2</v>
      </c>
      <c r="AK245" s="430" t="str">
        <f t="shared" si="205"/>
        <v>3</v>
      </c>
      <c r="AL245" s="429">
        <f t="shared" si="206"/>
        <v>1.6</v>
      </c>
      <c r="AM245" s="429">
        <f t="shared" si="207"/>
        <v>2</v>
      </c>
      <c r="AN245" s="429">
        <f t="shared" si="208"/>
        <v>6</v>
      </c>
      <c r="AO245" s="430">
        <f t="shared" si="209"/>
        <v>10</v>
      </c>
      <c r="AP245" s="430" t="str">
        <f t="shared" si="210"/>
        <v>E2</v>
      </c>
      <c r="AQ245" s="686"/>
      <c r="AR245" s="425">
        <f>'STUDENT PROFILE'!$A$49</f>
        <v>43</v>
      </c>
      <c r="AS245" s="438" t="str">
        <f>'STUDENT PROFILE'!$C$49</f>
        <v>Nikesh</v>
      </c>
      <c r="AT245" s="427">
        <f>'STUDENT PROFILE'!$D$49</f>
        <v>2763</v>
      </c>
      <c r="AU245" s="428">
        <v>2</v>
      </c>
      <c r="AV245" s="428">
        <v>2</v>
      </c>
      <c r="AW245" s="428">
        <v>2</v>
      </c>
      <c r="AX245" s="428"/>
      <c r="AY245" s="428"/>
      <c r="AZ245" s="428">
        <v>10</v>
      </c>
      <c r="BA245" s="429">
        <f t="shared" si="211"/>
        <v>16</v>
      </c>
      <c r="BB245" s="429">
        <f t="shared" si="212"/>
        <v>20</v>
      </c>
      <c r="BC245" s="430" t="str">
        <f t="shared" si="213"/>
        <v>E2</v>
      </c>
      <c r="BD245" s="430" t="str">
        <f t="shared" si="214"/>
        <v>3</v>
      </c>
      <c r="BE245" s="686"/>
      <c r="BF245" s="425">
        <f>'STUDENT PROFILE'!$A$49</f>
        <v>43</v>
      </c>
      <c r="BG245" s="438" t="str">
        <f>'STUDENT PROFILE'!$C$49</f>
        <v>Nikesh</v>
      </c>
      <c r="BH245" s="427">
        <f>'STUDENT PROFILE'!$D$49</f>
        <v>2763</v>
      </c>
      <c r="BI245" s="428">
        <v>2</v>
      </c>
      <c r="BJ245" s="428">
        <v>2</v>
      </c>
      <c r="BK245" s="428">
        <v>2</v>
      </c>
      <c r="BL245" s="428"/>
      <c r="BM245" s="428"/>
      <c r="BN245" s="428">
        <v>10</v>
      </c>
      <c r="BO245" s="429">
        <f t="shared" si="215"/>
        <v>16</v>
      </c>
      <c r="BP245" s="429">
        <f t="shared" si="216"/>
        <v>20</v>
      </c>
      <c r="BQ245" s="430" t="str">
        <f t="shared" si="217"/>
        <v>E2</v>
      </c>
      <c r="BR245" s="430" t="str">
        <f t="shared" si="218"/>
        <v>3</v>
      </c>
      <c r="BS245" s="686"/>
      <c r="BT245" s="464">
        <f>'STUDENT PROFILE'!$A$49</f>
        <v>43</v>
      </c>
      <c r="BU245" s="468" t="str">
        <f>'STUDENT PROFILE'!$C$49</f>
        <v>Nikesh</v>
      </c>
      <c r="BV245" s="466">
        <f>'STUDENT PROFILE'!$D$49</f>
        <v>2763</v>
      </c>
      <c r="BW245" s="440">
        <v>20</v>
      </c>
      <c r="BX245" s="429">
        <f t="shared" si="219"/>
        <v>18</v>
      </c>
      <c r="BY245" s="429">
        <f t="shared" si="220"/>
        <v>20</v>
      </c>
      <c r="BZ245" s="430" t="str">
        <f t="shared" si="221"/>
        <v>E2</v>
      </c>
      <c r="CA245" s="430" t="str">
        <f t="shared" si="222"/>
        <v>3</v>
      </c>
      <c r="CB245" s="429">
        <f t="shared" si="223"/>
        <v>2</v>
      </c>
      <c r="CC245" s="429">
        <f t="shared" si="224"/>
        <v>2</v>
      </c>
      <c r="CD245" s="429">
        <f t="shared" si="225"/>
        <v>6</v>
      </c>
      <c r="CE245" s="430">
        <f t="shared" si="226"/>
        <v>10</v>
      </c>
      <c r="CF245" s="430" t="str">
        <f t="shared" si="227"/>
        <v>E2</v>
      </c>
      <c r="CG245" s="686"/>
      <c r="CH245" s="425">
        <f>'STUDENT PROFILE'!$A$49</f>
        <v>43</v>
      </c>
      <c r="CI245" s="438" t="str">
        <f>'STUDENT PROFILE'!$C$49</f>
        <v>Nikesh</v>
      </c>
      <c r="CJ245" s="427">
        <f>'STUDENT PROFILE'!$D$49</f>
        <v>2763</v>
      </c>
      <c r="CK245" s="429">
        <f t="shared" si="185"/>
        <v>1.6</v>
      </c>
      <c r="CL245" s="429">
        <f t="shared" si="186"/>
        <v>2</v>
      </c>
      <c r="CM245" s="429">
        <f t="shared" si="187"/>
        <v>6</v>
      </c>
      <c r="CN245" s="430">
        <f t="shared" si="188"/>
        <v>10</v>
      </c>
      <c r="CO245" s="429">
        <f t="shared" si="189"/>
        <v>2</v>
      </c>
      <c r="CP245" s="429">
        <f t="shared" si="190"/>
        <v>2</v>
      </c>
      <c r="CQ245" s="429">
        <f t="shared" si="191"/>
        <v>6</v>
      </c>
      <c r="CR245" s="433">
        <f t="shared" si="192"/>
        <v>10</v>
      </c>
      <c r="CS245" s="433">
        <f t="shared" si="228"/>
        <v>19</v>
      </c>
      <c r="CT245" s="433">
        <f t="shared" si="229"/>
        <v>20</v>
      </c>
      <c r="CU245" s="430">
        <f t="shared" si="230"/>
        <v>20</v>
      </c>
      <c r="CV245" s="430" t="str">
        <f t="shared" si="231"/>
        <v>E2</v>
      </c>
      <c r="CW245" s="430" t="str">
        <f t="shared" si="232"/>
        <v>3</v>
      </c>
      <c r="CX245" s="686"/>
      <c r="CY245" s="425">
        <f>'STUDENT PROFILE'!$A$49</f>
        <v>43</v>
      </c>
      <c r="CZ245" s="438" t="str">
        <f>'STUDENT PROFILE'!$C$49</f>
        <v>Nikesh</v>
      </c>
      <c r="DA245" s="471">
        <f>'STUDENT PROFILE'!$D$49</f>
        <v>2763</v>
      </c>
      <c r="DB245" s="429" t="str">
        <f t="shared" si="233"/>
        <v>E2</v>
      </c>
      <c r="DC245" s="429" t="str">
        <f t="shared" si="234"/>
        <v>E2</v>
      </c>
      <c r="DD245" s="429" t="str">
        <f t="shared" si="235"/>
        <v>E2</v>
      </c>
      <c r="DE245" s="430" t="str">
        <f t="shared" si="236"/>
        <v>E2</v>
      </c>
      <c r="DF245" s="429" t="str">
        <f t="shared" si="237"/>
        <v>E2</v>
      </c>
      <c r="DG245" s="429" t="str">
        <f t="shared" si="238"/>
        <v>E2</v>
      </c>
      <c r="DH245" s="429" t="str">
        <f t="shared" si="239"/>
        <v>E2</v>
      </c>
      <c r="DI245" s="433">
        <f t="shared" si="240"/>
        <v>0</v>
      </c>
      <c r="DJ245" s="430" t="str">
        <f t="shared" si="241"/>
        <v>E2</v>
      </c>
      <c r="DK245" s="430" t="str">
        <f t="shared" si="242"/>
        <v>E2</v>
      </c>
      <c r="DL245" s="430" t="str">
        <f t="shared" si="243"/>
        <v>E2</v>
      </c>
    </row>
    <row r="246" spans="1:116" ht="15" customHeight="1">
      <c r="A246" s="686"/>
      <c r="B246" s="425">
        <f>'STUDENT PROFILE'!$A$50</f>
        <v>44</v>
      </c>
      <c r="C246" s="438" t="str">
        <f>'STUDENT PROFILE'!$C$50</f>
        <v>Ankita</v>
      </c>
      <c r="D246" s="427">
        <f>'STUDENT PROFILE'!$D$50</f>
        <v>2765</v>
      </c>
      <c r="E246" s="428">
        <v>2</v>
      </c>
      <c r="F246" s="428">
        <v>2</v>
      </c>
      <c r="G246" s="428">
        <v>2</v>
      </c>
      <c r="H246" s="428"/>
      <c r="I246" s="428"/>
      <c r="J246" s="428">
        <v>10</v>
      </c>
      <c r="K246" s="429">
        <f t="shared" si="194"/>
        <v>16</v>
      </c>
      <c r="L246" s="429">
        <f t="shared" si="195"/>
        <v>16</v>
      </c>
      <c r="M246" s="430" t="str">
        <f t="shared" si="196"/>
        <v>E2</v>
      </c>
      <c r="N246" s="430" t="str">
        <f t="shared" si="197"/>
        <v>3</v>
      </c>
      <c r="O246" s="728"/>
      <c r="P246" s="425">
        <f>'STUDENT PROFILE'!$A$50</f>
        <v>44</v>
      </c>
      <c r="Q246" s="438" t="str">
        <f>'STUDENT PROFILE'!$C$50</f>
        <v>Ankita</v>
      </c>
      <c r="R246" s="427">
        <f>'STUDENT PROFILE'!$D$50</f>
        <v>2765</v>
      </c>
      <c r="S246" s="428">
        <v>2</v>
      </c>
      <c r="T246" s="428">
        <v>2</v>
      </c>
      <c r="U246" s="428">
        <v>2</v>
      </c>
      <c r="V246" s="428"/>
      <c r="W246" s="428"/>
      <c r="X246" s="428">
        <v>10</v>
      </c>
      <c r="Y246" s="429">
        <f t="shared" si="198"/>
        <v>16</v>
      </c>
      <c r="Z246" s="429">
        <f t="shared" si="199"/>
        <v>20</v>
      </c>
      <c r="AA246" s="430" t="str">
        <f t="shared" si="200"/>
        <v>E2</v>
      </c>
      <c r="AB246" s="430" t="str">
        <f t="shared" si="201"/>
        <v>3</v>
      </c>
      <c r="AC246" s="686"/>
      <c r="AD246" s="425">
        <f>'STUDENT PROFILE'!$A$50</f>
        <v>44</v>
      </c>
      <c r="AE246" s="438" t="str">
        <f>'STUDENT PROFILE'!$C$50</f>
        <v>Ankita</v>
      </c>
      <c r="AF246" s="427">
        <f>'STUDENT PROFILE'!$D$50</f>
        <v>2765</v>
      </c>
      <c r="AG246" s="440">
        <v>20</v>
      </c>
      <c r="AH246" s="429">
        <f t="shared" si="202"/>
        <v>18</v>
      </c>
      <c r="AI246" s="429">
        <f t="shared" si="203"/>
        <v>20</v>
      </c>
      <c r="AJ246" s="430" t="str">
        <f t="shared" si="204"/>
        <v>E2</v>
      </c>
      <c r="AK246" s="430" t="str">
        <f t="shared" si="205"/>
        <v>3</v>
      </c>
      <c r="AL246" s="429">
        <f t="shared" si="206"/>
        <v>1.6</v>
      </c>
      <c r="AM246" s="429">
        <f t="shared" si="207"/>
        <v>2</v>
      </c>
      <c r="AN246" s="429">
        <f t="shared" si="208"/>
        <v>6</v>
      </c>
      <c r="AO246" s="430">
        <f t="shared" si="209"/>
        <v>10</v>
      </c>
      <c r="AP246" s="430" t="str">
        <f t="shared" si="210"/>
        <v>E2</v>
      </c>
      <c r="AQ246" s="686"/>
      <c r="AR246" s="425">
        <f>'STUDENT PROFILE'!$A$50</f>
        <v>44</v>
      </c>
      <c r="AS246" s="438" t="str">
        <f>'STUDENT PROFILE'!$C$50</f>
        <v>Ankita</v>
      </c>
      <c r="AT246" s="427">
        <f>'STUDENT PROFILE'!$D$50</f>
        <v>2765</v>
      </c>
      <c r="AU246" s="428">
        <v>2</v>
      </c>
      <c r="AV246" s="428">
        <v>2</v>
      </c>
      <c r="AW246" s="428">
        <v>2</v>
      </c>
      <c r="AX246" s="428"/>
      <c r="AY246" s="428"/>
      <c r="AZ246" s="428">
        <v>10</v>
      </c>
      <c r="BA246" s="429">
        <f t="shared" si="211"/>
        <v>16</v>
      </c>
      <c r="BB246" s="429">
        <f t="shared" si="212"/>
        <v>20</v>
      </c>
      <c r="BC246" s="430" t="str">
        <f t="shared" si="213"/>
        <v>E2</v>
      </c>
      <c r="BD246" s="430" t="str">
        <f t="shared" si="214"/>
        <v>3</v>
      </c>
      <c r="BE246" s="686"/>
      <c r="BF246" s="425">
        <f>'STUDENT PROFILE'!$A$50</f>
        <v>44</v>
      </c>
      <c r="BG246" s="438" t="str">
        <f>'STUDENT PROFILE'!$C$50</f>
        <v>Ankita</v>
      </c>
      <c r="BH246" s="427">
        <f>'STUDENT PROFILE'!$D$50</f>
        <v>2765</v>
      </c>
      <c r="BI246" s="428">
        <v>2</v>
      </c>
      <c r="BJ246" s="428">
        <v>2</v>
      </c>
      <c r="BK246" s="428">
        <v>2</v>
      </c>
      <c r="BL246" s="428"/>
      <c r="BM246" s="428"/>
      <c r="BN246" s="428">
        <v>10</v>
      </c>
      <c r="BO246" s="429">
        <f t="shared" si="215"/>
        <v>16</v>
      </c>
      <c r="BP246" s="429">
        <f t="shared" si="216"/>
        <v>20</v>
      </c>
      <c r="BQ246" s="430" t="str">
        <f t="shared" si="217"/>
        <v>E2</v>
      </c>
      <c r="BR246" s="430" t="str">
        <f t="shared" si="218"/>
        <v>3</v>
      </c>
      <c r="BS246" s="686"/>
      <c r="BT246" s="464">
        <f>'STUDENT PROFILE'!$A$50</f>
        <v>44</v>
      </c>
      <c r="BU246" s="468" t="str">
        <f>'STUDENT PROFILE'!$C$50</f>
        <v>Ankita</v>
      </c>
      <c r="BV246" s="466">
        <f>'STUDENT PROFILE'!$D$50</f>
        <v>2765</v>
      </c>
      <c r="BW246" s="440">
        <v>20</v>
      </c>
      <c r="BX246" s="429">
        <f t="shared" si="219"/>
        <v>18</v>
      </c>
      <c r="BY246" s="429">
        <f t="shared" si="220"/>
        <v>20</v>
      </c>
      <c r="BZ246" s="430" t="str">
        <f t="shared" si="221"/>
        <v>E2</v>
      </c>
      <c r="CA246" s="430" t="str">
        <f t="shared" si="222"/>
        <v>3</v>
      </c>
      <c r="CB246" s="429">
        <f t="shared" si="223"/>
        <v>2</v>
      </c>
      <c r="CC246" s="429">
        <f t="shared" si="224"/>
        <v>2</v>
      </c>
      <c r="CD246" s="429">
        <f t="shared" si="225"/>
        <v>6</v>
      </c>
      <c r="CE246" s="430">
        <f t="shared" si="226"/>
        <v>10</v>
      </c>
      <c r="CF246" s="430" t="str">
        <f t="shared" si="227"/>
        <v>E2</v>
      </c>
      <c r="CG246" s="686"/>
      <c r="CH246" s="425">
        <f>'STUDENT PROFILE'!$A$50</f>
        <v>44</v>
      </c>
      <c r="CI246" s="438" t="str">
        <f>'STUDENT PROFILE'!$C$50</f>
        <v>Ankita</v>
      </c>
      <c r="CJ246" s="427">
        <f>'STUDENT PROFILE'!$D$50</f>
        <v>2765</v>
      </c>
      <c r="CK246" s="429">
        <f t="shared" si="185"/>
        <v>1.6</v>
      </c>
      <c r="CL246" s="429">
        <f t="shared" si="186"/>
        <v>2</v>
      </c>
      <c r="CM246" s="429">
        <f t="shared" si="187"/>
        <v>6</v>
      </c>
      <c r="CN246" s="430">
        <f t="shared" si="188"/>
        <v>10</v>
      </c>
      <c r="CO246" s="429">
        <f t="shared" si="189"/>
        <v>2</v>
      </c>
      <c r="CP246" s="429">
        <f t="shared" si="190"/>
        <v>2</v>
      </c>
      <c r="CQ246" s="429">
        <f t="shared" si="191"/>
        <v>6</v>
      </c>
      <c r="CR246" s="433">
        <f t="shared" si="192"/>
        <v>10</v>
      </c>
      <c r="CS246" s="433">
        <f t="shared" si="228"/>
        <v>19</v>
      </c>
      <c r="CT246" s="433">
        <f t="shared" si="229"/>
        <v>20</v>
      </c>
      <c r="CU246" s="430">
        <f t="shared" si="230"/>
        <v>20</v>
      </c>
      <c r="CV246" s="430" t="str">
        <f t="shared" si="231"/>
        <v>E2</v>
      </c>
      <c r="CW246" s="430" t="str">
        <f t="shared" si="232"/>
        <v>3</v>
      </c>
      <c r="CX246" s="686"/>
      <c r="CY246" s="425">
        <f>'STUDENT PROFILE'!$A$50</f>
        <v>44</v>
      </c>
      <c r="CZ246" s="438" t="str">
        <f>'STUDENT PROFILE'!$C$50</f>
        <v>Ankita</v>
      </c>
      <c r="DA246" s="471">
        <f>'STUDENT PROFILE'!$D$50</f>
        <v>2765</v>
      </c>
      <c r="DB246" s="429" t="str">
        <f t="shared" si="233"/>
        <v>E2</v>
      </c>
      <c r="DC246" s="429" t="str">
        <f t="shared" si="234"/>
        <v>E2</v>
      </c>
      <c r="DD246" s="429" t="str">
        <f t="shared" si="235"/>
        <v>E2</v>
      </c>
      <c r="DE246" s="430" t="str">
        <f t="shared" si="236"/>
        <v>E2</v>
      </c>
      <c r="DF246" s="429" t="str">
        <f t="shared" si="237"/>
        <v>E2</v>
      </c>
      <c r="DG246" s="429" t="str">
        <f t="shared" si="238"/>
        <v>E2</v>
      </c>
      <c r="DH246" s="429" t="str">
        <f t="shared" si="239"/>
        <v>E2</v>
      </c>
      <c r="DI246" s="433">
        <f t="shared" si="240"/>
        <v>0</v>
      </c>
      <c r="DJ246" s="430" t="str">
        <f t="shared" si="241"/>
        <v>E2</v>
      </c>
      <c r="DK246" s="430" t="str">
        <f t="shared" si="242"/>
        <v>E2</v>
      </c>
      <c r="DL246" s="430" t="str">
        <f t="shared" si="243"/>
        <v>E2</v>
      </c>
    </row>
    <row r="247" spans="1:116" ht="15" customHeight="1">
      <c r="A247" s="686"/>
      <c r="B247" s="425">
        <f>'STUDENT PROFILE'!$A$51</f>
        <v>45</v>
      </c>
      <c r="C247" s="438" t="str">
        <f>'STUDENT PROFILE'!$C$51</f>
        <v xml:space="preserve">Sonam </v>
      </c>
      <c r="D247" s="427">
        <f>'STUDENT PROFILE'!$D$51</f>
        <v>2767</v>
      </c>
      <c r="E247" s="428">
        <v>2</v>
      </c>
      <c r="F247" s="428">
        <v>2</v>
      </c>
      <c r="G247" s="428">
        <v>2</v>
      </c>
      <c r="H247" s="428"/>
      <c r="I247" s="428"/>
      <c r="J247" s="428">
        <v>5</v>
      </c>
      <c r="K247" s="429">
        <f t="shared" si="194"/>
        <v>11</v>
      </c>
      <c r="L247" s="429">
        <f t="shared" si="195"/>
        <v>11</v>
      </c>
      <c r="M247" s="430" t="str">
        <f t="shared" si="196"/>
        <v>E2</v>
      </c>
      <c r="N247" s="430" t="str">
        <f t="shared" si="197"/>
        <v>3</v>
      </c>
      <c r="O247" s="728"/>
      <c r="P247" s="425">
        <f>'STUDENT PROFILE'!$A$51</f>
        <v>45</v>
      </c>
      <c r="Q247" s="438" t="str">
        <f>'STUDENT PROFILE'!$C$51</f>
        <v xml:space="preserve">Sonam </v>
      </c>
      <c r="R247" s="427">
        <f>'STUDENT PROFILE'!$D$51</f>
        <v>2767</v>
      </c>
      <c r="S247" s="428">
        <v>2</v>
      </c>
      <c r="T247" s="428">
        <v>2</v>
      </c>
      <c r="U247" s="428">
        <v>2</v>
      </c>
      <c r="V247" s="428"/>
      <c r="W247" s="428"/>
      <c r="X247" s="428">
        <v>5</v>
      </c>
      <c r="Y247" s="429">
        <f t="shared" si="198"/>
        <v>11</v>
      </c>
      <c r="Z247" s="429">
        <f t="shared" si="199"/>
        <v>14</v>
      </c>
      <c r="AA247" s="430" t="str">
        <f t="shared" si="200"/>
        <v>E2</v>
      </c>
      <c r="AB247" s="430" t="str">
        <f t="shared" si="201"/>
        <v>3</v>
      </c>
      <c r="AC247" s="686"/>
      <c r="AD247" s="425">
        <f>'STUDENT PROFILE'!$A$51</f>
        <v>45</v>
      </c>
      <c r="AE247" s="438" t="str">
        <f>'STUDENT PROFILE'!$C$51</f>
        <v xml:space="preserve">Sonam </v>
      </c>
      <c r="AF247" s="427">
        <f>'STUDENT PROFILE'!$D$51</f>
        <v>2767</v>
      </c>
      <c r="AG247" s="440">
        <v>20</v>
      </c>
      <c r="AH247" s="429">
        <f t="shared" si="202"/>
        <v>18</v>
      </c>
      <c r="AI247" s="429">
        <f t="shared" si="203"/>
        <v>20</v>
      </c>
      <c r="AJ247" s="430" t="str">
        <f t="shared" si="204"/>
        <v>E2</v>
      </c>
      <c r="AK247" s="430" t="str">
        <f t="shared" si="205"/>
        <v>3</v>
      </c>
      <c r="AL247" s="429">
        <f t="shared" si="206"/>
        <v>1.1000000000000001</v>
      </c>
      <c r="AM247" s="429">
        <f t="shared" si="207"/>
        <v>1.4</v>
      </c>
      <c r="AN247" s="429">
        <f t="shared" si="208"/>
        <v>6</v>
      </c>
      <c r="AO247" s="430">
        <f t="shared" si="209"/>
        <v>9</v>
      </c>
      <c r="AP247" s="430" t="str">
        <f t="shared" si="210"/>
        <v>E2</v>
      </c>
      <c r="AQ247" s="686"/>
      <c r="AR247" s="425">
        <f>'STUDENT PROFILE'!$A$51</f>
        <v>45</v>
      </c>
      <c r="AS247" s="438" t="str">
        <f>'STUDENT PROFILE'!$C$51</f>
        <v xml:space="preserve">Sonam </v>
      </c>
      <c r="AT247" s="427">
        <f>'STUDENT PROFILE'!$D$51</f>
        <v>2767</v>
      </c>
      <c r="AU247" s="428">
        <v>2</v>
      </c>
      <c r="AV247" s="428">
        <v>2</v>
      </c>
      <c r="AW247" s="428">
        <v>2</v>
      </c>
      <c r="AX247" s="428"/>
      <c r="AY247" s="428"/>
      <c r="AZ247" s="428">
        <v>5</v>
      </c>
      <c r="BA247" s="429">
        <f t="shared" si="211"/>
        <v>11</v>
      </c>
      <c r="BB247" s="429">
        <f t="shared" si="212"/>
        <v>14</v>
      </c>
      <c r="BC247" s="430" t="str">
        <f t="shared" si="213"/>
        <v>E2</v>
      </c>
      <c r="BD247" s="430" t="str">
        <f t="shared" si="214"/>
        <v>3</v>
      </c>
      <c r="BE247" s="686"/>
      <c r="BF247" s="425">
        <f>'STUDENT PROFILE'!$A$51</f>
        <v>45</v>
      </c>
      <c r="BG247" s="438" t="str">
        <f>'STUDENT PROFILE'!$C$51</f>
        <v xml:space="preserve">Sonam </v>
      </c>
      <c r="BH247" s="427">
        <f>'STUDENT PROFILE'!$D$51</f>
        <v>2767</v>
      </c>
      <c r="BI247" s="428">
        <v>2</v>
      </c>
      <c r="BJ247" s="428">
        <v>2</v>
      </c>
      <c r="BK247" s="428">
        <v>2</v>
      </c>
      <c r="BL247" s="428"/>
      <c r="BM247" s="428"/>
      <c r="BN247" s="428">
        <v>5</v>
      </c>
      <c r="BO247" s="429">
        <f t="shared" si="215"/>
        <v>11</v>
      </c>
      <c r="BP247" s="429">
        <f t="shared" si="216"/>
        <v>14</v>
      </c>
      <c r="BQ247" s="430" t="str">
        <f t="shared" si="217"/>
        <v>E2</v>
      </c>
      <c r="BR247" s="430" t="str">
        <f t="shared" si="218"/>
        <v>3</v>
      </c>
      <c r="BS247" s="686"/>
      <c r="BT247" s="464">
        <f>'STUDENT PROFILE'!$A$51</f>
        <v>45</v>
      </c>
      <c r="BU247" s="468" t="str">
        <f>'STUDENT PROFILE'!$C$51</f>
        <v xml:space="preserve">Sonam </v>
      </c>
      <c r="BV247" s="466">
        <f>'STUDENT PROFILE'!$D$51</f>
        <v>2767</v>
      </c>
      <c r="BW247" s="440">
        <v>20</v>
      </c>
      <c r="BX247" s="429">
        <f t="shared" si="219"/>
        <v>18</v>
      </c>
      <c r="BY247" s="429">
        <f t="shared" si="220"/>
        <v>20</v>
      </c>
      <c r="BZ247" s="430" t="str">
        <f t="shared" si="221"/>
        <v>E2</v>
      </c>
      <c r="CA247" s="430" t="str">
        <f t="shared" si="222"/>
        <v>3</v>
      </c>
      <c r="CB247" s="429">
        <f t="shared" si="223"/>
        <v>1.4</v>
      </c>
      <c r="CC247" s="429">
        <f t="shared" si="224"/>
        <v>1.4</v>
      </c>
      <c r="CD247" s="429">
        <f t="shared" si="225"/>
        <v>6</v>
      </c>
      <c r="CE247" s="430">
        <f t="shared" si="226"/>
        <v>9</v>
      </c>
      <c r="CF247" s="430" t="str">
        <f t="shared" si="227"/>
        <v>E2</v>
      </c>
      <c r="CG247" s="686"/>
      <c r="CH247" s="425">
        <f>'STUDENT PROFILE'!$A$51</f>
        <v>45</v>
      </c>
      <c r="CI247" s="438" t="str">
        <f>'STUDENT PROFILE'!$C$51</f>
        <v xml:space="preserve">Sonam </v>
      </c>
      <c r="CJ247" s="427">
        <f>'STUDENT PROFILE'!$D$51</f>
        <v>2767</v>
      </c>
      <c r="CK247" s="429">
        <f t="shared" si="185"/>
        <v>1.1000000000000001</v>
      </c>
      <c r="CL247" s="429">
        <f t="shared" si="186"/>
        <v>1.4</v>
      </c>
      <c r="CM247" s="429">
        <f t="shared" si="187"/>
        <v>6</v>
      </c>
      <c r="CN247" s="430">
        <f t="shared" si="188"/>
        <v>9</v>
      </c>
      <c r="CO247" s="429">
        <f t="shared" si="189"/>
        <v>1.4</v>
      </c>
      <c r="CP247" s="429">
        <f t="shared" si="190"/>
        <v>1.4</v>
      </c>
      <c r="CQ247" s="429">
        <f t="shared" si="191"/>
        <v>6</v>
      </c>
      <c r="CR247" s="433">
        <f t="shared" si="192"/>
        <v>9</v>
      </c>
      <c r="CS247" s="433">
        <f t="shared" si="228"/>
        <v>14</v>
      </c>
      <c r="CT247" s="433">
        <f t="shared" si="229"/>
        <v>20</v>
      </c>
      <c r="CU247" s="430">
        <f t="shared" si="230"/>
        <v>18</v>
      </c>
      <c r="CV247" s="430" t="str">
        <f t="shared" si="231"/>
        <v>E2</v>
      </c>
      <c r="CW247" s="430" t="str">
        <f t="shared" si="232"/>
        <v>3</v>
      </c>
      <c r="CX247" s="686"/>
      <c r="CY247" s="425">
        <f>'STUDENT PROFILE'!$A$51</f>
        <v>45</v>
      </c>
      <c r="CZ247" s="438" t="str">
        <f>'STUDENT PROFILE'!$C$51</f>
        <v xml:space="preserve">Sonam </v>
      </c>
      <c r="DA247" s="471">
        <f>'STUDENT PROFILE'!$D$51</f>
        <v>2767</v>
      </c>
      <c r="DB247" s="429" t="str">
        <f t="shared" si="233"/>
        <v>E2</v>
      </c>
      <c r="DC247" s="429" t="str">
        <f t="shared" si="234"/>
        <v>E2</v>
      </c>
      <c r="DD247" s="429" t="str">
        <f t="shared" si="235"/>
        <v>E2</v>
      </c>
      <c r="DE247" s="430" t="str">
        <f t="shared" si="236"/>
        <v>E2</v>
      </c>
      <c r="DF247" s="429" t="str">
        <f t="shared" si="237"/>
        <v>E2</v>
      </c>
      <c r="DG247" s="429" t="str">
        <f t="shared" si="238"/>
        <v>E2</v>
      </c>
      <c r="DH247" s="429" t="str">
        <f t="shared" si="239"/>
        <v>E2</v>
      </c>
      <c r="DI247" s="433">
        <f t="shared" si="240"/>
        <v>0</v>
      </c>
      <c r="DJ247" s="430" t="str">
        <f t="shared" si="241"/>
        <v>E2</v>
      </c>
      <c r="DK247" s="430" t="str">
        <f t="shared" si="242"/>
        <v>E2</v>
      </c>
      <c r="DL247" s="430" t="str">
        <f t="shared" si="243"/>
        <v>E2</v>
      </c>
    </row>
    <row r="248" spans="1:116" ht="15" customHeight="1">
      <c r="A248" s="686"/>
      <c r="B248" s="425">
        <f>'STUDENT PROFILE'!$A$52</f>
        <v>46</v>
      </c>
      <c r="C248" s="438" t="str">
        <f>'STUDENT PROFILE'!$C$52</f>
        <v>Deepika</v>
      </c>
      <c r="D248" s="427">
        <f>'STUDENT PROFILE'!$D$52</f>
        <v>2768</v>
      </c>
      <c r="E248" s="428">
        <v>2</v>
      </c>
      <c r="F248" s="428">
        <v>2</v>
      </c>
      <c r="G248" s="428">
        <v>2</v>
      </c>
      <c r="H248" s="428"/>
      <c r="I248" s="428"/>
      <c r="J248" s="428" t="s">
        <v>1732</v>
      </c>
      <c r="K248" s="429" t="str">
        <f t="shared" si="194"/>
        <v>ab</v>
      </c>
      <c r="L248" s="429" t="str">
        <f t="shared" si="195"/>
        <v>ab</v>
      </c>
      <c r="M248" s="430" t="str">
        <f t="shared" si="196"/>
        <v>ab</v>
      </c>
      <c r="N248" s="430" t="str">
        <f t="shared" si="197"/>
        <v>ab</v>
      </c>
      <c r="O248" s="728"/>
      <c r="P248" s="425">
        <f>'STUDENT PROFILE'!$A$52</f>
        <v>46</v>
      </c>
      <c r="Q248" s="438" t="str">
        <f>'STUDENT PROFILE'!$C$52</f>
        <v>Deepika</v>
      </c>
      <c r="R248" s="427">
        <f>'STUDENT PROFILE'!$D$52</f>
        <v>2768</v>
      </c>
      <c r="S248" s="428">
        <v>2</v>
      </c>
      <c r="T248" s="428">
        <v>2</v>
      </c>
      <c r="U248" s="428">
        <v>2</v>
      </c>
      <c r="V248" s="428"/>
      <c r="W248" s="428"/>
      <c r="X248" s="428" t="s">
        <v>1732</v>
      </c>
      <c r="Y248" s="429" t="str">
        <f t="shared" si="198"/>
        <v>ab</v>
      </c>
      <c r="Z248" s="429" t="str">
        <f t="shared" si="199"/>
        <v>ab</v>
      </c>
      <c r="AA248" s="430" t="str">
        <f t="shared" si="200"/>
        <v>ab</v>
      </c>
      <c r="AB248" s="430" t="str">
        <f t="shared" si="201"/>
        <v>ab</v>
      </c>
      <c r="AC248" s="686"/>
      <c r="AD248" s="425">
        <f>'STUDENT PROFILE'!$A$52</f>
        <v>46</v>
      </c>
      <c r="AE248" s="438" t="str">
        <f>'STUDENT PROFILE'!$C$52</f>
        <v>Deepika</v>
      </c>
      <c r="AF248" s="427">
        <f>'STUDENT PROFILE'!$D$52</f>
        <v>2768</v>
      </c>
      <c r="AG248" s="440">
        <v>20</v>
      </c>
      <c r="AH248" s="429">
        <f t="shared" si="202"/>
        <v>18</v>
      </c>
      <c r="AI248" s="429">
        <f t="shared" si="203"/>
        <v>20</v>
      </c>
      <c r="AJ248" s="430" t="str">
        <f t="shared" si="204"/>
        <v>E2</v>
      </c>
      <c r="AK248" s="430" t="str">
        <f t="shared" si="205"/>
        <v>3</v>
      </c>
      <c r="AL248" s="429" t="str">
        <f t="shared" si="206"/>
        <v>ab</v>
      </c>
      <c r="AM248" s="429" t="str">
        <f t="shared" si="207"/>
        <v>ab</v>
      </c>
      <c r="AN248" s="429">
        <f t="shared" si="208"/>
        <v>6</v>
      </c>
      <c r="AO248" s="430">
        <f t="shared" si="209"/>
        <v>6</v>
      </c>
      <c r="AP248" s="430" t="str">
        <f t="shared" si="210"/>
        <v>E2</v>
      </c>
      <c r="AQ248" s="686"/>
      <c r="AR248" s="425">
        <f>'STUDENT PROFILE'!$A$52</f>
        <v>46</v>
      </c>
      <c r="AS248" s="438" t="str">
        <f>'STUDENT PROFILE'!$C$52</f>
        <v>Deepika</v>
      </c>
      <c r="AT248" s="427">
        <f>'STUDENT PROFILE'!$D$52</f>
        <v>2768</v>
      </c>
      <c r="AU248" s="428">
        <v>2</v>
      </c>
      <c r="AV248" s="428">
        <v>2</v>
      </c>
      <c r="AW248" s="428">
        <v>2</v>
      </c>
      <c r="AX248" s="428"/>
      <c r="AY248" s="428"/>
      <c r="AZ248" s="428">
        <v>5</v>
      </c>
      <c r="BA248" s="429">
        <f t="shared" si="211"/>
        <v>11</v>
      </c>
      <c r="BB248" s="429">
        <f t="shared" si="212"/>
        <v>14</v>
      </c>
      <c r="BC248" s="430" t="str">
        <f t="shared" si="213"/>
        <v>E2</v>
      </c>
      <c r="BD248" s="430" t="str">
        <f t="shared" si="214"/>
        <v>3</v>
      </c>
      <c r="BE248" s="686"/>
      <c r="BF248" s="425">
        <f>'STUDENT PROFILE'!$A$52</f>
        <v>46</v>
      </c>
      <c r="BG248" s="438" t="str">
        <f>'STUDENT PROFILE'!$C$52</f>
        <v>Deepika</v>
      </c>
      <c r="BH248" s="427">
        <f>'STUDENT PROFILE'!$D$52</f>
        <v>2768</v>
      </c>
      <c r="BI248" s="428">
        <v>2</v>
      </c>
      <c r="BJ248" s="428">
        <v>2</v>
      </c>
      <c r="BK248" s="428">
        <v>2</v>
      </c>
      <c r="BL248" s="428"/>
      <c r="BM248" s="428"/>
      <c r="BN248" s="428">
        <v>5</v>
      </c>
      <c r="BO248" s="429">
        <f t="shared" si="215"/>
        <v>11</v>
      </c>
      <c r="BP248" s="429">
        <f t="shared" si="216"/>
        <v>14</v>
      </c>
      <c r="BQ248" s="430" t="str">
        <f t="shared" si="217"/>
        <v>E2</v>
      </c>
      <c r="BR248" s="430" t="str">
        <f t="shared" si="218"/>
        <v>3</v>
      </c>
      <c r="BS248" s="686"/>
      <c r="BT248" s="464">
        <f>'STUDENT PROFILE'!$A$52</f>
        <v>46</v>
      </c>
      <c r="BU248" s="468" t="str">
        <f>'STUDENT PROFILE'!$C$52</f>
        <v>Deepika</v>
      </c>
      <c r="BV248" s="466">
        <f>'STUDENT PROFILE'!$D$52</f>
        <v>2768</v>
      </c>
      <c r="BW248" s="440">
        <v>20</v>
      </c>
      <c r="BX248" s="429">
        <f t="shared" si="219"/>
        <v>18</v>
      </c>
      <c r="BY248" s="429">
        <f t="shared" si="220"/>
        <v>20</v>
      </c>
      <c r="BZ248" s="430" t="str">
        <f t="shared" si="221"/>
        <v>E2</v>
      </c>
      <c r="CA248" s="430" t="str">
        <f t="shared" si="222"/>
        <v>3</v>
      </c>
      <c r="CB248" s="429">
        <f t="shared" si="223"/>
        <v>1.4</v>
      </c>
      <c r="CC248" s="429">
        <f t="shared" si="224"/>
        <v>1.4</v>
      </c>
      <c r="CD248" s="429">
        <f t="shared" si="225"/>
        <v>6</v>
      </c>
      <c r="CE248" s="430">
        <f t="shared" si="226"/>
        <v>9</v>
      </c>
      <c r="CF248" s="430" t="str">
        <f t="shared" si="227"/>
        <v>E2</v>
      </c>
      <c r="CG248" s="686"/>
      <c r="CH248" s="425">
        <f>'STUDENT PROFILE'!$A$52</f>
        <v>46</v>
      </c>
      <c r="CI248" s="438" t="str">
        <f>'STUDENT PROFILE'!$C$52</f>
        <v>Deepika</v>
      </c>
      <c r="CJ248" s="427">
        <f>'STUDENT PROFILE'!$D$52</f>
        <v>2768</v>
      </c>
      <c r="CK248" s="429" t="str">
        <f t="shared" si="185"/>
        <v>ab</v>
      </c>
      <c r="CL248" s="429" t="str">
        <f t="shared" si="186"/>
        <v>ab</v>
      </c>
      <c r="CM248" s="429">
        <f t="shared" si="187"/>
        <v>6</v>
      </c>
      <c r="CN248" s="430">
        <f t="shared" si="188"/>
        <v>6</v>
      </c>
      <c r="CO248" s="429">
        <f t="shared" si="189"/>
        <v>1.4</v>
      </c>
      <c r="CP248" s="429">
        <f t="shared" si="190"/>
        <v>1.4</v>
      </c>
      <c r="CQ248" s="429">
        <f t="shared" si="191"/>
        <v>6</v>
      </c>
      <c r="CR248" s="433">
        <f t="shared" si="192"/>
        <v>9</v>
      </c>
      <c r="CS248" s="433">
        <f t="shared" si="228"/>
        <v>7</v>
      </c>
      <c r="CT248" s="433">
        <f t="shared" si="229"/>
        <v>20</v>
      </c>
      <c r="CU248" s="430">
        <f t="shared" si="230"/>
        <v>15</v>
      </c>
      <c r="CV248" s="430" t="str">
        <f t="shared" si="231"/>
        <v>E2</v>
      </c>
      <c r="CW248" s="430" t="str">
        <f t="shared" si="232"/>
        <v>3</v>
      </c>
      <c r="CX248" s="686"/>
      <c r="CY248" s="425">
        <f>'STUDENT PROFILE'!$A$52</f>
        <v>46</v>
      </c>
      <c r="CZ248" s="438" t="str">
        <f>'STUDENT PROFILE'!$C$52</f>
        <v>Deepika</v>
      </c>
      <c r="DA248" s="471">
        <f>'STUDENT PROFILE'!$D$52</f>
        <v>2768</v>
      </c>
      <c r="DB248" s="429" t="str">
        <f t="shared" si="233"/>
        <v>ab</v>
      </c>
      <c r="DC248" s="429" t="str">
        <f t="shared" si="234"/>
        <v>ab</v>
      </c>
      <c r="DD248" s="429" t="str">
        <f t="shared" si="235"/>
        <v>E2</v>
      </c>
      <c r="DE248" s="430" t="str">
        <f t="shared" si="236"/>
        <v>E2</v>
      </c>
      <c r="DF248" s="429" t="str">
        <f t="shared" si="237"/>
        <v>E2</v>
      </c>
      <c r="DG248" s="429" t="str">
        <f t="shared" si="238"/>
        <v>E2</v>
      </c>
      <c r="DH248" s="429" t="str">
        <f t="shared" si="239"/>
        <v>E2</v>
      </c>
      <c r="DI248" s="433">
        <f t="shared" si="240"/>
        <v>0</v>
      </c>
      <c r="DJ248" s="430" t="str">
        <f t="shared" si="241"/>
        <v>E2</v>
      </c>
      <c r="DK248" s="430" t="str">
        <f t="shared" si="242"/>
        <v>E2</v>
      </c>
      <c r="DL248" s="430" t="str">
        <f t="shared" si="243"/>
        <v>E2</v>
      </c>
    </row>
    <row r="249" spans="1:116" s="448" customFormat="1" ht="15" customHeight="1">
      <c r="A249" s="686"/>
      <c r="B249" s="425">
        <f>'STUDENT PROFILE'!$A$53</f>
        <v>47</v>
      </c>
      <c r="C249" s="438" t="str">
        <f>'STUDENT PROFILE'!$C$53</f>
        <v>Manish Kumar</v>
      </c>
      <c r="D249" s="427">
        <f>'STUDENT PROFILE'!$D$53</f>
        <v>2769</v>
      </c>
      <c r="E249" s="428">
        <v>2</v>
      </c>
      <c r="F249" s="428">
        <v>2</v>
      </c>
      <c r="G249" s="428">
        <v>2</v>
      </c>
      <c r="H249" s="428"/>
      <c r="I249" s="428"/>
      <c r="J249" s="428" t="s">
        <v>1732</v>
      </c>
      <c r="K249" s="429" t="str">
        <f t="shared" si="194"/>
        <v>ab</v>
      </c>
      <c r="L249" s="429" t="str">
        <f t="shared" si="195"/>
        <v>ab</v>
      </c>
      <c r="M249" s="430" t="str">
        <f t="shared" si="196"/>
        <v>ab</v>
      </c>
      <c r="N249" s="430" t="str">
        <f t="shared" si="197"/>
        <v>ab</v>
      </c>
      <c r="O249" s="728"/>
      <c r="P249" s="425">
        <f>'STUDENT PROFILE'!$A$53</f>
        <v>47</v>
      </c>
      <c r="Q249" s="438" t="str">
        <f>'STUDENT PROFILE'!$C$53</f>
        <v>Manish Kumar</v>
      </c>
      <c r="R249" s="427">
        <f>'STUDENT PROFILE'!$D$53</f>
        <v>2769</v>
      </c>
      <c r="S249" s="428">
        <v>2</v>
      </c>
      <c r="T249" s="428">
        <v>2</v>
      </c>
      <c r="U249" s="428">
        <v>2</v>
      </c>
      <c r="V249" s="428"/>
      <c r="W249" s="428"/>
      <c r="X249" s="428" t="s">
        <v>1732</v>
      </c>
      <c r="Y249" s="429" t="str">
        <f t="shared" si="198"/>
        <v>ab</v>
      </c>
      <c r="Z249" s="429" t="str">
        <f t="shared" si="199"/>
        <v>ab</v>
      </c>
      <c r="AA249" s="430" t="str">
        <f t="shared" si="200"/>
        <v>ab</v>
      </c>
      <c r="AB249" s="430" t="str">
        <f t="shared" si="201"/>
        <v>ab</v>
      </c>
      <c r="AC249" s="686"/>
      <c r="AD249" s="425">
        <f>'STUDENT PROFILE'!$A$53</f>
        <v>47</v>
      </c>
      <c r="AE249" s="438" t="str">
        <f>'STUDENT PROFILE'!$C$53</f>
        <v>Manish Kumar</v>
      </c>
      <c r="AF249" s="427">
        <f>'STUDENT PROFILE'!$D$53</f>
        <v>2769</v>
      </c>
      <c r="AG249" s="440">
        <v>20</v>
      </c>
      <c r="AH249" s="429">
        <f t="shared" si="202"/>
        <v>18</v>
      </c>
      <c r="AI249" s="429">
        <f t="shared" si="203"/>
        <v>20</v>
      </c>
      <c r="AJ249" s="430" t="str">
        <f t="shared" si="204"/>
        <v>E2</v>
      </c>
      <c r="AK249" s="430" t="str">
        <f t="shared" si="205"/>
        <v>3</v>
      </c>
      <c r="AL249" s="429" t="str">
        <f t="shared" si="206"/>
        <v>ab</v>
      </c>
      <c r="AM249" s="429" t="str">
        <f t="shared" si="207"/>
        <v>ab</v>
      </c>
      <c r="AN249" s="429">
        <f t="shared" si="208"/>
        <v>6</v>
      </c>
      <c r="AO249" s="430">
        <f t="shared" si="209"/>
        <v>6</v>
      </c>
      <c r="AP249" s="430" t="str">
        <f t="shared" si="210"/>
        <v>E2</v>
      </c>
      <c r="AQ249" s="686"/>
      <c r="AR249" s="425">
        <f>'STUDENT PROFILE'!$A$53</f>
        <v>47</v>
      </c>
      <c r="AS249" s="438" t="str">
        <f>'STUDENT PROFILE'!$C$53</f>
        <v>Manish Kumar</v>
      </c>
      <c r="AT249" s="427">
        <f>'STUDENT PROFILE'!$D$53</f>
        <v>2769</v>
      </c>
      <c r="AU249" s="428">
        <v>2</v>
      </c>
      <c r="AV249" s="428">
        <v>2</v>
      </c>
      <c r="AW249" s="428">
        <v>2</v>
      </c>
      <c r="AX249" s="428"/>
      <c r="AY249" s="428"/>
      <c r="AZ249" s="428">
        <v>5</v>
      </c>
      <c r="BA249" s="429">
        <f t="shared" si="211"/>
        <v>11</v>
      </c>
      <c r="BB249" s="429">
        <f t="shared" si="212"/>
        <v>14</v>
      </c>
      <c r="BC249" s="430" t="str">
        <f t="shared" si="213"/>
        <v>E2</v>
      </c>
      <c r="BD249" s="430" t="str">
        <f t="shared" si="214"/>
        <v>3</v>
      </c>
      <c r="BE249" s="686"/>
      <c r="BF249" s="425">
        <f>'STUDENT PROFILE'!$A$53</f>
        <v>47</v>
      </c>
      <c r="BG249" s="438" t="str">
        <f>'STUDENT PROFILE'!$C$53</f>
        <v>Manish Kumar</v>
      </c>
      <c r="BH249" s="427">
        <f>'STUDENT PROFILE'!$D$53</f>
        <v>2769</v>
      </c>
      <c r="BI249" s="428">
        <v>2</v>
      </c>
      <c r="BJ249" s="428">
        <v>2</v>
      </c>
      <c r="BK249" s="428">
        <v>2</v>
      </c>
      <c r="BL249" s="428"/>
      <c r="BM249" s="428"/>
      <c r="BN249" s="428">
        <v>5</v>
      </c>
      <c r="BO249" s="429">
        <f t="shared" si="215"/>
        <v>11</v>
      </c>
      <c r="BP249" s="429">
        <f t="shared" si="216"/>
        <v>14</v>
      </c>
      <c r="BQ249" s="430" t="str">
        <f t="shared" si="217"/>
        <v>E2</v>
      </c>
      <c r="BR249" s="430" t="str">
        <f t="shared" si="218"/>
        <v>3</v>
      </c>
      <c r="BS249" s="686"/>
      <c r="BT249" s="464">
        <f>'STUDENT PROFILE'!$A$53</f>
        <v>47</v>
      </c>
      <c r="BU249" s="468" t="str">
        <f>'STUDENT PROFILE'!$C$53</f>
        <v>Manish Kumar</v>
      </c>
      <c r="BV249" s="466">
        <f>'STUDENT PROFILE'!$D$53</f>
        <v>2769</v>
      </c>
      <c r="BW249" s="440">
        <v>20</v>
      </c>
      <c r="BX249" s="429">
        <f t="shared" si="219"/>
        <v>18</v>
      </c>
      <c r="BY249" s="429">
        <f t="shared" si="220"/>
        <v>20</v>
      </c>
      <c r="BZ249" s="430" t="str">
        <f t="shared" si="221"/>
        <v>E2</v>
      </c>
      <c r="CA249" s="430" t="str">
        <f t="shared" si="222"/>
        <v>3</v>
      </c>
      <c r="CB249" s="429">
        <f t="shared" si="223"/>
        <v>1.4</v>
      </c>
      <c r="CC249" s="429">
        <f t="shared" si="224"/>
        <v>1.4</v>
      </c>
      <c r="CD249" s="429">
        <f t="shared" si="225"/>
        <v>6</v>
      </c>
      <c r="CE249" s="430">
        <f t="shared" si="226"/>
        <v>9</v>
      </c>
      <c r="CF249" s="430" t="str">
        <f t="shared" si="227"/>
        <v>E2</v>
      </c>
      <c r="CG249" s="686"/>
      <c r="CH249" s="425">
        <f>'STUDENT PROFILE'!$A$53</f>
        <v>47</v>
      </c>
      <c r="CI249" s="438" t="str">
        <f>'STUDENT PROFILE'!$C$53</f>
        <v>Manish Kumar</v>
      </c>
      <c r="CJ249" s="427">
        <f>'STUDENT PROFILE'!$D$53</f>
        <v>2769</v>
      </c>
      <c r="CK249" s="429" t="str">
        <f t="shared" si="185"/>
        <v>ab</v>
      </c>
      <c r="CL249" s="429" t="str">
        <f t="shared" si="186"/>
        <v>ab</v>
      </c>
      <c r="CM249" s="429">
        <f t="shared" si="187"/>
        <v>6</v>
      </c>
      <c r="CN249" s="430">
        <f t="shared" si="188"/>
        <v>6</v>
      </c>
      <c r="CO249" s="429">
        <f t="shared" si="189"/>
        <v>1.4</v>
      </c>
      <c r="CP249" s="429">
        <f t="shared" si="190"/>
        <v>1.4</v>
      </c>
      <c r="CQ249" s="429">
        <f t="shared" si="191"/>
        <v>6</v>
      </c>
      <c r="CR249" s="433">
        <f t="shared" si="192"/>
        <v>9</v>
      </c>
      <c r="CS249" s="433">
        <f t="shared" si="228"/>
        <v>7</v>
      </c>
      <c r="CT249" s="433">
        <f t="shared" si="229"/>
        <v>20</v>
      </c>
      <c r="CU249" s="430">
        <f t="shared" si="230"/>
        <v>15</v>
      </c>
      <c r="CV249" s="430" t="str">
        <f t="shared" si="231"/>
        <v>E2</v>
      </c>
      <c r="CW249" s="430" t="str">
        <f t="shared" si="232"/>
        <v>3</v>
      </c>
      <c r="CX249" s="686"/>
      <c r="CY249" s="425">
        <f>'STUDENT PROFILE'!$A$53</f>
        <v>47</v>
      </c>
      <c r="CZ249" s="438" t="str">
        <f>'STUDENT PROFILE'!$C$53</f>
        <v>Manish Kumar</v>
      </c>
      <c r="DA249" s="471">
        <f>'STUDENT PROFILE'!$D$53</f>
        <v>2769</v>
      </c>
      <c r="DB249" s="429" t="str">
        <f t="shared" si="233"/>
        <v>ab</v>
      </c>
      <c r="DC249" s="429" t="str">
        <f t="shared" si="234"/>
        <v>ab</v>
      </c>
      <c r="DD249" s="429" t="str">
        <f t="shared" si="235"/>
        <v>E2</v>
      </c>
      <c r="DE249" s="430" t="str">
        <f t="shared" si="236"/>
        <v>E2</v>
      </c>
      <c r="DF249" s="429" t="str">
        <f t="shared" si="237"/>
        <v>E2</v>
      </c>
      <c r="DG249" s="429" t="str">
        <f t="shared" si="238"/>
        <v>E2</v>
      </c>
      <c r="DH249" s="429" t="str">
        <f t="shared" si="239"/>
        <v>E2</v>
      </c>
      <c r="DI249" s="433">
        <f t="shared" si="240"/>
        <v>0</v>
      </c>
      <c r="DJ249" s="430" t="str">
        <f t="shared" si="241"/>
        <v>E2</v>
      </c>
      <c r="DK249" s="430" t="str">
        <f t="shared" si="242"/>
        <v>E2</v>
      </c>
      <c r="DL249" s="430" t="str">
        <f t="shared" si="243"/>
        <v>E2</v>
      </c>
    </row>
    <row r="250" spans="1:116" s="448" customFormat="1" ht="15" customHeight="1">
      <c r="A250" s="686"/>
      <c r="B250" s="425">
        <f>'STUDENT PROFILE'!$A$54</f>
        <v>48</v>
      </c>
      <c r="C250" s="438" t="str">
        <f>'STUDENT PROFILE'!$C$54</f>
        <v>Shubham</v>
      </c>
      <c r="D250" s="427">
        <f>'STUDENT PROFILE'!$D$54</f>
        <v>2770</v>
      </c>
      <c r="E250" s="428">
        <v>2</v>
      </c>
      <c r="F250" s="428">
        <v>2</v>
      </c>
      <c r="G250" s="428">
        <v>2</v>
      </c>
      <c r="H250" s="428"/>
      <c r="I250" s="428"/>
      <c r="J250" s="428" t="s">
        <v>1732</v>
      </c>
      <c r="K250" s="429" t="str">
        <f t="shared" si="194"/>
        <v>ab</v>
      </c>
      <c r="L250" s="429" t="str">
        <f t="shared" si="195"/>
        <v>ab</v>
      </c>
      <c r="M250" s="430" t="str">
        <f t="shared" si="196"/>
        <v>ab</v>
      </c>
      <c r="N250" s="430" t="str">
        <f t="shared" si="197"/>
        <v>ab</v>
      </c>
      <c r="O250" s="728"/>
      <c r="P250" s="425">
        <f>'STUDENT PROFILE'!$A$54</f>
        <v>48</v>
      </c>
      <c r="Q250" s="438" t="str">
        <f>'STUDENT PROFILE'!$C$54</f>
        <v>Shubham</v>
      </c>
      <c r="R250" s="427">
        <f>'STUDENT PROFILE'!$D$54</f>
        <v>2770</v>
      </c>
      <c r="S250" s="428">
        <v>2</v>
      </c>
      <c r="T250" s="428">
        <v>2</v>
      </c>
      <c r="U250" s="428">
        <v>2</v>
      </c>
      <c r="V250" s="428"/>
      <c r="W250" s="428"/>
      <c r="X250" s="428" t="s">
        <v>1732</v>
      </c>
      <c r="Y250" s="429" t="str">
        <f t="shared" si="198"/>
        <v>ab</v>
      </c>
      <c r="Z250" s="429" t="str">
        <f t="shared" si="199"/>
        <v>ab</v>
      </c>
      <c r="AA250" s="430" t="str">
        <f t="shared" si="200"/>
        <v>ab</v>
      </c>
      <c r="AB250" s="430" t="str">
        <f t="shared" si="201"/>
        <v>ab</v>
      </c>
      <c r="AC250" s="686"/>
      <c r="AD250" s="425">
        <f>'STUDENT PROFILE'!$A$54</f>
        <v>48</v>
      </c>
      <c r="AE250" s="438" t="str">
        <f>'STUDENT PROFILE'!$C$54</f>
        <v>Shubham</v>
      </c>
      <c r="AF250" s="427">
        <f>'STUDENT PROFILE'!$D$54</f>
        <v>2770</v>
      </c>
      <c r="AG250" s="440">
        <v>20</v>
      </c>
      <c r="AH250" s="429">
        <f t="shared" si="202"/>
        <v>18</v>
      </c>
      <c r="AI250" s="429">
        <f t="shared" si="203"/>
        <v>20</v>
      </c>
      <c r="AJ250" s="430" t="str">
        <f t="shared" si="204"/>
        <v>E2</v>
      </c>
      <c r="AK250" s="430" t="str">
        <f t="shared" si="205"/>
        <v>3</v>
      </c>
      <c r="AL250" s="429" t="str">
        <f t="shared" si="206"/>
        <v>ab</v>
      </c>
      <c r="AM250" s="429" t="str">
        <f t="shared" si="207"/>
        <v>ab</v>
      </c>
      <c r="AN250" s="429">
        <f t="shared" si="208"/>
        <v>6</v>
      </c>
      <c r="AO250" s="430">
        <f t="shared" si="209"/>
        <v>6</v>
      </c>
      <c r="AP250" s="430" t="str">
        <f t="shared" si="210"/>
        <v>E2</v>
      </c>
      <c r="AQ250" s="686"/>
      <c r="AR250" s="425">
        <f>'STUDENT PROFILE'!$A$54</f>
        <v>48</v>
      </c>
      <c r="AS250" s="438" t="str">
        <f>'STUDENT PROFILE'!$C$54</f>
        <v>Shubham</v>
      </c>
      <c r="AT250" s="427">
        <f>'STUDENT PROFILE'!$D$54</f>
        <v>2770</v>
      </c>
      <c r="AU250" s="428">
        <v>2</v>
      </c>
      <c r="AV250" s="428">
        <v>2</v>
      </c>
      <c r="AW250" s="428">
        <v>2</v>
      </c>
      <c r="AX250" s="428"/>
      <c r="AY250" s="428"/>
      <c r="AZ250" s="428">
        <v>5</v>
      </c>
      <c r="BA250" s="429">
        <f t="shared" si="211"/>
        <v>11</v>
      </c>
      <c r="BB250" s="429">
        <f t="shared" si="212"/>
        <v>14</v>
      </c>
      <c r="BC250" s="430" t="str">
        <f t="shared" si="213"/>
        <v>E2</v>
      </c>
      <c r="BD250" s="430" t="str">
        <f t="shared" si="214"/>
        <v>3</v>
      </c>
      <c r="BE250" s="686"/>
      <c r="BF250" s="425">
        <f>'STUDENT PROFILE'!$A$54</f>
        <v>48</v>
      </c>
      <c r="BG250" s="438" t="str">
        <f>'STUDENT PROFILE'!$C$54</f>
        <v>Shubham</v>
      </c>
      <c r="BH250" s="427">
        <f>'STUDENT PROFILE'!$D$54</f>
        <v>2770</v>
      </c>
      <c r="BI250" s="428">
        <v>2</v>
      </c>
      <c r="BJ250" s="428">
        <v>2</v>
      </c>
      <c r="BK250" s="428">
        <v>2</v>
      </c>
      <c r="BL250" s="428"/>
      <c r="BM250" s="428"/>
      <c r="BN250" s="428">
        <v>5</v>
      </c>
      <c r="BO250" s="429">
        <f t="shared" si="215"/>
        <v>11</v>
      </c>
      <c r="BP250" s="429">
        <f t="shared" si="216"/>
        <v>14</v>
      </c>
      <c r="BQ250" s="430" t="str">
        <f t="shared" si="217"/>
        <v>E2</v>
      </c>
      <c r="BR250" s="430" t="str">
        <f t="shared" si="218"/>
        <v>3</v>
      </c>
      <c r="BS250" s="686"/>
      <c r="BT250" s="464">
        <f>'STUDENT PROFILE'!$A$54</f>
        <v>48</v>
      </c>
      <c r="BU250" s="468" t="str">
        <f>'STUDENT PROFILE'!$C$54</f>
        <v>Shubham</v>
      </c>
      <c r="BV250" s="466">
        <f>'STUDENT PROFILE'!$D$54</f>
        <v>2770</v>
      </c>
      <c r="BW250" s="440">
        <v>20</v>
      </c>
      <c r="BX250" s="429">
        <f t="shared" si="219"/>
        <v>18</v>
      </c>
      <c r="BY250" s="429">
        <f t="shared" si="220"/>
        <v>20</v>
      </c>
      <c r="BZ250" s="430" t="str">
        <f t="shared" si="221"/>
        <v>E2</v>
      </c>
      <c r="CA250" s="430" t="str">
        <f t="shared" si="222"/>
        <v>3</v>
      </c>
      <c r="CB250" s="429">
        <f t="shared" si="223"/>
        <v>1.4</v>
      </c>
      <c r="CC250" s="429">
        <f t="shared" si="224"/>
        <v>1.4</v>
      </c>
      <c r="CD250" s="429">
        <f t="shared" si="225"/>
        <v>6</v>
      </c>
      <c r="CE250" s="430">
        <f t="shared" si="226"/>
        <v>9</v>
      </c>
      <c r="CF250" s="430" t="str">
        <f t="shared" si="227"/>
        <v>E2</v>
      </c>
      <c r="CG250" s="686"/>
      <c r="CH250" s="425">
        <f>'STUDENT PROFILE'!$A$54</f>
        <v>48</v>
      </c>
      <c r="CI250" s="438" t="str">
        <f>'STUDENT PROFILE'!$C$54</f>
        <v>Shubham</v>
      </c>
      <c r="CJ250" s="427">
        <f>'STUDENT PROFILE'!$D$54</f>
        <v>2770</v>
      </c>
      <c r="CK250" s="429" t="str">
        <f t="shared" si="185"/>
        <v>ab</v>
      </c>
      <c r="CL250" s="429" t="str">
        <f t="shared" si="186"/>
        <v>ab</v>
      </c>
      <c r="CM250" s="429">
        <f t="shared" si="187"/>
        <v>6</v>
      </c>
      <c r="CN250" s="430">
        <f t="shared" si="188"/>
        <v>6</v>
      </c>
      <c r="CO250" s="429">
        <f t="shared" si="189"/>
        <v>1.4</v>
      </c>
      <c r="CP250" s="429">
        <f t="shared" si="190"/>
        <v>1.4</v>
      </c>
      <c r="CQ250" s="429">
        <f t="shared" si="191"/>
        <v>6</v>
      </c>
      <c r="CR250" s="433">
        <f t="shared" si="192"/>
        <v>9</v>
      </c>
      <c r="CS250" s="433">
        <f t="shared" si="228"/>
        <v>7</v>
      </c>
      <c r="CT250" s="433">
        <f t="shared" si="229"/>
        <v>20</v>
      </c>
      <c r="CU250" s="430">
        <f t="shared" si="230"/>
        <v>15</v>
      </c>
      <c r="CV250" s="430" t="str">
        <f t="shared" si="231"/>
        <v>E2</v>
      </c>
      <c r="CW250" s="430" t="str">
        <f t="shared" si="232"/>
        <v>3</v>
      </c>
      <c r="CX250" s="686"/>
      <c r="CY250" s="425">
        <f>'STUDENT PROFILE'!$A$54</f>
        <v>48</v>
      </c>
      <c r="CZ250" s="438" t="str">
        <f>'STUDENT PROFILE'!$C$54</f>
        <v>Shubham</v>
      </c>
      <c r="DA250" s="471">
        <f>'STUDENT PROFILE'!$D$54</f>
        <v>2770</v>
      </c>
      <c r="DB250" s="429" t="str">
        <f t="shared" si="233"/>
        <v>ab</v>
      </c>
      <c r="DC250" s="429" t="str">
        <f t="shared" si="234"/>
        <v>ab</v>
      </c>
      <c r="DD250" s="429" t="str">
        <f t="shared" si="235"/>
        <v>E2</v>
      </c>
      <c r="DE250" s="430" t="str">
        <f t="shared" si="236"/>
        <v>E2</v>
      </c>
      <c r="DF250" s="429" t="str">
        <f t="shared" si="237"/>
        <v>E2</v>
      </c>
      <c r="DG250" s="429" t="str">
        <f t="shared" si="238"/>
        <v>E2</v>
      </c>
      <c r="DH250" s="429" t="str">
        <f t="shared" si="239"/>
        <v>E2</v>
      </c>
      <c r="DI250" s="433">
        <f t="shared" si="240"/>
        <v>0</v>
      </c>
      <c r="DJ250" s="430" t="str">
        <f t="shared" si="241"/>
        <v>E2</v>
      </c>
      <c r="DK250" s="430" t="str">
        <f t="shared" si="242"/>
        <v>E2</v>
      </c>
      <c r="DL250" s="430" t="str">
        <f t="shared" si="243"/>
        <v>E2</v>
      </c>
    </row>
    <row r="251" spans="1:116" s="448" customFormat="1" ht="15" customHeight="1">
      <c r="A251" s="686"/>
      <c r="B251" s="425">
        <f>'STUDENT PROFILE'!$A$55</f>
        <v>49</v>
      </c>
      <c r="C251" s="438" t="str">
        <f>'STUDENT PROFILE'!$C$55</f>
        <v>Rahul</v>
      </c>
      <c r="D251" s="427">
        <f>'STUDENT PROFILE'!$D$55</f>
        <v>2772</v>
      </c>
      <c r="E251" s="428">
        <v>2</v>
      </c>
      <c r="F251" s="428">
        <v>2</v>
      </c>
      <c r="G251" s="428">
        <v>2</v>
      </c>
      <c r="H251" s="428"/>
      <c r="I251" s="428"/>
      <c r="J251" s="428" t="s">
        <v>1732</v>
      </c>
      <c r="K251" s="429" t="str">
        <f t="shared" si="194"/>
        <v>ab</v>
      </c>
      <c r="L251" s="429" t="str">
        <f t="shared" si="195"/>
        <v>ab</v>
      </c>
      <c r="M251" s="430" t="str">
        <f t="shared" si="196"/>
        <v>ab</v>
      </c>
      <c r="N251" s="430" t="str">
        <f t="shared" si="197"/>
        <v>ab</v>
      </c>
      <c r="O251" s="728"/>
      <c r="P251" s="425">
        <f>'STUDENT PROFILE'!$A$55</f>
        <v>49</v>
      </c>
      <c r="Q251" s="438" t="str">
        <f>'STUDENT PROFILE'!$C$55</f>
        <v>Rahul</v>
      </c>
      <c r="R251" s="427">
        <f>'STUDENT PROFILE'!$D$55</f>
        <v>2772</v>
      </c>
      <c r="S251" s="428">
        <v>2</v>
      </c>
      <c r="T251" s="428">
        <v>2</v>
      </c>
      <c r="U251" s="428">
        <v>2</v>
      </c>
      <c r="V251" s="428"/>
      <c r="W251" s="428"/>
      <c r="X251" s="428" t="s">
        <v>1732</v>
      </c>
      <c r="Y251" s="429" t="str">
        <f t="shared" si="198"/>
        <v>ab</v>
      </c>
      <c r="Z251" s="429" t="str">
        <f t="shared" si="199"/>
        <v>ab</v>
      </c>
      <c r="AA251" s="430" t="str">
        <f t="shared" si="200"/>
        <v>ab</v>
      </c>
      <c r="AB251" s="430" t="str">
        <f t="shared" si="201"/>
        <v>ab</v>
      </c>
      <c r="AC251" s="686"/>
      <c r="AD251" s="425">
        <f>'STUDENT PROFILE'!$A$55</f>
        <v>49</v>
      </c>
      <c r="AE251" s="438" t="str">
        <f>'STUDENT PROFILE'!$C$55</f>
        <v>Rahul</v>
      </c>
      <c r="AF251" s="427">
        <f>'STUDENT PROFILE'!$D$55</f>
        <v>2772</v>
      </c>
      <c r="AG251" s="440">
        <v>20</v>
      </c>
      <c r="AH251" s="429">
        <f t="shared" si="202"/>
        <v>18</v>
      </c>
      <c r="AI251" s="429">
        <f t="shared" si="203"/>
        <v>20</v>
      </c>
      <c r="AJ251" s="430" t="str">
        <f t="shared" si="204"/>
        <v>E2</v>
      </c>
      <c r="AK251" s="430" t="str">
        <f t="shared" si="205"/>
        <v>3</v>
      </c>
      <c r="AL251" s="429" t="str">
        <f t="shared" si="206"/>
        <v>ab</v>
      </c>
      <c r="AM251" s="429" t="str">
        <f t="shared" si="207"/>
        <v>ab</v>
      </c>
      <c r="AN251" s="429">
        <f t="shared" si="208"/>
        <v>6</v>
      </c>
      <c r="AO251" s="430">
        <f t="shared" si="209"/>
        <v>6</v>
      </c>
      <c r="AP251" s="430" t="str">
        <f t="shared" si="210"/>
        <v>E2</v>
      </c>
      <c r="AQ251" s="686"/>
      <c r="AR251" s="425">
        <f>'STUDENT PROFILE'!$A$55</f>
        <v>49</v>
      </c>
      <c r="AS251" s="438" t="str">
        <f>'STUDENT PROFILE'!$C$55</f>
        <v>Rahul</v>
      </c>
      <c r="AT251" s="427">
        <f>'STUDENT PROFILE'!$D$55</f>
        <v>2772</v>
      </c>
      <c r="AU251" s="428">
        <v>2</v>
      </c>
      <c r="AV251" s="428">
        <v>2</v>
      </c>
      <c r="AW251" s="428">
        <v>2</v>
      </c>
      <c r="AX251" s="428"/>
      <c r="AY251" s="428"/>
      <c r="AZ251" s="428">
        <v>5</v>
      </c>
      <c r="BA251" s="429">
        <f t="shared" si="211"/>
        <v>11</v>
      </c>
      <c r="BB251" s="429">
        <f t="shared" si="212"/>
        <v>14</v>
      </c>
      <c r="BC251" s="430" t="str">
        <f t="shared" si="213"/>
        <v>E2</v>
      </c>
      <c r="BD251" s="430" t="str">
        <f t="shared" si="214"/>
        <v>3</v>
      </c>
      <c r="BE251" s="686"/>
      <c r="BF251" s="425">
        <f>'STUDENT PROFILE'!$A$55</f>
        <v>49</v>
      </c>
      <c r="BG251" s="438" t="str">
        <f>'STUDENT PROFILE'!$C$55</f>
        <v>Rahul</v>
      </c>
      <c r="BH251" s="427">
        <f>'STUDENT PROFILE'!$D$55</f>
        <v>2772</v>
      </c>
      <c r="BI251" s="428">
        <v>2</v>
      </c>
      <c r="BJ251" s="428">
        <v>2</v>
      </c>
      <c r="BK251" s="428">
        <v>2</v>
      </c>
      <c r="BL251" s="428"/>
      <c r="BM251" s="428"/>
      <c r="BN251" s="428">
        <v>5</v>
      </c>
      <c r="BO251" s="429">
        <f t="shared" si="215"/>
        <v>11</v>
      </c>
      <c r="BP251" s="429">
        <f t="shared" si="216"/>
        <v>14</v>
      </c>
      <c r="BQ251" s="430" t="str">
        <f t="shared" si="217"/>
        <v>E2</v>
      </c>
      <c r="BR251" s="430" t="str">
        <f t="shared" si="218"/>
        <v>3</v>
      </c>
      <c r="BS251" s="686"/>
      <c r="BT251" s="464">
        <f>'STUDENT PROFILE'!$A$55</f>
        <v>49</v>
      </c>
      <c r="BU251" s="468" t="str">
        <f>'STUDENT PROFILE'!$C$55</f>
        <v>Rahul</v>
      </c>
      <c r="BV251" s="466">
        <f>'STUDENT PROFILE'!$D$55</f>
        <v>2772</v>
      </c>
      <c r="BW251" s="440">
        <v>20</v>
      </c>
      <c r="BX251" s="429">
        <f t="shared" si="219"/>
        <v>18</v>
      </c>
      <c r="BY251" s="429">
        <f t="shared" si="220"/>
        <v>20</v>
      </c>
      <c r="BZ251" s="430" t="str">
        <f t="shared" si="221"/>
        <v>E2</v>
      </c>
      <c r="CA251" s="430" t="str">
        <f t="shared" si="222"/>
        <v>3</v>
      </c>
      <c r="CB251" s="429">
        <f t="shared" si="223"/>
        <v>1.4</v>
      </c>
      <c r="CC251" s="429">
        <f t="shared" si="224"/>
        <v>1.4</v>
      </c>
      <c r="CD251" s="429">
        <f t="shared" si="225"/>
        <v>6</v>
      </c>
      <c r="CE251" s="430">
        <f t="shared" si="226"/>
        <v>9</v>
      </c>
      <c r="CF251" s="430" t="str">
        <f t="shared" si="227"/>
        <v>E2</v>
      </c>
      <c r="CG251" s="686"/>
      <c r="CH251" s="425">
        <f>'STUDENT PROFILE'!$A$55</f>
        <v>49</v>
      </c>
      <c r="CI251" s="438" t="str">
        <f>'STUDENT PROFILE'!$C$55</f>
        <v>Rahul</v>
      </c>
      <c r="CJ251" s="427">
        <f>'STUDENT PROFILE'!$D$55</f>
        <v>2772</v>
      </c>
      <c r="CK251" s="429" t="str">
        <f t="shared" si="185"/>
        <v>ab</v>
      </c>
      <c r="CL251" s="429" t="str">
        <f t="shared" si="186"/>
        <v>ab</v>
      </c>
      <c r="CM251" s="429">
        <f t="shared" si="187"/>
        <v>6</v>
      </c>
      <c r="CN251" s="430">
        <f t="shared" si="188"/>
        <v>6</v>
      </c>
      <c r="CO251" s="429">
        <f t="shared" si="189"/>
        <v>1.4</v>
      </c>
      <c r="CP251" s="429">
        <f t="shared" si="190"/>
        <v>1.4</v>
      </c>
      <c r="CQ251" s="429">
        <f t="shared" si="191"/>
        <v>6</v>
      </c>
      <c r="CR251" s="433">
        <f t="shared" si="192"/>
        <v>9</v>
      </c>
      <c r="CS251" s="433">
        <f t="shared" si="228"/>
        <v>7</v>
      </c>
      <c r="CT251" s="433">
        <f t="shared" si="229"/>
        <v>20</v>
      </c>
      <c r="CU251" s="430">
        <f t="shared" si="230"/>
        <v>15</v>
      </c>
      <c r="CV251" s="430" t="str">
        <f t="shared" si="231"/>
        <v>E2</v>
      </c>
      <c r="CW251" s="430" t="str">
        <f t="shared" si="232"/>
        <v>3</v>
      </c>
      <c r="CX251" s="686"/>
      <c r="CY251" s="425">
        <f>'STUDENT PROFILE'!$A$55</f>
        <v>49</v>
      </c>
      <c r="CZ251" s="438" t="str">
        <f>'STUDENT PROFILE'!$C$55</f>
        <v>Rahul</v>
      </c>
      <c r="DA251" s="471">
        <f>'STUDENT PROFILE'!$D$55</f>
        <v>2772</v>
      </c>
      <c r="DB251" s="429" t="str">
        <f t="shared" si="233"/>
        <v>ab</v>
      </c>
      <c r="DC251" s="429" t="str">
        <f t="shared" si="234"/>
        <v>ab</v>
      </c>
      <c r="DD251" s="429" t="str">
        <f t="shared" si="235"/>
        <v>E2</v>
      </c>
      <c r="DE251" s="430" t="str">
        <f t="shared" si="236"/>
        <v>E2</v>
      </c>
      <c r="DF251" s="429" t="str">
        <f t="shared" si="237"/>
        <v>E2</v>
      </c>
      <c r="DG251" s="429" t="str">
        <f t="shared" si="238"/>
        <v>E2</v>
      </c>
      <c r="DH251" s="429" t="str">
        <f t="shared" si="239"/>
        <v>E2</v>
      </c>
      <c r="DI251" s="433">
        <f t="shared" si="240"/>
        <v>0</v>
      </c>
      <c r="DJ251" s="430" t="str">
        <f t="shared" si="241"/>
        <v>E2</v>
      </c>
      <c r="DK251" s="430" t="str">
        <f t="shared" si="242"/>
        <v>E2</v>
      </c>
      <c r="DL251" s="430" t="str">
        <f t="shared" si="243"/>
        <v>E2</v>
      </c>
    </row>
    <row r="252" spans="1:116" s="448" customFormat="1" ht="15" customHeight="1">
      <c r="A252" s="686"/>
      <c r="B252" s="425">
        <f>'STUDENT PROFILE'!$A$56</f>
        <v>50</v>
      </c>
      <c r="C252" s="438" t="str">
        <f>'STUDENT PROFILE'!$C$56</f>
        <v>Nitin</v>
      </c>
      <c r="D252" s="427">
        <f>'STUDENT PROFILE'!$D$56</f>
        <v>2773</v>
      </c>
      <c r="E252" s="428">
        <v>2</v>
      </c>
      <c r="F252" s="428">
        <v>2</v>
      </c>
      <c r="G252" s="428">
        <v>2</v>
      </c>
      <c r="H252" s="428"/>
      <c r="I252" s="428"/>
      <c r="J252" s="428" t="s">
        <v>1732</v>
      </c>
      <c r="K252" s="429" t="str">
        <f t="shared" si="194"/>
        <v>ab</v>
      </c>
      <c r="L252" s="429" t="str">
        <f t="shared" si="195"/>
        <v>ab</v>
      </c>
      <c r="M252" s="430" t="str">
        <f t="shared" si="196"/>
        <v>ab</v>
      </c>
      <c r="N252" s="430" t="str">
        <f t="shared" si="197"/>
        <v>ab</v>
      </c>
      <c r="O252" s="728"/>
      <c r="P252" s="425">
        <f>'STUDENT PROFILE'!$A$56</f>
        <v>50</v>
      </c>
      <c r="Q252" s="438" t="str">
        <f>'STUDENT PROFILE'!$C$56</f>
        <v>Nitin</v>
      </c>
      <c r="R252" s="427">
        <f>'STUDENT PROFILE'!$D$56</f>
        <v>2773</v>
      </c>
      <c r="S252" s="428">
        <v>2</v>
      </c>
      <c r="T252" s="428">
        <v>2</v>
      </c>
      <c r="U252" s="428">
        <v>2</v>
      </c>
      <c r="V252" s="428"/>
      <c r="W252" s="428"/>
      <c r="X252" s="428" t="s">
        <v>1732</v>
      </c>
      <c r="Y252" s="429" t="str">
        <f t="shared" si="198"/>
        <v>ab</v>
      </c>
      <c r="Z252" s="429" t="str">
        <f t="shared" si="199"/>
        <v>ab</v>
      </c>
      <c r="AA252" s="430" t="str">
        <f t="shared" si="200"/>
        <v>ab</v>
      </c>
      <c r="AB252" s="430" t="str">
        <f t="shared" si="201"/>
        <v>ab</v>
      </c>
      <c r="AC252" s="686"/>
      <c r="AD252" s="425">
        <f>'STUDENT PROFILE'!$A$56</f>
        <v>50</v>
      </c>
      <c r="AE252" s="438" t="str">
        <f>'STUDENT PROFILE'!$C$56</f>
        <v>Nitin</v>
      </c>
      <c r="AF252" s="427">
        <f>'STUDENT PROFILE'!$D$56</f>
        <v>2773</v>
      </c>
      <c r="AG252" s="440">
        <v>20</v>
      </c>
      <c r="AH252" s="429">
        <f t="shared" si="202"/>
        <v>18</v>
      </c>
      <c r="AI252" s="429">
        <f t="shared" si="203"/>
        <v>20</v>
      </c>
      <c r="AJ252" s="430" t="str">
        <f t="shared" si="204"/>
        <v>E2</v>
      </c>
      <c r="AK252" s="430" t="str">
        <f t="shared" si="205"/>
        <v>3</v>
      </c>
      <c r="AL252" s="429" t="str">
        <f t="shared" si="206"/>
        <v>ab</v>
      </c>
      <c r="AM252" s="429" t="str">
        <f t="shared" si="207"/>
        <v>ab</v>
      </c>
      <c r="AN252" s="429">
        <f t="shared" si="208"/>
        <v>6</v>
      </c>
      <c r="AO252" s="430">
        <f t="shared" si="209"/>
        <v>6</v>
      </c>
      <c r="AP252" s="430" t="str">
        <f t="shared" si="210"/>
        <v>E2</v>
      </c>
      <c r="AQ252" s="686"/>
      <c r="AR252" s="425">
        <f>'STUDENT PROFILE'!$A$56</f>
        <v>50</v>
      </c>
      <c r="AS252" s="438" t="str">
        <f>'STUDENT PROFILE'!$C$56</f>
        <v>Nitin</v>
      </c>
      <c r="AT252" s="427">
        <f>'STUDENT PROFILE'!$D$56</f>
        <v>2773</v>
      </c>
      <c r="AU252" s="428">
        <v>2</v>
      </c>
      <c r="AV252" s="428">
        <v>2</v>
      </c>
      <c r="AW252" s="428">
        <v>2</v>
      </c>
      <c r="AX252" s="428"/>
      <c r="AY252" s="428"/>
      <c r="AZ252" s="428">
        <v>5</v>
      </c>
      <c r="BA252" s="429">
        <f t="shared" si="211"/>
        <v>11</v>
      </c>
      <c r="BB252" s="429">
        <f t="shared" si="212"/>
        <v>14</v>
      </c>
      <c r="BC252" s="430" t="str">
        <f t="shared" si="213"/>
        <v>E2</v>
      </c>
      <c r="BD252" s="430" t="str">
        <f t="shared" si="214"/>
        <v>3</v>
      </c>
      <c r="BE252" s="686"/>
      <c r="BF252" s="425">
        <f>'STUDENT PROFILE'!$A$56</f>
        <v>50</v>
      </c>
      <c r="BG252" s="438" t="str">
        <f>'STUDENT PROFILE'!$C$56</f>
        <v>Nitin</v>
      </c>
      <c r="BH252" s="427">
        <f>'STUDENT PROFILE'!$D$56</f>
        <v>2773</v>
      </c>
      <c r="BI252" s="428">
        <v>2</v>
      </c>
      <c r="BJ252" s="428">
        <v>2</v>
      </c>
      <c r="BK252" s="428">
        <v>2</v>
      </c>
      <c r="BL252" s="428"/>
      <c r="BM252" s="428"/>
      <c r="BN252" s="428">
        <v>5</v>
      </c>
      <c r="BO252" s="429">
        <f t="shared" si="215"/>
        <v>11</v>
      </c>
      <c r="BP252" s="429">
        <f t="shared" si="216"/>
        <v>14</v>
      </c>
      <c r="BQ252" s="430" t="str">
        <f t="shared" si="217"/>
        <v>E2</v>
      </c>
      <c r="BR252" s="430" t="str">
        <f t="shared" si="218"/>
        <v>3</v>
      </c>
      <c r="BS252" s="686"/>
      <c r="BT252" s="464">
        <f>'STUDENT PROFILE'!$A$56</f>
        <v>50</v>
      </c>
      <c r="BU252" s="468" t="str">
        <f>'STUDENT PROFILE'!$C$56</f>
        <v>Nitin</v>
      </c>
      <c r="BV252" s="466">
        <f>'STUDENT PROFILE'!$D$56</f>
        <v>2773</v>
      </c>
      <c r="BW252" s="440">
        <v>20</v>
      </c>
      <c r="BX252" s="429">
        <f t="shared" si="219"/>
        <v>18</v>
      </c>
      <c r="BY252" s="429">
        <f t="shared" si="220"/>
        <v>20</v>
      </c>
      <c r="BZ252" s="430" t="str">
        <f t="shared" si="221"/>
        <v>E2</v>
      </c>
      <c r="CA252" s="430" t="str">
        <f t="shared" si="222"/>
        <v>3</v>
      </c>
      <c r="CB252" s="429">
        <f t="shared" si="223"/>
        <v>1.4</v>
      </c>
      <c r="CC252" s="429">
        <f t="shared" si="224"/>
        <v>1.4</v>
      </c>
      <c r="CD252" s="429">
        <f t="shared" si="225"/>
        <v>6</v>
      </c>
      <c r="CE252" s="430">
        <f t="shared" si="226"/>
        <v>9</v>
      </c>
      <c r="CF252" s="430" t="str">
        <f t="shared" si="227"/>
        <v>E2</v>
      </c>
      <c r="CG252" s="686"/>
      <c r="CH252" s="425">
        <f>'STUDENT PROFILE'!$A$56</f>
        <v>50</v>
      </c>
      <c r="CI252" s="438" t="str">
        <f>'STUDENT PROFILE'!$C$56</f>
        <v>Nitin</v>
      </c>
      <c r="CJ252" s="427">
        <f>'STUDENT PROFILE'!$D$56</f>
        <v>2773</v>
      </c>
      <c r="CK252" s="429" t="str">
        <f t="shared" si="185"/>
        <v>ab</v>
      </c>
      <c r="CL252" s="429" t="str">
        <f t="shared" si="186"/>
        <v>ab</v>
      </c>
      <c r="CM252" s="429">
        <f t="shared" si="187"/>
        <v>6</v>
      </c>
      <c r="CN252" s="430">
        <f t="shared" si="188"/>
        <v>6</v>
      </c>
      <c r="CO252" s="429">
        <f t="shared" si="189"/>
        <v>1.4</v>
      </c>
      <c r="CP252" s="429">
        <f t="shared" si="190"/>
        <v>1.4</v>
      </c>
      <c r="CQ252" s="429">
        <f t="shared" si="191"/>
        <v>6</v>
      </c>
      <c r="CR252" s="433">
        <f t="shared" si="192"/>
        <v>9</v>
      </c>
      <c r="CS252" s="433">
        <f t="shared" si="228"/>
        <v>7</v>
      </c>
      <c r="CT252" s="433">
        <f t="shared" si="229"/>
        <v>20</v>
      </c>
      <c r="CU252" s="430">
        <f t="shared" si="230"/>
        <v>15</v>
      </c>
      <c r="CV252" s="430" t="str">
        <f t="shared" si="231"/>
        <v>E2</v>
      </c>
      <c r="CW252" s="430" t="str">
        <f t="shared" si="232"/>
        <v>3</v>
      </c>
      <c r="CX252" s="686"/>
      <c r="CY252" s="425">
        <f>'STUDENT PROFILE'!$A$56</f>
        <v>50</v>
      </c>
      <c r="CZ252" s="438" t="str">
        <f>'STUDENT PROFILE'!$C$56</f>
        <v>Nitin</v>
      </c>
      <c r="DA252" s="471">
        <f>'STUDENT PROFILE'!$D$56</f>
        <v>2773</v>
      </c>
      <c r="DB252" s="429" t="str">
        <f t="shared" si="233"/>
        <v>ab</v>
      </c>
      <c r="DC252" s="429" t="str">
        <f t="shared" si="234"/>
        <v>ab</v>
      </c>
      <c r="DD252" s="429" t="str">
        <f t="shared" si="235"/>
        <v>E2</v>
      </c>
      <c r="DE252" s="430" t="str">
        <f t="shared" si="236"/>
        <v>E2</v>
      </c>
      <c r="DF252" s="429" t="str">
        <f t="shared" si="237"/>
        <v>E2</v>
      </c>
      <c r="DG252" s="429" t="str">
        <f t="shared" si="238"/>
        <v>E2</v>
      </c>
      <c r="DH252" s="429" t="str">
        <f t="shared" si="239"/>
        <v>E2</v>
      </c>
      <c r="DI252" s="433">
        <f t="shared" si="240"/>
        <v>0</v>
      </c>
      <c r="DJ252" s="430" t="str">
        <f t="shared" si="241"/>
        <v>E2</v>
      </c>
      <c r="DK252" s="430" t="str">
        <f t="shared" si="242"/>
        <v>E2</v>
      </c>
      <c r="DL252" s="430" t="str">
        <f t="shared" si="243"/>
        <v>E2</v>
      </c>
    </row>
    <row r="253" spans="1:116" s="448" customFormat="1" ht="9.75" customHeight="1">
      <c r="A253" s="686"/>
      <c r="B253" s="706"/>
      <c r="C253" s="706"/>
      <c r="D253" s="706"/>
      <c r="E253" s="706"/>
      <c r="F253" s="706"/>
      <c r="G253" s="706"/>
      <c r="H253" s="706"/>
      <c r="I253" s="706"/>
      <c r="J253" s="706"/>
      <c r="K253" s="706"/>
      <c r="L253" s="706"/>
      <c r="M253" s="706"/>
      <c r="N253" s="706"/>
      <c r="O253" s="728"/>
      <c r="P253" s="706"/>
      <c r="Q253" s="706"/>
      <c r="R253" s="706"/>
      <c r="S253" s="706"/>
      <c r="T253" s="706"/>
      <c r="U253" s="706"/>
      <c r="V253" s="706"/>
      <c r="W253" s="706"/>
      <c r="X253" s="706"/>
      <c r="Y253" s="706"/>
      <c r="Z253" s="706"/>
      <c r="AA253" s="706"/>
      <c r="AB253" s="706"/>
      <c r="AC253" s="686"/>
      <c r="AD253" s="706"/>
      <c r="AE253" s="706"/>
      <c r="AF253" s="706"/>
      <c r="AG253" s="706"/>
      <c r="AH253" s="706"/>
      <c r="AI253" s="706"/>
      <c r="AJ253" s="706"/>
      <c r="AK253" s="706"/>
      <c r="AL253" s="706"/>
      <c r="AM253" s="706"/>
      <c r="AN253" s="706"/>
      <c r="AO253" s="706"/>
      <c r="AP253" s="706"/>
      <c r="AQ253" s="686"/>
      <c r="AR253" s="706"/>
      <c r="AS253" s="706"/>
      <c r="AT253" s="706"/>
      <c r="AU253" s="706"/>
      <c r="AV253" s="706"/>
      <c r="AW253" s="706"/>
      <c r="AX253" s="706"/>
      <c r="AY253" s="706"/>
      <c r="AZ253" s="706"/>
      <c r="BA253" s="706"/>
      <c r="BB253" s="706"/>
      <c r="BC253" s="706"/>
      <c r="BD253" s="706"/>
      <c r="BE253" s="686"/>
      <c r="BF253" s="706"/>
      <c r="BG253" s="706"/>
      <c r="BH253" s="706"/>
      <c r="BI253" s="706"/>
      <c r="BJ253" s="706"/>
      <c r="BK253" s="706"/>
      <c r="BL253" s="706"/>
      <c r="BM253" s="706"/>
      <c r="BN253" s="706"/>
      <c r="BO253" s="706"/>
      <c r="BP253" s="706"/>
      <c r="BQ253" s="706"/>
      <c r="BR253" s="706"/>
      <c r="BS253" s="686"/>
      <c r="BT253" s="706"/>
      <c r="BU253" s="706"/>
      <c r="BV253" s="706"/>
      <c r="BW253" s="706"/>
      <c r="BX253" s="706"/>
      <c r="BY253" s="706"/>
      <c r="BZ253" s="706"/>
      <c r="CA253" s="706"/>
      <c r="CB253" s="706"/>
      <c r="CC253" s="706"/>
      <c r="CD253" s="706"/>
      <c r="CE253" s="706"/>
      <c r="CF253" s="706"/>
      <c r="CG253" s="686"/>
      <c r="CH253" s="735"/>
      <c r="CI253" s="736"/>
      <c r="CJ253" s="736"/>
      <c r="CK253" s="736"/>
      <c r="CL253" s="736"/>
      <c r="CM253" s="736"/>
      <c r="CN253" s="736"/>
      <c r="CO253" s="736"/>
      <c r="CP253" s="736"/>
      <c r="CQ253" s="736"/>
      <c r="CR253" s="736"/>
      <c r="CS253" s="736"/>
      <c r="CT253" s="736"/>
      <c r="CU253" s="736"/>
      <c r="CV253" s="736"/>
      <c r="CW253" s="736"/>
      <c r="CX253" s="686"/>
      <c r="CY253" s="655"/>
      <c r="CZ253" s="655"/>
      <c r="DA253" s="655"/>
      <c r="DB253" s="655"/>
      <c r="DC253" s="655"/>
      <c r="DD253" s="655"/>
      <c r="DE253" s="655"/>
      <c r="DF253" s="655"/>
      <c r="DG253" s="655"/>
      <c r="DH253" s="655"/>
      <c r="DI253" s="655"/>
      <c r="DJ253" s="655"/>
      <c r="DK253" s="655"/>
      <c r="DL253" s="655"/>
    </row>
    <row r="254" spans="1:116" s="448" customFormat="1">
      <c r="A254" s="686"/>
      <c r="B254" s="691" t="s">
        <v>927</v>
      </c>
      <c r="C254" s="691"/>
      <c r="D254" s="441">
        <f>COUNT(J203:J252)</f>
        <v>45</v>
      </c>
      <c r="E254" s="682" t="s">
        <v>928</v>
      </c>
      <c r="F254" s="682"/>
      <c r="G254" s="682"/>
      <c r="H254" s="421">
        <f>COUNTIF(L203:L252,"&gt;=33")</f>
        <v>30</v>
      </c>
      <c r="I254" s="682" t="s">
        <v>943</v>
      </c>
      <c r="J254" s="682"/>
      <c r="K254" s="682"/>
      <c r="L254" s="443">
        <f>COUNTIF(L203:L252,"AB")</f>
        <v>5</v>
      </c>
      <c r="M254" s="444" t="s">
        <v>944</v>
      </c>
      <c r="N254" s="441">
        <f>IF(ISNUMBER(H254),(H254/D254*100),"")</f>
        <v>66.666666666666657</v>
      </c>
      <c r="O254" s="728"/>
      <c r="P254" s="691" t="s">
        <v>927</v>
      </c>
      <c r="Q254" s="691"/>
      <c r="R254" s="441">
        <f>COUNT(X203:X252)</f>
        <v>45</v>
      </c>
      <c r="S254" s="682" t="s">
        <v>928</v>
      </c>
      <c r="T254" s="682"/>
      <c r="U254" s="682"/>
      <c r="V254" s="421">
        <f>COUNTIF(Z203:Z252,"&gt;=33")</f>
        <v>35</v>
      </c>
      <c r="W254" s="682" t="s">
        <v>943</v>
      </c>
      <c r="X254" s="682"/>
      <c r="Y254" s="682"/>
      <c r="Z254" s="443">
        <f>COUNTIF(Z203:Z252,"AB")</f>
        <v>5</v>
      </c>
      <c r="AA254" s="444" t="s">
        <v>944</v>
      </c>
      <c r="AB254" s="441">
        <f>IF(ISNUMBER(V254),(V254/R254*100),"")</f>
        <v>77.777777777777786</v>
      </c>
      <c r="AC254" s="686"/>
      <c r="AD254" s="691" t="s">
        <v>927</v>
      </c>
      <c r="AE254" s="691"/>
      <c r="AF254" s="441">
        <f>COUNT(AG203:AG252)</f>
        <v>50</v>
      </c>
      <c r="AG254" s="682" t="s">
        <v>928</v>
      </c>
      <c r="AH254" s="682"/>
      <c r="AI254" s="682"/>
      <c r="AJ254" s="421">
        <f>COUNTIF(AI203:AI252,"&gt;=33")</f>
        <v>35</v>
      </c>
      <c r="AK254" s="682" t="s">
        <v>943</v>
      </c>
      <c r="AL254" s="682"/>
      <c r="AM254" s="682"/>
      <c r="AN254" s="441">
        <f>COUNTIF(AG203:AG252,"AB")</f>
        <v>0</v>
      </c>
      <c r="AO254" s="444" t="s">
        <v>944</v>
      </c>
      <c r="AP254" s="441">
        <f>IF(ISNUMBER(AF254),(AJ254/AF254*100),"")</f>
        <v>70</v>
      </c>
      <c r="AQ254" s="686"/>
      <c r="AR254" s="691" t="s">
        <v>927</v>
      </c>
      <c r="AS254" s="691"/>
      <c r="AT254" s="441">
        <f>COUNT(AZ203:AZ252)</f>
        <v>50</v>
      </c>
      <c r="AU254" s="682" t="s">
        <v>928</v>
      </c>
      <c r="AV254" s="682"/>
      <c r="AW254" s="682"/>
      <c r="AX254" s="421">
        <f>COUNTIF(BB203:BB252,"&gt;=33")</f>
        <v>35</v>
      </c>
      <c r="AY254" s="682" t="s">
        <v>943</v>
      </c>
      <c r="AZ254" s="682"/>
      <c r="BA254" s="682"/>
      <c r="BB254" s="443">
        <f>COUNTIF(BB203:BB252,"AB")</f>
        <v>0</v>
      </c>
      <c r="BC254" s="444" t="s">
        <v>944</v>
      </c>
      <c r="BD254" s="441">
        <f>IF(ISNUMBER(AX254),(AX254/AT254*100),"")</f>
        <v>70</v>
      </c>
      <c r="BE254" s="686"/>
      <c r="BF254" s="691" t="s">
        <v>927</v>
      </c>
      <c r="BG254" s="691"/>
      <c r="BH254" s="441">
        <f>COUNT(BN203:BN252)</f>
        <v>50</v>
      </c>
      <c r="BI254" s="682" t="s">
        <v>928</v>
      </c>
      <c r="BJ254" s="682"/>
      <c r="BK254" s="682"/>
      <c r="BL254" s="421">
        <f>COUNTIF(BP203:BP252,"&gt;=33")</f>
        <v>35</v>
      </c>
      <c r="BM254" s="682" t="s">
        <v>943</v>
      </c>
      <c r="BN254" s="682"/>
      <c r="BO254" s="682"/>
      <c r="BP254" s="443">
        <f>COUNTIF(BP203:BP252,"AB")</f>
        <v>0</v>
      </c>
      <c r="BQ254" s="444" t="s">
        <v>944</v>
      </c>
      <c r="BR254" s="441">
        <f>IF(ISNUMBER(BL254),(BL254/BH254*100),"")</f>
        <v>70</v>
      </c>
      <c r="BS254" s="686"/>
      <c r="BT254" s="691" t="s">
        <v>927</v>
      </c>
      <c r="BU254" s="691"/>
      <c r="BV254" s="441">
        <f>COUNT(BW203:BW252)</f>
        <v>50</v>
      </c>
      <c r="BW254" s="682" t="s">
        <v>928</v>
      </c>
      <c r="BX254" s="682"/>
      <c r="BY254" s="682"/>
      <c r="BZ254" s="421">
        <f>COUNTIF(BY203:BY252,"&gt;=33")</f>
        <v>35</v>
      </c>
      <c r="CA254" s="682" t="s">
        <v>943</v>
      </c>
      <c r="CB254" s="682"/>
      <c r="CC254" s="682"/>
      <c r="CD254" s="441">
        <f>COUNTIF(BW203:BW252,"AB")</f>
        <v>0</v>
      </c>
      <c r="CE254" s="444" t="s">
        <v>944</v>
      </c>
      <c r="CF254" s="441">
        <f>IF(ISNUMBER(BV254),(BZ254/BV254*100),"")</f>
        <v>70</v>
      </c>
      <c r="CG254" s="686"/>
      <c r="CH254" s="659" t="s">
        <v>76</v>
      </c>
      <c r="CI254" s="659"/>
      <c r="CJ254" s="445">
        <f>COUNTIF(CU203:CU252,"&gt;0")</f>
        <v>50</v>
      </c>
      <c r="CK254" s="673" t="s">
        <v>75</v>
      </c>
      <c r="CL254" s="674"/>
      <c r="CM254" s="674"/>
      <c r="CN254" s="674"/>
      <c r="CO254" s="674"/>
      <c r="CP254" s="786"/>
      <c r="CQ254" s="696">
        <f>COUNTIF(CU203:CU252,"&gt;32")</f>
        <v>35</v>
      </c>
      <c r="CR254" s="696"/>
      <c r="CS254" s="446"/>
      <c r="CT254" s="446"/>
      <c r="CU254" s="659">
        <f>CQ254*100/CJ254</f>
        <v>70</v>
      </c>
      <c r="CV254" s="659"/>
      <c r="CW254" s="447"/>
      <c r="CX254" s="686"/>
      <c r="CY254" s="673"/>
      <c r="CZ254" s="674"/>
      <c r="DA254" s="674"/>
      <c r="DB254" s="674"/>
      <c r="DC254" s="674"/>
      <c r="DD254" s="674"/>
      <c r="DE254" s="674"/>
      <c r="DF254" s="674"/>
      <c r="DG254" s="674"/>
      <c r="DH254" s="674"/>
      <c r="DI254" s="674"/>
      <c r="DJ254" s="674"/>
      <c r="DK254" s="674"/>
      <c r="DL254" s="674"/>
    </row>
    <row r="255" spans="1:116" s="448" customFormat="1" ht="23.25" customHeight="1">
      <c r="A255" s="686"/>
      <c r="B255" s="685" t="str">
        <f>$B$63</f>
        <v>SUBJECT TEACHER</v>
      </c>
      <c r="C255" s="685"/>
      <c r="D255" s="656" t="str">
        <f>$D$63</f>
        <v>CLASS TEACHER</v>
      </c>
      <c r="E255" s="656"/>
      <c r="F255" s="656"/>
      <c r="G255" s="656"/>
      <c r="H255" s="656"/>
      <c r="I255" s="702" t="str">
        <f>$I$63</f>
        <v>PRINCIPAL</v>
      </c>
      <c r="J255" s="702"/>
      <c r="K255" s="702"/>
      <c r="L255" s="702"/>
      <c r="M255" s="702"/>
      <c r="N255" s="702"/>
      <c r="O255" s="728"/>
      <c r="P255" s="685" t="str">
        <f>$B$63</f>
        <v>SUBJECT TEACHER</v>
      </c>
      <c r="Q255" s="685"/>
      <c r="R255" s="656" t="str">
        <f>$D$63</f>
        <v>CLASS TEACHER</v>
      </c>
      <c r="S255" s="656"/>
      <c r="T255" s="656"/>
      <c r="U255" s="656"/>
      <c r="V255" s="656"/>
      <c r="W255" s="702" t="str">
        <f>$I$63</f>
        <v>PRINCIPAL</v>
      </c>
      <c r="X255" s="702"/>
      <c r="Y255" s="702"/>
      <c r="Z255" s="702"/>
      <c r="AA255" s="702"/>
      <c r="AB255" s="702"/>
      <c r="AC255" s="686"/>
      <c r="AD255" s="685" t="str">
        <f>$B$63</f>
        <v>SUBJECT TEACHER</v>
      </c>
      <c r="AE255" s="685"/>
      <c r="AF255" s="656" t="str">
        <f>$D$63</f>
        <v>CLASS TEACHER</v>
      </c>
      <c r="AG255" s="656"/>
      <c r="AH255" s="656"/>
      <c r="AI255" s="656"/>
      <c r="AJ255" s="656"/>
      <c r="AK255" s="702" t="str">
        <f>$I$63</f>
        <v>PRINCIPAL</v>
      </c>
      <c r="AL255" s="702"/>
      <c r="AM255" s="702"/>
      <c r="AN255" s="702"/>
      <c r="AO255" s="702"/>
      <c r="AP255" s="702"/>
      <c r="AQ255" s="686"/>
      <c r="AR255" s="685" t="str">
        <f>$B$63</f>
        <v>SUBJECT TEACHER</v>
      </c>
      <c r="AS255" s="685"/>
      <c r="AT255" s="656" t="str">
        <f>$D$63</f>
        <v>CLASS TEACHER</v>
      </c>
      <c r="AU255" s="656"/>
      <c r="AV255" s="656"/>
      <c r="AW255" s="656"/>
      <c r="AX255" s="656"/>
      <c r="AY255" s="702" t="str">
        <f>$I$63</f>
        <v>PRINCIPAL</v>
      </c>
      <c r="AZ255" s="702"/>
      <c r="BA255" s="702"/>
      <c r="BB255" s="702"/>
      <c r="BC255" s="702"/>
      <c r="BD255" s="702"/>
      <c r="BE255" s="686"/>
      <c r="BF255" s="685" t="str">
        <f>$B$63</f>
        <v>SUBJECT TEACHER</v>
      </c>
      <c r="BG255" s="685"/>
      <c r="BH255" s="656" t="str">
        <f>$D$63</f>
        <v>CLASS TEACHER</v>
      </c>
      <c r="BI255" s="656"/>
      <c r="BJ255" s="656"/>
      <c r="BK255" s="656"/>
      <c r="BL255" s="656"/>
      <c r="BM255" s="702" t="str">
        <f>$I$63</f>
        <v>PRINCIPAL</v>
      </c>
      <c r="BN255" s="702"/>
      <c r="BO255" s="702"/>
      <c r="BP255" s="702"/>
      <c r="BQ255" s="702"/>
      <c r="BR255" s="702"/>
      <c r="BS255" s="686"/>
      <c r="BT255" s="685" t="str">
        <f>$B$63</f>
        <v>SUBJECT TEACHER</v>
      </c>
      <c r="BU255" s="685"/>
      <c r="BV255" s="656" t="str">
        <f>$D$63</f>
        <v>CLASS TEACHER</v>
      </c>
      <c r="BW255" s="656"/>
      <c r="BX255" s="656"/>
      <c r="BY255" s="656"/>
      <c r="BZ255" s="656"/>
      <c r="CA255" s="702" t="str">
        <f>$I$63</f>
        <v>PRINCIPAL</v>
      </c>
      <c r="CB255" s="702"/>
      <c r="CC255" s="702"/>
      <c r="CD255" s="702"/>
      <c r="CE255" s="702"/>
      <c r="CF255" s="702"/>
      <c r="CG255" s="686"/>
      <c r="CH255" s="656" t="s">
        <v>54</v>
      </c>
      <c r="CI255" s="656"/>
      <c r="CJ255" s="656" t="s">
        <v>0</v>
      </c>
      <c r="CK255" s="656"/>
      <c r="CL255" s="656"/>
      <c r="CM255" s="656"/>
      <c r="CN255" s="656"/>
      <c r="CO255" s="449"/>
      <c r="CP255" s="656" t="s">
        <v>55</v>
      </c>
      <c r="CQ255" s="656"/>
      <c r="CR255" s="656"/>
      <c r="CS255" s="656"/>
      <c r="CT255" s="656"/>
      <c r="CU255" s="656"/>
      <c r="CV255" s="656"/>
      <c r="CW255" s="656"/>
      <c r="CX255" s="686"/>
      <c r="CY255" s="656" t="s">
        <v>54</v>
      </c>
      <c r="CZ255" s="656"/>
      <c r="DA255" s="656" t="s">
        <v>0</v>
      </c>
      <c r="DB255" s="656"/>
      <c r="DC255" s="656"/>
      <c r="DD255" s="656"/>
      <c r="DE255" s="656"/>
      <c r="DF255" s="449"/>
      <c r="DG255" s="656" t="s">
        <v>55</v>
      </c>
      <c r="DH255" s="656"/>
      <c r="DI255" s="656"/>
      <c r="DJ255" s="656"/>
      <c r="DK255" s="656"/>
      <c r="DL255" s="656"/>
    </row>
    <row r="256" spans="1:116" ht="6" customHeight="1" thickBot="1">
      <c r="A256" s="450"/>
      <c r="O256" s="450"/>
      <c r="AC256" s="450"/>
      <c r="AQ256" s="537"/>
      <c r="BE256" s="537"/>
      <c r="BS256" s="537"/>
      <c r="CG256" s="537"/>
      <c r="CX256" s="537"/>
    </row>
    <row r="257" spans="1:116" s="462" customFormat="1" ht="18" customHeight="1" thickBot="1">
      <c r="A257" s="686"/>
      <c r="B257" s="683" t="str">
        <f>'STUDENT PROFILE'!$D$1</f>
        <v>JAWHAR NAVODAYA VIDYALAYA</v>
      </c>
      <c r="C257" s="683"/>
      <c r="D257" s="683"/>
      <c r="E257" s="683" t="str">
        <f>HOME!$G$6</f>
        <v>MANDYA</v>
      </c>
      <c r="F257" s="683"/>
      <c r="G257" s="683"/>
      <c r="H257" s="683"/>
      <c r="I257" s="683"/>
      <c r="J257" s="708" t="s">
        <v>53</v>
      </c>
      <c r="K257" s="708"/>
      <c r="L257" s="683" t="str">
        <f>HOME!$G$4</f>
        <v>HYDERABAD</v>
      </c>
      <c r="M257" s="683"/>
      <c r="N257" s="683"/>
      <c r="O257" s="728"/>
      <c r="P257" s="683" t="str">
        <f>'STUDENT PROFILE'!$D$1</f>
        <v>JAWHAR NAVODAYA VIDYALAYA</v>
      </c>
      <c r="Q257" s="683"/>
      <c r="R257" s="683"/>
      <c r="S257" s="683" t="str">
        <f>HOME!$G$6</f>
        <v>MANDYA</v>
      </c>
      <c r="T257" s="683"/>
      <c r="U257" s="683"/>
      <c r="V257" s="683"/>
      <c r="W257" s="683"/>
      <c r="X257" s="708" t="s">
        <v>53</v>
      </c>
      <c r="Y257" s="708"/>
      <c r="Z257" s="683" t="str">
        <f>HOME!$G$4</f>
        <v>HYDERABAD</v>
      </c>
      <c r="AA257" s="683"/>
      <c r="AB257" s="683"/>
      <c r="AC257" s="770"/>
      <c r="AD257" s="683" t="str">
        <f>'STUDENT PROFILE'!$D$1</f>
        <v>JAWHAR NAVODAYA VIDYALAYA</v>
      </c>
      <c r="AE257" s="683"/>
      <c r="AF257" s="683"/>
      <c r="AG257" s="683" t="str">
        <f>HOME!$G$6</f>
        <v>MANDYA</v>
      </c>
      <c r="AH257" s="683"/>
      <c r="AI257" s="683"/>
      <c r="AJ257" s="683"/>
      <c r="AK257" s="683"/>
      <c r="AL257" s="708" t="s">
        <v>53</v>
      </c>
      <c r="AM257" s="708"/>
      <c r="AN257" s="683" t="str">
        <f>HOME!$G$4</f>
        <v>HYDERABAD</v>
      </c>
      <c r="AO257" s="683"/>
      <c r="AP257" s="683"/>
      <c r="AQ257" s="686"/>
      <c r="AR257" s="683" t="str">
        <f>'STUDENT PROFILE'!$D$1</f>
        <v>JAWHAR NAVODAYA VIDYALAYA</v>
      </c>
      <c r="AS257" s="683"/>
      <c r="AT257" s="683"/>
      <c r="AU257" s="683" t="str">
        <f>HOME!$G$6</f>
        <v>MANDYA</v>
      </c>
      <c r="AV257" s="683"/>
      <c r="AW257" s="683"/>
      <c r="AX257" s="683"/>
      <c r="AY257" s="683"/>
      <c r="AZ257" s="708" t="s">
        <v>53</v>
      </c>
      <c r="BA257" s="708"/>
      <c r="BB257" s="683" t="str">
        <f>HOME!$G$4</f>
        <v>HYDERABAD</v>
      </c>
      <c r="BC257" s="683"/>
      <c r="BD257" s="683"/>
      <c r="BE257" s="686"/>
      <c r="BF257" s="683" t="str">
        <f>'STUDENT PROFILE'!$D$1</f>
        <v>JAWHAR NAVODAYA VIDYALAYA</v>
      </c>
      <c r="BG257" s="683"/>
      <c r="BH257" s="683"/>
      <c r="BI257" s="683" t="str">
        <f>HOME!$G$6</f>
        <v>MANDYA</v>
      </c>
      <c r="BJ257" s="683"/>
      <c r="BK257" s="683"/>
      <c r="BL257" s="683"/>
      <c r="BM257" s="683"/>
      <c r="BN257" s="708" t="s">
        <v>53</v>
      </c>
      <c r="BO257" s="708"/>
      <c r="BP257" s="683" t="str">
        <f>HOME!$G$4</f>
        <v>HYDERABAD</v>
      </c>
      <c r="BQ257" s="683"/>
      <c r="BR257" s="683"/>
      <c r="BS257" s="686"/>
      <c r="BT257" s="683" t="str">
        <f>'STUDENT PROFILE'!$D$1</f>
        <v>JAWHAR NAVODAYA VIDYALAYA</v>
      </c>
      <c r="BU257" s="683"/>
      <c r="BV257" s="683"/>
      <c r="BW257" s="683" t="str">
        <f>HOME!$G$6</f>
        <v>MANDYA</v>
      </c>
      <c r="BX257" s="683"/>
      <c r="BY257" s="683"/>
      <c r="BZ257" s="683"/>
      <c r="CA257" s="683"/>
      <c r="CB257" s="708" t="s">
        <v>53</v>
      </c>
      <c r="CC257" s="708"/>
      <c r="CD257" s="683" t="str">
        <f>HOME!$G$4</f>
        <v>HYDERABAD</v>
      </c>
      <c r="CE257" s="683"/>
      <c r="CF257" s="683"/>
      <c r="CG257" s="686"/>
      <c r="CH257" s="763" t="str">
        <f>'STUDENT PROFILE'!$D$1</f>
        <v>JAWHAR NAVODAYA VIDYALAYA</v>
      </c>
      <c r="CI257" s="738"/>
      <c r="CJ257" s="738"/>
      <c r="CK257" s="738"/>
      <c r="CL257" s="738"/>
      <c r="CM257" s="739"/>
      <c r="CN257" s="737" t="str">
        <f>BW257</f>
        <v>MANDYA</v>
      </c>
      <c r="CO257" s="738"/>
      <c r="CP257" s="738"/>
      <c r="CQ257" s="739"/>
      <c r="CR257" s="737" t="str">
        <f>CB257</f>
        <v>REGION</v>
      </c>
      <c r="CS257" s="738"/>
      <c r="CT257" s="739"/>
      <c r="CU257" s="660" t="str">
        <f>CD257</f>
        <v>HYDERABAD</v>
      </c>
      <c r="CV257" s="661"/>
      <c r="CW257" s="662"/>
      <c r="CX257" s="686"/>
      <c r="CY257" s="655" t="str">
        <f>'STUDENT PROFILE'!$D$1</f>
        <v>JAWHAR NAVODAYA VIDYALAYA</v>
      </c>
      <c r="CZ257" s="655"/>
      <c r="DA257" s="655"/>
      <c r="DB257" s="655"/>
      <c r="DC257" s="655"/>
      <c r="DD257" s="655" t="str">
        <f>CN257</f>
        <v>MANDYA</v>
      </c>
      <c r="DE257" s="655"/>
      <c r="DF257" s="655"/>
      <c r="DG257" s="655" t="str">
        <f>CR257</f>
        <v>REGION</v>
      </c>
      <c r="DH257" s="655"/>
      <c r="DI257" s="655"/>
      <c r="DJ257" s="655" t="str">
        <f>CU257</f>
        <v>HYDERABAD</v>
      </c>
      <c r="DK257" s="655"/>
      <c r="DL257" s="655"/>
    </row>
    <row r="258" spans="1:116" s="448" customFormat="1" ht="18" customHeight="1">
      <c r="A258" s="686"/>
      <c r="B258" s="704"/>
      <c r="C258" s="394" t="s">
        <v>25</v>
      </c>
      <c r="D258" s="698" t="str">
        <f>'STUDENT PROFILE'!$L$2</f>
        <v>VIII B</v>
      </c>
      <c r="E258" s="698"/>
      <c r="F258" s="698"/>
      <c r="G258" s="698"/>
      <c r="H258" s="698"/>
      <c r="I258" s="698"/>
      <c r="J258" s="698"/>
      <c r="K258" s="698"/>
      <c r="L258" s="699"/>
      <c r="M258" s="663" t="s">
        <v>929</v>
      </c>
      <c r="N258" s="664"/>
      <c r="O258" s="728"/>
      <c r="P258" s="704"/>
      <c r="Q258" s="394" t="s">
        <v>25</v>
      </c>
      <c r="R258" s="698" t="str">
        <f>'STUDENT PROFILE'!$L$2</f>
        <v>VIII B</v>
      </c>
      <c r="S258" s="698"/>
      <c r="T258" s="698"/>
      <c r="U258" s="698"/>
      <c r="V258" s="698"/>
      <c r="W258" s="698"/>
      <c r="X258" s="698"/>
      <c r="Y258" s="698"/>
      <c r="Z258" s="699"/>
      <c r="AA258" s="663" t="s">
        <v>929</v>
      </c>
      <c r="AB258" s="664"/>
      <c r="AC258" s="770"/>
      <c r="AD258" s="707"/>
      <c r="AE258" s="394" t="s">
        <v>25</v>
      </c>
      <c r="AF258" s="726" t="str">
        <f>'STUDENT PROFILE'!$L$2</f>
        <v>VIII B</v>
      </c>
      <c r="AG258" s="726"/>
      <c r="AH258" s="726"/>
      <c r="AI258" s="726"/>
      <c r="AJ258" s="726"/>
      <c r="AK258" s="726"/>
      <c r="AL258" s="726"/>
      <c r="AM258" s="726"/>
      <c r="AN258" s="727"/>
      <c r="AO258" s="663" t="s">
        <v>929</v>
      </c>
      <c r="AP258" s="664"/>
      <c r="AQ258" s="686"/>
      <c r="AR258" s="680"/>
      <c r="AS258" s="394" t="s">
        <v>25</v>
      </c>
      <c r="AT258" s="698" t="str">
        <f>'STUDENT PROFILE'!$L$2</f>
        <v>VIII B</v>
      </c>
      <c r="AU258" s="698"/>
      <c r="AV258" s="698"/>
      <c r="AW258" s="698"/>
      <c r="AX258" s="698"/>
      <c r="AY258" s="698"/>
      <c r="AZ258" s="698"/>
      <c r="BA258" s="698"/>
      <c r="BB258" s="699"/>
      <c r="BC258" s="663" t="s">
        <v>929</v>
      </c>
      <c r="BD258" s="664"/>
      <c r="BE258" s="686"/>
      <c r="BF258" s="680"/>
      <c r="BG258" s="394" t="s">
        <v>25</v>
      </c>
      <c r="BH258" s="698" t="str">
        <f>'STUDENT PROFILE'!$L$2</f>
        <v>VIII B</v>
      </c>
      <c r="BI258" s="698"/>
      <c r="BJ258" s="698"/>
      <c r="BK258" s="698"/>
      <c r="BL258" s="698"/>
      <c r="BM258" s="698"/>
      <c r="BN258" s="698"/>
      <c r="BO258" s="698"/>
      <c r="BP258" s="699"/>
      <c r="BQ258" s="663" t="s">
        <v>929</v>
      </c>
      <c r="BR258" s="664"/>
      <c r="BS258" s="686"/>
      <c r="BT258" s="707"/>
      <c r="BU258" s="395" t="s">
        <v>25</v>
      </c>
      <c r="BV258" s="698" t="str">
        <f>'STUDENT PROFILE'!$L$2</f>
        <v>VIII B</v>
      </c>
      <c r="BW258" s="698"/>
      <c r="BX258" s="698"/>
      <c r="BY258" s="698"/>
      <c r="BZ258" s="698"/>
      <c r="CA258" s="698"/>
      <c r="CB258" s="698"/>
      <c r="CC258" s="698"/>
      <c r="CD258" s="699"/>
      <c r="CE258" s="663" t="s">
        <v>929</v>
      </c>
      <c r="CF258" s="664"/>
      <c r="CG258" s="686"/>
      <c r="CH258" s="680"/>
      <c r="CI258" s="396" t="s">
        <v>25</v>
      </c>
      <c r="CJ258" s="669" t="str">
        <f>'STUDENT PROFILE'!$L$2</f>
        <v>VIII B</v>
      </c>
      <c r="CK258" s="669"/>
      <c r="CL258" s="669"/>
      <c r="CM258" s="669"/>
      <c r="CN258" s="669"/>
      <c r="CO258" s="669"/>
      <c r="CP258" s="669"/>
      <c r="CQ258" s="669"/>
      <c r="CR258" s="669"/>
      <c r="CS258" s="669"/>
      <c r="CT258" s="669"/>
      <c r="CU258" s="669"/>
      <c r="CV258" s="663" t="s">
        <v>929</v>
      </c>
      <c r="CW258" s="664"/>
      <c r="CX258" s="686"/>
      <c r="CY258" s="680"/>
      <c r="CZ258" s="396" t="s">
        <v>25</v>
      </c>
      <c r="DA258" s="675" t="str">
        <f>'STUDENT PROFILE'!$L$2</f>
        <v>VIII B</v>
      </c>
      <c r="DB258" s="676"/>
      <c r="DC258" s="676"/>
      <c r="DD258" s="676"/>
      <c r="DE258" s="676"/>
      <c r="DF258" s="676"/>
      <c r="DG258" s="676"/>
      <c r="DH258" s="676"/>
      <c r="DI258" s="676"/>
      <c r="DJ258" s="791" t="s">
        <v>929</v>
      </c>
      <c r="DK258" s="791"/>
      <c r="DL258" s="791"/>
    </row>
    <row r="259" spans="1:116" s="448" customFormat="1" ht="18" customHeight="1">
      <c r="A259" s="686"/>
      <c r="B259" s="704"/>
      <c r="C259" s="397" t="s">
        <v>28</v>
      </c>
      <c r="D259" s="669" t="str">
        <f>HOME!$B$19</f>
        <v>SCIENCE</v>
      </c>
      <c r="E259" s="669"/>
      <c r="F259" s="669"/>
      <c r="G259" s="669"/>
      <c r="H259" s="669"/>
      <c r="I259" s="669"/>
      <c r="J259" s="669"/>
      <c r="K259" s="669"/>
      <c r="L259" s="697"/>
      <c r="M259" s="665"/>
      <c r="N259" s="666"/>
      <c r="O259" s="728"/>
      <c r="P259" s="704"/>
      <c r="Q259" s="397" t="s">
        <v>28</v>
      </c>
      <c r="R259" s="669" t="str">
        <f>$D259</f>
        <v>SCIENCE</v>
      </c>
      <c r="S259" s="669"/>
      <c r="T259" s="669"/>
      <c r="U259" s="669"/>
      <c r="V259" s="669"/>
      <c r="W259" s="669"/>
      <c r="X259" s="669"/>
      <c r="Y259" s="669"/>
      <c r="Z259" s="697"/>
      <c r="AA259" s="665"/>
      <c r="AB259" s="666"/>
      <c r="AC259" s="770"/>
      <c r="AD259" s="704"/>
      <c r="AE259" s="397" t="s">
        <v>28</v>
      </c>
      <c r="AF259" s="669" t="str">
        <f>$D259</f>
        <v>SCIENCE</v>
      </c>
      <c r="AG259" s="669"/>
      <c r="AH259" s="669"/>
      <c r="AI259" s="669"/>
      <c r="AJ259" s="669"/>
      <c r="AK259" s="669"/>
      <c r="AL259" s="669"/>
      <c r="AM259" s="669"/>
      <c r="AN259" s="697"/>
      <c r="AO259" s="665"/>
      <c r="AP259" s="666"/>
      <c r="AQ259" s="686"/>
      <c r="AR259" s="680"/>
      <c r="AS259" s="397" t="s">
        <v>28</v>
      </c>
      <c r="AT259" s="669" t="str">
        <f>$D259</f>
        <v>SCIENCE</v>
      </c>
      <c r="AU259" s="669"/>
      <c r="AV259" s="669"/>
      <c r="AW259" s="669"/>
      <c r="AX259" s="669"/>
      <c r="AY259" s="669"/>
      <c r="AZ259" s="669"/>
      <c r="BA259" s="669"/>
      <c r="BB259" s="697"/>
      <c r="BC259" s="665"/>
      <c r="BD259" s="666"/>
      <c r="BE259" s="686"/>
      <c r="BF259" s="680"/>
      <c r="BG259" s="397" t="s">
        <v>28</v>
      </c>
      <c r="BH259" s="669" t="str">
        <f>$D259</f>
        <v>SCIENCE</v>
      </c>
      <c r="BI259" s="669"/>
      <c r="BJ259" s="669"/>
      <c r="BK259" s="669"/>
      <c r="BL259" s="669"/>
      <c r="BM259" s="669"/>
      <c r="BN259" s="669"/>
      <c r="BO259" s="669"/>
      <c r="BP259" s="697"/>
      <c r="BQ259" s="665"/>
      <c r="BR259" s="666"/>
      <c r="BS259" s="686"/>
      <c r="BT259" s="704"/>
      <c r="BU259" s="398" t="s">
        <v>28</v>
      </c>
      <c r="BV259" s="669" t="str">
        <f>$D259</f>
        <v>SCIENCE</v>
      </c>
      <c r="BW259" s="669"/>
      <c r="BX259" s="669"/>
      <c r="BY259" s="669"/>
      <c r="BZ259" s="669"/>
      <c r="CA259" s="669"/>
      <c r="CB259" s="669"/>
      <c r="CC259" s="669"/>
      <c r="CD259" s="697"/>
      <c r="CE259" s="665"/>
      <c r="CF259" s="666"/>
      <c r="CG259" s="686"/>
      <c r="CH259" s="680"/>
      <c r="CI259" s="396" t="s">
        <v>28</v>
      </c>
      <c r="CJ259" s="669" t="str">
        <f>$D259</f>
        <v>SCIENCE</v>
      </c>
      <c r="CK259" s="669"/>
      <c r="CL259" s="669"/>
      <c r="CM259" s="669"/>
      <c r="CN259" s="669"/>
      <c r="CO259" s="669"/>
      <c r="CP259" s="669"/>
      <c r="CQ259" s="669"/>
      <c r="CR259" s="669"/>
      <c r="CS259" s="669"/>
      <c r="CT259" s="669"/>
      <c r="CU259" s="669"/>
      <c r="CV259" s="665"/>
      <c r="CW259" s="666"/>
      <c r="CX259" s="686"/>
      <c r="CY259" s="680"/>
      <c r="CZ259" s="396" t="s">
        <v>28</v>
      </c>
      <c r="DA259" s="675" t="str">
        <f>$D259</f>
        <v>SCIENCE</v>
      </c>
      <c r="DB259" s="676"/>
      <c r="DC259" s="676"/>
      <c r="DD259" s="676"/>
      <c r="DE259" s="676"/>
      <c r="DF259" s="676"/>
      <c r="DG259" s="676"/>
      <c r="DH259" s="676"/>
      <c r="DI259" s="676"/>
      <c r="DJ259" s="791"/>
      <c r="DK259" s="791"/>
      <c r="DL259" s="791"/>
    </row>
    <row r="260" spans="1:116" s="448" customFormat="1" ht="18" customHeight="1">
      <c r="A260" s="686"/>
      <c r="B260" s="704"/>
      <c r="C260" s="398" t="s">
        <v>27</v>
      </c>
      <c r="D260" s="669" t="str">
        <f>HOME!G8</f>
        <v>2016-17</v>
      </c>
      <c r="E260" s="669"/>
      <c r="F260" s="669"/>
      <c r="G260" s="669"/>
      <c r="H260" s="669"/>
      <c r="I260" s="669"/>
      <c r="J260" s="669"/>
      <c r="K260" s="669"/>
      <c r="L260" s="697"/>
      <c r="M260" s="665"/>
      <c r="N260" s="666"/>
      <c r="O260" s="728"/>
      <c r="P260" s="704"/>
      <c r="Q260" s="398" t="s">
        <v>27</v>
      </c>
      <c r="R260" s="669" t="str">
        <f>D260</f>
        <v>2016-17</v>
      </c>
      <c r="S260" s="669"/>
      <c r="T260" s="669"/>
      <c r="U260" s="669"/>
      <c r="V260" s="669"/>
      <c r="W260" s="669"/>
      <c r="X260" s="669"/>
      <c r="Y260" s="669"/>
      <c r="Z260" s="697"/>
      <c r="AA260" s="665"/>
      <c r="AB260" s="666"/>
      <c r="AC260" s="770"/>
      <c r="AD260" s="704"/>
      <c r="AE260" s="398" t="s">
        <v>27</v>
      </c>
      <c r="AF260" s="669" t="str">
        <f>AF196</f>
        <v>2016-17</v>
      </c>
      <c r="AG260" s="669"/>
      <c r="AH260" s="669"/>
      <c r="AI260" s="669"/>
      <c r="AJ260" s="669"/>
      <c r="AK260" s="669"/>
      <c r="AL260" s="669"/>
      <c r="AM260" s="669"/>
      <c r="AN260" s="697"/>
      <c r="AO260" s="665"/>
      <c r="AP260" s="666"/>
      <c r="AQ260" s="686"/>
      <c r="AR260" s="680"/>
      <c r="AS260" s="398" t="s">
        <v>27</v>
      </c>
      <c r="AT260" s="669" t="str">
        <f>AF260</f>
        <v>2016-17</v>
      </c>
      <c r="AU260" s="669"/>
      <c r="AV260" s="669"/>
      <c r="AW260" s="669"/>
      <c r="AX260" s="669"/>
      <c r="AY260" s="669"/>
      <c r="AZ260" s="669"/>
      <c r="BA260" s="669"/>
      <c r="BB260" s="697"/>
      <c r="BC260" s="665"/>
      <c r="BD260" s="666"/>
      <c r="BE260" s="686"/>
      <c r="BF260" s="680"/>
      <c r="BG260" s="398" t="s">
        <v>27</v>
      </c>
      <c r="BH260" s="669" t="str">
        <f>AT260</f>
        <v>2016-17</v>
      </c>
      <c r="BI260" s="669"/>
      <c r="BJ260" s="669"/>
      <c r="BK260" s="669"/>
      <c r="BL260" s="669"/>
      <c r="BM260" s="669"/>
      <c r="BN260" s="669"/>
      <c r="BO260" s="669"/>
      <c r="BP260" s="697"/>
      <c r="BQ260" s="665"/>
      <c r="BR260" s="666"/>
      <c r="BS260" s="686"/>
      <c r="BT260" s="704"/>
      <c r="BU260" s="398" t="s">
        <v>27</v>
      </c>
      <c r="BV260" s="669" t="str">
        <f>BH260</f>
        <v>2016-17</v>
      </c>
      <c r="BW260" s="669"/>
      <c r="BX260" s="669"/>
      <c r="BY260" s="669"/>
      <c r="BZ260" s="669"/>
      <c r="CA260" s="669"/>
      <c r="CB260" s="669"/>
      <c r="CC260" s="669"/>
      <c r="CD260" s="697"/>
      <c r="CE260" s="665"/>
      <c r="CF260" s="666"/>
      <c r="CG260" s="686"/>
      <c r="CH260" s="680"/>
      <c r="CI260" s="399" t="s">
        <v>27</v>
      </c>
      <c r="CJ260" s="669" t="str">
        <f>BV260</f>
        <v>2016-17</v>
      </c>
      <c r="CK260" s="669"/>
      <c r="CL260" s="669"/>
      <c r="CM260" s="669"/>
      <c r="CN260" s="669"/>
      <c r="CO260" s="669"/>
      <c r="CP260" s="669"/>
      <c r="CQ260" s="669"/>
      <c r="CR260" s="669"/>
      <c r="CS260" s="669"/>
      <c r="CT260" s="669"/>
      <c r="CU260" s="669"/>
      <c r="CV260" s="665"/>
      <c r="CW260" s="666"/>
      <c r="CX260" s="686"/>
      <c r="CY260" s="680"/>
      <c r="CZ260" s="399" t="s">
        <v>27</v>
      </c>
      <c r="DA260" s="675" t="str">
        <f>CJ260</f>
        <v>2016-17</v>
      </c>
      <c r="DB260" s="676"/>
      <c r="DC260" s="676"/>
      <c r="DD260" s="676"/>
      <c r="DE260" s="676"/>
      <c r="DF260" s="676"/>
      <c r="DG260" s="676"/>
      <c r="DH260" s="676"/>
      <c r="DI260" s="676"/>
      <c r="DJ260" s="791"/>
      <c r="DK260" s="791"/>
      <c r="DL260" s="791"/>
    </row>
    <row r="261" spans="1:116" ht="18" customHeight="1" thickBot="1">
      <c r="A261" s="686"/>
      <c r="B261" s="705"/>
      <c r="C261" s="400" t="s">
        <v>26</v>
      </c>
      <c r="D261" s="401">
        <f>K266</f>
        <v>80</v>
      </c>
      <c r="E261" s="701" t="s">
        <v>74</v>
      </c>
      <c r="F261" s="701"/>
      <c r="G261" s="701"/>
      <c r="H261" s="701"/>
      <c r="I261" s="701"/>
      <c r="J261" s="701"/>
      <c r="K261" s="714">
        <v>0.1</v>
      </c>
      <c r="L261" s="715"/>
      <c r="M261" s="667"/>
      <c r="N261" s="668"/>
      <c r="O261" s="728"/>
      <c r="P261" s="705"/>
      <c r="Q261" s="400" t="s">
        <v>26</v>
      </c>
      <c r="R261" s="401">
        <f>Y266</f>
        <v>80</v>
      </c>
      <c r="S261" s="701" t="s">
        <v>74</v>
      </c>
      <c r="T261" s="701"/>
      <c r="U261" s="701"/>
      <c r="V261" s="701"/>
      <c r="W261" s="701"/>
      <c r="X261" s="701"/>
      <c r="Y261" s="714">
        <v>0.1</v>
      </c>
      <c r="Z261" s="715"/>
      <c r="AA261" s="667"/>
      <c r="AB261" s="668"/>
      <c r="AC261" s="770"/>
      <c r="AD261" s="705"/>
      <c r="AE261" s="400" t="s">
        <v>26</v>
      </c>
      <c r="AF261" s="401">
        <f>AG266</f>
        <v>100</v>
      </c>
      <c r="AG261" s="715" t="s">
        <v>74</v>
      </c>
      <c r="AH261" s="715"/>
      <c r="AI261" s="715"/>
      <c r="AJ261" s="715"/>
      <c r="AK261" s="715"/>
      <c r="AL261" s="715"/>
      <c r="AM261" s="714">
        <v>0.3</v>
      </c>
      <c r="AN261" s="715"/>
      <c r="AO261" s="667"/>
      <c r="AP261" s="668"/>
      <c r="AQ261" s="686"/>
      <c r="AR261" s="681"/>
      <c r="AS261" s="400" t="s">
        <v>26</v>
      </c>
      <c r="AT261" s="401">
        <f>BA266</f>
        <v>80</v>
      </c>
      <c r="AU261" s="701" t="s">
        <v>74</v>
      </c>
      <c r="AV261" s="701"/>
      <c r="AW261" s="701"/>
      <c r="AX261" s="701"/>
      <c r="AY261" s="701"/>
      <c r="AZ261" s="701"/>
      <c r="BA261" s="714">
        <v>0.1</v>
      </c>
      <c r="BB261" s="715"/>
      <c r="BC261" s="667"/>
      <c r="BD261" s="668"/>
      <c r="BE261" s="686"/>
      <c r="BF261" s="681"/>
      <c r="BG261" s="400" t="s">
        <v>26</v>
      </c>
      <c r="BH261" s="401">
        <f>BO266</f>
        <v>80</v>
      </c>
      <c r="BI261" s="701" t="s">
        <v>74</v>
      </c>
      <c r="BJ261" s="701"/>
      <c r="BK261" s="701"/>
      <c r="BL261" s="701"/>
      <c r="BM261" s="701"/>
      <c r="BN261" s="701"/>
      <c r="BO261" s="714">
        <v>0.1</v>
      </c>
      <c r="BP261" s="715"/>
      <c r="BQ261" s="667"/>
      <c r="BR261" s="668"/>
      <c r="BS261" s="686"/>
      <c r="BT261" s="705"/>
      <c r="BU261" s="400" t="s">
        <v>26</v>
      </c>
      <c r="BV261" s="401">
        <f>BX266</f>
        <v>90</v>
      </c>
      <c r="BW261" s="715" t="s">
        <v>74</v>
      </c>
      <c r="BX261" s="715"/>
      <c r="BY261" s="715"/>
      <c r="BZ261" s="715"/>
      <c r="CA261" s="715"/>
      <c r="CB261" s="715"/>
      <c r="CC261" s="714">
        <v>0.3</v>
      </c>
      <c r="CD261" s="715"/>
      <c r="CE261" s="667"/>
      <c r="CF261" s="668"/>
      <c r="CG261" s="686"/>
      <c r="CH261" s="681"/>
      <c r="CI261" s="658" t="s">
        <v>85</v>
      </c>
      <c r="CJ261" s="658"/>
      <c r="CK261" s="658"/>
      <c r="CL261" s="658"/>
      <c r="CM261" s="658"/>
      <c r="CN261" s="658"/>
      <c r="CO261" s="658"/>
      <c r="CP261" s="658"/>
      <c r="CQ261" s="658"/>
      <c r="CR261" s="658"/>
      <c r="CS261" s="658"/>
      <c r="CT261" s="658"/>
      <c r="CU261" s="658"/>
      <c r="CV261" s="667"/>
      <c r="CW261" s="668"/>
      <c r="CX261" s="686"/>
      <c r="CY261" s="681"/>
      <c r="CZ261" s="789" t="s">
        <v>86</v>
      </c>
      <c r="DA261" s="790"/>
      <c r="DB261" s="790"/>
      <c r="DC261" s="790"/>
      <c r="DD261" s="790"/>
      <c r="DE261" s="790"/>
      <c r="DF261" s="790"/>
      <c r="DG261" s="790"/>
      <c r="DH261" s="790"/>
      <c r="DI261" s="790"/>
      <c r="DJ261" s="791"/>
      <c r="DK261" s="791"/>
      <c r="DL261" s="791"/>
    </row>
    <row r="262" spans="1:116" ht="6" customHeight="1">
      <c r="A262" s="686"/>
      <c r="B262" s="402"/>
      <c r="C262" s="403"/>
      <c r="D262" s="404"/>
      <c r="E262" s="405"/>
      <c r="F262" s="405"/>
      <c r="G262" s="405"/>
      <c r="H262" s="405"/>
      <c r="I262" s="405"/>
      <c r="J262" s="405"/>
      <c r="K262" s="406"/>
      <c r="L262" s="411"/>
      <c r="M262" s="408"/>
      <c r="N262" s="408"/>
      <c r="O262" s="728"/>
      <c r="P262" s="402"/>
      <c r="Q262" s="403"/>
      <c r="R262" s="404"/>
      <c r="S262" s="405"/>
      <c r="T262" s="405"/>
      <c r="U262" s="405"/>
      <c r="V262" s="405"/>
      <c r="W262" s="405"/>
      <c r="X262" s="405"/>
      <c r="Y262" s="406"/>
      <c r="Z262" s="411"/>
      <c r="AA262" s="408"/>
      <c r="AB262" s="408"/>
      <c r="AC262" s="770"/>
      <c r="AD262" s="402"/>
      <c r="AE262" s="403"/>
      <c r="AF262" s="404"/>
      <c r="AG262" s="409"/>
      <c r="AH262" s="410"/>
      <c r="AI262" s="411"/>
      <c r="AJ262" s="408"/>
      <c r="AK262" s="408"/>
      <c r="AL262" s="408"/>
      <c r="AM262" s="408"/>
      <c r="AN262" s="408"/>
      <c r="AO262" s="408"/>
      <c r="AP262" s="408"/>
      <c r="AQ262" s="686"/>
      <c r="AR262" s="402"/>
      <c r="AS262" s="403"/>
      <c r="AT262" s="404"/>
      <c r="AU262" s="405"/>
      <c r="AV262" s="405"/>
      <c r="AW262" s="405"/>
      <c r="AX262" s="405"/>
      <c r="AY262" s="405"/>
      <c r="AZ262" s="405"/>
      <c r="BA262" s="406"/>
      <c r="BB262" s="411"/>
      <c r="BC262" s="408"/>
      <c r="BD262" s="408"/>
      <c r="BE262" s="686"/>
      <c r="BF262" s="402"/>
      <c r="BG262" s="403"/>
      <c r="BH262" s="404"/>
      <c r="BI262" s="405"/>
      <c r="BJ262" s="405"/>
      <c r="BK262" s="405"/>
      <c r="BL262" s="405"/>
      <c r="BM262" s="405"/>
      <c r="BN262" s="405"/>
      <c r="BO262" s="406"/>
      <c r="BP262" s="411"/>
      <c r="BQ262" s="408"/>
      <c r="BR262" s="408"/>
      <c r="BS262" s="686"/>
      <c r="BT262" s="402"/>
      <c r="BU262" s="403"/>
      <c r="BV262" s="404"/>
      <c r="BW262" s="409"/>
      <c r="BX262" s="410"/>
      <c r="BY262" s="411"/>
      <c r="BZ262" s="408"/>
      <c r="CA262" s="408"/>
      <c r="CB262" s="408"/>
      <c r="CC262" s="408"/>
      <c r="CD262" s="408"/>
      <c r="CE262" s="408"/>
      <c r="CF262" s="408"/>
      <c r="CG262" s="686"/>
      <c r="CH262" s="402"/>
      <c r="CI262" s="403"/>
      <c r="CJ262" s="404"/>
      <c r="CK262" s="409"/>
      <c r="CL262" s="410"/>
      <c r="CM262" s="411"/>
      <c r="CN262" s="408"/>
      <c r="CO262" s="408"/>
      <c r="CP262" s="408"/>
      <c r="CQ262" s="408"/>
      <c r="CR262" s="408"/>
      <c r="CS262" s="408"/>
      <c r="CT262" s="408"/>
      <c r="CU262" s="412"/>
      <c r="CV262" s="412"/>
      <c r="CW262" s="412"/>
      <c r="CX262" s="686"/>
      <c r="CY262" s="402"/>
      <c r="CZ262" s="403"/>
      <c r="DA262" s="404"/>
      <c r="DB262" s="409"/>
      <c r="DC262" s="410"/>
      <c r="DD262" s="411"/>
      <c r="DE262" s="408"/>
      <c r="DF262" s="408"/>
      <c r="DG262" s="408"/>
      <c r="DH262" s="408"/>
      <c r="DI262" s="408"/>
      <c r="DJ262" s="408"/>
      <c r="DK262" s="408"/>
      <c r="DL262" s="412"/>
    </row>
    <row r="263" spans="1:116" ht="20.25" customHeight="1">
      <c r="A263" s="686"/>
      <c r="B263" s="687" t="s">
        <v>35</v>
      </c>
      <c r="C263" s="677" t="s">
        <v>21</v>
      </c>
      <c r="D263" s="709" t="s">
        <v>22</v>
      </c>
      <c r="E263" s="712" t="s">
        <v>68</v>
      </c>
      <c r="F263" s="712"/>
      <c r="G263" s="712"/>
      <c r="H263" s="712"/>
      <c r="I263" s="712"/>
      <c r="J263" s="712"/>
      <c r="K263" s="712"/>
      <c r="L263" s="713"/>
      <c r="M263" s="692" t="s">
        <v>41</v>
      </c>
      <c r="N263" s="692" t="s">
        <v>67</v>
      </c>
      <c r="O263" s="728"/>
      <c r="P263" s="687" t="s">
        <v>35</v>
      </c>
      <c r="Q263" s="677" t="s">
        <v>21</v>
      </c>
      <c r="R263" s="709" t="s">
        <v>22</v>
      </c>
      <c r="S263" s="712" t="s">
        <v>69</v>
      </c>
      <c r="T263" s="712"/>
      <c r="U263" s="712"/>
      <c r="V263" s="712"/>
      <c r="W263" s="712"/>
      <c r="X263" s="712"/>
      <c r="Y263" s="712"/>
      <c r="Z263" s="713"/>
      <c r="AA263" s="692" t="s">
        <v>41</v>
      </c>
      <c r="AB263" s="692" t="s">
        <v>67</v>
      </c>
      <c r="AC263" s="770"/>
      <c r="AD263" s="687" t="s">
        <v>35</v>
      </c>
      <c r="AE263" s="677" t="s">
        <v>21</v>
      </c>
      <c r="AF263" s="709" t="s">
        <v>22</v>
      </c>
      <c r="AG263" s="712" t="s">
        <v>70</v>
      </c>
      <c r="AH263" s="712"/>
      <c r="AI263" s="713"/>
      <c r="AJ263" s="722" t="s">
        <v>41</v>
      </c>
      <c r="AK263" s="722" t="s">
        <v>67</v>
      </c>
      <c r="AL263" s="657" t="s">
        <v>78</v>
      </c>
      <c r="AM263" s="657"/>
      <c r="AN263" s="657"/>
      <c r="AO263" s="657"/>
      <c r="AP263" s="657"/>
      <c r="AQ263" s="686"/>
      <c r="AR263" s="687" t="s">
        <v>35</v>
      </c>
      <c r="AS263" s="677" t="s">
        <v>21</v>
      </c>
      <c r="AT263" s="709" t="s">
        <v>22</v>
      </c>
      <c r="AU263" s="712" t="s">
        <v>71</v>
      </c>
      <c r="AV263" s="712"/>
      <c r="AW263" s="712"/>
      <c r="AX263" s="712"/>
      <c r="AY263" s="712"/>
      <c r="AZ263" s="712"/>
      <c r="BA263" s="712"/>
      <c r="BB263" s="713"/>
      <c r="BC263" s="692" t="s">
        <v>41</v>
      </c>
      <c r="BD263" s="692" t="s">
        <v>67</v>
      </c>
      <c r="BE263" s="686"/>
      <c r="BF263" s="687" t="s">
        <v>35</v>
      </c>
      <c r="BG263" s="677" t="s">
        <v>21</v>
      </c>
      <c r="BH263" s="709" t="s">
        <v>22</v>
      </c>
      <c r="BI263" s="712" t="s">
        <v>72</v>
      </c>
      <c r="BJ263" s="712"/>
      <c r="BK263" s="712"/>
      <c r="BL263" s="712"/>
      <c r="BM263" s="712"/>
      <c r="BN263" s="712"/>
      <c r="BO263" s="712"/>
      <c r="BP263" s="713"/>
      <c r="BQ263" s="692" t="s">
        <v>41</v>
      </c>
      <c r="BR263" s="692" t="s">
        <v>67</v>
      </c>
      <c r="BS263" s="686"/>
      <c r="BT263" s="687" t="s">
        <v>35</v>
      </c>
      <c r="BU263" s="773" t="s">
        <v>21</v>
      </c>
      <c r="BV263" s="709" t="s">
        <v>22</v>
      </c>
      <c r="BW263" s="712" t="s">
        <v>73</v>
      </c>
      <c r="BX263" s="712"/>
      <c r="BY263" s="713"/>
      <c r="BZ263" s="722" t="s">
        <v>41</v>
      </c>
      <c r="CA263" s="722" t="s">
        <v>67</v>
      </c>
      <c r="CB263" s="657" t="s">
        <v>80</v>
      </c>
      <c r="CC263" s="657"/>
      <c r="CD263" s="657"/>
      <c r="CE263" s="657"/>
      <c r="CF263" s="657"/>
      <c r="CG263" s="686"/>
      <c r="CH263" s="687" t="s">
        <v>35</v>
      </c>
      <c r="CI263" s="684" t="s">
        <v>21</v>
      </c>
      <c r="CJ263" s="684" t="s">
        <v>22</v>
      </c>
      <c r="CK263" s="700" t="str">
        <f>AL7</f>
        <v>IST TERM</v>
      </c>
      <c r="CL263" s="700"/>
      <c r="CM263" s="700"/>
      <c r="CN263" s="700"/>
      <c r="CO263" s="700" t="str">
        <f>CB7</f>
        <v>IIND TERM</v>
      </c>
      <c r="CP263" s="700"/>
      <c r="CQ263" s="700"/>
      <c r="CR263" s="700"/>
      <c r="CS263" s="657" t="s">
        <v>77</v>
      </c>
      <c r="CT263" s="657"/>
      <c r="CU263" s="657"/>
      <c r="CV263" s="657"/>
      <c r="CW263" s="657"/>
      <c r="CX263" s="686"/>
      <c r="CY263" s="687" t="s">
        <v>35</v>
      </c>
      <c r="CZ263" s="677" t="s">
        <v>21</v>
      </c>
      <c r="DA263" s="677" t="s">
        <v>22</v>
      </c>
      <c r="DB263" s="657" t="str">
        <f>CK7</f>
        <v>IST TERM</v>
      </c>
      <c r="DC263" s="657"/>
      <c r="DD263" s="657"/>
      <c r="DE263" s="657"/>
      <c r="DF263" s="782" t="str">
        <f>CO7</f>
        <v>IIND TERM</v>
      </c>
      <c r="DG263" s="783"/>
      <c r="DH263" s="783"/>
      <c r="DI263" s="783"/>
      <c r="DJ263" s="783" t="str">
        <f>CS7</f>
        <v>TOTAL</v>
      </c>
      <c r="DK263" s="783"/>
      <c r="DL263" s="783"/>
    </row>
    <row r="264" spans="1:116" ht="12.75" customHeight="1">
      <c r="A264" s="686"/>
      <c r="B264" s="687"/>
      <c r="C264" s="678"/>
      <c r="D264" s="710"/>
      <c r="E264" s="684" t="str">
        <f>IF(OR($D$2="VI A",$D$2="VI B",$D$2="VII A",$D$2="VII B",$D$2="VIII A",$D$2="VIII B"),"ACT","EXP")</f>
        <v>ACT</v>
      </c>
      <c r="F264" s="703" t="str">
        <f>IF(OR($D$2="VI A",$D$2="VI B",$D$2="VII A",$D$2="VII B",$D$2="VIII A",$D$2="VIII B"),"ASM","ASM")</f>
        <v>ASM</v>
      </c>
      <c r="G264" s="703" t="str">
        <f>IF(OR($D$2="VI A",$D$2="VI B",$D$2="VII A",$D$2="VII B",$D$2="VIII A",$D$2="VIII B"),"F.T.","CCP")</f>
        <v>F.T.</v>
      </c>
      <c r="H264" s="684"/>
      <c r="I264" s="684"/>
      <c r="J264" s="695" t="s">
        <v>65</v>
      </c>
      <c r="K264" s="671" t="s">
        <v>23</v>
      </c>
      <c r="L264" s="771" t="s">
        <v>932</v>
      </c>
      <c r="M264" s="693"/>
      <c r="N264" s="693"/>
      <c r="O264" s="728"/>
      <c r="P264" s="687"/>
      <c r="Q264" s="678"/>
      <c r="R264" s="710"/>
      <c r="S264" s="684" t="str">
        <f>IF(OR($D$2="VI A",$D$2="VI B",$D$2="VII A",$D$2="VII B",$D$2="VIII A",$D$2="VIII B"),"ACT","F.T.")</f>
        <v>ACT</v>
      </c>
      <c r="T264" s="703" t="str">
        <f>IF(OR($D$2="VI A",$D$2="VI B",$D$2="VII A",$D$2="VII B",$D$2="VIII A",$D$2="VIII B"),"CCP","SEM")</f>
        <v>CCP</v>
      </c>
      <c r="U264" s="703" t="str">
        <f>IF(OR($D$2="VI A",$D$2="VI B",$D$2="VII A",$D$2="VII B",$D$2="VIII A",$D$2="VIII B"),"PPT","EXP")</f>
        <v>PPT</v>
      </c>
      <c r="V264" s="684"/>
      <c r="W264" s="684"/>
      <c r="X264" s="703" t="str">
        <f>IF(OR($D$2="VI A",$D$2="VI B",$D$2="VII A",$D$2="VII B",$D$2="VIII A",$D$2="VIII B"),"EXAB","PCM")</f>
        <v>EXAB</v>
      </c>
      <c r="Y264" s="671" t="s">
        <v>23</v>
      </c>
      <c r="Z264" s="771" t="s">
        <v>932</v>
      </c>
      <c r="AA264" s="693"/>
      <c r="AB264" s="693"/>
      <c r="AC264" s="770"/>
      <c r="AD264" s="687"/>
      <c r="AE264" s="678"/>
      <c r="AF264" s="710"/>
      <c r="AG264" s="684" t="s">
        <v>65</v>
      </c>
      <c r="AH264" s="684" t="s">
        <v>23</v>
      </c>
      <c r="AI264" s="671" t="s">
        <v>66</v>
      </c>
      <c r="AJ264" s="723"/>
      <c r="AK264" s="723"/>
      <c r="AL264" s="684" t="s">
        <v>68</v>
      </c>
      <c r="AM264" s="684" t="s">
        <v>69</v>
      </c>
      <c r="AN264" s="684" t="s">
        <v>79</v>
      </c>
      <c r="AO264" s="671" t="s">
        <v>77</v>
      </c>
      <c r="AP264" s="677" t="s">
        <v>41</v>
      </c>
      <c r="AQ264" s="686"/>
      <c r="AR264" s="687"/>
      <c r="AS264" s="678"/>
      <c r="AT264" s="710"/>
      <c r="AU264" s="684" t="str">
        <f>IF(OR($D$2="VI A",$D$2="VI B",$D$2="VII A",$D$2="VII B",$D$2="VIII A",$D$2="VIII B"),"ACT","EXP")</f>
        <v>ACT</v>
      </c>
      <c r="AV264" s="703" t="str">
        <f>IF(OR($D$2="VI A",$D$2="VI B",$D$2="VII A",$D$2="VII B",$D$2="VIII A",$D$2="VIII B"),"ASM","ASM")</f>
        <v>ASM</v>
      </c>
      <c r="AW264" s="703" t="str">
        <f>IF(OR($D$2="VI A",$D$2="VI B",$D$2="VII A",$D$2="VII B",$D$2="VIII A",$D$2="VIII B"),"F.T.","CCP")</f>
        <v>F.T.</v>
      </c>
      <c r="AX264" s="684"/>
      <c r="AY264" s="684"/>
      <c r="AZ264" s="695" t="s">
        <v>65</v>
      </c>
      <c r="BA264" s="671" t="s">
        <v>23</v>
      </c>
      <c r="BB264" s="671" t="s">
        <v>933</v>
      </c>
      <c r="BC264" s="693"/>
      <c r="BD264" s="693"/>
      <c r="BE264" s="686"/>
      <c r="BF264" s="687"/>
      <c r="BG264" s="678"/>
      <c r="BH264" s="710"/>
      <c r="BI264" s="684" t="str">
        <f>IF(OR($D$2="VI A",$D$2="VI B",$D$2="VII A",$D$2="VII B",$D$2="VIII A",$D$2="VIII B"),"ACT","F.T.")</f>
        <v>ACT</v>
      </c>
      <c r="BJ264" s="703" t="str">
        <f>IF(OR($D$2="VI A",$D$2="VI B",$D$2="VII A",$D$2="VII B",$D$2="VIII A",$D$2="VIII B"),"CCP","SEM")</f>
        <v>CCP</v>
      </c>
      <c r="BK264" s="703" t="str">
        <f>IF(OR($D$2="VI A",$D$2="VI B",$D$2="VII A",$D$2="VII B",$D$2="VIII A",$D$2="VIII B"),"PPT","EXP")</f>
        <v>PPT</v>
      </c>
      <c r="BL264" s="684"/>
      <c r="BM264" s="684"/>
      <c r="BN264" s="703" t="str">
        <f>IF(OR($D$2="VI A",$D$2="VI B",$D$2="VII A",$D$2="VII B",$D$2="VIII A",$D$2="VIII B"),"EXAB","PCM")</f>
        <v>EXAB</v>
      </c>
      <c r="BO264" s="671" t="s">
        <v>23</v>
      </c>
      <c r="BP264" s="671" t="s">
        <v>933</v>
      </c>
      <c r="BQ264" s="693"/>
      <c r="BR264" s="693"/>
      <c r="BS264" s="686"/>
      <c r="BT264" s="687"/>
      <c r="BU264" s="774"/>
      <c r="BV264" s="710"/>
      <c r="BW264" s="684" t="s">
        <v>65</v>
      </c>
      <c r="BX264" s="684" t="s">
        <v>23</v>
      </c>
      <c r="BY264" s="671" t="s">
        <v>66</v>
      </c>
      <c r="BZ264" s="723"/>
      <c r="CA264" s="723"/>
      <c r="CB264" s="684" t="s">
        <v>71</v>
      </c>
      <c r="CC264" s="684" t="s">
        <v>72</v>
      </c>
      <c r="CD264" s="684" t="s">
        <v>81</v>
      </c>
      <c r="CE264" s="671" t="s">
        <v>77</v>
      </c>
      <c r="CF264" s="677" t="s">
        <v>41</v>
      </c>
      <c r="CG264" s="686"/>
      <c r="CH264" s="687"/>
      <c r="CI264" s="684"/>
      <c r="CJ264" s="684"/>
      <c r="CK264" s="688" t="str">
        <f>AL8</f>
        <v>FA 1</v>
      </c>
      <c r="CL264" s="688" t="str">
        <f>AM8</f>
        <v>FA 2</v>
      </c>
      <c r="CM264" s="688" t="str">
        <f>AN8</f>
        <v>SA
 1</v>
      </c>
      <c r="CN264" s="688" t="str">
        <f>AO8</f>
        <v>TOTAL</v>
      </c>
      <c r="CO264" s="688" t="str">
        <f>CB8</f>
        <v>FA 3</v>
      </c>
      <c r="CP264" s="688" t="str">
        <f>CC8</f>
        <v>FA 4</v>
      </c>
      <c r="CQ264" s="688" t="str">
        <f>CD8</f>
        <v>SA
 2</v>
      </c>
      <c r="CR264" s="688" t="str">
        <f>CE8</f>
        <v>TOTAL</v>
      </c>
      <c r="CS264" s="688" t="s">
        <v>89</v>
      </c>
      <c r="CT264" s="688" t="s">
        <v>90</v>
      </c>
      <c r="CU264" s="764" t="s">
        <v>82</v>
      </c>
      <c r="CV264" s="670" t="s">
        <v>83</v>
      </c>
      <c r="CW264" s="670" t="s">
        <v>84</v>
      </c>
      <c r="CX264" s="686"/>
      <c r="CY264" s="687"/>
      <c r="CZ264" s="678"/>
      <c r="DA264" s="678"/>
      <c r="DB264" s="670" t="str">
        <f>CK8</f>
        <v>FA 1</v>
      </c>
      <c r="DC264" s="670" t="str">
        <f>CL8</f>
        <v>FA 2</v>
      </c>
      <c r="DD264" s="670" t="str">
        <f>CM8</f>
        <v>SA
 1</v>
      </c>
      <c r="DE264" s="671" t="str">
        <f>CN8</f>
        <v>TOTAL</v>
      </c>
      <c r="DF264" s="671" t="str">
        <f>CO8</f>
        <v>FA 3</v>
      </c>
      <c r="DG264" s="671" t="str">
        <f>CP8</f>
        <v>FA 4</v>
      </c>
      <c r="DH264" s="671" t="str">
        <f>CQ8</f>
        <v>SA
 2</v>
      </c>
      <c r="DI264" s="784" t="str">
        <f>CR8</f>
        <v>TOTAL</v>
      </c>
      <c r="DJ264" s="787" t="s">
        <v>89</v>
      </c>
      <c r="DK264" s="787" t="s">
        <v>90</v>
      </c>
      <c r="DL264" s="764" t="str">
        <f>CU264</f>
        <v>GT</v>
      </c>
    </row>
    <row r="265" spans="1:116" ht="18" customHeight="1">
      <c r="A265" s="686"/>
      <c r="B265" s="687"/>
      <c r="C265" s="678"/>
      <c r="D265" s="711"/>
      <c r="E265" s="684"/>
      <c r="F265" s="703"/>
      <c r="G265" s="703"/>
      <c r="H265" s="684"/>
      <c r="I265" s="684"/>
      <c r="J265" s="695"/>
      <c r="K265" s="672"/>
      <c r="L265" s="772"/>
      <c r="M265" s="693"/>
      <c r="N265" s="693"/>
      <c r="O265" s="728"/>
      <c r="P265" s="687"/>
      <c r="Q265" s="678"/>
      <c r="R265" s="711"/>
      <c r="S265" s="684"/>
      <c r="T265" s="703"/>
      <c r="U265" s="703"/>
      <c r="V265" s="684"/>
      <c r="W265" s="684"/>
      <c r="X265" s="703"/>
      <c r="Y265" s="672"/>
      <c r="Z265" s="772"/>
      <c r="AA265" s="693"/>
      <c r="AB265" s="693"/>
      <c r="AC265" s="770"/>
      <c r="AD265" s="687"/>
      <c r="AE265" s="678"/>
      <c r="AF265" s="711"/>
      <c r="AG265" s="684"/>
      <c r="AH265" s="684"/>
      <c r="AI265" s="672"/>
      <c r="AJ265" s="723"/>
      <c r="AK265" s="723"/>
      <c r="AL265" s="684"/>
      <c r="AM265" s="684"/>
      <c r="AN265" s="684"/>
      <c r="AO265" s="672"/>
      <c r="AP265" s="678"/>
      <c r="AQ265" s="686"/>
      <c r="AR265" s="687"/>
      <c r="AS265" s="678"/>
      <c r="AT265" s="711"/>
      <c r="AU265" s="684"/>
      <c r="AV265" s="703"/>
      <c r="AW265" s="703"/>
      <c r="AX265" s="684"/>
      <c r="AY265" s="684"/>
      <c r="AZ265" s="695"/>
      <c r="BA265" s="672"/>
      <c r="BB265" s="672"/>
      <c r="BC265" s="693"/>
      <c r="BD265" s="693"/>
      <c r="BE265" s="686"/>
      <c r="BF265" s="687"/>
      <c r="BG265" s="678"/>
      <c r="BH265" s="711"/>
      <c r="BI265" s="684"/>
      <c r="BJ265" s="703"/>
      <c r="BK265" s="703"/>
      <c r="BL265" s="684"/>
      <c r="BM265" s="684"/>
      <c r="BN265" s="703"/>
      <c r="BO265" s="672"/>
      <c r="BP265" s="672"/>
      <c r="BQ265" s="693"/>
      <c r="BR265" s="693"/>
      <c r="BS265" s="686"/>
      <c r="BT265" s="687"/>
      <c r="BU265" s="774"/>
      <c r="BV265" s="711"/>
      <c r="BW265" s="684"/>
      <c r="BX265" s="684"/>
      <c r="BY265" s="672"/>
      <c r="BZ265" s="723"/>
      <c r="CA265" s="723"/>
      <c r="CB265" s="684"/>
      <c r="CC265" s="684"/>
      <c r="CD265" s="684"/>
      <c r="CE265" s="672"/>
      <c r="CF265" s="678"/>
      <c r="CG265" s="686"/>
      <c r="CH265" s="687"/>
      <c r="CI265" s="684"/>
      <c r="CJ265" s="684"/>
      <c r="CK265" s="688"/>
      <c r="CL265" s="688"/>
      <c r="CM265" s="688"/>
      <c r="CN265" s="688"/>
      <c r="CO265" s="688"/>
      <c r="CP265" s="688"/>
      <c r="CQ265" s="688"/>
      <c r="CR265" s="688"/>
      <c r="CS265" s="688"/>
      <c r="CT265" s="688"/>
      <c r="CU265" s="764"/>
      <c r="CV265" s="670"/>
      <c r="CW265" s="670"/>
      <c r="CX265" s="686"/>
      <c r="CY265" s="687"/>
      <c r="CZ265" s="678"/>
      <c r="DA265" s="679"/>
      <c r="DB265" s="670"/>
      <c r="DC265" s="670"/>
      <c r="DD265" s="670"/>
      <c r="DE265" s="672"/>
      <c r="DF265" s="672"/>
      <c r="DG265" s="672"/>
      <c r="DH265" s="672"/>
      <c r="DI265" s="785"/>
      <c r="DJ265" s="788"/>
      <c r="DK265" s="788"/>
      <c r="DL265" s="764"/>
    </row>
    <row r="266" spans="1:116" ht="18" customHeight="1">
      <c r="A266" s="686"/>
      <c r="B266" s="687"/>
      <c r="C266" s="679"/>
      <c r="D266" s="413" t="s">
        <v>24</v>
      </c>
      <c r="E266" s="414">
        <v>10</v>
      </c>
      <c r="F266" s="414">
        <v>10</v>
      </c>
      <c r="G266" s="414">
        <v>10</v>
      </c>
      <c r="H266" s="414"/>
      <c r="I266" s="414"/>
      <c r="J266" s="415">
        <v>50</v>
      </c>
      <c r="K266" s="417">
        <f>SUM(E266:J266)</f>
        <v>80</v>
      </c>
      <c r="L266" s="334">
        <v>100</v>
      </c>
      <c r="M266" s="694"/>
      <c r="N266" s="694"/>
      <c r="O266" s="728"/>
      <c r="P266" s="687"/>
      <c r="Q266" s="679"/>
      <c r="R266" s="413" t="s">
        <v>24</v>
      </c>
      <c r="S266" s="414">
        <v>10</v>
      </c>
      <c r="T266" s="414">
        <v>10</v>
      </c>
      <c r="U266" s="414">
        <v>10</v>
      </c>
      <c r="V266" s="414"/>
      <c r="W266" s="414"/>
      <c r="X266" s="415">
        <v>50</v>
      </c>
      <c r="Y266" s="417">
        <f>SUM(S266:X266)</f>
        <v>80</v>
      </c>
      <c r="Z266" s="334">
        <v>100</v>
      </c>
      <c r="AA266" s="694"/>
      <c r="AB266" s="694"/>
      <c r="AC266" s="770"/>
      <c r="AD266" s="687"/>
      <c r="AE266" s="679"/>
      <c r="AF266" s="413" t="s">
        <v>24</v>
      </c>
      <c r="AG266" s="415">
        <v>100</v>
      </c>
      <c r="AH266" s="417">
        <v>90</v>
      </c>
      <c r="AI266" s="417">
        <f>AH266/AH266*100</f>
        <v>100</v>
      </c>
      <c r="AJ266" s="724"/>
      <c r="AK266" s="724"/>
      <c r="AL266" s="418">
        <v>0.1</v>
      </c>
      <c r="AM266" s="418">
        <v>0.1</v>
      </c>
      <c r="AN266" s="418">
        <v>0.3</v>
      </c>
      <c r="AO266" s="417">
        <v>50</v>
      </c>
      <c r="AP266" s="679"/>
      <c r="AQ266" s="686"/>
      <c r="AR266" s="687"/>
      <c r="AS266" s="679"/>
      <c r="AT266" s="413" t="s">
        <v>24</v>
      </c>
      <c r="AU266" s="414">
        <v>10</v>
      </c>
      <c r="AV266" s="414">
        <v>10</v>
      </c>
      <c r="AW266" s="414">
        <v>10</v>
      </c>
      <c r="AX266" s="414"/>
      <c r="AY266" s="414"/>
      <c r="AZ266" s="415">
        <v>50</v>
      </c>
      <c r="BA266" s="417">
        <f>SUM(AU266:AZ266)</f>
        <v>80</v>
      </c>
      <c r="BB266" s="417">
        <f>BA266/BA266*100</f>
        <v>100</v>
      </c>
      <c r="BC266" s="694"/>
      <c r="BD266" s="694"/>
      <c r="BE266" s="686"/>
      <c r="BF266" s="687"/>
      <c r="BG266" s="679"/>
      <c r="BH266" s="413" t="s">
        <v>24</v>
      </c>
      <c r="BI266" s="414">
        <v>10</v>
      </c>
      <c r="BJ266" s="414">
        <v>10</v>
      </c>
      <c r="BK266" s="414">
        <v>10</v>
      </c>
      <c r="BL266" s="414"/>
      <c r="BM266" s="414"/>
      <c r="BN266" s="415">
        <v>50</v>
      </c>
      <c r="BO266" s="417">
        <f>SUM(BI266:BN266)</f>
        <v>80</v>
      </c>
      <c r="BP266" s="417">
        <f>BO266/BO266*100</f>
        <v>100</v>
      </c>
      <c r="BQ266" s="694"/>
      <c r="BR266" s="694"/>
      <c r="BS266" s="686"/>
      <c r="BT266" s="687"/>
      <c r="BU266" s="775"/>
      <c r="BV266" s="413" t="s">
        <v>24</v>
      </c>
      <c r="BW266" s="415">
        <v>80</v>
      </c>
      <c r="BX266" s="417">
        <v>90</v>
      </c>
      <c r="BY266" s="417">
        <f>BX266/BX266*100</f>
        <v>100</v>
      </c>
      <c r="BZ266" s="724"/>
      <c r="CA266" s="724"/>
      <c r="CB266" s="418">
        <v>0.1</v>
      </c>
      <c r="CC266" s="418">
        <v>0.1</v>
      </c>
      <c r="CD266" s="418">
        <v>0.3</v>
      </c>
      <c r="CE266" s="417">
        <v>50</v>
      </c>
      <c r="CF266" s="679"/>
      <c r="CG266" s="686"/>
      <c r="CH266" s="687"/>
      <c r="CI266" s="684"/>
      <c r="CJ266" s="413" t="s">
        <v>24</v>
      </c>
      <c r="CK266" s="419">
        <f t="shared" ref="CK266:CK316" si="244">AL266</f>
        <v>0.1</v>
      </c>
      <c r="CL266" s="419">
        <f t="shared" ref="CL266:CL316" si="245">AM266</f>
        <v>0.1</v>
      </c>
      <c r="CM266" s="419">
        <f t="shared" ref="CM266:CM316" si="246">AN266</f>
        <v>0.3</v>
      </c>
      <c r="CN266" s="420">
        <f t="shared" ref="CN266:CN316" si="247">AO266</f>
        <v>50</v>
      </c>
      <c r="CO266" s="419">
        <f t="shared" ref="CO266:CO316" si="248">CB266</f>
        <v>0.1</v>
      </c>
      <c r="CP266" s="419">
        <f t="shared" ref="CP266:CP316" si="249">CC266</f>
        <v>0.1</v>
      </c>
      <c r="CQ266" s="419">
        <f t="shared" ref="CQ266:CQ316" si="250">CD266</f>
        <v>0.3</v>
      </c>
      <c r="CR266" s="420">
        <f t="shared" ref="CR266:CR316" si="251">CE266</f>
        <v>50</v>
      </c>
      <c r="CS266" s="420">
        <v>100</v>
      </c>
      <c r="CT266" s="420">
        <v>100</v>
      </c>
      <c r="CU266" s="421">
        <f>CN10+CR10</f>
        <v>100</v>
      </c>
      <c r="CV266" s="670"/>
      <c r="CW266" s="670"/>
      <c r="CX266" s="686"/>
      <c r="CY266" s="687"/>
      <c r="CZ266" s="679"/>
      <c r="DA266" s="413" t="s">
        <v>24</v>
      </c>
      <c r="DB266" s="422">
        <f t="shared" ref="DB266:DI266" si="252">CK10</f>
        <v>0.1</v>
      </c>
      <c r="DC266" s="422">
        <f t="shared" si="252"/>
        <v>0.1</v>
      </c>
      <c r="DD266" s="422">
        <f t="shared" si="252"/>
        <v>0.3</v>
      </c>
      <c r="DE266" s="423">
        <f t="shared" si="252"/>
        <v>50</v>
      </c>
      <c r="DF266" s="422">
        <f t="shared" si="252"/>
        <v>0.1</v>
      </c>
      <c r="DG266" s="422">
        <f t="shared" si="252"/>
        <v>0.1</v>
      </c>
      <c r="DH266" s="422">
        <f t="shared" si="252"/>
        <v>0.3</v>
      </c>
      <c r="DI266" s="424">
        <f t="shared" si="252"/>
        <v>50</v>
      </c>
      <c r="DJ266" s="423">
        <v>100</v>
      </c>
      <c r="DK266" s="423">
        <v>100</v>
      </c>
      <c r="DL266" s="421">
        <f>CU266</f>
        <v>100</v>
      </c>
    </row>
    <row r="267" spans="1:116" ht="15" customHeight="1">
      <c r="A267" s="686"/>
      <c r="B267" s="425">
        <f>'STUDENT PROFILE'!$A$7</f>
        <v>1</v>
      </c>
      <c r="C267" s="426" t="str">
        <f>'STUDENT PROFILE'!$C$7</f>
        <v>Manish</v>
      </c>
      <c r="D267" s="427">
        <f>'STUDENT PROFILE'!$D$7</f>
        <v>2723</v>
      </c>
      <c r="E267" s="428">
        <v>10</v>
      </c>
      <c r="F267" s="428">
        <v>10</v>
      </c>
      <c r="G267" s="428">
        <v>10</v>
      </c>
      <c r="H267" s="428"/>
      <c r="I267" s="428"/>
      <c r="J267" s="428">
        <v>50</v>
      </c>
      <c r="K267" s="429">
        <f>IF(ISNUMBER(J267),SUM(E267,F267,G267,H267,I267,J267),J267)</f>
        <v>80</v>
      </c>
      <c r="L267" s="429">
        <f>IF(ISNUMBER(K267),(ROUNDUP((K267/$K$266*$L$266),0)),K267)</f>
        <v>100</v>
      </c>
      <c r="M267" s="430" t="str">
        <f>IF(ISNUMBER(L267),(IF(L267&gt;=91,"A1",IF(L267&gt;=81,"A2",IF(L267&gt;=71,"B1",IF(L267&gt;=61,"B2",IF(L267&gt;=51,"C1",IF(L267&gt;=41,"C2",IF(L267&gt;=33,"D",IF(L267&gt;=21,"E1",IF(L267&gt;0,"E2","")))))))))),L267)</f>
        <v>A1</v>
      </c>
      <c r="N267" s="430" t="str">
        <f>IF(ISNUMBER(L267),(IF(M267="A1","10",IF(M267="A2","9",IF(M267="B1","8",IF(M267="B2","7",IF(M267="C1","6",IF(M267="C2","5",IF(M267="D","4",IF(M267="E2","3",IF(M267="E1","2","")))))))))),L267)</f>
        <v>10</v>
      </c>
      <c r="O267" s="728"/>
      <c r="P267" s="425">
        <f>'STUDENT PROFILE'!$A$7</f>
        <v>1</v>
      </c>
      <c r="Q267" s="426" t="str">
        <f>'STUDENT PROFILE'!$C$7</f>
        <v>Manish</v>
      </c>
      <c r="R267" s="427">
        <f>'STUDENT PROFILE'!$D$7</f>
        <v>2723</v>
      </c>
      <c r="S267" s="428">
        <v>10</v>
      </c>
      <c r="T267" s="428">
        <v>10</v>
      </c>
      <c r="U267" s="428">
        <v>10</v>
      </c>
      <c r="V267" s="428"/>
      <c r="W267" s="428"/>
      <c r="X267" s="428">
        <v>50</v>
      </c>
      <c r="Y267" s="429">
        <f>IF(ISNUMBER(X267),SUM(S267,T267,U267,V267,W267,X267),X267)</f>
        <v>80</v>
      </c>
      <c r="Z267" s="429">
        <f>IF(ISNUMBER(Y267),(ROUNDUP((Y267/$Y$266*$Z$266),0)),Y267)</f>
        <v>100</v>
      </c>
      <c r="AA267" s="430" t="str">
        <f>IF(ISNUMBER(Z267),(IF(Z267&gt;=91,"A1",IF(Z267&gt;=81,"A2",IF(Z267&gt;=71,"B1",IF(Z267&gt;=61,"B2",IF(Z267&gt;=51,"C1",IF(Z267&gt;=41,"C2",IF(Z267&gt;=33,"D",IF(Z267&gt;=21,"E1",IF(Z267&gt;0,"E2","")))))))))),Z267)</f>
        <v>A1</v>
      </c>
      <c r="AB267" s="430" t="str">
        <f>IF(ISNUMBER(Z267),(IF(AA267="A1","10",IF(AA267="A2","9",IF(AA267="B1","8",IF(AA267="B2","7",IF(AA267="C1","6",IF(AA267="C2","5",IF(AA267="D","4",IF(AA267="E2","3",IF(AA267="E1","2","")))))))))),Z267)</f>
        <v>10</v>
      </c>
      <c r="AC267" s="770"/>
      <c r="AD267" s="425">
        <f>'STUDENT PROFILE'!$A$7</f>
        <v>1</v>
      </c>
      <c r="AE267" s="426" t="str">
        <f>'STUDENT PROFILE'!$C$7</f>
        <v>Manish</v>
      </c>
      <c r="AF267" s="427">
        <f>'STUDENT PROFILE'!$D$7</f>
        <v>2723</v>
      </c>
      <c r="AG267" s="431">
        <v>95</v>
      </c>
      <c r="AH267" s="429">
        <f>IF(ISNUMBER(AG267),AG267/$AG$266*$AH$266,AG267)</f>
        <v>85.5</v>
      </c>
      <c r="AI267" s="429">
        <f>IF(ISNUMBER(AH267),ROUND((AH267/$AH$266*$AI$266),0),AH267)</f>
        <v>95</v>
      </c>
      <c r="AJ267" s="430" t="str">
        <f>IF(ISNUMBER(AI267),(IF(AI267&gt;=91,"A1",IF(AI267&gt;=81,"A2",IF(AI267&gt;=71,"B1",IF(AI267&gt;=61,"B2",IF(AI267&gt;=51,"C1",IF(AI267&gt;=41,"C2",IF(AI267&gt;=33,"D",IF(AI267&gt;=21,"E1",IF(AI267&gt;0,"E2","")))))))))),AI267)</f>
        <v>A1</v>
      </c>
      <c r="AK267" s="430" t="str">
        <f>IF(ISNUMBER(AI267),(IF(AJ267="A1","10",IF(AJ267="A2","9",IF(AJ267="B1","8",IF(AJ267="B2","7",IF(AJ267="C1","6",IF(AJ267="C2","5",IF(AJ267="D","4",IF(AJ267="E2","3",IF(AJ267="E1","2","")))))))))),AI267)</f>
        <v>10</v>
      </c>
      <c r="AL267" s="429">
        <f>IF(ISNUMBER(L267),ROUND((L267*10%),1),L267)</f>
        <v>10</v>
      </c>
      <c r="AM267" s="429">
        <f>IF(ISNUMBER(Z267),ROUND((Z267*10%),1),Z267)</f>
        <v>10</v>
      </c>
      <c r="AN267" s="429">
        <f>IF(ISNUMBER(AI267),ROUND((AI267*30%),1),AI267)</f>
        <v>28.5</v>
      </c>
      <c r="AO267" s="430">
        <f>ROUNDUP(SUM(AL267,AM267,AN267),0)</f>
        <v>49</v>
      </c>
      <c r="AP267" s="430" t="str">
        <f>IF(ISNUMBER(AO267),IF(AO267&gt;=91/2,"A1",IF(AO267&gt;=81/2,"A2",IF(AO267&gt;=71/2,"B1",IF(AO267&gt;=61/2,"B2",IF(AO267&gt;=51/2,"C1",IF(AO267&gt;=41/2,"C2",IF(AO267&gt;=33/2,"D",IF(AO267&gt;=21/2,"E1",IF(AO267&gt;0,"E2",""))))))))),AO267)</f>
        <v>A1</v>
      </c>
      <c r="AQ267" s="686"/>
      <c r="AR267" s="425">
        <f>'STUDENT PROFILE'!$A$7</f>
        <v>1</v>
      </c>
      <c r="AS267" s="426" t="str">
        <f>'STUDENT PROFILE'!$C$7</f>
        <v>Manish</v>
      </c>
      <c r="AT267" s="427">
        <f>'STUDENT PROFILE'!$D$7</f>
        <v>2723</v>
      </c>
      <c r="AU267" s="428">
        <v>10</v>
      </c>
      <c r="AV267" s="428">
        <v>10</v>
      </c>
      <c r="AW267" s="428">
        <v>10</v>
      </c>
      <c r="AX267" s="428"/>
      <c r="AY267" s="428"/>
      <c r="AZ267" s="428">
        <v>50</v>
      </c>
      <c r="BA267" s="429">
        <f>IF(ISNUMBER(AZ267),SUM(AU267,AV267,AW267,AX267,AY267,AZ267),AZ267)</f>
        <v>80</v>
      </c>
      <c r="BB267" s="429">
        <f>IF(ISNUMBER(BA267),(ROUNDUP((BA267/$BA$266*$BB$266),0)),BA267)</f>
        <v>100</v>
      </c>
      <c r="BC267" s="430" t="str">
        <f>IF(ISNUMBER(BB267),(IF(BB267&gt;=91,"A1",IF(BB267&gt;=81,"A2",IF(BB267&gt;=71,"B1",IF(BB267&gt;=61,"B2",IF(BB267&gt;=51,"C1",IF(BB267&gt;=41,"C2",IF(BB267&gt;=33,"D",IF(BB267&gt;=21,"E1",IF(BB267&gt;0,"E2","")))))))))),BB267)</f>
        <v>A1</v>
      </c>
      <c r="BD267" s="430" t="str">
        <f>IF(ISNUMBER(BB267),(IF(BC267="A1","10",IF(BC267="A2","9",IF(BC267="B1","8",IF(BC267="B2","7",IF(BC267="C1","6",IF(BC267="C2","5",IF(BC267="D","4",IF(BC267="E2","3",IF(BC267="E1","2","")))))))))),BB267)</f>
        <v>10</v>
      </c>
      <c r="BE267" s="686"/>
      <c r="BF267" s="425">
        <f>'STUDENT PROFILE'!$A$7</f>
        <v>1</v>
      </c>
      <c r="BG267" s="426" t="str">
        <f>'STUDENT PROFILE'!$C$7</f>
        <v>Manish</v>
      </c>
      <c r="BH267" s="427">
        <f>'STUDENT PROFILE'!$D$7</f>
        <v>2723</v>
      </c>
      <c r="BI267" s="428">
        <v>10</v>
      </c>
      <c r="BJ267" s="428">
        <v>10</v>
      </c>
      <c r="BK267" s="428">
        <v>10</v>
      </c>
      <c r="BL267" s="428"/>
      <c r="BM267" s="428"/>
      <c r="BN267" s="428">
        <v>50</v>
      </c>
      <c r="BO267" s="429">
        <f>IF(ISNUMBER(BN267),SUM(BI267,BJ267,BK267,BL267,BM267,BN267),BN267)</f>
        <v>80</v>
      </c>
      <c r="BP267" s="429">
        <f>IF(ISNUMBER(BO267),(ROUNDUP((BO267/$BO$266*$BP$266),0)),BO267)</f>
        <v>100</v>
      </c>
      <c r="BQ267" s="430" t="str">
        <f>IF(ISNUMBER(BP267),(IF(BP267&gt;=91,"A1",IF(BP267&gt;=81,"A2",IF(BP267&gt;=71,"B1",IF(BP267&gt;=61,"B2",IF(BP267&gt;=51,"C1",IF(BP267&gt;=41,"C2",IF(BP267&gt;=33,"D",IF(BP267&gt;=21,"E1",IF(BP267&gt;0,"E2","")))))))))),BP267)</f>
        <v>A1</v>
      </c>
      <c r="BR267" s="430" t="str">
        <f>IF(ISNUMBER(BP267),(IF(BQ267="A1","10",IF(BQ267="A2","9",IF(BQ267="B1","8",IF(BQ267="B2","7",IF(BQ267="C1","6",IF(BQ267="C2","5",IF(BQ267="D","4",IF(BQ267="E2","3",IF(BQ267="E1","2","")))))))))),BP267)</f>
        <v>10</v>
      </c>
      <c r="BS267" s="686"/>
      <c r="BT267" s="464">
        <f>'STUDENT PROFILE'!$A$7</f>
        <v>1</v>
      </c>
      <c r="BU267" s="465" t="str">
        <f>'STUDENT PROFILE'!$C$7</f>
        <v>Manish</v>
      </c>
      <c r="BV267" s="466">
        <f>'STUDENT PROFILE'!$D$7</f>
        <v>2723</v>
      </c>
      <c r="BW267" s="431">
        <v>95</v>
      </c>
      <c r="BX267" s="429">
        <f>IF(ISNUMBER(BW267),ROUNDUP((BW267/$BW$266*$BX$266),0),BW267)</f>
        <v>107</v>
      </c>
      <c r="BY267" s="429">
        <f>IF(ISNUMBER(BX267),ROUNDUP((BW267/$BW$266*$BY$266),0),BW267)</f>
        <v>119</v>
      </c>
      <c r="BZ267" s="430" t="str">
        <f>IF(ISNUMBER(BY267),IF(BY267&gt;=91,"A1",IF(BY267&gt;=81,"A2",IF(BY267&gt;=71,"B1",IF(BY267&gt;=61,"B2",IF(BY267&gt;=51,"C1",IF(BY267&gt;=41,"C2",IF(BY267&gt;=33,"D",IF(BY267&gt;=21,"E1",IF(BY267&gt;0,"E2",""))))))))),BY267)</f>
        <v>A1</v>
      </c>
      <c r="CA267" s="430" t="str">
        <f>IF(ISNUMBER(BY267),IF(BZ267="A1","10",IF(BZ267="A2","9",IF(BZ267="B1","8",IF(BZ267="B2","7",IF(BZ267="C1","6",IF(BZ267="C2","5",IF(BZ267="D","4",IF(BZ267="E2","3",IF(BZ267="E1","2",""))))))))),BZ267)</f>
        <v>10</v>
      </c>
      <c r="CB267" s="429">
        <f>IF(ISNUMBER(BB267),ROUND((BB267*10%),1),BB267)</f>
        <v>10</v>
      </c>
      <c r="CC267" s="429">
        <f>IF(ISNUMBER(BP267),ROUND((BP267*10%),1),BP267)</f>
        <v>10</v>
      </c>
      <c r="CD267" s="429">
        <f>IF(ISNUMBER(BY267),ROUND((BY267*30%),1),BY267)</f>
        <v>35.700000000000003</v>
      </c>
      <c r="CE267" s="430">
        <f>ROUND(SUM(CB267,CC267,CD267),0)</f>
        <v>56</v>
      </c>
      <c r="CF267" s="430" t="str">
        <f>IF(ISNUMBER(CE267),IF(CE267&gt;=91/2,"A1",IF(CE267&gt;=81/2,"A2",IF(CE267&gt;=71/2,"B1",IF(CE267&gt;=61/2,"B2",IF(CE267&gt;=51/2,"C1",IF(CE267&gt;=41/2,"C2",IF(CE267&gt;=33/2,"D",IF(CE267&gt;=21/2,"E1",IF(CE267&gt;0,"E2",""))))))))),CE267)</f>
        <v>A1</v>
      </c>
      <c r="CG267" s="686"/>
      <c r="CH267" s="425">
        <f>'STUDENT PROFILE'!$A$7</f>
        <v>1</v>
      </c>
      <c r="CI267" s="426" t="str">
        <f>'STUDENT PROFILE'!$C$7</f>
        <v>Manish</v>
      </c>
      <c r="CJ267" s="427">
        <f>'STUDENT PROFILE'!$D$7</f>
        <v>2723</v>
      </c>
      <c r="CK267" s="429">
        <f t="shared" si="244"/>
        <v>10</v>
      </c>
      <c r="CL267" s="429">
        <f t="shared" si="245"/>
        <v>10</v>
      </c>
      <c r="CM267" s="429">
        <f t="shared" si="246"/>
        <v>28.5</v>
      </c>
      <c r="CN267" s="430">
        <f t="shared" si="247"/>
        <v>49</v>
      </c>
      <c r="CO267" s="429">
        <f t="shared" si="248"/>
        <v>10</v>
      </c>
      <c r="CP267" s="429">
        <f t="shared" si="249"/>
        <v>10</v>
      </c>
      <c r="CQ267" s="429">
        <f t="shared" si="250"/>
        <v>35.700000000000003</v>
      </c>
      <c r="CR267" s="433">
        <f t="shared" si="251"/>
        <v>56</v>
      </c>
      <c r="CS267" s="433">
        <f>ROUNDUP((SUM(L267,Z267,BP267,BB267)/4),0)</f>
        <v>100</v>
      </c>
      <c r="CT267" s="433">
        <f>ROUND((SUM(AI267,BY267)/2),0)</f>
        <v>107</v>
      </c>
      <c r="CU267" s="430">
        <f>SUM(CN267,CR267)</f>
        <v>105</v>
      </c>
      <c r="CV267" s="430" t="str">
        <f>IF(CU267&gt;=91,"A1",IF(CU267&gt;=81,"A2",IF(CU267&gt;=71,"B1",IF(CU267&gt;=61,"B2",IF(CU267&gt;=51,"C1",IF(CU267&gt;=41,"C2",IF(CU267&gt;=33,"D",IF(CU267&gt;=21,"E1",IF(CU267&gt;0,"E2","")))))))))</f>
        <v>A1</v>
      </c>
      <c r="CW267" s="430" t="str">
        <f>IF(CV267="A1","10",IF(CV267="A2","9",IF(CV267="B1","8",IF(CV267="B2","7",IF(CV267="C1","6",IF(CV267="C2","5",IF(CV267="D","4",IF(CV267="E2","3",IF(CV267="E1","2","")))))))))</f>
        <v>10</v>
      </c>
      <c r="CX267" s="686"/>
      <c r="CY267" s="425">
        <f>'STUDENT PROFILE'!$A$7</f>
        <v>1</v>
      </c>
      <c r="CZ267" s="426" t="str">
        <f>'STUDENT PROFILE'!$C$7</f>
        <v>Manish</v>
      </c>
      <c r="DA267" s="427">
        <f>'STUDENT PROFILE'!$D$7</f>
        <v>2723</v>
      </c>
      <c r="DB267" s="429" t="str">
        <f>M267</f>
        <v>A1</v>
      </c>
      <c r="DC267" s="429" t="str">
        <f>AA267</f>
        <v>A1</v>
      </c>
      <c r="DD267" s="429" t="str">
        <f>AJ267</f>
        <v>A1</v>
      </c>
      <c r="DE267" s="430" t="str">
        <f>AP267</f>
        <v>A1</v>
      </c>
      <c r="DF267" s="429" t="str">
        <f>BC267</f>
        <v>A1</v>
      </c>
      <c r="DG267" s="429" t="str">
        <f>BQ267</f>
        <v>A1</v>
      </c>
      <c r="DH267" s="429" t="str">
        <f>BZ267</f>
        <v>A1</v>
      </c>
      <c r="DI267" s="433" t="str">
        <f>CF267</f>
        <v>A1</v>
      </c>
      <c r="DJ267" s="430" t="str">
        <f>IF(CS267&gt;=91,"A1",IF(CS267&gt;=81,"A2",IF(CS267&gt;=71,"B1",IF(CS267&gt;=61,"B2",IF(CS267&gt;=51,"C1",IF(CS267&gt;=41,"C2",IF(CS267&gt;=33,"D",IF(CS267&gt;=21,"E1",IF(CS267&gt;0,"E2","")))))))))</f>
        <v>A1</v>
      </c>
      <c r="DK267" s="430" t="str">
        <f>IF(CT267&gt;=91,"A1",IF(CT267&gt;=81,"A2",IF(CT267&gt;=71,"B1",IF(CT267&gt;=61,"B2",IF(CT267&gt;=51,"C1",IF(CT267&gt;=41,"C2",IF(CT267&gt;=33,"D",IF(CT267&gt;=21,"E1",IF(CT267&gt;0,"E2","")))))))))</f>
        <v>A1</v>
      </c>
      <c r="DL267" s="430" t="str">
        <f>IF(CU267&gt;=91,"A1",IF(CU267&gt;=81,"A2",IF(CU267&gt;=71,"B1",IF(CU267&gt;=61,"B2",IF(CU267&gt;=51,"C1",IF(CU267&gt;=41,"C2",IF(CU267&gt;=33,"D",IF(CU267&gt;=21,"E1",IF(CU267&gt;0,"E2","")))))))))</f>
        <v>A1</v>
      </c>
    </row>
    <row r="268" spans="1:116" ht="15" customHeight="1">
      <c r="A268" s="686"/>
      <c r="B268" s="425">
        <f>'STUDENT PROFILE'!$A$8</f>
        <v>2</v>
      </c>
      <c r="C268" s="426" t="str">
        <f>'STUDENT PROFILE'!$C$8</f>
        <v>Sunny Kumar</v>
      </c>
      <c r="D268" s="427">
        <f>'STUDENT PROFILE'!$D$8</f>
        <v>2726</v>
      </c>
      <c r="E268" s="428">
        <v>10</v>
      </c>
      <c r="F268" s="428">
        <v>10</v>
      </c>
      <c r="G268" s="428">
        <v>10</v>
      </c>
      <c r="H268" s="428"/>
      <c r="I268" s="428"/>
      <c r="J268" s="428">
        <v>50</v>
      </c>
      <c r="K268" s="429">
        <f t="shared" ref="K268:K316" si="253">IF(ISNUMBER(J268),SUM(E268,F268,G268,H268,I268,J268),J268)</f>
        <v>80</v>
      </c>
      <c r="L268" s="429">
        <f t="shared" ref="L268:L316" si="254">IF(ISNUMBER(K268),(ROUNDUP((K268/$K$266*$L$266),0)),K268)</f>
        <v>100</v>
      </c>
      <c r="M268" s="430" t="str">
        <f t="shared" ref="M268:M316" si="255">IF(ISNUMBER(L268),(IF(L268&gt;=91,"A1",IF(L268&gt;=81,"A2",IF(L268&gt;=71,"B1",IF(L268&gt;=61,"B2",IF(L268&gt;=51,"C1",IF(L268&gt;=41,"C2",IF(L268&gt;=33,"D",IF(L268&gt;=21,"E1",IF(L268&gt;0,"E2","")))))))))),L268)</f>
        <v>A1</v>
      </c>
      <c r="N268" s="430" t="str">
        <f t="shared" ref="N268:N316" si="256">IF(ISNUMBER(L268),(IF(M268="A1","10",IF(M268="A2","9",IF(M268="B1","8",IF(M268="B2","7",IF(M268="C1","6",IF(M268="C2","5",IF(M268="D","4",IF(M268="E2","3",IF(M268="E1","2","")))))))))),L268)</f>
        <v>10</v>
      </c>
      <c r="O268" s="728"/>
      <c r="P268" s="425">
        <f>'STUDENT PROFILE'!$A$8</f>
        <v>2</v>
      </c>
      <c r="Q268" s="426" t="str">
        <f>'STUDENT PROFILE'!$C$8</f>
        <v>Sunny Kumar</v>
      </c>
      <c r="R268" s="427">
        <f>'STUDENT PROFILE'!$D$8</f>
        <v>2726</v>
      </c>
      <c r="S268" s="428">
        <v>10</v>
      </c>
      <c r="T268" s="428">
        <v>10</v>
      </c>
      <c r="U268" s="428">
        <v>10</v>
      </c>
      <c r="V268" s="428"/>
      <c r="W268" s="428"/>
      <c r="X268" s="428">
        <v>50</v>
      </c>
      <c r="Y268" s="429">
        <f t="shared" ref="Y268:Y316" si="257">IF(ISNUMBER(X268),SUM(S268,T268,U268,V268,W268,X268),X268)</f>
        <v>80</v>
      </c>
      <c r="Z268" s="429">
        <f t="shared" ref="Z268:Z316" si="258">IF(ISNUMBER(Y268),(ROUNDUP((Y268/$Y$266*$Z$266),0)),Y268)</f>
        <v>100</v>
      </c>
      <c r="AA268" s="430" t="str">
        <f t="shared" ref="AA268:AA316" si="259">IF(ISNUMBER(Z268),(IF(Z268&gt;=91,"A1",IF(Z268&gt;=81,"A2",IF(Z268&gt;=71,"B1",IF(Z268&gt;=61,"B2",IF(Z268&gt;=51,"C1",IF(Z268&gt;=41,"C2",IF(Z268&gt;=33,"D",IF(Z268&gt;=21,"E1",IF(Z268&gt;0,"E2","")))))))))),Z268)</f>
        <v>A1</v>
      </c>
      <c r="AB268" s="430" t="str">
        <f t="shared" ref="AB268:AB316" si="260">IF(ISNUMBER(Z268),(IF(AA268="A1","10",IF(AA268="A2","9",IF(AA268="B1","8",IF(AA268="B2","7",IF(AA268="C1","6",IF(AA268="C2","5",IF(AA268="D","4",IF(AA268="E2","3",IF(AA268="E1","2","")))))))))),Z268)</f>
        <v>10</v>
      </c>
      <c r="AC268" s="770"/>
      <c r="AD268" s="425">
        <f>'STUDENT PROFILE'!$A$8</f>
        <v>2</v>
      </c>
      <c r="AE268" s="426" t="str">
        <f>'STUDENT PROFILE'!$C$8</f>
        <v>Sunny Kumar</v>
      </c>
      <c r="AF268" s="427">
        <f>'STUDENT PROFILE'!$D$8</f>
        <v>2726</v>
      </c>
      <c r="AG268" s="431">
        <v>95</v>
      </c>
      <c r="AH268" s="429">
        <f t="shared" ref="AH268:AH316" si="261">IF(ISNUMBER(AG268),AG268/$AG$266*$AH$266,AG268)</f>
        <v>85.5</v>
      </c>
      <c r="AI268" s="429">
        <f t="shared" ref="AI268:AI316" si="262">IF(ISNUMBER(AH268),ROUND((AH268/$AH$266*$AI$266),0),AH268)</f>
        <v>95</v>
      </c>
      <c r="AJ268" s="430" t="str">
        <f t="shared" ref="AJ268:AJ316" si="263">IF(ISNUMBER(AI268),(IF(AI268&gt;=91,"A1",IF(AI268&gt;=81,"A2",IF(AI268&gt;=71,"B1",IF(AI268&gt;=61,"B2",IF(AI268&gt;=51,"C1",IF(AI268&gt;=41,"C2",IF(AI268&gt;=33,"D",IF(AI268&gt;=21,"E1",IF(AI268&gt;0,"E2","")))))))))),AI268)</f>
        <v>A1</v>
      </c>
      <c r="AK268" s="430" t="str">
        <f t="shared" ref="AK268:AK316" si="264">IF(ISNUMBER(AI268),(IF(AJ268="A1","10",IF(AJ268="A2","9",IF(AJ268="B1","8",IF(AJ268="B2","7",IF(AJ268="C1","6",IF(AJ268="C2","5",IF(AJ268="D","4",IF(AJ268="E2","3",IF(AJ268="E1","2","")))))))))),AI268)</f>
        <v>10</v>
      </c>
      <c r="AL268" s="429">
        <f t="shared" ref="AL268:AL316" si="265">IF(ISNUMBER(L268),ROUND((L268*10%),1),L268)</f>
        <v>10</v>
      </c>
      <c r="AM268" s="429">
        <f t="shared" ref="AM268:AM316" si="266">IF(ISNUMBER(Z268),ROUND((Z268*10%),1),Z268)</f>
        <v>10</v>
      </c>
      <c r="AN268" s="429">
        <f t="shared" ref="AN268:AN316" si="267">IF(ISNUMBER(AI268),ROUND((AI268*30%),1),AI268)</f>
        <v>28.5</v>
      </c>
      <c r="AO268" s="430">
        <f t="shared" ref="AO268:AO316" si="268">ROUNDUP(SUM(AL268,AM268,AN268),0)</f>
        <v>49</v>
      </c>
      <c r="AP268" s="430" t="str">
        <f t="shared" ref="AP268:AP316" si="269">IF(ISNUMBER(AO268),IF(AO268&gt;=91/2,"A1",IF(AO268&gt;=81/2,"A2",IF(AO268&gt;=71/2,"B1",IF(AO268&gt;=61/2,"B2",IF(AO268&gt;=51/2,"C1",IF(AO268&gt;=41/2,"C2",IF(AO268&gt;=33/2,"D",IF(AO268&gt;=21/2,"E1",IF(AO268&gt;0,"E2",""))))))))),AO268)</f>
        <v>A1</v>
      </c>
      <c r="AQ268" s="686"/>
      <c r="AR268" s="425">
        <f>'STUDENT PROFILE'!$A$8</f>
        <v>2</v>
      </c>
      <c r="AS268" s="426" t="str">
        <f>'STUDENT PROFILE'!$C$8</f>
        <v>Sunny Kumar</v>
      </c>
      <c r="AT268" s="427">
        <f>'STUDENT PROFILE'!$D$8</f>
        <v>2726</v>
      </c>
      <c r="AU268" s="428">
        <v>10</v>
      </c>
      <c r="AV268" s="428">
        <v>10</v>
      </c>
      <c r="AW268" s="428">
        <v>10</v>
      </c>
      <c r="AX268" s="428"/>
      <c r="AY268" s="428"/>
      <c r="AZ268" s="428">
        <v>50</v>
      </c>
      <c r="BA268" s="429">
        <f t="shared" ref="BA268:BA316" si="270">IF(ISNUMBER(AZ268),SUM(AU268,AV268,AW268,AX268,AY268,AZ268),AZ268)</f>
        <v>80</v>
      </c>
      <c r="BB268" s="429">
        <f t="shared" ref="BB268:BB316" si="271">IF(ISNUMBER(BA268),(ROUNDUP((BA268/$BA$266*$BB$266),0)),BA268)</f>
        <v>100</v>
      </c>
      <c r="BC268" s="430" t="str">
        <f t="shared" ref="BC268:BC316" si="272">IF(ISNUMBER(BB268),(IF(BB268&gt;=91,"A1",IF(BB268&gt;=81,"A2",IF(BB268&gt;=71,"B1",IF(BB268&gt;=61,"B2",IF(BB268&gt;=51,"C1",IF(BB268&gt;=41,"C2",IF(BB268&gt;=33,"D",IF(BB268&gt;=21,"E1",IF(BB268&gt;0,"E2","")))))))))),BB268)</f>
        <v>A1</v>
      </c>
      <c r="BD268" s="430" t="str">
        <f t="shared" ref="BD268:BD316" si="273">IF(ISNUMBER(BB268),(IF(BC268="A1","10",IF(BC268="A2","9",IF(BC268="B1","8",IF(BC268="B2","7",IF(BC268="C1","6",IF(BC268="C2","5",IF(BC268="D","4",IF(BC268="E2","3",IF(BC268="E1","2","")))))))))),BB268)</f>
        <v>10</v>
      </c>
      <c r="BE268" s="686"/>
      <c r="BF268" s="425">
        <f>'STUDENT PROFILE'!$A$8</f>
        <v>2</v>
      </c>
      <c r="BG268" s="426" t="str">
        <f>'STUDENT PROFILE'!$C$8</f>
        <v>Sunny Kumar</v>
      </c>
      <c r="BH268" s="427">
        <f>'STUDENT PROFILE'!$D$8</f>
        <v>2726</v>
      </c>
      <c r="BI268" s="428">
        <v>10</v>
      </c>
      <c r="BJ268" s="428">
        <v>10</v>
      </c>
      <c r="BK268" s="428">
        <v>10</v>
      </c>
      <c r="BL268" s="428"/>
      <c r="BM268" s="428"/>
      <c r="BN268" s="428">
        <v>50</v>
      </c>
      <c r="BO268" s="429">
        <f>IF(ISNUMBER(BN268),SUM(BI268,BJ268,BK268,BL268,BM268,BN268),BN268)</f>
        <v>80</v>
      </c>
      <c r="BP268" s="429">
        <f t="shared" ref="BP268:BP316" si="274">IF(ISNUMBER(BO268),(ROUNDUP((BO268/$BO$266*$BP$266),0)),BO268)</f>
        <v>100</v>
      </c>
      <c r="BQ268" s="430" t="str">
        <f t="shared" ref="BQ268:BQ316" si="275">IF(ISNUMBER(BP268),(IF(BP268&gt;=91,"A1",IF(BP268&gt;=81,"A2",IF(BP268&gt;=71,"B1",IF(BP268&gt;=61,"B2",IF(BP268&gt;=51,"C1",IF(BP268&gt;=41,"C2",IF(BP268&gt;=33,"D",IF(BP268&gt;=21,"E1",IF(BP268&gt;0,"E2","")))))))))),BP268)</f>
        <v>A1</v>
      </c>
      <c r="BR268" s="430" t="str">
        <f t="shared" ref="BR268:BR316" si="276">IF(ISNUMBER(BP268),(IF(BQ268="A1","10",IF(BQ268="A2","9",IF(BQ268="B1","8",IF(BQ268="B2","7",IF(BQ268="C1","6",IF(BQ268="C2","5",IF(BQ268="D","4",IF(BQ268="E2","3",IF(BQ268="E1","2","")))))))))),BP268)</f>
        <v>10</v>
      </c>
      <c r="BS268" s="686"/>
      <c r="BT268" s="464">
        <f>'STUDENT PROFILE'!$A$8</f>
        <v>2</v>
      </c>
      <c r="BU268" s="465" t="str">
        <f>'STUDENT PROFILE'!$C$8</f>
        <v>Sunny Kumar</v>
      </c>
      <c r="BV268" s="466">
        <f>'STUDENT PROFILE'!$D$8</f>
        <v>2726</v>
      </c>
      <c r="BW268" s="431">
        <v>95</v>
      </c>
      <c r="BX268" s="429">
        <f t="shared" ref="BX268:BX316" si="277">IF(ISNUMBER(BW268),ROUNDUP((BW268/$BW$266*$BX$266),0),BW268)</f>
        <v>107</v>
      </c>
      <c r="BY268" s="429">
        <f t="shared" ref="BY268:BY316" si="278">IF(ISNUMBER(BX268),ROUNDUP((BW268/$BW$266*$BY$266),0),BW268)</f>
        <v>119</v>
      </c>
      <c r="BZ268" s="430" t="str">
        <f t="shared" ref="BZ268:BZ316" si="279">IF(ISNUMBER(BY268),IF(BY268&gt;=91,"A1",IF(BY268&gt;=81,"A2",IF(BY268&gt;=71,"B1",IF(BY268&gt;=61,"B2",IF(BY268&gt;=51,"C1",IF(BY268&gt;=41,"C2",IF(BY268&gt;=33,"D",IF(BY268&gt;=21,"E1",IF(BY268&gt;0,"E2",""))))))))),BY268)</f>
        <v>A1</v>
      </c>
      <c r="CA268" s="430" t="str">
        <f t="shared" ref="CA268:CA316" si="280">IF(ISNUMBER(BY268),IF(BZ268="A1","10",IF(BZ268="A2","9",IF(BZ268="B1","8",IF(BZ268="B2","7",IF(BZ268="C1","6",IF(BZ268="C2","5",IF(BZ268="D","4",IF(BZ268="E2","3",IF(BZ268="E1","2",""))))))))),BZ268)</f>
        <v>10</v>
      </c>
      <c r="CB268" s="429">
        <f t="shared" ref="CB268:CB316" si="281">IF(ISNUMBER(BB268),ROUND((BB268*10%),1),BB268)</f>
        <v>10</v>
      </c>
      <c r="CC268" s="429">
        <f t="shared" ref="CC268:CC316" si="282">IF(ISNUMBER(BP268),ROUND((BP268*10%),1),BP268)</f>
        <v>10</v>
      </c>
      <c r="CD268" s="429">
        <f t="shared" ref="CD268:CD316" si="283">IF(ISNUMBER(BY268),ROUND((BY268*30%),1),BY268)</f>
        <v>35.700000000000003</v>
      </c>
      <c r="CE268" s="430">
        <f t="shared" ref="CE268:CE316" si="284">ROUND(SUM(CB268,CC268,CD268),0)</f>
        <v>56</v>
      </c>
      <c r="CF268" s="430" t="str">
        <f t="shared" ref="CF268:CF316" si="285">IF(ISNUMBER(CE268),IF(CE268&gt;=91/2,"A1",IF(CE268&gt;=81/2,"A2",IF(CE268&gt;=71/2,"B1",IF(CE268&gt;=61/2,"B2",IF(CE268&gt;=51/2,"C1",IF(CE268&gt;=41/2,"C2",IF(CE268&gt;=33/2,"D",IF(CE268&gt;=21/2,"E1",IF(CE268&gt;0,"E2",""))))))))),CE268)</f>
        <v>A1</v>
      </c>
      <c r="CG268" s="686"/>
      <c r="CH268" s="425">
        <f>'STUDENT PROFILE'!$A$8</f>
        <v>2</v>
      </c>
      <c r="CI268" s="426" t="str">
        <f>'STUDENT PROFILE'!$C$8</f>
        <v>Sunny Kumar</v>
      </c>
      <c r="CJ268" s="427">
        <f>'STUDENT PROFILE'!$D$8</f>
        <v>2726</v>
      </c>
      <c r="CK268" s="429">
        <f t="shared" si="244"/>
        <v>10</v>
      </c>
      <c r="CL268" s="429">
        <f t="shared" si="245"/>
        <v>10</v>
      </c>
      <c r="CM268" s="429">
        <f t="shared" si="246"/>
        <v>28.5</v>
      </c>
      <c r="CN268" s="430">
        <f t="shared" si="247"/>
        <v>49</v>
      </c>
      <c r="CO268" s="429">
        <f t="shared" si="248"/>
        <v>10</v>
      </c>
      <c r="CP268" s="429">
        <f t="shared" si="249"/>
        <v>10</v>
      </c>
      <c r="CQ268" s="429">
        <f t="shared" si="250"/>
        <v>35.700000000000003</v>
      </c>
      <c r="CR268" s="433">
        <f t="shared" si="251"/>
        <v>56</v>
      </c>
      <c r="CS268" s="433">
        <f t="shared" ref="CS268:CS316" si="286">ROUNDUP((SUM(L268,Z268,BP268,BB268)/4),0)</f>
        <v>100</v>
      </c>
      <c r="CT268" s="433">
        <f t="shared" ref="CT268:CT316" si="287">ROUND((SUM(AI268,BY268)/2),0)</f>
        <v>107</v>
      </c>
      <c r="CU268" s="430">
        <f t="shared" ref="CU268:CU316" si="288">CN268+CR268</f>
        <v>105</v>
      </c>
      <c r="CV268" s="430" t="str">
        <f t="shared" ref="CV268:CV316" si="289">IF(CU268&gt;=91,"A1",IF(CU268&gt;=81,"A2",IF(CU268&gt;=71,"B1",IF(CU268&gt;=61,"B2",IF(CU268&gt;=51,"C1",IF(CU268&gt;=41,"C2",IF(CU268&gt;=33,"D",IF(CU268&gt;=21,"E1",IF(CU268&gt;0,"E2","")))))))))</f>
        <v>A1</v>
      </c>
      <c r="CW268" s="430" t="str">
        <f t="shared" ref="CW268:CW316" si="290">IF(CV268="A1","10",IF(CV268="A2","9",IF(CV268="B1","8",IF(CV268="B2","7",IF(CV268="C1","6",IF(CV268="C2","5",IF(CV268="D","4",IF(CV268="E2","3",IF(CV268="E1","2","")))))))))</f>
        <v>10</v>
      </c>
      <c r="CX268" s="686"/>
      <c r="CY268" s="425">
        <f>'STUDENT PROFILE'!$A$8</f>
        <v>2</v>
      </c>
      <c r="CZ268" s="426" t="str">
        <f>'STUDENT PROFILE'!$C$8</f>
        <v>Sunny Kumar</v>
      </c>
      <c r="DA268" s="427">
        <f>'STUDENT PROFILE'!$D$8</f>
        <v>2726</v>
      </c>
      <c r="DB268" s="429" t="str">
        <f t="shared" ref="DB268:DB316" si="291">M268</f>
        <v>A1</v>
      </c>
      <c r="DC268" s="429" t="str">
        <f t="shared" ref="DC268:DC316" si="292">AA268</f>
        <v>A1</v>
      </c>
      <c r="DD268" s="429" t="str">
        <f t="shared" ref="DD268:DD316" si="293">AJ268</f>
        <v>A1</v>
      </c>
      <c r="DE268" s="430" t="str">
        <f t="shared" ref="DE268:DE316" si="294">AP268</f>
        <v>A1</v>
      </c>
      <c r="DF268" s="429" t="str">
        <f t="shared" ref="DF268:DF316" si="295">BC268</f>
        <v>A1</v>
      </c>
      <c r="DG268" s="429" t="str">
        <f t="shared" ref="DG268:DG316" si="296">BQ268</f>
        <v>A1</v>
      </c>
      <c r="DH268" s="429" t="str">
        <f t="shared" ref="DH268:DH316" si="297">BZ268</f>
        <v>A1</v>
      </c>
      <c r="DI268" s="433" t="str">
        <f t="shared" ref="DI268:DI316" si="298">CF268</f>
        <v>A1</v>
      </c>
      <c r="DJ268" s="430" t="str">
        <f t="shared" ref="DJ268:DJ316" si="299">IF(CS268&gt;=91,"A1",IF(CS268&gt;=81,"A2",IF(CS268&gt;=71,"B1",IF(CS268&gt;=61,"B2",IF(CS268&gt;=51,"C1",IF(CS268&gt;=41,"C2",IF(CS268&gt;=33,"D",IF(CS268&gt;=21,"E1",IF(CS268&gt;0,"E2","")))))))))</f>
        <v>A1</v>
      </c>
      <c r="DK268" s="430" t="str">
        <f t="shared" ref="DK268:DK316" si="300">IF(CT268&gt;=91,"A1",IF(CT268&gt;=81,"A2",IF(CT268&gt;=71,"B1",IF(CT268&gt;=61,"B2",IF(CT268&gt;=51,"C1",IF(CT268&gt;=41,"C2",IF(CT268&gt;=33,"D",IF(CT268&gt;=21,"E1",IF(CT268&gt;0,"E2","")))))))))</f>
        <v>A1</v>
      </c>
      <c r="DL268" s="430" t="str">
        <f t="shared" ref="DL268:DL316" si="301">IF(CU268&gt;=91,"A1",IF(CU268&gt;=81,"A2",IF(CU268&gt;=71,"B1",IF(CU268&gt;=61,"B2",IF(CU268&gt;=51,"C1",IF(CU268&gt;=41,"C2",IF(CU268&gt;=33,"D",IF(CU268&gt;=21,"E1",IF(CU268&gt;0,"E2","")))))))))</f>
        <v>A1</v>
      </c>
    </row>
    <row r="269" spans="1:116" ht="15" customHeight="1">
      <c r="A269" s="686"/>
      <c r="B269" s="425">
        <f>'STUDENT PROFILE'!$A$9</f>
        <v>3</v>
      </c>
      <c r="C269" s="426" t="str">
        <f>'STUDENT PROFILE'!$C$9</f>
        <v>Manish</v>
      </c>
      <c r="D269" s="427">
        <f>'STUDENT PROFILE'!$D$9</f>
        <v>2730</v>
      </c>
      <c r="E269" s="428">
        <v>10</v>
      </c>
      <c r="F269" s="428">
        <v>10</v>
      </c>
      <c r="G269" s="428">
        <v>10</v>
      </c>
      <c r="H269" s="428"/>
      <c r="I269" s="428"/>
      <c r="J269" s="428">
        <v>50</v>
      </c>
      <c r="K269" s="429">
        <f t="shared" si="253"/>
        <v>80</v>
      </c>
      <c r="L269" s="429">
        <f t="shared" si="254"/>
        <v>100</v>
      </c>
      <c r="M269" s="430" t="str">
        <f t="shared" si="255"/>
        <v>A1</v>
      </c>
      <c r="N269" s="430" t="str">
        <f t="shared" si="256"/>
        <v>10</v>
      </c>
      <c r="O269" s="728"/>
      <c r="P269" s="425">
        <f>'STUDENT PROFILE'!$A$9</f>
        <v>3</v>
      </c>
      <c r="Q269" s="426" t="str">
        <f>'STUDENT PROFILE'!$C$9</f>
        <v>Manish</v>
      </c>
      <c r="R269" s="427">
        <f>'STUDENT PROFILE'!$D$9</f>
        <v>2730</v>
      </c>
      <c r="S269" s="428">
        <v>10</v>
      </c>
      <c r="T269" s="428">
        <v>10</v>
      </c>
      <c r="U269" s="428">
        <v>10</v>
      </c>
      <c r="V269" s="428"/>
      <c r="W269" s="428"/>
      <c r="X269" s="428">
        <v>50</v>
      </c>
      <c r="Y269" s="429">
        <f t="shared" si="257"/>
        <v>80</v>
      </c>
      <c r="Z269" s="429">
        <f t="shared" si="258"/>
        <v>100</v>
      </c>
      <c r="AA269" s="430" t="str">
        <f t="shared" si="259"/>
        <v>A1</v>
      </c>
      <c r="AB269" s="430" t="str">
        <f t="shared" si="260"/>
        <v>10</v>
      </c>
      <c r="AC269" s="770"/>
      <c r="AD269" s="425">
        <f>'STUDENT PROFILE'!$A$9</f>
        <v>3</v>
      </c>
      <c r="AE269" s="426" t="str">
        <f>'STUDENT PROFILE'!$C$9</f>
        <v>Manish</v>
      </c>
      <c r="AF269" s="427">
        <f>'STUDENT PROFILE'!$D$9</f>
        <v>2730</v>
      </c>
      <c r="AG269" s="431">
        <v>95</v>
      </c>
      <c r="AH269" s="429">
        <f t="shared" si="261"/>
        <v>85.5</v>
      </c>
      <c r="AI269" s="429">
        <f t="shared" si="262"/>
        <v>95</v>
      </c>
      <c r="AJ269" s="430" t="str">
        <f t="shared" si="263"/>
        <v>A1</v>
      </c>
      <c r="AK269" s="430" t="str">
        <f t="shared" si="264"/>
        <v>10</v>
      </c>
      <c r="AL269" s="429">
        <f t="shared" si="265"/>
        <v>10</v>
      </c>
      <c r="AM269" s="429">
        <f t="shared" si="266"/>
        <v>10</v>
      </c>
      <c r="AN269" s="429">
        <f t="shared" si="267"/>
        <v>28.5</v>
      </c>
      <c r="AO269" s="430">
        <f t="shared" si="268"/>
        <v>49</v>
      </c>
      <c r="AP269" s="430" t="str">
        <f t="shared" si="269"/>
        <v>A1</v>
      </c>
      <c r="AQ269" s="686"/>
      <c r="AR269" s="425">
        <f>'STUDENT PROFILE'!$A$9</f>
        <v>3</v>
      </c>
      <c r="AS269" s="426" t="str">
        <f>'STUDENT PROFILE'!$C$9</f>
        <v>Manish</v>
      </c>
      <c r="AT269" s="427">
        <f>'STUDENT PROFILE'!$D$9</f>
        <v>2730</v>
      </c>
      <c r="AU269" s="428">
        <v>10</v>
      </c>
      <c r="AV269" s="428">
        <v>10</v>
      </c>
      <c r="AW269" s="428">
        <v>10</v>
      </c>
      <c r="AX269" s="428"/>
      <c r="AY269" s="428"/>
      <c r="AZ269" s="428">
        <v>50</v>
      </c>
      <c r="BA269" s="429">
        <f t="shared" si="270"/>
        <v>80</v>
      </c>
      <c r="BB269" s="429">
        <f t="shared" si="271"/>
        <v>100</v>
      </c>
      <c r="BC269" s="430" t="str">
        <f t="shared" si="272"/>
        <v>A1</v>
      </c>
      <c r="BD269" s="430" t="str">
        <f t="shared" si="273"/>
        <v>10</v>
      </c>
      <c r="BE269" s="686"/>
      <c r="BF269" s="425">
        <f>'STUDENT PROFILE'!$A$9</f>
        <v>3</v>
      </c>
      <c r="BG269" s="426" t="str">
        <f>'STUDENT PROFILE'!$C$9</f>
        <v>Manish</v>
      </c>
      <c r="BH269" s="427">
        <f>'STUDENT PROFILE'!$D$9</f>
        <v>2730</v>
      </c>
      <c r="BI269" s="428">
        <v>10</v>
      </c>
      <c r="BJ269" s="428">
        <v>10</v>
      </c>
      <c r="BK269" s="428">
        <v>10</v>
      </c>
      <c r="BL269" s="428"/>
      <c r="BM269" s="428"/>
      <c r="BN269" s="428">
        <v>50</v>
      </c>
      <c r="BO269" s="429">
        <f t="shared" ref="BO269:BO316" si="302">IF(ISNUMBER(BN269),SUM(BI269,BJ269,BK269,BL269,BM269,BN269),BN269)</f>
        <v>80</v>
      </c>
      <c r="BP269" s="429">
        <f t="shared" si="274"/>
        <v>100</v>
      </c>
      <c r="BQ269" s="430" t="str">
        <f t="shared" si="275"/>
        <v>A1</v>
      </c>
      <c r="BR269" s="430" t="str">
        <f t="shared" si="276"/>
        <v>10</v>
      </c>
      <c r="BS269" s="686"/>
      <c r="BT269" s="464">
        <f>'STUDENT PROFILE'!$A$9</f>
        <v>3</v>
      </c>
      <c r="BU269" s="465" t="str">
        <f>'STUDENT PROFILE'!$C$9</f>
        <v>Manish</v>
      </c>
      <c r="BV269" s="466">
        <f>'STUDENT PROFILE'!$D$9</f>
        <v>2730</v>
      </c>
      <c r="BW269" s="431">
        <v>95</v>
      </c>
      <c r="BX269" s="429">
        <f t="shared" si="277"/>
        <v>107</v>
      </c>
      <c r="BY269" s="429">
        <f t="shared" si="278"/>
        <v>119</v>
      </c>
      <c r="BZ269" s="430" t="str">
        <f t="shared" si="279"/>
        <v>A1</v>
      </c>
      <c r="CA269" s="430" t="str">
        <f t="shared" si="280"/>
        <v>10</v>
      </c>
      <c r="CB269" s="429">
        <f t="shared" si="281"/>
        <v>10</v>
      </c>
      <c r="CC269" s="429">
        <f t="shared" si="282"/>
        <v>10</v>
      </c>
      <c r="CD269" s="429">
        <f t="shared" si="283"/>
        <v>35.700000000000003</v>
      </c>
      <c r="CE269" s="430">
        <f t="shared" si="284"/>
        <v>56</v>
      </c>
      <c r="CF269" s="430" t="str">
        <f t="shared" si="285"/>
        <v>A1</v>
      </c>
      <c r="CG269" s="686"/>
      <c r="CH269" s="425">
        <f>'STUDENT PROFILE'!$A$9</f>
        <v>3</v>
      </c>
      <c r="CI269" s="426" t="str">
        <f>'STUDENT PROFILE'!$C$9</f>
        <v>Manish</v>
      </c>
      <c r="CJ269" s="427">
        <f>'STUDENT PROFILE'!$D$9</f>
        <v>2730</v>
      </c>
      <c r="CK269" s="429">
        <f t="shared" si="244"/>
        <v>10</v>
      </c>
      <c r="CL269" s="429">
        <f t="shared" si="245"/>
        <v>10</v>
      </c>
      <c r="CM269" s="429">
        <f t="shared" si="246"/>
        <v>28.5</v>
      </c>
      <c r="CN269" s="430">
        <f t="shared" si="247"/>
        <v>49</v>
      </c>
      <c r="CO269" s="429">
        <f t="shared" si="248"/>
        <v>10</v>
      </c>
      <c r="CP269" s="429">
        <f t="shared" si="249"/>
        <v>10</v>
      </c>
      <c r="CQ269" s="429">
        <f t="shared" si="250"/>
        <v>35.700000000000003</v>
      </c>
      <c r="CR269" s="433">
        <f t="shared" si="251"/>
        <v>56</v>
      </c>
      <c r="CS269" s="433">
        <f t="shared" si="286"/>
        <v>100</v>
      </c>
      <c r="CT269" s="433">
        <f t="shared" si="287"/>
        <v>107</v>
      </c>
      <c r="CU269" s="430">
        <f t="shared" si="288"/>
        <v>105</v>
      </c>
      <c r="CV269" s="430" t="str">
        <f t="shared" si="289"/>
        <v>A1</v>
      </c>
      <c r="CW269" s="430" t="str">
        <f t="shared" si="290"/>
        <v>10</v>
      </c>
      <c r="CX269" s="686"/>
      <c r="CY269" s="425">
        <f>'STUDENT PROFILE'!$A$9</f>
        <v>3</v>
      </c>
      <c r="CZ269" s="426" t="str">
        <f>'STUDENT PROFILE'!$C$9</f>
        <v>Manish</v>
      </c>
      <c r="DA269" s="427">
        <f>'STUDENT PROFILE'!$D$9</f>
        <v>2730</v>
      </c>
      <c r="DB269" s="429" t="str">
        <f t="shared" si="291"/>
        <v>A1</v>
      </c>
      <c r="DC269" s="429" t="str">
        <f t="shared" si="292"/>
        <v>A1</v>
      </c>
      <c r="DD269" s="429" t="str">
        <f t="shared" si="293"/>
        <v>A1</v>
      </c>
      <c r="DE269" s="430" t="str">
        <f t="shared" si="294"/>
        <v>A1</v>
      </c>
      <c r="DF269" s="429" t="str">
        <f t="shared" si="295"/>
        <v>A1</v>
      </c>
      <c r="DG269" s="429" t="str">
        <f t="shared" si="296"/>
        <v>A1</v>
      </c>
      <c r="DH269" s="429" t="str">
        <f t="shared" si="297"/>
        <v>A1</v>
      </c>
      <c r="DI269" s="433" t="str">
        <f t="shared" si="298"/>
        <v>A1</v>
      </c>
      <c r="DJ269" s="430" t="str">
        <f t="shared" si="299"/>
        <v>A1</v>
      </c>
      <c r="DK269" s="430" t="str">
        <f t="shared" si="300"/>
        <v>A1</v>
      </c>
      <c r="DL269" s="430" t="str">
        <f t="shared" si="301"/>
        <v>A1</v>
      </c>
    </row>
    <row r="270" spans="1:116" ht="15" customHeight="1">
      <c r="A270" s="686"/>
      <c r="B270" s="425">
        <f>'STUDENT PROFILE'!$A$10</f>
        <v>4</v>
      </c>
      <c r="C270" s="426" t="str">
        <f>'STUDENT PROFILE'!$C$10</f>
        <v>Sunil</v>
      </c>
      <c r="D270" s="427">
        <f>'STUDENT PROFILE'!$D$10</f>
        <v>2731</v>
      </c>
      <c r="E270" s="428">
        <v>10</v>
      </c>
      <c r="F270" s="428">
        <v>10</v>
      </c>
      <c r="G270" s="428">
        <v>10</v>
      </c>
      <c r="H270" s="428"/>
      <c r="I270" s="428"/>
      <c r="J270" s="428">
        <v>50</v>
      </c>
      <c r="K270" s="429">
        <f t="shared" si="253"/>
        <v>80</v>
      </c>
      <c r="L270" s="429">
        <f t="shared" si="254"/>
        <v>100</v>
      </c>
      <c r="M270" s="430" t="str">
        <f t="shared" si="255"/>
        <v>A1</v>
      </c>
      <c r="N270" s="430" t="str">
        <f t="shared" si="256"/>
        <v>10</v>
      </c>
      <c r="O270" s="728"/>
      <c r="P270" s="425">
        <f>'STUDENT PROFILE'!$A$10</f>
        <v>4</v>
      </c>
      <c r="Q270" s="426" t="str">
        <f>'STUDENT PROFILE'!$C$10</f>
        <v>Sunil</v>
      </c>
      <c r="R270" s="427">
        <f>'STUDENT PROFILE'!$D$10</f>
        <v>2731</v>
      </c>
      <c r="S270" s="428">
        <v>10</v>
      </c>
      <c r="T270" s="428">
        <v>10</v>
      </c>
      <c r="U270" s="428">
        <v>10</v>
      </c>
      <c r="V270" s="428"/>
      <c r="W270" s="428"/>
      <c r="X270" s="428">
        <v>50</v>
      </c>
      <c r="Y270" s="429">
        <f t="shared" si="257"/>
        <v>80</v>
      </c>
      <c r="Z270" s="429">
        <f t="shared" si="258"/>
        <v>100</v>
      </c>
      <c r="AA270" s="430" t="str">
        <f t="shared" si="259"/>
        <v>A1</v>
      </c>
      <c r="AB270" s="430" t="str">
        <f t="shared" si="260"/>
        <v>10</v>
      </c>
      <c r="AC270" s="770"/>
      <c r="AD270" s="425">
        <f>'STUDENT PROFILE'!$A$10</f>
        <v>4</v>
      </c>
      <c r="AE270" s="426" t="str">
        <f>'STUDENT PROFILE'!$C$10</f>
        <v>Sunil</v>
      </c>
      <c r="AF270" s="427">
        <f>'STUDENT PROFILE'!$D$10</f>
        <v>2731</v>
      </c>
      <c r="AG270" s="431">
        <v>95</v>
      </c>
      <c r="AH270" s="429">
        <f t="shared" si="261"/>
        <v>85.5</v>
      </c>
      <c r="AI270" s="429">
        <f t="shared" si="262"/>
        <v>95</v>
      </c>
      <c r="AJ270" s="430" t="str">
        <f t="shared" si="263"/>
        <v>A1</v>
      </c>
      <c r="AK270" s="430" t="str">
        <f t="shared" si="264"/>
        <v>10</v>
      </c>
      <c r="AL270" s="429">
        <f t="shared" si="265"/>
        <v>10</v>
      </c>
      <c r="AM270" s="429">
        <f t="shared" si="266"/>
        <v>10</v>
      </c>
      <c r="AN270" s="429">
        <f t="shared" si="267"/>
        <v>28.5</v>
      </c>
      <c r="AO270" s="430">
        <f t="shared" si="268"/>
        <v>49</v>
      </c>
      <c r="AP270" s="430" t="str">
        <f t="shared" si="269"/>
        <v>A1</v>
      </c>
      <c r="AQ270" s="686"/>
      <c r="AR270" s="425">
        <f>'STUDENT PROFILE'!$A$10</f>
        <v>4</v>
      </c>
      <c r="AS270" s="426" t="str">
        <f>'STUDENT PROFILE'!$C$10</f>
        <v>Sunil</v>
      </c>
      <c r="AT270" s="427">
        <f>'STUDENT PROFILE'!$D$10</f>
        <v>2731</v>
      </c>
      <c r="AU270" s="428">
        <v>10</v>
      </c>
      <c r="AV270" s="428">
        <v>10</v>
      </c>
      <c r="AW270" s="428">
        <v>10</v>
      </c>
      <c r="AX270" s="428"/>
      <c r="AY270" s="428"/>
      <c r="AZ270" s="428">
        <v>50</v>
      </c>
      <c r="BA270" s="429">
        <f t="shared" si="270"/>
        <v>80</v>
      </c>
      <c r="BB270" s="429">
        <f t="shared" si="271"/>
        <v>100</v>
      </c>
      <c r="BC270" s="430" t="str">
        <f t="shared" si="272"/>
        <v>A1</v>
      </c>
      <c r="BD270" s="430" t="str">
        <f t="shared" si="273"/>
        <v>10</v>
      </c>
      <c r="BE270" s="686"/>
      <c r="BF270" s="425">
        <f>'STUDENT PROFILE'!$A$10</f>
        <v>4</v>
      </c>
      <c r="BG270" s="426" t="str">
        <f>'STUDENT PROFILE'!$C$10</f>
        <v>Sunil</v>
      </c>
      <c r="BH270" s="427">
        <f>'STUDENT PROFILE'!$D$10</f>
        <v>2731</v>
      </c>
      <c r="BI270" s="428">
        <v>10</v>
      </c>
      <c r="BJ270" s="428">
        <v>10</v>
      </c>
      <c r="BK270" s="428">
        <v>10</v>
      </c>
      <c r="BL270" s="428"/>
      <c r="BM270" s="428"/>
      <c r="BN270" s="428">
        <v>50</v>
      </c>
      <c r="BO270" s="429">
        <f t="shared" si="302"/>
        <v>80</v>
      </c>
      <c r="BP270" s="429">
        <f t="shared" si="274"/>
        <v>100</v>
      </c>
      <c r="BQ270" s="430" t="str">
        <f t="shared" si="275"/>
        <v>A1</v>
      </c>
      <c r="BR270" s="430" t="str">
        <f t="shared" si="276"/>
        <v>10</v>
      </c>
      <c r="BS270" s="686"/>
      <c r="BT270" s="464">
        <f>'STUDENT PROFILE'!$A$10</f>
        <v>4</v>
      </c>
      <c r="BU270" s="465" t="str">
        <f>'STUDENT PROFILE'!$C$10</f>
        <v>Sunil</v>
      </c>
      <c r="BV270" s="466">
        <f>'STUDENT PROFILE'!$D$10</f>
        <v>2731</v>
      </c>
      <c r="BW270" s="431">
        <v>95</v>
      </c>
      <c r="BX270" s="429">
        <f t="shared" si="277"/>
        <v>107</v>
      </c>
      <c r="BY270" s="429">
        <f t="shared" si="278"/>
        <v>119</v>
      </c>
      <c r="BZ270" s="430" t="str">
        <f t="shared" si="279"/>
        <v>A1</v>
      </c>
      <c r="CA270" s="430" t="str">
        <f t="shared" si="280"/>
        <v>10</v>
      </c>
      <c r="CB270" s="429">
        <f t="shared" si="281"/>
        <v>10</v>
      </c>
      <c r="CC270" s="429">
        <f t="shared" si="282"/>
        <v>10</v>
      </c>
      <c r="CD270" s="429">
        <f t="shared" si="283"/>
        <v>35.700000000000003</v>
      </c>
      <c r="CE270" s="430">
        <f t="shared" si="284"/>
        <v>56</v>
      </c>
      <c r="CF270" s="430" t="str">
        <f t="shared" si="285"/>
        <v>A1</v>
      </c>
      <c r="CG270" s="686"/>
      <c r="CH270" s="425">
        <f>'STUDENT PROFILE'!$A$10</f>
        <v>4</v>
      </c>
      <c r="CI270" s="426" t="str">
        <f>'STUDENT PROFILE'!$C$10</f>
        <v>Sunil</v>
      </c>
      <c r="CJ270" s="427">
        <f>'STUDENT PROFILE'!$D$10</f>
        <v>2731</v>
      </c>
      <c r="CK270" s="429">
        <f t="shared" si="244"/>
        <v>10</v>
      </c>
      <c r="CL270" s="429">
        <f t="shared" si="245"/>
        <v>10</v>
      </c>
      <c r="CM270" s="429">
        <f t="shared" si="246"/>
        <v>28.5</v>
      </c>
      <c r="CN270" s="430">
        <f t="shared" si="247"/>
        <v>49</v>
      </c>
      <c r="CO270" s="429">
        <f t="shared" si="248"/>
        <v>10</v>
      </c>
      <c r="CP270" s="429">
        <f t="shared" si="249"/>
        <v>10</v>
      </c>
      <c r="CQ270" s="429">
        <f t="shared" si="250"/>
        <v>35.700000000000003</v>
      </c>
      <c r="CR270" s="433">
        <f t="shared" si="251"/>
        <v>56</v>
      </c>
      <c r="CS270" s="433">
        <f t="shared" si="286"/>
        <v>100</v>
      </c>
      <c r="CT270" s="433">
        <f t="shared" si="287"/>
        <v>107</v>
      </c>
      <c r="CU270" s="430">
        <f t="shared" si="288"/>
        <v>105</v>
      </c>
      <c r="CV270" s="430" t="str">
        <f t="shared" si="289"/>
        <v>A1</v>
      </c>
      <c r="CW270" s="430" t="str">
        <f t="shared" si="290"/>
        <v>10</v>
      </c>
      <c r="CX270" s="686"/>
      <c r="CY270" s="425">
        <f>'STUDENT PROFILE'!$A$10</f>
        <v>4</v>
      </c>
      <c r="CZ270" s="426" t="str">
        <f>'STUDENT PROFILE'!$C$10</f>
        <v>Sunil</v>
      </c>
      <c r="DA270" s="427">
        <f>'STUDENT PROFILE'!$D$10</f>
        <v>2731</v>
      </c>
      <c r="DB270" s="429" t="str">
        <f t="shared" si="291"/>
        <v>A1</v>
      </c>
      <c r="DC270" s="429" t="str">
        <f t="shared" si="292"/>
        <v>A1</v>
      </c>
      <c r="DD270" s="429" t="str">
        <f t="shared" si="293"/>
        <v>A1</v>
      </c>
      <c r="DE270" s="430" t="str">
        <f t="shared" si="294"/>
        <v>A1</v>
      </c>
      <c r="DF270" s="429" t="str">
        <f t="shared" si="295"/>
        <v>A1</v>
      </c>
      <c r="DG270" s="429" t="str">
        <f t="shared" si="296"/>
        <v>A1</v>
      </c>
      <c r="DH270" s="429" t="str">
        <f t="shared" si="297"/>
        <v>A1</v>
      </c>
      <c r="DI270" s="433" t="str">
        <f t="shared" si="298"/>
        <v>A1</v>
      </c>
      <c r="DJ270" s="430" t="str">
        <f t="shared" si="299"/>
        <v>A1</v>
      </c>
      <c r="DK270" s="430" t="str">
        <f t="shared" si="300"/>
        <v>A1</v>
      </c>
      <c r="DL270" s="430" t="str">
        <f t="shared" si="301"/>
        <v>A1</v>
      </c>
    </row>
    <row r="271" spans="1:116" ht="15" customHeight="1">
      <c r="A271" s="686"/>
      <c r="B271" s="425">
        <f>'STUDENT PROFILE'!$A$11</f>
        <v>5</v>
      </c>
      <c r="C271" s="426" t="str">
        <f>'STUDENT PROFILE'!$C$11</f>
        <v>Jaibeer</v>
      </c>
      <c r="D271" s="427">
        <f>'STUDENT PROFILE'!$D$11</f>
        <v>2732</v>
      </c>
      <c r="E271" s="428">
        <v>10</v>
      </c>
      <c r="F271" s="428">
        <v>10</v>
      </c>
      <c r="G271" s="428">
        <v>10</v>
      </c>
      <c r="H271" s="428"/>
      <c r="I271" s="428"/>
      <c r="J271" s="428">
        <v>50</v>
      </c>
      <c r="K271" s="429">
        <f t="shared" si="253"/>
        <v>80</v>
      </c>
      <c r="L271" s="429">
        <f t="shared" si="254"/>
        <v>100</v>
      </c>
      <c r="M271" s="430" t="str">
        <f t="shared" si="255"/>
        <v>A1</v>
      </c>
      <c r="N271" s="430" t="str">
        <f t="shared" si="256"/>
        <v>10</v>
      </c>
      <c r="O271" s="728"/>
      <c r="P271" s="425">
        <f>'STUDENT PROFILE'!$A$11</f>
        <v>5</v>
      </c>
      <c r="Q271" s="426" t="str">
        <f>'STUDENT PROFILE'!$C$11</f>
        <v>Jaibeer</v>
      </c>
      <c r="R271" s="427">
        <f>'STUDENT PROFILE'!$D$11</f>
        <v>2732</v>
      </c>
      <c r="S271" s="428">
        <v>10</v>
      </c>
      <c r="T271" s="428">
        <v>10</v>
      </c>
      <c r="U271" s="428">
        <v>10</v>
      </c>
      <c r="V271" s="428"/>
      <c r="W271" s="428"/>
      <c r="X271" s="428">
        <v>50</v>
      </c>
      <c r="Y271" s="429">
        <f t="shared" si="257"/>
        <v>80</v>
      </c>
      <c r="Z271" s="429">
        <f t="shared" si="258"/>
        <v>100</v>
      </c>
      <c r="AA271" s="430" t="str">
        <f t="shared" si="259"/>
        <v>A1</v>
      </c>
      <c r="AB271" s="430" t="str">
        <f t="shared" si="260"/>
        <v>10</v>
      </c>
      <c r="AC271" s="770"/>
      <c r="AD271" s="425">
        <f>'STUDENT PROFILE'!$A$11</f>
        <v>5</v>
      </c>
      <c r="AE271" s="426" t="str">
        <f>'STUDENT PROFILE'!$C$11</f>
        <v>Jaibeer</v>
      </c>
      <c r="AF271" s="427">
        <f>'STUDENT PROFILE'!$D$11</f>
        <v>2732</v>
      </c>
      <c r="AG271" s="431">
        <v>95</v>
      </c>
      <c r="AH271" s="429">
        <f t="shared" si="261"/>
        <v>85.5</v>
      </c>
      <c r="AI271" s="429">
        <f t="shared" si="262"/>
        <v>95</v>
      </c>
      <c r="AJ271" s="430" t="str">
        <f t="shared" si="263"/>
        <v>A1</v>
      </c>
      <c r="AK271" s="430" t="str">
        <f t="shared" si="264"/>
        <v>10</v>
      </c>
      <c r="AL271" s="429">
        <f t="shared" si="265"/>
        <v>10</v>
      </c>
      <c r="AM271" s="429">
        <f t="shared" si="266"/>
        <v>10</v>
      </c>
      <c r="AN271" s="429">
        <f t="shared" si="267"/>
        <v>28.5</v>
      </c>
      <c r="AO271" s="430">
        <f t="shared" si="268"/>
        <v>49</v>
      </c>
      <c r="AP271" s="430" t="str">
        <f t="shared" si="269"/>
        <v>A1</v>
      </c>
      <c r="AQ271" s="686"/>
      <c r="AR271" s="425">
        <f>'STUDENT PROFILE'!$A$11</f>
        <v>5</v>
      </c>
      <c r="AS271" s="426" t="str">
        <f>'STUDENT PROFILE'!$C$11</f>
        <v>Jaibeer</v>
      </c>
      <c r="AT271" s="427">
        <f>'STUDENT PROFILE'!$D$11</f>
        <v>2732</v>
      </c>
      <c r="AU271" s="428">
        <v>10</v>
      </c>
      <c r="AV271" s="428">
        <v>10</v>
      </c>
      <c r="AW271" s="428">
        <v>10</v>
      </c>
      <c r="AX271" s="428"/>
      <c r="AY271" s="428"/>
      <c r="AZ271" s="428">
        <v>50</v>
      </c>
      <c r="BA271" s="429">
        <f t="shared" si="270"/>
        <v>80</v>
      </c>
      <c r="BB271" s="429">
        <f t="shared" si="271"/>
        <v>100</v>
      </c>
      <c r="BC271" s="430" t="str">
        <f t="shared" si="272"/>
        <v>A1</v>
      </c>
      <c r="BD271" s="430" t="str">
        <f t="shared" si="273"/>
        <v>10</v>
      </c>
      <c r="BE271" s="686"/>
      <c r="BF271" s="425">
        <f>'STUDENT PROFILE'!$A$11</f>
        <v>5</v>
      </c>
      <c r="BG271" s="426" t="str">
        <f>'STUDENT PROFILE'!$C$11</f>
        <v>Jaibeer</v>
      </c>
      <c r="BH271" s="427">
        <f>'STUDENT PROFILE'!$D$11</f>
        <v>2732</v>
      </c>
      <c r="BI271" s="428">
        <v>10</v>
      </c>
      <c r="BJ271" s="428">
        <v>10</v>
      </c>
      <c r="BK271" s="428">
        <v>10</v>
      </c>
      <c r="BL271" s="428"/>
      <c r="BM271" s="428"/>
      <c r="BN271" s="428">
        <v>50</v>
      </c>
      <c r="BO271" s="429">
        <f t="shared" si="302"/>
        <v>80</v>
      </c>
      <c r="BP271" s="429">
        <f t="shared" si="274"/>
        <v>100</v>
      </c>
      <c r="BQ271" s="430" t="str">
        <f t="shared" si="275"/>
        <v>A1</v>
      </c>
      <c r="BR271" s="430" t="str">
        <f t="shared" si="276"/>
        <v>10</v>
      </c>
      <c r="BS271" s="686"/>
      <c r="BT271" s="464">
        <f>'STUDENT PROFILE'!$A$11</f>
        <v>5</v>
      </c>
      <c r="BU271" s="465" t="str">
        <f>'STUDENT PROFILE'!$C$11</f>
        <v>Jaibeer</v>
      </c>
      <c r="BV271" s="466">
        <f>'STUDENT PROFILE'!$D$11</f>
        <v>2732</v>
      </c>
      <c r="BW271" s="431">
        <v>95</v>
      </c>
      <c r="BX271" s="429">
        <f t="shared" si="277"/>
        <v>107</v>
      </c>
      <c r="BY271" s="429">
        <f t="shared" si="278"/>
        <v>119</v>
      </c>
      <c r="BZ271" s="430" t="str">
        <f t="shared" si="279"/>
        <v>A1</v>
      </c>
      <c r="CA271" s="430" t="str">
        <f t="shared" si="280"/>
        <v>10</v>
      </c>
      <c r="CB271" s="429">
        <f t="shared" si="281"/>
        <v>10</v>
      </c>
      <c r="CC271" s="429">
        <f t="shared" si="282"/>
        <v>10</v>
      </c>
      <c r="CD271" s="429">
        <f t="shared" si="283"/>
        <v>35.700000000000003</v>
      </c>
      <c r="CE271" s="430">
        <f t="shared" si="284"/>
        <v>56</v>
      </c>
      <c r="CF271" s="430" t="str">
        <f t="shared" si="285"/>
        <v>A1</v>
      </c>
      <c r="CG271" s="686"/>
      <c r="CH271" s="425">
        <f>'STUDENT PROFILE'!$A$11</f>
        <v>5</v>
      </c>
      <c r="CI271" s="426" t="str">
        <f>'STUDENT PROFILE'!$C$11</f>
        <v>Jaibeer</v>
      </c>
      <c r="CJ271" s="427">
        <f>'STUDENT PROFILE'!$D$11</f>
        <v>2732</v>
      </c>
      <c r="CK271" s="429">
        <f t="shared" si="244"/>
        <v>10</v>
      </c>
      <c r="CL271" s="429">
        <f t="shared" si="245"/>
        <v>10</v>
      </c>
      <c r="CM271" s="429">
        <f t="shared" si="246"/>
        <v>28.5</v>
      </c>
      <c r="CN271" s="430">
        <f t="shared" si="247"/>
        <v>49</v>
      </c>
      <c r="CO271" s="429">
        <f t="shared" si="248"/>
        <v>10</v>
      </c>
      <c r="CP271" s="429">
        <f t="shared" si="249"/>
        <v>10</v>
      </c>
      <c r="CQ271" s="429">
        <f t="shared" si="250"/>
        <v>35.700000000000003</v>
      </c>
      <c r="CR271" s="433">
        <f t="shared" si="251"/>
        <v>56</v>
      </c>
      <c r="CS271" s="433">
        <f t="shared" si="286"/>
        <v>100</v>
      </c>
      <c r="CT271" s="433">
        <f t="shared" si="287"/>
        <v>107</v>
      </c>
      <c r="CU271" s="430">
        <f t="shared" si="288"/>
        <v>105</v>
      </c>
      <c r="CV271" s="430" t="str">
        <f t="shared" si="289"/>
        <v>A1</v>
      </c>
      <c r="CW271" s="430" t="str">
        <f t="shared" si="290"/>
        <v>10</v>
      </c>
      <c r="CX271" s="686"/>
      <c r="CY271" s="425">
        <f>'STUDENT PROFILE'!$A$11</f>
        <v>5</v>
      </c>
      <c r="CZ271" s="426" t="str">
        <f>'STUDENT PROFILE'!$C$11</f>
        <v>Jaibeer</v>
      </c>
      <c r="DA271" s="427">
        <f>'STUDENT PROFILE'!$D$11</f>
        <v>2732</v>
      </c>
      <c r="DB271" s="429" t="str">
        <f t="shared" si="291"/>
        <v>A1</v>
      </c>
      <c r="DC271" s="429" t="str">
        <f t="shared" si="292"/>
        <v>A1</v>
      </c>
      <c r="DD271" s="429" t="str">
        <f t="shared" si="293"/>
        <v>A1</v>
      </c>
      <c r="DE271" s="430" t="str">
        <f t="shared" si="294"/>
        <v>A1</v>
      </c>
      <c r="DF271" s="429" t="str">
        <f t="shared" si="295"/>
        <v>A1</v>
      </c>
      <c r="DG271" s="429" t="str">
        <f t="shared" si="296"/>
        <v>A1</v>
      </c>
      <c r="DH271" s="429" t="str">
        <f t="shared" si="297"/>
        <v>A1</v>
      </c>
      <c r="DI271" s="433" t="str">
        <f t="shared" si="298"/>
        <v>A1</v>
      </c>
      <c r="DJ271" s="430" t="str">
        <f t="shared" si="299"/>
        <v>A1</v>
      </c>
      <c r="DK271" s="430" t="str">
        <f t="shared" si="300"/>
        <v>A1</v>
      </c>
      <c r="DL271" s="430" t="str">
        <f t="shared" si="301"/>
        <v>A1</v>
      </c>
    </row>
    <row r="272" spans="1:116" ht="15" customHeight="1">
      <c r="A272" s="686"/>
      <c r="B272" s="425">
        <f>'STUDENT PROFILE'!$A$12</f>
        <v>6</v>
      </c>
      <c r="C272" s="426" t="str">
        <f>'STUDENT PROFILE'!$C$12</f>
        <v>Nitish Kumar</v>
      </c>
      <c r="D272" s="427">
        <f>'STUDENT PROFILE'!$D$12</f>
        <v>2734</v>
      </c>
      <c r="E272" s="428">
        <v>8</v>
      </c>
      <c r="F272" s="428">
        <v>8</v>
      </c>
      <c r="G272" s="428">
        <v>8</v>
      </c>
      <c r="H272" s="428"/>
      <c r="I272" s="428"/>
      <c r="J272" s="428">
        <v>45</v>
      </c>
      <c r="K272" s="429">
        <f t="shared" si="253"/>
        <v>69</v>
      </c>
      <c r="L272" s="429">
        <f t="shared" si="254"/>
        <v>87</v>
      </c>
      <c r="M272" s="430" t="str">
        <f t="shared" si="255"/>
        <v>A2</v>
      </c>
      <c r="N272" s="430" t="str">
        <f t="shared" si="256"/>
        <v>9</v>
      </c>
      <c r="O272" s="728"/>
      <c r="P272" s="425">
        <f>'STUDENT PROFILE'!$A$12</f>
        <v>6</v>
      </c>
      <c r="Q272" s="426" t="str">
        <f>'STUDENT PROFILE'!$C$12</f>
        <v>Nitish Kumar</v>
      </c>
      <c r="R272" s="427">
        <f>'STUDENT PROFILE'!$D$12</f>
        <v>2734</v>
      </c>
      <c r="S272" s="428">
        <v>8</v>
      </c>
      <c r="T272" s="428">
        <v>8</v>
      </c>
      <c r="U272" s="428">
        <v>8</v>
      </c>
      <c r="V272" s="428"/>
      <c r="W272" s="428"/>
      <c r="X272" s="428">
        <v>45</v>
      </c>
      <c r="Y272" s="429">
        <f t="shared" si="257"/>
        <v>69</v>
      </c>
      <c r="Z272" s="429">
        <f t="shared" si="258"/>
        <v>87</v>
      </c>
      <c r="AA272" s="430" t="str">
        <f t="shared" si="259"/>
        <v>A2</v>
      </c>
      <c r="AB272" s="430" t="str">
        <f t="shared" si="260"/>
        <v>9</v>
      </c>
      <c r="AC272" s="770"/>
      <c r="AD272" s="425">
        <f>'STUDENT PROFILE'!$A$12</f>
        <v>6</v>
      </c>
      <c r="AE272" s="426" t="str">
        <f>'STUDENT PROFILE'!$C$12</f>
        <v>Nitish Kumar</v>
      </c>
      <c r="AF272" s="427">
        <f>'STUDENT PROFILE'!$D$12</f>
        <v>2734</v>
      </c>
      <c r="AG272" s="431">
        <v>90</v>
      </c>
      <c r="AH272" s="429">
        <f t="shared" si="261"/>
        <v>81</v>
      </c>
      <c r="AI272" s="429">
        <f t="shared" si="262"/>
        <v>90</v>
      </c>
      <c r="AJ272" s="430" t="str">
        <f t="shared" si="263"/>
        <v>A2</v>
      </c>
      <c r="AK272" s="430" t="str">
        <f t="shared" si="264"/>
        <v>9</v>
      </c>
      <c r="AL272" s="429">
        <f t="shared" si="265"/>
        <v>8.6999999999999993</v>
      </c>
      <c r="AM272" s="429">
        <f t="shared" si="266"/>
        <v>8.6999999999999993</v>
      </c>
      <c r="AN272" s="429">
        <f t="shared" si="267"/>
        <v>27</v>
      </c>
      <c r="AO272" s="430">
        <f t="shared" si="268"/>
        <v>45</v>
      </c>
      <c r="AP272" s="430" t="str">
        <f t="shared" si="269"/>
        <v>A2</v>
      </c>
      <c r="AQ272" s="686"/>
      <c r="AR272" s="425">
        <f>'STUDENT PROFILE'!$A$12</f>
        <v>6</v>
      </c>
      <c r="AS272" s="426" t="str">
        <f>'STUDENT PROFILE'!$C$12</f>
        <v>Nitish Kumar</v>
      </c>
      <c r="AT272" s="427">
        <f>'STUDENT PROFILE'!$D$12</f>
        <v>2734</v>
      </c>
      <c r="AU272" s="428">
        <v>8</v>
      </c>
      <c r="AV272" s="428">
        <v>8</v>
      </c>
      <c r="AW272" s="428">
        <v>8</v>
      </c>
      <c r="AX272" s="428"/>
      <c r="AY272" s="428"/>
      <c r="AZ272" s="428">
        <v>45</v>
      </c>
      <c r="BA272" s="429">
        <f t="shared" si="270"/>
        <v>69</v>
      </c>
      <c r="BB272" s="429">
        <f t="shared" si="271"/>
        <v>87</v>
      </c>
      <c r="BC272" s="430" t="str">
        <f t="shared" si="272"/>
        <v>A2</v>
      </c>
      <c r="BD272" s="430" t="str">
        <f t="shared" si="273"/>
        <v>9</v>
      </c>
      <c r="BE272" s="686"/>
      <c r="BF272" s="425">
        <f>'STUDENT PROFILE'!$A$12</f>
        <v>6</v>
      </c>
      <c r="BG272" s="426" t="str">
        <f>'STUDENT PROFILE'!$C$12</f>
        <v>Nitish Kumar</v>
      </c>
      <c r="BH272" s="427">
        <f>'STUDENT PROFILE'!$D$12</f>
        <v>2734</v>
      </c>
      <c r="BI272" s="428">
        <v>8</v>
      </c>
      <c r="BJ272" s="428">
        <v>8</v>
      </c>
      <c r="BK272" s="428">
        <v>8</v>
      </c>
      <c r="BL272" s="428"/>
      <c r="BM272" s="428"/>
      <c r="BN272" s="428">
        <v>45</v>
      </c>
      <c r="BO272" s="429">
        <f t="shared" si="302"/>
        <v>69</v>
      </c>
      <c r="BP272" s="429">
        <f t="shared" si="274"/>
        <v>87</v>
      </c>
      <c r="BQ272" s="430" t="str">
        <f t="shared" si="275"/>
        <v>A2</v>
      </c>
      <c r="BR272" s="430" t="str">
        <f t="shared" si="276"/>
        <v>9</v>
      </c>
      <c r="BS272" s="686"/>
      <c r="BT272" s="464">
        <f>'STUDENT PROFILE'!$A$12</f>
        <v>6</v>
      </c>
      <c r="BU272" s="465" t="str">
        <f>'STUDENT PROFILE'!$C$12</f>
        <v>Nitish Kumar</v>
      </c>
      <c r="BV272" s="466">
        <f>'STUDENT PROFILE'!$D$12</f>
        <v>2734</v>
      </c>
      <c r="BW272" s="431">
        <v>90</v>
      </c>
      <c r="BX272" s="429">
        <f t="shared" si="277"/>
        <v>102</v>
      </c>
      <c r="BY272" s="429">
        <f t="shared" si="278"/>
        <v>113</v>
      </c>
      <c r="BZ272" s="430" t="str">
        <f t="shared" si="279"/>
        <v>A1</v>
      </c>
      <c r="CA272" s="430" t="str">
        <f t="shared" si="280"/>
        <v>10</v>
      </c>
      <c r="CB272" s="429">
        <f t="shared" si="281"/>
        <v>8.6999999999999993</v>
      </c>
      <c r="CC272" s="429">
        <f t="shared" si="282"/>
        <v>8.6999999999999993</v>
      </c>
      <c r="CD272" s="429">
        <f t="shared" si="283"/>
        <v>33.9</v>
      </c>
      <c r="CE272" s="430">
        <f t="shared" si="284"/>
        <v>51</v>
      </c>
      <c r="CF272" s="430" t="str">
        <f t="shared" si="285"/>
        <v>A1</v>
      </c>
      <c r="CG272" s="686"/>
      <c r="CH272" s="425">
        <f>'STUDENT PROFILE'!$A$12</f>
        <v>6</v>
      </c>
      <c r="CI272" s="426" t="str">
        <f>'STUDENT PROFILE'!$C$12</f>
        <v>Nitish Kumar</v>
      </c>
      <c r="CJ272" s="427">
        <f>'STUDENT PROFILE'!$D$12</f>
        <v>2734</v>
      </c>
      <c r="CK272" s="429">
        <f t="shared" si="244"/>
        <v>8.6999999999999993</v>
      </c>
      <c r="CL272" s="429">
        <f t="shared" si="245"/>
        <v>8.6999999999999993</v>
      </c>
      <c r="CM272" s="429">
        <f t="shared" si="246"/>
        <v>27</v>
      </c>
      <c r="CN272" s="430">
        <f t="shared" si="247"/>
        <v>45</v>
      </c>
      <c r="CO272" s="429">
        <f t="shared" si="248"/>
        <v>8.6999999999999993</v>
      </c>
      <c r="CP272" s="429">
        <f t="shared" si="249"/>
        <v>8.6999999999999993</v>
      </c>
      <c r="CQ272" s="429">
        <f t="shared" si="250"/>
        <v>33.9</v>
      </c>
      <c r="CR272" s="433">
        <f t="shared" si="251"/>
        <v>51</v>
      </c>
      <c r="CS272" s="433">
        <f t="shared" si="286"/>
        <v>87</v>
      </c>
      <c r="CT272" s="433">
        <f t="shared" si="287"/>
        <v>102</v>
      </c>
      <c r="CU272" s="430">
        <f t="shared" si="288"/>
        <v>96</v>
      </c>
      <c r="CV272" s="430" t="str">
        <f t="shared" si="289"/>
        <v>A1</v>
      </c>
      <c r="CW272" s="430" t="str">
        <f t="shared" si="290"/>
        <v>10</v>
      </c>
      <c r="CX272" s="686"/>
      <c r="CY272" s="425">
        <f>'STUDENT PROFILE'!$A$12</f>
        <v>6</v>
      </c>
      <c r="CZ272" s="426" t="str">
        <f>'STUDENT PROFILE'!$C$12</f>
        <v>Nitish Kumar</v>
      </c>
      <c r="DA272" s="427">
        <f>'STUDENT PROFILE'!$D$12</f>
        <v>2734</v>
      </c>
      <c r="DB272" s="429" t="str">
        <f t="shared" si="291"/>
        <v>A2</v>
      </c>
      <c r="DC272" s="429" t="str">
        <f t="shared" si="292"/>
        <v>A2</v>
      </c>
      <c r="DD272" s="429" t="str">
        <f t="shared" si="293"/>
        <v>A2</v>
      </c>
      <c r="DE272" s="430" t="str">
        <f t="shared" si="294"/>
        <v>A2</v>
      </c>
      <c r="DF272" s="429" t="str">
        <f t="shared" si="295"/>
        <v>A2</v>
      </c>
      <c r="DG272" s="429" t="str">
        <f t="shared" si="296"/>
        <v>A2</v>
      </c>
      <c r="DH272" s="429" t="str">
        <f t="shared" si="297"/>
        <v>A1</v>
      </c>
      <c r="DI272" s="433" t="str">
        <f t="shared" si="298"/>
        <v>A1</v>
      </c>
      <c r="DJ272" s="430" t="str">
        <f t="shared" si="299"/>
        <v>A2</v>
      </c>
      <c r="DK272" s="430" t="str">
        <f t="shared" si="300"/>
        <v>A1</v>
      </c>
      <c r="DL272" s="430" t="str">
        <f t="shared" si="301"/>
        <v>A1</v>
      </c>
    </row>
    <row r="273" spans="1:116" ht="15" customHeight="1">
      <c r="A273" s="686"/>
      <c r="B273" s="425">
        <f>'STUDENT PROFILE'!$A$13</f>
        <v>7</v>
      </c>
      <c r="C273" s="426" t="str">
        <f>'STUDENT PROFILE'!$C$13</f>
        <v>Ramakant</v>
      </c>
      <c r="D273" s="427">
        <f>'STUDENT PROFILE'!$D$13</f>
        <v>2735</v>
      </c>
      <c r="E273" s="428">
        <v>8</v>
      </c>
      <c r="F273" s="428">
        <v>8</v>
      </c>
      <c r="G273" s="428">
        <v>8</v>
      </c>
      <c r="H273" s="428"/>
      <c r="I273" s="428"/>
      <c r="J273" s="428">
        <v>45</v>
      </c>
      <c r="K273" s="429">
        <f t="shared" si="253"/>
        <v>69</v>
      </c>
      <c r="L273" s="429">
        <f t="shared" si="254"/>
        <v>87</v>
      </c>
      <c r="M273" s="430" t="str">
        <f t="shared" si="255"/>
        <v>A2</v>
      </c>
      <c r="N273" s="430" t="str">
        <f t="shared" si="256"/>
        <v>9</v>
      </c>
      <c r="O273" s="728"/>
      <c r="P273" s="425">
        <f>'STUDENT PROFILE'!$A$13</f>
        <v>7</v>
      </c>
      <c r="Q273" s="426" t="str">
        <f>'STUDENT PROFILE'!$C$13</f>
        <v>Ramakant</v>
      </c>
      <c r="R273" s="427">
        <f>'STUDENT PROFILE'!$D$13</f>
        <v>2735</v>
      </c>
      <c r="S273" s="428">
        <v>8</v>
      </c>
      <c r="T273" s="428">
        <v>8</v>
      </c>
      <c r="U273" s="428">
        <v>8</v>
      </c>
      <c r="V273" s="428"/>
      <c r="W273" s="428"/>
      <c r="X273" s="428">
        <v>45</v>
      </c>
      <c r="Y273" s="429">
        <f t="shared" si="257"/>
        <v>69</v>
      </c>
      <c r="Z273" s="429">
        <f t="shared" si="258"/>
        <v>87</v>
      </c>
      <c r="AA273" s="430" t="str">
        <f t="shared" si="259"/>
        <v>A2</v>
      </c>
      <c r="AB273" s="430" t="str">
        <f t="shared" si="260"/>
        <v>9</v>
      </c>
      <c r="AC273" s="770"/>
      <c r="AD273" s="425">
        <f>'STUDENT PROFILE'!$A$13</f>
        <v>7</v>
      </c>
      <c r="AE273" s="426" t="str">
        <f>'STUDENT PROFILE'!$C$13</f>
        <v>Ramakant</v>
      </c>
      <c r="AF273" s="427">
        <f>'STUDENT PROFILE'!$D$13</f>
        <v>2735</v>
      </c>
      <c r="AG273" s="431">
        <v>90</v>
      </c>
      <c r="AH273" s="429">
        <f t="shared" si="261"/>
        <v>81</v>
      </c>
      <c r="AI273" s="429">
        <f t="shared" si="262"/>
        <v>90</v>
      </c>
      <c r="AJ273" s="430" t="str">
        <f t="shared" si="263"/>
        <v>A2</v>
      </c>
      <c r="AK273" s="430" t="str">
        <f t="shared" si="264"/>
        <v>9</v>
      </c>
      <c r="AL273" s="429">
        <f t="shared" si="265"/>
        <v>8.6999999999999993</v>
      </c>
      <c r="AM273" s="429">
        <f t="shared" si="266"/>
        <v>8.6999999999999993</v>
      </c>
      <c r="AN273" s="429">
        <f t="shared" si="267"/>
        <v>27</v>
      </c>
      <c r="AO273" s="430">
        <f t="shared" si="268"/>
        <v>45</v>
      </c>
      <c r="AP273" s="430" t="str">
        <f t="shared" si="269"/>
        <v>A2</v>
      </c>
      <c r="AQ273" s="686"/>
      <c r="AR273" s="425">
        <f>'STUDENT PROFILE'!$A$13</f>
        <v>7</v>
      </c>
      <c r="AS273" s="426" t="str">
        <f>'STUDENT PROFILE'!$C$13</f>
        <v>Ramakant</v>
      </c>
      <c r="AT273" s="427">
        <f>'STUDENT PROFILE'!$D$13</f>
        <v>2735</v>
      </c>
      <c r="AU273" s="428">
        <v>8</v>
      </c>
      <c r="AV273" s="428">
        <v>8</v>
      </c>
      <c r="AW273" s="428">
        <v>8</v>
      </c>
      <c r="AX273" s="428"/>
      <c r="AY273" s="428"/>
      <c r="AZ273" s="428">
        <v>45</v>
      </c>
      <c r="BA273" s="429">
        <f t="shared" si="270"/>
        <v>69</v>
      </c>
      <c r="BB273" s="429">
        <f t="shared" si="271"/>
        <v>87</v>
      </c>
      <c r="BC273" s="430" t="str">
        <f t="shared" si="272"/>
        <v>A2</v>
      </c>
      <c r="BD273" s="430" t="str">
        <f t="shared" si="273"/>
        <v>9</v>
      </c>
      <c r="BE273" s="686"/>
      <c r="BF273" s="425">
        <f>'STUDENT PROFILE'!$A$13</f>
        <v>7</v>
      </c>
      <c r="BG273" s="426" t="str">
        <f>'STUDENT PROFILE'!$C$13</f>
        <v>Ramakant</v>
      </c>
      <c r="BH273" s="427">
        <f>'STUDENT PROFILE'!$D$13</f>
        <v>2735</v>
      </c>
      <c r="BI273" s="428">
        <v>8</v>
      </c>
      <c r="BJ273" s="428">
        <v>8</v>
      </c>
      <c r="BK273" s="428">
        <v>8</v>
      </c>
      <c r="BL273" s="428"/>
      <c r="BM273" s="428"/>
      <c r="BN273" s="428">
        <v>45</v>
      </c>
      <c r="BO273" s="429">
        <f t="shared" si="302"/>
        <v>69</v>
      </c>
      <c r="BP273" s="429">
        <f t="shared" si="274"/>
        <v>87</v>
      </c>
      <c r="BQ273" s="430" t="str">
        <f t="shared" si="275"/>
        <v>A2</v>
      </c>
      <c r="BR273" s="430" t="str">
        <f t="shared" si="276"/>
        <v>9</v>
      </c>
      <c r="BS273" s="686"/>
      <c r="BT273" s="464">
        <f>'STUDENT PROFILE'!$A$13</f>
        <v>7</v>
      </c>
      <c r="BU273" s="465" t="str">
        <f>'STUDENT PROFILE'!$C$13</f>
        <v>Ramakant</v>
      </c>
      <c r="BV273" s="466">
        <f>'STUDENT PROFILE'!$D$13</f>
        <v>2735</v>
      </c>
      <c r="BW273" s="431">
        <v>90</v>
      </c>
      <c r="BX273" s="429">
        <f t="shared" si="277"/>
        <v>102</v>
      </c>
      <c r="BY273" s="429">
        <f t="shared" si="278"/>
        <v>113</v>
      </c>
      <c r="BZ273" s="430" t="str">
        <f t="shared" si="279"/>
        <v>A1</v>
      </c>
      <c r="CA273" s="430" t="str">
        <f t="shared" si="280"/>
        <v>10</v>
      </c>
      <c r="CB273" s="429">
        <f t="shared" si="281"/>
        <v>8.6999999999999993</v>
      </c>
      <c r="CC273" s="429">
        <f t="shared" si="282"/>
        <v>8.6999999999999993</v>
      </c>
      <c r="CD273" s="429">
        <f t="shared" si="283"/>
        <v>33.9</v>
      </c>
      <c r="CE273" s="430">
        <f t="shared" si="284"/>
        <v>51</v>
      </c>
      <c r="CF273" s="430" t="str">
        <f t="shared" si="285"/>
        <v>A1</v>
      </c>
      <c r="CG273" s="686"/>
      <c r="CH273" s="425">
        <f>'STUDENT PROFILE'!$A$13</f>
        <v>7</v>
      </c>
      <c r="CI273" s="426" t="str">
        <f>'STUDENT PROFILE'!$C$13</f>
        <v>Ramakant</v>
      </c>
      <c r="CJ273" s="427">
        <f>'STUDENT PROFILE'!$D$13</f>
        <v>2735</v>
      </c>
      <c r="CK273" s="429">
        <f t="shared" si="244"/>
        <v>8.6999999999999993</v>
      </c>
      <c r="CL273" s="429">
        <f t="shared" si="245"/>
        <v>8.6999999999999993</v>
      </c>
      <c r="CM273" s="429">
        <f t="shared" si="246"/>
        <v>27</v>
      </c>
      <c r="CN273" s="430">
        <f t="shared" si="247"/>
        <v>45</v>
      </c>
      <c r="CO273" s="429">
        <f t="shared" si="248"/>
        <v>8.6999999999999993</v>
      </c>
      <c r="CP273" s="429">
        <f t="shared" si="249"/>
        <v>8.6999999999999993</v>
      </c>
      <c r="CQ273" s="429">
        <f t="shared" si="250"/>
        <v>33.9</v>
      </c>
      <c r="CR273" s="433">
        <f t="shared" si="251"/>
        <v>51</v>
      </c>
      <c r="CS273" s="433">
        <f t="shared" si="286"/>
        <v>87</v>
      </c>
      <c r="CT273" s="433">
        <f t="shared" si="287"/>
        <v>102</v>
      </c>
      <c r="CU273" s="430">
        <f t="shared" si="288"/>
        <v>96</v>
      </c>
      <c r="CV273" s="430" t="str">
        <f t="shared" si="289"/>
        <v>A1</v>
      </c>
      <c r="CW273" s="430" t="str">
        <f t="shared" si="290"/>
        <v>10</v>
      </c>
      <c r="CX273" s="686"/>
      <c r="CY273" s="425">
        <f>'STUDENT PROFILE'!$A$13</f>
        <v>7</v>
      </c>
      <c r="CZ273" s="426" t="str">
        <f>'STUDENT PROFILE'!$C$13</f>
        <v>Ramakant</v>
      </c>
      <c r="DA273" s="427">
        <f>'STUDENT PROFILE'!$D$13</f>
        <v>2735</v>
      </c>
      <c r="DB273" s="429" t="str">
        <f t="shared" si="291"/>
        <v>A2</v>
      </c>
      <c r="DC273" s="429" t="str">
        <f t="shared" si="292"/>
        <v>A2</v>
      </c>
      <c r="DD273" s="429" t="str">
        <f t="shared" si="293"/>
        <v>A2</v>
      </c>
      <c r="DE273" s="430" t="str">
        <f t="shared" si="294"/>
        <v>A2</v>
      </c>
      <c r="DF273" s="429" t="str">
        <f t="shared" si="295"/>
        <v>A2</v>
      </c>
      <c r="DG273" s="429" t="str">
        <f t="shared" si="296"/>
        <v>A2</v>
      </c>
      <c r="DH273" s="429" t="str">
        <f t="shared" si="297"/>
        <v>A1</v>
      </c>
      <c r="DI273" s="433" t="str">
        <f t="shared" si="298"/>
        <v>A1</v>
      </c>
      <c r="DJ273" s="430" t="str">
        <f t="shared" si="299"/>
        <v>A2</v>
      </c>
      <c r="DK273" s="430" t="str">
        <f t="shared" si="300"/>
        <v>A1</v>
      </c>
      <c r="DL273" s="430" t="str">
        <f t="shared" si="301"/>
        <v>A1</v>
      </c>
    </row>
    <row r="274" spans="1:116" ht="15" customHeight="1">
      <c r="A274" s="686"/>
      <c r="B274" s="425">
        <f>'STUDENT PROFILE'!$A$14</f>
        <v>8</v>
      </c>
      <c r="C274" s="426" t="str">
        <f>'STUDENT PROFILE'!$C$14</f>
        <v>Gourav</v>
      </c>
      <c r="D274" s="427">
        <f>'STUDENT PROFILE'!$D$14</f>
        <v>2736</v>
      </c>
      <c r="E274" s="428">
        <v>8</v>
      </c>
      <c r="F274" s="428">
        <v>8</v>
      </c>
      <c r="G274" s="428">
        <v>8</v>
      </c>
      <c r="H274" s="428"/>
      <c r="I274" s="428"/>
      <c r="J274" s="428">
        <v>45</v>
      </c>
      <c r="K274" s="429">
        <f t="shared" si="253"/>
        <v>69</v>
      </c>
      <c r="L274" s="429">
        <f t="shared" si="254"/>
        <v>87</v>
      </c>
      <c r="M274" s="430" t="str">
        <f t="shared" si="255"/>
        <v>A2</v>
      </c>
      <c r="N274" s="430" t="str">
        <f t="shared" si="256"/>
        <v>9</v>
      </c>
      <c r="O274" s="728"/>
      <c r="P274" s="425">
        <f>'STUDENT PROFILE'!$A$14</f>
        <v>8</v>
      </c>
      <c r="Q274" s="426" t="str">
        <f>'STUDENT PROFILE'!$C$14</f>
        <v>Gourav</v>
      </c>
      <c r="R274" s="427">
        <f>'STUDENT PROFILE'!$D$14</f>
        <v>2736</v>
      </c>
      <c r="S274" s="428">
        <v>8</v>
      </c>
      <c r="T274" s="428">
        <v>8</v>
      </c>
      <c r="U274" s="428">
        <v>8</v>
      </c>
      <c r="V274" s="428"/>
      <c r="W274" s="428"/>
      <c r="X274" s="428">
        <v>45</v>
      </c>
      <c r="Y274" s="429">
        <f t="shared" si="257"/>
        <v>69</v>
      </c>
      <c r="Z274" s="429">
        <f t="shared" si="258"/>
        <v>87</v>
      </c>
      <c r="AA274" s="430" t="str">
        <f t="shared" si="259"/>
        <v>A2</v>
      </c>
      <c r="AB274" s="430" t="str">
        <f t="shared" si="260"/>
        <v>9</v>
      </c>
      <c r="AC274" s="770"/>
      <c r="AD274" s="425">
        <f>'STUDENT PROFILE'!$A$14</f>
        <v>8</v>
      </c>
      <c r="AE274" s="426" t="str">
        <f>'STUDENT PROFILE'!$C$14</f>
        <v>Gourav</v>
      </c>
      <c r="AF274" s="427">
        <f>'STUDENT PROFILE'!$D$14</f>
        <v>2736</v>
      </c>
      <c r="AG274" s="431">
        <v>90</v>
      </c>
      <c r="AH274" s="429">
        <f t="shared" si="261"/>
        <v>81</v>
      </c>
      <c r="AI274" s="429">
        <f t="shared" si="262"/>
        <v>90</v>
      </c>
      <c r="AJ274" s="430" t="str">
        <f t="shared" si="263"/>
        <v>A2</v>
      </c>
      <c r="AK274" s="430" t="str">
        <f t="shared" si="264"/>
        <v>9</v>
      </c>
      <c r="AL274" s="429">
        <f t="shared" si="265"/>
        <v>8.6999999999999993</v>
      </c>
      <c r="AM274" s="429">
        <f t="shared" si="266"/>
        <v>8.6999999999999993</v>
      </c>
      <c r="AN274" s="429">
        <f t="shared" si="267"/>
        <v>27</v>
      </c>
      <c r="AO274" s="430">
        <f t="shared" si="268"/>
        <v>45</v>
      </c>
      <c r="AP274" s="430" t="str">
        <f t="shared" si="269"/>
        <v>A2</v>
      </c>
      <c r="AQ274" s="686"/>
      <c r="AR274" s="425">
        <f>'STUDENT PROFILE'!$A$14</f>
        <v>8</v>
      </c>
      <c r="AS274" s="426" t="str">
        <f>'STUDENT PROFILE'!$C$14</f>
        <v>Gourav</v>
      </c>
      <c r="AT274" s="427">
        <f>'STUDENT PROFILE'!$D$14</f>
        <v>2736</v>
      </c>
      <c r="AU274" s="428">
        <v>8</v>
      </c>
      <c r="AV274" s="428">
        <v>8</v>
      </c>
      <c r="AW274" s="428">
        <v>8</v>
      </c>
      <c r="AX274" s="428"/>
      <c r="AY274" s="428"/>
      <c r="AZ274" s="428">
        <v>45</v>
      </c>
      <c r="BA274" s="429">
        <f t="shared" si="270"/>
        <v>69</v>
      </c>
      <c r="BB274" s="429">
        <f t="shared" si="271"/>
        <v>87</v>
      </c>
      <c r="BC274" s="430" t="str">
        <f t="shared" si="272"/>
        <v>A2</v>
      </c>
      <c r="BD274" s="430" t="str">
        <f t="shared" si="273"/>
        <v>9</v>
      </c>
      <c r="BE274" s="686"/>
      <c r="BF274" s="425">
        <f>'STUDENT PROFILE'!$A$14</f>
        <v>8</v>
      </c>
      <c r="BG274" s="426" t="str">
        <f>'STUDENT PROFILE'!$C$14</f>
        <v>Gourav</v>
      </c>
      <c r="BH274" s="427">
        <f>'STUDENT PROFILE'!$D$14</f>
        <v>2736</v>
      </c>
      <c r="BI274" s="428">
        <v>8</v>
      </c>
      <c r="BJ274" s="428">
        <v>8</v>
      </c>
      <c r="BK274" s="428">
        <v>8</v>
      </c>
      <c r="BL274" s="428"/>
      <c r="BM274" s="428"/>
      <c r="BN274" s="428">
        <v>45</v>
      </c>
      <c r="BO274" s="429">
        <f t="shared" si="302"/>
        <v>69</v>
      </c>
      <c r="BP274" s="429">
        <f t="shared" si="274"/>
        <v>87</v>
      </c>
      <c r="BQ274" s="430" t="str">
        <f t="shared" si="275"/>
        <v>A2</v>
      </c>
      <c r="BR274" s="430" t="str">
        <f t="shared" si="276"/>
        <v>9</v>
      </c>
      <c r="BS274" s="686"/>
      <c r="BT274" s="464">
        <f>'STUDENT PROFILE'!$A$14</f>
        <v>8</v>
      </c>
      <c r="BU274" s="465" t="str">
        <f>'STUDENT PROFILE'!$C$14</f>
        <v>Gourav</v>
      </c>
      <c r="BV274" s="466">
        <f>'STUDENT PROFILE'!$D$14</f>
        <v>2736</v>
      </c>
      <c r="BW274" s="431">
        <v>90</v>
      </c>
      <c r="BX274" s="429">
        <f t="shared" si="277"/>
        <v>102</v>
      </c>
      <c r="BY274" s="429">
        <f t="shared" si="278"/>
        <v>113</v>
      </c>
      <c r="BZ274" s="430" t="str">
        <f t="shared" si="279"/>
        <v>A1</v>
      </c>
      <c r="CA274" s="430" t="str">
        <f t="shared" si="280"/>
        <v>10</v>
      </c>
      <c r="CB274" s="429">
        <f t="shared" si="281"/>
        <v>8.6999999999999993</v>
      </c>
      <c r="CC274" s="429">
        <f t="shared" si="282"/>
        <v>8.6999999999999993</v>
      </c>
      <c r="CD274" s="429">
        <f t="shared" si="283"/>
        <v>33.9</v>
      </c>
      <c r="CE274" s="430">
        <f t="shared" si="284"/>
        <v>51</v>
      </c>
      <c r="CF274" s="430" t="str">
        <f t="shared" si="285"/>
        <v>A1</v>
      </c>
      <c r="CG274" s="686"/>
      <c r="CH274" s="425">
        <f>'STUDENT PROFILE'!$A$14</f>
        <v>8</v>
      </c>
      <c r="CI274" s="426" t="str">
        <f>'STUDENT PROFILE'!$C$14</f>
        <v>Gourav</v>
      </c>
      <c r="CJ274" s="427">
        <f>'STUDENT PROFILE'!$D$14</f>
        <v>2736</v>
      </c>
      <c r="CK274" s="429">
        <f t="shared" si="244"/>
        <v>8.6999999999999993</v>
      </c>
      <c r="CL274" s="429">
        <f t="shared" si="245"/>
        <v>8.6999999999999993</v>
      </c>
      <c r="CM274" s="429">
        <f t="shared" si="246"/>
        <v>27</v>
      </c>
      <c r="CN274" s="430">
        <f t="shared" si="247"/>
        <v>45</v>
      </c>
      <c r="CO274" s="429">
        <f t="shared" si="248"/>
        <v>8.6999999999999993</v>
      </c>
      <c r="CP274" s="429">
        <f t="shared" si="249"/>
        <v>8.6999999999999993</v>
      </c>
      <c r="CQ274" s="429">
        <f t="shared" si="250"/>
        <v>33.9</v>
      </c>
      <c r="CR274" s="433">
        <f t="shared" si="251"/>
        <v>51</v>
      </c>
      <c r="CS274" s="433">
        <f t="shared" si="286"/>
        <v>87</v>
      </c>
      <c r="CT274" s="433">
        <f t="shared" si="287"/>
        <v>102</v>
      </c>
      <c r="CU274" s="430">
        <f t="shared" si="288"/>
        <v>96</v>
      </c>
      <c r="CV274" s="430" t="str">
        <f t="shared" si="289"/>
        <v>A1</v>
      </c>
      <c r="CW274" s="430" t="str">
        <f t="shared" si="290"/>
        <v>10</v>
      </c>
      <c r="CX274" s="686"/>
      <c r="CY274" s="425">
        <f>'STUDENT PROFILE'!$A$14</f>
        <v>8</v>
      </c>
      <c r="CZ274" s="426" t="str">
        <f>'STUDENT PROFILE'!$C$14</f>
        <v>Gourav</v>
      </c>
      <c r="DA274" s="427">
        <f>'STUDENT PROFILE'!$D$14</f>
        <v>2736</v>
      </c>
      <c r="DB274" s="429" t="str">
        <f t="shared" si="291"/>
        <v>A2</v>
      </c>
      <c r="DC274" s="429" t="str">
        <f t="shared" si="292"/>
        <v>A2</v>
      </c>
      <c r="DD274" s="429" t="str">
        <f t="shared" si="293"/>
        <v>A2</v>
      </c>
      <c r="DE274" s="430" t="str">
        <f t="shared" si="294"/>
        <v>A2</v>
      </c>
      <c r="DF274" s="429" t="str">
        <f t="shared" si="295"/>
        <v>A2</v>
      </c>
      <c r="DG274" s="429" t="str">
        <f t="shared" si="296"/>
        <v>A2</v>
      </c>
      <c r="DH274" s="429" t="str">
        <f t="shared" si="297"/>
        <v>A1</v>
      </c>
      <c r="DI274" s="433" t="str">
        <f t="shared" si="298"/>
        <v>A1</v>
      </c>
      <c r="DJ274" s="430" t="str">
        <f t="shared" si="299"/>
        <v>A2</v>
      </c>
      <c r="DK274" s="430" t="str">
        <f t="shared" si="300"/>
        <v>A1</v>
      </c>
      <c r="DL274" s="430" t="str">
        <f t="shared" si="301"/>
        <v>A1</v>
      </c>
    </row>
    <row r="275" spans="1:116" ht="15" customHeight="1">
      <c r="A275" s="686"/>
      <c r="B275" s="425">
        <f>'STUDENT PROFILE'!$A$15</f>
        <v>9</v>
      </c>
      <c r="C275" s="426" t="str">
        <f>'STUDENT PROFILE'!$C$15</f>
        <v>Sourav</v>
      </c>
      <c r="D275" s="427">
        <f>'STUDENT PROFILE'!$D$15</f>
        <v>2737</v>
      </c>
      <c r="E275" s="428">
        <v>8</v>
      </c>
      <c r="F275" s="428">
        <v>8</v>
      </c>
      <c r="G275" s="428">
        <v>8</v>
      </c>
      <c r="H275" s="428"/>
      <c r="I275" s="428"/>
      <c r="J275" s="428">
        <v>45</v>
      </c>
      <c r="K275" s="429">
        <f t="shared" si="253"/>
        <v>69</v>
      </c>
      <c r="L275" s="429">
        <f t="shared" si="254"/>
        <v>87</v>
      </c>
      <c r="M275" s="430" t="str">
        <f t="shared" si="255"/>
        <v>A2</v>
      </c>
      <c r="N275" s="430" t="str">
        <f t="shared" si="256"/>
        <v>9</v>
      </c>
      <c r="O275" s="728"/>
      <c r="P275" s="425">
        <f>'STUDENT PROFILE'!$A$15</f>
        <v>9</v>
      </c>
      <c r="Q275" s="426" t="str">
        <f>'STUDENT PROFILE'!$C$15</f>
        <v>Sourav</v>
      </c>
      <c r="R275" s="427">
        <f>'STUDENT PROFILE'!$D$15</f>
        <v>2737</v>
      </c>
      <c r="S275" s="428">
        <v>8</v>
      </c>
      <c r="T275" s="428">
        <v>8</v>
      </c>
      <c r="U275" s="428">
        <v>8</v>
      </c>
      <c r="V275" s="428"/>
      <c r="W275" s="428"/>
      <c r="X275" s="428">
        <v>45</v>
      </c>
      <c r="Y275" s="429">
        <f t="shared" si="257"/>
        <v>69</v>
      </c>
      <c r="Z275" s="429">
        <f t="shared" si="258"/>
        <v>87</v>
      </c>
      <c r="AA275" s="430" t="str">
        <f t="shared" si="259"/>
        <v>A2</v>
      </c>
      <c r="AB275" s="430" t="str">
        <f t="shared" si="260"/>
        <v>9</v>
      </c>
      <c r="AC275" s="770"/>
      <c r="AD275" s="425">
        <f>'STUDENT PROFILE'!$A$15</f>
        <v>9</v>
      </c>
      <c r="AE275" s="426" t="str">
        <f>'STUDENT PROFILE'!$C$15</f>
        <v>Sourav</v>
      </c>
      <c r="AF275" s="427">
        <f>'STUDENT PROFILE'!$D$15</f>
        <v>2737</v>
      </c>
      <c r="AG275" s="431">
        <v>90</v>
      </c>
      <c r="AH275" s="429">
        <f t="shared" si="261"/>
        <v>81</v>
      </c>
      <c r="AI275" s="429">
        <f t="shared" si="262"/>
        <v>90</v>
      </c>
      <c r="AJ275" s="430" t="str">
        <f t="shared" si="263"/>
        <v>A2</v>
      </c>
      <c r="AK275" s="430" t="str">
        <f t="shared" si="264"/>
        <v>9</v>
      </c>
      <c r="AL275" s="429">
        <f t="shared" si="265"/>
        <v>8.6999999999999993</v>
      </c>
      <c r="AM275" s="429">
        <f t="shared" si="266"/>
        <v>8.6999999999999993</v>
      </c>
      <c r="AN275" s="429">
        <f t="shared" si="267"/>
        <v>27</v>
      </c>
      <c r="AO275" s="430">
        <f t="shared" si="268"/>
        <v>45</v>
      </c>
      <c r="AP275" s="430" t="str">
        <f t="shared" si="269"/>
        <v>A2</v>
      </c>
      <c r="AQ275" s="686"/>
      <c r="AR275" s="425">
        <f>'STUDENT PROFILE'!$A$15</f>
        <v>9</v>
      </c>
      <c r="AS275" s="426" t="str">
        <f>'STUDENT PROFILE'!$C$15</f>
        <v>Sourav</v>
      </c>
      <c r="AT275" s="427">
        <f>'STUDENT PROFILE'!$D$15</f>
        <v>2737</v>
      </c>
      <c r="AU275" s="428">
        <v>8</v>
      </c>
      <c r="AV275" s="428">
        <v>8</v>
      </c>
      <c r="AW275" s="428">
        <v>8</v>
      </c>
      <c r="AX275" s="428"/>
      <c r="AY275" s="428"/>
      <c r="AZ275" s="428">
        <v>45</v>
      </c>
      <c r="BA275" s="429">
        <f t="shared" si="270"/>
        <v>69</v>
      </c>
      <c r="BB275" s="429">
        <f t="shared" si="271"/>
        <v>87</v>
      </c>
      <c r="BC275" s="430" t="str">
        <f t="shared" si="272"/>
        <v>A2</v>
      </c>
      <c r="BD275" s="430" t="str">
        <f t="shared" si="273"/>
        <v>9</v>
      </c>
      <c r="BE275" s="686"/>
      <c r="BF275" s="425">
        <f>'STUDENT PROFILE'!$A$15</f>
        <v>9</v>
      </c>
      <c r="BG275" s="426" t="str">
        <f>'STUDENT PROFILE'!$C$15</f>
        <v>Sourav</v>
      </c>
      <c r="BH275" s="427">
        <f>'STUDENT PROFILE'!$D$15</f>
        <v>2737</v>
      </c>
      <c r="BI275" s="428">
        <v>8</v>
      </c>
      <c r="BJ275" s="428">
        <v>8</v>
      </c>
      <c r="BK275" s="428">
        <v>8</v>
      </c>
      <c r="BL275" s="428"/>
      <c r="BM275" s="428"/>
      <c r="BN275" s="428">
        <v>45</v>
      </c>
      <c r="BO275" s="429">
        <f t="shared" si="302"/>
        <v>69</v>
      </c>
      <c r="BP275" s="429">
        <f t="shared" si="274"/>
        <v>87</v>
      </c>
      <c r="BQ275" s="430" t="str">
        <f t="shared" si="275"/>
        <v>A2</v>
      </c>
      <c r="BR275" s="430" t="str">
        <f t="shared" si="276"/>
        <v>9</v>
      </c>
      <c r="BS275" s="686"/>
      <c r="BT275" s="464">
        <f>'STUDENT PROFILE'!$A$15</f>
        <v>9</v>
      </c>
      <c r="BU275" s="465" t="str">
        <f>'STUDENT PROFILE'!$C$15</f>
        <v>Sourav</v>
      </c>
      <c r="BV275" s="466">
        <f>'STUDENT PROFILE'!$D$15</f>
        <v>2737</v>
      </c>
      <c r="BW275" s="431">
        <v>90</v>
      </c>
      <c r="BX275" s="429">
        <f t="shared" si="277"/>
        <v>102</v>
      </c>
      <c r="BY275" s="429">
        <f t="shared" si="278"/>
        <v>113</v>
      </c>
      <c r="BZ275" s="430" t="str">
        <f t="shared" si="279"/>
        <v>A1</v>
      </c>
      <c r="CA275" s="430" t="str">
        <f t="shared" si="280"/>
        <v>10</v>
      </c>
      <c r="CB275" s="429">
        <f t="shared" si="281"/>
        <v>8.6999999999999993</v>
      </c>
      <c r="CC275" s="429">
        <f t="shared" si="282"/>
        <v>8.6999999999999993</v>
      </c>
      <c r="CD275" s="429">
        <f t="shared" si="283"/>
        <v>33.9</v>
      </c>
      <c r="CE275" s="430">
        <f t="shared" si="284"/>
        <v>51</v>
      </c>
      <c r="CF275" s="430" t="str">
        <f t="shared" si="285"/>
        <v>A1</v>
      </c>
      <c r="CG275" s="686"/>
      <c r="CH275" s="425">
        <f>'STUDENT PROFILE'!$A$15</f>
        <v>9</v>
      </c>
      <c r="CI275" s="426" t="str">
        <f>'STUDENT PROFILE'!$C$15</f>
        <v>Sourav</v>
      </c>
      <c r="CJ275" s="427">
        <f>'STUDENT PROFILE'!$D$15</f>
        <v>2737</v>
      </c>
      <c r="CK275" s="429">
        <f t="shared" si="244"/>
        <v>8.6999999999999993</v>
      </c>
      <c r="CL275" s="429">
        <f t="shared" si="245"/>
        <v>8.6999999999999993</v>
      </c>
      <c r="CM275" s="429">
        <f t="shared" si="246"/>
        <v>27</v>
      </c>
      <c r="CN275" s="430">
        <f t="shared" si="247"/>
        <v>45</v>
      </c>
      <c r="CO275" s="429">
        <f t="shared" si="248"/>
        <v>8.6999999999999993</v>
      </c>
      <c r="CP275" s="429">
        <f t="shared" si="249"/>
        <v>8.6999999999999993</v>
      </c>
      <c r="CQ275" s="429">
        <f t="shared" si="250"/>
        <v>33.9</v>
      </c>
      <c r="CR275" s="433">
        <f t="shared" si="251"/>
        <v>51</v>
      </c>
      <c r="CS275" s="433">
        <f t="shared" si="286"/>
        <v>87</v>
      </c>
      <c r="CT275" s="433">
        <f t="shared" si="287"/>
        <v>102</v>
      </c>
      <c r="CU275" s="430">
        <f t="shared" si="288"/>
        <v>96</v>
      </c>
      <c r="CV275" s="430" t="str">
        <f t="shared" si="289"/>
        <v>A1</v>
      </c>
      <c r="CW275" s="430" t="str">
        <f t="shared" si="290"/>
        <v>10</v>
      </c>
      <c r="CX275" s="686"/>
      <c r="CY275" s="425">
        <f>'STUDENT PROFILE'!$A$15</f>
        <v>9</v>
      </c>
      <c r="CZ275" s="426" t="str">
        <f>'STUDENT PROFILE'!$C$15</f>
        <v>Sourav</v>
      </c>
      <c r="DA275" s="427">
        <f>'STUDENT PROFILE'!$D$15</f>
        <v>2737</v>
      </c>
      <c r="DB275" s="429" t="str">
        <f t="shared" si="291"/>
        <v>A2</v>
      </c>
      <c r="DC275" s="429" t="str">
        <f t="shared" si="292"/>
        <v>A2</v>
      </c>
      <c r="DD275" s="429" t="str">
        <f t="shared" si="293"/>
        <v>A2</v>
      </c>
      <c r="DE275" s="430" t="str">
        <f t="shared" si="294"/>
        <v>A2</v>
      </c>
      <c r="DF275" s="429" t="str">
        <f t="shared" si="295"/>
        <v>A2</v>
      </c>
      <c r="DG275" s="429" t="str">
        <f t="shared" si="296"/>
        <v>A2</v>
      </c>
      <c r="DH275" s="429" t="str">
        <f t="shared" si="297"/>
        <v>A1</v>
      </c>
      <c r="DI275" s="433" t="str">
        <f t="shared" si="298"/>
        <v>A1</v>
      </c>
      <c r="DJ275" s="430" t="str">
        <f t="shared" si="299"/>
        <v>A2</v>
      </c>
      <c r="DK275" s="430" t="str">
        <f t="shared" si="300"/>
        <v>A1</v>
      </c>
      <c r="DL275" s="430" t="str">
        <f t="shared" si="301"/>
        <v>A1</v>
      </c>
    </row>
    <row r="276" spans="1:116" ht="15" customHeight="1">
      <c r="A276" s="686"/>
      <c r="B276" s="425">
        <f>'STUDENT PROFILE'!$A$16</f>
        <v>10</v>
      </c>
      <c r="C276" s="426" t="str">
        <f>'STUDENT PROFILE'!$C$16</f>
        <v>Ruchika</v>
      </c>
      <c r="D276" s="427">
        <f>'STUDENT PROFILE'!$D$16</f>
        <v>2738</v>
      </c>
      <c r="E276" s="428">
        <v>8</v>
      </c>
      <c r="F276" s="428">
        <v>8</v>
      </c>
      <c r="G276" s="428">
        <v>8</v>
      </c>
      <c r="H276" s="428"/>
      <c r="I276" s="428"/>
      <c r="J276" s="428">
        <v>45</v>
      </c>
      <c r="K276" s="429">
        <f t="shared" si="253"/>
        <v>69</v>
      </c>
      <c r="L276" s="429">
        <f t="shared" si="254"/>
        <v>87</v>
      </c>
      <c r="M276" s="430" t="str">
        <f t="shared" si="255"/>
        <v>A2</v>
      </c>
      <c r="N276" s="430" t="str">
        <f t="shared" si="256"/>
        <v>9</v>
      </c>
      <c r="O276" s="728"/>
      <c r="P276" s="425">
        <f>'STUDENT PROFILE'!$A$16</f>
        <v>10</v>
      </c>
      <c r="Q276" s="426" t="str">
        <f>'STUDENT PROFILE'!$C$16</f>
        <v>Ruchika</v>
      </c>
      <c r="R276" s="427">
        <f>'STUDENT PROFILE'!$D$16</f>
        <v>2738</v>
      </c>
      <c r="S276" s="428">
        <v>8</v>
      </c>
      <c r="T276" s="428">
        <v>8</v>
      </c>
      <c r="U276" s="428">
        <v>8</v>
      </c>
      <c r="V276" s="428"/>
      <c r="W276" s="428"/>
      <c r="X276" s="428">
        <v>45</v>
      </c>
      <c r="Y276" s="429">
        <f t="shared" si="257"/>
        <v>69</v>
      </c>
      <c r="Z276" s="429">
        <f t="shared" si="258"/>
        <v>87</v>
      </c>
      <c r="AA276" s="430" t="str">
        <f t="shared" si="259"/>
        <v>A2</v>
      </c>
      <c r="AB276" s="430" t="str">
        <f t="shared" si="260"/>
        <v>9</v>
      </c>
      <c r="AC276" s="770"/>
      <c r="AD276" s="425">
        <f>'STUDENT PROFILE'!$A$16</f>
        <v>10</v>
      </c>
      <c r="AE276" s="426" t="str">
        <f>'STUDENT PROFILE'!$C$16</f>
        <v>Ruchika</v>
      </c>
      <c r="AF276" s="427">
        <f>'STUDENT PROFILE'!$D$16</f>
        <v>2738</v>
      </c>
      <c r="AG276" s="431">
        <v>90</v>
      </c>
      <c r="AH276" s="429">
        <f t="shared" si="261"/>
        <v>81</v>
      </c>
      <c r="AI276" s="429">
        <f t="shared" si="262"/>
        <v>90</v>
      </c>
      <c r="AJ276" s="430" t="str">
        <f t="shared" si="263"/>
        <v>A2</v>
      </c>
      <c r="AK276" s="430" t="str">
        <f t="shared" si="264"/>
        <v>9</v>
      </c>
      <c r="AL276" s="429">
        <f t="shared" si="265"/>
        <v>8.6999999999999993</v>
      </c>
      <c r="AM276" s="429">
        <f t="shared" si="266"/>
        <v>8.6999999999999993</v>
      </c>
      <c r="AN276" s="429">
        <f t="shared" si="267"/>
        <v>27</v>
      </c>
      <c r="AO276" s="430">
        <f t="shared" si="268"/>
        <v>45</v>
      </c>
      <c r="AP276" s="430" t="str">
        <f t="shared" si="269"/>
        <v>A2</v>
      </c>
      <c r="AQ276" s="686"/>
      <c r="AR276" s="425">
        <f>'STUDENT PROFILE'!$A$16</f>
        <v>10</v>
      </c>
      <c r="AS276" s="426" t="str">
        <f>'STUDENT PROFILE'!$C$16</f>
        <v>Ruchika</v>
      </c>
      <c r="AT276" s="427">
        <f>'STUDENT PROFILE'!$D$16</f>
        <v>2738</v>
      </c>
      <c r="AU276" s="428">
        <v>8</v>
      </c>
      <c r="AV276" s="428">
        <v>8</v>
      </c>
      <c r="AW276" s="428">
        <v>8</v>
      </c>
      <c r="AX276" s="428"/>
      <c r="AY276" s="428"/>
      <c r="AZ276" s="428">
        <v>45</v>
      </c>
      <c r="BA276" s="429">
        <f t="shared" si="270"/>
        <v>69</v>
      </c>
      <c r="BB276" s="429">
        <f t="shared" si="271"/>
        <v>87</v>
      </c>
      <c r="BC276" s="430" t="str">
        <f t="shared" si="272"/>
        <v>A2</v>
      </c>
      <c r="BD276" s="430" t="str">
        <f t="shared" si="273"/>
        <v>9</v>
      </c>
      <c r="BE276" s="686"/>
      <c r="BF276" s="425">
        <f>'STUDENT PROFILE'!$A$16</f>
        <v>10</v>
      </c>
      <c r="BG276" s="426" t="str">
        <f>'STUDENT PROFILE'!$C$16</f>
        <v>Ruchika</v>
      </c>
      <c r="BH276" s="427">
        <f>'STUDENT PROFILE'!$D$16</f>
        <v>2738</v>
      </c>
      <c r="BI276" s="428">
        <v>8</v>
      </c>
      <c r="BJ276" s="428">
        <v>8</v>
      </c>
      <c r="BK276" s="428">
        <v>8</v>
      </c>
      <c r="BL276" s="428"/>
      <c r="BM276" s="428"/>
      <c r="BN276" s="428">
        <v>45</v>
      </c>
      <c r="BO276" s="429">
        <f t="shared" si="302"/>
        <v>69</v>
      </c>
      <c r="BP276" s="429">
        <f t="shared" si="274"/>
        <v>87</v>
      </c>
      <c r="BQ276" s="430" t="str">
        <f t="shared" si="275"/>
        <v>A2</v>
      </c>
      <c r="BR276" s="430" t="str">
        <f t="shared" si="276"/>
        <v>9</v>
      </c>
      <c r="BS276" s="686"/>
      <c r="BT276" s="464">
        <f>'STUDENT PROFILE'!$A$16</f>
        <v>10</v>
      </c>
      <c r="BU276" s="465" t="str">
        <f>'STUDENT PROFILE'!$C$16</f>
        <v>Ruchika</v>
      </c>
      <c r="BV276" s="466">
        <f>'STUDENT PROFILE'!$D$16</f>
        <v>2738</v>
      </c>
      <c r="BW276" s="431">
        <v>90</v>
      </c>
      <c r="BX276" s="429">
        <f t="shared" si="277"/>
        <v>102</v>
      </c>
      <c r="BY276" s="429">
        <f t="shared" si="278"/>
        <v>113</v>
      </c>
      <c r="BZ276" s="430" t="str">
        <f t="shared" si="279"/>
        <v>A1</v>
      </c>
      <c r="CA276" s="430" t="str">
        <f t="shared" si="280"/>
        <v>10</v>
      </c>
      <c r="CB276" s="429">
        <f t="shared" si="281"/>
        <v>8.6999999999999993</v>
      </c>
      <c r="CC276" s="429">
        <f t="shared" si="282"/>
        <v>8.6999999999999993</v>
      </c>
      <c r="CD276" s="429">
        <f t="shared" si="283"/>
        <v>33.9</v>
      </c>
      <c r="CE276" s="430">
        <f t="shared" si="284"/>
        <v>51</v>
      </c>
      <c r="CF276" s="430" t="str">
        <f t="shared" si="285"/>
        <v>A1</v>
      </c>
      <c r="CG276" s="686"/>
      <c r="CH276" s="425">
        <f>'STUDENT PROFILE'!$A$16</f>
        <v>10</v>
      </c>
      <c r="CI276" s="426" t="str">
        <f>'STUDENT PROFILE'!$C$16</f>
        <v>Ruchika</v>
      </c>
      <c r="CJ276" s="427">
        <f>'STUDENT PROFILE'!$D$16</f>
        <v>2738</v>
      </c>
      <c r="CK276" s="429">
        <f t="shared" si="244"/>
        <v>8.6999999999999993</v>
      </c>
      <c r="CL276" s="429">
        <f t="shared" si="245"/>
        <v>8.6999999999999993</v>
      </c>
      <c r="CM276" s="429">
        <f t="shared" si="246"/>
        <v>27</v>
      </c>
      <c r="CN276" s="430">
        <f t="shared" si="247"/>
        <v>45</v>
      </c>
      <c r="CO276" s="429">
        <f t="shared" si="248"/>
        <v>8.6999999999999993</v>
      </c>
      <c r="CP276" s="429">
        <f t="shared" si="249"/>
        <v>8.6999999999999993</v>
      </c>
      <c r="CQ276" s="429">
        <f t="shared" si="250"/>
        <v>33.9</v>
      </c>
      <c r="CR276" s="433">
        <f t="shared" si="251"/>
        <v>51</v>
      </c>
      <c r="CS276" s="433">
        <f t="shared" si="286"/>
        <v>87</v>
      </c>
      <c r="CT276" s="433">
        <f t="shared" si="287"/>
        <v>102</v>
      </c>
      <c r="CU276" s="430">
        <f t="shared" si="288"/>
        <v>96</v>
      </c>
      <c r="CV276" s="430" t="str">
        <f t="shared" si="289"/>
        <v>A1</v>
      </c>
      <c r="CW276" s="430" t="str">
        <f t="shared" si="290"/>
        <v>10</v>
      </c>
      <c r="CX276" s="686"/>
      <c r="CY276" s="425">
        <f>'STUDENT PROFILE'!$A$16</f>
        <v>10</v>
      </c>
      <c r="CZ276" s="426" t="str">
        <f>'STUDENT PROFILE'!$C$16</f>
        <v>Ruchika</v>
      </c>
      <c r="DA276" s="427">
        <f>'STUDENT PROFILE'!$D$16</f>
        <v>2738</v>
      </c>
      <c r="DB276" s="429" t="str">
        <f t="shared" si="291"/>
        <v>A2</v>
      </c>
      <c r="DC276" s="429" t="str">
        <f t="shared" si="292"/>
        <v>A2</v>
      </c>
      <c r="DD276" s="429" t="str">
        <f t="shared" si="293"/>
        <v>A2</v>
      </c>
      <c r="DE276" s="430" t="str">
        <f t="shared" si="294"/>
        <v>A2</v>
      </c>
      <c r="DF276" s="429" t="str">
        <f t="shared" si="295"/>
        <v>A2</v>
      </c>
      <c r="DG276" s="429" t="str">
        <f t="shared" si="296"/>
        <v>A2</v>
      </c>
      <c r="DH276" s="429" t="str">
        <f t="shared" si="297"/>
        <v>A1</v>
      </c>
      <c r="DI276" s="433" t="str">
        <f t="shared" si="298"/>
        <v>A1</v>
      </c>
      <c r="DJ276" s="430" t="str">
        <f t="shared" si="299"/>
        <v>A2</v>
      </c>
      <c r="DK276" s="430" t="str">
        <f t="shared" si="300"/>
        <v>A1</v>
      </c>
      <c r="DL276" s="430" t="str">
        <f t="shared" si="301"/>
        <v>A1</v>
      </c>
    </row>
    <row r="277" spans="1:116" ht="15" customHeight="1">
      <c r="A277" s="686"/>
      <c r="B277" s="425">
        <f>'STUDENT PROFILE'!$A$17</f>
        <v>11</v>
      </c>
      <c r="C277" s="426" t="str">
        <f>'STUDENT PROFILE'!$C$17</f>
        <v>Hitesh Kumar</v>
      </c>
      <c r="D277" s="427">
        <f>'STUDENT PROFILE'!$D$17</f>
        <v>2739</v>
      </c>
      <c r="E277" s="428">
        <v>8</v>
      </c>
      <c r="F277" s="428">
        <v>8</v>
      </c>
      <c r="G277" s="428">
        <v>8</v>
      </c>
      <c r="H277" s="428"/>
      <c r="I277" s="428"/>
      <c r="J277" s="428">
        <v>40</v>
      </c>
      <c r="K277" s="429">
        <f t="shared" si="253"/>
        <v>64</v>
      </c>
      <c r="L277" s="429">
        <f t="shared" si="254"/>
        <v>80</v>
      </c>
      <c r="M277" s="430" t="str">
        <f t="shared" si="255"/>
        <v>B1</v>
      </c>
      <c r="N277" s="430" t="str">
        <f t="shared" si="256"/>
        <v>8</v>
      </c>
      <c r="O277" s="728"/>
      <c r="P277" s="425">
        <f>'STUDENT PROFILE'!$A$17</f>
        <v>11</v>
      </c>
      <c r="Q277" s="426" t="str">
        <f>'STUDENT PROFILE'!$C$17</f>
        <v>Hitesh Kumar</v>
      </c>
      <c r="R277" s="427">
        <f>'STUDENT PROFILE'!$D$17</f>
        <v>2739</v>
      </c>
      <c r="S277" s="428">
        <v>8</v>
      </c>
      <c r="T277" s="428">
        <v>8</v>
      </c>
      <c r="U277" s="428">
        <v>8</v>
      </c>
      <c r="V277" s="428"/>
      <c r="W277" s="428"/>
      <c r="X277" s="428">
        <v>40</v>
      </c>
      <c r="Y277" s="429">
        <f t="shared" si="257"/>
        <v>64</v>
      </c>
      <c r="Z277" s="429">
        <f t="shared" si="258"/>
        <v>80</v>
      </c>
      <c r="AA277" s="430" t="str">
        <f t="shared" si="259"/>
        <v>B1</v>
      </c>
      <c r="AB277" s="430" t="str">
        <f t="shared" si="260"/>
        <v>8</v>
      </c>
      <c r="AC277" s="770"/>
      <c r="AD277" s="425">
        <f>'STUDENT PROFILE'!$A$17</f>
        <v>11</v>
      </c>
      <c r="AE277" s="426" t="str">
        <f>'STUDENT PROFILE'!$C$17</f>
        <v>Hitesh Kumar</v>
      </c>
      <c r="AF277" s="427">
        <f>'STUDENT PROFILE'!$D$17</f>
        <v>2739</v>
      </c>
      <c r="AG277" s="431">
        <v>80</v>
      </c>
      <c r="AH277" s="429">
        <f t="shared" si="261"/>
        <v>72</v>
      </c>
      <c r="AI277" s="429">
        <f t="shared" si="262"/>
        <v>80</v>
      </c>
      <c r="AJ277" s="430" t="str">
        <f t="shared" si="263"/>
        <v>B1</v>
      </c>
      <c r="AK277" s="430" t="str">
        <f t="shared" si="264"/>
        <v>8</v>
      </c>
      <c r="AL277" s="429">
        <f t="shared" si="265"/>
        <v>8</v>
      </c>
      <c r="AM277" s="429">
        <f t="shared" si="266"/>
        <v>8</v>
      </c>
      <c r="AN277" s="429">
        <f t="shared" si="267"/>
        <v>24</v>
      </c>
      <c r="AO277" s="430">
        <f t="shared" si="268"/>
        <v>40</v>
      </c>
      <c r="AP277" s="430" t="str">
        <f t="shared" si="269"/>
        <v>B1</v>
      </c>
      <c r="AQ277" s="686"/>
      <c r="AR277" s="425">
        <f>'STUDENT PROFILE'!$A$17</f>
        <v>11</v>
      </c>
      <c r="AS277" s="426" t="str">
        <f>'STUDENT PROFILE'!$C$17</f>
        <v>Hitesh Kumar</v>
      </c>
      <c r="AT277" s="427">
        <f>'STUDENT PROFILE'!$D$17</f>
        <v>2739</v>
      </c>
      <c r="AU277" s="428">
        <v>8</v>
      </c>
      <c r="AV277" s="428">
        <v>8</v>
      </c>
      <c r="AW277" s="428">
        <v>8</v>
      </c>
      <c r="AX277" s="428"/>
      <c r="AY277" s="428"/>
      <c r="AZ277" s="428">
        <v>40</v>
      </c>
      <c r="BA277" s="429">
        <f t="shared" si="270"/>
        <v>64</v>
      </c>
      <c r="BB277" s="429">
        <f t="shared" si="271"/>
        <v>80</v>
      </c>
      <c r="BC277" s="430" t="str">
        <f t="shared" si="272"/>
        <v>B1</v>
      </c>
      <c r="BD277" s="430" t="str">
        <f t="shared" si="273"/>
        <v>8</v>
      </c>
      <c r="BE277" s="686"/>
      <c r="BF277" s="425">
        <f>'STUDENT PROFILE'!$A$17</f>
        <v>11</v>
      </c>
      <c r="BG277" s="426" t="str">
        <f>'STUDENT PROFILE'!$C$17</f>
        <v>Hitesh Kumar</v>
      </c>
      <c r="BH277" s="427">
        <f>'STUDENT PROFILE'!$D$17</f>
        <v>2739</v>
      </c>
      <c r="BI277" s="428">
        <v>8</v>
      </c>
      <c r="BJ277" s="428">
        <v>8</v>
      </c>
      <c r="BK277" s="428">
        <v>8</v>
      </c>
      <c r="BL277" s="428"/>
      <c r="BM277" s="428"/>
      <c r="BN277" s="428">
        <v>40</v>
      </c>
      <c r="BO277" s="429">
        <f t="shared" si="302"/>
        <v>64</v>
      </c>
      <c r="BP277" s="429">
        <f t="shared" si="274"/>
        <v>80</v>
      </c>
      <c r="BQ277" s="430" t="str">
        <f t="shared" si="275"/>
        <v>B1</v>
      </c>
      <c r="BR277" s="430" t="str">
        <f t="shared" si="276"/>
        <v>8</v>
      </c>
      <c r="BS277" s="686"/>
      <c r="BT277" s="464">
        <f>'STUDENT PROFILE'!$A$17</f>
        <v>11</v>
      </c>
      <c r="BU277" s="465" t="str">
        <f>'STUDENT PROFILE'!$C$17</f>
        <v>Hitesh Kumar</v>
      </c>
      <c r="BV277" s="466">
        <f>'STUDENT PROFILE'!$D$17</f>
        <v>2739</v>
      </c>
      <c r="BW277" s="431">
        <v>80</v>
      </c>
      <c r="BX277" s="429">
        <f t="shared" si="277"/>
        <v>90</v>
      </c>
      <c r="BY277" s="429">
        <f t="shared" si="278"/>
        <v>100</v>
      </c>
      <c r="BZ277" s="430" t="str">
        <f t="shared" si="279"/>
        <v>A1</v>
      </c>
      <c r="CA277" s="430" t="str">
        <f t="shared" si="280"/>
        <v>10</v>
      </c>
      <c r="CB277" s="429">
        <f t="shared" si="281"/>
        <v>8</v>
      </c>
      <c r="CC277" s="429">
        <f t="shared" si="282"/>
        <v>8</v>
      </c>
      <c r="CD277" s="429">
        <f t="shared" si="283"/>
        <v>30</v>
      </c>
      <c r="CE277" s="430">
        <f t="shared" si="284"/>
        <v>46</v>
      </c>
      <c r="CF277" s="430" t="str">
        <f t="shared" si="285"/>
        <v>A1</v>
      </c>
      <c r="CG277" s="686"/>
      <c r="CH277" s="425">
        <f>'STUDENT PROFILE'!$A$17</f>
        <v>11</v>
      </c>
      <c r="CI277" s="426" t="str">
        <f>'STUDENT PROFILE'!$C$17</f>
        <v>Hitesh Kumar</v>
      </c>
      <c r="CJ277" s="427">
        <f>'STUDENT PROFILE'!$D$17</f>
        <v>2739</v>
      </c>
      <c r="CK277" s="429">
        <f t="shared" si="244"/>
        <v>8</v>
      </c>
      <c r="CL277" s="429">
        <f t="shared" si="245"/>
        <v>8</v>
      </c>
      <c r="CM277" s="429">
        <f t="shared" si="246"/>
        <v>24</v>
      </c>
      <c r="CN277" s="430">
        <f t="shared" si="247"/>
        <v>40</v>
      </c>
      <c r="CO277" s="429">
        <f t="shared" si="248"/>
        <v>8</v>
      </c>
      <c r="CP277" s="429">
        <f t="shared" si="249"/>
        <v>8</v>
      </c>
      <c r="CQ277" s="429">
        <f t="shared" si="250"/>
        <v>30</v>
      </c>
      <c r="CR277" s="433">
        <f t="shared" si="251"/>
        <v>46</v>
      </c>
      <c r="CS277" s="433">
        <f t="shared" si="286"/>
        <v>80</v>
      </c>
      <c r="CT277" s="433">
        <f t="shared" si="287"/>
        <v>90</v>
      </c>
      <c r="CU277" s="430">
        <f t="shared" si="288"/>
        <v>86</v>
      </c>
      <c r="CV277" s="430" t="str">
        <f t="shared" si="289"/>
        <v>A2</v>
      </c>
      <c r="CW277" s="430" t="str">
        <f t="shared" si="290"/>
        <v>9</v>
      </c>
      <c r="CX277" s="686"/>
      <c r="CY277" s="425">
        <f>'STUDENT PROFILE'!$A$17</f>
        <v>11</v>
      </c>
      <c r="CZ277" s="426" t="str">
        <f>'STUDENT PROFILE'!$C$17</f>
        <v>Hitesh Kumar</v>
      </c>
      <c r="DA277" s="427">
        <f>'STUDENT PROFILE'!$D$17</f>
        <v>2739</v>
      </c>
      <c r="DB277" s="429" t="str">
        <f t="shared" si="291"/>
        <v>B1</v>
      </c>
      <c r="DC277" s="429" t="str">
        <f t="shared" si="292"/>
        <v>B1</v>
      </c>
      <c r="DD277" s="429" t="str">
        <f t="shared" si="293"/>
        <v>B1</v>
      </c>
      <c r="DE277" s="430" t="str">
        <f t="shared" si="294"/>
        <v>B1</v>
      </c>
      <c r="DF277" s="429" t="str">
        <f t="shared" si="295"/>
        <v>B1</v>
      </c>
      <c r="DG277" s="429" t="str">
        <f t="shared" si="296"/>
        <v>B1</v>
      </c>
      <c r="DH277" s="429" t="str">
        <f t="shared" si="297"/>
        <v>A1</v>
      </c>
      <c r="DI277" s="433" t="str">
        <f t="shared" si="298"/>
        <v>A1</v>
      </c>
      <c r="DJ277" s="430" t="str">
        <f t="shared" si="299"/>
        <v>B1</v>
      </c>
      <c r="DK277" s="430" t="str">
        <f t="shared" si="300"/>
        <v>A2</v>
      </c>
      <c r="DL277" s="430" t="str">
        <f t="shared" si="301"/>
        <v>A2</v>
      </c>
    </row>
    <row r="278" spans="1:116" ht="15" customHeight="1">
      <c r="A278" s="686"/>
      <c r="B278" s="425">
        <f>'STUDENT PROFILE'!$A$18</f>
        <v>12</v>
      </c>
      <c r="C278" s="426" t="str">
        <f>'STUDENT PROFILE'!$C$18</f>
        <v>Ankit Yadav</v>
      </c>
      <c r="D278" s="427">
        <f>'STUDENT PROFILE'!$D$18</f>
        <v>2740</v>
      </c>
      <c r="E278" s="428">
        <v>8</v>
      </c>
      <c r="F278" s="428">
        <v>8</v>
      </c>
      <c r="G278" s="428">
        <v>8</v>
      </c>
      <c r="H278" s="428"/>
      <c r="I278" s="428"/>
      <c r="J278" s="428">
        <v>40</v>
      </c>
      <c r="K278" s="429">
        <f t="shared" si="253"/>
        <v>64</v>
      </c>
      <c r="L278" s="429">
        <f t="shared" si="254"/>
        <v>80</v>
      </c>
      <c r="M278" s="430" t="str">
        <f t="shared" si="255"/>
        <v>B1</v>
      </c>
      <c r="N278" s="430" t="str">
        <f t="shared" si="256"/>
        <v>8</v>
      </c>
      <c r="O278" s="728"/>
      <c r="P278" s="425">
        <f>'STUDENT PROFILE'!$A$18</f>
        <v>12</v>
      </c>
      <c r="Q278" s="426" t="str">
        <f>'STUDENT PROFILE'!$C$18</f>
        <v>Ankit Yadav</v>
      </c>
      <c r="R278" s="427">
        <f>'STUDENT PROFILE'!$D$18</f>
        <v>2740</v>
      </c>
      <c r="S278" s="428">
        <v>8</v>
      </c>
      <c r="T278" s="428">
        <v>8</v>
      </c>
      <c r="U278" s="428">
        <v>8</v>
      </c>
      <c r="V278" s="428"/>
      <c r="W278" s="428"/>
      <c r="X278" s="428">
        <v>40</v>
      </c>
      <c r="Y278" s="429">
        <f t="shared" si="257"/>
        <v>64</v>
      </c>
      <c r="Z278" s="429">
        <f t="shared" si="258"/>
        <v>80</v>
      </c>
      <c r="AA278" s="430" t="str">
        <f t="shared" si="259"/>
        <v>B1</v>
      </c>
      <c r="AB278" s="430" t="str">
        <f t="shared" si="260"/>
        <v>8</v>
      </c>
      <c r="AC278" s="770"/>
      <c r="AD278" s="425">
        <f>'STUDENT PROFILE'!$A$18</f>
        <v>12</v>
      </c>
      <c r="AE278" s="426" t="str">
        <f>'STUDENT PROFILE'!$C$18</f>
        <v>Ankit Yadav</v>
      </c>
      <c r="AF278" s="427">
        <f>'STUDENT PROFILE'!$D$18</f>
        <v>2740</v>
      </c>
      <c r="AG278" s="431">
        <v>80</v>
      </c>
      <c r="AH278" s="429">
        <f t="shared" si="261"/>
        <v>72</v>
      </c>
      <c r="AI278" s="429">
        <f t="shared" si="262"/>
        <v>80</v>
      </c>
      <c r="AJ278" s="430" t="str">
        <f t="shared" si="263"/>
        <v>B1</v>
      </c>
      <c r="AK278" s="430" t="str">
        <f t="shared" si="264"/>
        <v>8</v>
      </c>
      <c r="AL278" s="429">
        <f t="shared" si="265"/>
        <v>8</v>
      </c>
      <c r="AM278" s="429">
        <f t="shared" si="266"/>
        <v>8</v>
      </c>
      <c r="AN278" s="429">
        <f t="shared" si="267"/>
        <v>24</v>
      </c>
      <c r="AO278" s="430">
        <f t="shared" si="268"/>
        <v>40</v>
      </c>
      <c r="AP278" s="430" t="str">
        <f t="shared" si="269"/>
        <v>B1</v>
      </c>
      <c r="AQ278" s="686"/>
      <c r="AR278" s="425">
        <f>'STUDENT PROFILE'!$A$18</f>
        <v>12</v>
      </c>
      <c r="AS278" s="426" t="str">
        <f>'STUDENT PROFILE'!$C$18</f>
        <v>Ankit Yadav</v>
      </c>
      <c r="AT278" s="427">
        <f>'STUDENT PROFILE'!$D$18</f>
        <v>2740</v>
      </c>
      <c r="AU278" s="428">
        <v>8</v>
      </c>
      <c r="AV278" s="428">
        <v>8</v>
      </c>
      <c r="AW278" s="428">
        <v>8</v>
      </c>
      <c r="AX278" s="428"/>
      <c r="AY278" s="428"/>
      <c r="AZ278" s="428">
        <v>40</v>
      </c>
      <c r="BA278" s="429">
        <f t="shared" si="270"/>
        <v>64</v>
      </c>
      <c r="BB278" s="429">
        <f t="shared" si="271"/>
        <v>80</v>
      </c>
      <c r="BC278" s="430" t="str">
        <f t="shared" si="272"/>
        <v>B1</v>
      </c>
      <c r="BD278" s="430" t="str">
        <f t="shared" si="273"/>
        <v>8</v>
      </c>
      <c r="BE278" s="686"/>
      <c r="BF278" s="425">
        <f>'STUDENT PROFILE'!$A$18</f>
        <v>12</v>
      </c>
      <c r="BG278" s="426" t="str">
        <f>'STUDENT PROFILE'!$C$18</f>
        <v>Ankit Yadav</v>
      </c>
      <c r="BH278" s="427">
        <f>'STUDENT PROFILE'!$D$18</f>
        <v>2740</v>
      </c>
      <c r="BI278" s="428">
        <v>8</v>
      </c>
      <c r="BJ278" s="428">
        <v>8</v>
      </c>
      <c r="BK278" s="428">
        <v>8</v>
      </c>
      <c r="BL278" s="428"/>
      <c r="BM278" s="428"/>
      <c r="BN278" s="428">
        <v>40</v>
      </c>
      <c r="BO278" s="429">
        <f t="shared" si="302"/>
        <v>64</v>
      </c>
      <c r="BP278" s="429">
        <f t="shared" si="274"/>
        <v>80</v>
      </c>
      <c r="BQ278" s="430" t="str">
        <f t="shared" si="275"/>
        <v>B1</v>
      </c>
      <c r="BR278" s="430" t="str">
        <f t="shared" si="276"/>
        <v>8</v>
      </c>
      <c r="BS278" s="686"/>
      <c r="BT278" s="464">
        <f>'STUDENT PROFILE'!$A$18</f>
        <v>12</v>
      </c>
      <c r="BU278" s="465" t="str">
        <f>'STUDENT PROFILE'!$C$18</f>
        <v>Ankit Yadav</v>
      </c>
      <c r="BV278" s="466">
        <f>'STUDENT PROFILE'!$D$18</f>
        <v>2740</v>
      </c>
      <c r="BW278" s="431">
        <v>80</v>
      </c>
      <c r="BX278" s="429">
        <f t="shared" si="277"/>
        <v>90</v>
      </c>
      <c r="BY278" s="429">
        <f t="shared" si="278"/>
        <v>100</v>
      </c>
      <c r="BZ278" s="430" t="str">
        <f t="shared" si="279"/>
        <v>A1</v>
      </c>
      <c r="CA278" s="430" t="str">
        <f t="shared" si="280"/>
        <v>10</v>
      </c>
      <c r="CB278" s="429">
        <f t="shared" si="281"/>
        <v>8</v>
      </c>
      <c r="CC278" s="429">
        <f t="shared" si="282"/>
        <v>8</v>
      </c>
      <c r="CD278" s="429">
        <f t="shared" si="283"/>
        <v>30</v>
      </c>
      <c r="CE278" s="430">
        <f t="shared" si="284"/>
        <v>46</v>
      </c>
      <c r="CF278" s="430" t="str">
        <f t="shared" si="285"/>
        <v>A1</v>
      </c>
      <c r="CG278" s="686"/>
      <c r="CH278" s="425">
        <f>'STUDENT PROFILE'!$A$18</f>
        <v>12</v>
      </c>
      <c r="CI278" s="426" t="str">
        <f>'STUDENT PROFILE'!$C$18</f>
        <v>Ankit Yadav</v>
      </c>
      <c r="CJ278" s="427">
        <f>'STUDENT PROFILE'!$D$18</f>
        <v>2740</v>
      </c>
      <c r="CK278" s="429">
        <f t="shared" si="244"/>
        <v>8</v>
      </c>
      <c r="CL278" s="429">
        <f t="shared" si="245"/>
        <v>8</v>
      </c>
      <c r="CM278" s="429">
        <f t="shared" si="246"/>
        <v>24</v>
      </c>
      <c r="CN278" s="430">
        <f t="shared" si="247"/>
        <v>40</v>
      </c>
      <c r="CO278" s="429">
        <f t="shared" si="248"/>
        <v>8</v>
      </c>
      <c r="CP278" s="429">
        <f t="shared" si="249"/>
        <v>8</v>
      </c>
      <c r="CQ278" s="429">
        <f t="shared" si="250"/>
        <v>30</v>
      </c>
      <c r="CR278" s="433">
        <f t="shared" si="251"/>
        <v>46</v>
      </c>
      <c r="CS278" s="433">
        <f t="shared" si="286"/>
        <v>80</v>
      </c>
      <c r="CT278" s="433">
        <f t="shared" si="287"/>
        <v>90</v>
      </c>
      <c r="CU278" s="430">
        <f t="shared" si="288"/>
        <v>86</v>
      </c>
      <c r="CV278" s="430" t="str">
        <f t="shared" si="289"/>
        <v>A2</v>
      </c>
      <c r="CW278" s="430" t="str">
        <f t="shared" si="290"/>
        <v>9</v>
      </c>
      <c r="CX278" s="686"/>
      <c r="CY278" s="425">
        <f>'STUDENT PROFILE'!$A$18</f>
        <v>12</v>
      </c>
      <c r="CZ278" s="426" t="str">
        <f>'STUDENT PROFILE'!$C$18</f>
        <v>Ankit Yadav</v>
      </c>
      <c r="DA278" s="427">
        <f>'STUDENT PROFILE'!$D$18</f>
        <v>2740</v>
      </c>
      <c r="DB278" s="429" t="str">
        <f t="shared" si="291"/>
        <v>B1</v>
      </c>
      <c r="DC278" s="429" t="str">
        <f t="shared" si="292"/>
        <v>B1</v>
      </c>
      <c r="DD278" s="429" t="str">
        <f t="shared" si="293"/>
        <v>B1</v>
      </c>
      <c r="DE278" s="430" t="str">
        <f t="shared" si="294"/>
        <v>B1</v>
      </c>
      <c r="DF278" s="429" t="str">
        <f t="shared" si="295"/>
        <v>B1</v>
      </c>
      <c r="DG278" s="429" t="str">
        <f t="shared" si="296"/>
        <v>B1</v>
      </c>
      <c r="DH278" s="429" t="str">
        <f t="shared" si="297"/>
        <v>A1</v>
      </c>
      <c r="DI278" s="433" t="str">
        <f t="shared" si="298"/>
        <v>A1</v>
      </c>
      <c r="DJ278" s="430" t="str">
        <f t="shared" si="299"/>
        <v>B1</v>
      </c>
      <c r="DK278" s="430" t="str">
        <f t="shared" si="300"/>
        <v>A2</v>
      </c>
      <c r="DL278" s="430" t="str">
        <f t="shared" si="301"/>
        <v>A2</v>
      </c>
    </row>
    <row r="279" spans="1:116" ht="15" customHeight="1">
      <c r="A279" s="686"/>
      <c r="B279" s="425">
        <f>'STUDENT PROFILE'!$A$19</f>
        <v>13</v>
      </c>
      <c r="C279" s="426" t="str">
        <f>'STUDENT PROFILE'!$C$19</f>
        <v>Kuldeep</v>
      </c>
      <c r="D279" s="427">
        <f>'STUDENT PROFILE'!$D$19</f>
        <v>2741</v>
      </c>
      <c r="E279" s="428">
        <v>8</v>
      </c>
      <c r="F279" s="428">
        <v>8</v>
      </c>
      <c r="G279" s="428">
        <v>8</v>
      </c>
      <c r="H279" s="428"/>
      <c r="I279" s="428"/>
      <c r="J279" s="428">
        <v>40</v>
      </c>
      <c r="K279" s="429">
        <f t="shared" si="253"/>
        <v>64</v>
      </c>
      <c r="L279" s="429">
        <f t="shared" si="254"/>
        <v>80</v>
      </c>
      <c r="M279" s="430" t="str">
        <f t="shared" si="255"/>
        <v>B1</v>
      </c>
      <c r="N279" s="430" t="str">
        <f t="shared" si="256"/>
        <v>8</v>
      </c>
      <c r="O279" s="728"/>
      <c r="P279" s="425">
        <f>'STUDENT PROFILE'!$A$19</f>
        <v>13</v>
      </c>
      <c r="Q279" s="426" t="str">
        <f>'STUDENT PROFILE'!$C$19</f>
        <v>Kuldeep</v>
      </c>
      <c r="R279" s="427">
        <f>'STUDENT PROFILE'!$D$19</f>
        <v>2741</v>
      </c>
      <c r="S279" s="428">
        <v>8</v>
      </c>
      <c r="T279" s="428">
        <v>8</v>
      </c>
      <c r="U279" s="428">
        <v>8</v>
      </c>
      <c r="V279" s="428"/>
      <c r="W279" s="428"/>
      <c r="X279" s="428">
        <v>40</v>
      </c>
      <c r="Y279" s="429">
        <f t="shared" si="257"/>
        <v>64</v>
      </c>
      <c r="Z279" s="429">
        <f t="shared" si="258"/>
        <v>80</v>
      </c>
      <c r="AA279" s="430" t="str">
        <f t="shared" si="259"/>
        <v>B1</v>
      </c>
      <c r="AB279" s="430" t="str">
        <f t="shared" si="260"/>
        <v>8</v>
      </c>
      <c r="AC279" s="770"/>
      <c r="AD279" s="425">
        <f>'STUDENT PROFILE'!$A$19</f>
        <v>13</v>
      </c>
      <c r="AE279" s="426" t="str">
        <f>'STUDENT PROFILE'!$C$19</f>
        <v>Kuldeep</v>
      </c>
      <c r="AF279" s="427">
        <f>'STUDENT PROFILE'!$D$19</f>
        <v>2741</v>
      </c>
      <c r="AG279" s="431">
        <v>80</v>
      </c>
      <c r="AH279" s="429">
        <f t="shared" si="261"/>
        <v>72</v>
      </c>
      <c r="AI279" s="429">
        <f t="shared" si="262"/>
        <v>80</v>
      </c>
      <c r="AJ279" s="430" t="str">
        <f t="shared" si="263"/>
        <v>B1</v>
      </c>
      <c r="AK279" s="430" t="str">
        <f t="shared" si="264"/>
        <v>8</v>
      </c>
      <c r="AL279" s="429">
        <f t="shared" si="265"/>
        <v>8</v>
      </c>
      <c r="AM279" s="429">
        <f t="shared" si="266"/>
        <v>8</v>
      </c>
      <c r="AN279" s="429">
        <f t="shared" si="267"/>
        <v>24</v>
      </c>
      <c r="AO279" s="430">
        <f t="shared" si="268"/>
        <v>40</v>
      </c>
      <c r="AP279" s="430" t="str">
        <f t="shared" si="269"/>
        <v>B1</v>
      </c>
      <c r="AQ279" s="686"/>
      <c r="AR279" s="425">
        <f>'STUDENT PROFILE'!$A$19</f>
        <v>13</v>
      </c>
      <c r="AS279" s="426" t="str">
        <f>'STUDENT PROFILE'!$C$19</f>
        <v>Kuldeep</v>
      </c>
      <c r="AT279" s="427">
        <f>'STUDENT PROFILE'!$D$19</f>
        <v>2741</v>
      </c>
      <c r="AU279" s="428">
        <v>8</v>
      </c>
      <c r="AV279" s="428">
        <v>8</v>
      </c>
      <c r="AW279" s="428">
        <v>8</v>
      </c>
      <c r="AX279" s="428"/>
      <c r="AY279" s="428"/>
      <c r="AZ279" s="428">
        <v>40</v>
      </c>
      <c r="BA279" s="429">
        <f t="shared" si="270"/>
        <v>64</v>
      </c>
      <c r="BB279" s="429">
        <f t="shared" si="271"/>
        <v>80</v>
      </c>
      <c r="BC279" s="430" t="str">
        <f t="shared" si="272"/>
        <v>B1</v>
      </c>
      <c r="BD279" s="430" t="str">
        <f t="shared" si="273"/>
        <v>8</v>
      </c>
      <c r="BE279" s="686"/>
      <c r="BF279" s="425">
        <f>'STUDENT PROFILE'!$A$19</f>
        <v>13</v>
      </c>
      <c r="BG279" s="426" t="str">
        <f>'STUDENT PROFILE'!$C$19</f>
        <v>Kuldeep</v>
      </c>
      <c r="BH279" s="427">
        <f>'STUDENT PROFILE'!$D$19</f>
        <v>2741</v>
      </c>
      <c r="BI279" s="428">
        <v>8</v>
      </c>
      <c r="BJ279" s="428">
        <v>8</v>
      </c>
      <c r="BK279" s="428">
        <v>8</v>
      </c>
      <c r="BL279" s="428"/>
      <c r="BM279" s="428"/>
      <c r="BN279" s="428">
        <v>40</v>
      </c>
      <c r="BO279" s="429">
        <f t="shared" si="302"/>
        <v>64</v>
      </c>
      <c r="BP279" s="429">
        <f t="shared" si="274"/>
        <v>80</v>
      </c>
      <c r="BQ279" s="430" t="str">
        <f t="shared" si="275"/>
        <v>B1</v>
      </c>
      <c r="BR279" s="430" t="str">
        <f t="shared" si="276"/>
        <v>8</v>
      </c>
      <c r="BS279" s="686"/>
      <c r="BT279" s="464">
        <f>'STUDENT PROFILE'!$A$19</f>
        <v>13</v>
      </c>
      <c r="BU279" s="465" t="str">
        <f>'STUDENT PROFILE'!$C$19</f>
        <v>Kuldeep</v>
      </c>
      <c r="BV279" s="466">
        <f>'STUDENT PROFILE'!$D$19</f>
        <v>2741</v>
      </c>
      <c r="BW279" s="431">
        <v>80</v>
      </c>
      <c r="BX279" s="429">
        <f t="shared" si="277"/>
        <v>90</v>
      </c>
      <c r="BY279" s="429">
        <f t="shared" si="278"/>
        <v>100</v>
      </c>
      <c r="BZ279" s="430" t="str">
        <f t="shared" si="279"/>
        <v>A1</v>
      </c>
      <c r="CA279" s="430" t="str">
        <f t="shared" si="280"/>
        <v>10</v>
      </c>
      <c r="CB279" s="429">
        <f t="shared" si="281"/>
        <v>8</v>
      </c>
      <c r="CC279" s="429">
        <f t="shared" si="282"/>
        <v>8</v>
      </c>
      <c r="CD279" s="429">
        <f t="shared" si="283"/>
        <v>30</v>
      </c>
      <c r="CE279" s="430">
        <f t="shared" si="284"/>
        <v>46</v>
      </c>
      <c r="CF279" s="430" t="str">
        <f t="shared" si="285"/>
        <v>A1</v>
      </c>
      <c r="CG279" s="686"/>
      <c r="CH279" s="425">
        <f>'STUDENT PROFILE'!$A$19</f>
        <v>13</v>
      </c>
      <c r="CI279" s="426" t="str">
        <f>'STUDENT PROFILE'!$C$19</f>
        <v>Kuldeep</v>
      </c>
      <c r="CJ279" s="427">
        <f>'STUDENT PROFILE'!$D$19</f>
        <v>2741</v>
      </c>
      <c r="CK279" s="429">
        <f t="shared" si="244"/>
        <v>8</v>
      </c>
      <c r="CL279" s="429">
        <f t="shared" si="245"/>
        <v>8</v>
      </c>
      <c r="CM279" s="429">
        <f t="shared" si="246"/>
        <v>24</v>
      </c>
      <c r="CN279" s="430">
        <f t="shared" si="247"/>
        <v>40</v>
      </c>
      <c r="CO279" s="429">
        <f t="shared" si="248"/>
        <v>8</v>
      </c>
      <c r="CP279" s="429">
        <f t="shared" si="249"/>
        <v>8</v>
      </c>
      <c r="CQ279" s="429">
        <f t="shared" si="250"/>
        <v>30</v>
      </c>
      <c r="CR279" s="433">
        <f t="shared" si="251"/>
        <v>46</v>
      </c>
      <c r="CS279" s="433">
        <f t="shared" si="286"/>
        <v>80</v>
      </c>
      <c r="CT279" s="433">
        <f t="shared" si="287"/>
        <v>90</v>
      </c>
      <c r="CU279" s="430">
        <f t="shared" si="288"/>
        <v>86</v>
      </c>
      <c r="CV279" s="430" t="str">
        <f t="shared" si="289"/>
        <v>A2</v>
      </c>
      <c r="CW279" s="430" t="str">
        <f t="shared" si="290"/>
        <v>9</v>
      </c>
      <c r="CX279" s="686"/>
      <c r="CY279" s="425">
        <f>'STUDENT PROFILE'!$A$19</f>
        <v>13</v>
      </c>
      <c r="CZ279" s="426" t="str">
        <f>'STUDENT PROFILE'!$C$19</f>
        <v>Kuldeep</v>
      </c>
      <c r="DA279" s="427">
        <f>'STUDENT PROFILE'!$D$19</f>
        <v>2741</v>
      </c>
      <c r="DB279" s="429" t="str">
        <f t="shared" si="291"/>
        <v>B1</v>
      </c>
      <c r="DC279" s="429" t="str">
        <f t="shared" si="292"/>
        <v>B1</v>
      </c>
      <c r="DD279" s="429" t="str">
        <f t="shared" si="293"/>
        <v>B1</v>
      </c>
      <c r="DE279" s="430" t="str">
        <f t="shared" si="294"/>
        <v>B1</v>
      </c>
      <c r="DF279" s="429" t="str">
        <f t="shared" si="295"/>
        <v>B1</v>
      </c>
      <c r="DG279" s="429" t="str">
        <f t="shared" si="296"/>
        <v>B1</v>
      </c>
      <c r="DH279" s="429" t="str">
        <f t="shared" si="297"/>
        <v>A1</v>
      </c>
      <c r="DI279" s="433" t="str">
        <f t="shared" si="298"/>
        <v>A1</v>
      </c>
      <c r="DJ279" s="430" t="str">
        <f t="shared" si="299"/>
        <v>B1</v>
      </c>
      <c r="DK279" s="430" t="str">
        <f t="shared" si="300"/>
        <v>A2</v>
      </c>
      <c r="DL279" s="430" t="str">
        <f t="shared" si="301"/>
        <v>A2</v>
      </c>
    </row>
    <row r="280" spans="1:116" ht="15" customHeight="1">
      <c r="A280" s="686"/>
      <c r="B280" s="425">
        <f>'STUDENT PROFILE'!$A$20</f>
        <v>14</v>
      </c>
      <c r="C280" s="426" t="str">
        <f>'STUDENT PROFILE'!$C$20</f>
        <v>Tejveer</v>
      </c>
      <c r="D280" s="427">
        <f>'STUDENT PROFILE'!$D$20</f>
        <v>2743</v>
      </c>
      <c r="E280" s="428">
        <v>8</v>
      </c>
      <c r="F280" s="428">
        <v>8</v>
      </c>
      <c r="G280" s="428">
        <v>8</v>
      </c>
      <c r="H280" s="428"/>
      <c r="I280" s="428"/>
      <c r="J280" s="428">
        <v>40</v>
      </c>
      <c r="K280" s="429">
        <f t="shared" si="253"/>
        <v>64</v>
      </c>
      <c r="L280" s="429">
        <f t="shared" si="254"/>
        <v>80</v>
      </c>
      <c r="M280" s="430" t="str">
        <f t="shared" si="255"/>
        <v>B1</v>
      </c>
      <c r="N280" s="430" t="str">
        <f t="shared" si="256"/>
        <v>8</v>
      </c>
      <c r="O280" s="728"/>
      <c r="P280" s="425">
        <f>'STUDENT PROFILE'!$A$20</f>
        <v>14</v>
      </c>
      <c r="Q280" s="426" t="str">
        <f>'STUDENT PROFILE'!$C$20</f>
        <v>Tejveer</v>
      </c>
      <c r="R280" s="427">
        <f>'STUDENT PROFILE'!$D$20</f>
        <v>2743</v>
      </c>
      <c r="S280" s="428">
        <v>8</v>
      </c>
      <c r="T280" s="428">
        <v>8</v>
      </c>
      <c r="U280" s="428">
        <v>8</v>
      </c>
      <c r="V280" s="428"/>
      <c r="W280" s="428"/>
      <c r="X280" s="428">
        <v>40</v>
      </c>
      <c r="Y280" s="429">
        <f t="shared" si="257"/>
        <v>64</v>
      </c>
      <c r="Z280" s="429">
        <f t="shared" si="258"/>
        <v>80</v>
      </c>
      <c r="AA280" s="430" t="str">
        <f t="shared" si="259"/>
        <v>B1</v>
      </c>
      <c r="AB280" s="430" t="str">
        <f t="shared" si="260"/>
        <v>8</v>
      </c>
      <c r="AC280" s="770"/>
      <c r="AD280" s="425">
        <f>'STUDENT PROFILE'!$A$20</f>
        <v>14</v>
      </c>
      <c r="AE280" s="426" t="str">
        <f>'STUDENT PROFILE'!$C$20</f>
        <v>Tejveer</v>
      </c>
      <c r="AF280" s="427">
        <f>'STUDENT PROFILE'!$D$20</f>
        <v>2743</v>
      </c>
      <c r="AG280" s="431">
        <v>80</v>
      </c>
      <c r="AH280" s="429">
        <f t="shared" si="261"/>
        <v>72</v>
      </c>
      <c r="AI280" s="429">
        <f t="shared" si="262"/>
        <v>80</v>
      </c>
      <c r="AJ280" s="430" t="str">
        <f t="shared" si="263"/>
        <v>B1</v>
      </c>
      <c r="AK280" s="430" t="str">
        <f t="shared" si="264"/>
        <v>8</v>
      </c>
      <c r="AL280" s="429">
        <f t="shared" si="265"/>
        <v>8</v>
      </c>
      <c r="AM280" s="429">
        <f t="shared" si="266"/>
        <v>8</v>
      </c>
      <c r="AN280" s="429">
        <f t="shared" si="267"/>
        <v>24</v>
      </c>
      <c r="AO280" s="430">
        <f t="shared" si="268"/>
        <v>40</v>
      </c>
      <c r="AP280" s="430" t="str">
        <f t="shared" si="269"/>
        <v>B1</v>
      </c>
      <c r="AQ280" s="686"/>
      <c r="AR280" s="425">
        <f>'STUDENT PROFILE'!$A$20</f>
        <v>14</v>
      </c>
      <c r="AS280" s="426" t="str">
        <f>'STUDENT PROFILE'!$C$20</f>
        <v>Tejveer</v>
      </c>
      <c r="AT280" s="427">
        <f>'STUDENT PROFILE'!$D$20</f>
        <v>2743</v>
      </c>
      <c r="AU280" s="428">
        <v>8</v>
      </c>
      <c r="AV280" s="428">
        <v>8</v>
      </c>
      <c r="AW280" s="428">
        <v>8</v>
      </c>
      <c r="AX280" s="428"/>
      <c r="AY280" s="428"/>
      <c r="AZ280" s="428">
        <v>40</v>
      </c>
      <c r="BA280" s="429">
        <f t="shared" si="270"/>
        <v>64</v>
      </c>
      <c r="BB280" s="429">
        <f t="shared" si="271"/>
        <v>80</v>
      </c>
      <c r="BC280" s="430" t="str">
        <f t="shared" si="272"/>
        <v>B1</v>
      </c>
      <c r="BD280" s="430" t="str">
        <f t="shared" si="273"/>
        <v>8</v>
      </c>
      <c r="BE280" s="686"/>
      <c r="BF280" s="425">
        <f>'STUDENT PROFILE'!$A$20</f>
        <v>14</v>
      </c>
      <c r="BG280" s="426" t="str">
        <f>'STUDENT PROFILE'!$C$20</f>
        <v>Tejveer</v>
      </c>
      <c r="BH280" s="427">
        <f>'STUDENT PROFILE'!$D$20</f>
        <v>2743</v>
      </c>
      <c r="BI280" s="428">
        <v>8</v>
      </c>
      <c r="BJ280" s="428">
        <v>8</v>
      </c>
      <c r="BK280" s="428">
        <v>8</v>
      </c>
      <c r="BL280" s="428"/>
      <c r="BM280" s="428"/>
      <c r="BN280" s="428">
        <v>40</v>
      </c>
      <c r="BO280" s="429">
        <f t="shared" si="302"/>
        <v>64</v>
      </c>
      <c r="BP280" s="429">
        <f t="shared" si="274"/>
        <v>80</v>
      </c>
      <c r="BQ280" s="430" t="str">
        <f t="shared" si="275"/>
        <v>B1</v>
      </c>
      <c r="BR280" s="430" t="str">
        <f t="shared" si="276"/>
        <v>8</v>
      </c>
      <c r="BS280" s="686"/>
      <c r="BT280" s="464">
        <f>'STUDENT PROFILE'!$A$20</f>
        <v>14</v>
      </c>
      <c r="BU280" s="465" t="str">
        <f>'STUDENT PROFILE'!$C$20</f>
        <v>Tejveer</v>
      </c>
      <c r="BV280" s="466">
        <f>'STUDENT PROFILE'!$D$20</f>
        <v>2743</v>
      </c>
      <c r="BW280" s="431">
        <v>80</v>
      </c>
      <c r="BX280" s="429">
        <f t="shared" si="277"/>
        <v>90</v>
      </c>
      <c r="BY280" s="429">
        <f t="shared" si="278"/>
        <v>100</v>
      </c>
      <c r="BZ280" s="430" t="str">
        <f t="shared" si="279"/>
        <v>A1</v>
      </c>
      <c r="CA280" s="430" t="str">
        <f t="shared" si="280"/>
        <v>10</v>
      </c>
      <c r="CB280" s="429">
        <f t="shared" si="281"/>
        <v>8</v>
      </c>
      <c r="CC280" s="429">
        <f t="shared" si="282"/>
        <v>8</v>
      </c>
      <c r="CD280" s="429">
        <f t="shared" si="283"/>
        <v>30</v>
      </c>
      <c r="CE280" s="430">
        <f t="shared" si="284"/>
        <v>46</v>
      </c>
      <c r="CF280" s="430" t="str">
        <f t="shared" si="285"/>
        <v>A1</v>
      </c>
      <c r="CG280" s="686"/>
      <c r="CH280" s="425">
        <f>'STUDENT PROFILE'!$A$20</f>
        <v>14</v>
      </c>
      <c r="CI280" s="426" t="str">
        <f>'STUDENT PROFILE'!$C$20</f>
        <v>Tejveer</v>
      </c>
      <c r="CJ280" s="427">
        <f>'STUDENT PROFILE'!$D$20</f>
        <v>2743</v>
      </c>
      <c r="CK280" s="429">
        <f t="shared" si="244"/>
        <v>8</v>
      </c>
      <c r="CL280" s="429">
        <f t="shared" si="245"/>
        <v>8</v>
      </c>
      <c r="CM280" s="429">
        <f t="shared" si="246"/>
        <v>24</v>
      </c>
      <c r="CN280" s="430">
        <f t="shared" si="247"/>
        <v>40</v>
      </c>
      <c r="CO280" s="429">
        <f t="shared" si="248"/>
        <v>8</v>
      </c>
      <c r="CP280" s="429">
        <f t="shared" si="249"/>
        <v>8</v>
      </c>
      <c r="CQ280" s="429">
        <f t="shared" si="250"/>
        <v>30</v>
      </c>
      <c r="CR280" s="433">
        <f t="shared" si="251"/>
        <v>46</v>
      </c>
      <c r="CS280" s="433">
        <f t="shared" si="286"/>
        <v>80</v>
      </c>
      <c r="CT280" s="433">
        <f t="shared" si="287"/>
        <v>90</v>
      </c>
      <c r="CU280" s="430">
        <f t="shared" si="288"/>
        <v>86</v>
      </c>
      <c r="CV280" s="430" t="str">
        <f t="shared" si="289"/>
        <v>A2</v>
      </c>
      <c r="CW280" s="430" t="str">
        <f t="shared" si="290"/>
        <v>9</v>
      </c>
      <c r="CX280" s="686"/>
      <c r="CY280" s="425">
        <f>'STUDENT PROFILE'!$A$20</f>
        <v>14</v>
      </c>
      <c r="CZ280" s="426" t="str">
        <f>'STUDENT PROFILE'!$C$20</f>
        <v>Tejveer</v>
      </c>
      <c r="DA280" s="427">
        <f>'STUDENT PROFILE'!$D$20</f>
        <v>2743</v>
      </c>
      <c r="DB280" s="429" t="str">
        <f t="shared" si="291"/>
        <v>B1</v>
      </c>
      <c r="DC280" s="429" t="str">
        <f t="shared" si="292"/>
        <v>B1</v>
      </c>
      <c r="DD280" s="429" t="str">
        <f t="shared" si="293"/>
        <v>B1</v>
      </c>
      <c r="DE280" s="430" t="str">
        <f t="shared" si="294"/>
        <v>B1</v>
      </c>
      <c r="DF280" s="429" t="str">
        <f t="shared" si="295"/>
        <v>B1</v>
      </c>
      <c r="DG280" s="429" t="str">
        <f t="shared" si="296"/>
        <v>B1</v>
      </c>
      <c r="DH280" s="429" t="str">
        <f t="shared" si="297"/>
        <v>A1</v>
      </c>
      <c r="DI280" s="433" t="str">
        <f t="shared" si="298"/>
        <v>A1</v>
      </c>
      <c r="DJ280" s="430" t="str">
        <f t="shared" si="299"/>
        <v>B1</v>
      </c>
      <c r="DK280" s="430" t="str">
        <f t="shared" si="300"/>
        <v>A2</v>
      </c>
      <c r="DL280" s="430" t="str">
        <f t="shared" si="301"/>
        <v>A2</v>
      </c>
    </row>
    <row r="281" spans="1:116" ht="15" customHeight="1">
      <c r="A281" s="686"/>
      <c r="B281" s="425">
        <f>'STUDENT PROFILE'!$A$21</f>
        <v>15</v>
      </c>
      <c r="C281" s="426" t="str">
        <f>'STUDENT PROFILE'!$C$21</f>
        <v>Rahul</v>
      </c>
      <c r="D281" s="427">
        <f>'STUDENT PROFILE'!$D$21</f>
        <v>2744</v>
      </c>
      <c r="E281" s="428">
        <v>8</v>
      </c>
      <c r="F281" s="428">
        <v>8</v>
      </c>
      <c r="G281" s="428">
        <v>8</v>
      </c>
      <c r="H281" s="428"/>
      <c r="I281" s="428"/>
      <c r="J281" s="428">
        <v>40</v>
      </c>
      <c r="K281" s="429">
        <f t="shared" si="253"/>
        <v>64</v>
      </c>
      <c r="L281" s="429">
        <f t="shared" si="254"/>
        <v>80</v>
      </c>
      <c r="M281" s="430" t="str">
        <f t="shared" si="255"/>
        <v>B1</v>
      </c>
      <c r="N281" s="430" t="str">
        <f t="shared" si="256"/>
        <v>8</v>
      </c>
      <c r="O281" s="728"/>
      <c r="P281" s="425">
        <f>'STUDENT PROFILE'!$A$21</f>
        <v>15</v>
      </c>
      <c r="Q281" s="426" t="str">
        <f>'STUDENT PROFILE'!$C$21</f>
        <v>Rahul</v>
      </c>
      <c r="R281" s="427">
        <f>'STUDENT PROFILE'!$D$21</f>
        <v>2744</v>
      </c>
      <c r="S281" s="428">
        <v>8</v>
      </c>
      <c r="T281" s="428">
        <v>8</v>
      </c>
      <c r="U281" s="428">
        <v>8</v>
      </c>
      <c r="V281" s="428"/>
      <c r="W281" s="428"/>
      <c r="X281" s="428">
        <v>40</v>
      </c>
      <c r="Y281" s="429">
        <f t="shared" si="257"/>
        <v>64</v>
      </c>
      <c r="Z281" s="429">
        <f t="shared" si="258"/>
        <v>80</v>
      </c>
      <c r="AA281" s="430" t="str">
        <f t="shared" si="259"/>
        <v>B1</v>
      </c>
      <c r="AB281" s="430" t="str">
        <f t="shared" si="260"/>
        <v>8</v>
      </c>
      <c r="AC281" s="770"/>
      <c r="AD281" s="425">
        <f>'STUDENT PROFILE'!$A$21</f>
        <v>15</v>
      </c>
      <c r="AE281" s="426" t="str">
        <f>'STUDENT PROFILE'!$C$21</f>
        <v>Rahul</v>
      </c>
      <c r="AF281" s="427">
        <f>'STUDENT PROFILE'!$D$21</f>
        <v>2744</v>
      </c>
      <c r="AG281" s="431">
        <v>80</v>
      </c>
      <c r="AH281" s="429">
        <f t="shared" si="261"/>
        <v>72</v>
      </c>
      <c r="AI281" s="429">
        <f t="shared" si="262"/>
        <v>80</v>
      </c>
      <c r="AJ281" s="430" t="str">
        <f t="shared" si="263"/>
        <v>B1</v>
      </c>
      <c r="AK281" s="430" t="str">
        <f t="shared" si="264"/>
        <v>8</v>
      </c>
      <c r="AL281" s="429">
        <f t="shared" si="265"/>
        <v>8</v>
      </c>
      <c r="AM281" s="429">
        <f t="shared" si="266"/>
        <v>8</v>
      </c>
      <c r="AN281" s="429">
        <f t="shared" si="267"/>
        <v>24</v>
      </c>
      <c r="AO281" s="430">
        <f t="shared" si="268"/>
        <v>40</v>
      </c>
      <c r="AP281" s="430" t="str">
        <f t="shared" si="269"/>
        <v>B1</v>
      </c>
      <c r="AQ281" s="686"/>
      <c r="AR281" s="425">
        <f>'STUDENT PROFILE'!$A$21</f>
        <v>15</v>
      </c>
      <c r="AS281" s="426" t="str">
        <f>'STUDENT PROFILE'!$C$21</f>
        <v>Rahul</v>
      </c>
      <c r="AT281" s="427">
        <f>'STUDENT PROFILE'!$D$21</f>
        <v>2744</v>
      </c>
      <c r="AU281" s="428">
        <v>8</v>
      </c>
      <c r="AV281" s="428">
        <v>8</v>
      </c>
      <c r="AW281" s="428">
        <v>8</v>
      </c>
      <c r="AX281" s="428"/>
      <c r="AY281" s="428"/>
      <c r="AZ281" s="428">
        <v>40</v>
      </c>
      <c r="BA281" s="429">
        <f t="shared" si="270"/>
        <v>64</v>
      </c>
      <c r="BB281" s="429">
        <f t="shared" si="271"/>
        <v>80</v>
      </c>
      <c r="BC281" s="430" t="str">
        <f t="shared" si="272"/>
        <v>B1</v>
      </c>
      <c r="BD281" s="430" t="str">
        <f t="shared" si="273"/>
        <v>8</v>
      </c>
      <c r="BE281" s="686"/>
      <c r="BF281" s="425">
        <f>'STUDENT PROFILE'!$A$21</f>
        <v>15</v>
      </c>
      <c r="BG281" s="426" t="str">
        <f>'STUDENT PROFILE'!$C$21</f>
        <v>Rahul</v>
      </c>
      <c r="BH281" s="427">
        <f>'STUDENT PROFILE'!$D$21</f>
        <v>2744</v>
      </c>
      <c r="BI281" s="428">
        <v>8</v>
      </c>
      <c r="BJ281" s="428">
        <v>8</v>
      </c>
      <c r="BK281" s="428">
        <v>8</v>
      </c>
      <c r="BL281" s="428"/>
      <c r="BM281" s="428"/>
      <c r="BN281" s="428">
        <v>40</v>
      </c>
      <c r="BO281" s="429">
        <f t="shared" si="302"/>
        <v>64</v>
      </c>
      <c r="BP281" s="429">
        <f t="shared" si="274"/>
        <v>80</v>
      </c>
      <c r="BQ281" s="430" t="str">
        <f t="shared" si="275"/>
        <v>B1</v>
      </c>
      <c r="BR281" s="430" t="str">
        <f t="shared" si="276"/>
        <v>8</v>
      </c>
      <c r="BS281" s="686"/>
      <c r="BT281" s="464">
        <f>'STUDENT PROFILE'!$A$21</f>
        <v>15</v>
      </c>
      <c r="BU281" s="465" t="str">
        <f>'STUDENT PROFILE'!$C$21</f>
        <v>Rahul</v>
      </c>
      <c r="BV281" s="466">
        <f>'STUDENT PROFILE'!$D$21</f>
        <v>2744</v>
      </c>
      <c r="BW281" s="431">
        <v>80</v>
      </c>
      <c r="BX281" s="429">
        <f t="shared" si="277"/>
        <v>90</v>
      </c>
      <c r="BY281" s="429">
        <f t="shared" si="278"/>
        <v>100</v>
      </c>
      <c r="BZ281" s="430" t="str">
        <f t="shared" si="279"/>
        <v>A1</v>
      </c>
      <c r="CA281" s="430" t="str">
        <f t="shared" si="280"/>
        <v>10</v>
      </c>
      <c r="CB281" s="429">
        <f t="shared" si="281"/>
        <v>8</v>
      </c>
      <c r="CC281" s="429">
        <f t="shared" si="282"/>
        <v>8</v>
      </c>
      <c r="CD281" s="429">
        <f t="shared" si="283"/>
        <v>30</v>
      </c>
      <c r="CE281" s="430">
        <f t="shared" si="284"/>
        <v>46</v>
      </c>
      <c r="CF281" s="430" t="str">
        <f t="shared" si="285"/>
        <v>A1</v>
      </c>
      <c r="CG281" s="686"/>
      <c r="CH281" s="425">
        <f>'STUDENT PROFILE'!$A$21</f>
        <v>15</v>
      </c>
      <c r="CI281" s="426" t="str">
        <f>'STUDENT PROFILE'!$C$21</f>
        <v>Rahul</v>
      </c>
      <c r="CJ281" s="427">
        <f>'STUDENT PROFILE'!$D$21</f>
        <v>2744</v>
      </c>
      <c r="CK281" s="429">
        <f t="shared" si="244"/>
        <v>8</v>
      </c>
      <c r="CL281" s="429">
        <f t="shared" si="245"/>
        <v>8</v>
      </c>
      <c r="CM281" s="429">
        <f t="shared" si="246"/>
        <v>24</v>
      </c>
      <c r="CN281" s="430">
        <f t="shared" si="247"/>
        <v>40</v>
      </c>
      <c r="CO281" s="429">
        <f t="shared" si="248"/>
        <v>8</v>
      </c>
      <c r="CP281" s="429">
        <f t="shared" si="249"/>
        <v>8</v>
      </c>
      <c r="CQ281" s="429">
        <f t="shared" si="250"/>
        <v>30</v>
      </c>
      <c r="CR281" s="433">
        <f t="shared" si="251"/>
        <v>46</v>
      </c>
      <c r="CS281" s="433">
        <f t="shared" si="286"/>
        <v>80</v>
      </c>
      <c r="CT281" s="433">
        <f t="shared" si="287"/>
        <v>90</v>
      </c>
      <c r="CU281" s="430">
        <f t="shared" si="288"/>
        <v>86</v>
      </c>
      <c r="CV281" s="430" t="str">
        <f t="shared" si="289"/>
        <v>A2</v>
      </c>
      <c r="CW281" s="430" t="str">
        <f t="shared" si="290"/>
        <v>9</v>
      </c>
      <c r="CX281" s="686"/>
      <c r="CY281" s="425">
        <f>'STUDENT PROFILE'!$A$21</f>
        <v>15</v>
      </c>
      <c r="CZ281" s="426" t="str">
        <f>'STUDENT PROFILE'!$C$21</f>
        <v>Rahul</v>
      </c>
      <c r="DA281" s="427">
        <f>'STUDENT PROFILE'!$D$21</f>
        <v>2744</v>
      </c>
      <c r="DB281" s="429" t="str">
        <f t="shared" si="291"/>
        <v>B1</v>
      </c>
      <c r="DC281" s="429" t="str">
        <f t="shared" si="292"/>
        <v>B1</v>
      </c>
      <c r="DD281" s="429" t="str">
        <f t="shared" si="293"/>
        <v>B1</v>
      </c>
      <c r="DE281" s="430" t="str">
        <f t="shared" si="294"/>
        <v>B1</v>
      </c>
      <c r="DF281" s="429" t="str">
        <f t="shared" si="295"/>
        <v>B1</v>
      </c>
      <c r="DG281" s="429" t="str">
        <f t="shared" si="296"/>
        <v>B1</v>
      </c>
      <c r="DH281" s="429" t="str">
        <f t="shared" si="297"/>
        <v>A1</v>
      </c>
      <c r="DI281" s="433" t="str">
        <f t="shared" si="298"/>
        <v>A1</v>
      </c>
      <c r="DJ281" s="430" t="str">
        <f t="shared" si="299"/>
        <v>B1</v>
      </c>
      <c r="DK281" s="430" t="str">
        <f t="shared" si="300"/>
        <v>A2</v>
      </c>
      <c r="DL281" s="430" t="str">
        <f t="shared" si="301"/>
        <v>A2</v>
      </c>
    </row>
    <row r="282" spans="1:116" ht="15" customHeight="1">
      <c r="A282" s="686"/>
      <c r="B282" s="425">
        <f>'STUDENT PROFILE'!$A$22</f>
        <v>16</v>
      </c>
      <c r="C282" s="426" t="str">
        <f>'STUDENT PROFILE'!$C$22</f>
        <v>Ritu</v>
      </c>
      <c r="D282" s="427">
        <f>'STUDENT PROFILE'!$D$22</f>
        <v>2745</v>
      </c>
      <c r="E282" s="428">
        <v>6</v>
      </c>
      <c r="F282" s="428">
        <v>6</v>
      </c>
      <c r="G282" s="428">
        <v>6</v>
      </c>
      <c r="H282" s="428"/>
      <c r="I282" s="428"/>
      <c r="J282" s="428">
        <v>35</v>
      </c>
      <c r="K282" s="429">
        <f t="shared" si="253"/>
        <v>53</v>
      </c>
      <c r="L282" s="429">
        <f t="shared" si="254"/>
        <v>67</v>
      </c>
      <c r="M282" s="430" t="str">
        <f t="shared" si="255"/>
        <v>B2</v>
      </c>
      <c r="N282" s="430" t="str">
        <f t="shared" si="256"/>
        <v>7</v>
      </c>
      <c r="O282" s="728"/>
      <c r="P282" s="425">
        <f>'STUDENT PROFILE'!$A$22</f>
        <v>16</v>
      </c>
      <c r="Q282" s="426" t="str">
        <f>'STUDENT PROFILE'!$C$22</f>
        <v>Ritu</v>
      </c>
      <c r="R282" s="427">
        <f>'STUDENT PROFILE'!$D$22</f>
        <v>2745</v>
      </c>
      <c r="S282" s="428">
        <v>6</v>
      </c>
      <c r="T282" s="428">
        <v>6</v>
      </c>
      <c r="U282" s="428">
        <v>6</v>
      </c>
      <c r="V282" s="428"/>
      <c r="W282" s="428"/>
      <c r="X282" s="428">
        <v>35</v>
      </c>
      <c r="Y282" s="429">
        <f t="shared" si="257"/>
        <v>53</v>
      </c>
      <c r="Z282" s="429">
        <f t="shared" si="258"/>
        <v>67</v>
      </c>
      <c r="AA282" s="430" t="str">
        <f t="shared" si="259"/>
        <v>B2</v>
      </c>
      <c r="AB282" s="430" t="str">
        <f t="shared" si="260"/>
        <v>7</v>
      </c>
      <c r="AC282" s="770"/>
      <c r="AD282" s="425">
        <f>'STUDENT PROFILE'!$A$22</f>
        <v>16</v>
      </c>
      <c r="AE282" s="426" t="str">
        <f>'STUDENT PROFILE'!$C$22</f>
        <v>Ritu</v>
      </c>
      <c r="AF282" s="427">
        <f>'STUDENT PROFILE'!$D$22</f>
        <v>2745</v>
      </c>
      <c r="AG282" s="431">
        <v>70</v>
      </c>
      <c r="AH282" s="429">
        <f t="shared" si="261"/>
        <v>62.999999999999993</v>
      </c>
      <c r="AI282" s="429">
        <f t="shared" si="262"/>
        <v>70</v>
      </c>
      <c r="AJ282" s="430" t="str">
        <f t="shared" si="263"/>
        <v>B2</v>
      </c>
      <c r="AK282" s="430" t="str">
        <f t="shared" si="264"/>
        <v>7</v>
      </c>
      <c r="AL282" s="429">
        <f t="shared" si="265"/>
        <v>6.7</v>
      </c>
      <c r="AM282" s="429">
        <f t="shared" si="266"/>
        <v>6.7</v>
      </c>
      <c r="AN282" s="429">
        <f t="shared" si="267"/>
        <v>21</v>
      </c>
      <c r="AO282" s="430">
        <f t="shared" si="268"/>
        <v>35</v>
      </c>
      <c r="AP282" s="430" t="str">
        <f t="shared" si="269"/>
        <v>B2</v>
      </c>
      <c r="AQ282" s="686"/>
      <c r="AR282" s="425">
        <f>'STUDENT PROFILE'!$A$22</f>
        <v>16</v>
      </c>
      <c r="AS282" s="426" t="str">
        <f>'STUDENT PROFILE'!$C$22</f>
        <v>Ritu</v>
      </c>
      <c r="AT282" s="427">
        <f>'STUDENT PROFILE'!$D$22</f>
        <v>2745</v>
      </c>
      <c r="AU282" s="428">
        <v>6</v>
      </c>
      <c r="AV282" s="428">
        <v>6</v>
      </c>
      <c r="AW282" s="428">
        <v>6</v>
      </c>
      <c r="AX282" s="428"/>
      <c r="AY282" s="428"/>
      <c r="AZ282" s="428">
        <v>35</v>
      </c>
      <c r="BA282" s="429">
        <f t="shared" si="270"/>
        <v>53</v>
      </c>
      <c r="BB282" s="429">
        <f t="shared" si="271"/>
        <v>67</v>
      </c>
      <c r="BC282" s="430" t="str">
        <f t="shared" si="272"/>
        <v>B2</v>
      </c>
      <c r="BD282" s="430" t="str">
        <f t="shared" si="273"/>
        <v>7</v>
      </c>
      <c r="BE282" s="686"/>
      <c r="BF282" s="425">
        <f>'STUDENT PROFILE'!$A$22</f>
        <v>16</v>
      </c>
      <c r="BG282" s="426" t="str">
        <f>'STUDENT PROFILE'!$C$22</f>
        <v>Ritu</v>
      </c>
      <c r="BH282" s="427">
        <f>'STUDENT PROFILE'!$D$22</f>
        <v>2745</v>
      </c>
      <c r="BI282" s="428">
        <v>6</v>
      </c>
      <c r="BJ282" s="428">
        <v>6</v>
      </c>
      <c r="BK282" s="428">
        <v>6</v>
      </c>
      <c r="BL282" s="428"/>
      <c r="BM282" s="428"/>
      <c r="BN282" s="428">
        <v>35</v>
      </c>
      <c r="BO282" s="429">
        <f t="shared" si="302"/>
        <v>53</v>
      </c>
      <c r="BP282" s="429">
        <f t="shared" si="274"/>
        <v>67</v>
      </c>
      <c r="BQ282" s="430" t="str">
        <f t="shared" si="275"/>
        <v>B2</v>
      </c>
      <c r="BR282" s="430" t="str">
        <f t="shared" si="276"/>
        <v>7</v>
      </c>
      <c r="BS282" s="686"/>
      <c r="BT282" s="464">
        <f>'STUDENT PROFILE'!$A$22</f>
        <v>16</v>
      </c>
      <c r="BU282" s="465" t="str">
        <f>'STUDENT PROFILE'!$C$22</f>
        <v>Ritu</v>
      </c>
      <c r="BV282" s="466">
        <f>'STUDENT PROFILE'!$D$22</f>
        <v>2745</v>
      </c>
      <c r="BW282" s="431">
        <v>70</v>
      </c>
      <c r="BX282" s="429">
        <f t="shared" si="277"/>
        <v>79</v>
      </c>
      <c r="BY282" s="429">
        <f t="shared" si="278"/>
        <v>88</v>
      </c>
      <c r="BZ282" s="430" t="str">
        <f t="shared" si="279"/>
        <v>A2</v>
      </c>
      <c r="CA282" s="430" t="str">
        <f t="shared" si="280"/>
        <v>9</v>
      </c>
      <c r="CB282" s="429">
        <f t="shared" si="281"/>
        <v>6.7</v>
      </c>
      <c r="CC282" s="429">
        <f t="shared" si="282"/>
        <v>6.7</v>
      </c>
      <c r="CD282" s="429">
        <f t="shared" si="283"/>
        <v>26.4</v>
      </c>
      <c r="CE282" s="430">
        <f t="shared" si="284"/>
        <v>40</v>
      </c>
      <c r="CF282" s="430" t="str">
        <f t="shared" si="285"/>
        <v>B1</v>
      </c>
      <c r="CG282" s="686"/>
      <c r="CH282" s="425">
        <f>'STUDENT PROFILE'!$A$22</f>
        <v>16</v>
      </c>
      <c r="CI282" s="426" t="str">
        <f>'STUDENT PROFILE'!$C$22</f>
        <v>Ritu</v>
      </c>
      <c r="CJ282" s="427">
        <f>'STUDENT PROFILE'!$D$22</f>
        <v>2745</v>
      </c>
      <c r="CK282" s="429">
        <f t="shared" si="244"/>
        <v>6.7</v>
      </c>
      <c r="CL282" s="429">
        <f t="shared" si="245"/>
        <v>6.7</v>
      </c>
      <c r="CM282" s="429">
        <f t="shared" si="246"/>
        <v>21</v>
      </c>
      <c r="CN282" s="430">
        <f t="shared" si="247"/>
        <v>35</v>
      </c>
      <c r="CO282" s="429">
        <f t="shared" si="248"/>
        <v>6.7</v>
      </c>
      <c r="CP282" s="429">
        <f t="shared" si="249"/>
        <v>6.7</v>
      </c>
      <c r="CQ282" s="429">
        <f t="shared" si="250"/>
        <v>26.4</v>
      </c>
      <c r="CR282" s="433">
        <f t="shared" si="251"/>
        <v>40</v>
      </c>
      <c r="CS282" s="433">
        <f t="shared" si="286"/>
        <v>67</v>
      </c>
      <c r="CT282" s="433">
        <f t="shared" si="287"/>
        <v>79</v>
      </c>
      <c r="CU282" s="430">
        <f t="shared" si="288"/>
        <v>75</v>
      </c>
      <c r="CV282" s="430" t="str">
        <f t="shared" si="289"/>
        <v>B1</v>
      </c>
      <c r="CW282" s="430" t="str">
        <f t="shared" si="290"/>
        <v>8</v>
      </c>
      <c r="CX282" s="686"/>
      <c r="CY282" s="425">
        <f>'STUDENT PROFILE'!$A$22</f>
        <v>16</v>
      </c>
      <c r="CZ282" s="426" t="str">
        <f>'STUDENT PROFILE'!$C$22</f>
        <v>Ritu</v>
      </c>
      <c r="DA282" s="427">
        <f>'STUDENT PROFILE'!$D$22</f>
        <v>2745</v>
      </c>
      <c r="DB282" s="429" t="str">
        <f t="shared" si="291"/>
        <v>B2</v>
      </c>
      <c r="DC282" s="429" t="str">
        <f t="shared" si="292"/>
        <v>B2</v>
      </c>
      <c r="DD282" s="429" t="str">
        <f t="shared" si="293"/>
        <v>B2</v>
      </c>
      <c r="DE282" s="430" t="str">
        <f t="shared" si="294"/>
        <v>B2</v>
      </c>
      <c r="DF282" s="429" t="str">
        <f t="shared" si="295"/>
        <v>B2</v>
      </c>
      <c r="DG282" s="429" t="str">
        <f t="shared" si="296"/>
        <v>B2</v>
      </c>
      <c r="DH282" s="429" t="str">
        <f t="shared" si="297"/>
        <v>A2</v>
      </c>
      <c r="DI282" s="433" t="str">
        <f t="shared" si="298"/>
        <v>B1</v>
      </c>
      <c r="DJ282" s="430" t="str">
        <f t="shared" si="299"/>
        <v>B2</v>
      </c>
      <c r="DK282" s="430" t="str">
        <f t="shared" si="300"/>
        <v>B1</v>
      </c>
      <c r="DL282" s="430" t="str">
        <f t="shared" si="301"/>
        <v>B1</v>
      </c>
    </row>
    <row r="283" spans="1:116" ht="15" customHeight="1">
      <c r="A283" s="686"/>
      <c r="B283" s="425">
        <f>'STUDENT PROFILE'!$A$23</f>
        <v>17</v>
      </c>
      <c r="C283" s="426" t="str">
        <f>'STUDENT PROFILE'!$C$23</f>
        <v>Pooja Kumari</v>
      </c>
      <c r="D283" s="427">
        <f>'STUDENT PROFILE'!$D$23</f>
        <v>2746</v>
      </c>
      <c r="E283" s="428">
        <v>6</v>
      </c>
      <c r="F283" s="428">
        <v>6</v>
      </c>
      <c r="G283" s="428">
        <v>6</v>
      </c>
      <c r="H283" s="428"/>
      <c r="I283" s="428"/>
      <c r="J283" s="428">
        <v>35</v>
      </c>
      <c r="K283" s="429">
        <f t="shared" si="253"/>
        <v>53</v>
      </c>
      <c r="L283" s="429">
        <f t="shared" si="254"/>
        <v>67</v>
      </c>
      <c r="M283" s="430" t="str">
        <f t="shared" si="255"/>
        <v>B2</v>
      </c>
      <c r="N283" s="430" t="str">
        <f t="shared" si="256"/>
        <v>7</v>
      </c>
      <c r="O283" s="728"/>
      <c r="P283" s="425">
        <f>'STUDENT PROFILE'!$A$23</f>
        <v>17</v>
      </c>
      <c r="Q283" s="426" t="str">
        <f>'STUDENT PROFILE'!$C$23</f>
        <v>Pooja Kumari</v>
      </c>
      <c r="R283" s="427">
        <f>'STUDENT PROFILE'!$D$23</f>
        <v>2746</v>
      </c>
      <c r="S283" s="428">
        <v>6</v>
      </c>
      <c r="T283" s="428">
        <v>6</v>
      </c>
      <c r="U283" s="428">
        <v>6</v>
      </c>
      <c r="V283" s="428"/>
      <c r="W283" s="428"/>
      <c r="X283" s="428">
        <v>35</v>
      </c>
      <c r="Y283" s="429">
        <f t="shared" si="257"/>
        <v>53</v>
      </c>
      <c r="Z283" s="429">
        <f t="shared" si="258"/>
        <v>67</v>
      </c>
      <c r="AA283" s="430" t="str">
        <f t="shared" si="259"/>
        <v>B2</v>
      </c>
      <c r="AB283" s="430" t="str">
        <f t="shared" si="260"/>
        <v>7</v>
      </c>
      <c r="AC283" s="770"/>
      <c r="AD283" s="425">
        <f>'STUDENT PROFILE'!$A$23</f>
        <v>17</v>
      </c>
      <c r="AE283" s="426" t="str">
        <f>'STUDENT PROFILE'!$C$23</f>
        <v>Pooja Kumari</v>
      </c>
      <c r="AF283" s="427">
        <f>'STUDENT PROFILE'!$D$23</f>
        <v>2746</v>
      </c>
      <c r="AG283" s="431">
        <v>70</v>
      </c>
      <c r="AH283" s="429">
        <f t="shared" si="261"/>
        <v>62.999999999999993</v>
      </c>
      <c r="AI283" s="429">
        <f t="shared" si="262"/>
        <v>70</v>
      </c>
      <c r="AJ283" s="430" t="str">
        <f t="shared" si="263"/>
        <v>B2</v>
      </c>
      <c r="AK283" s="430" t="str">
        <f t="shared" si="264"/>
        <v>7</v>
      </c>
      <c r="AL283" s="429">
        <f t="shared" si="265"/>
        <v>6.7</v>
      </c>
      <c r="AM283" s="429">
        <f t="shared" si="266"/>
        <v>6.7</v>
      </c>
      <c r="AN283" s="429">
        <f t="shared" si="267"/>
        <v>21</v>
      </c>
      <c r="AO283" s="430">
        <f t="shared" si="268"/>
        <v>35</v>
      </c>
      <c r="AP283" s="430" t="str">
        <f t="shared" si="269"/>
        <v>B2</v>
      </c>
      <c r="AQ283" s="686"/>
      <c r="AR283" s="425">
        <f>'STUDENT PROFILE'!$A$23</f>
        <v>17</v>
      </c>
      <c r="AS283" s="426" t="str">
        <f>'STUDENT PROFILE'!$C$23</f>
        <v>Pooja Kumari</v>
      </c>
      <c r="AT283" s="427">
        <f>'STUDENT PROFILE'!$D$23</f>
        <v>2746</v>
      </c>
      <c r="AU283" s="428">
        <v>6</v>
      </c>
      <c r="AV283" s="428">
        <v>6</v>
      </c>
      <c r="AW283" s="428">
        <v>6</v>
      </c>
      <c r="AX283" s="428"/>
      <c r="AY283" s="428"/>
      <c r="AZ283" s="428">
        <v>35</v>
      </c>
      <c r="BA283" s="429">
        <f t="shared" si="270"/>
        <v>53</v>
      </c>
      <c r="BB283" s="429">
        <f t="shared" si="271"/>
        <v>67</v>
      </c>
      <c r="BC283" s="430" t="str">
        <f t="shared" si="272"/>
        <v>B2</v>
      </c>
      <c r="BD283" s="430" t="str">
        <f t="shared" si="273"/>
        <v>7</v>
      </c>
      <c r="BE283" s="686"/>
      <c r="BF283" s="425">
        <f>'STUDENT PROFILE'!$A$23</f>
        <v>17</v>
      </c>
      <c r="BG283" s="426" t="str">
        <f>'STUDENT PROFILE'!$C$23</f>
        <v>Pooja Kumari</v>
      </c>
      <c r="BH283" s="427">
        <f>'STUDENT PROFILE'!$D$23</f>
        <v>2746</v>
      </c>
      <c r="BI283" s="428">
        <v>6</v>
      </c>
      <c r="BJ283" s="428">
        <v>6</v>
      </c>
      <c r="BK283" s="428">
        <v>6</v>
      </c>
      <c r="BL283" s="428"/>
      <c r="BM283" s="428"/>
      <c r="BN283" s="428">
        <v>35</v>
      </c>
      <c r="BO283" s="429">
        <f t="shared" si="302"/>
        <v>53</v>
      </c>
      <c r="BP283" s="429">
        <f t="shared" si="274"/>
        <v>67</v>
      </c>
      <c r="BQ283" s="430" t="str">
        <f t="shared" si="275"/>
        <v>B2</v>
      </c>
      <c r="BR283" s="430" t="str">
        <f t="shared" si="276"/>
        <v>7</v>
      </c>
      <c r="BS283" s="686"/>
      <c r="BT283" s="464">
        <f>'STUDENT PROFILE'!$A$23</f>
        <v>17</v>
      </c>
      <c r="BU283" s="465" t="str">
        <f>'STUDENT PROFILE'!$C$23</f>
        <v>Pooja Kumari</v>
      </c>
      <c r="BV283" s="466">
        <f>'STUDENT PROFILE'!$D$23</f>
        <v>2746</v>
      </c>
      <c r="BW283" s="431">
        <v>70</v>
      </c>
      <c r="BX283" s="429">
        <f t="shared" si="277"/>
        <v>79</v>
      </c>
      <c r="BY283" s="429">
        <f t="shared" si="278"/>
        <v>88</v>
      </c>
      <c r="BZ283" s="430" t="str">
        <f t="shared" si="279"/>
        <v>A2</v>
      </c>
      <c r="CA283" s="430" t="str">
        <f t="shared" si="280"/>
        <v>9</v>
      </c>
      <c r="CB283" s="429">
        <f t="shared" si="281"/>
        <v>6.7</v>
      </c>
      <c r="CC283" s="429">
        <f t="shared" si="282"/>
        <v>6.7</v>
      </c>
      <c r="CD283" s="429">
        <f t="shared" si="283"/>
        <v>26.4</v>
      </c>
      <c r="CE283" s="430">
        <f t="shared" si="284"/>
        <v>40</v>
      </c>
      <c r="CF283" s="430" t="str">
        <f t="shared" si="285"/>
        <v>B1</v>
      </c>
      <c r="CG283" s="686"/>
      <c r="CH283" s="425">
        <f>'STUDENT PROFILE'!$A$23</f>
        <v>17</v>
      </c>
      <c r="CI283" s="426" t="str">
        <f>'STUDENT PROFILE'!$C$23</f>
        <v>Pooja Kumari</v>
      </c>
      <c r="CJ283" s="427">
        <f>'STUDENT PROFILE'!$D$23</f>
        <v>2746</v>
      </c>
      <c r="CK283" s="429">
        <f t="shared" si="244"/>
        <v>6.7</v>
      </c>
      <c r="CL283" s="429">
        <f t="shared" si="245"/>
        <v>6.7</v>
      </c>
      <c r="CM283" s="429">
        <f t="shared" si="246"/>
        <v>21</v>
      </c>
      <c r="CN283" s="430">
        <f t="shared" si="247"/>
        <v>35</v>
      </c>
      <c r="CO283" s="429">
        <f t="shared" si="248"/>
        <v>6.7</v>
      </c>
      <c r="CP283" s="429">
        <f t="shared" si="249"/>
        <v>6.7</v>
      </c>
      <c r="CQ283" s="429">
        <f t="shared" si="250"/>
        <v>26.4</v>
      </c>
      <c r="CR283" s="433">
        <f t="shared" si="251"/>
        <v>40</v>
      </c>
      <c r="CS283" s="433">
        <f t="shared" si="286"/>
        <v>67</v>
      </c>
      <c r="CT283" s="433">
        <f t="shared" si="287"/>
        <v>79</v>
      </c>
      <c r="CU283" s="430">
        <f t="shared" si="288"/>
        <v>75</v>
      </c>
      <c r="CV283" s="430" t="str">
        <f t="shared" si="289"/>
        <v>B1</v>
      </c>
      <c r="CW283" s="430" t="str">
        <f t="shared" si="290"/>
        <v>8</v>
      </c>
      <c r="CX283" s="686"/>
      <c r="CY283" s="425">
        <f>'STUDENT PROFILE'!$A$23</f>
        <v>17</v>
      </c>
      <c r="CZ283" s="426" t="str">
        <f>'STUDENT PROFILE'!$C$23</f>
        <v>Pooja Kumari</v>
      </c>
      <c r="DA283" s="427">
        <f>'STUDENT PROFILE'!$D$23</f>
        <v>2746</v>
      </c>
      <c r="DB283" s="429" t="str">
        <f t="shared" si="291"/>
        <v>B2</v>
      </c>
      <c r="DC283" s="429" t="str">
        <f t="shared" si="292"/>
        <v>B2</v>
      </c>
      <c r="DD283" s="429" t="str">
        <f t="shared" si="293"/>
        <v>B2</v>
      </c>
      <c r="DE283" s="430" t="str">
        <f t="shared" si="294"/>
        <v>B2</v>
      </c>
      <c r="DF283" s="429" t="str">
        <f t="shared" si="295"/>
        <v>B2</v>
      </c>
      <c r="DG283" s="429" t="str">
        <f t="shared" si="296"/>
        <v>B2</v>
      </c>
      <c r="DH283" s="429" t="str">
        <f t="shared" si="297"/>
        <v>A2</v>
      </c>
      <c r="DI283" s="433" t="str">
        <f t="shared" si="298"/>
        <v>B1</v>
      </c>
      <c r="DJ283" s="430" t="str">
        <f t="shared" si="299"/>
        <v>B2</v>
      </c>
      <c r="DK283" s="430" t="str">
        <f t="shared" si="300"/>
        <v>B1</v>
      </c>
      <c r="DL283" s="430" t="str">
        <f t="shared" si="301"/>
        <v>B1</v>
      </c>
    </row>
    <row r="284" spans="1:116" ht="15" customHeight="1">
      <c r="A284" s="686"/>
      <c r="B284" s="425">
        <f>'STUDENT PROFILE'!$A$24</f>
        <v>18</v>
      </c>
      <c r="C284" s="426" t="str">
        <f>'STUDENT PROFILE'!$C$24</f>
        <v>Dheeraj Kumar</v>
      </c>
      <c r="D284" s="427">
        <f>'STUDENT PROFILE'!$D$24</f>
        <v>2747</v>
      </c>
      <c r="E284" s="428">
        <v>6</v>
      </c>
      <c r="F284" s="428">
        <v>6</v>
      </c>
      <c r="G284" s="428">
        <v>6</v>
      </c>
      <c r="H284" s="428"/>
      <c r="I284" s="428"/>
      <c r="J284" s="428">
        <v>35</v>
      </c>
      <c r="K284" s="429">
        <f t="shared" si="253"/>
        <v>53</v>
      </c>
      <c r="L284" s="429">
        <f t="shared" si="254"/>
        <v>67</v>
      </c>
      <c r="M284" s="430" t="str">
        <f t="shared" si="255"/>
        <v>B2</v>
      </c>
      <c r="N284" s="430" t="str">
        <f t="shared" si="256"/>
        <v>7</v>
      </c>
      <c r="O284" s="728"/>
      <c r="P284" s="425">
        <f>'STUDENT PROFILE'!$A$24</f>
        <v>18</v>
      </c>
      <c r="Q284" s="426" t="str">
        <f>'STUDENT PROFILE'!$C$24</f>
        <v>Dheeraj Kumar</v>
      </c>
      <c r="R284" s="427">
        <f>'STUDENT PROFILE'!$D$24</f>
        <v>2747</v>
      </c>
      <c r="S284" s="428">
        <v>6</v>
      </c>
      <c r="T284" s="428">
        <v>6</v>
      </c>
      <c r="U284" s="428">
        <v>6</v>
      </c>
      <c r="V284" s="428"/>
      <c r="W284" s="428"/>
      <c r="X284" s="428">
        <v>35</v>
      </c>
      <c r="Y284" s="429">
        <f t="shared" si="257"/>
        <v>53</v>
      </c>
      <c r="Z284" s="429">
        <f t="shared" si="258"/>
        <v>67</v>
      </c>
      <c r="AA284" s="430" t="str">
        <f t="shared" si="259"/>
        <v>B2</v>
      </c>
      <c r="AB284" s="430" t="str">
        <f t="shared" si="260"/>
        <v>7</v>
      </c>
      <c r="AC284" s="770"/>
      <c r="AD284" s="425">
        <f>'STUDENT PROFILE'!$A$24</f>
        <v>18</v>
      </c>
      <c r="AE284" s="426" t="str">
        <f>'STUDENT PROFILE'!$C$24</f>
        <v>Dheeraj Kumar</v>
      </c>
      <c r="AF284" s="427">
        <f>'STUDENT PROFILE'!$D$24</f>
        <v>2747</v>
      </c>
      <c r="AG284" s="431">
        <v>70</v>
      </c>
      <c r="AH284" s="429">
        <f t="shared" si="261"/>
        <v>62.999999999999993</v>
      </c>
      <c r="AI284" s="429">
        <f t="shared" si="262"/>
        <v>70</v>
      </c>
      <c r="AJ284" s="430" t="str">
        <f t="shared" si="263"/>
        <v>B2</v>
      </c>
      <c r="AK284" s="430" t="str">
        <f t="shared" si="264"/>
        <v>7</v>
      </c>
      <c r="AL284" s="429">
        <f t="shared" si="265"/>
        <v>6.7</v>
      </c>
      <c r="AM284" s="429">
        <f t="shared" si="266"/>
        <v>6.7</v>
      </c>
      <c r="AN284" s="429">
        <f t="shared" si="267"/>
        <v>21</v>
      </c>
      <c r="AO284" s="430">
        <f t="shared" si="268"/>
        <v>35</v>
      </c>
      <c r="AP284" s="430" t="str">
        <f t="shared" si="269"/>
        <v>B2</v>
      </c>
      <c r="AQ284" s="686"/>
      <c r="AR284" s="425">
        <f>'STUDENT PROFILE'!$A$24</f>
        <v>18</v>
      </c>
      <c r="AS284" s="426" t="str">
        <f>'STUDENT PROFILE'!$C$24</f>
        <v>Dheeraj Kumar</v>
      </c>
      <c r="AT284" s="427">
        <f>'STUDENT PROFILE'!$D$24</f>
        <v>2747</v>
      </c>
      <c r="AU284" s="428">
        <v>6</v>
      </c>
      <c r="AV284" s="428">
        <v>6</v>
      </c>
      <c r="AW284" s="428">
        <v>6</v>
      </c>
      <c r="AX284" s="428"/>
      <c r="AY284" s="428"/>
      <c r="AZ284" s="428">
        <v>35</v>
      </c>
      <c r="BA284" s="429">
        <f t="shared" si="270"/>
        <v>53</v>
      </c>
      <c r="BB284" s="429">
        <f t="shared" si="271"/>
        <v>67</v>
      </c>
      <c r="BC284" s="430" t="str">
        <f t="shared" si="272"/>
        <v>B2</v>
      </c>
      <c r="BD284" s="430" t="str">
        <f t="shared" si="273"/>
        <v>7</v>
      </c>
      <c r="BE284" s="686"/>
      <c r="BF284" s="425">
        <f>'STUDENT PROFILE'!$A$24</f>
        <v>18</v>
      </c>
      <c r="BG284" s="426" t="str">
        <f>'STUDENT PROFILE'!$C$24</f>
        <v>Dheeraj Kumar</v>
      </c>
      <c r="BH284" s="427">
        <f>'STUDENT PROFILE'!$D$24</f>
        <v>2747</v>
      </c>
      <c r="BI284" s="428">
        <v>6</v>
      </c>
      <c r="BJ284" s="428">
        <v>6</v>
      </c>
      <c r="BK284" s="428">
        <v>6</v>
      </c>
      <c r="BL284" s="428"/>
      <c r="BM284" s="428"/>
      <c r="BN284" s="428">
        <v>35</v>
      </c>
      <c r="BO284" s="429">
        <f t="shared" si="302"/>
        <v>53</v>
      </c>
      <c r="BP284" s="429">
        <f t="shared" si="274"/>
        <v>67</v>
      </c>
      <c r="BQ284" s="430" t="str">
        <f t="shared" si="275"/>
        <v>B2</v>
      </c>
      <c r="BR284" s="430" t="str">
        <f t="shared" si="276"/>
        <v>7</v>
      </c>
      <c r="BS284" s="686"/>
      <c r="BT284" s="464">
        <f>'STUDENT PROFILE'!$A$24</f>
        <v>18</v>
      </c>
      <c r="BU284" s="465" t="str">
        <f>'STUDENT PROFILE'!$C$24</f>
        <v>Dheeraj Kumar</v>
      </c>
      <c r="BV284" s="466">
        <f>'STUDENT PROFILE'!$D$24</f>
        <v>2747</v>
      </c>
      <c r="BW284" s="431">
        <v>70</v>
      </c>
      <c r="BX284" s="429">
        <f t="shared" si="277"/>
        <v>79</v>
      </c>
      <c r="BY284" s="429">
        <f t="shared" si="278"/>
        <v>88</v>
      </c>
      <c r="BZ284" s="430" t="str">
        <f t="shared" si="279"/>
        <v>A2</v>
      </c>
      <c r="CA284" s="430" t="str">
        <f t="shared" si="280"/>
        <v>9</v>
      </c>
      <c r="CB284" s="429">
        <f t="shared" si="281"/>
        <v>6.7</v>
      </c>
      <c r="CC284" s="429">
        <f t="shared" si="282"/>
        <v>6.7</v>
      </c>
      <c r="CD284" s="429">
        <f t="shared" si="283"/>
        <v>26.4</v>
      </c>
      <c r="CE284" s="430">
        <f t="shared" si="284"/>
        <v>40</v>
      </c>
      <c r="CF284" s="430" t="str">
        <f t="shared" si="285"/>
        <v>B1</v>
      </c>
      <c r="CG284" s="686"/>
      <c r="CH284" s="425">
        <f>'STUDENT PROFILE'!$A$24</f>
        <v>18</v>
      </c>
      <c r="CI284" s="426" t="str">
        <f>'STUDENT PROFILE'!$C$24</f>
        <v>Dheeraj Kumar</v>
      </c>
      <c r="CJ284" s="427">
        <f>'STUDENT PROFILE'!$D$24</f>
        <v>2747</v>
      </c>
      <c r="CK284" s="429">
        <f t="shared" si="244"/>
        <v>6.7</v>
      </c>
      <c r="CL284" s="429">
        <f t="shared" si="245"/>
        <v>6.7</v>
      </c>
      <c r="CM284" s="429">
        <f t="shared" si="246"/>
        <v>21</v>
      </c>
      <c r="CN284" s="430">
        <f t="shared" si="247"/>
        <v>35</v>
      </c>
      <c r="CO284" s="429">
        <f t="shared" si="248"/>
        <v>6.7</v>
      </c>
      <c r="CP284" s="429">
        <f t="shared" si="249"/>
        <v>6.7</v>
      </c>
      <c r="CQ284" s="429">
        <f t="shared" si="250"/>
        <v>26.4</v>
      </c>
      <c r="CR284" s="433">
        <f t="shared" si="251"/>
        <v>40</v>
      </c>
      <c r="CS284" s="433">
        <f t="shared" si="286"/>
        <v>67</v>
      </c>
      <c r="CT284" s="433">
        <f t="shared" si="287"/>
        <v>79</v>
      </c>
      <c r="CU284" s="430">
        <f t="shared" si="288"/>
        <v>75</v>
      </c>
      <c r="CV284" s="430" t="str">
        <f t="shared" si="289"/>
        <v>B1</v>
      </c>
      <c r="CW284" s="430" t="str">
        <f t="shared" si="290"/>
        <v>8</v>
      </c>
      <c r="CX284" s="686"/>
      <c r="CY284" s="425">
        <f>'STUDENT PROFILE'!$A$24</f>
        <v>18</v>
      </c>
      <c r="CZ284" s="426" t="str">
        <f>'STUDENT PROFILE'!$C$24</f>
        <v>Dheeraj Kumar</v>
      </c>
      <c r="DA284" s="427">
        <f>'STUDENT PROFILE'!$D$24</f>
        <v>2747</v>
      </c>
      <c r="DB284" s="429" t="str">
        <f t="shared" si="291"/>
        <v>B2</v>
      </c>
      <c r="DC284" s="429" t="str">
        <f t="shared" si="292"/>
        <v>B2</v>
      </c>
      <c r="DD284" s="429" t="str">
        <f t="shared" si="293"/>
        <v>B2</v>
      </c>
      <c r="DE284" s="430" t="str">
        <f t="shared" si="294"/>
        <v>B2</v>
      </c>
      <c r="DF284" s="429" t="str">
        <f t="shared" si="295"/>
        <v>B2</v>
      </c>
      <c r="DG284" s="429" t="str">
        <f t="shared" si="296"/>
        <v>B2</v>
      </c>
      <c r="DH284" s="429" t="str">
        <f t="shared" si="297"/>
        <v>A2</v>
      </c>
      <c r="DI284" s="433" t="str">
        <f t="shared" si="298"/>
        <v>B1</v>
      </c>
      <c r="DJ284" s="430" t="str">
        <f t="shared" si="299"/>
        <v>B2</v>
      </c>
      <c r="DK284" s="430" t="str">
        <f t="shared" si="300"/>
        <v>B1</v>
      </c>
      <c r="DL284" s="430" t="str">
        <f t="shared" si="301"/>
        <v>B1</v>
      </c>
    </row>
    <row r="285" spans="1:116" ht="15" customHeight="1">
      <c r="A285" s="686"/>
      <c r="B285" s="425">
        <f>'STUDENT PROFILE'!$A$25</f>
        <v>19</v>
      </c>
      <c r="C285" s="426" t="str">
        <f>'STUDENT PROFILE'!$C$25</f>
        <v>Rohit</v>
      </c>
      <c r="D285" s="427">
        <f>'STUDENT PROFILE'!$D$25</f>
        <v>2748</v>
      </c>
      <c r="E285" s="428">
        <v>6</v>
      </c>
      <c r="F285" s="428">
        <v>6</v>
      </c>
      <c r="G285" s="428">
        <v>6</v>
      </c>
      <c r="H285" s="428"/>
      <c r="I285" s="428"/>
      <c r="J285" s="428">
        <v>35</v>
      </c>
      <c r="K285" s="429">
        <f t="shared" si="253"/>
        <v>53</v>
      </c>
      <c r="L285" s="429">
        <f t="shared" si="254"/>
        <v>67</v>
      </c>
      <c r="M285" s="430" t="str">
        <f t="shared" si="255"/>
        <v>B2</v>
      </c>
      <c r="N285" s="430" t="str">
        <f t="shared" si="256"/>
        <v>7</v>
      </c>
      <c r="O285" s="728"/>
      <c r="P285" s="425">
        <f>'STUDENT PROFILE'!$A$25</f>
        <v>19</v>
      </c>
      <c r="Q285" s="426" t="str">
        <f>'STUDENT PROFILE'!$C$25</f>
        <v>Rohit</v>
      </c>
      <c r="R285" s="427">
        <f>'STUDENT PROFILE'!$D$25</f>
        <v>2748</v>
      </c>
      <c r="S285" s="428">
        <v>6</v>
      </c>
      <c r="T285" s="428">
        <v>6</v>
      </c>
      <c r="U285" s="428">
        <v>6</v>
      </c>
      <c r="V285" s="428"/>
      <c r="W285" s="428"/>
      <c r="X285" s="428">
        <v>35</v>
      </c>
      <c r="Y285" s="429">
        <f t="shared" si="257"/>
        <v>53</v>
      </c>
      <c r="Z285" s="429">
        <f t="shared" si="258"/>
        <v>67</v>
      </c>
      <c r="AA285" s="430" t="str">
        <f t="shared" si="259"/>
        <v>B2</v>
      </c>
      <c r="AB285" s="430" t="str">
        <f t="shared" si="260"/>
        <v>7</v>
      </c>
      <c r="AC285" s="770"/>
      <c r="AD285" s="425">
        <f>'STUDENT PROFILE'!$A$25</f>
        <v>19</v>
      </c>
      <c r="AE285" s="426" t="str">
        <f>'STUDENT PROFILE'!$C$25</f>
        <v>Rohit</v>
      </c>
      <c r="AF285" s="427">
        <f>'STUDENT PROFILE'!$D$25</f>
        <v>2748</v>
      </c>
      <c r="AG285" s="431">
        <v>70</v>
      </c>
      <c r="AH285" s="429">
        <f t="shared" si="261"/>
        <v>62.999999999999993</v>
      </c>
      <c r="AI285" s="429">
        <f t="shared" si="262"/>
        <v>70</v>
      </c>
      <c r="AJ285" s="430" t="str">
        <f t="shared" si="263"/>
        <v>B2</v>
      </c>
      <c r="AK285" s="430" t="str">
        <f t="shared" si="264"/>
        <v>7</v>
      </c>
      <c r="AL285" s="429">
        <f t="shared" si="265"/>
        <v>6.7</v>
      </c>
      <c r="AM285" s="429">
        <f t="shared" si="266"/>
        <v>6.7</v>
      </c>
      <c r="AN285" s="429">
        <f t="shared" si="267"/>
        <v>21</v>
      </c>
      <c r="AO285" s="430">
        <f t="shared" si="268"/>
        <v>35</v>
      </c>
      <c r="AP285" s="430" t="str">
        <f t="shared" si="269"/>
        <v>B2</v>
      </c>
      <c r="AQ285" s="686"/>
      <c r="AR285" s="425">
        <f>'STUDENT PROFILE'!$A$25</f>
        <v>19</v>
      </c>
      <c r="AS285" s="426" t="str">
        <f>'STUDENT PROFILE'!$C$25</f>
        <v>Rohit</v>
      </c>
      <c r="AT285" s="427">
        <f>'STUDENT PROFILE'!$D$25</f>
        <v>2748</v>
      </c>
      <c r="AU285" s="428">
        <v>6</v>
      </c>
      <c r="AV285" s="428">
        <v>6</v>
      </c>
      <c r="AW285" s="428">
        <v>6</v>
      </c>
      <c r="AX285" s="428"/>
      <c r="AY285" s="428"/>
      <c r="AZ285" s="428">
        <v>35</v>
      </c>
      <c r="BA285" s="429">
        <f t="shared" si="270"/>
        <v>53</v>
      </c>
      <c r="BB285" s="429">
        <f t="shared" si="271"/>
        <v>67</v>
      </c>
      <c r="BC285" s="430" t="str">
        <f t="shared" si="272"/>
        <v>B2</v>
      </c>
      <c r="BD285" s="430" t="str">
        <f t="shared" si="273"/>
        <v>7</v>
      </c>
      <c r="BE285" s="686"/>
      <c r="BF285" s="425">
        <f>'STUDENT PROFILE'!$A$25</f>
        <v>19</v>
      </c>
      <c r="BG285" s="426" t="str">
        <f>'STUDENT PROFILE'!$C$25</f>
        <v>Rohit</v>
      </c>
      <c r="BH285" s="427">
        <f>'STUDENT PROFILE'!$D$25</f>
        <v>2748</v>
      </c>
      <c r="BI285" s="428">
        <v>6</v>
      </c>
      <c r="BJ285" s="428">
        <v>6</v>
      </c>
      <c r="BK285" s="428">
        <v>6</v>
      </c>
      <c r="BL285" s="428"/>
      <c r="BM285" s="428"/>
      <c r="BN285" s="428">
        <v>35</v>
      </c>
      <c r="BO285" s="429">
        <f t="shared" si="302"/>
        <v>53</v>
      </c>
      <c r="BP285" s="429">
        <f t="shared" si="274"/>
        <v>67</v>
      </c>
      <c r="BQ285" s="430" t="str">
        <f t="shared" si="275"/>
        <v>B2</v>
      </c>
      <c r="BR285" s="430" t="str">
        <f t="shared" si="276"/>
        <v>7</v>
      </c>
      <c r="BS285" s="686"/>
      <c r="BT285" s="464">
        <f>'STUDENT PROFILE'!$A$25</f>
        <v>19</v>
      </c>
      <c r="BU285" s="465" t="str">
        <f>'STUDENT PROFILE'!$C$25</f>
        <v>Rohit</v>
      </c>
      <c r="BV285" s="466">
        <f>'STUDENT PROFILE'!$D$25</f>
        <v>2748</v>
      </c>
      <c r="BW285" s="431">
        <v>70</v>
      </c>
      <c r="BX285" s="429">
        <f t="shared" si="277"/>
        <v>79</v>
      </c>
      <c r="BY285" s="429">
        <f t="shared" si="278"/>
        <v>88</v>
      </c>
      <c r="BZ285" s="430" t="str">
        <f t="shared" si="279"/>
        <v>A2</v>
      </c>
      <c r="CA285" s="430" t="str">
        <f t="shared" si="280"/>
        <v>9</v>
      </c>
      <c r="CB285" s="429">
        <f t="shared" si="281"/>
        <v>6.7</v>
      </c>
      <c r="CC285" s="429">
        <f t="shared" si="282"/>
        <v>6.7</v>
      </c>
      <c r="CD285" s="429">
        <f t="shared" si="283"/>
        <v>26.4</v>
      </c>
      <c r="CE285" s="430">
        <f t="shared" si="284"/>
        <v>40</v>
      </c>
      <c r="CF285" s="430" t="str">
        <f t="shared" si="285"/>
        <v>B1</v>
      </c>
      <c r="CG285" s="686"/>
      <c r="CH285" s="425">
        <f>'STUDENT PROFILE'!$A$25</f>
        <v>19</v>
      </c>
      <c r="CI285" s="426" t="str">
        <f>'STUDENT PROFILE'!$C$25</f>
        <v>Rohit</v>
      </c>
      <c r="CJ285" s="427">
        <f>'STUDENT PROFILE'!$D$25</f>
        <v>2748</v>
      </c>
      <c r="CK285" s="429">
        <f t="shared" si="244"/>
        <v>6.7</v>
      </c>
      <c r="CL285" s="429">
        <f t="shared" si="245"/>
        <v>6.7</v>
      </c>
      <c r="CM285" s="429">
        <f t="shared" si="246"/>
        <v>21</v>
      </c>
      <c r="CN285" s="430">
        <f t="shared" si="247"/>
        <v>35</v>
      </c>
      <c r="CO285" s="429">
        <f t="shared" si="248"/>
        <v>6.7</v>
      </c>
      <c r="CP285" s="429">
        <f t="shared" si="249"/>
        <v>6.7</v>
      </c>
      <c r="CQ285" s="429">
        <f t="shared" si="250"/>
        <v>26.4</v>
      </c>
      <c r="CR285" s="433">
        <f t="shared" si="251"/>
        <v>40</v>
      </c>
      <c r="CS285" s="433">
        <f t="shared" si="286"/>
        <v>67</v>
      </c>
      <c r="CT285" s="433">
        <f t="shared" si="287"/>
        <v>79</v>
      </c>
      <c r="CU285" s="430">
        <f t="shared" si="288"/>
        <v>75</v>
      </c>
      <c r="CV285" s="430" t="str">
        <f t="shared" si="289"/>
        <v>B1</v>
      </c>
      <c r="CW285" s="430" t="str">
        <f t="shared" si="290"/>
        <v>8</v>
      </c>
      <c r="CX285" s="686"/>
      <c r="CY285" s="425">
        <f>'STUDENT PROFILE'!$A$25</f>
        <v>19</v>
      </c>
      <c r="CZ285" s="426" t="str">
        <f>'STUDENT PROFILE'!$C$25</f>
        <v>Rohit</v>
      </c>
      <c r="DA285" s="427">
        <f>'STUDENT PROFILE'!$D$25</f>
        <v>2748</v>
      </c>
      <c r="DB285" s="429" t="str">
        <f t="shared" si="291"/>
        <v>B2</v>
      </c>
      <c r="DC285" s="429" t="str">
        <f t="shared" si="292"/>
        <v>B2</v>
      </c>
      <c r="DD285" s="429" t="str">
        <f t="shared" si="293"/>
        <v>B2</v>
      </c>
      <c r="DE285" s="430" t="str">
        <f t="shared" si="294"/>
        <v>B2</v>
      </c>
      <c r="DF285" s="429" t="str">
        <f t="shared" si="295"/>
        <v>B2</v>
      </c>
      <c r="DG285" s="429" t="str">
        <f t="shared" si="296"/>
        <v>B2</v>
      </c>
      <c r="DH285" s="429" t="str">
        <f t="shared" si="297"/>
        <v>A2</v>
      </c>
      <c r="DI285" s="433" t="str">
        <f t="shared" si="298"/>
        <v>B1</v>
      </c>
      <c r="DJ285" s="430" t="str">
        <f t="shared" si="299"/>
        <v>B2</v>
      </c>
      <c r="DK285" s="430" t="str">
        <f t="shared" si="300"/>
        <v>B1</v>
      </c>
      <c r="DL285" s="430" t="str">
        <f t="shared" si="301"/>
        <v>B1</v>
      </c>
    </row>
    <row r="286" spans="1:116" ht="15" customHeight="1">
      <c r="A286" s="686"/>
      <c r="B286" s="425">
        <f>'STUDENT PROFILE'!$A$26</f>
        <v>20</v>
      </c>
      <c r="C286" s="426" t="str">
        <f>'STUDENT PROFILE'!$C$26</f>
        <v>Rahul</v>
      </c>
      <c r="D286" s="427">
        <f>'STUDENT PROFILE'!$D$26</f>
        <v>2749</v>
      </c>
      <c r="E286" s="428">
        <v>6</v>
      </c>
      <c r="F286" s="428">
        <v>6</v>
      </c>
      <c r="G286" s="428">
        <v>6</v>
      </c>
      <c r="H286" s="428"/>
      <c r="I286" s="428"/>
      <c r="J286" s="428">
        <v>35</v>
      </c>
      <c r="K286" s="429">
        <f t="shared" si="253"/>
        <v>53</v>
      </c>
      <c r="L286" s="429">
        <f t="shared" si="254"/>
        <v>67</v>
      </c>
      <c r="M286" s="430" t="str">
        <f t="shared" si="255"/>
        <v>B2</v>
      </c>
      <c r="N286" s="430" t="str">
        <f t="shared" si="256"/>
        <v>7</v>
      </c>
      <c r="O286" s="728"/>
      <c r="P286" s="425">
        <f>'STUDENT PROFILE'!$A$26</f>
        <v>20</v>
      </c>
      <c r="Q286" s="426" t="str">
        <f>'STUDENT PROFILE'!$C$26</f>
        <v>Rahul</v>
      </c>
      <c r="R286" s="427">
        <f>'STUDENT PROFILE'!$D$26</f>
        <v>2749</v>
      </c>
      <c r="S286" s="428">
        <v>6</v>
      </c>
      <c r="T286" s="428">
        <v>6</v>
      </c>
      <c r="U286" s="428">
        <v>6</v>
      </c>
      <c r="V286" s="428"/>
      <c r="W286" s="428"/>
      <c r="X286" s="428">
        <v>35</v>
      </c>
      <c r="Y286" s="429">
        <f t="shared" si="257"/>
        <v>53</v>
      </c>
      <c r="Z286" s="429">
        <f t="shared" si="258"/>
        <v>67</v>
      </c>
      <c r="AA286" s="430" t="str">
        <f t="shared" si="259"/>
        <v>B2</v>
      </c>
      <c r="AB286" s="430" t="str">
        <f t="shared" si="260"/>
        <v>7</v>
      </c>
      <c r="AC286" s="770"/>
      <c r="AD286" s="425">
        <f>'STUDENT PROFILE'!$A$26</f>
        <v>20</v>
      </c>
      <c r="AE286" s="426" t="str">
        <f>'STUDENT PROFILE'!$C$26</f>
        <v>Rahul</v>
      </c>
      <c r="AF286" s="427">
        <f>'STUDENT PROFILE'!$D$26</f>
        <v>2749</v>
      </c>
      <c r="AG286" s="431">
        <v>70</v>
      </c>
      <c r="AH286" s="429">
        <f t="shared" si="261"/>
        <v>62.999999999999993</v>
      </c>
      <c r="AI286" s="429">
        <f t="shared" si="262"/>
        <v>70</v>
      </c>
      <c r="AJ286" s="430" t="str">
        <f t="shared" si="263"/>
        <v>B2</v>
      </c>
      <c r="AK286" s="430" t="str">
        <f t="shared" si="264"/>
        <v>7</v>
      </c>
      <c r="AL286" s="429">
        <f t="shared" si="265"/>
        <v>6.7</v>
      </c>
      <c r="AM286" s="429">
        <f t="shared" si="266"/>
        <v>6.7</v>
      </c>
      <c r="AN286" s="429">
        <f t="shared" si="267"/>
        <v>21</v>
      </c>
      <c r="AO286" s="430">
        <f t="shared" si="268"/>
        <v>35</v>
      </c>
      <c r="AP286" s="430" t="str">
        <f t="shared" si="269"/>
        <v>B2</v>
      </c>
      <c r="AQ286" s="686"/>
      <c r="AR286" s="425">
        <f>'STUDENT PROFILE'!$A$26</f>
        <v>20</v>
      </c>
      <c r="AS286" s="426" t="str">
        <f>'STUDENT PROFILE'!$C$26</f>
        <v>Rahul</v>
      </c>
      <c r="AT286" s="427">
        <f>'STUDENT PROFILE'!$D$26</f>
        <v>2749</v>
      </c>
      <c r="AU286" s="428">
        <v>6</v>
      </c>
      <c r="AV286" s="428">
        <v>6</v>
      </c>
      <c r="AW286" s="428">
        <v>6</v>
      </c>
      <c r="AX286" s="428"/>
      <c r="AY286" s="428"/>
      <c r="AZ286" s="428">
        <v>35</v>
      </c>
      <c r="BA286" s="429">
        <f t="shared" si="270"/>
        <v>53</v>
      </c>
      <c r="BB286" s="429">
        <f t="shared" si="271"/>
        <v>67</v>
      </c>
      <c r="BC286" s="430" t="str">
        <f t="shared" si="272"/>
        <v>B2</v>
      </c>
      <c r="BD286" s="430" t="str">
        <f t="shared" si="273"/>
        <v>7</v>
      </c>
      <c r="BE286" s="686"/>
      <c r="BF286" s="425">
        <f>'STUDENT PROFILE'!$A$26</f>
        <v>20</v>
      </c>
      <c r="BG286" s="426" t="str">
        <f>'STUDENT PROFILE'!$C$26</f>
        <v>Rahul</v>
      </c>
      <c r="BH286" s="427">
        <f>'STUDENT PROFILE'!$D$26</f>
        <v>2749</v>
      </c>
      <c r="BI286" s="428">
        <v>6</v>
      </c>
      <c r="BJ286" s="428">
        <v>6</v>
      </c>
      <c r="BK286" s="428">
        <v>6</v>
      </c>
      <c r="BL286" s="428"/>
      <c r="BM286" s="428"/>
      <c r="BN286" s="428">
        <v>35</v>
      </c>
      <c r="BO286" s="429">
        <f t="shared" si="302"/>
        <v>53</v>
      </c>
      <c r="BP286" s="429">
        <f t="shared" si="274"/>
        <v>67</v>
      </c>
      <c r="BQ286" s="430" t="str">
        <f t="shared" si="275"/>
        <v>B2</v>
      </c>
      <c r="BR286" s="430" t="str">
        <f t="shared" si="276"/>
        <v>7</v>
      </c>
      <c r="BS286" s="686"/>
      <c r="BT286" s="464">
        <f>'STUDENT PROFILE'!$A$26</f>
        <v>20</v>
      </c>
      <c r="BU286" s="465" t="str">
        <f>'STUDENT PROFILE'!$C$26</f>
        <v>Rahul</v>
      </c>
      <c r="BV286" s="466">
        <f>'STUDENT PROFILE'!$D$26</f>
        <v>2749</v>
      </c>
      <c r="BW286" s="431">
        <v>70</v>
      </c>
      <c r="BX286" s="429">
        <f t="shared" si="277"/>
        <v>79</v>
      </c>
      <c r="BY286" s="429">
        <f t="shared" si="278"/>
        <v>88</v>
      </c>
      <c r="BZ286" s="430" t="str">
        <f t="shared" si="279"/>
        <v>A2</v>
      </c>
      <c r="CA286" s="430" t="str">
        <f t="shared" si="280"/>
        <v>9</v>
      </c>
      <c r="CB286" s="429">
        <f t="shared" si="281"/>
        <v>6.7</v>
      </c>
      <c r="CC286" s="429">
        <f t="shared" si="282"/>
        <v>6.7</v>
      </c>
      <c r="CD286" s="429">
        <f t="shared" si="283"/>
        <v>26.4</v>
      </c>
      <c r="CE286" s="430">
        <f t="shared" si="284"/>
        <v>40</v>
      </c>
      <c r="CF286" s="430" t="str">
        <f t="shared" si="285"/>
        <v>B1</v>
      </c>
      <c r="CG286" s="686"/>
      <c r="CH286" s="425">
        <f>'STUDENT PROFILE'!$A$26</f>
        <v>20</v>
      </c>
      <c r="CI286" s="426" t="str">
        <f>'STUDENT PROFILE'!$C$26</f>
        <v>Rahul</v>
      </c>
      <c r="CJ286" s="427">
        <f>'STUDENT PROFILE'!$D$26</f>
        <v>2749</v>
      </c>
      <c r="CK286" s="429">
        <f t="shared" si="244"/>
        <v>6.7</v>
      </c>
      <c r="CL286" s="429">
        <f t="shared" si="245"/>
        <v>6.7</v>
      </c>
      <c r="CM286" s="429">
        <f t="shared" si="246"/>
        <v>21</v>
      </c>
      <c r="CN286" s="430">
        <f t="shared" si="247"/>
        <v>35</v>
      </c>
      <c r="CO286" s="429">
        <f t="shared" si="248"/>
        <v>6.7</v>
      </c>
      <c r="CP286" s="429">
        <f t="shared" si="249"/>
        <v>6.7</v>
      </c>
      <c r="CQ286" s="429">
        <f t="shared" si="250"/>
        <v>26.4</v>
      </c>
      <c r="CR286" s="433">
        <f t="shared" si="251"/>
        <v>40</v>
      </c>
      <c r="CS286" s="433">
        <f t="shared" si="286"/>
        <v>67</v>
      </c>
      <c r="CT286" s="433">
        <f t="shared" si="287"/>
        <v>79</v>
      </c>
      <c r="CU286" s="430">
        <f t="shared" si="288"/>
        <v>75</v>
      </c>
      <c r="CV286" s="430" t="str">
        <f t="shared" si="289"/>
        <v>B1</v>
      </c>
      <c r="CW286" s="430" t="str">
        <f t="shared" si="290"/>
        <v>8</v>
      </c>
      <c r="CX286" s="686"/>
      <c r="CY286" s="425">
        <f>'STUDENT PROFILE'!$A$26</f>
        <v>20</v>
      </c>
      <c r="CZ286" s="426" t="str">
        <f>'STUDENT PROFILE'!$C$26</f>
        <v>Rahul</v>
      </c>
      <c r="DA286" s="427">
        <f>'STUDENT PROFILE'!$D$26</f>
        <v>2749</v>
      </c>
      <c r="DB286" s="429" t="str">
        <f t="shared" si="291"/>
        <v>B2</v>
      </c>
      <c r="DC286" s="429" t="str">
        <f t="shared" si="292"/>
        <v>B2</v>
      </c>
      <c r="DD286" s="429" t="str">
        <f t="shared" si="293"/>
        <v>B2</v>
      </c>
      <c r="DE286" s="430" t="str">
        <f t="shared" si="294"/>
        <v>B2</v>
      </c>
      <c r="DF286" s="429" t="str">
        <f t="shared" si="295"/>
        <v>B2</v>
      </c>
      <c r="DG286" s="429" t="str">
        <f t="shared" si="296"/>
        <v>B2</v>
      </c>
      <c r="DH286" s="429" t="str">
        <f t="shared" si="297"/>
        <v>A2</v>
      </c>
      <c r="DI286" s="433" t="str">
        <f t="shared" si="298"/>
        <v>B1</v>
      </c>
      <c r="DJ286" s="430" t="str">
        <f t="shared" si="299"/>
        <v>B2</v>
      </c>
      <c r="DK286" s="430" t="str">
        <f t="shared" si="300"/>
        <v>B1</v>
      </c>
      <c r="DL286" s="430" t="str">
        <f t="shared" si="301"/>
        <v>B1</v>
      </c>
    </row>
    <row r="287" spans="1:116" ht="15" customHeight="1">
      <c r="A287" s="686"/>
      <c r="B287" s="425">
        <f>'STUDENT PROFILE'!$A$27</f>
        <v>21</v>
      </c>
      <c r="C287" s="426" t="str">
        <f>'STUDENT PROFILE'!$C$27</f>
        <v>Abhimanyu</v>
      </c>
      <c r="D287" s="427">
        <f>'STUDENT PROFILE'!$D$27</f>
        <v>2750</v>
      </c>
      <c r="E287" s="428">
        <v>6</v>
      </c>
      <c r="F287" s="428">
        <v>6</v>
      </c>
      <c r="G287" s="428">
        <v>6</v>
      </c>
      <c r="H287" s="428"/>
      <c r="I287" s="428"/>
      <c r="J287" s="428">
        <v>30</v>
      </c>
      <c r="K287" s="429">
        <f t="shared" si="253"/>
        <v>48</v>
      </c>
      <c r="L287" s="429">
        <f t="shared" si="254"/>
        <v>60</v>
      </c>
      <c r="M287" s="430" t="str">
        <f t="shared" si="255"/>
        <v>C1</v>
      </c>
      <c r="N287" s="430" t="str">
        <f t="shared" si="256"/>
        <v>6</v>
      </c>
      <c r="O287" s="728"/>
      <c r="P287" s="425">
        <f>'STUDENT PROFILE'!$A$27</f>
        <v>21</v>
      </c>
      <c r="Q287" s="426" t="str">
        <f>'STUDENT PROFILE'!$C$27</f>
        <v>Abhimanyu</v>
      </c>
      <c r="R287" s="427">
        <f>'STUDENT PROFILE'!$D$27</f>
        <v>2750</v>
      </c>
      <c r="S287" s="428">
        <v>6</v>
      </c>
      <c r="T287" s="428">
        <v>6</v>
      </c>
      <c r="U287" s="428">
        <v>6</v>
      </c>
      <c r="V287" s="428"/>
      <c r="W287" s="428"/>
      <c r="X287" s="428">
        <v>30</v>
      </c>
      <c r="Y287" s="429">
        <f t="shared" si="257"/>
        <v>48</v>
      </c>
      <c r="Z287" s="429">
        <f t="shared" si="258"/>
        <v>60</v>
      </c>
      <c r="AA287" s="430" t="str">
        <f t="shared" si="259"/>
        <v>C1</v>
      </c>
      <c r="AB287" s="430" t="str">
        <f t="shared" si="260"/>
        <v>6</v>
      </c>
      <c r="AC287" s="770"/>
      <c r="AD287" s="425">
        <f>'STUDENT PROFILE'!$A$27</f>
        <v>21</v>
      </c>
      <c r="AE287" s="426" t="str">
        <f>'STUDENT PROFILE'!$C$27</f>
        <v>Abhimanyu</v>
      </c>
      <c r="AF287" s="427">
        <f>'STUDENT PROFILE'!$D$27</f>
        <v>2750</v>
      </c>
      <c r="AG287" s="431">
        <v>60</v>
      </c>
      <c r="AH287" s="429">
        <f t="shared" si="261"/>
        <v>54</v>
      </c>
      <c r="AI287" s="429">
        <f t="shared" si="262"/>
        <v>60</v>
      </c>
      <c r="AJ287" s="430" t="str">
        <f t="shared" si="263"/>
        <v>C1</v>
      </c>
      <c r="AK287" s="430" t="str">
        <f t="shared" si="264"/>
        <v>6</v>
      </c>
      <c r="AL287" s="429">
        <f t="shared" si="265"/>
        <v>6</v>
      </c>
      <c r="AM287" s="429">
        <f t="shared" si="266"/>
        <v>6</v>
      </c>
      <c r="AN287" s="429">
        <f t="shared" si="267"/>
        <v>18</v>
      </c>
      <c r="AO287" s="430">
        <f t="shared" si="268"/>
        <v>30</v>
      </c>
      <c r="AP287" s="430" t="str">
        <f t="shared" si="269"/>
        <v>C1</v>
      </c>
      <c r="AQ287" s="686"/>
      <c r="AR287" s="425">
        <f>'STUDENT PROFILE'!$A$27</f>
        <v>21</v>
      </c>
      <c r="AS287" s="426" t="str">
        <f>'STUDENT PROFILE'!$C$27</f>
        <v>Abhimanyu</v>
      </c>
      <c r="AT287" s="427">
        <f>'STUDENT PROFILE'!$D$27</f>
        <v>2750</v>
      </c>
      <c r="AU287" s="428">
        <v>6</v>
      </c>
      <c r="AV287" s="428">
        <v>6</v>
      </c>
      <c r="AW287" s="428">
        <v>6</v>
      </c>
      <c r="AX287" s="428"/>
      <c r="AY287" s="428"/>
      <c r="AZ287" s="428">
        <v>30</v>
      </c>
      <c r="BA287" s="429">
        <f t="shared" si="270"/>
        <v>48</v>
      </c>
      <c r="BB287" s="429">
        <f t="shared" si="271"/>
        <v>60</v>
      </c>
      <c r="BC287" s="430" t="str">
        <f t="shared" si="272"/>
        <v>C1</v>
      </c>
      <c r="BD287" s="430" t="str">
        <f t="shared" si="273"/>
        <v>6</v>
      </c>
      <c r="BE287" s="686"/>
      <c r="BF287" s="425">
        <f>'STUDENT PROFILE'!$A$27</f>
        <v>21</v>
      </c>
      <c r="BG287" s="426" t="str">
        <f>'STUDENT PROFILE'!$C$27</f>
        <v>Abhimanyu</v>
      </c>
      <c r="BH287" s="427">
        <f>'STUDENT PROFILE'!$D$27</f>
        <v>2750</v>
      </c>
      <c r="BI287" s="428">
        <v>6</v>
      </c>
      <c r="BJ287" s="428">
        <v>6</v>
      </c>
      <c r="BK287" s="428">
        <v>6</v>
      </c>
      <c r="BL287" s="428"/>
      <c r="BM287" s="428"/>
      <c r="BN287" s="428">
        <v>30</v>
      </c>
      <c r="BO287" s="429">
        <f t="shared" si="302"/>
        <v>48</v>
      </c>
      <c r="BP287" s="429">
        <f t="shared" si="274"/>
        <v>60</v>
      </c>
      <c r="BQ287" s="430" t="str">
        <f t="shared" si="275"/>
        <v>C1</v>
      </c>
      <c r="BR287" s="430" t="str">
        <f t="shared" si="276"/>
        <v>6</v>
      </c>
      <c r="BS287" s="686"/>
      <c r="BT287" s="464">
        <f>'STUDENT PROFILE'!$A$27</f>
        <v>21</v>
      </c>
      <c r="BU287" s="465" t="str">
        <f>'STUDENT PROFILE'!$C$27</f>
        <v>Abhimanyu</v>
      </c>
      <c r="BV287" s="466">
        <f>'STUDENT PROFILE'!$D$27</f>
        <v>2750</v>
      </c>
      <c r="BW287" s="431">
        <v>60</v>
      </c>
      <c r="BX287" s="429">
        <f t="shared" si="277"/>
        <v>68</v>
      </c>
      <c r="BY287" s="429">
        <f t="shared" si="278"/>
        <v>75</v>
      </c>
      <c r="BZ287" s="430" t="str">
        <f t="shared" si="279"/>
        <v>B1</v>
      </c>
      <c r="CA287" s="430" t="str">
        <f t="shared" si="280"/>
        <v>8</v>
      </c>
      <c r="CB287" s="429">
        <f t="shared" si="281"/>
        <v>6</v>
      </c>
      <c r="CC287" s="429">
        <f t="shared" si="282"/>
        <v>6</v>
      </c>
      <c r="CD287" s="429">
        <f t="shared" si="283"/>
        <v>22.5</v>
      </c>
      <c r="CE287" s="430">
        <f t="shared" si="284"/>
        <v>35</v>
      </c>
      <c r="CF287" s="430" t="str">
        <f t="shared" si="285"/>
        <v>B2</v>
      </c>
      <c r="CG287" s="686"/>
      <c r="CH287" s="425">
        <f>'STUDENT PROFILE'!$A$27</f>
        <v>21</v>
      </c>
      <c r="CI287" s="426" t="str">
        <f>'STUDENT PROFILE'!$C$27</f>
        <v>Abhimanyu</v>
      </c>
      <c r="CJ287" s="427">
        <f>'STUDENT PROFILE'!$D$27</f>
        <v>2750</v>
      </c>
      <c r="CK287" s="429">
        <f t="shared" si="244"/>
        <v>6</v>
      </c>
      <c r="CL287" s="429">
        <f t="shared" si="245"/>
        <v>6</v>
      </c>
      <c r="CM287" s="429">
        <f t="shared" si="246"/>
        <v>18</v>
      </c>
      <c r="CN287" s="430">
        <f t="shared" si="247"/>
        <v>30</v>
      </c>
      <c r="CO287" s="429">
        <f t="shared" si="248"/>
        <v>6</v>
      </c>
      <c r="CP287" s="429">
        <f t="shared" si="249"/>
        <v>6</v>
      </c>
      <c r="CQ287" s="429">
        <f t="shared" si="250"/>
        <v>22.5</v>
      </c>
      <c r="CR287" s="433">
        <f t="shared" si="251"/>
        <v>35</v>
      </c>
      <c r="CS287" s="433">
        <f t="shared" si="286"/>
        <v>60</v>
      </c>
      <c r="CT287" s="433">
        <f t="shared" si="287"/>
        <v>68</v>
      </c>
      <c r="CU287" s="430">
        <f t="shared" si="288"/>
        <v>65</v>
      </c>
      <c r="CV287" s="430" t="str">
        <f t="shared" si="289"/>
        <v>B2</v>
      </c>
      <c r="CW287" s="430" t="str">
        <f t="shared" si="290"/>
        <v>7</v>
      </c>
      <c r="CX287" s="686"/>
      <c r="CY287" s="425">
        <f>'STUDENT PROFILE'!$A$27</f>
        <v>21</v>
      </c>
      <c r="CZ287" s="426" t="str">
        <f>'STUDENT PROFILE'!$C$27</f>
        <v>Abhimanyu</v>
      </c>
      <c r="DA287" s="427">
        <f>'STUDENT PROFILE'!$D$27</f>
        <v>2750</v>
      </c>
      <c r="DB287" s="429" t="str">
        <f t="shared" si="291"/>
        <v>C1</v>
      </c>
      <c r="DC287" s="429" t="str">
        <f t="shared" si="292"/>
        <v>C1</v>
      </c>
      <c r="DD287" s="429" t="str">
        <f t="shared" si="293"/>
        <v>C1</v>
      </c>
      <c r="DE287" s="430" t="str">
        <f t="shared" si="294"/>
        <v>C1</v>
      </c>
      <c r="DF287" s="429" t="str">
        <f t="shared" si="295"/>
        <v>C1</v>
      </c>
      <c r="DG287" s="429" t="str">
        <f t="shared" si="296"/>
        <v>C1</v>
      </c>
      <c r="DH287" s="429" t="str">
        <f t="shared" si="297"/>
        <v>B1</v>
      </c>
      <c r="DI287" s="433" t="str">
        <f t="shared" si="298"/>
        <v>B2</v>
      </c>
      <c r="DJ287" s="430" t="str">
        <f t="shared" si="299"/>
        <v>C1</v>
      </c>
      <c r="DK287" s="430" t="str">
        <f t="shared" si="300"/>
        <v>B2</v>
      </c>
      <c r="DL287" s="430" t="str">
        <f t="shared" si="301"/>
        <v>B2</v>
      </c>
    </row>
    <row r="288" spans="1:116" ht="15" customHeight="1">
      <c r="A288" s="686"/>
      <c r="B288" s="425">
        <f>'STUDENT PROFILE'!$A$28</f>
        <v>22</v>
      </c>
      <c r="C288" s="426" t="str">
        <f>'STUDENT PROFILE'!$C$28</f>
        <v>Bijender Kumar</v>
      </c>
      <c r="D288" s="427">
        <f>'STUDENT PROFILE'!$D$28</f>
        <v>2751</v>
      </c>
      <c r="E288" s="428">
        <v>6</v>
      </c>
      <c r="F288" s="428">
        <v>6</v>
      </c>
      <c r="G288" s="428">
        <v>6</v>
      </c>
      <c r="H288" s="428"/>
      <c r="I288" s="428"/>
      <c r="J288" s="428">
        <v>30</v>
      </c>
      <c r="K288" s="429">
        <f t="shared" si="253"/>
        <v>48</v>
      </c>
      <c r="L288" s="429">
        <f t="shared" si="254"/>
        <v>60</v>
      </c>
      <c r="M288" s="430" t="str">
        <f t="shared" si="255"/>
        <v>C1</v>
      </c>
      <c r="N288" s="430" t="str">
        <f t="shared" si="256"/>
        <v>6</v>
      </c>
      <c r="O288" s="728"/>
      <c r="P288" s="425">
        <f>'STUDENT PROFILE'!$A$28</f>
        <v>22</v>
      </c>
      <c r="Q288" s="426" t="str">
        <f>'STUDENT PROFILE'!$C$28</f>
        <v>Bijender Kumar</v>
      </c>
      <c r="R288" s="427">
        <f>'STUDENT PROFILE'!$D$28</f>
        <v>2751</v>
      </c>
      <c r="S288" s="428">
        <v>6</v>
      </c>
      <c r="T288" s="428">
        <v>6</v>
      </c>
      <c r="U288" s="428">
        <v>6</v>
      </c>
      <c r="V288" s="428"/>
      <c r="W288" s="428"/>
      <c r="X288" s="428">
        <v>30</v>
      </c>
      <c r="Y288" s="429">
        <f t="shared" si="257"/>
        <v>48</v>
      </c>
      <c r="Z288" s="429">
        <f t="shared" si="258"/>
        <v>60</v>
      </c>
      <c r="AA288" s="430" t="str">
        <f t="shared" si="259"/>
        <v>C1</v>
      </c>
      <c r="AB288" s="430" t="str">
        <f t="shared" si="260"/>
        <v>6</v>
      </c>
      <c r="AC288" s="770"/>
      <c r="AD288" s="425">
        <f>'STUDENT PROFILE'!$A$28</f>
        <v>22</v>
      </c>
      <c r="AE288" s="426" t="str">
        <f>'STUDENT PROFILE'!$C$28</f>
        <v>Bijender Kumar</v>
      </c>
      <c r="AF288" s="427">
        <f>'STUDENT PROFILE'!$D$28</f>
        <v>2751</v>
      </c>
      <c r="AG288" s="431">
        <v>60</v>
      </c>
      <c r="AH288" s="429">
        <f t="shared" si="261"/>
        <v>54</v>
      </c>
      <c r="AI288" s="429">
        <f t="shared" si="262"/>
        <v>60</v>
      </c>
      <c r="AJ288" s="430" t="str">
        <f t="shared" si="263"/>
        <v>C1</v>
      </c>
      <c r="AK288" s="430" t="str">
        <f t="shared" si="264"/>
        <v>6</v>
      </c>
      <c r="AL288" s="429">
        <f t="shared" si="265"/>
        <v>6</v>
      </c>
      <c r="AM288" s="429">
        <f t="shared" si="266"/>
        <v>6</v>
      </c>
      <c r="AN288" s="429">
        <f t="shared" si="267"/>
        <v>18</v>
      </c>
      <c r="AO288" s="430">
        <f t="shared" si="268"/>
        <v>30</v>
      </c>
      <c r="AP288" s="430" t="str">
        <f t="shared" si="269"/>
        <v>C1</v>
      </c>
      <c r="AQ288" s="686"/>
      <c r="AR288" s="425">
        <f>'STUDENT PROFILE'!$A$28</f>
        <v>22</v>
      </c>
      <c r="AS288" s="426" t="str">
        <f>'STUDENT PROFILE'!$C$28</f>
        <v>Bijender Kumar</v>
      </c>
      <c r="AT288" s="427">
        <f>'STUDENT PROFILE'!$D$28</f>
        <v>2751</v>
      </c>
      <c r="AU288" s="428">
        <v>6</v>
      </c>
      <c r="AV288" s="428">
        <v>6</v>
      </c>
      <c r="AW288" s="428">
        <v>6</v>
      </c>
      <c r="AX288" s="428"/>
      <c r="AY288" s="428"/>
      <c r="AZ288" s="428">
        <v>30</v>
      </c>
      <c r="BA288" s="429">
        <f t="shared" si="270"/>
        <v>48</v>
      </c>
      <c r="BB288" s="429">
        <f t="shared" si="271"/>
        <v>60</v>
      </c>
      <c r="BC288" s="430" t="str">
        <f t="shared" si="272"/>
        <v>C1</v>
      </c>
      <c r="BD288" s="430" t="str">
        <f t="shared" si="273"/>
        <v>6</v>
      </c>
      <c r="BE288" s="686"/>
      <c r="BF288" s="425">
        <f>'STUDENT PROFILE'!$A$28</f>
        <v>22</v>
      </c>
      <c r="BG288" s="426" t="str">
        <f>'STUDENT PROFILE'!$C$28</f>
        <v>Bijender Kumar</v>
      </c>
      <c r="BH288" s="427">
        <f>'STUDENT PROFILE'!$D$28</f>
        <v>2751</v>
      </c>
      <c r="BI288" s="428">
        <v>6</v>
      </c>
      <c r="BJ288" s="428">
        <v>6</v>
      </c>
      <c r="BK288" s="428">
        <v>6</v>
      </c>
      <c r="BL288" s="428"/>
      <c r="BM288" s="428"/>
      <c r="BN288" s="428">
        <v>30</v>
      </c>
      <c r="BO288" s="429">
        <f t="shared" si="302"/>
        <v>48</v>
      </c>
      <c r="BP288" s="429">
        <f t="shared" si="274"/>
        <v>60</v>
      </c>
      <c r="BQ288" s="430" t="str">
        <f t="shared" si="275"/>
        <v>C1</v>
      </c>
      <c r="BR288" s="430" t="str">
        <f t="shared" si="276"/>
        <v>6</v>
      </c>
      <c r="BS288" s="686"/>
      <c r="BT288" s="464">
        <f>'STUDENT PROFILE'!$A$28</f>
        <v>22</v>
      </c>
      <c r="BU288" s="465" t="str">
        <f>'STUDENT PROFILE'!$C$28</f>
        <v>Bijender Kumar</v>
      </c>
      <c r="BV288" s="466">
        <f>'STUDENT PROFILE'!$D$28</f>
        <v>2751</v>
      </c>
      <c r="BW288" s="431">
        <v>60</v>
      </c>
      <c r="BX288" s="429">
        <f t="shared" si="277"/>
        <v>68</v>
      </c>
      <c r="BY288" s="429">
        <f t="shared" si="278"/>
        <v>75</v>
      </c>
      <c r="BZ288" s="430" t="str">
        <f t="shared" si="279"/>
        <v>B1</v>
      </c>
      <c r="CA288" s="430" t="str">
        <f t="shared" si="280"/>
        <v>8</v>
      </c>
      <c r="CB288" s="429">
        <f t="shared" si="281"/>
        <v>6</v>
      </c>
      <c r="CC288" s="429">
        <f t="shared" si="282"/>
        <v>6</v>
      </c>
      <c r="CD288" s="429">
        <f t="shared" si="283"/>
        <v>22.5</v>
      </c>
      <c r="CE288" s="430">
        <f t="shared" si="284"/>
        <v>35</v>
      </c>
      <c r="CF288" s="430" t="str">
        <f t="shared" si="285"/>
        <v>B2</v>
      </c>
      <c r="CG288" s="686"/>
      <c r="CH288" s="425">
        <f>'STUDENT PROFILE'!$A$28</f>
        <v>22</v>
      </c>
      <c r="CI288" s="426" t="str">
        <f>'STUDENT PROFILE'!$C$28</f>
        <v>Bijender Kumar</v>
      </c>
      <c r="CJ288" s="427">
        <f>'STUDENT PROFILE'!$D$28</f>
        <v>2751</v>
      </c>
      <c r="CK288" s="429">
        <f t="shared" si="244"/>
        <v>6</v>
      </c>
      <c r="CL288" s="429">
        <f t="shared" si="245"/>
        <v>6</v>
      </c>
      <c r="CM288" s="429">
        <f t="shared" si="246"/>
        <v>18</v>
      </c>
      <c r="CN288" s="430">
        <f t="shared" si="247"/>
        <v>30</v>
      </c>
      <c r="CO288" s="429">
        <f t="shared" si="248"/>
        <v>6</v>
      </c>
      <c r="CP288" s="429">
        <f t="shared" si="249"/>
        <v>6</v>
      </c>
      <c r="CQ288" s="429">
        <f t="shared" si="250"/>
        <v>22.5</v>
      </c>
      <c r="CR288" s="433">
        <f t="shared" si="251"/>
        <v>35</v>
      </c>
      <c r="CS288" s="433">
        <f t="shared" si="286"/>
        <v>60</v>
      </c>
      <c r="CT288" s="433">
        <f t="shared" si="287"/>
        <v>68</v>
      </c>
      <c r="CU288" s="430">
        <f t="shared" si="288"/>
        <v>65</v>
      </c>
      <c r="CV288" s="430" t="str">
        <f t="shared" si="289"/>
        <v>B2</v>
      </c>
      <c r="CW288" s="430" t="str">
        <f t="shared" si="290"/>
        <v>7</v>
      </c>
      <c r="CX288" s="686"/>
      <c r="CY288" s="425">
        <f>'STUDENT PROFILE'!$A$28</f>
        <v>22</v>
      </c>
      <c r="CZ288" s="426" t="str">
        <f>'STUDENT PROFILE'!$C$28</f>
        <v>Bijender Kumar</v>
      </c>
      <c r="DA288" s="427">
        <f>'STUDENT PROFILE'!$D$28</f>
        <v>2751</v>
      </c>
      <c r="DB288" s="429" t="str">
        <f t="shared" si="291"/>
        <v>C1</v>
      </c>
      <c r="DC288" s="429" t="str">
        <f t="shared" si="292"/>
        <v>C1</v>
      </c>
      <c r="DD288" s="429" t="str">
        <f t="shared" si="293"/>
        <v>C1</v>
      </c>
      <c r="DE288" s="430" t="str">
        <f t="shared" si="294"/>
        <v>C1</v>
      </c>
      <c r="DF288" s="429" t="str">
        <f t="shared" si="295"/>
        <v>C1</v>
      </c>
      <c r="DG288" s="429" t="str">
        <f t="shared" si="296"/>
        <v>C1</v>
      </c>
      <c r="DH288" s="429" t="str">
        <f t="shared" si="297"/>
        <v>B1</v>
      </c>
      <c r="DI288" s="433" t="str">
        <f t="shared" si="298"/>
        <v>B2</v>
      </c>
      <c r="DJ288" s="430" t="str">
        <f t="shared" si="299"/>
        <v>C1</v>
      </c>
      <c r="DK288" s="430" t="str">
        <f t="shared" si="300"/>
        <v>B2</v>
      </c>
      <c r="DL288" s="430" t="str">
        <f t="shared" si="301"/>
        <v>B2</v>
      </c>
    </row>
    <row r="289" spans="1:116" ht="15" customHeight="1">
      <c r="A289" s="686"/>
      <c r="B289" s="425">
        <f>'STUDENT PROFILE'!$A$29</f>
        <v>23</v>
      </c>
      <c r="C289" s="426" t="str">
        <f>'STUDENT PROFILE'!$C$29</f>
        <v>Asha</v>
      </c>
      <c r="D289" s="427">
        <f>'STUDENT PROFILE'!$D$29</f>
        <v>2752</v>
      </c>
      <c r="E289" s="428">
        <v>6</v>
      </c>
      <c r="F289" s="428">
        <v>6</v>
      </c>
      <c r="G289" s="428">
        <v>6</v>
      </c>
      <c r="H289" s="428"/>
      <c r="I289" s="428"/>
      <c r="J289" s="428">
        <v>30</v>
      </c>
      <c r="K289" s="429">
        <f t="shared" si="253"/>
        <v>48</v>
      </c>
      <c r="L289" s="429">
        <f t="shared" si="254"/>
        <v>60</v>
      </c>
      <c r="M289" s="430" t="str">
        <f t="shared" si="255"/>
        <v>C1</v>
      </c>
      <c r="N289" s="430" t="str">
        <f t="shared" si="256"/>
        <v>6</v>
      </c>
      <c r="O289" s="728"/>
      <c r="P289" s="425">
        <f>'STUDENT PROFILE'!$A$29</f>
        <v>23</v>
      </c>
      <c r="Q289" s="426" t="str">
        <f>'STUDENT PROFILE'!$C$29</f>
        <v>Asha</v>
      </c>
      <c r="R289" s="427">
        <f>'STUDENT PROFILE'!$D$29</f>
        <v>2752</v>
      </c>
      <c r="S289" s="428">
        <v>6</v>
      </c>
      <c r="T289" s="428">
        <v>6</v>
      </c>
      <c r="U289" s="428">
        <v>6</v>
      </c>
      <c r="V289" s="428"/>
      <c r="W289" s="428"/>
      <c r="X289" s="428">
        <v>30</v>
      </c>
      <c r="Y289" s="429">
        <f t="shared" si="257"/>
        <v>48</v>
      </c>
      <c r="Z289" s="429">
        <f t="shared" si="258"/>
        <v>60</v>
      </c>
      <c r="AA289" s="430" t="str">
        <f t="shared" si="259"/>
        <v>C1</v>
      </c>
      <c r="AB289" s="430" t="str">
        <f t="shared" si="260"/>
        <v>6</v>
      </c>
      <c r="AC289" s="770"/>
      <c r="AD289" s="425">
        <f>'STUDENT PROFILE'!$A$29</f>
        <v>23</v>
      </c>
      <c r="AE289" s="426" t="str">
        <f>'STUDENT PROFILE'!$C$29</f>
        <v>Asha</v>
      </c>
      <c r="AF289" s="427">
        <f>'STUDENT PROFILE'!$D$29</f>
        <v>2752</v>
      </c>
      <c r="AG289" s="431">
        <v>60</v>
      </c>
      <c r="AH289" s="429">
        <f t="shared" si="261"/>
        <v>54</v>
      </c>
      <c r="AI289" s="429">
        <f t="shared" si="262"/>
        <v>60</v>
      </c>
      <c r="AJ289" s="430" t="str">
        <f t="shared" si="263"/>
        <v>C1</v>
      </c>
      <c r="AK289" s="430" t="str">
        <f t="shared" si="264"/>
        <v>6</v>
      </c>
      <c r="AL289" s="429">
        <f t="shared" si="265"/>
        <v>6</v>
      </c>
      <c r="AM289" s="429">
        <f t="shared" si="266"/>
        <v>6</v>
      </c>
      <c r="AN289" s="429">
        <f t="shared" si="267"/>
        <v>18</v>
      </c>
      <c r="AO289" s="430">
        <f t="shared" si="268"/>
        <v>30</v>
      </c>
      <c r="AP289" s="430" t="str">
        <f t="shared" si="269"/>
        <v>C1</v>
      </c>
      <c r="AQ289" s="686"/>
      <c r="AR289" s="425">
        <f>'STUDENT PROFILE'!$A$29</f>
        <v>23</v>
      </c>
      <c r="AS289" s="426" t="str">
        <f>'STUDENT PROFILE'!$C$29</f>
        <v>Asha</v>
      </c>
      <c r="AT289" s="427">
        <f>'STUDENT PROFILE'!$D$29</f>
        <v>2752</v>
      </c>
      <c r="AU289" s="428">
        <v>6</v>
      </c>
      <c r="AV289" s="428">
        <v>6</v>
      </c>
      <c r="AW289" s="428">
        <v>6</v>
      </c>
      <c r="AX289" s="428"/>
      <c r="AY289" s="428"/>
      <c r="AZ289" s="428">
        <v>30</v>
      </c>
      <c r="BA289" s="429">
        <f t="shared" si="270"/>
        <v>48</v>
      </c>
      <c r="BB289" s="429">
        <f t="shared" si="271"/>
        <v>60</v>
      </c>
      <c r="BC289" s="430" t="str">
        <f t="shared" si="272"/>
        <v>C1</v>
      </c>
      <c r="BD289" s="430" t="str">
        <f t="shared" si="273"/>
        <v>6</v>
      </c>
      <c r="BE289" s="686"/>
      <c r="BF289" s="425">
        <f>'STUDENT PROFILE'!$A$29</f>
        <v>23</v>
      </c>
      <c r="BG289" s="426" t="str">
        <f>'STUDENT PROFILE'!$C$29</f>
        <v>Asha</v>
      </c>
      <c r="BH289" s="427">
        <f>'STUDENT PROFILE'!$D$29</f>
        <v>2752</v>
      </c>
      <c r="BI289" s="428">
        <v>6</v>
      </c>
      <c r="BJ289" s="428">
        <v>6</v>
      </c>
      <c r="BK289" s="428">
        <v>6</v>
      </c>
      <c r="BL289" s="428"/>
      <c r="BM289" s="428"/>
      <c r="BN289" s="428">
        <v>30</v>
      </c>
      <c r="BO289" s="429">
        <f t="shared" si="302"/>
        <v>48</v>
      </c>
      <c r="BP289" s="429">
        <f t="shared" si="274"/>
        <v>60</v>
      </c>
      <c r="BQ289" s="430" t="str">
        <f t="shared" si="275"/>
        <v>C1</v>
      </c>
      <c r="BR289" s="430" t="str">
        <f t="shared" si="276"/>
        <v>6</v>
      </c>
      <c r="BS289" s="686"/>
      <c r="BT289" s="464">
        <f>'STUDENT PROFILE'!$A$29</f>
        <v>23</v>
      </c>
      <c r="BU289" s="465" t="str">
        <f>'STUDENT PROFILE'!$C$29</f>
        <v>Asha</v>
      </c>
      <c r="BV289" s="466">
        <f>'STUDENT PROFILE'!$D$29</f>
        <v>2752</v>
      </c>
      <c r="BW289" s="431">
        <v>60</v>
      </c>
      <c r="BX289" s="429">
        <f t="shared" si="277"/>
        <v>68</v>
      </c>
      <c r="BY289" s="429">
        <f t="shared" si="278"/>
        <v>75</v>
      </c>
      <c r="BZ289" s="430" t="str">
        <f t="shared" si="279"/>
        <v>B1</v>
      </c>
      <c r="CA289" s="430" t="str">
        <f t="shared" si="280"/>
        <v>8</v>
      </c>
      <c r="CB289" s="429">
        <f t="shared" si="281"/>
        <v>6</v>
      </c>
      <c r="CC289" s="429">
        <f t="shared" si="282"/>
        <v>6</v>
      </c>
      <c r="CD289" s="429">
        <f t="shared" si="283"/>
        <v>22.5</v>
      </c>
      <c r="CE289" s="430">
        <f t="shared" si="284"/>
        <v>35</v>
      </c>
      <c r="CF289" s="430" t="str">
        <f t="shared" si="285"/>
        <v>B2</v>
      </c>
      <c r="CG289" s="686"/>
      <c r="CH289" s="425">
        <f>'STUDENT PROFILE'!$A$29</f>
        <v>23</v>
      </c>
      <c r="CI289" s="426" t="str">
        <f>'STUDENT PROFILE'!$C$29</f>
        <v>Asha</v>
      </c>
      <c r="CJ289" s="427">
        <f>'STUDENT PROFILE'!$D$29</f>
        <v>2752</v>
      </c>
      <c r="CK289" s="429">
        <f t="shared" si="244"/>
        <v>6</v>
      </c>
      <c r="CL289" s="429">
        <f t="shared" si="245"/>
        <v>6</v>
      </c>
      <c r="CM289" s="429">
        <f t="shared" si="246"/>
        <v>18</v>
      </c>
      <c r="CN289" s="430">
        <f t="shared" si="247"/>
        <v>30</v>
      </c>
      <c r="CO289" s="429">
        <f t="shared" si="248"/>
        <v>6</v>
      </c>
      <c r="CP289" s="429">
        <f t="shared" si="249"/>
        <v>6</v>
      </c>
      <c r="CQ289" s="429">
        <f t="shared" si="250"/>
        <v>22.5</v>
      </c>
      <c r="CR289" s="433">
        <f t="shared" si="251"/>
        <v>35</v>
      </c>
      <c r="CS289" s="433">
        <f t="shared" si="286"/>
        <v>60</v>
      </c>
      <c r="CT289" s="433">
        <f t="shared" si="287"/>
        <v>68</v>
      </c>
      <c r="CU289" s="430">
        <f t="shared" si="288"/>
        <v>65</v>
      </c>
      <c r="CV289" s="430" t="str">
        <f t="shared" si="289"/>
        <v>B2</v>
      </c>
      <c r="CW289" s="430" t="str">
        <f t="shared" si="290"/>
        <v>7</v>
      </c>
      <c r="CX289" s="686"/>
      <c r="CY289" s="425">
        <f>'STUDENT PROFILE'!$A$29</f>
        <v>23</v>
      </c>
      <c r="CZ289" s="426" t="str">
        <f>'STUDENT PROFILE'!$C$29</f>
        <v>Asha</v>
      </c>
      <c r="DA289" s="427">
        <f>'STUDENT PROFILE'!$D$29</f>
        <v>2752</v>
      </c>
      <c r="DB289" s="429" t="str">
        <f t="shared" si="291"/>
        <v>C1</v>
      </c>
      <c r="DC289" s="429" t="str">
        <f t="shared" si="292"/>
        <v>C1</v>
      </c>
      <c r="DD289" s="429" t="str">
        <f t="shared" si="293"/>
        <v>C1</v>
      </c>
      <c r="DE289" s="430" t="str">
        <f t="shared" si="294"/>
        <v>C1</v>
      </c>
      <c r="DF289" s="429" t="str">
        <f t="shared" si="295"/>
        <v>C1</v>
      </c>
      <c r="DG289" s="429" t="str">
        <f t="shared" si="296"/>
        <v>C1</v>
      </c>
      <c r="DH289" s="429" t="str">
        <f t="shared" si="297"/>
        <v>B1</v>
      </c>
      <c r="DI289" s="433" t="str">
        <f t="shared" si="298"/>
        <v>B2</v>
      </c>
      <c r="DJ289" s="430" t="str">
        <f t="shared" si="299"/>
        <v>C1</v>
      </c>
      <c r="DK289" s="430" t="str">
        <f t="shared" si="300"/>
        <v>B2</v>
      </c>
      <c r="DL289" s="430" t="str">
        <f t="shared" si="301"/>
        <v>B2</v>
      </c>
    </row>
    <row r="290" spans="1:116" ht="15" customHeight="1">
      <c r="A290" s="686"/>
      <c r="B290" s="425">
        <f>'STUDENT PROFILE'!$A$30</f>
        <v>24</v>
      </c>
      <c r="C290" s="426" t="str">
        <f>'STUDENT PROFILE'!$C$30</f>
        <v>Sarita Kumari</v>
      </c>
      <c r="D290" s="427">
        <f>'STUDENT PROFILE'!$D$30</f>
        <v>2754</v>
      </c>
      <c r="E290" s="428">
        <v>6</v>
      </c>
      <c r="F290" s="428">
        <v>6</v>
      </c>
      <c r="G290" s="428">
        <v>6</v>
      </c>
      <c r="H290" s="428"/>
      <c r="I290" s="428"/>
      <c r="J290" s="428">
        <v>30</v>
      </c>
      <c r="K290" s="429">
        <f t="shared" si="253"/>
        <v>48</v>
      </c>
      <c r="L290" s="429">
        <f t="shared" si="254"/>
        <v>60</v>
      </c>
      <c r="M290" s="430" t="str">
        <f t="shared" si="255"/>
        <v>C1</v>
      </c>
      <c r="N290" s="430" t="str">
        <f t="shared" si="256"/>
        <v>6</v>
      </c>
      <c r="O290" s="728"/>
      <c r="P290" s="425">
        <f>'STUDENT PROFILE'!$A$30</f>
        <v>24</v>
      </c>
      <c r="Q290" s="426" t="str">
        <f>'STUDENT PROFILE'!$C$30</f>
        <v>Sarita Kumari</v>
      </c>
      <c r="R290" s="427">
        <f>'STUDENT PROFILE'!$D$30</f>
        <v>2754</v>
      </c>
      <c r="S290" s="428">
        <v>6</v>
      </c>
      <c r="T290" s="428">
        <v>6</v>
      </c>
      <c r="U290" s="428">
        <v>6</v>
      </c>
      <c r="V290" s="428"/>
      <c r="W290" s="428"/>
      <c r="X290" s="428">
        <v>30</v>
      </c>
      <c r="Y290" s="429">
        <f t="shared" si="257"/>
        <v>48</v>
      </c>
      <c r="Z290" s="429">
        <f t="shared" si="258"/>
        <v>60</v>
      </c>
      <c r="AA290" s="430" t="str">
        <f t="shared" si="259"/>
        <v>C1</v>
      </c>
      <c r="AB290" s="430" t="str">
        <f t="shared" si="260"/>
        <v>6</v>
      </c>
      <c r="AC290" s="770"/>
      <c r="AD290" s="425">
        <f>'STUDENT PROFILE'!$A$30</f>
        <v>24</v>
      </c>
      <c r="AE290" s="426" t="str">
        <f>'STUDENT PROFILE'!$C$30</f>
        <v>Sarita Kumari</v>
      </c>
      <c r="AF290" s="427">
        <f>'STUDENT PROFILE'!$D$30</f>
        <v>2754</v>
      </c>
      <c r="AG290" s="431">
        <v>60</v>
      </c>
      <c r="AH290" s="429">
        <f t="shared" si="261"/>
        <v>54</v>
      </c>
      <c r="AI290" s="429">
        <f t="shared" si="262"/>
        <v>60</v>
      </c>
      <c r="AJ290" s="430" t="str">
        <f t="shared" si="263"/>
        <v>C1</v>
      </c>
      <c r="AK290" s="430" t="str">
        <f t="shared" si="264"/>
        <v>6</v>
      </c>
      <c r="AL290" s="429">
        <f t="shared" si="265"/>
        <v>6</v>
      </c>
      <c r="AM290" s="429">
        <f t="shared" si="266"/>
        <v>6</v>
      </c>
      <c r="AN290" s="429">
        <f t="shared" si="267"/>
        <v>18</v>
      </c>
      <c r="AO290" s="430">
        <f t="shared" si="268"/>
        <v>30</v>
      </c>
      <c r="AP290" s="430" t="str">
        <f t="shared" si="269"/>
        <v>C1</v>
      </c>
      <c r="AQ290" s="686"/>
      <c r="AR290" s="425">
        <f>'STUDENT PROFILE'!$A$30</f>
        <v>24</v>
      </c>
      <c r="AS290" s="426" t="str">
        <f>'STUDENT PROFILE'!$C$30</f>
        <v>Sarita Kumari</v>
      </c>
      <c r="AT290" s="427">
        <f>'STUDENT PROFILE'!$D$30</f>
        <v>2754</v>
      </c>
      <c r="AU290" s="428">
        <v>6</v>
      </c>
      <c r="AV290" s="428">
        <v>6</v>
      </c>
      <c r="AW290" s="428">
        <v>6</v>
      </c>
      <c r="AX290" s="428"/>
      <c r="AY290" s="428"/>
      <c r="AZ290" s="428">
        <v>30</v>
      </c>
      <c r="BA290" s="429">
        <f t="shared" si="270"/>
        <v>48</v>
      </c>
      <c r="BB290" s="429">
        <f t="shared" si="271"/>
        <v>60</v>
      </c>
      <c r="BC290" s="430" t="str">
        <f t="shared" si="272"/>
        <v>C1</v>
      </c>
      <c r="BD290" s="430" t="str">
        <f t="shared" si="273"/>
        <v>6</v>
      </c>
      <c r="BE290" s="686"/>
      <c r="BF290" s="425">
        <f>'STUDENT PROFILE'!$A$30</f>
        <v>24</v>
      </c>
      <c r="BG290" s="426" t="str">
        <f>'STUDENT PROFILE'!$C$30</f>
        <v>Sarita Kumari</v>
      </c>
      <c r="BH290" s="427">
        <f>'STUDENT PROFILE'!$D$30</f>
        <v>2754</v>
      </c>
      <c r="BI290" s="428">
        <v>6</v>
      </c>
      <c r="BJ290" s="428">
        <v>6</v>
      </c>
      <c r="BK290" s="428">
        <v>6</v>
      </c>
      <c r="BL290" s="428"/>
      <c r="BM290" s="428"/>
      <c r="BN290" s="428">
        <v>30</v>
      </c>
      <c r="BO290" s="429">
        <f t="shared" si="302"/>
        <v>48</v>
      </c>
      <c r="BP290" s="429">
        <f t="shared" si="274"/>
        <v>60</v>
      </c>
      <c r="BQ290" s="430" t="str">
        <f t="shared" si="275"/>
        <v>C1</v>
      </c>
      <c r="BR290" s="430" t="str">
        <f t="shared" si="276"/>
        <v>6</v>
      </c>
      <c r="BS290" s="686"/>
      <c r="BT290" s="464">
        <f>'STUDENT PROFILE'!$A$30</f>
        <v>24</v>
      </c>
      <c r="BU290" s="465" t="str">
        <f>'STUDENT PROFILE'!$C$30</f>
        <v>Sarita Kumari</v>
      </c>
      <c r="BV290" s="466">
        <f>'STUDENT PROFILE'!$D$30</f>
        <v>2754</v>
      </c>
      <c r="BW290" s="431">
        <v>60</v>
      </c>
      <c r="BX290" s="429">
        <f t="shared" si="277"/>
        <v>68</v>
      </c>
      <c r="BY290" s="429">
        <f t="shared" si="278"/>
        <v>75</v>
      </c>
      <c r="BZ290" s="430" t="str">
        <f t="shared" si="279"/>
        <v>B1</v>
      </c>
      <c r="CA290" s="430" t="str">
        <f t="shared" si="280"/>
        <v>8</v>
      </c>
      <c r="CB290" s="429">
        <f t="shared" si="281"/>
        <v>6</v>
      </c>
      <c r="CC290" s="429">
        <f t="shared" si="282"/>
        <v>6</v>
      </c>
      <c r="CD290" s="429">
        <f t="shared" si="283"/>
        <v>22.5</v>
      </c>
      <c r="CE290" s="430">
        <f t="shared" si="284"/>
        <v>35</v>
      </c>
      <c r="CF290" s="430" t="str">
        <f t="shared" si="285"/>
        <v>B2</v>
      </c>
      <c r="CG290" s="686"/>
      <c r="CH290" s="425">
        <f>'STUDENT PROFILE'!$A$30</f>
        <v>24</v>
      </c>
      <c r="CI290" s="426" t="str">
        <f>'STUDENT PROFILE'!$C$30</f>
        <v>Sarita Kumari</v>
      </c>
      <c r="CJ290" s="427">
        <f>'STUDENT PROFILE'!$D$30</f>
        <v>2754</v>
      </c>
      <c r="CK290" s="429">
        <f t="shared" si="244"/>
        <v>6</v>
      </c>
      <c r="CL290" s="429">
        <f t="shared" si="245"/>
        <v>6</v>
      </c>
      <c r="CM290" s="429">
        <f t="shared" si="246"/>
        <v>18</v>
      </c>
      <c r="CN290" s="430">
        <f t="shared" si="247"/>
        <v>30</v>
      </c>
      <c r="CO290" s="429">
        <f t="shared" si="248"/>
        <v>6</v>
      </c>
      <c r="CP290" s="429">
        <f t="shared" si="249"/>
        <v>6</v>
      </c>
      <c r="CQ290" s="429">
        <f t="shared" si="250"/>
        <v>22.5</v>
      </c>
      <c r="CR290" s="433">
        <f t="shared" si="251"/>
        <v>35</v>
      </c>
      <c r="CS290" s="433">
        <f t="shared" si="286"/>
        <v>60</v>
      </c>
      <c r="CT290" s="433">
        <f t="shared" si="287"/>
        <v>68</v>
      </c>
      <c r="CU290" s="430">
        <f t="shared" si="288"/>
        <v>65</v>
      </c>
      <c r="CV290" s="430" t="str">
        <f t="shared" si="289"/>
        <v>B2</v>
      </c>
      <c r="CW290" s="430" t="str">
        <f t="shared" si="290"/>
        <v>7</v>
      </c>
      <c r="CX290" s="686"/>
      <c r="CY290" s="425">
        <f>'STUDENT PROFILE'!$A$30</f>
        <v>24</v>
      </c>
      <c r="CZ290" s="426" t="str">
        <f>'STUDENT PROFILE'!$C$30</f>
        <v>Sarita Kumari</v>
      </c>
      <c r="DA290" s="427">
        <f>'STUDENT PROFILE'!$D$30</f>
        <v>2754</v>
      </c>
      <c r="DB290" s="429" t="str">
        <f t="shared" si="291"/>
        <v>C1</v>
      </c>
      <c r="DC290" s="429" t="str">
        <f t="shared" si="292"/>
        <v>C1</v>
      </c>
      <c r="DD290" s="429" t="str">
        <f t="shared" si="293"/>
        <v>C1</v>
      </c>
      <c r="DE290" s="430" t="str">
        <f t="shared" si="294"/>
        <v>C1</v>
      </c>
      <c r="DF290" s="429" t="str">
        <f t="shared" si="295"/>
        <v>C1</v>
      </c>
      <c r="DG290" s="429" t="str">
        <f t="shared" si="296"/>
        <v>C1</v>
      </c>
      <c r="DH290" s="429" t="str">
        <f t="shared" si="297"/>
        <v>B1</v>
      </c>
      <c r="DI290" s="433" t="str">
        <f t="shared" si="298"/>
        <v>B2</v>
      </c>
      <c r="DJ290" s="430" t="str">
        <f t="shared" si="299"/>
        <v>C1</v>
      </c>
      <c r="DK290" s="430" t="str">
        <f t="shared" si="300"/>
        <v>B2</v>
      </c>
      <c r="DL290" s="430" t="str">
        <f t="shared" si="301"/>
        <v>B2</v>
      </c>
    </row>
    <row r="291" spans="1:116" ht="15" customHeight="1">
      <c r="A291" s="686"/>
      <c r="B291" s="425">
        <f>'STUDENT PROFILE'!$A$31</f>
        <v>25</v>
      </c>
      <c r="C291" s="426" t="str">
        <f>'STUDENT PROFILE'!$C$31</f>
        <v>Yogesh Kumar</v>
      </c>
      <c r="D291" s="427">
        <f>'STUDENT PROFILE'!$D$31</f>
        <v>2771</v>
      </c>
      <c r="E291" s="428">
        <v>6</v>
      </c>
      <c r="F291" s="428">
        <v>6</v>
      </c>
      <c r="G291" s="428">
        <v>6</v>
      </c>
      <c r="H291" s="428"/>
      <c r="I291" s="428"/>
      <c r="J291" s="428">
        <v>30</v>
      </c>
      <c r="K291" s="429">
        <f t="shared" si="253"/>
        <v>48</v>
      </c>
      <c r="L291" s="429">
        <f t="shared" si="254"/>
        <v>60</v>
      </c>
      <c r="M291" s="430" t="str">
        <f t="shared" si="255"/>
        <v>C1</v>
      </c>
      <c r="N291" s="430" t="str">
        <f t="shared" si="256"/>
        <v>6</v>
      </c>
      <c r="O291" s="728"/>
      <c r="P291" s="425">
        <f>'STUDENT PROFILE'!$A$31</f>
        <v>25</v>
      </c>
      <c r="Q291" s="426" t="str">
        <f>'STUDENT PROFILE'!$C$31</f>
        <v>Yogesh Kumar</v>
      </c>
      <c r="R291" s="427">
        <f>'STUDENT PROFILE'!$D$31</f>
        <v>2771</v>
      </c>
      <c r="S291" s="428">
        <v>6</v>
      </c>
      <c r="T291" s="428">
        <v>6</v>
      </c>
      <c r="U291" s="428">
        <v>6</v>
      </c>
      <c r="V291" s="428"/>
      <c r="W291" s="428"/>
      <c r="X291" s="428">
        <v>30</v>
      </c>
      <c r="Y291" s="429">
        <f t="shared" si="257"/>
        <v>48</v>
      </c>
      <c r="Z291" s="429">
        <f t="shared" si="258"/>
        <v>60</v>
      </c>
      <c r="AA291" s="430" t="str">
        <f t="shared" si="259"/>
        <v>C1</v>
      </c>
      <c r="AB291" s="430" t="str">
        <f t="shared" si="260"/>
        <v>6</v>
      </c>
      <c r="AC291" s="770"/>
      <c r="AD291" s="425">
        <f>'STUDENT PROFILE'!$A$31</f>
        <v>25</v>
      </c>
      <c r="AE291" s="426" t="str">
        <f>'STUDENT PROFILE'!$C$31</f>
        <v>Yogesh Kumar</v>
      </c>
      <c r="AF291" s="427">
        <f>'STUDENT PROFILE'!$D$31</f>
        <v>2771</v>
      </c>
      <c r="AG291" s="431">
        <v>60</v>
      </c>
      <c r="AH291" s="429">
        <f t="shared" si="261"/>
        <v>54</v>
      </c>
      <c r="AI291" s="429">
        <f t="shared" si="262"/>
        <v>60</v>
      </c>
      <c r="AJ291" s="430" t="str">
        <f t="shared" si="263"/>
        <v>C1</v>
      </c>
      <c r="AK291" s="430" t="str">
        <f t="shared" si="264"/>
        <v>6</v>
      </c>
      <c r="AL291" s="429">
        <f t="shared" si="265"/>
        <v>6</v>
      </c>
      <c r="AM291" s="429">
        <f t="shared" si="266"/>
        <v>6</v>
      </c>
      <c r="AN291" s="429">
        <f t="shared" si="267"/>
        <v>18</v>
      </c>
      <c r="AO291" s="430">
        <f t="shared" si="268"/>
        <v>30</v>
      </c>
      <c r="AP291" s="430" t="str">
        <f t="shared" si="269"/>
        <v>C1</v>
      </c>
      <c r="AQ291" s="686"/>
      <c r="AR291" s="425">
        <f>'STUDENT PROFILE'!$A$31</f>
        <v>25</v>
      </c>
      <c r="AS291" s="426" t="str">
        <f>'STUDENT PROFILE'!$C$31</f>
        <v>Yogesh Kumar</v>
      </c>
      <c r="AT291" s="427">
        <f>'STUDENT PROFILE'!$D$31</f>
        <v>2771</v>
      </c>
      <c r="AU291" s="428">
        <v>6</v>
      </c>
      <c r="AV291" s="428">
        <v>6</v>
      </c>
      <c r="AW291" s="428">
        <v>6</v>
      </c>
      <c r="AX291" s="428"/>
      <c r="AY291" s="428"/>
      <c r="AZ291" s="428">
        <v>30</v>
      </c>
      <c r="BA291" s="429">
        <f t="shared" si="270"/>
        <v>48</v>
      </c>
      <c r="BB291" s="429">
        <f t="shared" si="271"/>
        <v>60</v>
      </c>
      <c r="BC291" s="430" t="str">
        <f t="shared" si="272"/>
        <v>C1</v>
      </c>
      <c r="BD291" s="430" t="str">
        <f t="shared" si="273"/>
        <v>6</v>
      </c>
      <c r="BE291" s="686"/>
      <c r="BF291" s="425">
        <f>'STUDENT PROFILE'!$A$31</f>
        <v>25</v>
      </c>
      <c r="BG291" s="426" t="str">
        <f>'STUDENT PROFILE'!$C$31</f>
        <v>Yogesh Kumar</v>
      </c>
      <c r="BH291" s="427">
        <f>'STUDENT PROFILE'!$D$31</f>
        <v>2771</v>
      </c>
      <c r="BI291" s="428">
        <v>6</v>
      </c>
      <c r="BJ291" s="428">
        <v>6</v>
      </c>
      <c r="BK291" s="428">
        <v>6</v>
      </c>
      <c r="BL291" s="428"/>
      <c r="BM291" s="428"/>
      <c r="BN291" s="428">
        <v>30</v>
      </c>
      <c r="BO291" s="429">
        <f t="shared" si="302"/>
        <v>48</v>
      </c>
      <c r="BP291" s="429">
        <f t="shared" si="274"/>
        <v>60</v>
      </c>
      <c r="BQ291" s="430" t="str">
        <f t="shared" si="275"/>
        <v>C1</v>
      </c>
      <c r="BR291" s="430" t="str">
        <f t="shared" si="276"/>
        <v>6</v>
      </c>
      <c r="BS291" s="686"/>
      <c r="BT291" s="464">
        <f>'STUDENT PROFILE'!$A$31</f>
        <v>25</v>
      </c>
      <c r="BU291" s="465" t="str">
        <f>'STUDENT PROFILE'!$C$31</f>
        <v>Yogesh Kumar</v>
      </c>
      <c r="BV291" s="466">
        <f>'STUDENT PROFILE'!$D$31</f>
        <v>2771</v>
      </c>
      <c r="BW291" s="431">
        <v>60</v>
      </c>
      <c r="BX291" s="429">
        <f t="shared" si="277"/>
        <v>68</v>
      </c>
      <c r="BY291" s="429">
        <f t="shared" si="278"/>
        <v>75</v>
      </c>
      <c r="BZ291" s="430" t="str">
        <f t="shared" si="279"/>
        <v>B1</v>
      </c>
      <c r="CA291" s="430" t="str">
        <f t="shared" si="280"/>
        <v>8</v>
      </c>
      <c r="CB291" s="429">
        <f t="shared" si="281"/>
        <v>6</v>
      </c>
      <c r="CC291" s="429">
        <f t="shared" si="282"/>
        <v>6</v>
      </c>
      <c r="CD291" s="429">
        <f t="shared" si="283"/>
        <v>22.5</v>
      </c>
      <c r="CE291" s="430">
        <f t="shared" si="284"/>
        <v>35</v>
      </c>
      <c r="CF291" s="430" t="str">
        <f t="shared" si="285"/>
        <v>B2</v>
      </c>
      <c r="CG291" s="686"/>
      <c r="CH291" s="425">
        <f>'STUDENT PROFILE'!$A$31</f>
        <v>25</v>
      </c>
      <c r="CI291" s="426" t="str">
        <f>'STUDENT PROFILE'!$C$31</f>
        <v>Yogesh Kumar</v>
      </c>
      <c r="CJ291" s="427">
        <f>'STUDENT PROFILE'!$D$31</f>
        <v>2771</v>
      </c>
      <c r="CK291" s="429">
        <f t="shared" si="244"/>
        <v>6</v>
      </c>
      <c r="CL291" s="429">
        <f t="shared" si="245"/>
        <v>6</v>
      </c>
      <c r="CM291" s="429">
        <f t="shared" si="246"/>
        <v>18</v>
      </c>
      <c r="CN291" s="430">
        <f t="shared" si="247"/>
        <v>30</v>
      </c>
      <c r="CO291" s="429">
        <f t="shared" si="248"/>
        <v>6</v>
      </c>
      <c r="CP291" s="429">
        <f t="shared" si="249"/>
        <v>6</v>
      </c>
      <c r="CQ291" s="429">
        <f t="shared" si="250"/>
        <v>22.5</v>
      </c>
      <c r="CR291" s="433">
        <f t="shared" si="251"/>
        <v>35</v>
      </c>
      <c r="CS291" s="433">
        <f t="shared" si="286"/>
        <v>60</v>
      </c>
      <c r="CT291" s="433">
        <f t="shared" si="287"/>
        <v>68</v>
      </c>
      <c r="CU291" s="430">
        <f t="shared" si="288"/>
        <v>65</v>
      </c>
      <c r="CV291" s="430" t="str">
        <f t="shared" si="289"/>
        <v>B2</v>
      </c>
      <c r="CW291" s="430" t="str">
        <f t="shared" si="290"/>
        <v>7</v>
      </c>
      <c r="CX291" s="686"/>
      <c r="CY291" s="425">
        <f>'STUDENT PROFILE'!$A$31</f>
        <v>25</v>
      </c>
      <c r="CZ291" s="426" t="str">
        <f>'STUDENT PROFILE'!$C$31</f>
        <v>Yogesh Kumar</v>
      </c>
      <c r="DA291" s="427">
        <f>'STUDENT PROFILE'!$D$31</f>
        <v>2771</v>
      </c>
      <c r="DB291" s="429" t="str">
        <f t="shared" si="291"/>
        <v>C1</v>
      </c>
      <c r="DC291" s="429" t="str">
        <f t="shared" si="292"/>
        <v>C1</v>
      </c>
      <c r="DD291" s="429" t="str">
        <f t="shared" si="293"/>
        <v>C1</v>
      </c>
      <c r="DE291" s="430" t="str">
        <f t="shared" si="294"/>
        <v>C1</v>
      </c>
      <c r="DF291" s="429" t="str">
        <f t="shared" si="295"/>
        <v>C1</v>
      </c>
      <c r="DG291" s="429" t="str">
        <f t="shared" si="296"/>
        <v>C1</v>
      </c>
      <c r="DH291" s="429" t="str">
        <f t="shared" si="297"/>
        <v>B1</v>
      </c>
      <c r="DI291" s="433" t="str">
        <f t="shared" si="298"/>
        <v>B2</v>
      </c>
      <c r="DJ291" s="430" t="str">
        <f t="shared" si="299"/>
        <v>C1</v>
      </c>
      <c r="DK291" s="430" t="str">
        <f t="shared" si="300"/>
        <v>B2</v>
      </c>
      <c r="DL291" s="430" t="str">
        <f t="shared" si="301"/>
        <v>B2</v>
      </c>
    </row>
    <row r="292" spans="1:116" ht="15" customHeight="1">
      <c r="A292" s="686"/>
      <c r="B292" s="425">
        <f>'STUDENT PROFILE'!$A$32</f>
        <v>26</v>
      </c>
      <c r="C292" s="426" t="str">
        <f>'STUDENT PROFILE'!$C$32</f>
        <v>Nisha</v>
      </c>
      <c r="D292" s="427">
        <f>'STUDENT PROFILE'!$D$32</f>
        <v>2795</v>
      </c>
      <c r="E292" s="428">
        <v>5</v>
      </c>
      <c r="F292" s="428">
        <v>5</v>
      </c>
      <c r="G292" s="428">
        <v>5</v>
      </c>
      <c r="H292" s="428"/>
      <c r="I292" s="428"/>
      <c r="J292" s="428">
        <v>25</v>
      </c>
      <c r="K292" s="429">
        <f t="shared" si="253"/>
        <v>40</v>
      </c>
      <c r="L292" s="429">
        <f t="shared" si="254"/>
        <v>50</v>
      </c>
      <c r="M292" s="430" t="str">
        <f t="shared" si="255"/>
        <v>C2</v>
      </c>
      <c r="N292" s="430" t="str">
        <f t="shared" si="256"/>
        <v>5</v>
      </c>
      <c r="O292" s="728"/>
      <c r="P292" s="425">
        <f>'STUDENT PROFILE'!$A$32</f>
        <v>26</v>
      </c>
      <c r="Q292" s="426" t="str">
        <f>'STUDENT PROFILE'!$C$32</f>
        <v>Nisha</v>
      </c>
      <c r="R292" s="427">
        <f>'STUDENT PROFILE'!$D$32</f>
        <v>2795</v>
      </c>
      <c r="S292" s="428">
        <v>5</v>
      </c>
      <c r="T292" s="428">
        <v>5</v>
      </c>
      <c r="U292" s="428">
        <v>5</v>
      </c>
      <c r="V292" s="428"/>
      <c r="W292" s="428"/>
      <c r="X292" s="428">
        <v>25</v>
      </c>
      <c r="Y292" s="429">
        <f t="shared" si="257"/>
        <v>40</v>
      </c>
      <c r="Z292" s="429">
        <f t="shared" si="258"/>
        <v>50</v>
      </c>
      <c r="AA292" s="430" t="str">
        <f t="shared" si="259"/>
        <v>C2</v>
      </c>
      <c r="AB292" s="430" t="str">
        <f t="shared" si="260"/>
        <v>5</v>
      </c>
      <c r="AC292" s="770"/>
      <c r="AD292" s="425">
        <f>'STUDENT PROFILE'!$A$32</f>
        <v>26</v>
      </c>
      <c r="AE292" s="426" t="str">
        <f>'STUDENT PROFILE'!$C$32</f>
        <v>Nisha</v>
      </c>
      <c r="AF292" s="427">
        <f>'STUDENT PROFILE'!$D$32</f>
        <v>2795</v>
      </c>
      <c r="AG292" s="431">
        <v>50</v>
      </c>
      <c r="AH292" s="429">
        <f t="shared" si="261"/>
        <v>45</v>
      </c>
      <c r="AI292" s="429">
        <f t="shared" si="262"/>
        <v>50</v>
      </c>
      <c r="AJ292" s="430" t="str">
        <f t="shared" si="263"/>
        <v>C2</v>
      </c>
      <c r="AK292" s="430" t="str">
        <f t="shared" si="264"/>
        <v>5</v>
      </c>
      <c r="AL292" s="429">
        <f t="shared" si="265"/>
        <v>5</v>
      </c>
      <c r="AM292" s="429">
        <f t="shared" si="266"/>
        <v>5</v>
      </c>
      <c r="AN292" s="429">
        <f t="shared" si="267"/>
        <v>15</v>
      </c>
      <c r="AO292" s="430">
        <f t="shared" si="268"/>
        <v>25</v>
      </c>
      <c r="AP292" s="430" t="str">
        <f t="shared" si="269"/>
        <v>C2</v>
      </c>
      <c r="AQ292" s="686"/>
      <c r="AR292" s="425">
        <f>'STUDENT PROFILE'!$A$32</f>
        <v>26</v>
      </c>
      <c r="AS292" s="426" t="str">
        <f>'STUDENT PROFILE'!$C$32</f>
        <v>Nisha</v>
      </c>
      <c r="AT292" s="427">
        <f>'STUDENT PROFILE'!$D$32</f>
        <v>2795</v>
      </c>
      <c r="AU292" s="428">
        <v>5</v>
      </c>
      <c r="AV292" s="428">
        <v>5</v>
      </c>
      <c r="AW292" s="428">
        <v>5</v>
      </c>
      <c r="AX292" s="428"/>
      <c r="AY292" s="428"/>
      <c r="AZ292" s="428">
        <v>25</v>
      </c>
      <c r="BA292" s="429">
        <f t="shared" si="270"/>
        <v>40</v>
      </c>
      <c r="BB292" s="429">
        <f t="shared" si="271"/>
        <v>50</v>
      </c>
      <c r="BC292" s="430" t="str">
        <f t="shared" si="272"/>
        <v>C2</v>
      </c>
      <c r="BD292" s="430" t="str">
        <f t="shared" si="273"/>
        <v>5</v>
      </c>
      <c r="BE292" s="686"/>
      <c r="BF292" s="425">
        <f>'STUDENT PROFILE'!$A$32</f>
        <v>26</v>
      </c>
      <c r="BG292" s="426" t="str">
        <f>'STUDENT PROFILE'!$C$32</f>
        <v>Nisha</v>
      </c>
      <c r="BH292" s="427">
        <f>'STUDENT PROFILE'!$D$32</f>
        <v>2795</v>
      </c>
      <c r="BI292" s="428">
        <v>5</v>
      </c>
      <c r="BJ292" s="428">
        <v>5</v>
      </c>
      <c r="BK292" s="428">
        <v>5</v>
      </c>
      <c r="BL292" s="428"/>
      <c r="BM292" s="428"/>
      <c r="BN292" s="428">
        <v>25</v>
      </c>
      <c r="BO292" s="429">
        <f t="shared" si="302"/>
        <v>40</v>
      </c>
      <c r="BP292" s="429">
        <f t="shared" si="274"/>
        <v>50</v>
      </c>
      <c r="BQ292" s="430" t="str">
        <f t="shared" si="275"/>
        <v>C2</v>
      </c>
      <c r="BR292" s="430" t="str">
        <f t="shared" si="276"/>
        <v>5</v>
      </c>
      <c r="BS292" s="686"/>
      <c r="BT292" s="464">
        <f>'STUDENT PROFILE'!$A$32</f>
        <v>26</v>
      </c>
      <c r="BU292" s="465" t="str">
        <f>'STUDENT PROFILE'!$C$32</f>
        <v>Nisha</v>
      </c>
      <c r="BV292" s="466">
        <f>'STUDENT PROFILE'!$D$32</f>
        <v>2795</v>
      </c>
      <c r="BW292" s="431">
        <v>50</v>
      </c>
      <c r="BX292" s="429">
        <f t="shared" si="277"/>
        <v>57</v>
      </c>
      <c r="BY292" s="429">
        <f t="shared" si="278"/>
        <v>63</v>
      </c>
      <c r="BZ292" s="430" t="str">
        <f t="shared" si="279"/>
        <v>B2</v>
      </c>
      <c r="CA292" s="430" t="str">
        <f t="shared" si="280"/>
        <v>7</v>
      </c>
      <c r="CB292" s="429">
        <f t="shared" si="281"/>
        <v>5</v>
      </c>
      <c r="CC292" s="429">
        <f t="shared" si="282"/>
        <v>5</v>
      </c>
      <c r="CD292" s="429">
        <f t="shared" si="283"/>
        <v>18.899999999999999</v>
      </c>
      <c r="CE292" s="430">
        <f t="shared" si="284"/>
        <v>29</v>
      </c>
      <c r="CF292" s="430" t="str">
        <f t="shared" si="285"/>
        <v>C1</v>
      </c>
      <c r="CG292" s="686"/>
      <c r="CH292" s="425">
        <f>'STUDENT PROFILE'!$A$32</f>
        <v>26</v>
      </c>
      <c r="CI292" s="426" t="str">
        <f>'STUDENT PROFILE'!$C$32</f>
        <v>Nisha</v>
      </c>
      <c r="CJ292" s="427">
        <f>'STUDENT PROFILE'!$D$32</f>
        <v>2795</v>
      </c>
      <c r="CK292" s="429">
        <f t="shared" si="244"/>
        <v>5</v>
      </c>
      <c r="CL292" s="429">
        <f t="shared" si="245"/>
        <v>5</v>
      </c>
      <c r="CM292" s="429">
        <f t="shared" si="246"/>
        <v>15</v>
      </c>
      <c r="CN292" s="430">
        <f t="shared" si="247"/>
        <v>25</v>
      </c>
      <c r="CO292" s="429">
        <f t="shared" si="248"/>
        <v>5</v>
      </c>
      <c r="CP292" s="429">
        <f t="shared" si="249"/>
        <v>5</v>
      </c>
      <c r="CQ292" s="429">
        <f t="shared" si="250"/>
        <v>18.899999999999999</v>
      </c>
      <c r="CR292" s="433">
        <f t="shared" si="251"/>
        <v>29</v>
      </c>
      <c r="CS292" s="433">
        <f t="shared" si="286"/>
        <v>50</v>
      </c>
      <c r="CT292" s="433">
        <f t="shared" si="287"/>
        <v>57</v>
      </c>
      <c r="CU292" s="430">
        <f t="shared" si="288"/>
        <v>54</v>
      </c>
      <c r="CV292" s="430" t="str">
        <f t="shared" si="289"/>
        <v>C1</v>
      </c>
      <c r="CW292" s="430" t="str">
        <f t="shared" si="290"/>
        <v>6</v>
      </c>
      <c r="CX292" s="686"/>
      <c r="CY292" s="425">
        <f>'STUDENT PROFILE'!$A$32</f>
        <v>26</v>
      </c>
      <c r="CZ292" s="426" t="str">
        <f>'STUDENT PROFILE'!$C$32</f>
        <v>Nisha</v>
      </c>
      <c r="DA292" s="427">
        <f>'STUDENT PROFILE'!$D$32</f>
        <v>2795</v>
      </c>
      <c r="DB292" s="429" t="str">
        <f t="shared" si="291"/>
        <v>C2</v>
      </c>
      <c r="DC292" s="429" t="str">
        <f t="shared" si="292"/>
        <v>C2</v>
      </c>
      <c r="DD292" s="429" t="str">
        <f t="shared" si="293"/>
        <v>C2</v>
      </c>
      <c r="DE292" s="430" t="str">
        <f t="shared" si="294"/>
        <v>C2</v>
      </c>
      <c r="DF292" s="429" t="str">
        <f t="shared" si="295"/>
        <v>C2</v>
      </c>
      <c r="DG292" s="429" t="str">
        <f t="shared" si="296"/>
        <v>C2</v>
      </c>
      <c r="DH292" s="429" t="str">
        <f t="shared" si="297"/>
        <v>B2</v>
      </c>
      <c r="DI292" s="433" t="str">
        <f t="shared" si="298"/>
        <v>C1</v>
      </c>
      <c r="DJ292" s="430" t="str">
        <f t="shared" si="299"/>
        <v>C2</v>
      </c>
      <c r="DK292" s="430" t="str">
        <f t="shared" si="300"/>
        <v>C1</v>
      </c>
      <c r="DL292" s="430" t="str">
        <f t="shared" si="301"/>
        <v>C1</v>
      </c>
    </row>
    <row r="293" spans="1:116" ht="15" customHeight="1">
      <c r="A293" s="686"/>
      <c r="B293" s="425">
        <f>'STUDENT PROFILE'!$A$33</f>
        <v>27</v>
      </c>
      <c r="C293" s="426" t="str">
        <f>'STUDENT PROFILE'!$C$33</f>
        <v>Hitesh Kumar</v>
      </c>
      <c r="D293" s="427">
        <f>'STUDENT PROFILE'!$D$33</f>
        <v>2800</v>
      </c>
      <c r="E293" s="428">
        <v>5</v>
      </c>
      <c r="F293" s="428">
        <v>5</v>
      </c>
      <c r="G293" s="428">
        <v>5</v>
      </c>
      <c r="H293" s="428"/>
      <c r="I293" s="428"/>
      <c r="J293" s="428">
        <v>25</v>
      </c>
      <c r="K293" s="429">
        <f t="shared" si="253"/>
        <v>40</v>
      </c>
      <c r="L293" s="429">
        <f t="shared" si="254"/>
        <v>50</v>
      </c>
      <c r="M293" s="430" t="str">
        <f t="shared" si="255"/>
        <v>C2</v>
      </c>
      <c r="N293" s="430" t="str">
        <f t="shared" si="256"/>
        <v>5</v>
      </c>
      <c r="O293" s="728"/>
      <c r="P293" s="425">
        <f>'STUDENT PROFILE'!$A$33</f>
        <v>27</v>
      </c>
      <c r="Q293" s="426" t="str">
        <f>'STUDENT PROFILE'!$C$33</f>
        <v>Hitesh Kumar</v>
      </c>
      <c r="R293" s="427">
        <f>'STUDENT PROFILE'!$D$33</f>
        <v>2800</v>
      </c>
      <c r="S293" s="428">
        <v>5</v>
      </c>
      <c r="T293" s="428">
        <v>5</v>
      </c>
      <c r="U293" s="428">
        <v>5</v>
      </c>
      <c r="V293" s="428"/>
      <c r="W293" s="428"/>
      <c r="X293" s="428">
        <v>25</v>
      </c>
      <c r="Y293" s="429">
        <f t="shared" si="257"/>
        <v>40</v>
      </c>
      <c r="Z293" s="429">
        <f t="shared" si="258"/>
        <v>50</v>
      </c>
      <c r="AA293" s="430" t="str">
        <f t="shared" si="259"/>
        <v>C2</v>
      </c>
      <c r="AB293" s="430" t="str">
        <f t="shared" si="260"/>
        <v>5</v>
      </c>
      <c r="AC293" s="770"/>
      <c r="AD293" s="425">
        <f>'STUDENT PROFILE'!$A$33</f>
        <v>27</v>
      </c>
      <c r="AE293" s="426" t="str">
        <f>'STUDENT PROFILE'!$C$33</f>
        <v>Hitesh Kumar</v>
      </c>
      <c r="AF293" s="427">
        <f>'STUDENT PROFILE'!$D$33</f>
        <v>2800</v>
      </c>
      <c r="AG293" s="431">
        <v>50</v>
      </c>
      <c r="AH293" s="429">
        <f t="shared" si="261"/>
        <v>45</v>
      </c>
      <c r="AI293" s="429">
        <f t="shared" si="262"/>
        <v>50</v>
      </c>
      <c r="AJ293" s="430" t="str">
        <f t="shared" si="263"/>
        <v>C2</v>
      </c>
      <c r="AK293" s="430" t="str">
        <f t="shared" si="264"/>
        <v>5</v>
      </c>
      <c r="AL293" s="429">
        <f t="shared" si="265"/>
        <v>5</v>
      </c>
      <c r="AM293" s="429">
        <f t="shared" si="266"/>
        <v>5</v>
      </c>
      <c r="AN293" s="429">
        <f t="shared" si="267"/>
        <v>15</v>
      </c>
      <c r="AO293" s="430">
        <f t="shared" si="268"/>
        <v>25</v>
      </c>
      <c r="AP293" s="430" t="str">
        <f t="shared" si="269"/>
        <v>C2</v>
      </c>
      <c r="AQ293" s="686"/>
      <c r="AR293" s="425">
        <f>'STUDENT PROFILE'!$A$33</f>
        <v>27</v>
      </c>
      <c r="AS293" s="426" t="str">
        <f>'STUDENT PROFILE'!$C$33</f>
        <v>Hitesh Kumar</v>
      </c>
      <c r="AT293" s="427">
        <f>'STUDENT PROFILE'!$D$33</f>
        <v>2800</v>
      </c>
      <c r="AU293" s="428">
        <v>5</v>
      </c>
      <c r="AV293" s="428">
        <v>5</v>
      </c>
      <c r="AW293" s="428">
        <v>5</v>
      </c>
      <c r="AX293" s="428"/>
      <c r="AY293" s="428"/>
      <c r="AZ293" s="428">
        <v>25</v>
      </c>
      <c r="BA293" s="429">
        <f t="shared" si="270"/>
        <v>40</v>
      </c>
      <c r="BB293" s="429">
        <f t="shared" si="271"/>
        <v>50</v>
      </c>
      <c r="BC293" s="430" t="str">
        <f t="shared" si="272"/>
        <v>C2</v>
      </c>
      <c r="BD293" s="430" t="str">
        <f t="shared" si="273"/>
        <v>5</v>
      </c>
      <c r="BE293" s="686"/>
      <c r="BF293" s="425">
        <f>'STUDENT PROFILE'!$A$33</f>
        <v>27</v>
      </c>
      <c r="BG293" s="426" t="str">
        <f>'STUDENT PROFILE'!$C$33</f>
        <v>Hitesh Kumar</v>
      </c>
      <c r="BH293" s="427">
        <f>'STUDENT PROFILE'!$D$33</f>
        <v>2800</v>
      </c>
      <c r="BI293" s="428">
        <v>5</v>
      </c>
      <c r="BJ293" s="428">
        <v>5</v>
      </c>
      <c r="BK293" s="428">
        <v>5</v>
      </c>
      <c r="BL293" s="428"/>
      <c r="BM293" s="428"/>
      <c r="BN293" s="428">
        <v>25</v>
      </c>
      <c r="BO293" s="429">
        <f t="shared" si="302"/>
        <v>40</v>
      </c>
      <c r="BP293" s="429">
        <f t="shared" si="274"/>
        <v>50</v>
      </c>
      <c r="BQ293" s="430" t="str">
        <f t="shared" si="275"/>
        <v>C2</v>
      </c>
      <c r="BR293" s="430" t="str">
        <f t="shared" si="276"/>
        <v>5</v>
      </c>
      <c r="BS293" s="686"/>
      <c r="BT293" s="464">
        <f>'STUDENT PROFILE'!$A$33</f>
        <v>27</v>
      </c>
      <c r="BU293" s="465" t="str">
        <f>'STUDENT PROFILE'!$C$33</f>
        <v>Hitesh Kumar</v>
      </c>
      <c r="BV293" s="466">
        <f>'STUDENT PROFILE'!$D$33</f>
        <v>2800</v>
      </c>
      <c r="BW293" s="431">
        <v>50</v>
      </c>
      <c r="BX293" s="429">
        <f t="shared" si="277"/>
        <v>57</v>
      </c>
      <c r="BY293" s="429">
        <f t="shared" si="278"/>
        <v>63</v>
      </c>
      <c r="BZ293" s="430" t="str">
        <f t="shared" si="279"/>
        <v>B2</v>
      </c>
      <c r="CA293" s="430" t="str">
        <f t="shared" si="280"/>
        <v>7</v>
      </c>
      <c r="CB293" s="429">
        <f t="shared" si="281"/>
        <v>5</v>
      </c>
      <c r="CC293" s="429">
        <f t="shared" si="282"/>
        <v>5</v>
      </c>
      <c r="CD293" s="429">
        <f t="shared" si="283"/>
        <v>18.899999999999999</v>
      </c>
      <c r="CE293" s="430">
        <f t="shared" si="284"/>
        <v>29</v>
      </c>
      <c r="CF293" s="430" t="str">
        <f t="shared" si="285"/>
        <v>C1</v>
      </c>
      <c r="CG293" s="686"/>
      <c r="CH293" s="425">
        <f>'STUDENT PROFILE'!$A$33</f>
        <v>27</v>
      </c>
      <c r="CI293" s="426" t="str">
        <f>'STUDENT PROFILE'!$C$33</f>
        <v>Hitesh Kumar</v>
      </c>
      <c r="CJ293" s="427">
        <f>'STUDENT PROFILE'!$D$33</f>
        <v>2800</v>
      </c>
      <c r="CK293" s="429">
        <f t="shared" si="244"/>
        <v>5</v>
      </c>
      <c r="CL293" s="429">
        <f t="shared" si="245"/>
        <v>5</v>
      </c>
      <c r="CM293" s="429">
        <f t="shared" si="246"/>
        <v>15</v>
      </c>
      <c r="CN293" s="430">
        <f t="shared" si="247"/>
        <v>25</v>
      </c>
      <c r="CO293" s="429">
        <f t="shared" si="248"/>
        <v>5</v>
      </c>
      <c r="CP293" s="429">
        <f t="shared" si="249"/>
        <v>5</v>
      </c>
      <c r="CQ293" s="429">
        <f t="shared" si="250"/>
        <v>18.899999999999999</v>
      </c>
      <c r="CR293" s="433">
        <f t="shared" si="251"/>
        <v>29</v>
      </c>
      <c r="CS293" s="433">
        <f t="shared" si="286"/>
        <v>50</v>
      </c>
      <c r="CT293" s="433">
        <f t="shared" si="287"/>
        <v>57</v>
      </c>
      <c r="CU293" s="430">
        <f t="shared" si="288"/>
        <v>54</v>
      </c>
      <c r="CV293" s="430" t="str">
        <f t="shared" si="289"/>
        <v>C1</v>
      </c>
      <c r="CW293" s="430" t="str">
        <f t="shared" si="290"/>
        <v>6</v>
      </c>
      <c r="CX293" s="686"/>
      <c r="CY293" s="425">
        <f>'STUDENT PROFILE'!$A$33</f>
        <v>27</v>
      </c>
      <c r="CZ293" s="426" t="str">
        <f>'STUDENT PROFILE'!$C$33</f>
        <v>Hitesh Kumar</v>
      </c>
      <c r="DA293" s="427">
        <f>'STUDENT PROFILE'!$D$33</f>
        <v>2800</v>
      </c>
      <c r="DB293" s="429" t="str">
        <f t="shared" si="291"/>
        <v>C2</v>
      </c>
      <c r="DC293" s="429" t="str">
        <f t="shared" si="292"/>
        <v>C2</v>
      </c>
      <c r="DD293" s="429" t="str">
        <f t="shared" si="293"/>
        <v>C2</v>
      </c>
      <c r="DE293" s="430" t="str">
        <f t="shared" si="294"/>
        <v>C2</v>
      </c>
      <c r="DF293" s="429" t="str">
        <f t="shared" si="295"/>
        <v>C2</v>
      </c>
      <c r="DG293" s="429" t="str">
        <f t="shared" si="296"/>
        <v>C2</v>
      </c>
      <c r="DH293" s="429" t="str">
        <f t="shared" si="297"/>
        <v>B2</v>
      </c>
      <c r="DI293" s="433" t="str">
        <f t="shared" si="298"/>
        <v>C1</v>
      </c>
      <c r="DJ293" s="430" t="str">
        <f t="shared" si="299"/>
        <v>C2</v>
      </c>
      <c r="DK293" s="430" t="str">
        <f t="shared" si="300"/>
        <v>C1</v>
      </c>
      <c r="DL293" s="430" t="str">
        <f t="shared" si="301"/>
        <v>C1</v>
      </c>
    </row>
    <row r="294" spans="1:116" ht="15" customHeight="1">
      <c r="A294" s="686"/>
      <c r="B294" s="425">
        <f>'STUDENT PROFILE'!$A$34</f>
        <v>28</v>
      </c>
      <c r="C294" s="426" t="str">
        <f>'STUDENT PROFILE'!$C$34</f>
        <v>Dushyant</v>
      </c>
      <c r="D294" s="427">
        <f>'STUDENT PROFILE'!$D$34</f>
        <v>2801</v>
      </c>
      <c r="E294" s="428">
        <v>5</v>
      </c>
      <c r="F294" s="428">
        <v>5</v>
      </c>
      <c r="G294" s="428">
        <v>5</v>
      </c>
      <c r="H294" s="428"/>
      <c r="I294" s="428"/>
      <c r="J294" s="428">
        <v>25</v>
      </c>
      <c r="K294" s="429">
        <f t="shared" si="253"/>
        <v>40</v>
      </c>
      <c r="L294" s="429">
        <f t="shared" si="254"/>
        <v>50</v>
      </c>
      <c r="M294" s="430" t="str">
        <f t="shared" si="255"/>
        <v>C2</v>
      </c>
      <c r="N294" s="430" t="str">
        <f t="shared" si="256"/>
        <v>5</v>
      </c>
      <c r="O294" s="728"/>
      <c r="P294" s="425">
        <f>'STUDENT PROFILE'!$A$34</f>
        <v>28</v>
      </c>
      <c r="Q294" s="426" t="str">
        <f>'STUDENT PROFILE'!$C$34</f>
        <v>Dushyant</v>
      </c>
      <c r="R294" s="427">
        <f>'STUDENT PROFILE'!$D$34</f>
        <v>2801</v>
      </c>
      <c r="S294" s="428">
        <v>5</v>
      </c>
      <c r="T294" s="428">
        <v>5</v>
      </c>
      <c r="U294" s="428">
        <v>5</v>
      </c>
      <c r="V294" s="428"/>
      <c r="W294" s="428"/>
      <c r="X294" s="428">
        <v>25</v>
      </c>
      <c r="Y294" s="429">
        <f t="shared" si="257"/>
        <v>40</v>
      </c>
      <c r="Z294" s="429">
        <f t="shared" si="258"/>
        <v>50</v>
      </c>
      <c r="AA294" s="430" t="str">
        <f t="shared" si="259"/>
        <v>C2</v>
      </c>
      <c r="AB294" s="430" t="str">
        <f t="shared" si="260"/>
        <v>5</v>
      </c>
      <c r="AC294" s="770"/>
      <c r="AD294" s="425">
        <f>'STUDENT PROFILE'!$A$34</f>
        <v>28</v>
      </c>
      <c r="AE294" s="426" t="str">
        <f>'STUDENT PROFILE'!$C$34</f>
        <v>Dushyant</v>
      </c>
      <c r="AF294" s="427">
        <f>'STUDENT PROFILE'!$D$34</f>
        <v>2801</v>
      </c>
      <c r="AG294" s="431">
        <v>50</v>
      </c>
      <c r="AH294" s="429">
        <f t="shared" si="261"/>
        <v>45</v>
      </c>
      <c r="AI294" s="429">
        <f t="shared" si="262"/>
        <v>50</v>
      </c>
      <c r="AJ294" s="430" t="str">
        <f t="shared" si="263"/>
        <v>C2</v>
      </c>
      <c r="AK294" s="430" t="str">
        <f t="shared" si="264"/>
        <v>5</v>
      </c>
      <c r="AL294" s="429">
        <f t="shared" si="265"/>
        <v>5</v>
      </c>
      <c r="AM294" s="429">
        <f t="shared" si="266"/>
        <v>5</v>
      </c>
      <c r="AN294" s="429">
        <f t="shared" si="267"/>
        <v>15</v>
      </c>
      <c r="AO294" s="430">
        <f t="shared" si="268"/>
        <v>25</v>
      </c>
      <c r="AP294" s="430" t="str">
        <f t="shared" si="269"/>
        <v>C2</v>
      </c>
      <c r="AQ294" s="686"/>
      <c r="AR294" s="425">
        <f>'STUDENT PROFILE'!$A$34</f>
        <v>28</v>
      </c>
      <c r="AS294" s="426" t="str">
        <f>'STUDENT PROFILE'!$C$34</f>
        <v>Dushyant</v>
      </c>
      <c r="AT294" s="427">
        <f>'STUDENT PROFILE'!$D$34</f>
        <v>2801</v>
      </c>
      <c r="AU294" s="428">
        <v>5</v>
      </c>
      <c r="AV294" s="428">
        <v>5</v>
      </c>
      <c r="AW294" s="428">
        <v>5</v>
      </c>
      <c r="AX294" s="428"/>
      <c r="AY294" s="428"/>
      <c r="AZ294" s="428">
        <v>25</v>
      </c>
      <c r="BA294" s="429">
        <f t="shared" si="270"/>
        <v>40</v>
      </c>
      <c r="BB294" s="429">
        <f t="shared" si="271"/>
        <v>50</v>
      </c>
      <c r="BC294" s="430" t="str">
        <f t="shared" si="272"/>
        <v>C2</v>
      </c>
      <c r="BD294" s="430" t="str">
        <f t="shared" si="273"/>
        <v>5</v>
      </c>
      <c r="BE294" s="686"/>
      <c r="BF294" s="425">
        <f>'STUDENT PROFILE'!$A$34</f>
        <v>28</v>
      </c>
      <c r="BG294" s="426" t="str">
        <f>'STUDENT PROFILE'!$C$34</f>
        <v>Dushyant</v>
      </c>
      <c r="BH294" s="427">
        <f>'STUDENT PROFILE'!$D$34</f>
        <v>2801</v>
      </c>
      <c r="BI294" s="428">
        <v>5</v>
      </c>
      <c r="BJ294" s="428">
        <v>5</v>
      </c>
      <c r="BK294" s="428">
        <v>5</v>
      </c>
      <c r="BL294" s="428"/>
      <c r="BM294" s="428"/>
      <c r="BN294" s="428">
        <v>25</v>
      </c>
      <c r="BO294" s="429">
        <f t="shared" si="302"/>
        <v>40</v>
      </c>
      <c r="BP294" s="429">
        <f t="shared" si="274"/>
        <v>50</v>
      </c>
      <c r="BQ294" s="430" t="str">
        <f t="shared" si="275"/>
        <v>C2</v>
      </c>
      <c r="BR294" s="430" t="str">
        <f t="shared" si="276"/>
        <v>5</v>
      </c>
      <c r="BS294" s="686"/>
      <c r="BT294" s="464">
        <f>'STUDENT PROFILE'!$A$34</f>
        <v>28</v>
      </c>
      <c r="BU294" s="465" t="str">
        <f>'STUDENT PROFILE'!$C$34</f>
        <v>Dushyant</v>
      </c>
      <c r="BV294" s="466">
        <f>'STUDENT PROFILE'!$D$34</f>
        <v>2801</v>
      </c>
      <c r="BW294" s="431">
        <v>50</v>
      </c>
      <c r="BX294" s="429">
        <f t="shared" si="277"/>
        <v>57</v>
      </c>
      <c r="BY294" s="429">
        <f t="shared" si="278"/>
        <v>63</v>
      </c>
      <c r="BZ294" s="430" t="str">
        <f t="shared" si="279"/>
        <v>B2</v>
      </c>
      <c r="CA294" s="430" t="str">
        <f t="shared" si="280"/>
        <v>7</v>
      </c>
      <c r="CB294" s="429">
        <f t="shared" si="281"/>
        <v>5</v>
      </c>
      <c r="CC294" s="429">
        <f t="shared" si="282"/>
        <v>5</v>
      </c>
      <c r="CD294" s="429">
        <f t="shared" si="283"/>
        <v>18.899999999999999</v>
      </c>
      <c r="CE294" s="430">
        <f t="shared" si="284"/>
        <v>29</v>
      </c>
      <c r="CF294" s="430" t="str">
        <f t="shared" si="285"/>
        <v>C1</v>
      </c>
      <c r="CG294" s="686"/>
      <c r="CH294" s="425">
        <f>'STUDENT PROFILE'!$A$34</f>
        <v>28</v>
      </c>
      <c r="CI294" s="426" t="str">
        <f>'STUDENT PROFILE'!$C$34</f>
        <v>Dushyant</v>
      </c>
      <c r="CJ294" s="427">
        <f>'STUDENT PROFILE'!$D$34</f>
        <v>2801</v>
      </c>
      <c r="CK294" s="429">
        <f t="shared" si="244"/>
        <v>5</v>
      </c>
      <c r="CL294" s="429">
        <f t="shared" si="245"/>
        <v>5</v>
      </c>
      <c r="CM294" s="429">
        <f t="shared" si="246"/>
        <v>15</v>
      </c>
      <c r="CN294" s="430">
        <f t="shared" si="247"/>
        <v>25</v>
      </c>
      <c r="CO294" s="429">
        <f t="shared" si="248"/>
        <v>5</v>
      </c>
      <c r="CP294" s="429">
        <f t="shared" si="249"/>
        <v>5</v>
      </c>
      <c r="CQ294" s="429">
        <f t="shared" si="250"/>
        <v>18.899999999999999</v>
      </c>
      <c r="CR294" s="433">
        <f t="shared" si="251"/>
        <v>29</v>
      </c>
      <c r="CS294" s="433">
        <f t="shared" si="286"/>
        <v>50</v>
      </c>
      <c r="CT294" s="433">
        <f t="shared" si="287"/>
        <v>57</v>
      </c>
      <c r="CU294" s="430">
        <f t="shared" si="288"/>
        <v>54</v>
      </c>
      <c r="CV294" s="430" t="str">
        <f t="shared" si="289"/>
        <v>C1</v>
      </c>
      <c r="CW294" s="430" t="str">
        <f t="shared" si="290"/>
        <v>6</v>
      </c>
      <c r="CX294" s="686"/>
      <c r="CY294" s="425">
        <f>'STUDENT PROFILE'!$A$34</f>
        <v>28</v>
      </c>
      <c r="CZ294" s="426" t="str">
        <f>'STUDENT PROFILE'!$C$34</f>
        <v>Dushyant</v>
      </c>
      <c r="DA294" s="427">
        <f>'STUDENT PROFILE'!$D$34</f>
        <v>2801</v>
      </c>
      <c r="DB294" s="429" t="str">
        <f t="shared" si="291"/>
        <v>C2</v>
      </c>
      <c r="DC294" s="429" t="str">
        <f t="shared" si="292"/>
        <v>C2</v>
      </c>
      <c r="DD294" s="429" t="str">
        <f t="shared" si="293"/>
        <v>C2</v>
      </c>
      <c r="DE294" s="430" t="str">
        <f t="shared" si="294"/>
        <v>C2</v>
      </c>
      <c r="DF294" s="429" t="str">
        <f t="shared" si="295"/>
        <v>C2</v>
      </c>
      <c r="DG294" s="429" t="str">
        <f t="shared" si="296"/>
        <v>C2</v>
      </c>
      <c r="DH294" s="429" t="str">
        <f t="shared" si="297"/>
        <v>B2</v>
      </c>
      <c r="DI294" s="433" t="str">
        <f t="shared" si="298"/>
        <v>C1</v>
      </c>
      <c r="DJ294" s="430" t="str">
        <f t="shared" si="299"/>
        <v>C2</v>
      </c>
      <c r="DK294" s="430" t="str">
        <f t="shared" si="300"/>
        <v>C1</v>
      </c>
      <c r="DL294" s="430" t="str">
        <f t="shared" si="301"/>
        <v>C1</v>
      </c>
    </row>
    <row r="295" spans="1:116" ht="15" customHeight="1">
      <c r="A295" s="686"/>
      <c r="B295" s="425">
        <f>'STUDENT PROFILE'!$A$35</f>
        <v>29</v>
      </c>
      <c r="C295" s="426" t="str">
        <f>'STUDENT PROFILE'!$C$35</f>
        <v>Ruchi</v>
      </c>
      <c r="D295" s="427">
        <f>'STUDENT PROFILE'!$D$35</f>
        <v>2804</v>
      </c>
      <c r="E295" s="428">
        <v>5</v>
      </c>
      <c r="F295" s="428">
        <v>5</v>
      </c>
      <c r="G295" s="428">
        <v>5</v>
      </c>
      <c r="H295" s="428"/>
      <c r="I295" s="428"/>
      <c r="J295" s="428">
        <v>25</v>
      </c>
      <c r="K295" s="429">
        <f t="shared" si="253"/>
        <v>40</v>
      </c>
      <c r="L295" s="429">
        <f t="shared" si="254"/>
        <v>50</v>
      </c>
      <c r="M295" s="430" t="str">
        <f t="shared" si="255"/>
        <v>C2</v>
      </c>
      <c r="N295" s="430" t="str">
        <f t="shared" si="256"/>
        <v>5</v>
      </c>
      <c r="O295" s="728"/>
      <c r="P295" s="425">
        <f>'STUDENT PROFILE'!$A$35</f>
        <v>29</v>
      </c>
      <c r="Q295" s="426" t="str">
        <f>'STUDENT PROFILE'!$C$35</f>
        <v>Ruchi</v>
      </c>
      <c r="R295" s="427">
        <f>'STUDENT PROFILE'!$D$35</f>
        <v>2804</v>
      </c>
      <c r="S295" s="428">
        <v>5</v>
      </c>
      <c r="T295" s="428">
        <v>5</v>
      </c>
      <c r="U295" s="428">
        <v>5</v>
      </c>
      <c r="V295" s="428"/>
      <c r="W295" s="428"/>
      <c r="X295" s="428">
        <v>25</v>
      </c>
      <c r="Y295" s="429">
        <f t="shared" si="257"/>
        <v>40</v>
      </c>
      <c r="Z295" s="429">
        <f t="shared" si="258"/>
        <v>50</v>
      </c>
      <c r="AA295" s="430" t="str">
        <f t="shared" si="259"/>
        <v>C2</v>
      </c>
      <c r="AB295" s="430" t="str">
        <f t="shared" si="260"/>
        <v>5</v>
      </c>
      <c r="AC295" s="770"/>
      <c r="AD295" s="425">
        <f>'STUDENT PROFILE'!$A$35</f>
        <v>29</v>
      </c>
      <c r="AE295" s="426" t="str">
        <f>'STUDENT PROFILE'!$C$35</f>
        <v>Ruchi</v>
      </c>
      <c r="AF295" s="427">
        <f>'STUDENT PROFILE'!$D$35</f>
        <v>2804</v>
      </c>
      <c r="AG295" s="431">
        <v>50</v>
      </c>
      <c r="AH295" s="429">
        <f t="shared" si="261"/>
        <v>45</v>
      </c>
      <c r="AI295" s="429">
        <f t="shared" si="262"/>
        <v>50</v>
      </c>
      <c r="AJ295" s="430" t="str">
        <f t="shared" si="263"/>
        <v>C2</v>
      </c>
      <c r="AK295" s="430" t="str">
        <f t="shared" si="264"/>
        <v>5</v>
      </c>
      <c r="AL295" s="429">
        <f t="shared" si="265"/>
        <v>5</v>
      </c>
      <c r="AM295" s="429">
        <f t="shared" si="266"/>
        <v>5</v>
      </c>
      <c r="AN295" s="429">
        <f t="shared" si="267"/>
        <v>15</v>
      </c>
      <c r="AO295" s="430">
        <f t="shared" si="268"/>
        <v>25</v>
      </c>
      <c r="AP295" s="430" t="str">
        <f t="shared" si="269"/>
        <v>C2</v>
      </c>
      <c r="AQ295" s="686"/>
      <c r="AR295" s="425">
        <f>'STUDENT PROFILE'!$A$35</f>
        <v>29</v>
      </c>
      <c r="AS295" s="426" t="str">
        <f>'STUDENT PROFILE'!$C$35</f>
        <v>Ruchi</v>
      </c>
      <c r="AT295" s="427">
        <f>'STUDENT PROFILE'!$D$35</f>
        <v>2804</v>
      </c>
      <c r="AU295" s="428">
        <v>5</v>
      </c>
      <c r="AV295" s="428">
        <v>5</v>
      </c>
      <c r="AW295" s="428">
        <v>5</v>
      </c>
      <c r="AX295" s="428"/>
      <c r="AY295" s="428"/>
      <c r="AZ295" s="428">
        <v>25</v>
      </c>
      <c r="BA295" s="429">
        <f t="shared" si="270"/>
        <v>40</v>
      </c>
      <c r="BB295" s="429">
        <f t="shared" si="271"/>
        <v>50</v>
      </c>
      <c r="BC295" s="430" t="str">
        <f t="shared" si="272"/>
        <v>C2</v>
      </c>
      <c r="BD295" s="430" t="str">
        <f t="shared" si="273"/>
        <v>5</v>
      </c>
      <c r="BE295" s="686"/>
      <c r="BF295" s="425">
        <f>'STUDENT PROFILE'!$A$35</f>
        <v>29</v>
      </c>
      <c r="BG295" s="426" t="str">
        <f>'STUDENT PROFILE'!$C$35</f>
        <v>Ruchi</v>
      </c>
      <c r="BH295" s="427">
        <f>'STUDENT PROFILE'!$D$35</f>
        <v>2804</v>
      </c>
      <c r="BI295" s="428">
        <v>5</v>
      </c>
      <c r="BJ295" s="428">
        <v>5</v>
      </c>
      <c r="BK295" s="428">
        <v>5</v>
      </c>
      <c r="BL295" s="428"/>
      <c r="BM295" s="428"/>
      <c r="BN295" s="428">
        <v>25</v>
      </c>
      <c r="BO295" s="429">
        <f t="shared" si="302"/>
        <v>40</v>
      </c>
      <c r="BP295" s="429">
        <f t="shared" si="274"/>
        <v>50</v>
      </c>
      <c r="BQ295" s="430" t="str">
        <f t="shared" si="275"/>
        <v>C2</v>
      </c>
      <c r="BR295" s="430" t="str">
        <f t="shared" si="276"/>
        <v>5</v>
      </c>
      <c r="BS295" s="686"/>
      <c r="BT295" s="464">
        <f>'STUDENT PROFILE'!$A$35</f>
        <v>29</v>
      </c>
      <c r="BU295" s="465" t="str">
        <f>'STUDENT PROFILE'!$C$35</f>
        <v>Ruchi</v>
      </c>
      <c r="BV295" s="466">
        <f>'STUDENT PROFILE'!$D$35</f>
        <v>2804</v>
      </c>
      <c r="BW295" s="431">
        <v>50</v>
      </c>
      <c r="BX295" s="429">
        <f t="shared" si="277"/>
        <v>57</v>
      </c>
      <c r="BY295" s="429">
        <f t="shared" si="278"/>
        <v>63</v>
      </c>
      <c r="BZ295" s="430" t="str">
        <f t="shared" si="279"/>
        <v>B2</v>
      </c>
      <c r="CA295" s="430" t="str">
        <f t="shared" si="280"/>
        <v>7</v>
      </c>
      <c r="CB295" s="429">
        <f t="shared" si="281"/>
        <v>5</v>
      </c>
      <c r="CC295" s="429">
        <f t="shared" si="282"/>
        <v>5</v>
      </c>
      <c r="CD295" s="429">
        <f t="shared" si="283"/>
        <v>18.899999999999999</v>
      </c>
      <c r="CE295" s="430">
        <f t="shared" si="284"/>
        <v>29</v>
      </c>
      <c r="CF295" s="430" t="str">
        <f t="shared" si="285"/>
        <v>C1</v>
      </c>
      <c r="CG295" s="686"/>
      <c r="CH295" s="425">
        <f>'STUDENT PROFILE'!$A$35</f>
        <v>29</v>
      </c>
      <c r="CI295" s="426" t="str">
        <f>'STUDENT PROFILE'!$C$35</f>
        <v>Ruchi</v>
      </c>
      <c r="CJ295" s="427">
        <f>'STUDENT PROFILE'!$D$35</f>
        <v>2804</v>
      </c>
      <c r="CK295" s="429">
        <f t="shared" si="244"/>
        <v>5</v>
      </c>
      <c r="CL295" s="429">
        <f t="shared" si="245"/>
        <v>5</v>
      </c>
      <c r="CM295" s="429">
        <f t="shared" si="246"/>
        <v>15</v>
      </c>
      <c r="CN295" s="430">
        <f t="shared" si="247"/>
        <v>25</v>
      </c>
      <c r="CO295" s="429">
        <f t="shared" si="248"/>
        <v>5</v>
      </c>
      <c r="CP295" s="429">
        <f t="shared" si="249"/>
        <v>5</v>
      </c>
      <c r="CQ295" s="429">
        <f t="shared" si="250"/>
        <v>18.899999999999999</v>
      </c>
      <c r="CR295" s="433">
        <f t="shared" si="251"/>
        <v>29</v>
      </c>
      <c r="CS295" s="433">
        <f t="shared" si="286"/>
        <v>50</v>
      </c>
      <c r="CT295" s="433">
        <f t="shared" si="287"/>
        <v>57</v>
      </c>
      <c r="CU295" s="430">
        <f t="shared" si="288"/>
        <v>54</v>
      </c>
      <c r="CV295" s="430" t="str">
        <f t="shared" si="289"/>
        <v>C1</v>
      </c>
      <c r="CW295" s="430" t="str">
        <f t="shared" si="290"/>
        <v>6</v>
      </c>
      <c r="CX295" s="686"/>
      <c r="CY295" s="425">
        <f>'STUDENT PROFILE'!$A$35</f>
        <v>29</v>
      </c>
      <c r="CZ295" s="426" t="str">
        <f>'STUDENT PROFILE'!$C$35</f>
        <v>Ruchi</v>
      </c>
      <c r="DA295" s="427">
        <f>'STUDENT PROFILE'!$D$35</f>
        <v>2804</v>
      </c>
      <c r="DB295" s="429" t="str">
        <f t="shared" si="291"/>
        <v>C2</v>
      </c>
      <c r="DC295" s="429" t="str">
        <f t="shared" si="292"/>
        <v>C2</v>
      </c>
      <c r="DD295" s="429" t="str">
        <f t="shared" si="293"/>
        <v>C2</v>
      </c>
      <c r="DE295" s="430" t="str">
        <f t="shared" si="294"/>
        <v>C2</v>
      </c>
      <c r="DF295" s="429" t="str">
        <f t="shared" si="295"/>
        <v>C2</v>
      </c>
      <c r="DG295" s="429" t="str">
        <f t="shared" si="296"/>
        <v>C2</v>
      </c>
      <c r="DH295" s="429" t="str">
        <f t="shared" si="297"/>
        <v>B2</v>
      </c>
      <c r="DI295" s="433" t="str">
        <f t="shared" si="298"/>
        <v>C1</v>
      </c>
      <c r="DJ295" s="430" t="str">
        <f t="shared" si="299"/>
        <v>C2</v>
      </c>
      <c r="DK295" s="430" t="str">
        <f t="shared" si="300"/>
        <v>C1</v>
      </c>
      <c r="DL295" s="430" t="str">
        <f t="shared" si="301"/>
        <v>C1</v>
      </c>
    </row>
    <row r="296" spans="1:116" ht="15" customHeight="1">
      <c r="A296" s="686"/>
      <c r="B296" s="425">
        <f>'STUDENT PROFILE'!$A$36</f>
        <v>30</v>
      </c>
      <c r="C296" s="426" t="str">
        <f>'STUDENT PROFILE'!$C$36</f>
        <v>Bhavi</v>
      </c>
      <c r="D296" s="427">
        <f>'STUDENT PROFILE'!$D$36</f>
        <v>3060</v>
      </c>
      <c r="E296" s="428">
        <v>5</v>
      </c>
      <c r="F296" s="428">
        <v>5</v>
      </c>
      <c r="G296" s="428">
        <v>5</v>
      </c>
      <c r="H296" s="428"/>
      <c r="I296" s="428"/>
      <c r="J296" s="428">
        <v>25</v>
      </c>
      <c r="K296" s="429">
        <f t="shared" si="253"/>
        <v>40</v>
      </c>
      <c r="L296" s="429">
        <f t="shared" si="254"/>
        <v>50</v>
      </c>
      <c r="M296" s="430" t="str">
        <f t="shared" si="255"/>
        <v>C2</v>
      </c>
      <c r="N296" s="430" t="str">
        <f t="shared" si="256"/>
        <v>5</v>
      </c>
      <c r="O296" s="728"/>
      <c r="P296" s="425">
        <f>'STUDENT PROFILE'!$A$36</f>
        <v>30</v>
      </c>
      <c r="Q296" s="426" t="str">
        <f>'STUDENT PROFILE'!$C$36</f>
        <v>Bhavi</v>
      </c>
      <c r="R296" s="427">
        <f>'STUDENT PROFILE'!$D$36</f>
        <v>3060</v>
      </c>
      <c r="S296" s="428">
        <v>5</v>
      </c>
      <c r="T296" s="428">
        <v>5</v>
      </c>
      <c r="U296" s="428">
        <v>5</v>
      </c>
      <c r="V296" s="428"/>
      <c r="W296" s="428"/>
      <c r="X296" s="428">
        <v>25</v>
      </c>
      <c r="Y296" s="429">
        <f t="shared" si="257"/>
        <v>40</v>
      </c>
      <c r="Z296" s="429">
        <f t="shared" si="258"/>
        <v>50</v>
      </c>
      <c r="AA296" s="430" t="str">
        <f t="shared" si="259"/>
        <v>C2</v>
      </c>
      <c r="AB296" s="430" t="str">
        <f t="shared" si="260"/>
        <v>5</v>
      </c>
      <c r="AC296" s="770"/>
      <c r="AD296" s="425">
        <f>'STUDENT PROFILE'!$A$36</f>
        <v>30</v>
      </c>
      <c r="AE296" s="426" t="str">
        <f>'STUDENT PROFILE'!$C$36</f>
        <v>Bhavi</v>
      </c>
      <c r="AF296" s="427">
        <f>'STUDENT PROFILE'!$D$36</f>
        <v>3060</v>
      </c>
      <c r="AG296" s="431">
        <v>50</v>
      </c>
      <c r="AH296" s="429">
        <f t="shared" si="261"/>
        <v>45</v>
      </c>
      <c r="AI296" s="429">
        <f t="shared" si="262"/>
        <v>50</v>
      </c>
      <c r="AJ296" s="430" t="str">
        <f t="shared" si="263"/>
        <v>C2</v>
      </c>
      <c r="AK296" s="430" t="str">
        <f t="shared" si="264"/>
        <v>5</v>
      </c>
      <c r="AL296" s="429">
        <f t="shared" si="265"/>
        <v>5</v>
      </c>
      <c r="AM296" s="429">
        <f t="shared" si="266"/>
        <v>5</v>
      </c>
      <c r="AN296" s="429">
        <f t="shared" si="267"/>
        <v>15</v>
      </c>
      <c r="AO296" s="430">
        <f t="shared" si="268"/>
        <v>25</v>
      </c>
      <c r="AP296" s="430" t="str">
        <f t="shared" si="269"/>
        <v>C2</v>
      </c>
      <c r="AQ296" s="686"/>
      <c r="AR296" s="425">
        <f>'STUDENT PROFILE'!$A$36</f>
        <v>30</v>
      </c>
      <c r="AS296" s="426" t="str">
        <f>'STUDENT PROFILE'!$C$36</f>
        <v>Bhavi</v>
      </c>
      <c r="AT296" s="427">
        <f>'STUDENT PROFILE'!$D$36</f>
        <v>3060</v>
      </c>
      <c r="AU296" s="428">
        <v>5</v>
      </c>
      <c r="AV296" s="428">
        <v>5</v>
      </c>
      <c r="AW296" s="428">
        <v>5</v>
      </c>
      <c r="AX296" s="428"/>
      <c r="AY296" s="428"/>
      <c r="AZ296" s="428">
        <v>25</v>
      </c>
      <c r="BA296" s="429">
        <f t="shared" si="270"/>
        <v>40</v>
      </c>
      <c r="BB296" s="429">
        <f t="shared" si="271"/>
        <v>50</v>
      </c>
      <c r="BC296" s="430" t="str">
        <f t="shared" si="272"/>
        <v>C2</v>
      </c>
      <c r="BD296" s="430" t="str">
        <f t="shared" si="273"/>
        <v>5</v>
      </c>
      <c r="BE296" s="686"/>
      <c r="BF296" s="425">
        <f>'STUDENT PROFILE'!$A$36</f>
        <v>30</v>
      </c>
      <c r="BG296" s="426" t="str">
        <f>'STUDENT PROFILE'!$C$36</f>
        <v>Bhavi</v>
      </c>
      <c r="BH296" s="427">
        <f>'STUDENT PROFILE'!$D$36</f>
        <v>3060</v>
      </c>
      <c r="BI296" s="428">
        <v>5</v>
      </c>
      <c r="BJ296" s="428">
        <v>5</v>
      </c>
      <c r="BK296" s="428">
        <v>5</v>
      </c>
      <c r="BL296" s="428"/>
      <c r="BM296" s="428"/>
      <c r="BN296" s="428">
        <v>25</v>
      </c>
      <c r="BO296" s="429">
        <f t="shared" si="302"/>
        <v>40</v>
      </c>
      <c r="BP296" s="429">
        <f t="shared" si="274"/>
        <v>50</v>
      </c>
      <c r="BQ296" s="430" t="str">
        <f t="shared" si="275"/>
        <v>C2</v>
      </c>
      <c r="BR296" s="430" t="str">
        <f t="shared" si="276"/>
        <v>5</v>
      </c>
      <c r="BS296" s="686"/>
      <c r="BT296" s="464">
        <f>'STUDENT PROFILE'!$A$36</f>
        <v>30</v>
      </c>
      <c r="BU296" s="465" t="str">
        <f>'STUDENT PROFILE'!$C$36</f>
        <v>Bhavi</v>
      </c>
      <c r="BV296" s="466">
        <f>'STUDENT PROFILE'!$D$36</f>
        <v>3060</v>
      </c>
      <c r="BW296" s="431">
        <v>50</v>
      </c>
      <c r="BX296" s="429">
        <f t="shared" si="277"/>
        <v>57</v>
      </c>
      <c r="BY296" s="429">
        <f t="shared" si="278"/>
        <v>63</v>
      </c>
      <c r="BZ296" s="430" t="str">
        <f t="shared" si="279"/>
        <v>B2</v>
      </c>
      <c r="CA296" s="430" t="str">
        <f t="shared" si="280"/>
        <v>7</v>
      </c>
      <c r="CB296" s="429">
        <f t="shared" si="281"/>
        <v>5</v>
      </c>
      <c r="CC296" s="429">
        <f t="shared" si="282"/>
        <v>5</v>
      </c>
      <c r="CD296" s="429">
        <f t="shared" si="283"/>
        <v>18.899999999999999</v>
      </c>
      <c r="CE296" s="430">
        <f t="shared" si="284"/>
        <v>29</v>
      </c>
      <c r="CF296" s="430" t="str">
        <f t="shared" si="285"/>
        <v>C1</v>
      </c>
      <c r="CG296" s="686"/>
      <c r="CH296" s="425">
        <f>'STUDENT PROFILE'!$A$36</f>
        <v>30</v>
      </c>
      <c r="CI296" s="426" t="str">
        <f>'STUDENT PROFILE'!$C$36</f>
        <v>Bhavi</v>
      </c>
      <c r="CJ296" s="427">
        <f>'STUDENT PROFILE'!$D$36</f>
        <v>3060</v>
      </c>
      <c r="CK296" s="429">
        <f t="shared" si="244"/>
        <v>5</v>
      </c>
      <c r="CL296" s="429">
        <f t="shared" si="245"/>
        <v>5</v>
      </c>
      <c r="CM296" s="429">
        <f t="shared" si="246"/>
        <v>15</v>
      </c>
      <c r="CN296" s="430">
        <f t="shared" si="247"/>
        <v>25</v>
      </c>
      <c r="CO296" s="429">
        <f t="shared" si="248"/>
        <v>5</v>
      </c>
      <c r="CP296" s="429">
        <f t="shared" si="249"/>
        <v>5</v>
      </c>
      <c r="CQ296" s="429">
        <f t="shared" si="250"/>
        <v>18.899999999999999</v>
      </c>
      <c r="CR296" s="433">
        <f t="shared" si="251"/>
        <v>29</v>
      </c>
      <c r="CS296" s="433">
        <f t="shared" si="286"/>
        <v>50</v>
      </c>
      <c r="CT296" s="433">
        <f t="shared" si="287"/>
        <v>57</v>
      </c>
      <c r="CU296" s="430">
        <f t="shared" si="288"/>
        <v>54</v>
      </c>
      <c r="CV296" s="430" t="str">
        <f t="shared" si="289"/>
        <v>C1</v>
      </c>
      <c r="CW296" s="430" t="str">
        <f t="shared" si="290"/>
        <v>6</v>
      </c>
      <c r="CX296" s="686"/>
      <c r="CY296" s="425">
        <f>'STUDENT PROFILE'!$A$36</f>
        <v>30</v>
      </c>
      <c r="CZ296" s="426" t="str">
        <f>'STUDENT PROFILE'!$C$36</f>
        <v>Bhavi</v>
      </c>
      <c r="DA296" s="427">
        <f>'STUDENT PROFILE'!$D$36</f>
        <v>3060</v>
      </c>
      <c r="DB296" s="429" t="str">
        <f t="shared" si="291"/>
        <v>C2</v>
      </c>
      <c r="DC296" s="429" t="str">
        <f t="shared" si="292"/>
        <v>C2</v>
      </c>
      <c r="DD296" s="429" t="str">
        <f t="shared" si="293"/>
        <v>C2</v>
      </c>
      <c r="DE296" s="430" t="str">
        <f t="shared" si="294"/>
        <v>C2</v>
      </c>
      <c r="DF296" s="429" t="str">
        <f t="shared" si="295"/>
        <v>C2</v>
      </c>
      <c r="DG296" s="429" t="str">
        <f t="shared" si="296"/>
        <v>C2</v>
      </c>
      <c r="DH296" s="429" t="str">
        <f t="shared" si="297"/>
        <v>B2</v>
      </c>
      <c r="DI296" s="433" t="str">
        <f t="shared" si="298"/>
        <v>C1</v>
      </c>
      <c r="DJ296" s="430" t="str">
        <f t="shared" si="299"/>
        <v>C2</v>
      </c>
      <c r="DK296" s="430" t="str">
        <f t="shared" si="300"/>
        <v>C1</v>
      </c>
      <c r="DL296" s="430" t="str">
        <f t="shared" si="301"/>
        <v>C1</v>
      </c>
    </row>
    <row r="297" spans="1:116" ht="15" customHeight="1">
      <c r="A297" s="686"/>
      <c r="B297" s="425">
        <f>'STUDENT PROFILE'!$A$37</f>
        <v>31</v>
      </c>
      <c r="C297" s="426" t="str">
        <f>'STUDENT PROFILE'!$C$37</f>
        <v>Akshay Kumar</v>
      </c>
      <c r="D297" s="427">
        <f>'STUDENT PROFILE'!$D$37</f>
        <v>3061</v>
      </c>
      <c r="E297" s="428">
        <v>4</v>
      </c>
      <c r="F297" s="428">
        <v>4</v>
      </c>
      <c r="G297" s="428">
        <v>4</v>
      </c>
      <c r="H297" s="428"/>
      <c r="I297" s="428"/>
      <c r="J297" s="428">
        <v>18</v>
      </c>
      <c r="K297" s="429">
        <f t="shared" si="253"/>
        <v>30</v>
      </c>
      <c r="L297" s="429">
        <f t="shared" si="254"/>
        <v>38</v>
      </c>
      <c r="M297" s="430" t="str">
        <f t="shared" si="255"/>
        <v>D</v>
      </c>
      <c r="N297" s="430" t="str">
        <f t="shared" si="256"/>
        <v>4</v>
      </c>
      <c r="O297" s="728"/>
      <c r="P297" s="425">
        <f>'STUDENT PROFILE'!$A$37</f>
        <v>31</v>
      </c>
      <c r="Q297" s="426" t="str">
        <f>'STUDENT PROFILE'!$C$37</f>
        <v>Akshay Kumar</v>
      </c>
      <c r="R297" s="427">
        <f>'STUDENT PROFILE'!$D$37</f>
        <v>3061</v>
      </c>
      <c r="S297" s="428">
        <v>4</v>
      </c>
      <c r="T297" s="428">
        <v>4</v>
      </c>
      <c r="U297" s="428">
        <v>4</v>
      </c>
      <c r="V297" s="428"/>
      <c r="W297" s="428"/>
      <c r="X297" s="428">
        <v>18</v>
      </c>
      <c r="Y297" s="429">
        <f t="shared" si="257"/>
        <v>30</v>
      </c>
      <c r="Z297" s="429">
        <f t="shared" si="258"/>
        <v>38</v>
      </c>
      <c r="AA297" s="430" t="str">
        <f t="shared" si="259"/>
        <v>D</v>
      </c>
      <c r="AB297" s="430" t="str">
        <f t="shared" si="260"/>
        <v>4</v>
      </c>
      <c r="AC297" s="770"/>
      <c r="AD297" s="425">
        <f>'STUDENT PROFILE'!$A$37</f>
        <v>31</v>
      </c>
      <c r="AE297" s="426" t="str">
        <f>'STUDENT PROFILE'!$C$37</f>
        <v>Akshay Kumar</v>
      </c>
      <c r="AF297" s="427">
        <f>'STUDENT PROFILE'!$D$37</f>
        <v>3061</v>
      </c>
      <c r="AG297" s="435">
        <v>40</v>
      </c>
      <c r="AH297" s="429">
        <f t="shared" si="261"/>
        <v>36</v>
      </c>
      <c r="AI297" s="429">
        <f t="shared" si="262"/>
        <v>40</v>
      </c>
      <c r="AJ297" s="430" t="str">
        <f t="shared" si="263"/>
        <v>D</v>
      </c>
      <c r="AK297" s="430" t="str">
        <f t="shared" si="264"/>
        <v>4</v>
      </c>
      <c r="AL297" s="429">
        <f t="shared" si="265"/>
        <v>3.8</v>
      </c>
      <c r="AM297" s="429">
        <f t="shared" si="266"/>
        <v>3.8</v>
      </c>
      <c r="AN297" s="429">
        <f t="shared" si="267"/>
        <v>12</v>
      </c>
      <c r="AO297" s="430">
        <f t="shared" si="268"/>
        <v>20</v>
      </c>
      <c r="AP297" s="430" t="str">
        <f t="shared" si="269"/>
        <v>D</v>
      </c>
      <c r="AQ297" s="686"/>
      <c r="AR297" s="425">
        <f>'STUDENT PROFILE'!$A$37</f>
        <v>31</v>
      </c>
      <c r="AS297" s="426" t="str">
        <f>'STUDENT PROFILE'!$C$37</f>
        <v>Akshay Kumar</v>
      </c>
      <c r="AT297" s="427">
        <f>'STUDENT PROFILE'!$D$37</f>
        <v>3061</v>
      </c>
      <c r="AU297" s="428">
        <v>4</v>
      </c>
      <c r="AV297" s="428">
        <v>4</v>
      </c>
      <c r="AW297" s="428">
        <v>4</v>
      </c>
      <c r="AX297" s="428"/>
      <c r="AY297" s="428"/>
      <c r="AZ297" s="428">
        <v>18</v>
      </c>
      <c r="BA297" s="429">
        <f t="shared" si="270"/>
        <v>30</v>
      </c>
      <c r="BB297" s="429">
        <f t="shared" si="271"/>
        <v>38</v>
      </c>
      <c r="BC297" s="430" t="str">
        <f t="shared" si="272"/>
        <v>D</v>
      </c>
      <c r="BD297" s="430" t="str">
        <f t="shared" si="273"/>
        <v>4</v>
      </c>
      <c r="BE297" s="686"/>
      <c r="BF297" s="425">
        <f>'STUDENT PROFILE'!$A$37</f>
        <v>31</v>
      </c>
      <c r="BG297" s="426" t="str">
        <f>'STUDENT PROFILE'!$C$37</f>
        <v>Akshay Kumar</v>
      </c>
      <c r="BH297" s="427">
        <f>'STUDENT PROFILE'!$D$37</f>
        <v>3061</v>
      </c>
      <c r="BI297" s="428">
        <v>4</v>
      </c>
      <c r="BJ297" s="428">
        <v>4</v>
      </c>
      <c r="BK297" s="428">
        <v>4</v>
      </c>
      <c r="BL297" s="428"/>
      <c r="BM297" s="428"/>
      <c r="BN297" s="428">
        <v>18</v>
      </c>
      <c r="BO297" s="429">
        <f t="shared" si="302"/>
        <v>30</v>
      </c>
      <c r="BP297" s="429">
        <f t="shared" si="274"/>
        <v>38</v>
      </c>
      <c r="BQ297" s="430" t="str">
        <f t="shared" si="275"/>
        <v>D</v>
      </c>
      <c r="BR297" s="430" t="str">
        <f t="shared" si="276"/>
        <v>4</v>
      </c>
      <c r="BS297" s="686"/>
      <c r="BT297" s="464">
        <f>'STUDENT PROFILE'!$A$37</f>
        <v>31</v>
      </c>
      <c r="BU297" s="465" t="str">
        <f>'STUDENT PROFILE'!$C$37</f>
        <v>Akshay Kumar</v>
      </c>
      <c r="BV297" s="466">
        <f>'STUDENT PROFILE'!$D$37</f>
        <v>3061</v>
      </c>
      <c r="BW297" s="435">
        <v>40</v>
      </c>
      <c r="BX297" s="429">
        <f t="shared" si="277"/>
        <v>45</v>
      </c>
      <c r="BY297" s="429">
        <f t="shared" si="278"/>
        <v>50</v>
      </c>
      <c r="BZ297" s="430" t="str">
        <f t="shared" si="279"/>
        <v>C2</v>
      </c>
      <c r="CA297" s="430" t="str">
        <f t="shared" si="280"/>
        <v>5</v>
      </c>
      <c r="CB297" s="429">
        <f t="shared" si="281"/>
        <v>3.8</v>
      </c>
      <c r="CC297" s="429">
        <f t="shared" si="282"/>
        <v>3.8</v>
      </c>
      <c r="CD297" s="429">
        <f t="shared" si="283"/>
        <v>15</v>
      </c>
      <c r="CE297" s="430">
        <f t="shared" si="284"/>
        <v>23</v>
      </c>
      <c r="CF297" s="430" t="str">
        <f t="shared" si="285"/>
        <v>C2</v>
      </c>
      <c r="CG297" s="686"/>
      <c r="CH297" s="425">
        <f>'STUDENT PROFILE'!$A$37</f>
        <v>31</v>
      </c>
      <c r="CI297" s="426" t="str">
        <f>'STUDENT PROFILE'!$C$37</f>
        <v>Akshay Kumar</v>
      </c>
      <c r="CJ297" s="427">
        <f>'STUDENT PROFILE'!$D$37</f>
        <v>3061</v>
      </c>
      <c r="CK297" s="429">
        <f t="shared" si="244"/>
        <v>3.8</v>
      </c>
      <c r="CL297" s="429">
        <f t="shared" si="245"/>
        <v>3.8</v>
      </c>
      <c r="CM297" s="429">
        <f t="shared" si="246"/>
        <v>12</v>
      </c>
      <c r="CN297" s="430">
        <f t="shared" si="247"/>
        <v>20</v>
      </c>
      <c r="CO297" s="429">
        <f t="shared" si="248"/>
        <v>3.8</v>
      </c>
      <c r="CP297" s="429">
        <f t="shared" si="249"/>
        <v>3.8</v>
      </c>
      <c r="CQ297" s="429">
        <f t="shared" si="250"/>
        <v>15</v>
      </c>
      <c r="CR297" s="433">
        <f t="shared" si="251"/>
        <v>23</v>
      </c>
      <c r="CS297" s="433">
        <f t="shared" si="286"/>
        <v>38</v>
      </c>
      <c r="CT297" s="433">
        <f t="shared" si="287"/>
        <v>45</v>
      </c>
      <c r="CU297" s="430">
        <f t="shared" si="288"/>
        <v>43</v>
      </c>
      <c r="CV297" s="430" t="str">
        <f t="shared" si="289"/>
        <v>C2</v>
      </c>
      <c r="CW297" s="430" t="str">
        <f t="shared" si="290"/>
        <v>5</v>
      </c>
      <c r="CX297" s="686"/>
      <c r="CY297" s="425">
        <f>'STUDENT PROFILE'!$A$37</f>
        <v>31</v>
      </c>
      <c r="CZ297" s="426" t="str">
        <f>'STUDENT PROFILE'!$C$37</f>
        <v>Akshay Kumar</v>
      </c>
      <c r="DA297" s="427">
        <f>'STUDENT PROFILE'!$D$37</f>
        <v>3061</v>
      </c>
      <c r="DB297" s="429" t="str">
        <f t="shared" si="291"/>
        <v>D</v>
      </c>
      <c r="DC297" s="429" t="str">
        <f t="shared" si="292"/>
        <v>D</v>
      </c>
      <c r="DD297" s="429" t="str">
        <f t="shared" si="293"/>
        <v>D</v>
      </c>
      <c r="DE297" s="430" t="str">
        <f t="shared" si="294"/>
        <v>D</v>
      </c>
      <c r="DF297" s="429" t="str">
        <f t="shared" si="295"/>
        <v>D</v>
      </c>
      <c r="DG297" s="429" t="str">
        <f t="shared" si="296"/>
        <v>D</v>
      </c>
      <c r="DH297" s="429" t="str">
        <f t="shared" si="297"/>
        <v>C2</v>
      </c>
      <c r="DI297" s="433" t="str">
        <f t="shared" si="298"/>
        <v>C2</v>
      </c>
      <c r="DJ297" s="430" t="str">
        <f t="shared" si="299"/>
        <v>D</v>
      </c>
      <c r="DK297" s="430" t="str">
        <f t="shared" si="300"/>
        <v>C2</v>
      </c>
      <c r="DL297" s="430" t="str">
        <f t="shared" si="301"/>
        <v>C2</v>
      </c>
    </row>
    <row r="298" spans="1:116" ht="15" customHeight="1">
      <c r="A298" s="686"/>
      <c r="B298" s="425">
        <f>'STUDENT PROFILE'!$A$38</f>
        <v>32</v>
      </c>
      <c r="C298" s="436" t="str">
        <f>'STUDENT PROFILE'!$C$38</f>
        <v>Satender Yadav</v>
      </c>
      <c r="D298" s="427">
        <f>'STUDENT PROFILE'!$D$38</f>
        <v>3062</v>
      </c>
      <c r="E298" s="428">
        <v>4</v>
      </c>
      <c r="F298" s="428">
        <v>4</v>
      </c>
      <c r="G298" s="428">
        <v>4</v>
      </c>
      <c r="H298" s="428"/>
      <c r="I298" s="428"/>
      <c r="J298" s="428">
        <v>18</v>
      </c>
      <c r="K298" s="429">
        <f t="shared" si="253"/>
        <v>30</v>
      </c>
      <c r="L298" s="429">
        <f t="shared" si="254"/>
        <v>38</v>
      </c>
      <c r="M298" s="430" t="str">
        <f t="shared" si="255"/>
        <v>D</v>
      </c>
      <c r="N298" s="430" t="str">
        <f t="shared" si="256"/>
        <v>4</v>
      </c>
      <c r="O298" s="728"/>
      <c r="P298" s="425">
        <f>'STUDENT PROFILE'!$A$38</f>
        <v>32</v>
      </c>
      <c r="Q298" s="436" t="str">
        <f>'STUDENT PROFILE'!$C$38</f>
        <v>Satender Yadav</v>
      </c>
      <c r="R298" s="427">
        <f>'STUDENT PROFILE'!$D$38</f>
        <v>3062</v>
      </c>
      <c r="S298" s="428">
        <v>4</v>
      </c>
      <c r="T298" s="428">
        <v>4</v>
      </c>
      <c r="U298" s="428">
        <v>4</v>
      </c>
      <c r="V298" s="428"/>
      <c r="W298" s="428"/>
      <c r="X298" s="428">
        <v>18</v>
      </c>
      <c r="Y298" s="429">
        <f t="shared" si="257"/>
        <v>30</v>
      </c>
      <c r="Z298" s="429">
        <f t="shared" si="258"/>
        <v>38</v>
      </c>
      <c r="AA298" s="430" t="str">
        <f t="shared" si="259"/>
        <v>D</v>
      </c>
      <c r="AB298" s="430" t="str">
        <f t="shared" si="260"/>
        <v>4</v>
      </c>
      <c r="AC298" s="770"/>
      <c r="AD298" s="425">
        <f>'STUDENT PROFILE'!$A$38</f>
        <v>32</v>
      </c>
      <c r="AE298" s="436" t="str">
        <f>'STUDENT PROFILE'!$C$38</f>
        <v>Satender Yadav</v>
      </c>
      <c r="AF298" s="427">
        <f>'STUDENT PROFILE'!$D$38</f>
        <v>3062</v>
      </c>
      <c r="AG298" s="435">
        <v>40</v>
      </c>
      <c r="AH298" s="429">
        <f t="shared" si="261"/>
        <v>36</v>
      </c>
      <c r="AI298" s="429">
        <f t="shared" si="262"/>
        <v>40</v>
      </c>
      <c r="AJ298" s="430" t="str">
        <f t="shared" si="263"/>
        <v>D</v>
      </c>
      <c r="AK298" s="430" t="str">
        <f t="shared" si="264"/>
        <v>4</v>
      </c>
      <c r="AL298" s="429">
        <f t="shared" si="265"/>
        <v>3.8</v>
      </c>
      <c r="AM298" s="429">
        <f t="shared" si="266"/>
        <v>3.8</v>
      </c>
      <c r="AN298" s="429">
        <f t="shared" si="267"/>
        <v>12</v>
      </c>
      <c r="AO298" s="430">
        <f t="shared" si="268"/>
        <v>20</v>
      </c>
      <c r="AP298" s="430" t="str">
        <f t="shared" si="269"/>
        <v>D</v>
      </c>
      <c r="AQ298" s="686"/>
      <c r="AR298" s="425">
        <f>'STUDENT PROFILE'!$A$38</f>
        <v>32</v>
      </c>
      <c r="AS298" s="436" t="str">
        <f>'STUDENT PROFILE'!$C$38</f>
        <v>Satender Yadav</v>
      </c>
      <c r="AT298" s="427">
        <f>'STUDENT PROFILE'!$D$38</f>
        <v>3062</v>
      </c>
      <c r="AU298" s="428">
        <v>4</v>
      </c>
      <c r="AV298" s="428">
        <v>4</v>
      </c>
      <c r="AW298" s="428">
        <v>4</v>
      </c>
      <c r="AX298" s="428"/>
      <c r="AY298" s="428"/>
      <c r="AZ298" s="428">
        <v>18</v>
      </c>
      <c r="BA298" s="429">
        <f t="shared" si="270"/>
        <v>30</v>
      </c>
      <c r="BB298" s="429">
        <f t="shared" si="271"/>
        <v>38</v>
      </c>
      <c r="BC298" s="430" t="str">
        <f t="shared" si="272"/>
        <v>D</v>
      </c>
      <c r="BD298" s="430" t="str">
        <f t="shared" si="273"/>
        <v>4</v>
      </c>
      <c r="BE298" s="686"/>
      <c r="BF298" s="425">
        <f>'STUDENT PROFILE'!$A$38</f>
        <v>32</v>
      </c>
      <c r="BG298" s="436" t="str">
        <f>'STUDENT PROFILE'!$C$38</f>
        <v>Satender Yadav</v>
      </c>
      <c r="BH298" s="427">
        <f>'STUDENT PROFILE'!$D$38</f>
        <v>3062</v>
      </c>
      <c r="BI298" s="428">
        <v>4</v>
      </c>
      <c r="BJ298" s="428">
        <v>4</v>
      </c>
      <c r="BK298" s="428">
        <v>4</v>
      </c>
      <c r="BL298" s="428"/>
      <c r="BM298" s="428"/>
      <c r="BN298" s="428">
        <v>18</v>
      </c>
      <c r="BO298" s="429">
        <f t="shared" si="302"/>
        <v>30</v>
      </c>
      <c r="BP298" s="429">
        <f t="shared" si="274"/>
        <v>38</v>
      </c>
      <c r="BQ298" s="430" t="str">
        <f t="shared" si="275"/>
        <v>D</v>
      </c>
      <c r="BR298" s="430" t="str">
        <f t="shared" si="276"/>
        <v>4</v>
      </c>
      <c r="BS298" s="686"/>
      <c r="BT298" s="464">
        <f>'STUDENT PROFILE'!$A$38</f>
        <v>32</v>
      </c>
      <c r="BU298" s="467" t="str">
        <f>'STUDENT PROFILE'!$C$38</f>
        <v>Satender Yadav</v>
      </c>
      <c r="BV298" s="466">
        <f>'STUDENT PROFILE'!$D$38</f>
        <v>3062</v>
      </c>
      <c r="BW298" s="435">
        <v>40</v>
      </c>
      <c r="BX298" s="429">
        <f t="shared" si="277"/>
        <v>45</v>
      </c>
      <c r="BY298" s="429">
        <f t="shared" si="278"/>
        <v>50</v>
      </c>
      <c r="BZ298" s="430" t="str">
        <f t="shared" si="279"/>
        <v>C2</v>
      </c>
      <c r="CA298" s="430" t="str">
        <f t="shared" si="280"/>
        <v>5</v>
      </c>
      <c r="CB298" s="429">
        <f t="shared" si="281"/>
        <v>3.8</v>
      </c>
      <c r="CC298" s="429">
        <f t="shared" si="282"/>
        <v>3.8</v>
      </c>
      <c r="CD298" s="429">
        <f t="shared" si="283"/>
        <v>15</v>
      </c>
      <c r="CE298" s="430">
        <f t="shared" si="284"/>
        <v>23</v>
      </c>
      <c r="CF298" s="430" t="str">
        <f t="shared" si="285"/>
        <v>C2</v>
      </c>
      <c r="CG298" s="686"/>
      <c r="CH298" s="425">
        <f>'STUDENT PROFILE'!$A$38</f>
        <v>32</v>
      </c>
      <c r="CI298" s="436" t="str">
        <f>'STUDENT PROFILE'!$C$38</f>
        <v>Satender Yadav</v>
      </c>
      <c r="CJ298" s="427">
        <f>'STUDENT PROFILE'!$D$38</f>
        <v>3062</v>
      </c>
      <c r="CK298" s="429">
        <f t="shared" si="244"/>
        <v>3.8</v>
      </c>
      <c r="CL298" s="429">
        <f t="shared" si="245"/>
        <v>3.8</v>
      </c>
      <c r="CM298" s="429">
        <f t="shared" si="246"/>
        <v>12</v>
      </c>
      <c r="CN298" s="430">
        <f t="shared" si="247"/>
        <v>20</v>
      </c>
      <c r="CO298" s="429">
        <f t="shared" si="248"/>
        <v>3.8</v>
      </c>
      <c r="CP298" s="429">
        <f t="shared" si="249"/>
        <v>3.8</v>
      </c>
      <c r="CQ298" s="429">
        <f t="shared" si="250"/>
        <v>15</v>
      </c>
      <c r="CR298" s="433">
        <f t="shared" si="251"/>
        <v>23</v>
      </c>
      <c r="CS298" s="433">
        <f t="shared" si="286"/>
        <v>38</v>
      </c>
      <c r="CT298" s="433">
        <f t="shared" si="287"/>
        <v>45</v>
      </c>
      <c r="CU298" s="430">
        <f t="shared" si="288"/>
        <v>43</v>
      </c>
      <c r="CV298" s="430" t="str">
        <f t="shared" si="289"/>
        <v>C2</v>
      </c>
      <c r="CW298" s="430" t="str">
        <f t="shared" si="290"/>
        <v>5</v>
      </c>
      <c r="CX298" s="686"/>
      <c r="CY298" s="425">
        <f>'STUDENT PROFILE'!$A$38</f>
        <v>32</v>
      </c>
      <c r="CZ298" s="436" t="str">
        <f>'STUDENT PROFILE'!$C$38</f>
        <v>Satender Yadav</v>
      </c>
      <c r="DA298" s="427">
        <f>'STUDENT PROFILE'!$D$38</f>
        <v>3062</v>
      </c>
      <c r="DB298" s="429" t="str">
        <f t="shared" si="291"/>
        <v>D</v>
      </c>
      <c r="DC298" s="429" t="str">
        <f t="shared" si="292"/>
        <v>D</v>
      </c>
      <c r="DD298" s="429" t="str">
        <f t="shared" si="293"/>
        <v>D</v>
      </c>
      <c r="DE298" s="430" t="str">
        <f t="shared" si="294"/>
        <v>D</v>
      </c>
      <c r="DF298" s="429" t="str">
        <f t="shared" si="295"/>
        <v>D</v>
      </c>
      <c r="DG298" s="429" t="str">
        <f t="shared" si="296"/>
        <v>D</v>
      </c>
      <c r="DH298" s="429" t="str">
        <f t="shared" si="297"/>
        <v>C2</v>
      </c>
      <c r="DI298" s="433" t="str">
        <f t="shared" si="298"/>
        <v>C2</v>
      </c>
      <c r="DJ298" s="430" t="str">
        <f t="shared" si="299"/>
        <v>D</v>
      </c>
      <c r="DK298" s="430" t="str">
        <f t="shared" si="300"/>
        <v>C2</v>
      </c>
      <c r="DL298" s="430" t="str">
        <f t="shared" si="301"/>
        <v>C2</v>
      </c>
    </row>
    <row r="299" spans="1:116" ht="15" customHeight="1">
      <c r="A299" s="686"/>
      <c r="B299" s="425">
        <f>'STUDENT PROFILE'!$A$39</f>
        <v>33</v>
      </c>
      <c r="C299" s="426" t="str">
        <f>'STUDENT PROFILE'!$C$39</f>
        <v>Vikash</v>
      </c>
      <c r="D299" s="427">
        <f>'STUDENT PROFILE'!$D$39</f>
        <v>3063</v>
      </c>
      <c r="E299" s="428">
        <v>4</v>
      </c>
      <c r="F299" s="428">
        <v>4</v>
      </c>
      <c r="G299" s="428">
        <v>4</v>
      </c>
      <c r="H299" s="428"/>
      <c r="I299" s="428"/>
      <c r="J299" s="428">
        <v>18</v>
      </c>
      <c r="K299" s="429">
        <f t="shared" si="253"/>
        <v>30</v>
      </c>
      <c r="L299" s="429">
        <f t="shared" si="254"/>
        <v>38</v>
      </c>
      <c r="M299" s="430" t="str">
        <f t="shared" si="255"/>
        <v>D</v>
      </c>
      <c r="N299" s="430" t="str">
        <f t="shared" si="256"/>
        <v>4</v>
      </c>
      <c r="O299" s="728"/>
      <c r="P299" s="425">
        <f>'STUDENT PROFILE'!$A$39</f>
        <v>33</v>
      </c>
      <c r="Q299" s="426" t="str">
        <f>'STUDENT PROFILE'!$C$39</f>
        <v>Vikash</v>
      </c>
      <c r="R299" s="427">
        <f>'STUDENT PROFILE'!$D$39</f>
        <v>3063</v>
      </c>
      <c r="S299" s="428">
        <v>4</v>
      </c>
      <c r="T299" s="428">
        <v>4</v>
      </c>
      <c r="U299" s="428">
        <v>4</v>
      </c>
      <c r="V299" s="428"/>
      <c r="W299" s="428"/>
      <c r="X299" s="428">
        <v>18</v>
      </c>
      <c r="Y299" s="429">
        <f t="shared" si="257"/>
        <v>30</v>
      </c>
      <c r="Z299" s="429">
        <f t="shared" si="258"/>
        <v>38</v>
      </c>
      <c r="AA299" s="430" t="str">
        <f t="shared" si="259"/>
        <v>D</v>
      </c>
      <c r="AB299" s="430" t="str">
        <f t="shared" si="260"/>
        <v>4</v>
      </c>
      <c r="AC299" s="770"/>
      <c r="AD299" s="425">
        <f>'STUDENT PROFILE'!$A$39</f>
        <v>33</v>
      </c>
      <c r="AE299" s="426" t="str">
        <f>'STUDENT PROFILE'!$C$39</f>
        <v>Vikash</v>
      </c>
      <c r="AF299" s="427">
        <f>'STUDENT PROFILE'!$D$39</f>
        <v>3063</v>
      </c>
      <c r="AG299" s="435">
        <v>40</v>
      </c>
      <c r="AH299" s="429">
        <f t="shared" si="261"/>
        <v>36</v>
      </c>
      <c r="AI299" s="429">
        <f t="shared" si="262"/>
        <v>40</v>
      </c>
      <c r="AJ299" s="430" t="str">
        <f t="shared" si="263"/>
        <v>D</v>
      </c>
      <c r="AK299" s="430" t="str">
        <f t="shared" si="264"/>
        <v>4</v>
      </c>
      <c r="AL299" s="429">
        <f t="shared" si="265"/>
        <v>3.8</v>
      </c>
      <c r="AM299" s="429">
        <f t="shared" si="266"/>
        <v>3.8</v>
      </c>
      <c r="AN299" s="429">
        <f t="shared" si="267"/>
        <v>12</v>
      </c>
      <c r="AO299" s="430">
        <f t="shared" si="268"/>
        <v>20</v>
      </c>
      <c r="AP299" s="430" t="str">
        <f t="shared" si="269"/>
        <v>D</v>
      </c>
      <c r="AQ299" s="686"/>
      <c r="AR299" s="425">
        <f>'STUDENT PROFILE'!$A$39</f>
        <v>33</v>
      </c>
      <c r="AS299" s="426" t="str">
        <f>'STUDENT PROFILE'!$C$39</f>
        <v>Vikash</v>
      </c>
      <c r="AT299" s="427">
        <f>'STUDENT PROFILE'!$D$39</f>
        <v>3063</v>
      </c>
      <c r="AU299" s="428">
        <v>4</v>
      </c>
      <c r="AV299" s="428">
        <v>4</v>
      </c>
      <c r="AW299" s="428">
        <v>4</v>
      </c>
      <c r="AX299" s="428"/>
      <c r="AY299" s="428"/>
      <c r="AZ299" s="428">
        <v>18</v>
      </c>
      <c r="BA299" s="429">
        <f t="shared" si="270"/>
        <v>30</v>
      </c>
      <c r="BB299" s="429">
        <f t="shared" si="271"/>
        <v>38</v>
      </c>
      <c r="BC299" s="430" t="str">
        <f t="shared" si="272"/>
        <v>D</v>
      </c>
      <c r="BD299" s="430" t="str">
        <f t="shared" si="273"/>
        <v>4</v>
      </c>
      <c r="BE299" s="686"/>
      <c r="BF299" s="425">
        <f>'STUDENT PROFILE'!$A$39</f>
        <v>33</v>
      </c>
      <c r="BG299" s="426" t="str">
        <f>'STUDENT PROFILE'!$C$39</f>
        <v>Vikash</v>
      </c>
      <c r="BH299" s="427">
        <f>'STUDENT PROFILE'!$D$39</f>
        <v>3063</v>
      </c>
      <c r="BI299" s="428">
        <v>4</v>
      </c>
      <c r="BJ299" s="428">
        <v>4</v>
      </c>
      <c r="BK299" s="428">
        <v>4</v>
      </c>
      <c r="BL299" s="428"/>
      <c r="BM299" s="428"/>
      <c r="BN299" s="428">
        <v>18</v>
      </c>
      <c r="BO299" s="429">
        <f t="shared" si="302"/>
        <v>30</v>
      </c>
      <c r="BP299" s="429">
        <f t="shared" si="274"/>
        <v>38</v>
      </c>
      <c r="BQ299" s="430" t="str">
        <f t="shared" si="275"/>
        <v>D</v>
      </c>
      <c r="BR299" s="430" t="str">
        <f t="shared" si="276"/>
        <v>4</v>
      </c>
      <c r="BS299" s="686"/>
      <c r="BT299" s="464">
        <f>'STUDENT PROFILE'!$A$39</f>
        <v>33</v>
      </c>
      <c r="BU299" s="465" t="str">
        <f>'STUDENT PROFILE'!$C$39</f>
        <v>Vikash</v>
      </c>
      <c r="BV299" s="466">
        <f>'STUDENT PROFILE'!$D$39</f>
        <v>3063</v>
      </c>
      <c r="BW299" s="435">
        <v>40</v>
      </c>
      <c r="BX299" s="429">
        <f t="shared" si="277"/>
        <v>45</v>
      </c>
      <c r="BY299" s="429">
        <f t="shared" si="278"/>
        <v>50</v>
      </c>
      <c r="BZ299" s="430" t="str">
        <f t="shared" si="279"/>
        <v>C2</v>
      </c>
      <c r="CA299" s="430" t="str">
        <f t="shared" si="280"/>
        <v>5</v>
      </c>
      <c r="CB299" s="429">
        <f t="shared" si="281"/>
        <v>3.8</v>
      </c>
      <c r="CC299" s="429">
        <f t="shared" si="282"/>
        <v>3.8</v>
      </c>
      <c r="CD299" s="429">
        <f t="shared" si="283"/>
        <v>15</v>
      </c>
      <c r="CE299" s="430">
        <f t="shared" si="284"/>
        <v>23</v>
      </c>
      <c r="CF299" s="430" t="str">
        <f t="shared" si="285"/>
        <v>C2</v>
      </c>
      <c r="CG299" s="686"/>
      <c r="CH299" s="425">
        <f>'STUDENT PROFILE'!$A$39</f>
        <v>33</v>
      </c>
      <c r="CI299" s="426" t="str">
        <f>'STUDENT PROFILE'!$C$39</f>
        <v>Vikash</v>
      </c>
      <c r="CJ299" s="427">
        <f>'STUDENT PROFILE'!$D$39</f>
        <v>3063</v>
      </c>
      <c r="CK299" s="429">
        <f t="shared" si="244"/>
        <v>3.8</v>
      </c>
      <c r="CL299" s="429">
        <f t="shared" si="245"/>
        <v>3.8</v>
      </c>
      <c r="CM299" s="429">
        <f t="shared" si="246"/>
        <v>12</v>
      </c>
      <c r="CN299" s="430">
        <f t="shared" si="247"/>
        <v>20</v>
      </c>
      <c r="CO299" s="429">
        <f t="shared" si="248"/>
        <v>3.8</v>
      </c>
      <c r="CP299" s="429">
        <f t="shared" si="249"/>
        <v>3.8</v>
      </c>
      <c r="CQ299" s="429">
        <f t="shared" si="250"/>
        <v>15</v>
      </c>
      <c r="CR299" s="433">
        <f t="shared" si="251"/>
        <v>23</v>
      </c>
      <c r="CS299" s="433">
        <f t="shared" si="286"/>
        <v>38</v>
      </c>
      <c r="CT299" s="433">
        <f t="shared" si="287"/>
        <v>45</v>
      </c>
      <c r="CU299" s="430">
        <f t="shared" si="288"/>
        <v>43</v>
      </c>
      <c r="CV299" s="430" t="str">
        <f t="shared" si="289"/>
        <v>C2</v>
      </c>
      <c r="CW299" s="430" t="str">
        <f t="shared" si="290"/>
        <v>5</v>
      </c>
      <c r="CX299" s="686"/>
      <c r="CY299" s="425">
        <f>'STUDENT PROFILE'!$A$39</f>
        <v>33</v>
      </c>
      <c r="CZ299" s="426" t="str">
        <f>'STUDENT PROFILE'!$C$39</f>
        <v>Vikash</v>
      </c>
      <c r="DA299" s="427">
        <f>'STUDENT PROFILE'!$D$39</f>
        <v>3063</v>
      </c>
      <c r="DB299" s="429" t="str">
        <f t="shared" si="291"/>
        <v>D</v>
      </c>
      <c r="DC299" s="429" t="str">
        <f t="shared" si="292"/>
        <v>D</v>
      </c>
      <c r="DD299" s="429" t="str">
        <f t="shared" si="293"/>
        <v>D</v>
      </c>
      <c r="DE299" s="430" t="str">
        <f t="shared" si="294"/>
        <v>D</v>
      </c>
      <c r="DF299" s="429" t="str">
        <f t="shared" si="295"/>
        <v>D</v>
      </c>
      <c r="DG299" s="429" t="str">
        <f t="shared" si="296"/>
        <v>D</v>
      </c>
      <c r="DH299" s="429" t="str">
        <f t="shared" si="297"/>
        <v>C2</v>
      </c>
      <c r="DI299" s="433" t="str">
        <f t="shared" si="298"/>
        <v>C2</v>
      </c>
      <c r="DJ299" s="430" t="str">
        <f t="shared" si="299"/>
        <v>D</v>
      </c>
      <c r="DK299" s="430" t="str">
        <f t="shared" si="300"/>
        <v>C2</v>
      </c>
      <c r="DL299" s="430" t="str">
        <f t="shared" si="301"/>
        <v>C2</v>
      </c>
    </row>
    <row r="300" spans="1:116" ht="15" customHeight="1">
      <c r="A300" s="686"/>
      <c r="B300" s="425">
        <f>'STUDENT PROFILE'!$A$40</f>
        <v>34</v>
      </c>
      <c r="C300" s="436" t="str">
        <f>'STUDENT PROFILE'!$C$40</f>
        <v>Charu</v>
      </c>
      <c r="D300" s="427">
        <f>'STUDENT PROFILE'!$D$40</f>
        <v>3064</v>
      </c>
      <c r="E300" s="428">
        <v>4</v>
      </c>
      <c r="F300" s="428">
        <v>4</v>
      </c>
      <c r="G300" s="428">
        <v>4</v>
      </c>
      <c r="H300" s="428"/>
      <c r="I300" s="428"/>
      <c r="J300" s="428">
        <v>18</v>
      </c>
      <c r="K300" s="429">
        <f t="shared" si="253"/>
        <v>30</v>
      </c>
      <c r="L300" s="429">
        <f t="shared" si="254"/>
        <v>38</v>
      </c>
      <c r="M300" s="430" t="str">
        <f t="shared" si="255"/>
        <v>D</v>
      </c>
      <c r="N300" s="430" t="str">
        <f t="shared" si="256"/>
        <v>4</v>
      </c>
      <c r="O300" s="728"/>
      <c r="P300" s="425">
        <f>'STUDENT PROFILE'!$A$40</f>
        <v>34</v>
      </c>
      <c r="Q300" s="436" t="str">
        <f>'STUDENT PROFILE'!$C$40</f>
        <v>Charu</v>
      </c>
      <c r="R300" s="427">
        <f>'STUDENT PROFILE'!$D$40</f>
        <v>3064</v>
      </c>
      <c r="S300" s="428">
        <v>4</v>
      </c>
      <c r="T300" s="428">
        <v>4</v>
      </c>
      <c r="U300" s="428">
        <v>4</v>
      </c>
      <c r="V300" s="428"/>
      <c r="W300" s="428"/>
      <c r="X300" s="428">
        <v>18</v>
      </c>
      <c r="Y300" s="429">
        <f t="shared" si="257"/>
        <v>30</v>
      </c>
      <c r="Z300" s="429">
        <f t="shared" si="258"/>
        <v>38</v>
      </c>
      <c r="AA300" s="430" t="str">
        <f t="shared" si="259"/>
        <v>D</v>
      </c>
      <c r="AB300" s="430" t="str">
        <f t="shared" si="260"/>
        <v>4</v>
      </c>
      <c r="AC300" s="770"/>
      <c r="AD300" s="425">
        <f>'STUDENT PROFILE'!$A$40</f>
        <v>34</v>
      </c>
      <c r="AE300" s="436" t="str">
        <f>'STUDENT PROFILE'!$C$40</f>
        <v>Charu</v>
      </c>
      <c r="AF300" s="427">
        <f>'STUDENT PROFILE'!$D$40</f>
        <v>3064</v>
      </c>
      <c r="AG300" s="435">
        <v>40</v>
      </c>
      <c r="AH300" s="429">
        <f t="shared" si="261"/>
        <v>36</v>
      </c>
      <c r="AI300" s="429">
        <f t="shared" si="262"/>
        <v>40</v>
      </c>
      <c r="AJ300" s="430" t="str">
        <f t="shared" si="263"/>
        <v>D</v>
      </c>
      <c r="AK300" s="430" t="str">
        <f t="shared" si="264"/>
        <v>4</v>
      </c>
      <c r="AL300" s="429">
        <f t="shared" si="265"/>
        <v>3.8</v>
      </c>
      <c r="AM300" s="429">
        <f t="shared" si="266"/>
        <v>3.8</v>
      </c>
      <c r="AN300" s="429">
        <f t="shared" si="267"/>
        <v>12</v>
      </c>
      <c r="AO300" s="430">
        <f t="shared" si="268"/>
        <v>20</v>
      </c>
      <c r="AP300" s="430" t="str">
        <f t="shared" si="269"/>
        <v>D</v>
      </c>
      <c r="AQ300" s="686"/>
      <c r="AR300" s="425">
        <f>'STUDENT PROFILE'!$A$40</f>
        <v>34</v>
      </c>
      <c r="AS300" s="436" t="str">
        <f>'STUDENT PROFILE'!$C$40</f>
        <v>Charu</v>
      </c>
      <c r="AT300" s="427">
        <f>'STUDENT PROFILE'!$D$40</f>
        <v>3064</v>
      </c>
      <c r="AU300" s="428">
        <v>4</v>
      </c>
      <c r="AV300" s="428">
        <v>4</v>
      </c>
      <c r="AW300" s="428">
        <v>4</v>
      </c>
      <c r="AX300" s="428"/>
      <c r="AY300" s="428"/>
      <c r="AZ300" s="428">
        <v>18</v>
      </c>
      <c r="BA300" s="429">
        <f t="shared" si="270"/>
        <v>30</v>
      </c>
      <c r="BB300" s="429">
        <f t="shared" si="271"/>
        <v>38</v>
      </c>
      <c r="BC300" s="430" t="str">
        <f t="shared" si="272"/>
        <v>D</v>
      </c>
      <c r="BD300" s="430" t="str">
        <f t="shared" si="273"/>
        <v>4</v>
      </c>
      <c r="BE300" s="686"/>
      <c r="BF300" s="425">
        <f>'STUDENT PROFILE'!$A$40</f>
        <v>34</v>
      </c>
      <c r="BG300" s="436" t="str">
        <f>'STUDENT PROFILE'!$C$40</f>
        <v>Charu</v>
      </c>
      <c r="BH300" s="427">
        <f>'STUDENT PROFILE'!$D$40</f>
        <v>3064</v>
      </c>
      <c r="BI300" s="428">
        <v>4</v>
      </c>
      <c r="BJ300" s="428">
        <v>4</v>
      </c>
      <c r="BK300" s="428">
        <v>4</v>
      </c>
      <c r="BL300" s="428"/>
      <c r="BM300" s="428"/>
      <c r="BN300" s="428">
        <v>18</v>
      </c>
      <c r="BO300" s="429">
        <f t="shared" si="302"/>
        <v>30</v>
      </c>
      <c r="BP300" s="429">
        <f t="shared" si="274"/>
        <v>38</v>
      </c>
      <c r="BQ300" s="430" t="str">
        <f t="shared" si="275"/>
        <v>D</v>
      </c>
      <c r="BR300" s="430" t="str">
        <f t="shared" si="276"/>
        <v>4</v>
      </c>
      <c r="BS300" s="686"/>
      <c r="BT300" s="464">
        <f>'STUDENT PROFILE'!$A$40</f>
        <v>34</v>
      </c>
      <c r="BU300" s="467" t="str">
        <f>'STUDENT PROFILE'!$C$40</f>
        <v>Charu</v>
      </c>
      <c r="BV300" s="466">
        <f>'STUDENT PROFILE'!$D$40</f>
        <v>3064</v>
      </c>
      <c r="BW300" s="435">
        <v>40</v>
      </c>
      <c r="BX300" s="429">
        <f t="shared" si="277"/>
        <v>45</v>
      </c>
      <c r="BY300" s="429">
        <f t="shared" si="278"/>
        <v>50</v>
      </c>
      <c r="BZ300" s="430" t="str">
        <f t="shared" si="279"/>
        <v>C2</v>
      </c>
      <c r="CA300" s="430" t="str">
        <f t="shared" si="280"/>
        <v>5</v>
      </c>
      <c r="CB300" s="429">
        <f t="shared" si="281"/>
        <v>3.8</v>
      </c>
      <c r="CC300" s="429">
        <f t="shared" si="282"/>
        <v>3.8</v>
      </c>
      <c r="CD300" s="429">
        <f t="shared" si="283"/>
        <v>15</v>
      </c>
      <c r="CE300" s="430">
        <f t="shared" si="284"/>
        <v>23</v>
      </c>
      <c r="CF300" s="430" t="str">
        <f t="shared" si="285"/>
        <v>C2</v>
      </c>
      <c r="CG300" s="686"/>
      <c r="CH300" s="425">
        <f>'STUDENT PROFILE'!$A$40</f>
        <v>34</v>
      </c>
      <c r="CI300" s="436" t="str">
        <f>'STUDENT PROFILE'!$C$40</f>
        <v>Charu</v>
      </c>
      <c r="CJ300" s="427">
        <f>'STUDENT PROFILE'!$D$40</f>
        <v>3064</v>
      </c>
      <c r="CK300" s="429">
        <f t="shared" si="244"/>
        <v>3.8</v>
      </c>
      <c r="CL300" s="429">
        <f t="shared" si="245"/>
        <v>3.8</v>
      </c>
      <c r="CM300" s="429">
        <f t="shared" si="246"/>
        <v>12</v>
      </c>
      <c r="CN300" s="430">
        <f t="shared" si="247"/>
        <v>20</v>
      </c>
      <c r="CO300" s="429">
        <f t="shared" si="248"/>
        <v>3.8</v>
      </c>
      <c r="CP300" s="429">
        <f t="shared" si="249"/>
        <v>3.8</v>
      </c>
      <c r="CQ300" s="429">
        <f t="shared" si="250"/>
        <v>15</v>
      </c>
      <c r="CR300" s="433">
        <f t="shared" si="251"/>
        <v>23</v>
      </c>
      <c r="CS300" s="433">
        <f t="shared" si="286"/>
        <v>38</v>
      </c>
      <c r="CT300" s="433">
        <f t="shared" si="287"/>
        <v>45</v>
      </c>
      <c r="CU300" s="430">
        <f t="shared" si="288"/>
        <v>43</v>
      </c>
      <c r="CV300" s="430" t="str">
        <f t="shared" si="289"/>
        <v>C2</v>
      </c>
      <c r="CW300" s="430" t="str">
        <f t="shared" si="290"/>
        <v>5</v>
      </c>
      <c r="CX300" s="686"/>
      <c r="CY300" s="425">
        <f>'STUDENT PROFILE'!$A$40</f>
        <v>34</v>
      </c>
      <c r="CZ300" s="436" t="str">
        <f>'STUDENT PROFILE'!$C$40</f>
        <v>Charu</v>
      </c>
      <c r="DA300" s="427">
        <f>'STUDENT PROFILE'!$D$40</f>
        <v>3064</v>
      </c>
      <c r="DB300" s="429" t="str">
        <f t="shared" si="291"/>
        <v>D</v>
      </c>
      <c r="DC300" s="429" t="str">
        <f t="shared" si="292"/>
        <v>D</v>
      </c>
      <c r="DD300" s="429" t="str">
        <f t="shared" si="293"/>
        <v>D</v>
      </c>
      <c r="DE300" s="430" t="str">
        <f t="shared" si="294"/>
        <v>D</v>
      </c>
      <c r="DF300" s="429" t="str">
        <f t="shared" si="295"/>
        <v>D</v>
      </c>
      <c r="DG300" s="429" t="str">
        <f t="shared" si="296"/>
        <v>D</v>
      </c>
      <c r="DH300" s="429" t="str">
        <f t="shared" si="297"/>
        <v>C2</v>
      </c>
      <c r="DI300" s="433" t="str">
        <f t="shared" si="298"/>
        <v>C2</v>
      </c>
      <c r="DJ300" s="430" t="str">
        <f t="shared" si="299"/>
        <v>D</v>
      </c>
      <c r="DK300" s="430" t="str">
        <f t="shared" si="300"/>
        <v>C2</v>
      </c>
      <c r="DL300" s="430" t="str">
        <f t="shared" si="301"/>
        <v>C2</v>
      </c>
    </row>
    <row r="301" spans="1:116" ht="15" customHeight="1">
      <c r="A301" s="686"/>
      <c r="B301" s="425">
        <f>'STUDENT PROFILE'!$A$41</f>
        <v>35</v>
      </c>
      <c r="C301" s="438" t="str">
        <f>'STUDENT PROFILE'!$C$41</f>
        <v>Dinesh</v>
      </c>
      <c r="D301" s="427">
        <f>'STUDENT PROFILE'!$D$41</f>
        <v>3065</v>
      </c>
      <c r="E301" s="428">
        <v>4</v>
      </c>
      <c r="F301" s="428">
        <v>4</v>
      </c>
      <c r="G301" s="428">
        <v>4</v>
      </c>
      <c r="H301" s="428"/>
      <c r="I301" s="428"/>
      <c r="J301" s="428">
        <v>18</v>
      </c>
      <c r="K301" s="429">
        <f t="shared" si="253"/>
        <v>30</v>
      </c>
      <c r="L301" s="429">
        <f t="shared" si="254"/>
        <v>38</v>
      </c>
      <c r="M301" s="430" t="str">
        <f t="shared" si="255"/>
        <v>D</v>
      </c>
      <c r="N301" s="430" t="str">
        <f t="shared" si="256"/>
        <v>4</v>
      </c>
      <c r="O301" s="728"/>
      <c r="P301" s="425">
        <f>'STUDENT PROFILE'!$A$41</f>
        <v>35</v>
      </c>
      <c r="Q301" s="438" t="str">
        <f>'STUDENT PROFILE'!$C$41</f>
        <v>Dinesh</v>
      </c>
      <c r="R301" s="427">
        <f>'STUDENT PROFILE'!$D$41</f>
        <v>3065</v>
      </c>
      <c r="S301" s="428">
        <v>4</v>
      </c>
      <c r="T301" s="428">
        <v>4</v>
      </c>
      <c r="U301" s="428">
        <v>4</v>
      </c>
      <c r="V301" s="428"/>
      <c r="W301" s="428"/>
      <c r="X301" s="428">
        <v>18</v>
      </c>
      <c r="Y301" s="429">
        <f t="shared" si="257"/>
        <v>30</v>
      </c>
      <c r="Z301" s="429">
        <f t="shared" si="258"/>
        <v>38</v>
      </c>
      <c r="AA301" s="430" t="str">
        <f t="shared" si="259"/>
        <v>D</v>
      </c>
      <c r="AB301" s="430" t="str">
        <f t="shared" si="260"/>
        <v>4</v>
      </c>
      <c r="AC301" s="770"/>
      <c r="AD301" s="425">
        <f>'STUDENT PROFILE'!$A$41</f>
        <v>35</v>
      </c>
      <c r="AE301" s="438" t="str">
        <f>'STUDENT PROFILE'!$C$41</f>
        <v>Dinesh</v>
      </c>
      <c r="AF301" s="427">
        <f>'STUDENT PROFILE'!$D$41</f>
        <v>3065</v>
      </c>
      <c r="AG301" s="435">
        <v>40</v>
      </c>
      <c r="AH301" s="429">
        <f t="shared" si="261"/>
        <v>36</v>
      </c>
      <c r="AI301" s="429">
        <f t="shared" si="262"/>
        <v>40</v>
      </c>
      <c r="AJ301" s="430" t="str">
        <f t="shared" si="263"/>
        <v>D</v>
      </c>
      <c r="AK301" s="430" t="str">
        <f t="shared" si="264"/>
        <v>4</v>
      </c>
      <c r="AL301" s="429">
        <f t="shared" si="265"/>
        <v>3.8</v>
      </c>
      <c r="AM301" s="429">
        <f t="shared" si="266"/>
        <v>3.8</v>
      </c>
      <c r="AN301" s="429">
        <f t="shared" si="267"/>
        <v>12</v>
      </c>
      <c r="AO301" s="430">
        <f t="shared" si="268"/>
        <v>20</v>
      </c>
      <c r="AP301" s="430" t="str">
        <f t="shared" si="269"/>
        <v>D</v>
      </c>
      <c r="AQ301" s="686"/>
      <c r="AR301" s="425">
        <f>'STUDENT PROFILE'!$A$41</f>
        <v>35</v>
      </c>
      <c r="AS301" s="438" t="str">
        <f>'STUDENT PROFILE'!$C$41</f>
        <v>Dinesh</v>
      </c>
      <c r="AT301" s="427">
        <f>'STUDENT PROFILE'!$D$41</f>
        <v>3065</v>
      </c>
      <c r="AU301" s="428">
        <v>4</v>
      </c>
      <c r="AV301" s="428">
        <v>4</v>
      </c>
      <c r="AW301" s="428">
        <v>4</v>
      </c>
      <c r="AX301" s="428"/>
      <c r="AY301" s="428"/>
      <c r="AZ301" s="428">
        <v>18</v>
      </c>
      <c r="BA301" s="429">
        <f t="shared" si="270"/>
        <v>30</v>
      </c>
      <c r="BB301" s="429">
        <f t="shared" si="271"/>
        <v>38</v>
      </c>
      <c r="BC301" s="430" t="str">
        <f t="shared" si="272"/>
        <v>D</v>
      </c>
      <c r="BD301" s="430" t="str">
        <f t="shared" si="273"/>
        <v>4</v>
      </c>
      <c r="BE301" s="686"/>
      <c r="BF301" s="425">
        <f>'STUDENT PROFILE'!$A$41</f>
        <v>35</v>
      </c>
      <c r="BG301" s="438" t="str">
        <f>'STUDENT PROFILE'!$C$41</f>
        <v>Dinesh</v>
      </c>
      <c r="BH301" s="427">
        <f>'STUDENT PROFILE'!$D$41</f>
        <v>3065</v>
      </c>
      <c r="BI301" s="428">
        <v>4</v>
      </c>
      <c r="BJ301" s="428">
        <v>4</v>
      </c>
      <c r="BK301" s="428">
        <v>4</v>
      </c>
      <c r="BL301" s="428"/>
      <c r="BM301" s="428"/>
      <c r="BN301" s="428">
        <v>18</v>
      </c>
      <c r="BO301" s="429">
        <f t="shared" si="302"/>
        <v>30</v>
      </c>
      <c r="BP301" s="429">
        <f t="shared" si="274"/>
        <v>38</v>
      </c>
      <c r="BQ301" s="430" t="str">
        <f t="shared" si="275"/>
        <v>D</v>
      </c>
      <c r="BR301" s="430" t="str">
        <f t="shared" si="276"/>
        <v>4</v>
      </c>
      <c r="BS301" s="686"/>
      <c r="BT301" s="464">
        <f>'STUDENT PROFILE'!$A$41</f>
        <v>35</v>
      </c>
      <c r="BU301" s="468" t="str">
        <f>'STUDENT PROFILE'!$C$41</f>
        <v>Dinesh</v>
      </c>
      <c r="BV301" s="466">
        <f>'STUDENT PROFILE'!$D$41</f>
        <v>3065</v>
      </c>
      <c r="BW301" s="435">
        <v>40</v>
      </c>
      <c r="BX301" s="429">
        <f t="shared" si="277"/>
        <v>45</v>
      </c>
      <c r="BY301" s="429">
        <f t="shared" si="278"/>
        <v>50</v>
      </c>
      <c r="BZ301" s="430" t="str">
        <f t="shared" si="279"/>
        <v>C2</v>
      </c>
      <c r="CA301" s="430" t="str">
        <f t="shared" si="280"/>
        <v>5</v>
      </c>
      <c r="CB301" s="429">
        <f t="shared" si="281"/>
        <v>3.8</v>
      </c>
      <c r="CC301" s="429">
        <f t="shared" si="282"/>
        <v>3.8</v>
      </c>
      <c r="CD301" s="429">
        <f t="shared" si="283"/>
        <v>15</v>
      </c>
      <c r="CE301" s="430">
        <f t="shared" si="284"/>
        <v>23</v>
      </c>
      <c r="CF301" s="430" t="str">
        <f t="shared" si="285"/>
        <v>C2</v>
      </c>
      <c r="CG301" s="686"/>
      <c r="CH301" s="425">
        <f>'STUDENT PROFILE'!$A$41</f>
        <v>35</v>
      </c>
      <c r="CI301" s="438" t="str">
        <f>'STUDENT PROFILE'!$C$41</f>
        <v>Dinesh</v>
      </c>
      <c r="CJ301" s="427">
        <f>'STUDENT PROFILE'!$D$41</f>
        <v>3065</v>
      </c>
      <c r="CK301" s="429">
        <f t="shared" si="244"/>
        <v>3.8</v>
      </c>
      <c r="CL301" s="429">
        <f t="shared" si="245"/>
        <v>3.8</v>
      </c>
      <c r="CM301" s="429">
        <f t="shared" si="246"/>
        <v>12</v>
      </c>
      <c r="CN301" s="430">
        <f t="shared" si="247"/>
        <v>20</v>
      </c>
      <c r="CO301" s="429">
        <f t="shared" si="248"/>
        <v>3.8</v>
      </c>
      <c r="CP301" s="429">
        <f t="shared" si="249"/>
        <v>3.8</v>
      </c>
      <c r="CQ301" s="429">
        <f t="shared" si="250"/>
        <v>15</v>
      </c>
      <c r="CR301" s="433">
        <f t="shared" si="251"/>
        <v>23</v>
      </c>
      <c r="CS301" s="433">
        <f t="shared" si="286"/>
        <v>38</v>
      </c>
      <c r="CT301" s="433">
        <f t="shared" si="287"/>
        <v>45</v>
      </c>
      <c r="CU301" s="430">
        <f t="shared" si="288"/>
        <v>43</v>
      </c>
      <c r="CV301" s="430" t="str">
        <f t="shared" si="289"/>
        <v>C2</v>
      </c>
      <c r="CW301" s="430" t="str">
        <f t="shared" si="290"/>
        <v>5</v>
      </c>
      <c r="CX301" s="686"/>
      <c r="CY301" s="425">
        <f>'STUDENT PROFILE'!$A$41</f>
        <v>35</v>
      </c>
      <c r="CZ301" s="438" t="str">
        <f>'STUDENT PROFILE'!$C$41</f>
        <v>Dinesh</v>
      </c>
      <c r="DA301" s="427">
        <f>'STUDENT PROFILE'!$D$41</f>
        <v>3065</v>
      </c>
      <c r="DB301" s="429" t="str">
        <f t="shared" si="291"/>
        <v>D</v>
      </c>
      <c r="DC301" s="429" t="str">
        <f t="shared" si="292"/>
        <v>D</v>
      </c>
      <c r="DD301" s="429" t="str">
        <f t="shared" si="293"/>
        <v>D</v>
      </c>
      <c r="DE301" s="430" t="str">
        <f t="shared" si="294"/>
        <v>D</v>
      </c>
      <c r="DF301" s="429" t="str">
        <f t="shared" si="295"/>
        <v>D</v>
      </c>
      <c r="DG301" s="429" t="str">
        <f t="shared" si="296"/>
        <v>D</v>
      </c>
      <c r="DH301" s="429" t="str">
        <f t="shared" si="297"/>
        <v>C2</v>
      </c>
      <c r="DI301" s="433" t="str">
        <f t="shared" si="298"/>
        <v>C2</v>
      </c>
      <c r="DJ301" s="430" t="str">
        <f t="shared" si="299"/>
        <v>D</v>
      </c>
      <c r="DK301" s="430" t="str">
        <f t="shared" si="300"/>
        <v>C2</v>
      </c>
      <c r="DL301" s="430" t="str">
        <f t="shared" si="301"/>
        <v>C2</v>
      </c>
    </row>
    <row r="302" spans="1:116" ht="15" customHeight="1">
      <c r="A302" s="686"/>
      <c r="B302" s="425">
        <f>'STUDENT PROFILE'!$A$42</f>
        <v>36</v>
      </c>
      <c r="C302" s="438" t="str">
        <f>'STUDENT PROFILE'!$C$42</f>
        <v>Aanand</v>
      </c>
      <c r="D302" s="427">
        <f>'STUDENT PROFILE'!$D$42</f>
        <v>2725</v>
      </c>
      <c r="E302" s="428">
        <v>4</v>
      </c>
      <c r="F302" s="428">
        <v>4</v>
      </c>
      <c r="G302" s="428">
        <v>4</v>
      </c>
      <c r="H302" s="428"/>
      <c r="I302" s="428"/>
      <c r="J302" s="428">
        <v>12</v>
      </c>
      <c r="K302" s="429">
        <f t="shared" si="253"/>
        <v>24</v>
      </c>
      <c r="L302" s="429">
        <f t="shared" si="254"/>
        <v>30</v>
      </c>
      <c r="M302" s="430" t="str">
        <f t="shared" si="255"/>
        <v>E1</v>
      </c>
      <c r="N302" s="430" t="str">
        <f t="shared" si="256"/>
        <v>2</v>
      </c>
      <c r="O302" s="728"/>
      <c r="P302" s="425">
        <f>'STUDENT PROFILE'!$A$42</f>
        <v>36</v>
      </c>
      <c r="Q302" s="438" t="str">
        <f>'STUDENT PROFILE'!$C$42</f>
        <v>Aanand</v>
      </c>
      <c r="R302" s="427">
        <f>'STUDENT PROFILE'!$D$42</f>
        <v>2725</v>
      </c>
      <c r="S302" s="428">
        <v>4</v>
      </c>
      <c r="T302" s="428">
        <v>4</v>
      </c>
      <c r="U302" s="428">
        <v>4</v>
      </c>
      <c r="V302" s="428"/>
      <c r="W302" s="428"/>
      <c r="X302" s="428">
        <v>12</v>
      </c>
      <c r="Y302" s="429">
        <f t="shared" si="257"/>
        <v>24</v>
      </c>
      <c r="Z302" s="429">
        <f t="shared" si="258"/>
        <v>30</v>
      </c>
      <c r="AA302" s="430" t="str">
        <f t="shared" si="259"/>
        <v>E1</v>
      </c>
      <c r="AB302" s="430" t="str">
        <f t="shared" si="260"/>
        <v>2</v>
      </c>
      <c r="AC302" s="770"/>
      <c r="AD302" s="425">
        <f>'STUDENT PROFILE'!$A$42</f>
        <v>36</v>
      </c>
      <c r="AE302" s="438" t="str">
        <f>'STUDENT PROFILE'!$C$42</f>
        <v>Aanand</v>
      </c>
      <c r="AF302" s="427">
        <f>'STUDENT PROFILE'!$D$42</f>
        <v>2725</v>
      </c>
      <c r="AG302" s="431">
        <v>32</v>
      </c>
      <c r="AH302" s="429">
        <f t="shared" si="261"/>
        <v>28.8</v>
      </c>
      <c r="AI302" s="429">
        <f t="shared" si="262"/>
        <v>32</v>
      </c>
      <c r="AJ302" s="430" t="str">
        <f t="shared" si="263"/>
        <v>E1</v>
      </c>
      <c r="AK302" s="430" t="str">
        <f t="shared" si="264"/>
        <v>2</v>
      </c>
      <c r="AL302" s="429">
        <f t="shared" si="265"/>
        <v>3</v>
      </c>
      <c r="AM302" s="429">
        <f t="shared" si="266"/>
        <v>3</v>
      </c>
      <c r="AN302" s="429">
        <f t="shared" si="267"/>
        <v>9.6</v>
      </c>
      <c r="AO302" s="430">
        <f t="shared" si="268"/>
        <v>16</v>
      </c>
      <c r="AP302" s="430" t="str">
        <f t="shared" si="269"/>
        <v>E1</v>
      </c>
      <c r="AQ302" s="686"/>
      <c r="AR302" s="425">
        <f>'STUDENT PROFILE'!$A$42</f>
        <v>36</v>
      </c>
      <c r="AS302" s="438" t="str">
        <f>'STUDENT PROFILE'!$C$42</f>
        <v>Aanand</v>
      </c>
      <c r="AT302" s="427">
        <f>'STUDENT PROFILE'!$D$42</f>
        <v>2725</v>
      </c>
      <c r="AU302" s="428">
        <v>4</v>
      </c>
      <c r="AV302" s="428">
        <v>4</v>
      </c>
      <c r="AW302" s="428">
        <v>4</v>
      </c>
      <c r="AX302" s="428"/>
      <c r="AY302" s="428"/>
      <c r="AZ302" s="428">
        <v>12</v>
      </c>
      <c r="BA302" s="429">
        <f t="shared" si="270"/>
        <v>24</v>
      </c>
      <c r="BB302" s="429">
        <f t="shared" si="271"/>
        <v>30</v>
      </c>
      <c r="BC302" s="430" t="str">
        <f t="shared" si="272"/>
        <v>E1</v>
      </c>
      <c r="BD302" s="430" t="str">
        <f t="shared" si="273"/>
        <v>2</v>
      </c>
      <c r="BE302" s="686"/>
      <c r="BF302" s="425">
        <f>'STUDENT PROFILE'!$A$42</f>
        <v>36</v>
      </c>
      <c r="BG302" s="438" t="str">
        <f>'STUDENT PROFILE'!$C$42</f>
        <v>Aanand</v>
      </c>
      <c r="BH302" s="427">
        <f>'STUDENT PROFILE'!$D$42</f>
        <v>2725</v>
      </c>
      <c r="BI302" s="428">
        <v>4</v>
      </c>
      <c r="BJ302" s="428">
        <v>4</v>
      </c>
      <c r="BK302" s="428">
        <v>4</v>
      </c>
      <c r="BL302" s="428"/>
      <c r="BM302" s="428"/>
      <c r="BN302" s="428">
        <v>12</v>
      </c>
      <c r="BO302" s="429">
        <f t="shared" si="302"/>
        <v>24</v>
      </c>
      <c r="BP302" s="429">
        <f t="shared" si="274"/>
        <v>30</v>
      </c>
      <c r="BQ302" s="430" t="str">
        <f t="shared" si="275"/>
        <v>E1</v>
      </c>
      <c r="BR302" s="430" t="str">
        <f t="shared" si="276"/>
        <v>2</v>
      </c>
      <c r="BS302" s="686"/>
      <c r="BT302" s="464">
        <f>'STUDENT PROFILE'!$A$42</f>
        <v>36</v>
      </c>
      <c r="BU302" s="468" t="str">
        <f>'STUDENT PROFILE'!$C$42</f>
        <v>Aanand</v>
      </c>
      <c r="BV302" s="466">
        <f>'STUDENT PROFILE'!$D$42</f>
        <v>2725</v>
      </c>
      <c r="BW302" s="431">
        <v>32</v>
      </c>
      <c r="BX302" s="429">
        <f t="shared" si="277"/>
        <v>36</v>
      </c>
      <c r="BY302" s="429">
        <f t="shared" si="278"/>
        <v>40</v>
      </c>
      <c r="BZ302" s="430" t="str">
        <f t="shared" si="279"/>
        <v>D</v>
      </c>
      <c r="CA302" s="430" t="str">
        <f t="shared" si="280"/>
        <v>4</v>
      </c>
      <c r="CB302" s="429">
        <f t="shared" si="281"/>
        <v>3</v>
      </c>
      <c r="CC302" s="429">
        <f t="shared" si="282"/>
        <v>3</v>
      </c>
      <c r="CD302" s="429">
        <f t="shared" si="283"/>
        <v>12</v>
      </c>
      <c r="CE302" s="430">
        <f t="shared" si="284"/>
        <v>18</v>
      </c>
      <c r="CF302" s="430" t="str">
        <f t="shared" si="285"/>
        <v>D</v>
      </c>
      <c r="CG302" s="686"/>
      <c r="CH302" s="425">
        <f>'STUDENT PROFILE'!$A$42</f>
        <v>36</v>
      </c>
      <c r="CI302" s="438" t="str">
        <f>'STUDENT PROFILE'!$C$42</f>
        <v>Aanand</v>
      </c>
      <c r="CJ302" s="427">
        <f>'STUDENT PROFILE'!$D$42</f>
        <v>2725</v>
      </c>
      <c r="CK302" s="429">
        <f t="shared" si="244"/>
        <v>3</v>
      </c>
      <c r="CL302" s="429">
        <f t="shared" si="245"/>
        <v>3</v>
      </c>
      <c r="CM302" s="429">
        <f t="shared" si="246"/>
        <v>9.6</v>
      </c>
      <c r="CN302" s="430">
        <f t="shared" si="247"/>
        <v>16</v>
      </c>
      <c r="CO302" s="429">
        <f t="shared" si="248"/>
        <v>3</v>
      </c>
      <c r="CP302" s="429">
        <f t="shared" si="249"/>
        <v>3</v>
      </c>
      <c r="CQ302" s="429">
        <f t="shared" si="250"/>
        <v>12</v>
      </c>
      <c r="CR302" s="433">
        <f t="shared" si="251"/>
        <v>18</v>
      </c>
      <c r="CS302" s="433">
        <f t="shared" si="286"/>
        <v>30</v>
      </c>
      <c r="CT302" s="433">
        <f t="shared" si="287"/>
        <v>36</v>
      </c>
      <c r="CU302" s="430">
        <f t="shared" si="288"/>
        <v>34</v>
      </c>
      <c r="CV302" s="430" t="str">
        <f t="shared" si="289"/>
        <v>D</v>
      </c>
      <c r="CW302" s="430" t="str">
        <f t="shared" si="290"/>
        <v>4</v>
      </c>
      <c r="CX302" s="686"/>
      <c r="CY302" s="425">
        <f>'STUDENT PROFILE'!$A$42</f>
        <v>36</v>
      </c>
      <c r="CZ302" s="438" t="str">
        <f>'STUDENT PROFILE'!$C$42</f>
        <v>Aanand</v>
      </c>
      <c r="DA302" s="427">
        <f>'STUDENT PROFILE'!$D$42</f>
        <v>2725</v>
      </c>
      <c r="DB302" s="429" t="str">
        <f t="shared" si="291"/>
        <v>E1</v>
      </c>
      <c r="DC302" s="429" t="str">
        <f t="shared" si="292"/>
        <v>E1</v>
      </c>
      <c r="DD302" s="429" t="str">
        <f t="shared" si="293"/>
        <v>E1</v>
      </c>
      <c r="DE302" s="430" t="str">
        <f t="shared" si="294"/>
        <v>E1</v>
      </c>
      <c r="DF302" s="429" t="str">
        <f t="shared" si="295"/>
        <v>E1</v>
      </c>
      <c r="DG302" s="429" t="str">
        <f t="shared" si="296"/>
        <v>E1</v>
      </c>
      <c r="DH302" s="429" t="str">
        <f t="shared" si="297"/>
        <v>D</v>
      </c>
      <c r="DI302" s="433" t="str">
        <f t="shared" si="298"/>
        <v>D</v>
      </c>
      <c r="DJ302" s="430" t="str">
        <f t="shared" si="299"/>
        <v>E1</v>
      </c>
      <c r="DK302" s="430" t="str">
        <f t="shared" si="300"/>
        <v>D</v>
      </c>
      <c r="DL302" s="430" t="str">
        <f t="shared" si="301"/>
        <v>D</v>
      </c>
    </row>
    <row r="303" spans="1:116" ht="15" customHeight="1">
      <c r="A303" s="686"/>
      <c r="B303" s="425">
        <f>'STUDENT PROFILE'!$A$43</f>
        <v>37</v>
      </c>
      <c r="C303" s="438" t="str">
        <f>'STUDENT PROFILE'!$C$43</f>
        <v>Rahul</v>
      </c>
      <c r="D303" s="427">
        <f>'STUDENT PROFILE'!$D$43</f>
        <v>2733</v>
      </c>
      <c r="E303" s="428">
        <v>4</v>
      </c>
      <c r="F303" s="428">
        <v>4</v>
      </c>
      <c r="G303" s="428">
        <v>4</v>
      </c>
      <c r="H303" s="428"/>
      <c r="I303" s="428"/>
      <c r="J303" s="428">
        <v>12</v>
      </c>
      <c r="K303" s="429">
        <f t="shared" si="253"/>
        <v>24</v>
      </c>
      <c r="L303" s="429">
        <f t="shared" si="254"/>
        <v>30</v>
      </c>
      <c r="M303" s="430" t="str">
        <f t="shared" si="255"/>
        <v>E1</v>
      </c>
      <c r="N303" s="430" t="str">
        <f t="shared" si="256"/>
        <v>2</v>
      </c>
      <c r="O303" s="728"/>
      <c r="P303" s="425">
        <f>'STUDENT PROFILE'!$A$43</f>
        <v>37</v>
      </c>
      <c r="Q303" s="438" t="str">
        <f>'STUDENT PROFILE'!$C$43</f>
        <v>Rahul</v>
      </c>
      <c r="R303" s="427">
        <f>'STUDENT PROFILE'!$D$43</f>
        <v>2733</v>
      </c>
      <c r="S303" s="428">
        <v>4</v>
      </c>
      <c r="T303" s="428">
        <v>4</v>
      </c>
      <c r="U303" s="428">
        <v>4</v>
      </c>
      <c r="V303" s="428"/>
      <c r="W303" s="428"/>
      <c r="X303" s="428">
        <v>12</v>
      </c>
      <c r="Y303" s="429">
        <f t="shared" si="257"/>
        <v>24</v>
      </c>
      <c r="Z303" s="429">
        <f t="shared" si="258"/>
        <v>30</v>
      </c>
      <c r="AA303" s="430" t="str">
        <f t="shared" si="259"/>
        <v>E1</v>
      </c>
      <c r="AB303" s="430" t="str">
        <f t="shared" si="260"/>
        <v>2</v>
      </c>
      <c r="AC303" s="770"/>
      <c r="AD303" s="425">
        <f>'STUDENT PROFILE'!$A$43</f>
        <v>37</v>
      </c>
      <c r="AE303" s="438" t="str">
        <f>'STUDENT PROFILE'!$C$43</f>
        <v>Rahul</v>
      </c>
      <c r="AF303" s="427">
        <f>'STUDENT PROFILE'!$D$43</f>
        <v>2733</v>
      </c>
      <c r="AG303" s="431">
        <v>32</v>
      </c>
      <c r="AH303" s="429">
        <f t="shared" si="261"/>
        <v>28.8</v>
      </c>
      <c r="AI303" s="429">
        <f t="shared" si="262"/>
        <v>32</v>
      </c>
      <c r="AJ303" s="430" t="str">
        <f t="shared" si="263"/>
        <v>E1</v>
      </c>
      <c r="AK303" s="430" t="str">
        <f t="shared" si="264"/>
        <v>2</v>
      </c>
      <c r="AL303" s="429">
        <f t="shared" si="265"/>
        <v>3</v>
      </c>
      <c r="AM303" s="429">
        <f t="shared" si="266"/>
        <v>3</v>
      </c>
      <c r="AN303" s="429">
        <f t="shared" si="267"/>
        <v>9.6</v>
      </c>
      <c r="AO303" s="430">
        <f t="shared" si="268"/>
        <v>16</v>
      </c>
      <c r="AP303" s="430" t="str">
        <f t="shared" si="269"/>
        <v>E1</v>
      </c>
      <c r="AQ303" s="686"/>
      <c r="AR303" s="425">
        <f>'STUDENT PROFILE'!$A$43</f>
        <v>37</v>
      </c>
      <c r="AS303" s="438" t="str">
        <f>'STUDENT PROFILE'!$C$43</f>
        <v>Rahul</v>
      </c>
      <c r="AT303" s="427">
        <f>'STUDENT PROFILE'!$D$43</f>
        <v>2733</v>
      </c>
      <c r="AU303" s="428">
        <v>4</v>
      </c>
      <c r="AV303" s="428">
        <v>4</v>
      </c>
      <c r="AW303" s="428">
        <v>4</v>
      </c>
      <c r="AX303" s="428"/>
      <c r="AY303" s="428"/>
      <c r="AZ303" s="428">
        <v>12</v>
      </c>
      <c r="BA303" s="429">
        <f t="shared" si="270"/>
        <v>24</v>
      </c>
      <c r="BB303" s="429">
        <f t="shared" si="271"/>
        <v>30</v>
      </c>
      <c r="BC303" s="430" t="str">
        <f t="shared" si="272"/>
        <v>E1</v>
      </c>
      <c r="BD303" s="430" t="str">
        <f t="shared" si="273"/>
        <v>2</v>
      </c>
      <c r="BE303" s="686"/>
      <c r="BF303" s="425">
        <f>'STUDENT PROFILE'!$A$43</f>
        <v>37</v>
      </c>
      <c r="BG303" s="438" t="str">
        <f>'STUDENT PROFILE'!$C$43</f>
        <v>Rahul</v>
      </c>
      <c r="BH303" s="427">
        <f>'STUDENT PROFILE'!$D$43</f>
        <v>2733</v>
      </c>
      <c r="BI303" s="428">
        <v>4</v>
      </c>
      <c r="BJ303" s="428">
        <v>4</v>
      </c>
      <c r="BK303" s="428">
        <v>4</v>
      </c>
      <c r="BL303" s="428"/>
      <c r="BM303" s="428"/>
      <c r="BN303" s="428">
        <v>12</v>
      </c>
      <c r="BO303" s="429">
        <f t="shared" si="302"/>
        <v>24</v>
      </c>
      <c r="BP303" s="429">
        <f t="shared" si="274"/>
        <v>30</v>
      </c>
      <c r="BQ303" s="430" t="str">
        <f t="shared" si="275"/>
        <v>E1</v>
      </c>
      <c r="BR303" s="430" t="str">
        <f t="shared" si="276"/>
        <v>2</v>
      </c>
      <c r="BS303" s="686"/>
      <c r="BT303" s="464">
        <f>'STUDENT PROFILE'!$A$43</f>
        <v>37</v>
      </c>
      <c r="BU303" s="468" t="str">
        <f>'STUDENT PROFILE'!$C$43</f>
        <v>Rahul</v>
      </c>
      <c r="BV303" s="466">
        <f>'STUDENT PROFILE'!$D$43</f>
        <v>2733</v>
      </c>
      <c r="BW303" s="431">
        <v>32</v>
      </c>
      <c r="BX303" s="429">
        <f t="shared" si="277"/>
        <v>36</v>
      </c>
      <c r="BY303" s="429">
        <f t="shared" si="278"/>
        <v>40</v>
      </c>
      <c r="BZ303" s="430" t="str">
        <f t="shared" si="279"/>
        <v>D</v>
      </c>
      <c r="CA303" s="430" t="str">
        <f t="shared" si="280"/>
        <v>4</v>
      </c>
      <c r="CB303" s="429">
        <f t="shared" si="281"/>
        <v>3</v>
      </c>
      <c r="CC303" s="429">
        <f t="shared" si="282"/>
        <v>3</v>
      </c>
      <c r="CD303" s="429">
        <f t="shared" si="283"/>
        <v>12</v>
      </c>
      <c r="CE303" s="430">
        <f t="shared" si="284"/>
        <v>18</v>
      </c>
      <c r="CF303" s="430" t="str">
        <f t="shared" si="285"/>
        <v>D</v>
      </c>
      <c r="CG303" s="686"/>
      <c r="CH303" s="425">
        <f>'STUDENT PROFILE'!$A$43</f>
        <v>37</v>
      </c>
      <c r="CI303" s="438" t="str">
        <f>'STUDENT PROFILE'!$C$43</f>
        <v>Rahul</v>
      </c>
      <c r="CJ303" s="427">
        <f>'STUDENT PROFILE'!$D$43</f>
        <v>2733</v>
      </c>
      <c r="CK303" s="429">
        <f t="shared" si="244"/>
        <v>3</v>
      </c>
      <c r="CL303" s="429">
        <f t="shared" si="245"/>
        <v>3</v>
      </c>
      <c r="CM303" s="429">
        <f t="shared" si="246"/>
        <v>9.6</v>
      </c>
      <c r="CN303" s="430">
        <f t="shared" si="247"/>
        <v>16</v>
      </c>
      <c r="CO303" s="429">
        <f t="shared" si="248"/>
        <v>3</v>
      </c>
      <c r="CP303" s="429">
        <f t="shared" si="249"/>
        <v>3</v>
      </c>
      <c r="CQ303" s="429">
        <f t="shared" si="250"/>
        <v>12</v>
      </c>
      <c r="CR303" s="433">
        <f t="shared" si="251"/>
        <v>18</v>
      </c>
      <c r="CS303" s="433">
        <f t="shared" si="286"/>
        <v>30</v>
      </c>
      <c r="CT303" s="433">
        <f t="shared" si="287"/>
        <v>36</v>
      </c>
      <c r="CU303" s="430">
        <f t="shared" si="288"/>
        <v>34</v>
      </c>
      <c r="CV303" s="430" t="str">
        <f t="shared" si="289"/>
        <v>D</v>
      </c>
      <c r="CW303" s="430" t="str">
        <f t="shared" si="290"/>
        <v>4</v>
      </c>
      <c r="CX303" s="686"/>
      <c r="CY303" s="425">
        <f>'STUDENT PROFILE'!$A$43</f>
        <v>37</v>
      </c>
      <c r="CZ303" s="438" t="str">
        <f>'STUDENT PROFILE'!$C$43</f>
        <v>Rahul</v>
      </c>
      <c r="DA303" s="427">
        <f>'STUDENT PROFILE'!$D$43</f>
        <v>2733</v>
      </c>
      <c r="DB303" s="429" t="str">
        <f t="shared" si="291"/>
        <v>E1</v>
      </c>
      <c r="DC303" s="429" t="str">
        <f t="shared" si="292"/>
        <v>E1</v>
      </c>
      <c r="DD303" s="429" t="str">
        <f t="shared" si="293"/>
        <v>E1</v>
      </c>
      <c r="DE303" s="430" t="str">
        <f t="shared" si="294"/>
        <v>E1</v>
      </c>
      <c r="DF303" s="429" t="str">
        <f t="shared" si="295"/>
        <v>E1</v>
      </c>
      <c r="DG303" s="429" t="str">
        <f t="shared" si="296"/>
        <v>E1</v>
      </c>
      <c r="DH303" s="429" t="str">
        <f t="shared" si="297"/>
        <v>D</v>
      </c>
      <c r="DI303" s="433" t="str">
        <f t="shared" si="298"/>
        <v>D</v>
      </c>
      <c r="DJ303" s="430" t="str">
        <f t="shared" si="299"/>
        <v>E1</v>
      </c>
      <c r="DK303" s="430" t="str">
        <f t="shared" si="300"/>
        <v>D</v>
      </c>
      <c r="DL303" s="430" t="str">
        <f t="shared" si="301"/>
        <v>D</v>
      </c>
    </row>
    <row r="304" spans="1:116" ht="15" customHeight="1">
      <c r="A304" s="686"/>
      <c r="B304" s="425">
        <f>'STUDENT PROFILE'!$A$44</f>
        <v>38</v>
      </c>
      <c r="C304" s="438" t="str">
        <f>'STUDENT PROFILE'!$C$44</f>
        <v>Nidhi Yadav</v>
      </c>
      <c r="D304" s="427">
        <f>'STUDENT PROFILE'!$D$44</f>
        <v>2755</v>
      </c>
      <c r="E304" s="428">
        <v>4</v>
      </c>
      <c r="F304" s="428">
        <v>4</v>
      </c>
      <c r="G304" s="428">
        <v>4</v>
      </c>
      <c r="H304" s="428"/>
      <c r="I304" s="428"/>
      <c r="J304" s="428">
        <v>12</v>
      </c>
      <c r="K304" s="429">
        <f t="shared" si="253"/>
        <v>24</v>
      </c>
      <c r="L304" s="429">
        <f t="shared" si="254"/>
        <v>30</v>
      </c>
      <c r="M304" s="430" t="str">
        <f t="shared" si="255"/>
        <v>E1</v>
      </c>
      <c r="N304" s="430" t="str">
        <f t="shared" si="256"/>
        <v>2</v>
      </c>
      <c r="O304" s="728"/>
      <c r="P304" s="425">
        <f>'STUDENT PROFILE'!$A$44</f>
        <v>38</v>
      </c>
      <c r="Q304" s="438" t="str">
        <f>'STUDENT PROFILE'!$C$44</f>
        <v>Nidhi Yadav</v>
      </c>
      <c r="R304" s="427">
        <f>'STUDENT PROFILE'!$D$44</f>
        <v>2755</v>
      </c>
      <c r="S304" s="428">
        <v>4</v>
      </c>
      <c r="T304" s="428">
        <v>4</v>
      </c>
      <c r="U304" s="428">
        <v>4</v>
      </c>
      <c r="V304" s="428"/>
      <c r="W304" s="428"/>
      <c r="X304" s="428">
        <v>12</v>
      </c>
      <c r="Y304" s="429">
        <f t="shared" si="257"/>
        <v>24</v>
      </c>
      <c r="Z304" s="429">
        <f t="shared" si="258"/>
        <v>30</v>
      </c>
      <c r="AA304" s="430" t="str">
        <f t="shared" si="259"/>
        <v>E1</v>
      </c>
      <c r="AB304" s="430" t="str">
        <f t="shared" si="260"/>
        <v>2</v>
      </c>
      <c r="AC304" s="770"/>
      <c r="AD304" s="425">
        <f>'STUDENT PROFILE'!$A$44</f>
        <v>38</v>
      </c>
      <c r="AE304" s="438" t="str">
        <f>'STUDENT PROFILE'!$C$44</f>
        <v>Nidhi Yadav</v>
      </c>
      <c r="AF304" s="427">
        <f>'STUDENT PROFILE'!$D$44</f>
        <v>2755</v>
      </c>
      <c r="AG304" s="431">
        <v>32</v>
      </c>
      <c r="AH304" s="429">
        <f t="shared" si="261"/>
        <v>28.8</v>
      </c>
      <c r="AI304" s="429">
        <f t="shared" si="262"/>
        <v>32</v>
      </c>
      <c r="AJ304" s="430" t="str">
        <f t="shared" si="263"/>
        <v>E1</v>
      </c>
      <c r="AK304" s="430" t="str">
        <f t="shared" si="264"/>
        <v>2</v>
      </c>
      <c r="AL304" s="429">
        <f t="shared" si="265"/>
        <v>3</v>
      </c>
      <c r="AM304" s="429">
        <f t="shared" si="266"/>
        <v>3</v>
      </c>
      <c r="AN304" s="429">
        <f t="shared" si="267"/>
        <v>9.6</v>
      </c>
      <c r="AO304" s="430">
        <f t="shared" si="268"/>
        <v>16</v>
      </c>
      <c r="AP304" s="430" t="str">
        <f t="shared" si="269"/>
        <v>E1</v>
      </c>
      <c r="AQ304" s="686"/>
      <c r="AR304" s="425">
        <f>'STUDENT PROFILE'!$A$44</f>
        <v>38</v>
      </c>
      <c r="AS304" s="438" t="str">
        <f>'STUDENT PROFILE'!$C$44</f>
        <v>Nidhi Yadav</v>
      </c>
      <c r="AT304" s="427">
        <f>'STUDENT PROFILE'!$D$44</f>
        <v>2755</v>
      </c>
      <c r="AU304" s="428">
        <v>4</v>
      </c>
      <c r="AV304" s="428">
        <v>4</v>
      </c>
      <c r="AW304" s="428">
        <v>4</v>
      </c>
      <c r="AX304" s="428"/>
      <c r="AY304" s="428"/>
      <c r="AZ304" s="428">
        <v>12</v>
      </c>
      <c r="BA304" s="429">
        <f t="shared" si="270"/>
        <v>24</v>
      </c>
      <c r="BB304" s="429">
        <f t="shared" si="271"/>
        <v>30</v>
      </c>
      <c r="BC304" s="430" t="str">
        <f t="shared" si="272"/>
        <v>E1</v>
      </c>
      <c r="BD304" s="430" t="str">
        <f t="shared" si="273"/>
        <v>2</v>
      </c>
      <c r="BE304" s="686"/>
      <c r="BF304" s="425">
        <f>'STUDENT PROFILE'!$A$44</f>
        <v>38</v>
      </c>
      <c r="BG304" s="438" t="str">
        <f>'STUDENT PROFILE'!$C$44</f>
        <v>Nidhi Yadav</v>
      </c>
      <c r="BH304" s="427">
        <f>'STUDENT PROFILE'!$D$44</f>
        <v>2755</v>
      </c>
      <c r="BI304" s="428">
        <v>4</v>
      </c>
      <c r="BJ304" s="428">
        <v>4</v>
      </c>
      <c r="BK304" s="428">
        <v>4</v>
      </c>
      <c r="BL304" s="428"/>
      <c r="BM304" s="428"/>
      <c r="BN304" s="428">
        <v>12</v>
      </c>
      <c r="BO304" s="429">
        <f t="shared" si="302"/>
        <v>24</v>
      </c>
      <c r="BP304" s="429">
        <f t="shared" si="274"/>
        <v>30</v>
      </c>
      <c r="BQ304" s="430" t="str">
        <f t="shared" si="275"/>
        <v>E1</v>
      </c>
      <c r="BR304" s="430" t="str">
        <f t="shared" si="276"/>
        <v>2</v>
      </c>
      <c r="BS304" s="686"/>
      <c r="BT304" s="464">
        <f>'STUDENT PROFILE'!$A$44</f>
        <v>38</v>
      </c>
      <c r="BU304" s="468" t="str">
        <f>'STUDENT PROFILE'!$C$44</f>
        <v>Nidhi Yadav</v>
      </c>
      <c r="BV304" s="466">
        <f>'STUDENT PROFILE'!$D$44</f>
        <v>2755</v>
      </c>
      <c r="BW304" s="431">
        <v>32</v>
      </c>
      <c r="BX304" s="429">
        <f t="shared" si="277"/>
        <v>36</v>
      </c>
      <c r="BY304" s="429">
        <f t="shared" si="278"/>
        <v>40</v>
      </c>
      <c r="BZ304" s="430" t="str">
        <f t="shared" si="279"/>
        <v>D</v>
      </c>
      <c r="CA304" s="430" t="str">
        <f t="shared" si="280"/>
        <v>4</v>
      </c>
      <c r="CB304" s="429">
        <f t="shared" si="281"/>
        <v>3</v>
      </c>
      <c r="CC304" s="429">
        <f t="shared" si="282"/>
        <v>3</v>
      </c>
      <c r="CD304" s="429">
        <f t="shared" si="283"/>
        <v>12</v>
      </c>
      <c r="CE304" s="430">
        <f t="shared" si="284"/>
        <v>18</v>
      </c>
      <c r="CF304" s="430" t="str">
        <f t="shared" si="285"/>
        <v>D</v>
      </c>
      <c r="CG304" s="686"/>
      <c r="CH304" s="425">
        <f>'STUDENT PROFILE'!$A$44</f>
        <v>38</v>
      </c>
      <c r="CI304" s="438" t="str">
        <f>'STUDENT PROFILE'!$C$44</f>
        <v>Nidhi Yadav</v>
      </c>
      <c r="CJ304" s="427">
        <f>'STUDENT PROFILE'!$D$44</f>
        <v>2755</v>
      </c>
      <c r="CK304" s="429">
        <f t="shared" si="244"/>
        <v>3</v>
      </c>
      <c r="CL304" s="429">
        <f t="shared" si="245"/>
        <v>3</v>
      </c>
      <c r="CM304" s="429">
        <f t="shared" si="246"/>
        <v>9.6</v>
      </c>
      <c r="CN304" s="430">
        <f t="shared" si="247"/>
        <v>16</v>
      </c>
      <c r="CO304" s="429">
        <f t="shared" si="248"/>
        <v>3</v>
      </c>
      <c r="CP304" s="429">
        <f t="shared" si="249"/>
        <v>3</v>
      </c>
      <c r="CQ304" s="429">
        <f t="shared" si="250"/>
        <v>12</v>
      </c>
      <c r="CR304" s="433">
        <f t="shared" si="251"/>
        <v>18</v>
      </c>
      <c r="CS304" s="433">
        <f t="shared" si="286"/>
        <v>30</v>
      </c>
      <c r="CT304" s="433">
        <f t="shared" si="287"/>
        <v>36</v>
      </c>
      <c r="CU304" s="430">
        <f t="shared" si="288"/>
        <v>34</v>
      </c>
      <c r="CV304" s="430" t="str">
        <f t="shared" si="289"/>
        <v>D</v>
      </c>
      <c r="CW304" s="430" t="str">
        <f t="shared" si="290"/>
        <v>4</v>
      </c>
      <c r="CX304" s="686"/>
      <c r="CY304" s="425">
        <f>'STUDENT PROFILE'!$A$44</f>
        <v>38</v>
      </c>
      <c r="CZ304" s="438" t="str">
        <f>'STUDENT PROFILE'!$C$44</f>
        <v>Nidhi Yadav</v>
      </c>
      <c r="DA304" s="427">
        <f>'STUDENT PROFILE'!$D$44</f>
        <v>2755</v>
      </c>
      <c r="DB304" s="429" t="str">
        <f t="shared" si="291"/>
        <v>E1</v>
      </c>
      <c r="DC304" s="429" t="str">
        <f t="shared" si="292"/>
        <v>E1</v>
      </c>
      <c r="DD304" s="429" t="str">
        <f t="shared" si="293"/>
        <v>E1</v>
      </c>
      <c r="DE304" s="430" t="str">
        <f t="shared" si="294"/>
        <v>E1</v>
      </c>
      <c r="DF304" s="429" t="str">
        <f t="shared" si="295"/>
        <v>E1</v>
      </c>
      <c r="DG304" s="429" t="str">
        <f t="shared" si="296"/>
        <v>E1</v>
      </c>
      <c r="DH304" s="429" t="str">
        <f t="shared" si="297"/>
        <v>D</v>
      </c>
      <c r="DI304" s="433" t="str">
        <f t="shared" si="298"/>
        <v>D</v>
      </c>
      <c r="DJ304" s="430" t="str">
        <f t="shared" si="299"/>
        <v>E1</v>
      </c>
      <c r="DK304" s="430" t="str">
        <f t="shared" si="300"/>
        <v>D</v>
      </c>
      <c r="DL304" s="430" t="str">
        <f t="shared" si="301"/>
        <v>D</v>
      </c>
    </row>
    <row r="305" spans="1:116" ht="15" customHeight="1">
      <c r="A305" s="686"/>
      <c r="B305" s="425">
        <f>'STUDENT PROFILE'!$A$45</f>
        <v>39</v>
      </c>
      <c r="C305" s="438" t="str">
        <f>'STUDENT PROFILE'!$C$45</f>
        <v>Chanchal</v>
      </c>
      <c r="D305" s="427">
        <f>'STUDENT PROFILE'!$D$45</f>
        <v>2757</v>
      </c>
      <c r="E305" s="428">
        <v>4</v>
      </c>
      <c r="F305" s="428">
        <v>4</v>
      </c>
      <c r="G305" s="428">
        <v>4</v>
      </c>
      <c r="H305" s="428"/>
      <c r="I305" s="428"/>
      <c r="J305" s="428">
        <v>12</v>
      </c>
      <c r="K305" s="429">
        <f t="shared" si="253"/>
        <v>24</v>
      </c>
      <c r="L305" s="429">
        <f t="shared" si="254"/>
        <v>30</v>
      </c>
      <c r="M305" s="430" t="str">
        <f t="shared" si="255"/>
        <v>E1</v>
      </c>
      <c r="N305" s="430" t="str">
        <f t="shared" si="256"/>
        <v>2</v>
      </c>
      <c r="O305" s="728"/>
      <c r="P305" s="425">
        <f>'STUDENT PROFILE'!$A$45</f>
        <v>39</v>
      </c>
      <c r="Q305" s="438" t="str">
        <f>'STUDENT PROFILE'!$C$45</f>
        <v>Chanchal</v>
      </c>
      <c r="R305" s="427">
        <f>'STUDENT PROFILE'!$D$45</f>
        <v>2757</v>
      </c>
      <c r="S305" s="428">
        <v>4</v>
      </c>
      <c r="T305" s="428">
        <v>4</v>
      </c>
      <c r="U305" s="428">
        <v>4</v>
      </c>
      <c r="V305" s="428"/>
      <c r="W305" s="428"/>
      <c r="X305" s="428">
        <v>12</v>
      </c>
      <c r="Y305" s="429">
        <f t="shared" si="257"/>
        <v>24</v>
      </c>
      <c r="Z305" s="429">
        <f t="shared" si="258"/>
        <v>30</v>
      </c>
      <c r="AA305" s="430" t="str">
        <f t="shared" si="259"/>
        <v>E1</v>
      </c>
      <c r="AB305" s="430" t="str">
        <f t="shared" si="260"/>
        <v>2</v>
      </c>
      <c r="AC305" s="770"/>
      <c r="AD305" s="425">
        <f>'STUDENT PROFILE'!$A$45</f>
        <v>39</v>
      </c>
      <c r="AE305" s="438" t="str">
        <f>'STUDENT PROFILE'!$C$45</f>
        <v>Chanchal</v>
      </c>
      <c r="AF305" s="427">
        <f>'STUDENT PROFILE'!$D$45</f>
        <v>2757</v>
      </c>
      <c r="AG305" s="431">
        <v>32</v>
      </c>
      <c r="AH305" s="429">
        <f t="shared" si="261"/>
        <v>28.8</v>
      </c>
      <c r="AI305" s="429">
        <f t="shared" si="262"/>
        <v>32</v>
      </c>
      <c r="AJ305" s="430" t="str">
        <f t="shared" si="263"/>
        <v>E1</v>
      </c>
      <c r="AK305" s="430" t="str">
        <f t="shared" si="264"/>
        <v>2</v>
      </c>
      <c r="AL305" s="429">
        <f t="shared" si="265"/>
        <v>3</v>
      </c>
      <c r="AM305" s="429">
        <f t="shared" si="266"/>
        <v>3</v>
      </c>
      <c r="AN305" s="429">
        <f t="shared" si="267"/>
        <v>9.6</v>
      </c>
      <c r="AO305" s="430">
        <f t="shared" si="268"/>
        <v>16</v>
      </c>
      <c r="AP305" s="430" t="str">
        <f t="shared" si="269"/>
        <v>E1</v>
      </c>
      <c r="AQ305" s="686"/>
      <c r="AR305" s="425">
        <f>'STUDENT PROFILE'!$A$45</f>
        <v>39</v>
      </c>
      <c r="AS305" s="438" t="str">
        <f>'STUDENT PROFILE'!$C$45</f>
        <v>Chanchal</v>
      </c>
      <c r="AT305" s="427">
        <f>'STUDENT PROFILE'!$D$45</f>
        <v>2757</v>
      </c>
      <c r="AU305" s="428">
        <v>4</v>
      </c>
      <c r="AV305" s="428">
        <v>4</v>
      </c>
      <c r="AW305" s="428">
        <v>4</v>
      </c>
      <c r="AX305" s="428"/>
      <c r="AY305" s="428"/>
      <c r="AZ305" s="428">
        <v>12</v>
      </c>
      <c r="BA305" s="429">
        <f t="shared" si="270"/>
        <v>24</v>
      </c>
      <c r="BB305" s="429">
        <f t="shared" si="271"/>
        <v>30</v>
      </c>
      <c r="BC305" s="430" t="str">
        <f t="shared" si="272"/>
        <v>E1</v>
      </c>
      <c r="BD305" s="430" t="str">
        <f t="shared" si="273"/>
        <v>2</v>
      </c>
      <c r="BE305" s="686"/>
      <c r="BF305" s="425">
        <f>'STUDENT PROFILE'!$A$45</f>
        <v>39</v>
      </c>
      <c r="BG305" s="438" t="str">
        <f>'STUDENT PROFILE'!$C$45</f>
        <v>Chanchal</v>
      </c>
      <c r="BH305" s="427">
        <f>'STUDENT PROFILE'!$D$45</f>
        <v>2757</v>
      </c>
      <c r="BI305" s="428">
        <v>4</v>
      </c>
      <c r="BJ305" s="428">
        <v>4</v>
      </c>
      <c r="BK305" s="428">
        <v>4</v>
      </c>
      <c r="BL305" s="428"/>
      <c r="BM305" s="428"/>
      <c r="BN305" s="428">
        <v>12</v>
      </c>
      <c r="BO305" s="429">
        <f t="shared" si="302"/>
        <v>24</v>
      </c>
      <c r="BP305" s="429">
        <f t="shared" si="274"/>
        <v>30</v>
      </c>
      <c r="BQ305" s="430" t="str">
        <f t="shared" si="275"/>
        <v>E1</v>
      </c>
      <c r="BR305" s="430" t="str">
        <f t="shared" si="276"/>
        <v>2</v>
      </c>
      <c r="BS305" s="686"/>
      <c r="BT305" s="464">
        <f>'STUDENT PROFILE'!$A$45</f>
        <v>39</v>
      </c>
      <c r="BU305" s="468" t="str">
        <f>'STUDENT PROFILE'!$C$45</f>
        <v>Chanchal</v>
      </c>
      <c r="BV305" s="466">
        <f>'STUDENT PROFILE'!$D$45</f>
        <v>2757</v>
      </c>
      <c r="BW305" s="431">
        <v>32</v>
      </c>
      <c r="BX305" s="429">
        <f t="shared" si="277"/>
        <v>36</v>
      </c>
      <c r="BY305" s="429">
        <f t="shared" si="278"/>
        <v>40</v>
      </c>
      <c r="BZ305" s="430" t="str">
        <f t="shared" si="279"/>
        <v>D</v>
      </c>
      <c r="CA305" s="430" t="str">
        <f t="shared" si="280"/>
        <v>4</v>
      </c>
      <c r="CB305" s="429">
        <f t="shared" si="281"/>
        <v>3</v>
      </c>
      <c r="CC305" s="429">
        <f t="shared" si="282"/>
        <v>3</v>
      </c>
      <c r="CD305" s="429">
        <f t="shared" si="283"/>
        <v>12</v>
      </c>
      <c r="CE305" s="430">
        <f t="shared" si="284"/>
        <v>18</v>
      </c>
      <c r="CF305" s="430" t="str">
        <f t="shared" si="285"/>
        <v>D</v>
      </c>
      <c r="CG305" s="686"/>
      <c r="CH305" s="425">
        <f>'STUDENT PROFILE'!$A$45</f>
        <v>39</v>
      </c>
      <c r="CI305" s="438" t="str">
        <f>'STUDENT PROFILE'!$C$45</f>
        <v>Chanchal</v>
      </c>
      <c r="CJ305" s="427">
        <f>'STUDENT PROFILE'!$D$45</f>
        <v>2757</v>
      </c>
      <c r="CK305" s="429">
        <f t="shared" si="244"/>
        <v>3</v>
      </c>
      <c r="CL305" s="429">
        <f t="shared" si="245"/>
        <v>3</v>
      </c>
      <c r="CM305" s="429">
        <f t="shared" si="246"/>
        <v>9.6</v>
      </c>
      <c r="CN305" s="430">
        <f t="shared" si="247"/>
        <v>16</v>
      </c>
      <c r="CO305" s="429">
        <f t="shared" si="248"/>
        <v>3</v>
      </c>
      <c r="CP305" s="429">
        <f t="shared" si="249"/>
        <v>3</v>
      </c>
      <c r="CQ305" s="429">
        <f t="shared" si="250"/>
        <v>12</v>
      </c>
      <c r="CR305" s="433">
        <f t="shared" si="251"/>
        <v>18</v>
      </c>
      <c r="CS305" s="433">
        <f t="shared" si="286"/>
        <v>30</v>
      </c>
      <c r="CT305" s="433">
        <f t="shared" si="287"/>
        <v>36</v>
      </c>
      <c r="CU305" s="430">
        <f t="shared" si="288"/>
        <v>34</v>
      </c>
      <c r="CV305" s="430" t="str">
        <f t="shared" si="289"/>
        <v>D</v>
      </c>
      <c r="CW305" s="430" t="str">
        <f t="shared" si="290"/>
        <v>4</v>
      </c>
      <c r="CX305" s="686"/>
      <c r="CY305" s="425">
        <f>'STUDENT PROFILE'!$A$45</f>
        <v>39</v>
      </c>
      <c r="CZ305" s="438" t="str">
        <f>'STUDENT PROFILE'!$C$45</f>
        <v>Chanchal</v>
      </c>
      <c r="DA305" s="427">
        <f>'STUDENT PROFILE'!$D$45</f>
        <v>2757</v>
      </c>
      <c r="DB305" s="429" t="str">
        <f t="shared" si="291"/>
        <v>E1</v>
      </c>
      <c r="DC305" s="429" t="str">
        <f t="shared" si="292"/>
        <v>E1</v>
      </c>
      <c r="DD305" s="429" t="str">
        <f t="shared" si="293"/>
        <v>E1</v>
      </c>
      <c r="DE305" s="430" t="str">
        <f t="shared" si="294"/>
        <v>E1</v>
      </c>
      <c r="DF305" s="429" t="str">
        <f t="shared" si="295"/>
        <v>E1</v>
      </c>
      <c r="DG305" s="429" t="str">
        <f t="shared" si="296"/>
        <v>E1</v>
      </c>
      <c r="DH305" s="429" t="str">
        <f t="shared" si="297"/>
        <v>D</v>
      </c>
      <c r="DI305" s="433" t="str">
        <f t="shared" si="298"/>
        <v>D</v>
      </c>
      <c r="DJ305" s="430" t="str">
        <f t="shared" si="299"/>
        <v>E1</v>
      </c>
      <c r="DK305" s="430" t="str">
        <f t="shared" si="300"/>
        <v>D</v>
      </c>
      <c r="DL305" s="430" t="str">
        <f t="shared" si="301"/>
        <v>D</v>
      </c>
    </row>
    <row r="306" spans="1:116" ht="15" customHeight="1">
      <c r="A306" s="686"/>
      <c r="B306" s="425">
        <f>'STUDENT PROFILE'!$A$46</f>
        <v>40</v>
      </c>
      <c r="C306" s="438" t="str">
        <f>'STUDENT PROFILE'!$C$46</f>
        <v>Anil</v>
      </c>
      <c r="D306" s="427">
        <f>'STUDENT PROFILE'!$D$46</f>
        <v>2758</v>
      </c>
      <c r="E306" s="428">
        <v>4</v>
      </c>
      <c r="F306" s="428">
        <v>4</v>
      </c>
      <c r="G306" s="428">
        <v>4</v>
      </c>
      <c r="H306" s="428"/>
      <c r="I306" s="428"/>
      <c r="J306" s="428">
        <v>12</v>
      </c>
      <c r="K306" s="429">
        <f t="shared" si="253"/>
        <v>24</v>
      </c>
      <c r="L306" s="429">
        <f t="shared" si="254"/>
        <v>30</v>
      </c>
      <c r="M306" s="430" t="str">
        <f t="shared" si="255"/>
        <v>E1</v>
      </c>
      <c r="N306" s="430" t="str">
        <f t="shared" si="256"/>
        <v>2</v>
      </c>
      <c r="O306" s="728"/>
      <c r="P306" s="425">
        <f>'STUDENT PROFILE'!$A$46</f>
        <v>40</v>
      </c>
      <c r="Q306" s="438" t="str">
        <f>'STUDENT PROFILE'!$C$46</f>
        <v>Anil</v>
      </c>
      <c r="R306" s="427">
        <f>'STUDENT PROFILE'!$D$46</f>
        <v>2758</v>
      </c>
      <c r="S306" s="428">
        <v>4</v>
      </c>
      <c r="T306" s="428">
        <v>4</v>
      </c>
      <c r="U306" s="428">
        <v>4</v>
      </c>
      <c r="V306" s="428"/>
      <c r="W306" s="428"/>
      <c r="X306" s="428">
        <v>12</v>
      </c>
      <c r="Y306" s="429">
        <f t="shared" si="257"/>
        <v>24</v>
      </c>
      <c r="Z306" s="429">
        <f t="shared" si="258"/>
        <v>30</v>
      </c>
      <c r="AA306" s="430" t="str">
        <f t="shared" si="259"/>
        <v>E1</v>
      </c>
      <c r="AB306" s="430" t="str">
        <f t="shared" si="260"/>
        <v>2</v>
      </c>
      <c r="AC306" s="770"/>
      <c r="AD306" s="425">
        <f>'STUDENT PROFILE'!$A$46</f>
        <v>40</v>
      </c>
      <c r="AE306" s="438" t="str">
        <f>'STUDENT PROFILE'!$C$46</f>
        <v>Anil</v>
      </c>
      <c r="AF306" s="427">
        <f>'STUDENT PROFILE'!$D$46</f>
        <v>2758</v>
      </c>
      <c r="AG306" s="431">
        <v>32</v>
      </c>
      <c r="AH306" s="429">
        <f t="shared" si="261"/>
        <v>28.8</v>
      </c>
      <c r="AI306" s="429">
        <f t="shared" si="262"/>
        <v>32</v>
      </c>
      <c r="AJ306" s="430" t="str">
        <f t="shared" si="263"/>
        <v>E1</v>
      </c>
      <c r="AK306" s="430" t="str">
        <f t="shared" si="264"/>
        <v>2</v>
      </c>
      <c r="AL306" s="429">
        <f t="shared" si="265"/>
        <v>3</v>
      </c>
      <c r="AM306" s="429">
        <f t="shared" si="266"/>
        <v>3</v>
      </c>
      <c r="AN306" s="429">
        <f t="shared" si="267"/>
        <v>9.6</v>
      </c>
      <c r="AO306" s="430">
        <f t="shared" si="268"/>
        <v>16</v>
      </c>
      <c r="AP306" s="430" t="str">
        <f t="shared" si="269"/>
        <v>E1</v>
      </c>
      <c r="AQ306" s="686"/>
      <c r="AR306" s="425">
        <f>'STUDENT PROFILE'!$A$46</f>
        <v>40</v>
      </c>
      <c r="AS306" s="438" t="str">
        <f>'STUDENT PROFILE'!$C$46</f>
        <v>Anil</v>
      </c>
      <c r="AT306" s="427">
        <f>'STUDENT PROFILE'!$D$46</f>
        <v>2758</v>
      </c>
      <c r="AU306" s="428">
        <v>4</v>
      </c>
      <c r="AV306" s="428">
        <v>4</v>
      </c>
      <c r="AW306" s="428">
        <v>4</v>
      </c>
      <c r="AX306" s="428"/>
      <c r="AY306" s="428"/>
      <c r="AZ306" s="428">
        <v>12</v>
      </c>
      <c r="BA306" s="429">
        <f t="shared" si="270"/>
        <v>24</v>
      </c>
      <c r="BB306" s="429">
        <f t="shared" si="271"/>
        <v>30</v>
      </c>
      <c r="BC306" s="430" t="str">
        <f t="shared" si="272"/>
        <v>E1</v>
      </c>
      <c r="BD306" s="430" t="str">
        <f t="shared" si="273"/>
        <v>2</v>
      </c>
      <c r="BE306" s="686"/>
      <c r="BF306" s="425">
        <f>'STUDENT PROFILE'!$A$46</f>
        <v>40</v>
      </c>
      <c r="BG306" s="438" t="str">
        <f>'STUDENT PROFILE'!$C$46</f>
        <v>Anil</v>
      </c>
      <c r="BH306" s="427">
        <f>'STUDENT PROFILE'!$D$46</f>
        <v>2758</v>
      </c>
      <c r="BI306" s="428">
        <v>4</v>
      </c>
      <c r="BJ306" s="428">
        <v>4</v>
      </c>
      <c r="BK306" s="428">
        <v>4</v>
      </c>
      <c r="BL306" s="428"/>
      <c r="BM306" s="428"/>
      <c r="BN306" s="428">
        <v>12</v>
      </c>
      <c r="BO306" s="429">
        <f t="shared" si="302"/>
        <v>24</v>
      </c>
      <c r="BP306" s="429">
        <f t="shared" si="274"/>
        <v>30</v>
      </c>
      <c r="BQ306" s="430" t="str">
        <f t="shared" si="275"/>
        <v>E1</v>
      </c>
      <c r="BR306" s="430" t="str">
        <f t="shared" si="276"/>
        <v>2</v>
      </c>
      <c r="BS306" s="686"/>
      <c r="BT306" s="464">
        <f>'STUDENT PROFILE'!$A$46</f>
        <v>40</v>
      </c>
      <c r="BU306" s="468" t="str">
        <f>'STUDENT PROFILE'!$C$46</f>
        <v>Anil</v>
      </c>
      <c r="BV306" s="466">
        <f>'STUDENT PROFILE'!$D$46</f>
        <v>2758</v>
      </c>
      <c r="BW306" s="431">
        <v>32</v>
      </c>
      <c r="BX306" s="429">
        <f t="shared" si="277"/>
        <v>36</v>
      </c>
      <c r="BY306" s="429">
        <f t="shared" si="278"/>
        <v>40</v>
      </c>
      <c r="BZ306" s="430" t="str">
        <f t="shared" si="279"/>
        <v>D</v>
      </c>
      <c r="CA306" s="430" t="str">
        <f t="shared" si="280"/>
        <v>4</v>
      </c>
      <c r="CB306" s="429">
        <f t="shared" si="281"/>
        <v>3</v>
      </c>
      <c r="CC306" s="429">
        <f t="shared" si="282"/>
        <v>3</v>
      </c>
      <c r="CD306" s="429">
        <f t="shared" si="283"/>
        <v>12</v>
      </c>
      <c r="CE306" s="430">
        <f t="shared" si="284"/>
        <v>18</v>
      </c>
      <c r="CF306" s="430" t="str">
        <f t="shared" si="285"/>
        <v>D</v>
      </c>
      <c r="CG306" s="686"/>
      <c r="CH306" s="425">
        <f>'STUDENT PROFILE'!$A$46</f>
        <v>40</v>
      </c>
      <c r="CI306" s="438" t="str">
        <f>'STUDENT PROFILE'!$C$46</f>
        <v>Anil</v>
      </c>
      <c r="CJ306" s="427">
        <f>'STUDENT PROFILE'!$D$46</f>
        <v>2758</v>
      </c>
      <c r="CK306" s="429">
        <f t="shared" si="244"/>
        <v>3</v>
      </c>
      <c r="CL306" s="429">
        <f t="shared" si="245"/>
        <v>3</v>
      </c>
      <c r="CM306" s="429">
        <f t="shared" si="246"/>
        <v>9.6</v>
      </c>
      <c r="CN306" s="430">
        <f t="shared" si="247"/>
        <v>16</v>
      </c>
      <c r="CO306" s="429">
        <f t="shared" si="248"/>
        <v>3</v>
      </c>
      <c r="CP306" s="429">
        <f t="shared" si="249"/>
        <v>3</v>
      </c>
      <c r="CQ306" s="429">
        <f t="shared" si="250"/>
        <v>12</v>
      </c>
      <c r="CR306" s="433">
        <f t="shared" si="251"/>
        <v>18</v>
      </c>
      <c r="CS306" s="433">
        <f t="shared" si="286"/>
        <v>30</v>
      </c>
      <c r="CT306" s="433">
        <f t="shared" si="287"/>
        <v>36</v>
      </c>
      <c r="CU306" s="430">
        <f t="shared" si="288"/>
        <v>34</v>
      </c>
      <c r="CV306" s="430" t="str">
        <f t="shared" si="289"/>
        <v>D</v>
      </c>
      <c r="CW306" s="430" t="str">
        <f t="shared" si="290"/>
        <v>4</v>
      </c>
      <c r="CX306" s="686"/>
      <c r="CY306" s="425">
        <f>'STUDENT PROFILE'!$A$46</f>
        <v>40</v>
      </c>
      <c r="CZ306" s="438" t="str">
        <f>'STUDENT PROFILE'!$C$46</f>
        <v>Anil</v>
      </c>
      <c r="DA306" s="427">
        <f>'STUDENT PROFILE'!$D$46</f>
        <v>2758</v>
      </c>
      <c r="DB306" s="429" t="str">
        <f t="shared" si="291"/>
        <v>E1</v>
      </c>
      <c r="DC306" s="429" t="str">
        <f t="shared" si="292"/>
        <v>E1</v>
      </c>
      <c r="DD306" s="429" t="str">
        <f t="shared" si="293"/>
        <v>E1</v>
      </c>
      <c r="DE306" s="430" t="str">
        <f t="shared" si="294"/>
        <v>E1</v>
      </c>
      <c r="DF306" s="429" t="str">
        <f t="shared" si="295"/>
        <v>E1</v>
      </c>
      <c r="DG306" s="429" t="str">
        <f t="shared" si="296"/>
        <v>E1</v>
      </c>
      <c r="DH306" s="429" t="str">
        <f t="shared" si="297"/>
        <v>D</v>
      </c>
      <c r="DI306" s="433" t="str">
        <f t="shared" si="298"/>
        <v>D</v>
      </c>
      <c r="DJ306" s="430" t="str">
        <f t="shared" si="299"/>
        <v>E1</v>
      </c>
      <c r="DK306" s="430" t="str">
        <f t="shared" si="300"/>
        <v>D</v>
      </c>
      <c r="DL306" s="430" t="str">
        <f t="shared" si="301"/>
        <v>D</v>
      </c>
    </row>
    <row r="307" spans="1:116" ht="15" customHeight="1">
      <c r="A307" s="686"/>
      <c r="B307" s="425">
        <f>'STUDENT PROFILE'!$A$47</f>
        <v>41</v>
      </c>
      <c r="C307" s="438" t="str">
        <f>'STUDENT PROFILE'!$C$47</f>
        <v>Ravi Kumar</v>
      </c>
      <c r="D307" s="427">
        <f>'STUDENT PROFILE'!$D$47</f>
        <v>2760</v>
      </c>
      <c r="E307" s="428">
        <v>2</v>
      </c>
      <c r="F307" s="428">
        <v>2</v>
      </c>
      <c r="G307" s="428">
        <v>2</v>
      </c>
      <c r="H307" s="428"/>
      <c r="I307" s="428"/>
      <c r="J307" s="428">
        <v>10</v>
      </c>
      <c r="K307" s="429">
        <f t="shared" si="253"/>
        <v>16</v>
      </c>
      <c r="L307" s="429">
        <f t="shared" si="254"/>
        <v>20</v>
      </c>
      <c r="M307" s="430" t="str">
        <f t="shared" si="255"/>
        <v>E2</v>
      </c>
      <c r="N307" s="430" t="str">
        <f t="shared" si="256"/>
        <v>3</v>
      </c>
      <c r="O307" s="728"/>
      <c r="P307" s="425">
        <f>'STUDENT PROFILE'!$A$47</f>
        <v>41</v>
      </c>
      <c r="Q307" s="438" t="str">
        <f>'STUDENT PROFILE'!$C$47</f>
        <v>Ravi Kumar</v>
      </c>
      <c r="R307" s="427">
        <f>'STUDENT PROFILE'!$D$47</f>
        <v>2760</v>
      </c>
      <c r="S307" s="428">
        <v>2</v>
      </c>
      <c r="T307" s="428">
        <v>2</v>
      </c>
      <c r="U307" s="428">
        <v>2</v>
      </c>
      <c r="V307" s="428"/>
      <c r="W307" s="428"/>
      <c r="X307" s="428">
        <v>10</v>
      </c>
      <c r="Y307" s="429">
        <f t="shared" si="257"/>
        <v>16</v>
      </c>
      <c r="Z307" s="429">
        <f t="shared" si="258"/>
        <v>20</v>
      </c>
      <c r="AA307" s="430" t="str">
        <f t="shared" si="259"/>
        <v>E2</v>
      </c>
      <c r="AB307" s="430" t="str">
        <f t="shared" si="260"/>
        <v>3</v>
      </c>
      <c r="AC307" s="770"/>
      <c r="AD307" s="425">
        <f>'STUDENT PROFILE'!$A$47</f>
        <v>41</v>
      </c>
      <c r="AE307" s="438" t="str">
        <f>'STUDENT PROFILE'!$C$47</f>
        <v>Ravi Kumar</v>
      </c>
      <c r="AF307" s="427">
        <f>'STUDENT PROFILE'!$D$47</f>
        <v>2760</v>
      </c>
      <c r="AG307" s="440">
        <v>20</v>
      </c>
      <c r="AH307" s="429">
        <f t="shared" si="261"/>
        <v>18</v>
      </c>
      <c r="AI307" s="429">
        <f t="shared" si="262"/>
        <v>20</v>
      </c>
      <c r="AJ307" s="430" t="str">
        <f t="shared" si="263"/>
        <v>E2</v>
      </c>
      <c r="AK307" s="430" t="str">
        <f t="shared" si="264"/>
        <v>3</v>
      </c>
      <c r="AL307" s="429">
        <f t="shared" si="265"/>
        <v>2</v>
      </c>
      <c r="AM307" s="429">
        <f t="shared" si="266"/>
        <v>2</v>
      </c>
      <c r="AN307" s="429">
        <f t="shared" si="267"/>
        <v>6</v>
      </c>
      <c r="AO307" s="430">
        <f t="shared" si="268"/>
        <v>10</v>
      </c>
      <c r="AP307" s="430" t="str">
        <f t="shared" si="269"/>
        <v>E2</v>
      </c>
      <c r="AQ307" s="686"/>
      <c r="AR307" s="425">
        <f>'STUDENT PROFILE'!$A$47</f>
        <v>41</v>
      </c>
      <c r="AS307" s="438" t="str">
        <f>'STUDENT PROFILE'!$C$47</f>
        <v>Ravi Kumar</v>
      </c>
      <c r="AT307" s="427">
        <f>'STUDENT PROFILE'!$D$47</f>
        <v>2760</v>
      </c>
      <c r="AU307" s="428">
        <v>2</v>
      </c>
      <c r="AV307" s="428">
        <v>2</v>
      </c>
      <c r="AW307" s="428">
        <v>2</v>
      </c>
      <c r="AX307" s="428"/>
      <c r="AY307" s="428"/>
      <c r="AZ307" s="428">
        <v>10</v>
      </c>
      <c r="BA307" s="429">
        <f t="shared" si="270"/>
        <v>16</v>
      </c>
      <c r="BB307" s="429">
        <f t="shared" si="271"/>
        <v>20</v>
      </c>
      <c r="BC307" s="430" t="str">
        <f t="shared" si="272"/>
        <v>E2</v>
      </c>
      <c r="BD307" s="430" t="str">
        <f t="shared" si="273"/>
        <v>3</v>
      </c>
      <c r="BE307" s="686"/>
      <c r="BF307" s="425">
        <f>'STUDENT PROFILE'!$A$47</f>
        <v>41</v>
      </c>
      <c r="BG307" s="438" t="str">
        <f>'STUDENT PROFILE'!$C$47</f>
        <v>Ravi Kumar</v>
      </c>
      <c r="BH307" s="427">
        <f>'STUDENT PROFILE'!$D$47</f>
        <v>2760</v>
      </c>
      <c r="BI307" s="428">
        <v>2</v>
      </c>
      <c r="BJ307" s="428">
        <v>2</v>
      </c>
      <c r="BK307" s="428">
        <v>2</v>
      </c>
      <c r="BL307" s="428"/>
      <c r="BM307" s="428"/>
      <c r="BN307" s="428">
        <v>10</v>
      </c>
      <c r="BO307" s="429">
        <f t="shared" si="302"/>
        <v>16</v>
      </c>
      <c r="BP307" s="429">
        <f t="shared" si="274"/>
        <v>20</v>
      </c>
      <c r="BQ307" s="430" t="str">
        <f t="shared" si="275"/>
        <v>E2</v>
      </c>
      <c r="BR307" s="430" t="str">
        <f t="shared" si="276"/>
        <v>3</v>
      </c>
      <c r="BS307" s="686"/>
      <c r="BT307" s="464">
        <f>'STUDENT PROFILE'!$A$47</f>
        <v>41</v>
      </c>
      <c r="BU307" s="468" t="str">
        <f>'STUDENT PROFILE'!$C$47</f>
        <v>Ravi Kumar</v>
      </c>
      <c r="BV307" s="466">
        <f>'STUDENT PROFILE'!$D$47</f>
        <v>2760</v>
      </c>
      <c r="BW307" s="440">
        <v>20</v>
      </c>
      <c r="BX307" s="429">
        <f t="shared" si="277"/>
        <v>23</v>
      </c>
      <c r="BY307" s="429">
        <f t="shared" si="278"/>
        <v>25</v>
      </c>
      <c r="BZ307" s="430" t="str">
        <f t="shared" si="279"/>
        <v>E1</v>
      </c>
      <c r="CA307" s="430" t="str">
        <f t="shared" si="280"/>
        <v>2</v>
      </c>
      <c r="CB307" s="429">
        <f t="shared" si="281"/>
        <v>2</v>
      </c>
      <c r="CC307" s="429">
        <f t="shared" si="282"/>
        <v>2</v>
      </c>
      <c r="CD307" s="429">
        <f t="shared" si="283"/>
        <v>7.5</v>
      </c>
      <c r="CE307" s="430">
        <f t="shared" si="284"/>
        <v>12</v>
      </c>
      <c r="CF307" s="430" t="str">
        <f t="shared" si="285"/>
        <v>E1</v>
      </c>
      <c r="CG307" s="686"/>
      <c r="CH307" s="425">
        <f>'STUDENT PROFILE'!$A$47</f>
        <v>41</v>
      </c>
      <c r="CI307" s="438" t="str">
        <f>'STUDENT PROFILE'!$C$47</f>
        <v>Ravi Kumar</v>
      </c>
      <c r="CJ307" s="427">
        <f>'STUDENT PROFILE'!$D$47</f>
        <v>2760</v>
      </c>
      <c r="CK307" s="429">
        <f t="shared" si="244"/>
        <v>2</v>
      </c>
      <c r="CL307" s="429">
        <f t="shared" si="245"/>
        <v>2</v>
      </c>
      <c r="CM307" s="429">
        <f t="shared" si="246"/>
        <v>6</v>
      </c>
      <c r="CN307" s="430">
        <f t="shared" si="247"/>
        <v>10</v>
      </c>
      <c r="CO307" s="429">
        <f t="shared" si="248"/>
        <v>2</v>
      </c>
      <c r="CP307" s="429">
        <f t="shared" si="249"/>
        <v>2</v>
      </c>
      <c r="CQ307" s="429">
        <f t="shared" si="250"/>
        <v>7.5</v>
      </c>
      <c r="CR307" s="433">
        <f t="shared" si="251"/>
        <v>12</v>
      </c>
      <c r="CS307" s="433">
        <f t="shared" si="286"/>
        <v>20</v>
      </c>
      <c r="CT307" s="433">
        <f t="shared" si="287"/>
        <v>23</v>
      </c>
      <c r="CU307" s="430">
        <f t="shared" si="288"/>
        <v>22</v>
      </c>
      <c r="CV307" s="430" t="str">
        <f t="shared" si="289"/>
        <v>E1</v>
      </c>
      <c r="CW307" s="430" t="str">
        <f t="shared" si="290"/>
        <v>2</v>
      </c>
      <c r="CX307" s="686"/>
      <c r="CY307" s="425">
        <f>'STUDENT PROFILE'!$A$47</f>
        <v>41</v>
      </c>
      <c r="CZ307" s="438" t="str">
        <f>'STUDENT PROFILE'!$C$47</f>
        <v>Ravi Kumar</v>
      </c>
      <c r="DA307" s="427">
        <f>'STUDENT PROFILE'!$D$47</f>
        <v>2760</v>
      </c>
      <c r="DB307" s="429" t="str">
        <f t="shared" si="291"/>
        <v>E2</v>
      </c>
      <c r="DC307" s="429" t="str">
        <f t="shared" si="292"/>
        <v>E2</v>
      </c>
      <c r="DD307" s="429" t="str">
        <f t="shared" si="293"/>
        <v>E2</v>
      </c>
      <c r="DE307" s="430" t="str">
        <f t="shared" si="294"/>
        <v>E2</v>
      </c>
      <c r="DF307" s="429" t="str">
        <f t="shared" si="295"/>
        <v>E2</v>
      </c>
      <c r="DG307" s="429" t="str">
        <f t="shared" si="296"/>
        <v>E2</v>
      </c>
      <c r="DH307" s="429" t="str">
        <f t="shared" si="297"/>
        <v>E1</v>
      </c>
      <c r="DI307" s="433" t="str">
        <f t="shared" si="298"/>
        <v>E1</v>
      </c>
      <c r="DJ307" s="430" t="str">
        <f t="shared" si="299"/>
        <v>E2</v>
      </c>
      <c r="DK307" s="430" t="str">
        <f t="shared" si="300"/>
        <v>E1</v>
      </c>
      <c r="DL307" s="430" t="str">
        <f t="shared" si="301"/>
        <v>E1</v>
      </c>
    </row>
    <row r="308" spans="1:116" ht="15" customHeight="1">
      <c r="A308" s="686"/>
      <c r="B308" s="425">
        <f>'STUDENT PROFILE'!$A$48</f>
        <v>42</v>
      </c>
      <c r="C308" s="438" t="str">
        <f>'STUDENT PROFILE'!$C$48</f>
        <v>Manoj Kumar</v>
      </c>
      <c r="D308" s="427">
        <f>'STUDENT PROFILE'!$D$48</f>
        <v>2762</v>
      </c>
      <c r="E308" s="428">
        <v>2</v>
      </c>
      <c r="F308" s="428">
        <v>2</v>
      </c>
      <c r="G308" s="428">
        <v>2</v>
      </c>
      <c r="H308" s="428"/>
      <c r="I308" s="428"/>
      <c r="J308" s="428">
        <v>10</v>
      </c>
      <c r="K308" s="429">
        <f t="shared" si="253"/>
        <v>16</v>
      </c>
      <c r="L308" s="429">
        <f t="shared" si="254"/>
        <v>20</v>
      </c>
      <c r="M308" s="430" t="str">
        <f t="shared" si="255"/>
        <v>E2</v>
      </c>
      <c r="N308" s="430" t="str">
        <f t="shared" si="256"/>
        <v>3</v>
      </c>
      <c r="O308" s="728"/>
      <c r="P308" s="425">
        <f>'STUDENT PROFILE'!$A$48</f>
        <v>42</v>
      </c>
      <c r="Q308" s="438" t="str">
        <f>'STUDENT PROFILE'!$C$48</f>
        <v>Manoj Kumar</v>
      </c>
      <c r="R308" s="427">
        <f>'STUDENT PROFILE'!$D$48</f>
        <v>2762</v>
      </c>
      <c r="S308" s="428">
        <v>2</v>
      </c>
      <c r="T308" s="428">
        <v>2</v>
      </c>
      <c r="U308" s="428">
        <v>2</v>
      </c>
      <c r="V308" s="428"/>
      <c r="W308" s="428"/>
      <c r="X308" s="428">
        <v>10</v>
      </c>
      <c r="Y308" s="429">
        <f t="shared" si="257"/>
        <v>16</v>
      </c>
      <c r="Z308" s="429">
        <f t="shared" si="258"/>
        <v>20</v>
      </c>
      <c r="AA308" s="430" t="str">
        <f t="shared" si="259"/>
        <v>E2</v>
      </c>
      <c r="AB308" s="430" t="str">
        <f t="shared" si="260"/>
        <v>3</v>
      </c>
      <c r="AC308" s="770"/>
      <c r="AD308" s="425">
        <f>'STUDENT PROFILE'!$A$48</f>
        <v>42</v>
      </c>
      <c r="AE308" s="438" t="str">
        <f>'STUDENT PROFILE'!$C$48</f>
        <v>Manoj Kumar</v>
      </c>
      <c r="AF308" s="427">
        <f>'STUDENT PROFILE'!$D$48</f>
        <v>2762</v>
      </c>
      <c r="AG308" s="440">
        <v>20</v>
      </c>
      <c r="AH308" s="429">
        <f t="shared" si="261"/>
        <v>18</v>
      </c>
      <c r="AI308" s="429">
        <f t="shared" si="262"/>
        <v>20</v>
      </c>
      <c r="AJ308" s="430" t="str">
        <f t="shared" si="263"/>
        <v>E2</v>
      </c>
      <c r="AK308" s="430" t="str">
        <f t="shared" si="264"/>
        <v>3</v>
      </c>
      <c r="AL308" s="429">
        <f t="shared" si="265"/>
        <v>2</v>
      </c>
      <c r="AM308" s="429">
        <f t="shared" si="266"/>
        <v>2</v>
      </c>
      <c r="AN308" s="429">
        <f t="shared" si="267"/>
        <v>6</v>
      </c>
      <c r="AO308" s="430">
        <f t="shared" si="268"/>
        <v>10</v>
      </c>
      <c r="AP308" s="430" t="str">
        <f t="shared" si="269"/>
        <v>E2</v>
      </c>
      <c r="AQ308" s="686"/>
      <c r="AR308" s="425">
        <f>'STUDENT PROFILE'!$A$48</f>
        <v>42</v>
      </c>
      <c r="AS308" s="438" t="str">
        <f>'STUDENT PROFILE'!$C$48</f>
        <v>Manoj Kumar</v>
      </c>
      <c r="AT308" s="427">
        <f>'STUDENT PROFILE'!$D$48</f>
        <v>2762</v>
      </c>
      <c r="AU308" s="428">
        <v>2</v>
      </c>
      <c r="AV308" s="428">
        <v>2</v>
      </c>
      <c r="AW308" s="428">
        <v>2</v>
      </c>
      <c r="AX308" s="428"/>
      <c r="AY308" s="428"/>
      <c r="AZ308" s="428">
        <v>10</v>
      </c>
      <c r="BA308" s="429">
        <f t="shared" si="270"/>
        <v>16</v>
      </c>
      <c r="BB308" s="429">
        <f t="shared" si="271"/>
        <v>20</v>
      </c>
      <c r="BC308" s="430" t="str">
        <f t="shared" si="272"/>
        <v>E2</v>
      </c>
      <c r="BD308" s="430" t="str">
        <f t="shared" si="273"/>
        <v>3</v>
      </c>
      <c r="BE308" s="686"/>
      <c r="BF308" s="425">
        <f>'STUDENT PROFILE'!$A$48</f>
        <v>42</v>
      </c>
      <c r="BG308" s="438" t="str">
        <f>'STUDENT PROFILE'!$C$48</f>
        <v>Manoj Kumar</v>
      </c>
      <c r="BH308" s="427">
        <f>'STUDENT PROFILE'!$D$48</f>
        <v>2762</v>
      </c>
      <c r="BI308" s="428">
        <v>2</v>
      </c>
      <c r="BJ308" s="428">
        <v>2</v>
      </c>
      <c r="BK308" s="428">
        <v>2</v>
      </c>
      <c r="BL308" s="428"/>
      <c r="BM308" s="428"/>
      <c r="BN308" s="428">
        <v>10</v>
      </c>
      <c r="BO308" s="429">
        <f t="shared" si="302"/>
        <v>16</v>
      </c>
      <c r="BP308" s="429">
        <f t="shared" si="274"/>
        <v>20</v>
      </c>
      <c r="BQ308" s="430" t="str">
        <f t="shared" si="275"/>
        <v>E2</v>
      </c>
      <c r="BR308" s="430" t="str">
        <f t="shared" si="276"/>
        <v>3</v>
      </c>
      <c r="BS308" s="686"/>
      <c r="BT308" s="464">
        <f>'STUDENT PROFILE'!$A$48</f>
        <v>42</v>
      </c>
      <c r="BU308" s="468" t="str">
        <f>'STUDENT PROFILE'!$C$48</f>
        <v>Manoj Kumar</v>
      </c>
      <c r="BV308" s="466">
        <f>'STUDENT PROFILE'!$D$48</f>
        <v>2762</v>
      </c>
      <c r="BW308" s="440">
        <v>20</v>
      </c>
      <c r="BX308" s="429">
        <f t="shared" si="277"/>
        <v>23</v>
      </c>
      <c r="BY308" s="429">
        <f t="shared" si="278"/>
        <v>25</v>
      </c>
      <c r="BZ308" s="430" t="str">
        <f t="shared" si="279"/>
        <v>E1</v>
      </c>
      <c r="CA308" s="430" t="str">
        <f t="shared" si="280"/>
        <v>2</v>
      </c>
      <c r="CB308" s="429">
        <f t="shared" si="281"/>
        <v>2</v>
      </c>
      <c r="CC308" s="429">
        <f t="shared" si="282"/>
        <v>2</v>
      </c>
      <c r="CD308" s="429">
        <f t="shared" si="283"/>
        <v>7.5</v>
      </c>
      <c r="CE308" s="430">
        <f t="shared" si="284"/>
        <v>12</v>
      </c>
      <c r="CF308" s="430" t="str">
        <f t="shared" si="285"/>
        <v>E1</v>
      </c>
      <c r="CG308" s="686"/>
      <c r="CH308" s="425">
        <f>'STUDENT PROFILE'!$A$48</f>
        <v>42</v>
      </c>
      <c r="CI308" s="438" t="str">
        <f>'STUDENT PROFILE'!$C$48</f>
        <v>Manoj Kumar</v>
      </c>
      <c r="CJ308" s="427">
        <f>'STUDENT PROFILE'!$D$48</f>
        <v>2762</v>
      </c>
      <c r="CK308" s="429">
        <f t="shared" si="244"/>
        <v>2</v>
      </c>
      <c r="CL308" s="429">
        <f t="shared" si="245"/>
        <v>2</v>
      </c>
      <c r="CM308" s="429">
        <f t="shared" si="246"/>
        <v>6</v>
      </c>
      <c r="CN308" s="430">
        <f t="shared" si="247"/>
        <v>10</v>
      </c>
      <c r="CO308" s="429">
        <f t="shared" si="248"/>
        <v>2</v>
      </c>
      <c r="CP308" s="429">
        <f t="shared" si="249"/>
        <v>2</v>
      </c>
      <c r="CQ308" s="429">
        <f t="shared" si="250"/>
        <v>7.5</v>
      </c>
      <c r="CR308" s="433">
        <f t="shared" si="251"/>
        <v>12</v>
      </c>
      <c r="CS308" s="433">
        <f t="shared" si="286"/>
        <v>20</v>
      </c>
      <c r="CT308" s="433">
        <f t="shared" si="287"/>
        <v>23</v>
      </c>
      <c r="CU308" s="430">
        <f t="shared" si="288"/>
        <v>22</v>
      </c>
      <c r="CV308" s="430" t="str">
        <f t="shared" si="289"/>
        <v>E1</v>
      </c>
      <c r="CW308" s="430" t="str">
        <f t="shared" si="290"/>
        <v>2</v>
      </c>
      <c r="CX308" s="686"/>
      <c r="CY308" s="425">
        <f>'STUDENT PROFILE'!$A$48</f>
        <v>42</v>
      </c>
      <c r="CZ308" s="438" t="str">
        <f>'STUDENT PROFILE'!$C$48</f>
        <v>Manoj Kumar</v>
      </c>
      <c r="DA308" s="427">
        <f>'STUDENT PROFILE'!$D$48</f>
        <v>2762</v>
      </c>
      <c r="DB308" s="429" t="str">
        <f t="shared" si="291"/>
        <v>E2</v>
      </c>
      <c r="DC308" s="429" t="str">
        <f t="shared" si="292"/>
        <v>E2</v>
      </c>
      <c r="DD308" s="429" t="str">
        <f t="shared" si="293"/>
        <v>E2</v>
      </c>
      <c r="DE308" s="430" t="str">
        <f t="shared" si="294"/>
        <v>E2</v>
      </c>
      <c r="DF308" s="429" t="str">
        <f t="shared" si="295"/>
        <v>E2</v>
      </c>
      <c r="DG308" s="429" t="str">
        <f t="shared" si="296"/>
        <v>E2</v>
      </c>
      <c r="DH308" s="429" t="str">
        <f t="shared" si="297"/>
        <v>E1</v>
      </c>
      <c r="DI308" s="433" t="str">
        <f t="shared" si="298"/>
        <v>E1</v>
      </c>
      <c r="DJ308" s="430" t="str">
        <f t="shared" si="299"/>
        <v>E2</v>
      </c>
      <c r="DK308" s="430" t="str">
        <f t="shared" si="300"/>
        <v>E1</v>
      </c>
      <c r="DL308" s="430" t="str">
        <f t="shared" si="301"/>
        <v>E1</v>
      </c>
    </row>
    <row r="309" spans="1:116" ht="15" customHeight="1">
      <c r="A309" s="686"/>
      <c r="B309" s="425">
        <f>'STUDENT PROFILE'!$A$49</f>
        <v>43</v>
      </c>
      <c r="C309" s="438" t="str">
        <f>'STUDENT PROFILE'!$C$49</f>
        <v>Nikesh</v>
      </c>
      <c r="D309" s="427">
        <f>'STUDENT PROFILE'!$D$49</f>
        <v>2763</v>
      </c>
      <c r="E309" s="428">
        <v>2</v>
      </c>
      <c r="F309" s="428">
        <v>2</v>
      </c>
      <c r="G309" s="428">
        <v>2</v>
      </c>
      <c r="H309" s="428"/>
      <c r="I309" s="428"/>
      <c r="J309" s="428">
        <v>10</v>
      </c>
      <c r="K309" s="429">
        <f t="shared" si="253"/>
        <v>16</v>
      </c>
      <c r="L309" s="429">
        <f t="shared" si="254"/>
        <v>20</v>
      </c>
      <c r="M309" s="430" t="str">
        <f t="shared" si="255"/>
        <v>E2</v>
      </c>
      <c r="N309" s="430" t="str">
        <f t="shared" si="256"/>
        <v>3</v>
      </c>
      <c r="O309" s="728"/>
      <c r="P309" s="425">
        <f>'STUDENT PROFILE'!$A$49</f>
        <v>43</v>
      </c>
      <c r="Q309" s="438" t="str">
        <f>'STUDENT PROFILE'!$C$49</f>
        <v>Nikesh</v>
      </c>
      <c r="R309" s="427">
        <f>'STUDENT PROFILE'!$D$49</f>
        <v>2763</v>
      </c>
      <c r="S309" s="428">
        <v>2</v>
      </c>
      <c r="T309" s="428">
        <v>2</v>
      </c>
      <c r="U309" s="428">
        <v>2</v>
      </c>
      <c r="V309" s="428"/>
      <c r="W309" s="428"/>
      <c r="X309" s="428">
        <v>10</v>
      </c>
      <c r="Y309" s="429">
        <f t="shared" si="257"/>
        <v>16</v>
      </c>
      <c r="Z309" s="429">
        <f t="shared" si="258"/>
        <v>20</v>
      </c>
      <c r="AA309" s="430" t="str">
        <f t="shared" si="259"/>
        <v>E2</v>
      </c>
      <c r="AB309" s="430" t="str">
        <f t="shared" si="260"/>
        <v>3</v>
      </c>
      <c r="AC309" s="770"/>
      <c r="AD309" s="425">
        <f>'STUDENT PROFILE'!$A$49</f>
        <v>43</v>
      </c>
      <c r="AE309" s="438" t="str">
        <f>'STUDENT PROFILE'!$C$49</f>
        <v>Nikesh</v>
      </c>
      <c r="AF309" s="427">
        <f>'STUDENT PROFILE'!$D$49</f>
        <v>2763</v>
      </c>
      <c r="AG309" s="440">
        <v>20</v>
      </c>
      <c r="AH309" s="429">
        <f t="shared" si="261"/>
        <v>18</v>
      </c>
      <c r="AI309" s="429">
        <f t="shared" si="262"/>
        <v>20</v>
      </c>
      <c r="AJ309" s="430" t="str">
        <f t="shared" si="263"/>
        <v>E2</v>
      </c>
      <c r="AK309" s="430" t="str">
        <f t="shared" si="264"/>
        <v>3</v>
      </c>
      <c r="AL309" s="429">
        <f t="shared" si="265"/>
        <v>2</v>
      </c>
      <c r="AM309" s="429">
        <f t="shared" si="266"/>
        <v>2</v>
      </c>
      <c r="AN309" s="429">
        <f t="shared" si="267"/>
        <v>6</v>
      </c>
      <c r="AO309" s="430">
        <f t="shared" si="268"/>
        <v>10</v>
      </c>
      <c r="AP309" s="430" t="str">
        <f t="shared" si="269"/>
        <v>E2</v>
      </c>
      <c r="AQ309" s="686"/>
      <c r="AR309" s="425">
        <f>'STUDENT PROFILE'!$A$49</f>
        <v>43</v>
      </c>
      <c r="AS309" s="438" t="str">
        <f>'STUDENT PROFILE'!$C$49</f>
        <v>Nikesh</v>
      </c>
      <c r="AT309" s="427">
        <f>'STUDENT PROFILE'!$D$49</f>
        <v>2763</v>
      </c>
      <c r="AU309" s="428">
        <v>2</v>
      </c>
      <c r="AV309" s="428">
        <v>2</v>
      </c>
      <c r="AW309" s="428">
        <v>2</v>
      </c>
      <c r="AX309" s="428"/>
      <c r="AY309" s="428"/>
      <c r="AZ309" s="428">
        <v>10</v>
      </c>
      <c r="BA309" s="429">
        <f t="shared" si="270"/>
        <v>16</v>
      </c>
      <c r="BB309" s="429">
        <f t="shared" si="271"/>
        <v>20</v>
      </c>
      <c r="BC309" s="430" t="str">
        <f t="shared" si="272"/>
        <v>E2</v>
      </c>
      <c r="BD309" s="430" t="str">
        <f t="shared" si="273"/>
        <v>3</v>
      </c>
      <c r="BE309" s="686"/>
      <c r="BF309" s="425">
        <f>'STUDENT PROFILE'!$A$49</f>
        <v>43</v>
      </c>
      <c r="BG309" s="438" t="str">
        <f>'STUDENT PROFILE'!$C$49</f>
        <v>Nikesh</v>
      </c>
      <c r="BH309" s="427">
        <f>'STUDENT PROFILE'!$D$49</f>
        <v>2763</v>
      </c>
      <c r="BI309" s="428">
        <v>2</v>
      </c>
      <c r="BJ309" s="428">
        <v>2</v>
      </c>
      <c r="BK309" s="428">
        <v>2</v>
      </c>
      <c r="BL309" s="428"/>
      <c r="BM309" s="428"/>
      <c r="BN309" s="428">
        <v>10</v>
      </c>
      <c r="BO309" s="429">
        <f t="shared" si="302"/>
        <v>16</v>
      </c>
      <c r="BP309" s="429">
        <f t="shared" si="274"/>
        <v>20</v>
      </c>
      <c r="BQ309" s="430" t="str">
        <f t="shared" si="275"/>
        <v>E2</v>
      </c>
      <c r="BR309" s="430" t="str">
        <f t="shared" si="276"/>
        <v>3</v>
      </c>
      <c r="BS309" s="686"/>
      <c r="BT309" s="464">
        <f>'STUDENT PROFILE'!$A$49</f>
        <v>43</v>
      </c>
      <c r="BU309" s="468" t="str">
        <f>'STUDENT PROFILE'!$C$49</f>
        <v>Nikesh</v>
      </c>
      <c r="BV309" s="466">
        <f>'STUDENT PROFILE'!$D$49</f>
        <v>2763</v>
      </c>
      <c r="BW309" s="440">
        <v>20</v>
      </c>
      <c r="BX309" s="429">
        <f t="shared" si="277"/>
        <v>23</v>
      </c>
      <c r="BY309" s="429">
        <f t="shared" si="278"/>
        <v>25</v>
      </c>
      <c r="BZ309" s="430" t="str">
        <f t="shared" si="279"/>
        <v>E1</v>
      </c>
      <c r="CA309" s="430" t="str">
        <f t="shared" si="280"/>
        <v>2</v>
      </c>
      <c r="CB309" s="429">
        <f t="shared" si="281"/>
        <v>2</v>
      </c>
      <c r="CC309" s="429">
        <f t="shared" si="282"/>
        <v>2</v>
      </c>
      <c r="CD309" s="429">
        <f t="shared" si="283"/>
        <v>7.5</v>
      </c>
      <c r="CE309" s="430">
        <f t="shared" si="284"/>
        <v>12</v>
      </c>
      <c r="CF309" s="430" t="str">
        <f t="shared" si="285"/>
        <v>E1</v>
      </c>
      <c r="CG309" s="686"/>
      <c r="CH309" s="425">
        <f>'STUDENT PROFILE'!$A$49</f>
        <v>43</v>
      </c>
      <c r="CI309" s="438" t="str">
        <f>'STUDENT PROFILE'!$C$49</f>
        <v>Nikesh</v>
      </c>
      <c r="CJ309" s="427">
        <f>'STUDENT PROFILE'!$D$49</f>
        <v>2763</v>
      </c>
      <c r="CK309" s="429">
        <f t="shared" si="244"/>
        <v>2</v>
      </c>
      <c r="CL309" s="429">
        <f t="shared" si="245"/>
        <v>2</v>
      </c>
      <c r="CM309" s="429">
        <f t="shared" si="246"/>
        <v>6</v>
      </c>
      <c r="CN309" s="430">
        <f t="shared" si="247"/>
        <v>10</v>
      </c>
      <c r="CO309" s="429">
        <f t="shared" si="248"/>
        <v>2</v>
      </c>
      <c r="CP309" s="429">
        <f t="shared" si="249"/>
        <v>2</v>
      </c>
      <c r="CQ309" s="429">
        <f t="shared" si="250"/>
        <v>7.5</v>
      </c>
      <c r="CR309" s="433">
        <f t="shared" si="251"/>
        <v>12</v>
      </c>
      <c r="CS309" s="433">
        <f t="shared" si="286"/>
        <v>20</v>
      </c>
      <c r="CT309" s="433">
        <f t="shared" si="287"/>
        <v>23</v>
      </c>
      <c r="CU309" s="430">
        <f t="shared" si="288"/>
        <v>22</v>
      </c>
      <c r="CV309" s="430" t="str">
        <f t="shared" si="289"/>
        <v>E1</v>
      </c>
      <c r="CW309" s="430" t="str">
        <f t="shared" si="290"/>
        <v>2</v>
      </c>
      <c r="CX309" s="686"/>
      <c r="CY309" s="425">
        <f>'STUDENT PROFILE'!$A$49</f>
        <v>43</v>
      </c>
      <c r="CZ309" s="438" t="str">
        <f>'STUDENT PROFILE'!$C$49</f>
        <v>Nikesh</v>
      </c>
      <c r="DA309" s="427">
        <f>'STUDENT PROFILE'!$D$49</f>
        <v>2763</v>
      </c>
      <c r="DB309" s="429" t="str">
        <f t="shared" si="291"/>
        <v>E2</v>
      </c>
      <c r="DC309" s="429" t="str">
        <f t="shared" si="292"/>
        <v>E2</v>
      </c>
      <c r="DD309" s="429" t="str">
        <f t="shared" si="293"/>
        <v>E2</v>
      </c>
      <c r="DE309" s="430" t="str">
        <f t="shared" si="294"/>
        <v>E2</v>
      </c>
      <c r="DF309" s="429" t="str">
        <f t="shared" si="295"/>
        <v>E2</v>
      </c>
      <c r="DG309" s="429" t="str">
        <f t="shared" si="296"/>
        <v>E2</v>
      </c>
      <c r="DH309" s="429" t="str">
        <f t="shared" si="297"/>
        <v>E1</v>
      </c>
      <c r="DI309" s="433" t="str">
        <f t="shared" si="298"/>
        <v>E1</v>
      </c>
      <c r="DJ309" s="430" t="str">
        <f t="shared" si="299"/>
        <v>E2</v>
      </c>
      <c r="DK309" s="430" t="str">
        <f t="shared" si="300"/>
        <v>E1</v>
      </c>
      <c r="DL309" s="430" t="str">
        <f t="shared" si="301"/>
        <v>E1</v>
      </c>
    </row>
    <row r="310" spans="1:116" ht="15" customHeight="1">
      <c r="A310" s="686"/>
      <c r="B310" s="425">
        <f>'STUDENT PROFILE'!$A$50</f>
        <v>44</v>
      </c>
      <c r="C310" s="438" t="str">
        <f>'STUDENT PROFILE'!$C$50</f>
        <v>Ankita</v>
      </c>
      <c r="D310" s="427">
        <f>'STUDENT PROFILE'!$D$50</f>
        <v>2765</v>
      </c>
      <c r="E310" s="428">
        <v>2</v>
      </c>
      <c r="F310" s="428">
        <v>2</v>
      </c>
      <c r="G310" s="428">
        <v>2</v>
      </c>
      <c r="H310" s="428"/>
      <c r="I310" s="428"/>
      <c r="J310" s="428">
        <v>10</v>
      </c>
      <c r="K310" s="429">
        <f t="shared" si="253"/>
        <v>16</v>
      </c>
      <c r="L310" s="429">
        <f t="shared" si="254"/>
        <v>20</v>
      </c>
      <c r="M310" s="430" t="str">
        <f t="shared" si="255"/>
        <v>E2</v>
      </c>
      <c r="N310" s="430" t="str">
        <f t="shared" si="256"/>
        <v>3</v>
      </c>
      <c r="O310" s="728"/>
      <c r="P310" s="425">
        <f>'STUDENT PROFILE'!$A$50</f>
        <v>44</v>
      </c>
      <c r="Q310" s="438" t="str">
        <f>'STUDENT PROFILE'!$C$50</f>
        <v>Ankita</v>
      </c>
      <c r="R310" s="427">
        <f>'STUDENT PROFILE'!$D$50</f>
        <v>2765</v>
      </c>
      <c r="S310" s="428">
        <v>2</v>
      </c>
      <c r="T310" s="428">
        <v>2</v>
      </c>
      <c r="U310" s="428">
        <v>2</v>
      </c>
      <c r="V310" s="428"/>
      <c r="W310" s="428"/>
      <c r="X310" s="428">
        <v>10</v>
      </c>
      <c r="Y310" s="429">
        <f t="shared" si="257"/>
        <v>16</v>
      </c>
      <c r="Z310" s="429">
        <f t="shared" si="258"/>
        <v>20</v>
      </c>
      <c r="AA310" s="430" t="str">
        <f t="shared" si="259"/>
        <v>E2</v>
      </c>
      <c r="AB310" s="430" t="str">
        <f t="shared" si="260"/>
        <v>3</v>
      </c>
      <c r="AC310" s="770"/>
      <c r="AD310" s="425">
        <f>'STUDENT PROFILE'!$A$50</f>
        <v>44</v>
      </c>
      <c r="AE310" s="438" t="str">
        <f>'STUDENT PROFILE'!$C$50</f>
        <v>Ankita</v>
      </c>
      <c r="AF310" s="427">
        <f>'STUDENT PROFILE'!$D$50</f>
        <v>2765</v>
      </c>
      <c r="AG310" s="440">
        <v>20</v>
      </c>
      <c r="AH310" s="429">
        <f t="shared" si="261"/>
        <v>18</v>
      </c>
      <c r="AI310" s="429">
        <f t="shared" si="262"/>
        <v>20</v>
      </c>
      <c r="AJ310" s="430" t="str">
        <f t="shared" si="263"/>
        <v>E2</v>
      </c>
      <c r="AK310" s="430" t="str">
        <f t="shared" si="264"/>
        <v>3</v>
      </c>
      <c r="AL310" s="429">
        <f t="shared" si="265"/>
        <v>2</v>
      </c>
      <c r="AM310" s="429">
        <f t="shared" si="266"/>
        <v>2</v>
      </c>
      <c r="AN310" s="429">
        <f t="shared" si="267"/>
        <v>6</v>
      </c>
      <c r="AO310" s="430">
        <f t="shared" si="268"/>
        <v>10</v>
      </c>
      <c r="AP310" s="430" t="str">
        <f t="shared" si="269"/>
        <v>E2</v>
      </c>
      <c r="AQ310" s="686"/>
      <c r="AR310" s="425">
        <f>'STUDENT PROFILE'!$A$50</f>
        <v>44</v>
      </c>
      <c r="AS310" s="438" t="str">
        <f>'STUDENT PROFILE'!$C$50</f>
        <v>Ankita</v>
      </c>
      <c r="AT310" s="427">
        <f>'STUDENT PROFILE'!$D$50</f>
        <v>2765</v>
      </c>
      <c r="AU310" s="428">
        <v>2</v>
      </c>
      <c r="AV310" s="428">
        <v>2</v>
      </c>
      <c r="AW310" s="428">
        <v>2</v>
      </c>
      <c r="AX310" s="428"/>
      <c r="AY310" s="428"/>
      <c r="AZ310" s="428">
        <v>10</v>
      </c>
      <c r="BA310" s="429">
        <f t="shared" si="270"/>
        <v>16</v>
      </c>
      <c r="BB310" s="429">
        <f t="shared" si="271"/>
        <v>20</v>
      </c>
      <c r="BC310" s="430" t="str">
        <f t="shared" si="272"/>
        <v>E2</v>
      </c>
      <c r="BD310" s="430" t="str">
        <f t="shared" si="273"/>
        <v>3</v>
      </c>
      <c r="BE310" s="686"/>
      <c r="BF310" s="425">
        <f>'STUDENT PROFILE'!$A$50</f>
        <v>44</v>
      </c>
      <c r="BG310" s="438" t="str">
        <f>'STUDENT PROFILE'!$C$50</f>
        <v>Ankita</v>
      </c>
      <c r="BH310" s="427">
        <f>'STUDENT PROFILE'!$D$50</f>
        <v>2765</v>
      </c>
      <c r="BI310" s="428">
        <v>2</v>
      </c>
      <c r="BJ310" s="428">
        <v>2</v>
      </c>
      <c r="BK310" s="428">
        <v>2</v>
      </c>
      <c r="BL310" s="428"/>
      <c r="BM310" s="428"/>
      <c r="BN310" s="428">
        <v>10</v>
      </c>
      <c r="BO310" s="429">
        <f t="shared" si="302"/>
        <v>16</v>
      </c>
      <c r="BP310" s="429">
        <f t="shared" si="274"/>
        <v>20</v>
      </c>
      <c r="BQ310" s="430" t="str">
        <f t="shared" si="275"/>
        <v>E2</v>
      </c>
      <c r="BR310" s="430" t="str">
        <f t="shared" si="276"/>
        <v>3</v>
      </c>
      <c r="BS310" s="686"/>
      <c r="BT310" s="464">
        <f>'STUDENT PROFILE'!$A$50</f>
        <v>44</v>
      </c>
      <c r="BU310" s="468" t="str">
        <f>'STUDENT PROFILE'!$C$50</f>
        <v>Ankita</v>
      </c>
      <c r="BV310" s="466">
        <f>'STUDENT PROFILE'!$D$50</f>
        <v>2765</v>
      </c>
      <c r="BW310" s="440">
        <v>20</v>
      </c>
      <c r="BX310" s="429">
        <f t="shared" si="277"/>
        <v>23</v>
      </c>
      <c r="BY310" s="429">
        <f t="shared" si="278"/>
        <v>25</v>
      </c>
      <c r="BZ310" s="430" t="str">
        <f t="shared" si="279"/>
        <v>E1</v>
      </c>
      <c r="CA310" s="430" t="str">
        <f t="shared" si="280"/>
        <v>2</v>
      </c>
      <c r="CB310" s="429">
        <f t="shared" si="281"/>
        <v>2</v>
      </c>
      <c r="CC310" s="429">
        <f t="shared" si="282"/>
        <v>2</v>
      </c>
      <c r="CD310" s="429">
        <f t="shared" si="283"/>
        <v>7.5</v>
      </c>
      <c r="CE310" s="430">
        <f t="shared" si="284"/>
        <v>12</v>
      </c>
      <c r="CF310" s="430" t="str">
        <f t="shared" si="285"/>
        <v>E1</v>
      </c>
      <c r="CG310" s="686"/>
      <c r="CH310" s="425">
        <f>'STUDENT PROFILE'!$A$50</f>
        <v>44</v>
      </c>
      <c r="CI310" s="438" t="str">
        <f>'STUDENT PROFILE'!$C$50</f>
        <v>Ankita</v>
      </c>
      <c r="CJ310" s="427">
        <f>'STUDENT PROFILE'!$D$50</f>
        <v>2765</v>
      </c>
      <c r="CK310" s="429">
        <f t="shared" si="244"/>
        <v>2</v>
      </c>
      <c r="CL310" s="429">
        <f t="shared" si="245"/>
        <v>2</v>
      </c>
      <c r="CM310" s="429">
        <f t="shared" si="246"/>
        <v>6</v>
      </c>
      <c r="CN310" s="430">
        <f t="shared" si="247"/>
        <v>10</v>
      </c>
      <c r="CO310" s="429">
        <f t="shared" si="248"/>
        <v>2</v>
      </c>
      <c r="CP310" s="429">
        <f t="shared" si="249"/>
        <v>2</v>
      </c>
      <c r="CQ310" s="429">
        <f t="shared" si="250"/>
        <v>7.5</v>
      </c>
      <c r="CR310" s="433">
        <f t="shared" si="251"/>
        <v>12</v>
      </c>
      <c r="CS310" s="433">
        <f t="shared" si="286"/>
        <v>20</v>
      </c>
      <c r="CT310" s="433">
        <f t="shared" si="287"/>
        <v>23</v>
      </c>
      <c r="CU310" s="430">
        <f t="shared" si="288"/>
        <v>22</v>
      </c>
      <c r="CV310" s="430" t="str">
        <f t="shared" si="289"/>
        <v>E1</v>
      </c>
      <c r="CW310" s="430" t="str">
        <f t="shared" si="290"/>
        <v>2</v>
      </c>
      <c r="CX310" s="686"/>
      <c r="CY310" s="425">
        <f>'STUDENT PROFILE'!$A$50</f>
        <v>44</v>
      </c>
      <c r="CZ310" s="438" t="str">
        <f>'STUDENT PROFILE'!$C$50</f>
        <v>Ankita</v>
      </c>
      <c r="DA310" s="427">
        <f>'STUDENT PROFILE'!$D$50</f>
        <v>2765</v>
      </c>
      <c r="DB310" s="429" t="str">
        <f t="shared" si="291"/>
        <v>E2</v>
      </c>
      <c r="DC310" s="429" t="str">
        <f t="shared" si="292"/>
        <v>E2</v>
      </c>
      <c r="DD310" s="429" t="str">
        <f t="shared" si="293"/>
        <v>E2</v>
      </c>
      <c r="DE310" s="430" t="str">
        <f t="shared" si="294"/>
        <v>E2</v>
      </c>
      <c r="DF310" s="429" t="str">
        <f t="shared" si="295"/>
        <v>E2</v>
      </c>
      <c r="DG310" s="429" t="str">
        <f t="shared" si="296"/>
        <v>E2</v>
      </c>
      <c r="DH310" s="429" t="str">
        <f t="shared" si="297"/>
        <v>E1</v>
      </c>
      <c r="DI310" s="433" t="str">
        <f t="shared" si="298"/>
        <v>E1</v>
      </c>
      <c r="DJ310" s="430" t="str">
        <f t="shared" si="299"/>
        <v>E2</v>
      </c>
      <c r="DK310" s="430" t="str">
        <f t="shared" si="300"/>
        <v>E1</v>
      </c>
      <c r="DL310" s="430" t="str">
        <f t="shared" si="301"/>
        <v>E1</v>
      </c>
    </row>
    <row r="311" spans="1:116" ht="15" customHeight="1">
      <c r="A311" s="686"/>
      <c r="B311" s="425">
        <f>'STUDENT PROFILE'!$A$51</f>
        <v>45</v>
      </c>
      <c r="C311" s="438" t="str">
        <f>'STUDENT PROFILE'!$C$51</f>
        <v xml:space="preserve">Sonam </v>
      </c>
      <c r="D311" s="427">
        <f>'STUDENT PROFILE'!$D$51</f>
        <v>2767</v>
      </c>
      <c r="E311" s="428">
        <v>2</v>
      </c>
      <c r="F311" s="428">
        <v>2</v>
      </c>
      <c r="G311" s="428">
        <v>2</v>
      </c>
      <c r="H311" s="428"/>
      <c r="I311" s="428"/>
      <c r="J311" s="428">
        <v>5</v>
      </c>
      <c r="K311" s="429">
        <f t="shared" si="253"/>
        <v>11</v>
      </c>
      <c r="L311" s="429">
        <f t="shared" si="254"/>
        <v>14</v>
      </c>
      <c r="M311" s="430" t="str">
        <f t="shared" si="255"/>
        <v>E2</v>
      </c>
      <c r="N311" s="430" t="str">
        <f t="shared" si="256"/>
        <v>3</v>
      </c>
      <c r="O311" s="728"/>
      <c r="P311" s="425">
        <f>'STUDENT PROFILE'!$A$51</f>
        <v>45</v>
      </c>
      <c r="Q311" s="438" t="str">
        <f>'STUDENT PROFILE'!$C$51</f>
        <v xml:space="preserve">Sonam </v>
      </c>
      <c r="R311" s="427">
        <f>'STUDENT PROFILE'!$D$51</f>
        <v>2767</v>
      </c>
      <c r="S311" s="428">
        <v>2</v>
      </c>
      <c r="T311" s="428">
        <v>2</v>
      </c>
      <c r="U311" s="428">
        <v>2</v>
      </c>
      <c r="V311" s="428"/>
      <c r="W311" s="428"/>
      <c r="X311" s="428">
        <v>5</v>
      </c>
      <c r="Y311" s="429">
        <f t="shared" si="257"/>
        <v>11</v>
      </c>
      <c r="Z311" s="429">
        <f t="shared" si="258"/>
        <v>14</v>
      </c>
      <c r="AA311" s="430" t="str">
        <f t="shared" si="259"/>
        <v>E2</v>
      </c>
      <c r="AB311" s="430" t="str">
        <f t="shared" si="260"/>
        <v>3</v>
      </c>
      <c r="AC311" s="770"/>
      <c r="AD311" s="425">
        <f>'STUDENT PROFILE'!$A$51</f>
        <v>45</v>
      </c>
      <c r="AE311" s="438" t="str">
        <f>'STUDENT PROFILE'!$C$51</f>
        <v xml:space="preserve">Sonam </v>
      </c>
      <c r="AF311" s="427">
        <f>'STUDENT PROFILE'!$D$51</f>
        <v>2767</v>
      </c>
      <c r="AG311" s="440">
        <v>20</v>
      </c>
      <c r="AH311" s="429">
        <f t="shared" si="261"/>
        <v>18</v>
      </c>
      <c r="AI311" s="429">
        <f t="shared" si="262"/>
        <v>20</v>
      </c>
      <c r="AJ311" s="430" t="str">
        <f t="shared" si="263"/>
        <v>E2</v>
      </c>
      <c r="AK311" s="430" t="str">
        <f t="shared" si="264"/>
        <v>3</v>
      </c>
      <c r="AL311" s="429">
        <f t="shared" si="265"/>
        <v>1.4</v>
      </c>
      <c r="AM311" s="429">
        <f t="shared" si="266"/>
        <v>1.4</v>
      </c>
      <c r="AN311" s="429">
        <f t="shared" si="267"/>
        <v>6</v>
      </c>
      <c r="AO311" s="430">
        <f t="shared" si="268"/>
        <v>9</v>
      </c>
      <c r="AP311" s="430" t="str">
        <f t="shared" si="269"/>
        <v>E2</v>
      </c>
      <c r="AQ311" s="686"/>
      <c r="AR311" s="425">
        <f>'STUDENT PROFILE'!$A$51</f>
        <v>45</v>
      </c>
      <c r="AS311" s="438" t="str">
        <f>'STUDENT PROFILE'!$C$51</f>
        <v xml:space="preserve">Sonam </v>
      </c>
      <c r="AT311" s="427">
        <f>'STUDENT PROFILE'!$D$51</f>
        <v>2767</v>
      </c>
      <c r="AU311" s="428">
        <v>2</v>
      </c>
      <c r="AV311" s="428">
        <v>2</v>
      </c>
      <c r="AW311" s="428">
        <v>2</v>
      </c>
      <c r="AX311" s="428"/>
      <c r="AY311" s="428"/>
      <c r="AZ311" s="428">
        <v>5</v>
      </c>
      <c r="BA311" s="429">
        <f t="shared" si="270"/>
        <v>11</v>
      </c>
      <c r="BB311" s="429">
        <f t="shared" si="271"/>
        <v>14</v>
      </c>
      <c r="BC311" s="430" t="str">
        <f t="shared" si="272"/>
        <v>E2</v>
      </c>
      <c r="BD311" s="430" t="str">
        <f t="shared" si="273"/>
        <v>3</v>
      </c>
      <c r="BE311" s="686"/>
      <c r="BF311" s="425">
        <f>'STUDENT PROFILE'!$A$51</f>
        <v>45</v>
      </c>
      <c r="BG311" s="438" t="str">
        <f>'STUDENT PROFILE'!$C$51</f>
        <v xml:space="preserve">Sonam </v>
      </c>
      <c r="BH311" s="427">
        <f>'STUDENT PROFILE'!$D$51</f>
        <v>2767</v>
      </c>
      <c r="BI311" s="428">
        <v>2</v>
      </c>
      <c r="BJ311" s="428">
        <v>2</v>
      </c>
      <c r="BK311" s="428">
        <v>2</v>
      </c>
      <c r="BL311" s="428"/>
      <c r="BM311" s="428"/>
      <c r="BN311" s="428">
        <v>5</v>
      </c>
      <c r="BO311" s="429">
        <f t="shared" si="302"/>
        <v>11</v>
      </c>
      <c r="BP311" s="429">
        <f t="shared" si="274"/>
        <v>14</v>
      </c>
      <c r="BQ311" s="430" t="str">
        <f t="shared" si="275"/>
        <v>E2</v>
      </c>
      <c r="BR311" s="430" t="str">
        <f t="shared" si="276"/>
        <v>3</v>
      </c>
      <c r="BS311" s="686"/>
      <c r="BT311" s="464">
        <f>'STUDENT PROFILE'!$A$51</f>
        <v>45</v>
      </c>
      <c r="BU311" s="468" t="str">
        <f>'STUDENT PROFILE'!$C$51</f>
        <v xml:space="preserve">Sonam </v>
      </c>
      <c r="BV311" s="466">
        <f>'STUDENT PROFILE'!$D$51</f>
        <v>2767</v>
      </c>
      <c r="BW311" s="440">
        <v>20</v>
      </c>
      <c r="BX311" s="429">
        <f t="shared" si="277"/>
        <v>23</v>
      </c>
      <c r="BY311" s="429">
        <f t="shared" si="278"/>
        <v>25</v>
      </c>
      <c r="BZ311" s="430" t="str">
        <f t="shared" si="279"/>
        <v>E1</v>
      </c>
      <c r="CA311" s="430" t="str">
        <f t="shared" si="280"/>
        <v>2</v>
      </c>
      <c r="CB311" s="429">
        <f t="shared" si="281"/>
        <v>1.4</v>
      </c>
      <c r="CC311" s="429">
        <f t="shared" si="282"/>
        <v>1.4</v>
      </c>
      <c r="CD311" s="429">
        <f t="shared" si="283"/>
        <v>7.5</v>
      </c>
      <c r="CE311" s="430">
        <f t="shared" si="284"/>
        <v>10</v>
      </c>
      <c r="CF311" s="430" t="str">
        <f t="shared" si="285"/>
        <v>E2</v>
      </c>
      <c r="CG311" s="686"/>
      <c r="CH311" s="425">
        <f>'STUDENT PROFILE'!$A$51</f>
        <v>45</v>
      </c>
      <c r="CI311" s="438" t="str">
        <f>'STUDENT PROFILE'!$C$51</f>
        <v xml:space="preserve">Sonam </v>
      </c>
      <c r="CJ311" s="427">
        <f>'STUDENT PROFILE'!$D$51</f>
        <v>2767</v>
      </c>
      <c r="CK311" s="429">
        <f t="shared" si="244"/>
        <v>1.4</v>
      </c>
      <c r="CL311" s="429">
        <f t="shared" si="245"/>
        <v>1.4</v>
      </c>
      <c r="CM311" s="429">
        <f t="shared" si="246"/>
        <v>6</v>
      </c>
      <c r="CN311" s="430">
        <f t="shared" si="247"/>
        <v>9</v>
      </c>
      <c r="CO311" s="429">
        <f t="shared" si="248"/>
        <v>1.4</v>
      </c>
      <c r="CP311" s="429">
        <f t="shared" si="249"/>
        <v>1.4</v>
      </c>
      <c r="CQ311" s="429">
        <f t="shared" si="250"/>
        <v>7.5</v>
      </c>
      <c r="CR311" s="433">
        <f t="shared" si="251"/>
        <v>10</v>
      </c>
      <c r="CS311" s="433">
        <f t="shared" si="286"/>
        <v>14</v>
      </c>
      <c r="CT311" s="433">
        <f t="shared" si="287"/>
        <v>23</v>
      </c>
      <c r="CU311" s="430">
        <f t="shared" si="288"/>
        <v>19</v>
      </c>
      <c r="CV311" s="430" t="str">
        <f t="shared" si="289"/>
        <v>E2</v>
      </c>
      <c r="CW311" s="430" t="str">
        <f t="shared" si="290"/>
        <v>3</v>
      </c>
      <c r="CX311" s="686"/>
      <c r="CY311" s="425">
        <f>'STUDENT PROFILE'!$A$51</f>
        <v>45</v>
      </c>
      <c r="CZ311" s="438" t="str">
        <f>'STUDENT PROFILE'!$C$51</f>
        <v xml:space="preserve">Sonam </v>
      </c>
      <c r="DA311" s="427">
        <f>'STUDENT PROFILE'!$D$51</f>
        <v>2767</v>
      </c>
      <c r="DB311" s="429" t="str">
        <f t="shared" si="291"/>
        <v>E2</v>
      </c>
      <c r="DC311" s="429" t="str">
        <f t="shared" si="292"/>
        <v>E2</v>
      </c>
      <c r="DD311" s="429" t="str">
        <f t="shared" si="293"/>
        <v>E2</v>
      </c>
      <c r="DE311" s="430" t="str">
        <f t="shared" si="294"/>
        <v>E2</v>
      </c>
      <c r="DF311" s="429" t="str">
        <f t="shared" si="295"/>
        <v>E2</v>
      </c>
      <c r="DG311" s="429" t="str">
        <f t="shared" si="296"/>
        <v>E2</v>
      </c>
      <c r="DH311" s="429" t="str">
        <f t="shared" si="297"/>
        <v>E1</v>
      </c>
      <c r="DI311" s="433" t="str">
        <f t="shared" si="298"/>
        <v>E2</v>
      </c>
      <c r="DJ311" s="430" t="str">
        <f t="shared" si="299"/>
        <v>E2</v>
      </c>
      <c r="DK311" s="430" t="str">
        <f t="shared" si="300"/>
        <v>E1</v>
      </c>
      <c r="DL311" s="430" t="str">
        <f t="shared" si="301"/>
        <v>E2</v>
      </c>
    </row>
    <row r="312" spans="1:116" ht="15" customHeight="1">
      <c r="A312" s="686"/>
      <c r="B312" s="425">
        <f>'STUDENT PROFILE'!$A$52</f>
        <v>46</v>
      </c>
      <c r="C312" s="438" t="str">
        <f>'STUDENT PROFILE'!$C$52</f>
        <v>Deepika</v>
      </c>
      <c r="D312" s="427">
        <f>'STUDENT PROFILE'!$D$52</f>
        <v>2768</v>
      </c>
      <c r="E312" s="428">
        <v>2</v>
      </c>
      <c r="F312" s="428">
        <v>2</v>
      </c>
      <c r="G312" s="428">
        <v>2</v>
      </c>
      <c r="H312" s="428"/>
      <c r="I312" s="428"/>
      <c r="J312" s="428" t="s">
        <v>1732</v>
      </c>
      <c r="K312" s="429" t="str">
        <f t="shared" si="253"/>
        <v>ab</v>
      </c>
      <c r="L312" s="429" t="str">
        <f t="shared" si="254"/>
        <v>ab</v>
      </c>
      <c r="M312" s="430" t="str">
        <f t="shared" si="255"/>
        <v>ab</v>
      </c>
      <c r="N312" s="430" t="str">
        <f t="shared" si="256"/>
        <v>ab</v>
      </c>
      <c r="O312" s="728"/>
      <c r="P312" s="425">
        <f>'STUDENT PROFILE'!$A$52</f>
        <v>46</v>
      </c>
      <c r="Q312" s="438" t="str">
        <f>'STUDENT PROFILE'!$C$52</f>
        <v>Deepika</v>
      </c>
      <c r="R312" s="427">
        <f>'STUDENT PROFILE'!$D$52</f>
        <v>2768</v>
      </c>
      <c r="S312" s="428">
        <v>2</v>
      </c>
      <c r="T312" s="428">
        <v>2</v>
      </c>
      <c r="U312" s="428">
        <v>2</v>
      </c>
      <c r="V312" s="428"/>
      <c r="W312" s="428"/>
      <c r="X312" s="428" t="s">
        <v>1732</v>
      </c>
      <c r="Y312" s="429" t="str">
        <f t="shared" si="257"/>
        <v>ab</v>
      </c>
      <c r="Z312" s="429" t="str">
        <f t="shared" si="258"/>
        <v>ab</v>
      </c>
      <c r="AA312" s="430" t="str">
        <f t="shared" si="259"/>
        <v>ab</v>
      </c>
      <c r="AB312" s="430" t="str">
        <f t="shared" si="260"/>
        <v>ab</v>
      </c>
      <c r="AC312" s="770"/>
      <c r="AD312" s="425">
        <f>'STUDENT PROFILE'!$A$52</f>
        <v>46</v>
      </c>
      <c r="AE312" s="438" t="str">
        <f>'STUDENT PROFILE'!$C$52</f>
        <v>Deepika</v>
      </c>
      <c r="AF312" s="427">
        <f>'STUDENT PROFILE'!$D$52</f>
        <v>2768</v>
      </c>
      <c r="AG312" s="440">
        <v>20</v>
      </c>
      <c r="AH312" s="429">
        <f t="shared" si="261"/>
        <v>18</v>
      </c>
      <c r="AI312" s="429">
        <f t="shared" si="262"/>
        <v>20</v>
      </c>
      <c r="AJ312" s="430" t="str">
        <f t="shared" si="263"/>
        <v>E2</v>
      </c>
      <c r="AK312" s="430" t="str">
        <f t="shared" si="264"/>
        <v>3</v>
      </c>
      <c r="AL312" s="429" t="str">
        <f t="shared" si="265"/>
        <v>ab</v>
      </c>
      <c r="AM312" s="429" t="str">
        <f t="shared" si="266"/>
        <v>ab</v>
      </c>
      <c r="AN312" s="429">
        <f t="shared" si="267"/>
        <v>6</v>
      </c>
      <c r="AO312" s="430">
        <f t="shared" si="268"/>
        <v>6</v>
      </c>
      <c r="AP312" s="430" t="str">
        <f t="shared" si="269"/>
        <v>E2</v>
      </c>
      <c r="AQ312" s="686"/>
      <c r="AR312" s="425">
        <f>'STUDENT PROFILE'!$A$52</f>
        <v>46</v>
      </c>
      <c r="AS312" s="438" t="str">
        <f>'STUDENT PROFILE'!$C$52</f>
        <v>Deepika</v>
      </c>
      <c r="AT312" s="427">
        <f>'STUDENT PROFILE'!$D$52</f>
        <v>2768</v>
      </c>
      <c r="AU312" s="428">
        <v>2</v>
      </c>
      <c r="AV312" s="428">
        <v>2</v>
      </c>
      <c r="AW312" s="428">
        <v>2</v>
      </c>
      <c r="AX312" s="428"/>
      <c r="AY312" s="428"/>
      <c r="AZ312" s="428">
        <v>5</v>
      </c>
      <c r="BA312" s="429">
        <f t="shared" si="270"/>
        <v>11</v>
      </c>
      <c r="BB312" s="429">
        <f t="shared" si="271"/>
        <v>14</v>
      </c>
      <c r="BC312" s="430" t="str">
        <f t="shared" si="272"/>
        <v>E2</v>
      </c>
      <c r="BD312" s="430" t="str">
        <f t="shared" si="273"/>
        <v>3</v>
      </c>
      <c r="BE312" s="686"/>
      <c r="BF312" s="425">
        <f>'STUDENT PROFILE'!$A$52</f>
        <v>46</v>
      </c>
      <c r="BG312" s="438" t="str">
        <f>'STUDENT PROFILE'!$C$52</f>
        <v>Deepika</v>
      </c>
      <c r="BH312" s="427">
        <f>'STUDENT PROFILE'!$D$52</f>
        <v>2768</v>
      </c>
      <c r="BI312" s="428">
        <v>2</v>
      </c>
      <c r="BJ312" s="428">
        <v>2</v>
      </c>
      <c r="BK312" s="428">
        <v>2</v>
      </c>
      <c r="BL312" s="428"/>
      <c r="BM312" s="428"/>
      <c r="BN312" s="428">
        <v>5</v>
      </c>
      <c r="BO312" s="429">
        <f t="shared" si="302"/>
        <v>11</v>
      </c>
      <c r="BP312" s="429">
        <f t="shared" si="274"/>
        <v>14</v>
      </c>
      <c r="BQ312" s="430" t="str">
        <f t="shared" si="275"/>
        <v>E2</v>
      </c>
      <c r="BR312" s="430" t="str">
        <f t="shared" si="276"/>
        <v>3</v>
      </c>
      <c r="BS312" s="686"/>
      <c r="BT312" s="464">
        <f>'STUDENT PROFILE'!$A$52</f>
        <v>46</v>
      </c>
      <c r="BU312" s="468" t="str">
        <f>'STUDENT PROFILE'!$C$52</f>
        <v>Deepika</v>
      </c>
      <c r="BV312" s="466">
        <f>'STUDENT PROFILE'!$D$52</f>
        <v>2768</v>
      </c>
      <c r="BW312" s="440">
        <v>20</v>
      </c>
      <c r="BX312" s="429">
        <f t="shared" si="277"/>
        <v>23</v>
      </c>
      <c r="BY312" s="429">
        <f t="shared" si="278"/>
        <v>25</v>
      </c>
      <c r="BZ312" s="430" t="str">
        <f t="shared" si="279"/>
        <v>E1</v>
      </c>
      <c r="CA312" s="430" t="str">
        <f t="shared" si="280"/>
        <v>2</v>
      </c>
      <c r="CB312" s="429">
        <f t="shared" si="281"/>
        <v>1.4</v>
      </c>
      <c r="CC312" s="429">
        <f t="shared" si="282"/>
        <v>1.4</v>
      </c>
      <c r="CD312" s="429">
        <f t="shared" si="283"/>
        <v>7.5</v>
      </c>
      <c r="CE312" s="430">
        <f t="shared" si="284"/>
        <v>10</v>
      </c>
      <c r="CF312" s="430" t="str">
        <f t="shared" si="285"/>
        <v>E2</v>
      </c>
      <c r="CG312" s="686"/>
      <c r="CH312" s="425">
        <f>'STUDENT PROFILE'!$A$52</f>
        <v>46</v>
      </c>
      <c r="CI312" s="438" t="str">
        <f>'STUDENT PROFILE'!$C$52</f>
        <v>Deepika</v>
      </c>
      <c r="CJ312" s="427">
        <f>'STUDENT PROFILE'!$D$52</f>
        <v>2768</v>
      </c>
      <c r="CK312" s="429" t="str">
        <f t="shared" si="244"/>
        <v>ab</v>
      </c>
      <c r="CL312" s="429" t="str">
        <f t="shared" si="245"/>
        <v>ab</v>
      </c>
      <c r="CM312" s="429">
        <f t="shared" si="246"/>
        <v>6</v>
      </c>
      <c r="CN312" s="430">
        <f t="shared" si="247"/>
        <v>6</v>
      </c>
      <c r="CO312" s="429">
        <f t="shared" si="248"/>
        <v>1.4</v>
      </c>
      <c r="CP312" s="429">
        <f t="shared" si="249"/>
        <v>1.4</v>
      </c>
      <c r="CQ312" s="429">
        <f t="shared" si="250"/>
        <v>7.5</v>
      </c>
      <c r="CR312" s="433">
        <f t="shared" si="251"/>
        <v>10</v>
      </c>
      <c r="CS312" s="433">
        <f t="shared" si="286"/>
        <v>7</v>
      </c>
      <c r="CT312" s="433">
        <f t="shared" si="287"/>
        <v>23</v>
      </c>
      <c r="CU312" s="430">
        <f t="shared" si="288"/>
        <v>16</v>
      </c>
      <c r="CV312" s="430" t="str">
        <f t="shared" si="289"/>
        <v>E2</v>
      </c>
      <c r="CW312" s="430" t="str">
        <f t="shared" si="290"/>
        <v>3</v>
      </c>
      <c r="CX312" s="686"/>
      <c r="CY312" s="425">
        <f>'STUDENT PROFILE'!$A$52</f>
        <v>46</v>
      </c>
      <c r="CZ312" s="438" t="str">
        <f>'STUDENT PROFILE'!$C$52</f>
        <v>Deepika</v>
      </c>
      <c r="DA312" s="427">
        <f>'STUDENT PROFILE'!$D$52</f>
        <v>2768</v>
      </c>
      <c r="DB312" s="429" t="str">
        <f t="shared" si="291"/>
        <v>ab</v>
      </c>
      <c r="DC312" s="429" t="str">
        <f t="shared" si="292"/>
        <v>ab</v>
      </c>
      <c r="DD312" s="429" t="str">
        <f t="shared" si="293"/>
        <v>E2</v>
      </c>
      <c r="DE312" s="430" t="str">
        <f t="shared" si="294"/>
        <v>E2</v>
      </c>
      <c r="DF312" s="429" t="str">
        <f t="shared" si="295"/>
        <v>E2</v>
      </c>
      <c r="DG312" s="429" t="str">
        <f t="shared" si="296"/>
        <v>E2</v>
      </c>
      <c r="DH312" s="429" t="str">
        <f t="shared" si="297"/>
        <v>E1</v>
      </c>
      <c r="DI312" s="433" t="str">
        <f t="shared" si="298"/>
        <v>E2</v>
      </c>
      <c r="DJ312" s="430" t="str">
        <f t="shared" si="299"/>
        <v>E2</v>
      </c>
      <c r="DK312" s="430" t="str">
        <f t="shared" si="300"/>
        <v>E1</v>
      </c>
      <c r="DL312" s="430" t="str">
        <f t="shared" si="301"/>
        <v>E2</v>
      </c>
    </row>
    <row r="313" spans="1:116" s="448" customFormat="1" ht="15" customHeight="1">
      <c r="A313" s="686"/>
      <c r="B313" s="425">
        <f>'STUDENT PROFILE'!$A$53</f>
        <v>47</v>
      </c>
      <c r="C313" s="438" t="str">
        <f>'STUDENT PROFILE'!$C$53</f>
        <v>Manish Kumar</v>
      </c>
      <c r="D313" s="427">
        <f>'STUDENT PROFILE'!$D$53</f>
        <v>2769</v>
      </c>
      <c r="E313" s="428">
        <v>2</v>
      </c>
      <c r="F313" s="428">
        <v>2</v>
      </c>
      <c r="G313" s="428">
        <v>2</v>
      </c>
      <c r="H313" s="428"/>
      <c r="I313" s="428"/>
      <c r="J313" s="428" t="s">
        <v>1732</v>
      </c>
      <c r="K313" s="429" t="str">
        <f t="shared" si="253"/>
        <v>ab</v>
      </c>
      <c r="L313" s="429" t="str">
        <f t="shared" si="254"/>
        <v>ab</v>
      </c>
      <c r="M313" s="430" t="str">
        <f t="shared" si="255"/>
        <v>ab</v>
      </c>
      <c r="N313" s="430" t="str">
        <f t="shared" si="256"/>
        <v>ab</v>
      </c>
      <c r="O313" s="728"/>
      <c r="P313" s="425">
        <f>'STUDENT PROFILE'!$A$53</f>
        <v>47</v>
      </c>
      <c r="Q313" s="438" t="str">
        <f>'STUDENT PROFILE'!$C$53</f>
        <v>Manish Kumar</v>
      </c>
      <c r="R313" s="427">
        <f>'STUDENT PROFILE'!$D$53</f>
        <v>2769</v>
      </c>
      <c r="S313" s="428">
        <v>2</v>
      </c>
      <c r="T313" s="428">
        <v>2</v>
      </c>
      <c r="U313" s="428">
        <v>2</v>
      </c>
      <c r="V313" s="428"/>
      <c r="W313" s="428"/>
      <c r="X313" s="428" t="s">
        <v>1732</v>
      </c>
      <c r="Y313" s="429" t="str">
        <f t="shared" si="257"/>
        <v>ab</v>
      </c>
      <c r="Z313" s="429" t="str">
        <f t="shared" si="258"/>
        <v>ab</v>
      </c>
      <c r="AA313" s="430" t="str">
        <f t="shared" si="259"/>
        <v>ab</v>
      </c>
      <c r="AB313" s="430" t="str">
        <f t="shared" si="260"/>
        <v>ab</v>
      </c>
      <c r="AC313" s="770"/>
      <c r="AD313" s="425">
        <f>'STUDENT PROFILE'!$A$53</f>
        <v>47</v>
      </c>
      <c r="AE313" s="438" t="str">
        <f>'STUDENT PROFILE'!$C$53</f>
        <v>Manish Kumar</v>
      </c>
      <c r="AF313" s="427">
        <f>'STUDENT PROFILE'!$D$53</f>
        <v>2769</v>
      </c>
      <c r="AG313" s="440">
        <v>20</v>
      </c>
      <c r="AH313" s="429">
        <f t="shared" si="261"/>
        <v>18</v>
      </c>
      <c r="AI313" s="429">
        <f t="shared" si="262"/>
        <v>20</v>
      </c>
      <c r="AJ313" s="430" t="str">
        <f t="shared" si="263"/>
        <v>E2</v>
      </c>
      <c r="AK313" s="430" t="str">
        <f t="shared" si="264"/>
        <v>3</v>
      </c>
      <c r="AL313" s="429" t="str">
        <f t="shared" si="265"/>
        <v>ab</v>
      </c>
      <c r="AM313" s="429" t="str">
        <f t="shared" si="266"/>
        <v>ab</v>
      </c>
      <c r="AN313" s="429">
        <f t="shared" si="267"/>
        <v>6</v>
      </c>
      <c r="AO313" s="430">
        <f t="shared" si="268"/>
        <v>6</v>
      </c>
      <c r="AP313" s="430" t="str">
        <f t="shared" si="269"/>
        <v>E2</v>
      </c>
      <c r="AQ313" s="686"/>
      <c r="AR313" s="425">
        <f>'STUDENT PROFILE'!$A$53</f>
        <v>47</v>
      </c>
      <c r="AS313" s="438" t="str">
        <f>'STUDENT PROFILE'!$C$53</f>
        <v>Manish Kumar</v>
      </c>
      <c r="AT313" s="427">
        <f>'STUDENT PROFILE'!$D$53</f>
        <v>2769</v>
      </c>
      <c r="AU313" s="428">
        <v>2</v>
      </c>
      <c r="AV313" s="428">
        <v>2</v>
      </c>
      <c r="AW313" s="428">
        <v>2</v>
      </c>
      <c r="AX313" s="428"/>
      <c r="AY313" s="428"/>
      <c r="AZ313" s="428">
        <v>5</v>
      </c>
      <c r="BA313" s="429">
        <f t="shared" si="270"/>
        <v>11</v>
      </c>
      <c r="BB313" s="429">
        <f t="shared" si="271"/>
        <v>14</v>
      </c>
      <c r="BC313" s="430" t="str">
        <f t="shared" si="272"/>
        <v>E2</v>
      </c>
      <c r="BD313" s="430" t="str">
        <f t="shared" si="273"/>
        <v>3</v>
      </c>
      <c r="BE313" s="686"/>
      <c r="BF313" s="425">
        <f>'STUDENT PROFILE'!$A$53</f>
        <v>47</v>
      </c>
      <c r="BG313" s="438" t="str">
        <f>'STUDENT PROFILE'!$C$53</f>
        <v>Manish Kumar</v>
      </c>
      <c r="BH313" s="427">
        <f>'STUDENT PROFILE'!$D$53</f>
        <v>2769</v>
      </c>
      <c r="BI313" s="428">
        <v>2</v>
      </c>
      <c r="BJ313" s="428">
        <v>2</v>
      </c>
      <c r="BK313" s="428">
        <v>2</v>
      </c>
      <c r="BL313" s="428"/>
      <c r="BM313" s="428"/>
      <c r="BN313" s="428">
        <v>5</v>
      </c>
      <c r="BO313" s="429">
        <f t="shared" si="302"/>
        <v>11</v>
      </c>
      <c r="BP313" s="429">
        <f t="shared" si="274"/>
        <v>14</v>
      </c>
      <c r="BQ313" s="430" t="str">
        <f t="shared" si="275"/>
        <v>E2</v>
      </c>
      <c r="BR313" s="430" t="str">
        <f t="shared" si="276"/>
        <v>3</v>
      </c>
      <c r="BS313" s="686"/>
      <c r="BT313" s="464">
        <f>'STUDENT PROFILE'!$A$53</f>
        <v>47</v>
      </c>
      <c r="BU313" s="468" t="str">
        <f>'STUDENT PROFILE'!$C$53</f>
        <v>Manish Kumar</v>
      </c>
      <c r="BV313" s="466">
        <f>'STUDENT PROFILE'!$D$53</f>
        <v>2769</v>
      </c>
      <c r="BW313" s="440">
        <v>20</v>
      </c>
      <c r="BX313" s="429">
        <f t="shared" si="277"/>
        <v>23</v>
      </c>
      <c r="BY313" s="429">
        <f t="shared" si="278"/>
        <v>25</v>
      </c>
      <c r="BZ313" s="430" t="str">
        <f t="shared" si="279"/>
        <v>E1</v>
      </c>
      <c r="CA313" s="430" t="str">
        <f t="shared" si="280"/>
        <v>2</v>
      </c>
      <c r="CB313" s="429">
        <f t="shared" si="281"/>
        <v>1.4</v>
      </c>
      <c r="CC313" s="429">
        <f t="shared" si="282"/>
        <v>1.4</v>
      </c>
      <c r="CD313" s="429">
        <f t="shared" si="283"/>
        <v>7.5</v>
      </c>
      <c r="CE313" s="430">
        <f t="shared" si="284"/>
        <v>10</v>
      </c>
      <c r="CF313" s="430" t="str">
        <f t="shared" si="285"/>
        <v>E2</v>
      </c>
      <c r="CG313" s="686"/>
      <c r="CH313" s="425">
        <f>'STUDENT PROFILE'!$A$53</f>
        <v>47</v>
      </c>
      <c r="CI313" s="438" t="str">
        <f>'STUDENT PROFILE'!$C$53</f>
        <v>Manish Kumar</v>
      </c>
      <c r="CJ313" s="427">
        <f>'STUDENT PROFILE'!$D$53</f>
        <v>2769</v>
      </c>
      <c r="CK313" s="429" t="str">
        <f t="shared" si="244"/>
        <v>ab</v>
      </c>
      <c r="CL313" s="429" t="str">
        <f t="shared" si="245"/>
        <v>ab</v>
      </c>
      <c r="CM313" s="429">
        <f t="shared" si="246"/>
        <v>6</v>
      </c>
      <c r="CN313" s="430">
        <f t="shared" si="247"/>
        <v>6</v>
      </c>
      <c r="CO313" s="429">
        <f t="shared" si="248"/>
        <v>1.4</v>
      </c>
      <c r="CP313" s="429">
        <f t="shared" si="249"/>
        <v>1.4</v>
      </c>
      <c r="CQ313" s="429">
        <f t="shared" si="250"/>
        <v>7.5</v>
      </c>
      <c r="CR313" s="433">
        <f t="shared" si="251"/>
        <v>10</v>
      </c>
      <c r="CS313" s="433">
        <f t="shared" si="286"/>
        <v>7</v>
      </c>
      <c r="CT313" s="433">
        <f t="shared" si="287"/>
        <v>23</v>
      </c>
      <c r="CU313" s="430">
        <f t="shared" si="288"/>
        <v>16</v>
      </c>
      <c r="CV313" s="430" t="str">
        <f t="shared" si="289"/>
        <v>E2</v>
      </c>
      <c r="CW313" s="430" t="str">
        <f t="shared" si="290"/>
        <v>3</v>
      </c>
      <c r="CX313" s="686"/>
      <c r="CY313" s="425">
        <f>'STUDENT PROFILE'!$A$53</f>
        <v>47</v>
      </c>
      <c r="CZ313" s="438" t="str">
        <f>'STUDENT PROFILE'!$C$53</f>
        <v>Manish Kumar</v>
      </c>
      <c r="DA313" s="427">
        <f>'STUDENT PROFILE'!$D$53</f>
        <v>2769</v>
      </c>
      <c r="DB313" s="429" t="str">
        <f t="shared" si="291"/>
        <v>ab</v>
      </c>
      <c r="DC313" s="429" t="str">
        <f t="shared" si="292"/>
        <v>ab</v>
      </c>
      <c r="DD313" s="429" t="str">
        <f t="shared" si="293"/>
        <v>E2</v>
      </c>
      <c r="DE313" s="430" t="str">
        <f t="shared" si="294"/>
        <v>E2</v>
      </c>
      <c r="DF313" s="429" t="str">
        <f t="shared" si="295"/>
        <v>E2</v>
      </c>
      <c r="DG313" s="429" t="str">
        <f t="shared" si="296"/>
        <v>E2</v>
      </c>
      <c r="DH313" s="429" t="str">
        <f t="shared" si="297"/>
        <v>E1</v>
      </c>
      <c r="DI313" s="433" t="str">
        <f t="shared" si="298"/>
        <v>E2</v>
      </c>
      <c r="DJ313" s="430" t="str">
        <f t="shared" si="299"/>
        <v>E2</v>
      </c>
      <c r="DK313" s="430" t="str">
        <f t="shared" si="300"/>
        <v>E1</v>
      </c>
      <c r="DL313" s="430" t="str">
        <f t="shared" si="301"/>
        <v>E2</v>
      </c>
    </row>
    <row r="314" spans="1:116" s="448" customFormat="1" ht="15" customHeight="1">
      <c r="A314" s="686"/>
      <c r="B314" s="425">
        <f>'STUDENT PROFILE'!$A$54</f>
        <v>48</v>
      </c>
      <c r="C314" s="438" t="str">
        <f>'STUDENT PROFILE'!$C$54</f>
        <v>Shubham</v>
      </c>
      <c r="D314" s="427">
        <f>'STUDENT PROFILE'!$D$54</f>
        <v>2770</v>
      </c>
      <c r="E314" s="428">
        <v>2</v>
      </c>
      <c r="F314" s="428">
        <v>2</v>
      </c>
      <c r="G314" s="428">
        <v>2</v>
      </c>
      <c r="H314" s="428"/>
      <c r="I314" s="428"/>
      <c r="J314" s="428" t="s">
        <v>1732</v>
      </c>
      <c r="K314" s="429" t="str">
        <f t="shared" si="253"/>
        <v>ab</v>
      </c>
      <c r="L314" s="429" t="str">
        <f t="shared" si="254"/>
        <v>ab</v>
      </c>
      <c r="M314" s="430" t="str">
        <f t="shared" si="255"/>
        <v>ab</v>
      </c>
      <c r="N314" s="430" t="str">
        <f t="shared" si="256"/>
        <v>ab</v>
      </c>
      <c r="O314" s="728"/>
      <c r="P314" s="425">
        <f>'STUDENT PROFILE'!$A$54</f>
        <v>48</v>
      </c>
      <c r="Q314" s="438" t="str">
        <f>'STUDENT PROFILE'!$C$54</f>
        <v>Shubham</v>
      </c>
      <c r="R314" s="427">
        <f>'STUDENT PROFILE'!$D$54</f>
        <v>2770</v>
      </c>
      <c r="S314" s="428">
        <v>2</v>
      </c>
      <c r="T314" s="428">
        <v>2</v>
      </c>
      <c r="U314" s="428">
        <v>2</v>
      </c>
      <c r="V314" s="428"/>
      <c r="W314" s="428"/>
      <c r="X314" s="428" t="s">
        <v>1732</v>
      </c>
      <c r="Y314" s="429" t="str">
        <f t="shared" si="257"/>
        <v>ab</v>
      </c>
      <c r="Z314" s="429" t="str">
        <f t="shared" si="258"/>
        <v>ab</v>
      </c>
      <c r="AA314" s="430" t="str">
        <f t="shared" si="259"/>
        <v>ab</v>
      </c>
      <c r="AB314" s="430" t="str">
        <f t="shared" si="260"/>
        <v>ab</v>
      </c>
      <c r="AC314" s="770"/>
      <c r="AD314" s="425">
        <f>'STUDENT PROFILE'!$A$54</f>
        <v>48</v>
      </c>
      <c r="AE314" s="438" t="str">
        <f>'STUDENT PROFILE'!$C$54</f>
        <v>Shubham</v>
      </c>
      <c r="AF314" s="427">
        <f>'STUDENT PROFILE'!$D$54</f>
        <v>2770</v>
      </c>
      <c r="AG314" s="440">
        <v>20</v>
      </c>
      <c r="AH314" s="429">
        <f t="shared" si="261"/>
        <v>18</v>
      </c>
      <c r="AI314" s="429">
        <f t="shared" si="262"/>
        <v>20</v>
      </c>
      <c r="AJ314" s="430" t="str">
        <f t="shared" si="263"/>
        <v>E2</v>
      </c>
      <c r="AK314" s="430" t="str">
        <f t="shared" si="264"/>
        <v>3</v>
      </c>
      <c r="AL314" s="429" t="str">
        <f t="shared" si="265"/>
        <v>ab</v>
      </c>
      <c r="AM314" s="429" t="str">
        <f t="shared" si="266"/>
        <v>ab</v>
      </c>
      <c r="AN314" s="429">
        <f t="shared" si="267"/>
        <v>6</v>
      </c>
      <c r="AO314" s="430">
        <f t="shared" si="268"/>
        <v>6</v>
      </c>
      <c r="AP314" s="430" t="str">
        <f t="shared" si="269"/>
        <v>E2</v>
      </c>
      <c r="AQ314" s="686"/>
      <c r="AR314" s="425">
        <f>'STUDENT PROFILE'!$A$54</f>
        <v>48</v>
      </c>
      <c r="AS314" s="438" t="str">
        <f>'STUDENT PROFILE'!$C$54</f>
        <v>Shubham</v>
      </c>
      <c r="AT314" s="427">
        <f>'STUDENT PROFILE'!$D$54</f>
        <v>2770</v>
      </c>
      <c r="AU314" s="428">
        <v>2</v>
      </c>
      <c r="AV314" s="428">
        <v>2</v>
      </c>
      <c r="AW314" s="428">
        <v>2</v>
      </c>
      <c r="AX314" s="428"/>
      <c r="AY314" s="428"/>
      <c r="AZ314" s="428">
        <v>5</v>
      </c>
      <c r="BA314" s="429">
        <f t="shared" si="270"/>
        <v>11</v>
      </c>
      <c r="BB314" s="429">
        <f t="shared" si="271"/>
        <v>14</v>
      </c>
      <c r="BC314" s="430" t="str">
        <f t="shared" si="272"/>
        <v>E2</v>
      </c>
      <c r="BD314" s="430" t="str">
        <f t="shared" si="273"/>
        <v>3</v>
      </c>
      <c r="BE314" s="686"/>
      <c r="BF314" s="425">
        <f>'STUDENT PROFILE'!$A$54</f>
        <v>48</v>
      </c>
      <c r="BG314" s="438" t="str">
        <f>'STUDENT PROFILE'!$C$54</f>
        <v>Shubham</v>
      </c>
      <c r="BH314" s="427">
        <f>'STUDENT PROFILE'!$D$54</f>
        <v>2770</v>
      </c>
      <c r="BI314" s="428">
        <v>2</v>
      </c>
      <c r="BJ314" s="428">
        <v>2</v>
      </c>
      <c r="BK314" s="428">
        <v>2</v>
      </c>
      <c r="BL314" s="428"/>
      <c r="BM314" s="428"/>
      <c r="BN314" s="428">
        <v>5</v>
      </c>
      <c r="BO314" s="429">
        <f t="shared" si="302"/>
        <v>11</v>
      </c>
      <c r="BP314" s="429">
        <f t="shared" si="274"/>
        <v>14</v>
      </c>
      <c r="BQ314" s="430" t="str">
        <f t="shared" si="275"/>
        <v>E2</v>
      </c>
      <c r="BR314" s="430" t="str">
        <f t="shared" si="276"/>
        <v>3</v>
      </c>
      <c r="BS314" s="686"/>
      <c r="BT314" s="464">
        <f>'STUDENT PROFILE'!$A$54</f>
        <v>48</v>
      </c>
      <c r="BU314" s="468" t="str">
        <f>'STUDENT PROFILE'!$C$54</f>
        <v>Shubham</v>
      </c>
      <c r="BV314" s="466">
        <f>'STUDENT PROFILE'!$D$54</f>
        <v>2770</v>
      </c>
      <c r="BW314" s="440">
        <v>20</v>
      </c>
      <c r="BX314" s="429">
        <f t="shared" si="277"/>
        <v>23</v>
      </c>
      <c r="BY314" s="429">
        <f t="shared" si="278"/>
        <v>25</v>
      </c>
      <c r="BZ314" s="430" t="str">
        <f t="shared" si="279"/>
        <v>E1</v>
      </c>
      <c r="CA314" s="430" t="str">
        <f t="shared" si="280"/>
        <v>2</v>
      </c>
      <c r="CB314" s="429">
        <f t="shared" si="281"/>
        <v>1.4</v>
      </c>
      <c r="CC314" s="429">
        <f t="shared" si="282"/>
        <v>1.4</v>
      </c>
      <c r="CD314" s="429">
        <f t="shared" si="283"/>
        <v>7.5</v>
      </c>
      <c r="CE314" s="430">
        <f t="shared" si="284"/>
        <v>10</v>
      </c>
      <c r="CF314" s="430" t="str">
        <f t="shared" si="285"/>
        <v>E2</v>
      </c>
      <c r="CG314" s="686"/>
      <c r="CH314" s="425">
        <f>'STUDENT PROFILE'!$A$54</f>
        <v>48</v>
      </c>
      <c r="CI314" s="438" t="str">
        <f>'STUDENT PROFILE'!$C$54</f>
        <v>Shubham</v>
      </c>
      <c r="CJ314" s="427">
        <f>'STUDENT PROFILE'!$D$54</f>
        <v>2770</v>
      </c>
      <c r="CK314" s="429" t="str">
        <f t="shared" si="244"/>
        <v>ab</v>
      </c>
      <c r="CL314" s="429" t="str">
        <f t="shared" si="245"/>
        <v>ab</v>
      </c>
      <c r="CM314" s="429">
        <f t="shared" si="246"/>
        <v>6</v>
      </c>
      <c r="CN314" s="430">
        <f t="shared" si="247"/>
        <v>6</v>
      </c>
      <c r="CO314" s="429">
        <f t="shared" si="248"/>
        <v>1.4</v>
      </c>
      <c r="CP314" s="429">
        <f t="shared" si="249"/>
        <v>1.4</v>
      </c>
      <c r="CQ314" s="429">
        <f t="shared" si="250"/>
        <v>7.5</v>
      </c>
      <c r="CR314" s="433">
        <f t="shared" si="251"/>
        <v>10</v>
      </c>
      <c r="CS314" s="433">
        <f t="shared" si="286"/>
        <v>7</v>
      </c>
      <c r="CT314" s="433">
        <f t="shared" si="287"/>
        <v>23</v>
      </c>
      <c r="CU314" s="430">
        <f t="shared" si="288"/>
        <v>16</v>
      </c>
      <c r="CV314" s="430" t="str">
        <f t="shared" si="289"/>
        <v>E2</v>
      </c>
      <c r="CW314" s="430" t="str">
        <f t="shared" si="290"/>
        <v>3</v>
      </c>
      <c r="CX314" s="686"/>
      <c r="CY314" s="425">
        <f>'STUDENT PROFILE'!$A$54</f>
        <v>48</v>
      </c>
      <c r="CZ314" s="438" t="str">
        <f>'STUDENT PROFILE'!$C$54</f>
        <v>Shubham</v>
      </c>
      <c r="DA314" s="427">
        <f>'STUDENT PROFILE'!$D$54</f>
        <v>2770</v>
      </c>
      <c r="DB314" s="429" t="str">
        <f t="shared" si="291"/>
        <v>ab</v>
      </c>
      <c r="DC314" s="429" t="str">
        <f t="shared" si="292"/>
        <v>ab</v>
      </c>
      <c r="DD314" s="429" t="str">
        <f t="shared" si="293"/>
        <v>E2</v>
      </c>
      <c r="DE314" s="430" t="str">
        <f t="shared" si="294"/>
        <v>E2</v>
      </c>
      <c r="DF314" s="429" t="str">
        <f t="shared" si="295"/>
        <v>E2</v>
      </c>
      <c r="DG314" s="429" t="str">
        <f t="shared" si="296"/>
        <v>E2</v>
      </c>
      <c r="DH314" s="429" t="str">
        <f t="shared" si="297"/>
        <v>E1</v>
      </c>
      <c r="DI314" s="433" t="str">
        <f t="shared" si="298"/>
        <v>E2</v>
      </c>
      <c r="DJ314" s="430" t="str">
        <f t="shared" si="299"/>
        <v>E2</v>
      </c>
      <c r="DK314" s="430" t="str">
        <f t="shared" si="300"/>
        <v>E1</v>
      </c>
      <c r="DL314" s="430" t="str">
        <f t="shared" si="301"/>
        <v>E2</v>
      </c>
    </row>
    <row r="315" spans="1:116" s="448" customFormat="1" ht="15" customHeight="1">
      <c r="A315" s="686"/>
      <c r="B315" s="425">
        <f>'STUDENT PROFILE'!$A$55</f>
        <v>49</v>
      </c>
      <c r="C315" s="438" t="str">
        <f>'STUDENT PROFILE'!$C$55</f>
        <v>Rahul</v>
      </c>
      <c r="D315" s="427">
        <f>'STUDENT PROFILE'!$D$55</f>
        <v>2772</v>
      </c>
      <c r="E315" s="428">
        <v>2</v>
      </c>
      <c r="F315" s="428">
        <v>2</v>
      </c>
      <c r="G315" s="428">
        <v>2</v>
      </c>
      <c r="H315" s="428"/>
      <c r="I315" s="428"/>
      <c r="J315" s="428" t="s">
        <v>1732</v>
      </c>
      <c r="K315" s="429" t="str">
        <f t="shared" si="253"/>
        <v>ab</v>
      </c>
      <c r="L315" s="429" t="str">
        <f t="shared" si="254"/>
        <v>ab</v>
      </c>
      <c r="M315" s="430" t="str">
        <f t="shared" si="255"/>
        <v>ab</v>
      </c>
      <c r="N315" s="430" t="str">
        <f t="shared" si="256"/>
        <v>ab</v>
      </c>
      <c r="O315" s="728"/>
      <c r="P315" s="425">
        <f>'STUDENT PROFILE'!$A$55</f>
        <v>49</v>
      </c>
      <c r="Q315" s="438" t="str">
        <f>'STUDENT PROFILE'!$C$55</f>
        <v>Rahul</v>
      </c>
      <c r="R315" s="427">
        <f>'STUDENT PROFILE'!$D$55</f>
        <v>2772</v>
      </c>
      <c r="S315" s="428">
        <v>2</v>
      </c>
      <c r="T315" s="428">
        <v>2</v>
      </c>
      <c r="U315" s="428">
        <v>2</v>
      </c>
      <c r="V315" s="428"/>
      <c r="W315" s="428"/>
      <c r="X315" s="428" t="s">
        <v>1732</v>
      </c>
      <c r="Y315" s="429" t="str">
        <f t="shared" si="257"/>
        <v>ab</v>
      </c>
      <c r="Z315" s="429" t="str">
        <f t="shared" si="258"/>
        <v>ab</v>
      </c>
      <c r="AA315" s="430" t="str">
        <f t="shared" si="259"/>
        <v>ab</v>
      </c>
      <c r="AB315" s="430" t="str">
        <f t="shared" si="260"/>
        <v>ab</v>
      </c>
      <c r="AC315" s="770"/>
      <c r="AD315" s="425">
        <f>'STUDENT PROFILE'!$A$55</f>
        <v>49</v>
      </c>
      <c r="AE315" s="438" t="str">
        <f>'STUDENT PROFILE'!$C$55</f>
        <v>Rahul</v>
      </c>
      <c r="AF315" s="427">
        <f>'STUDENT PROFILE'!$D$55</f>
        <v>2772</v>
      </c>
      <c r="AG315" s="440">
        <v>20</v>
      </c>
      <c r="AH315" s="429">
        <f t="shared" si="261"/>
        <v>18</v>
      </c>
      <c r="AI315" s="429">
        <f t="shared" si="262"/>
        <v>20</v>
      </c>
      <c r="AJ315" s="430" t="str">
        <f t="shared" si="263"/>
        <v>E2</v>
      </c>
      <c r="AK315" s="430" t="str">
        <f t="shared" si="264"/>
        <v>3</v>
      </c>
      <c r="AL315" s="429" t="str">
        <f t="shared" si="265"/>
        <v>ab</v>
      </c>
      <c r="AM315" s="429" t="str">
        <f t="shared" si="266"/>
        <v>ab</v>
      </c>
      <c r="AN315" s="429">
        <f t="shared" si="267"/>
        <v>6</v>
      </c>
      <c r="AO315" s="430">
        <f t="shared" si="268"/>
        <v>6</v>
      </c>
      <c r="AP315" s="430" t="str">
        <f t="shared" si="269"/>
        <v>E2</v>
      </c>
      <c r="AQ315" s="686"/>
      <c r="AR315" s="425">
        <f>'STUDENT PROFILE'!$A$55</f>
        <v>49</v>
      </c>
      <c r="AS315" s="438" t="str">
        <f>'STUDENT PROFILE'!$C$55</f>
        <v>Rahul</v>
      </c>
      <c r="AT315" s="427">
        <f>'STUDENT PROFILE'!$D$55</f>
        <v>2772</v>
      </c>
      <c r="AU315" s="428">
        <v>2</v>
      </c>
      <c r="AV315" s="428">
        <v>2</v>
      </c>
      <c r="AW315" s="428">
        <v>2</v>
      </c>
      <c r="AX315" s="428"/>
      <c r="AY315" s="428"/>
      <c r="AZ315" s="428">
        <v>5</v>
      </c>
      <c r="BA315" s="429">
        <f t="shared" si="270"/>
        <v>11</v>
      </c>
      <c r="BB315" s="429">
        <f t="shared" si="271"/>
        <v>14</v>
      </c>
      <c r="BC315" s="430" t="str">
        <f t="shared" si="272"/>
        <v>E2</v>
      </c>
      <c r="BD315" s="430" t="str">
        <f t="shared" si="273"/>
        <v>3</v>
      </c>
      <c r="BE315" s="686"/>
      <c r="BF315" s="425">
        <f>'STUDENT PROFILE'!$A$55</f>
        <v>49</v>
      </c>
      <c r="BG315" s="438" t="str">
        <f>'STUDENT PROFILE'!$C$55</f>
        <v>Rahul</v>
      </c>
      <c r="BH315" s="427">
        <f>'STUDENT PROFILE'!$D$55</f>
        <v>2772</v>
      </c>
      <c r="BI315" s="428">
        <v>2</v>
      </c>
      <c r="BJ315" s="428">
        <v>2</v>
      </c>
      <c r="BK315" s="428">
        <v>2</v>
      </c>
      <c r="BL315" s="428"/>
      <c r="BM315" s="428"/>
      <c r="BN315" s="428">
        <v>5</v>
      </c>
      <c r="BO315" s="429">
        <f t="shared" si="302"/>
        <v>11</v>
      </c>
      <c r="BP315" s="429">
        <f t="shared" si="274"/>
        <v>14</v>
      </c>
      <c r="BQ315" s="430" t="str">
        <f t="shared" si="275"/>
        <v>E2</v>
      </c>
      <c r="BR315" s="430" t="str">
        <f t="shared" si="276"/>
        <v>3</v>
      </c>
      <c r="BS315" s="686"/>
      <c r="BT315" s="464">
        <f>'STUDENT PROFILE'!$A$55</f>
        <v>49</v>
      </c>
      <c r="BU315" s="468" t="str">
        <f>'STUDENT PROFILE'!$C$55</f>
        <v>Rahul</v>
      </c>
      <c r="BV315" s="466">
        <f>'STUDENT PROFILE'!$D$55</f>
        <v>2772</v>
      </c>
      <c r="BW315" s="440">
        <v>20</v>
      </c>
      <c r="BX315" s="429">
        <f t="shared" si="277"/>
        <v>23</v>
      </c>
      <c r="BY315" s="429">
        <f t="shared" si="278"/>
        <v>25</v>
      </c>
      <c r="BZ315" s="430" t="str">
        <f t="shared" si="279"/>
        <v>E1</v>
      </c>
      <c r="CA315" s="430" t="str">
        <f t="shared" si="280"/>
        <v>2</v>
      </c>
      <c r="CB315" s="429">
        <f t="shared" si="281"/>
        <v>1.4</v>
      </c>
      <c r="CC315" s="429">
        <f t="shared" si="282"/>
        <v>1.4</v>
      </c>
      <c r="CD315" s="429">
        <f t="shared" si="283"/>
        <v>7.5</v>
      </c>
      <c r="CE315" s="430">
        <f t="shared" si="284"/>
        <v>10</v>
      </c>
      <c r="CF315" s="430" t="str">
        <f t="shared" si="285"/>
        <v>E2</v>
      </c>
      <c r="CG315" s="686"/>
      <c r="CH315" s="425">
        <f>'STUDENT PROFILE'!$A$55</f>
        <v>49</v>
      </c>
      <c r="CI315" s="438" t="str">
        <f>'STUDENT PROFILE'!$C$55</f>
        <v>Rahul</v>
      </c>
      <c r="CJ315" s="427">
        <f>'STUDENT PROFILE'!$D$55</f>
        <v>2772</v>
      </c>
      <c r="CK315" s="429" t="str">
        <f t="shared" si="244"/>
        <v>ab</v>
      </c>
      <c r="CL315" s="429" t="str">
        <f t="shared" si="245"/>
        <v>ab</v>
      </c>
      <c r="CM315" s="429">
        <f t="shared" si="246"/>
        <v>6</v>
      </c>
      <c r="CN315" s="430">
        <f t="shared" si="247"/>
        <v>6</v>
      </c>
      <c r="CO315" s="429">
        <f t="shared" si="248"/>
        <v>1.4</v>
      </c>
      <c r="CP315" s="429">
        <f t="shared" si="249"/>
        <v>1.4</v>
      </c>
      <c r="CQ315" s="429">
        <f t="shared" si="250"/>
        <v>7.5</v>
      </c>
      <c r="CR315" s="433">
        <f t="shared" si="251"/>
        <v>10</v>
      </c>
      <c r="CS315" s="433">
        <f t="shared" si="286"/>
        <v>7</v>
      </c>
      <c r="CT315" s="433">
        <f t="shared" si="287"/>
        <v>23</v>
      </c>
      <c r="CU315" s="430">
        <f t="shared" si="288"/>
        <v>16</v>
      </c>
      <c r="CV315" s="430" t="str">
        <f t="shared" si="289"/>
        <v>E2</v>
      </c>
      <c r="CW315" s="430" t="str">
        <f t="shared" si="290"/>
        <v>3</v>
      </c>
      <c r="CX315" s="686"/>
      <c r="CY315" s="425">
        <f>'STUDENT PROFILE'!$A$55</f>
        <v>49</v>
      </c>
      <c r="CZ315" s="438" t="str">
        <f>'STUDENT PROFILE'!$C$55</f>
        <v>Rahul</v>
      </c>
      <c r="DA315" s="427">
        <f>'STUDENT PROFILE'!$D$55</f>
        <v>2772</v>
      </c>
      <c r="DB315" s="429" t="str">
        <f t="shared" si="291"/>
        <v>ab</v>
      </c>
      <c r="DC315" s="429" t="str">
        <f t="shared" si="292"/>
        <v>ab</v>
      </c>
      <c r="DD315" s="429" t="str">
        <f t="shared" si="293"/>
        <v>E2</v>
      </c>
      <c r="DE315" s="430" t="str">
        <f t="shared" si="294"/>
        <v>E2</v>
      </c>
      <c r="DF315" s="429" t="str">
        <f t="shared" si="295"/>
        <v>E2</v>
      </c>
      <c r="DG315" s="429" t="str">
        <f t="shared" si="296"/>
        <v>E2</v>
      </c>
      <c r="DH315" s="429" t="str">
        <f t="shared" si="297"/>
        <v>E1</v>
      </c>
      <c r="DI315" s="433" t="str">
        <f t="shared" si="298"/>
        <v>E2</v>
      </c>
      <c r="DJ315" s="430" t="str">
        <f t="shared" si="299"/>
        <v>E2</v>
      </c>
      <c r="DK315" s="430" t="str">
        <f t="shared" si="300"/>
        <v>E1</v>
      </c>
      <c r="DL315" s="430" t="str">
        <f t="shared" si="301"/>
        <v>E2</v>
      </c>
    </row>
    <row r="316" spans="1:116" s="448" customFormat="1" ht="15" customHeight="1">
      <c r="A316" s="686"/>
      <c r="B316" s="425">
        <f>'STUDENT PROFILE'!$A$56</f>
        <v>50</v>
      </c>
      <c r="C316" s="438" t="str">
        <f>'STUDENT PROFILE'!$C$56</f>
        <v>Nitin</v>
      </c>
      <c r="D316" s="427">
        <f>'STUDENT PROFILE'!$D$56</f>
        <v>2773</v>
      </c>
      <c r="E316" s="428">
        <v>2</v>
      </c>
      <c r="F316" s="428">
        <v>2</v>
      </c>
      <c r="G316" s="428">
        <v>2</v>
      </c>
      <c r="H316" s="428"/>
      <c r="I316" s="428"/>
      <c r="J316" s="428" t="s">
        <v>1732</v>
      </c>
      <c r="K316" s="429" t="str">
        <f t="shared" si="253"/>
        <v>ab</v>
      </c>
      <c r="L316" s="429" t="str">
        <f t="shared" si="254"/>
        <v>ab</v>
      </c>
      <c r="M316" s="430" t="str">
        <f t="shared" si="255"/>
        <v>ab</v>
      </c>
      <c r="N316" s="430" t="str">
        <f t="shared" si="256"/>
        <v>ab</v>
      </c>
      <c r="O316" s="728"/>
      <c r="P316" s="425">
        <f>'STUDENT PROFILE'!$A$56</f>
        <v>50</v>
      </c>
      <c r="Q316" s="438" t="str">
        <f>'STUDENT PROFILE'!$C$56</f>
        <v>Nitin</v>
      </c>
      <c r="R316" s="427">
        <f>'STUDENT PROFILE'!$D$56</f>
        <v>2773</v>
      </c>
      <c r="S316" s="428">
        <v>2</v>
      </c>
      <c r="T316" s="428">
        <v>2</v>
      </c>
      <c r="U316" s="428">
        <v>2</v>
      </c>
      <c r="V316" s="428"/>
      <c r="W316" s="428"/>
      <c r="X316" s="428" t="s">
        <v>1732</v>
      </c>
      <c r="Y316" s="429" t="str">
        <f t="shared" si="257"/>
        <v>ab</v>
      </c>
      <c r="Z316" s="429" t="str">
        <f t="shared" si="258"/>
        <v>ab</v>
      </c>
      <c r="AA316" s="430" t="str">
        <f t="shared" si="259"/>
        <v>ab</v>
      </c>
      <c r="AB316" s="430" t="str">
        <f t="shared" si="260"/>
        <v>ab</v>
      </c>
      <c r="AC316" s="770"/>
      <c r="AD316" s="425">
        <f>'STUDENT PROFILE'!$A$56</f>
        <v>50</v>
      </c>
      <c r="AE316" s="438" t="str">
        <f>'STUDENT PROFILE'!$C$56</f>
        <v>Nitin</v>
      </c>
      <c r="AF316" s="427">
        <f>'STUDENT PROFILE'!$D$56</f>
        <v>2773</v>
      </c>
      <c r="AG316" s="440">
        <v>20</v>
      </c>
      <c r="AH316" s="429">
        <f t="shared" si="261"/>
        <v>18</v>
      </c>
      <c r="AI316" s="429">
        <f t="shared" si="262"/>
        <v>20</v>
      </c>
      <c r="AJ316" s="430" t="str">
        <f t="shared" si="263"/>
        <v>E2</v>
      </c>
      <c r="AK316" s="430" t="str">
        <f t="shared" si="264"/>
        <v>3</v>
      </c>
      <c r="AL316" s="429" t="str">
        <f t="shared" si="265"/>
        <v>ab</v>
      </c>
      <c r="AM316" s="429" t="str">
        <f t="shared" si="266"/>
        <v>ab</v>
      </c>
      <c r="AN316" s="429">
        <f t="shared" si="267"/>
        <v>6</v>
      </c>
      <c r="AO316" s="430">
        <f t="shared" si="268"/>
        <v>6</v>
      </c>
      <c r="AP316" s="430" t="str">
        <f t="shared" si="269"/>
        <v>E2</v>
      </c>
      <c r="AQ316" s="686"/>
      <c r="AR316" s="425">
        <f>'STUDENT PROFILE'!$A$56</f>
        <v>50</v>
      </c>
      <c r="AS316" s="438" t="str">
        <f>'STUDENT PROFILE'!$C$56</f>
        <v>Nitin</v>
      </c>
      <c r="AT316" s="427">
        <f>'STUDENT PROFILE'!$D$56</f>
        <v>2773</v>
      </c>
      <c r="AU316" s="428">
        <v>2</v>
      </c>
      <c r="AV316" s="428">
        <v>2</v>
      </c>
      <c r="AW316" s="428">
        <v>2</v>
      </c>
      <c r="AX316" s="428"/>
      <c r="AY316" s="428"/>
      <c r="AZ316" s="428">
        <v>5</v>
      </c>
      <c r="BA316" s="429">
        <f t="shared" si="270"/>
        <v>11</v>
      </c>
      <c r="BB316" s="429">
        <f t="shared" si="271"/>
        <v>14</v>
      </c>
      <c r="BC316" s="430" t="str">
        <f t="shared" si="272"/>
        <v>E2</v>
      </c>
      <c r="BD316" s="430" t="str">
        <f t="shared" si="273"/>
        <v>3</v>
      </c>
      <c r="BE316" s="686"/>
      <c r="BF316" s="425">
        <f>'STUDENT PROFILE'!$A$56</f>
        <v>50</v>
      </c>
      <c r="BG316" s="438" t="str">
        <f>'STUDENT PROFILE'!$C$56</f>
        <v>Nitin</v>
      </c>
      <c r="BH316" s="427">
        <f>'STUDENT PROFILE'!$D$56</f>
        <v>2773</v>
      </c>
      <c r="BI316" s="428">
        <v>2</v>
      </c>
      <c r="BJ316" s="428">
        <v>2</v>
      </c>
      <c r="BK316" s="428">
        <v>2</v>
      </c>
      <c r="BL316" s="428"/>
      <c r="BM316" s="428"/>
      <c r="BN316" s="428">
        <v>5</v>
      </c>
      <c r="BO316" s="429">
        <f t="shared" si="302"/>
        <v>11</v>
      </c>
      <c r="BP316" s="429">
        <f t="shared" si="274"/>
        <v>14</v>
      </c>
      <c r="BQ316" s="430" t="str">
        <f t="shared" si="275"/>
        <v>E2</v>
      </c>
      <c r="BR316" s="430" t="str">
        <f t="shared" si="276"/>
        <v>3</v>
      </c>
      <c r="BS316" s="686"/>
      <c r="BT316" s="464">
        <f>'STUDENT PROFILE'!$A$56</f>
        <v>50</v>
      </c>
      <c r="BU316" s="468" t="str">
        <f>'STUDENT PROFILE'!$C$56</f>
        <v>Nitin</v>
      </c>
      <c r="BV316" s="466">
        <f>'STUDENT PROFILE'!$D$56</f>
        <v>2773</v>
      </c>
      <c r="BW316" s="440">
        <v>20</v>
      </c>
      <c r="BX316" s="429">
        <f t="shared" si="277"/>
        <v>23</v>
      </c>
      <c r="BY316" s="429">
        <f t="shared" si="278"/>
        <v>25</v>
      </c>
      <c r="BZ316" s="430" t="str">
        <f t="shared" si="279"/>
        <v>E1</v>
      </c>
      <c r="CA316" s="430" t="str">
        <f t="shared" si="280"/>
        <v>2</v>
      </c>
      <c r="CB316" s="429">
        <f t="shared" si="281"/>
        <v>1.4</v>
      </c>
      <c r="CC316" s="429">
        <f t="shared" si="282"/>
        <v>1.4</v>
      </c>
      <c r="CD316" s="429">
        <f t="shared" si="283"/>
        <v>7.5</v>
      </c>
      <c r="CE316" s="430">
        <f t="shared" si="284"/>
        <v>10</v>
      </c>
      <c r="CF316" s="430" t="str">
        <f t="shared" si="285"/>
        <v>E2</v>
      </c>
      <c r="CG316" s="686"/>
      <c r="CH316" s="425">
        <f>'STUDENT PROFILE'!$A$56</f>
        <v>50</v>
      </c>
      <c r="CI316" s="438" t="str">
        <f>'STUDENT PROFILE'!$C$56</f>
        <v>Nitin</v>
      </c>
      <c r="CJ316" s="427">
        <f>'STUDENT PROFILE'!$D$56</f>
        <v>2773</v>
      </c>
      <c r="CK316" s="429" t="str">
        <f t="shared" si="244"/>
        <v>ab</v>
      </c>
      <c r="CL316" s="429" t="str">
        <f t="shared" si="245"/>
        <v>ab</v>
      </c>
      <c r="CM316" s="429">
        <f t="shared" si="246"/>
        <v>6</v>
      </c>
      <c r="CN316" s="430">
        <f t="shared" si="247"/>
        <v>6</v>
      </c>
      <c r="CO316" s="429">
        <f t="shared" si="248"/>
        <v>1.4</v>
      </c>
      <c r="CP316" s="429">
        <f t="shared" si="249"/>
        <v>1.4</v>
      </c>
      <c r="CQ316" s="429">
        <f t="shared" si="250"/>
        <v>7.5</v>
      </c>
      <c r="CR316" s="433">
        <f t="shared" si="251"/>
        <v>10</v>
      </c>
      <c r="CS316" s="433">
        <f t="shared" si="286"/>
        <v>7</v>
      </c>
      <c r="CT316" s="433">
        <f t="shared" si="287"/>
        <v>23</v>
      </c>
      <c r="CU316" s="430">
        <f t="shared" si="288"/>
        <v>16</v>
      </c>
      <c r="CV316" s="430" t="str">
        <f t="shared" si="289"/>
        <v>E2</v>
      </c>
      <c r="CW316" s="430" t="str">
        <f t="shared" si="290"/>
        <v>3</v>
      </c>
      <c r="CX316" s="686"/>
      <c r="CY316" s="425">
        <f>'STUDENT PROFILE'!$A$56</f>
        <v>50</v>
      </c>
      <c r="CZ316" s="438" t="str">
        <f>'STUDENT PROFILE'!$C$56</f>
        <v>Nitin</v>
      </c>
      <c r="DA316" s="427">
        <f>'STUDENT PROFILE'!$D$56</f>
        <v>2773</v>
      </c>
      <c r="DB316" s="429" t="str">
        <f t="shared" si="291"/>
        <v>ab</v>
      </c>
      <c r="DC316" s="429" t="str">
        <f t="shared" si="292"/>
        <v>ab</v>
      </c>
      <c r="DD316" s="429" t="str">
        <f t="shared" si="293"/>
        <v>E2</v>
      </c>
      <c r="DE316" s="430" t="str">
        <f t="shared" si="294"/>
        <v>E2</v>
      </c>
      <c r="DF316" s="429" t="str">
        <f t="shared" si="295"/>
        <v>E2</v>
      </c>
      <c r="DG316" s="429" t="str">
        <f t="shared" si="296"/>
        <v>E2</v>
      </c>
      <c r="DH316" s="429" t="str">
        <f t="shared" si="297"/>
        <v>E1</v>
      </c>
      <c r="DI316" s="433" t="str">
        <f t="shared" si="298"/>
        <v>E2</v>
      </c>
      <c r="DJ316" s="430" t="str">
        <f t="shared" si="299"/>
        <v>E2</v>
      </c>
      <c r="DK316" s="430" t="str">
        <f t="shared" si="300"/>
        <v>E1</v>
      </c>
      <c r="DL316" s="430" t="str">
        <f t="shared" si="301"/>
        <v>E2</v>
      </c>
    </row>
    <row r="317" spans="1:116" s="448" customFormat="1" ht="6.75" customHeight="1">
      <c r="A317" s="686"/>
      <c r="B317" s="706"/>
      <c r="C317" s="706"/>
      <c r="D317" s="706"/>
      <c r="E317" s="706"/>
      <c r="F317" s="706"/>
      <c r="G317" s="706"/>
      <c r="H317" s="706"/>
      <c r="I317" s="706"/>
      <c r="J317" s="706"/>
      <c r="K317" s="706"/>
      <c r="L317" s="706"/>
      <c r="M317" s="706"/>
      <c r="N317" s="706"/>
      <c r="O317" s="728"/>
      <c r="P317" s="706"/>
      <c r="Q317" s="706"/>
      <c r="R317" s="706"/>
      <c r="S317" s="706"/>
      <c r="T317" s="706"/>
      <c r="U317" s="706"/>
      <c r="V317" s="706"/>
      <c r="W317" s="706"/>
      <c r="X317" s="706"/>
      <c r="Y317" s="706"/>
      <c r="Z317" s="706"/>
      <c r="AA317" s="706"/>
      <c r="AB317" s="706"/>
      <c r="AC317" s="770"/>
      <c r="AD317" s="706"/>
      <c r="AE317" s="706"/>
      <c r="AF317" s="706"/>
      <c r="AG317" s="706"/>
      <c r="AH317" s="706"/>
      <c r="AI317" s="706"/>
      <c r="AJ317" s="706"/>
      <c r="AK317" s="706"/>
      <c r="AL317" s="706"/>
      <c r="AM317" s="706"/>
      <c r="AN317" s="706"/>
      <c r="AO317" s="706"/>
      <c r="AP317" s="706"/>
      <c r="AQ317" s="686"/>
      <c r="AR317" s="706"/>
      <c r="AS317" s="706"/>
      <c r="AT317" s="706"/>
      <c r="AU317" s="706"/>
      <c r="AV317" s="706"/>
      <c r="AW317" s="706"/>
      <c r="AX317" s="706"/>
      <c r="AY317" s="706"/>
      <c r="AZ317" s="706"/>
      <c r="BA317" s="706"/>
      <c r="BB317" s="706"/>
      <c r="BC317" s="706"/>
      <c r="BD317" s="706"/>
      <c r="BE317" s="686"/>
      <c r="BF317" s="706"/>
      <c r="BG317" s="706"/>
      <c r="BH317" s="706"/>
      <c r="BI317" s="706"/>
      <c r="BJ317" s="706"/>
      <c r="BK317" s="706"/>
      <c r="BL317" s="706"/>
      <c r="BM317" s="706"/>
      <c r="BN317" s="706"/>
      <c r="BO317" s="706"/>
      <c r="BP317" s="706"/>
      <c r="BQ317" s="706"/>
      <c r="BR317" s="706"/>
      <c r="BS317" s="686"/>
      <c r="BT317" s="706"/>
      <c r="BU317" s="706"/>
      <c r="BV317" s="706"/>
      <c r="BW317" s="706"/>
      <c r="BX317" s="706"/>
      <c r="BY317" s="706"/>
      <c r="BZ317" s="706"/>
      <c r="CA317" s="706"/>
      <c r="CB317" s="706"/>
      <c r="CC317" s="706"/>
      <c r="CD317" s="706"/>
      <c r="CE317" s="706"/>
      <c r="CF317" s="706"/>
      <c r="CG317" s="686"/>
      <c r="CH317" s="735"/>
      <c r="CI317" s="736"/>
      <c r="CJ317" s="736"/>
      <c r="CK317" s="736"/>
      <c r="CL317" s="736"/>
      <c r="CM317" s="736"/>
      <c r="CN317" s="736"/>
      <c r="CO317" s="736"/>
      <c r="CP317" s="736"/>
      <c r="CQ317" s="736"/>
      <c r="CR317" s="736"/>
      <c r="CS317" s="736"/>
      <c r="CT317" s="736"/>
      <c r="CU317" s="736"/>
      <c r="CV317" s="736"/>
      <c r="CW317" s="736"/>
      <c r="CX317" s="686"/>
      <c r="CY317" s="655"/>
      <c r="CZ317" s="655"/>
      <c r="DA317" s="655"/>
      <c r="DB317" s="655"/>
      <c r="DC317" s="655"/>
      <c r="DD317" s="655"/>
      <c r="DE317" s="655"/>
      <c r="DF317" s="655"/>
      <c r="DG317" s="655"/>
      <c r="DH317" s="655"/>
      <c r="DI317" s="655"/>
      <c r="DJ317" s="655"/>
      <c r="DK317" s="655"/>
      <c r="DL317" s="655"/>
    </row>
    <row r="318" spans="1:116" s="448" customFormat="1" ht="16.5" customHeight="1">
      <c r="A318" s="686"/>
      <c r="B318" s="691" t="s">
        <v>927</v>
      </c>
      <c r="C318" s="691"/>
      <c r="D318" s="441">
        <f>COUNT(J267:J316)</f>
        <v>45</v>
      </c>
      <c r="E318" s="682" t="s">
        <v>928</v>
      </c>
      <c r="F318" s="682"/>
      <c r="G318" s="682"/>
      <c r="H318" s="421">
        <f>COUNTIF(L267:L316,"&gt;=33")</f>
        <v>35</v>
      </c>
      <c r="I318" s="682" t="s">
        <v>943</v>
      </c>
      <c r="J318" s="682"/>
      <c r="K318" s="682"/>
      <c r="L318" s="443">
        <f>COUNTIF(L267:L316,"AB")</f>
        <v>5</v>
      </c>
      <c r="M318" s="444" t="s">
        <v>944</v>
      </c>
      <c r="N318" s="441">
        <f>IF(ISNUMBER(H318),(H318/D318*100),"")</f>
        <v>77.777777777777786</v>
      </c>
      <c r="O318" s="728"/>
      <c r="P318" s="691" t="s">
        <v>927</v>
      </c>
      <c r="Q318" s="691"/>
      <c r="R318" s="441">
        <f>COUNT(X267:X316)</f>
        <v>45</v>
      </c>
      <c r="S318" s="682" t="s">
        <v>928</v>
      </c>
      <c r="T318" s="682"/>
      <c r="U318" s="682"/>
      <c r="V318" s="421">
        <f>COUNTIF(Z267:Z316,"&gt;=33")</f>
        <v>35</v>
      </c>
      <c r="W318" s="682" t="s">
        <v>943</v>
      </c>
      <c r="X318" s="682"/>
      <c r="Y318" s="682"/>
      <c r="Z318" s="443">
        <f>COUNTIF(Z267:Z316,"AB")</f>
        <v>5</v>
      </c>
      <c r="AA318" s="444" t="s">
        <v>944</v>
      </c>
      <c r="AB318" s="441">
        <f>IF(ISNUMBER(V318),(V318/R318*100),"")</f>
        <v>77.777777777777786</v>
      </c>
      <c r="AC318" s="770"/>
      <c r="AD318" s="691" t="s">
        <v>927</v>
      </c>
      <c r="AE318" s="691"/>
      <c r="AF318" s="441">
        <f>COUNT(AG267:AG316)</f>
        <v>50</v>
      </c>
      <c r="AG318" s="682" t="s">
        <v>928</v>
      </c>
      <c r="AH318" s="682"/>
      <c r="AI318" s="682"/>
      <c r="AJ318" s="421">
        <f>COUNTIF(AI267:AI316,"&gt;=33")</f>
        <v>35</v>
      </c>
      <c r="AK318" s="682" t="s">
        <v>943</v>
      </c>
      <c r="AL318" s="682"/>
      <c r="AM318" s="682"/>
      <c r="AN318" s="441">
        <f>COUNTIF(AG267:AG316,"AB")</f>
        <v>0</v>
      </c>
      <c r="AO318" s="444" t="s">
        <v>944</v>
      </c>
      <c r="AP318" s="441">
        <f>IF(ISNUMBER(AF318),(AJ318/AF318*100),"")</f>
        <v>70</v>
      </c>
      <c r="AQ318" s="686"/>
      <c r="AR318" s="691" t="s">
        <v>927</v>
      </c>
      <c r="AS318" s="691"/>
      <c r="AT318" s="441">
        <f>COUNT(AZ267:AZ316)</f>
        <v>50</v>
      </c>
      <c r="AU318" s="682" t="s">
        <v>928</v>
      </c>
      <c r="AV318" s="682"/>
      <c r="AW318" s="682"/>
      <c r="AX318" s="421">
        <f>COUNTIF(BB267:BB316,"&gt;=33")</f>
        <v>35</v>
      </c>
      <c r="AY318" s="682" t="s">
        <v>943</v>
      </c>
      <c r="AZ318" s="682"/>
      <c r="BA318" s="682"/>
      <c r="BB318" s="443">
        <f>COUNTIF(BB267:BB316,"AB")</f>
        <v>0</v>
      </c>
      <c r="BC318" s="444" t="s">
        <v>944</v>
      </c>
      <c r="BD318" s="441">
        <f>IF(ISNUMBER(AX318),(AX318/AT318*100),"")</f>
        <v>70</v>
      </c>
      <c r="BE318" s="686"/>
      <c r="BF318" s="691" t="s">
        <v>927</v>
      </c>
      <c r="BG318" s="691"/>
      <c r="BH318" s="441">
        <f>COUNT(BN267:BN316)</f>
        <v>50</v>
      </c>
      <c r="BI318" s="682" t="s">
        <v>928</v>
      </c>
      <c r="BJ318" s="682"/>
      <c r="BK318" s="682"/>
      <c r="BL318" s="421">
        <f>COUNTIF(BP267:BP316,"&gt;=33")</f>
        <v>35</v>
      </c>
      <c r="BM318" s="682" t="s">
        <v>943</v>
      </c>
      <c r="BN318" s="682"/>
      <c r="BO318" s="682"/>
      <c r="BP318" s="443">
        <f>COUNTIF(BP267:BP316,"AB")</f>
        <v>0</v>
      </c>
      <c r="BQ318" s="444" t="s">
        <v>944</v>
      </c>
      <c r="BR318" s="441">
        <f>IF(ISNUMBER(BL318),(BL318/BH318*100),"")</f>
        <v>70</v>
      </c>
      <c r="BS318" s="686"/>
      <c r="BT318" s="691" t="s">
        <v>927</v>
      </c>
      <c r="BU318" s="691"/>
      <c r="BV318" s="441">
        <f>COUNT(BW267:BW316)</f>
        <v>50</v>
      </c>
      <c r="BW318" s="682" t="s">
        <v>928</v>
      </c>
      <c r="BX318" s="682"/>
      <c r="BY318" s="682"/>
      <c r="BZ318" s="421">
        <f>COUNTIF(BY267:BY316,"&gt;=33")</f>
        <v>40</v>
      </c>
      <c r="CA318" s="682" t="s">
        <v>943</v>
      </c>
      <c r="CB318" s="682"/>
      <c r="CC318" s="682"/>
      <c r="CD318" s="441">
        <f>COUNTIF(BW267:BW316,"AB")</f>
        <v>0</v>
      </c>
      <c r="CE318" s="444" t="s">
        <v>944</v>
      </c>
      <c r="CF318" s="441">
        <f>IF(ISNUMBER(BV318),(BZ318/BV318*100),"")</f>
        <v>80</v>
      </c>
      <c r="CG318" s="686"/>
      <c r="CH318" s="691" t="s">
        <v>927</v>
      </c>
      <c r="CI318" s="691"/>
      <c r="CJ318" s="441">
        <f>COUNT(CK267:CK316)</f>
        <v>45</v>
      </c>
      <c r="CK318" s="682" t="s">
        <v>928</v>
      </c>
      <c r="CL318" s="682"/>
      <c r="CM318" s="682"/>
      <c r="CN318" s="442">
        <f>COUNTIF(CM267:CM316,"&gt;=33")</f>
        <v>0</v>
      </c>
      <c r="CO318" s="682" t="s">
        <v>943</v>
      </c>
      <c r="CP318" s="682"/>
      <c r="CQ318" s="682"/>
      <c r="CR318" s="441">
        <f>COUNTIF(CK267:CK316,"AB")</f>
        <v>5</v>
      </c>
      <c r="CS318" s="444" t="s">
        <v>944</v>
      </c>
      <c r="CT318" s="441">
        <f>IF(ISNUMBER(CJ318),(CN318/CJ318*100),"")</f>
        <v>0</v>
      </c>
      <c r="CU318" s="659">
        <f>CQ318*100/CJ318</f>
        <v>0</v>
      </c>
      <c r="CV318" s="659"/>
      <c r="CW318" s="447"/>
      <c r="CX318" s="686"/>
      <c r="CY318" s="680"/>
      <c r="CZ318" s="396"/>
      <c r="DA318" s="675"/>
      <c r="DB318" s="676"/>
      <c r="DC318" s="676"/>
      <c r="DD318" s="676"/>
      <c r="DE318" s="676"/>
      <c r="DF318" s="676"/>
      <c r="DG318" s="676"/>
      <c r="DH318" s="676"/>
      <c r="DI318" s="676"/>
      <c r="DJ318" s="791"/>
      <c r="DK318" s="791"/>
      <c r="DL318" s="791"/>
    </row>
    <row r="319" spans="1:116" s="448" customFormat="1" ht="22.5" customHeight="1">
      <c r="A319" s="686"/>
      <c r="B319" s="685" t="str">
        <f>$B$63</f>
        <v>SUBJECT TEACHER</v>
      </c>
      <c r="C319" s="685"/>
      <c r="D319" s="656" t="str">
        <f>$D$63</f>
        <v>CLASS TEACHER</v>
      </c>
      <c r="E319" s="656"/>
      <c r="F319" s="656"/>
      <c r="G319" s="656"/>
      <c r="H319" s="656"/>
      <c r="I319" s="702" t="str">
        <f>$I$63</f>
        <v>PRINCIPAL</v>
      </c>
      <c r="J319" s="702"/>
      <c r="K319" s="702"/>
      <c r="L319" s="702"/>
      <c r="M319" s="702"/>
      <c r="N319" s="702"/>
      <c r="O319" s="728"/>
      <c r="P319" s="685" t="str">
        <f>$B$63</f>
        <v>SUBJECT TEACHER</v>
      </c>
      <c r="Q319" s="685"/>
      <c r="R319" s="656" t="str">
        <f>$D$63</f>
        <v>CLASS TEACHER</v>
      </c>
      <c r="S319" s="656"/>
      <c r="T319" s="656"/>
      <c r="U319" s="656"/>
      <c r="V319" s="656"/>
      <c r="W319" s="702" t="str">
        <f>$I$63</f>
        <v>PRINCIPAL</v>
      </c>
      <c r="X319" s="702"/>
      <c r="Y319" s="702"/>
      <c r="Z319" s="702"/>
      <c r="AA319" s="702"/>
      <c r="AB319" s="702"/>
      <c r="AC319" s="770"/>
      <c r="AD319" s="685" t="str">
        <f>$B$63</f>
        <v>SUBJECT TEACHER</v>
      </c>
      <c r="AE319" s="685"/>
      <c r="AF319" s="656" t="str">
        <f>$D$63</f>
        <v>CLASS TEACHER</v>
      </c>
      <c r="AG319" s="656"/>
      <c r="AH319" s="656"/>
      <c r="AI319" s="656"/>
      <c r="AJ319" s="656"/>
      <c r="AK319" s="702" t="str">
        <f>$I$63</f>
        <v>PRINCIPAL</v>
      </c>
      <c r="AL319" s="702"/>
      <c r="AM319" s="702"/>
      <c r="AN319" s="702"/>
      <c r="AO319" s="702"/>
      <c r="AP319" s="702"/>
      <c r="AQ319" s="686"/>
      <c r="AR319" s="685" t="str">
        <f>$B$63</f>
        <v>SUBJECT TEACHER</v>
      </c>
      <c r="AS319" s="685"/>
      <c r="AT319" s="656" t="str">
        <f>$D$63</f>
        <v>CLASS TEACHER</v>
      </c>
      <c r="AU319" s="656"/>
      <c r="AV319" s="656"/>
      <c r="AW319" s="656"/>
      <c r="AX319" s="656"/>
      <c r="AY319" s="702" t="str">
        <f>$I$63</f>
        <v>PRINCIPAL</v>
      </c>
      <c r="AZ319" s="702"/>
      <c r="BA319" s="702"/>
      <c r="BB319" s="702"/>
      <c r="BC319" s="702"/>
      <c r="BD319" s="702"/>
      <c r="BE319" s="686"/>
      <c r="BF319" s="685" t="str">
        <f>$B$63</f>
        <v>SUBJECT TEACHER</v>
      </c>
      <c r="BG319" s="685"/>
      <c r="BH319" s="656" t="str">
        <f>$D$63</f>
        <v>CLASS TEACHER</v>
      </c>
      <c r="BI319" s="656"/>
      <c r="BJ319" s="656"/>
      <c r="BK319" s="656"/>
      <c r="BL319" s="656"/>
      <c r="BM319" s="702" t="str">
        <f>$I$63</f>
        <v>PRINCIPAL</v>
      </c>
      <c r="BN319" s="702"/>
      <c r="BO319" s="702"/>
      <c r="BP319" s="702"/>
      <c r="BQ319" s="702"/>
      <c r="BR319" s="702"/>
      <c r="BS319" s="686"/>
      <c r="BT319" s="685" t="str">
        <f>$B$63</f>
        <v>SUBJECT TEACHER</v>
      </c>
      <c r="BU319" s="685"/>
      <c r="BV319" s="656" t="str">
        <f>$D$63</f>
        <v>CLASS TEACHER</v>
      </c>
      <c r="BW319" s="656"/>
      <c r="BX319" s="656"/>
      <c r="BY319" s="656"/>
      <c r="BZ319" s="656"/>
      <c r="CA319" s="702" t="str">
        <f>$I$63</f>
        <v>PRINCIPAL</v>
      </c>
      <c r="CB319" s="702"/>
      <c r="CC319" s="702"/>
      <c r="CD319" s="702"/>
      <c r="CE319" s="702"/>
      <c r="CF319" s="702"/>
      <c r="CG319" s="686"/>
      <c r="CH319" s="656" t="s">
        <v>54</v>
      </c>
      <c r="CI319" s="656"/>
      <c r="CJ319" s="656" t="s">
        <v>0</v>
      </c>
      <c r="CK319" s="656"/>
      <c r="CL319" s="656"/>
      <c r="CM319" s="656"/>
      <c r="CN319" s="656"/>
      <c r="CO319" s="449"/>
      <c r="CP319" s="656" t="s">
        <v>55</v>
      </c>
      <c r="CQ319" s="656"/>
      <c r="CR319" s="656"/>
      <c r="CS319" s="656"/>
      <c r="CT319" s="656"/>
      <c r="CU319" s="656"/>
      <c r="CV319" s="656"/>
      <c r="CW319" s="656"/>
      <c r="CX319" s="686"/>
      <c r="CY319" s="680" t="s">
        <v>54</v>
      </c>
      <c r="CZ319" s="396"/>
      <c r="DA319" s="675" t="s">
        <v>0</v>
      </c>
      <c r="DB319" s="676"/>
      <c r="DC319" s="676"/>
      <c r="DD319" s="676"/>
      <c r="DE319" s="676"/>
      <c r="DF319" s="676"/>
      <c r="DG319" s="676" t="s">
        <v>55</v>
      </c>
      <c r="DH319" s="676"/>
      <c r="DI319" s="676"/>
      <c r="DJ319" s="791"/>
      <c r="DK319" s="791"/>
      <c r="DL319" s="791"/>
    </row>
    <row r="320" spans="1:116" ht="6" customHeight="1" thickBot="1">
      <c r="A320" s="450"/>
      <c r="O320" s="450"/>
      <c r="AC320" s="537"/>
      <c r="AQ320" s="537"/>
      <c r="BE320" s="537"/>
      <c r="BS320" s="537"/>
      <c r="CG320" s="537"/>
      <c r="CX320" s="537"/>
    </row>
    <row r="321" spans="1:116" s="462" customFormat="1" ht="18" customHeight="1" thickBot="1">
      <c r="A321" s="686"/>
      <c r="B321" s="683" t="str">
        <f>'STUDENT PROFILE'!$D$1</f>
        <v>JAWHAR NAVODAYA VIDYALAYA</v>
      </c>
      <c r="C321" s="683"/>
      <c r="D321" s="683"/>
      <c r="E321" s="683" t="str">
        <f>HOME!$G$6</f>
        <v>MANDYA</v>
      </c>
      <c r="F321" s="683"/>
      <c r="G321" s="683"/>
      <c r="H321" s="683"/>
      <c r="I321" s="683"/>
      <c r="J321" s="708" t="s">
        <v>53</v>
      </c>
      <c r="K321" s="708"/>
      <c r="L321" s="683" t="str">
        <f>HOME!$G$4</f>
        <v>HYDERABAD</v>
      </c>
      <c r="M321" s="683"/>
      <c r="N321" s="683"/>
      <c r="O321" s="728"/>
      <c r="P321" s="683" t="str">
        <f>'STUDENT PROFILE'!$D$1</f>
        <v>JAWHAR NAVODAYA VIDYALAYA</v>
      </c>
      <c r="Q321" s="683"/>
      <c r="R321" s="683"/>
      <c r="S321" s="683" t="str">
        <f>HOME!$G$6</f>
        <v>MANDYA</v>
      </c>
      <c r="T321" s="683"/>
      <c r="U321" s="683"/>
      <c r="V321" s="683"/>
      <c r="W321" s="683"/>
      <c r="X321" s="708" t="s">
        <v>53</v>
      </c>
      <c r="Y321" s="708"/>
      <c r="Z321" s="683" t="str">
        <f>HOME!$G$4</f>
        <v>HYDERABAD</v>
      </c>
      <c r="AA321" s="683"/>
      <c r="AB321" s="683"/>
      <c r="AC321" s="686"/>
      <c r="AD321" s="683" t="str">
        <f>'STUDENT PROFILE'!$D$1</f>
        <v>JAWHAR NAVODAYA VIDYALAYA</v>
      </c>
      <c r="AE321" s="683"/>
      <c r="AF321" s="683"/>
      <c r="AG321" s="683" t="str">
        <f>HOME!$G$6</f>
        <v>MANDYA</v>
      </c>
      <c r="AH321" s="683"/>
      <c r="AI321" s="683"/>
      <c r="AJ321" s="683"/>
      <c r="AK321" s="683"/>
      <c r="AL321" s="708" t="s">
        <v>53</v>
      </c>
      <c r="AM321" s="708"/>
      <c r="AN321" s="683" t="str">
        <f>HOME!$G$4</f>
        <v>HYDERABAD</v>
      </c>
      <c r="AO321" s="683"/>
      <c r="AP321" s="683"/>
      <c r="AQ321" s="686"/>
      <c r="AR321" s="683" t="str">
        <f>'STUDENT PROFILE'!$D$1</f>
        <v>JAWHAR NAVODAYA VIDYALAYA</v>
      </c>
      <c r="AS321" s="683"/>
      <c r="AT321" s="683"/>
      <c r="AU321" s="683" t="str">
        <f>HOME!$G$6</f>
        <v>MANDYA</v>
      </c>
      <c r="AV321" s="683"/>
      <c r="AW321" s="683"/>
      <c r="AX321" s="683"/>
      <c r="AY321" s="683"/>
      <c r="AZ321" s="708" t="s">
        <v>53</v>
      </c>
      <c r="BA321" s="708"/>
      <c r="BB321" s="683" t="str">
        <f>HOME!$G$4</f>
        <v>HYDERABAD</v>
      </c>
      <c r="BC321" s="683"/>
      <c r="BD321" s="683"/>
      <c r="BE321" s="686"/>
      <c r="BF321" s="683" t="str">
        <f>'STUDENT PROFILE'!$D$1</f>
        <v>JAWHAR NAVODAYA VIDYALAYA</v>
      </c>
      <c r="BG321" s="683"/>
      <c r="BH321" s="683"/>
      <c r="BI321" s="683" t="str">
        <f>HOME!$G$6</f>
        <v>MANDYA</v>
      </c>
      <c r="BJ321" s="683"/>
      <c r="BK321" s="683"/>
      <c r="BL321" s="683"/>
      <c r="BM321" s="683"/>
      <c r="BN321" s="708" t="s">
        <v>53</v>
      </c>
      <c r="BO321" s="708"/>
      <c r="BP321" s="683" t="str">
        <f>HOME!$G$4</f>
        <v>HYDERABAD</v>
      </c>
      <c r="BQ321" s="683"/>
      <c r="BR321" s="683"/>
      <c r="BS321" s="686"/>
      <c r="BT321" s="683" t="str">
        <f>'STUDENT PROFILE'!$D$1</f>
        <v>JAWHAR NAVODAYA VIDYALAYA</v>
      </c>
      <c r="BU321" s="683"/>
      <c r="BV321" s="683"/>
      <c r="BW321" s="683" t="str">
        <f>HOME!$G$6</f>
        <v>MANDYA</v>
      </c>
      <c r="BX321" s="683"/>
      <c r="BY321" s="683"/>
      <c r="BZ321" s="683"/>
      <c r="CA321" s="683"/>
      <c r="CB321" s="708" t="s">
        <v>53</v>
      </c>
      <c r="CC321" s="708"/>
      <c r="CD321" s="683" t="str">
        <f>HOME!$G$4</f>
        <v>HYDERABAD</v>
      </c>
      <c r="CE321" s="683"/>
      <c r="CF321" s="683"/>
      <c r="CG321" s="686"/>
      <c r="CH321" s="763" t="str">
        <f>'STUDENT PROFILE'!$D$1</f>
        <v>JAWHAR NAVODAYA VIDYALAYA</v>
      </c>
      <c r="CI321" s="738"/>
      <c r="CJ321" s="738"/>
      <c r="CK321" s="738"/>
      <c r="CL321" s="738"/>
      <c r="CM321" s="739"/>
      <c r="CN321" s="737" t="str">
        <f>BW321</f>
        <v>MANDYA</v>
      </c>
      <c r="CO321" s="738"/>
      <c r="CP321" s="738"/>
      <c r="CQ321" s="739"/>
      <c r="CR321" s="737" t="str">
        <f>CB321</f>
        <v>REGION</v>
      </c>
      <c r="CS321" s="738"/>
      <c r="CT321" s="739"/>
      <c r="CU321" s="660" t="str">
        <f>CD321</f>
        <v>HYDERABAD</v>
      </c>
      <c r="CV321" s="661"/>
      <c r="CW321" s="662"/>
      <c r="CX321" s="686"/>
      <c r="CY321" s="655" t="str">
        <f>'STUDENT PROFILE'!$D$1</f>
        <v>JAWHAR NAVODAYA VIDYALAYA</v>
      </c>
      <c r="CZ321" s="655"/>
      <c r="DA321" s="655"/>
      <c r="DB321" s="655"/>
      <c r="DC321" s="655"/>
      <c r="DD321" s="655" t="str">
        <f>CN321</f>
        <v>MANDYA</v>
      </c>
      <c r="DE321" s="655"/>
      <c r="DF321" s="655"/>
      <c r="DG321" s="655" t="str">
        <f>CR321</f>
        <v>REGION</v>
      </c>
      <c r="DH321" s="655"/>
      <c r="DI321" s="655"/>
      <c r="DJ321" s="655" t="str">
        <f>CU321</f>
        <v>HYDERABAD</v>
      </c>
      <c r="DK321" s="655"/>
      <c r="DL321" s="655"/>
    </row>
    <row r="322" spans="1:116" s="448" customFormat="1" ht="18" customHeight="1">
      <c r="A322" s="686"/>
      <c r="B322" s="792"/>
      <c r="C322" s="394" t="s">
        <v>25</v>
      </c>
      <c r="D322" s="698" t="str">
        <f>'STUDENT PROFILE'!$L$2</f>
        <v>VIII B</v>
      </c>
      <c r="E322" s="698"/>
      <c r="F322" s="698"/>
      <c r="G322" s="698"/>
      <c r="H322" s="698"/>
      <c r="I322" s="698"/>
      <c r="J322" s="698"/>
      <c r="K322" s="698"/>
      <c r="L322" s="699"/>
      <c r="M322" s="776" t="s">
        <v>929</v>
      </c>
      <c r="N322" s="777"/>
      <c r="O322" s="728"/>
      <c r="P322" s="792"/>
      <c r="Q322" s="394" t="s">
        <v>25</v>
      </c>
      <c r="R322" s="698" t="str">
        <f>'STUDENT PROFILE'!$L$2</f>
        <v>VIII B</v>
      </c>
      <c r="S322" s="698"/>
      <c r="T322" s="698"/>
      <c r="U322" s="698"/>
      <c r="V322" s="698"/>
      <c r="W322" s="698"/>
      <c r="X322" s="698"/>
      <c r="Y322" s="698"/>
      <c r="Z322" s="699"/>
      <c r="AA322" s="663" t="s">
        <v>929</v>
      </c>
      <c r="AB322" s="664"/>
      <c r="AC322" s="686"/>
      <c r="AD322" s="707"/>
      <c r="AE322" s="394" t="s">
        <v>25</v>
      </c>
      <c r="AF322" s="859" t="str">
        <f>'STUDENT PROFILE'!$L$2</f>
        <v>VIII B</v>
      </c>
      <c r="AG322" s="859"/>
      <c r="AH322" s="859"/>
      <c r="AI322" s="859"/>
      <c r="AJ322" s="859"/>
      <c r="AK322" s="859"/>
      <c r="AL322" s="859"/>
      <c r="AM322" s="859"/>
      <c r="AN322" s="860"/>
      <c r="AO322" s="663" t="s">
        <v>929</v>
      </c>
      <c r="AP322" s="664"/>
      <c r="AQ322" s="686"/>
      <c r="AR322" s="792"/>
      <c r="AS322" s="394" t="s">
        <v>25</v>
      </c>
      <c r="AT322" s="698" t="str">
        <f>'STUDENT PROFILE'!$L$2</f>
        <v>VIII B</v>
      </c>
      <c r="AU322" s="698"/>
      <c r="AV322" s="698"/>
      <c r="AW322" s="698"/>
      <c r="AX322" s="698"/>
      <c r="AY322" s="698"/>
      <c r="AZ322" s="698"/>
      <c r="BA322" s="698"/>
      <c r="BB322" s="699"/>
      <c r="BC322" s="663" t="s">
        <v>929</v>
      </c>
      <c r="BD322" s="664"/>
      <c r="BE322" s="686"/>
      <c r="BF322" s="792"/>
      <c r="BG322" s="394" t="s">
        <v>25</v>
      </c>
      <c r="BH322" s="698" t="str">
        <f>'STUDENT PROFILE'!$L$2</f>
        <v>VIII B</v>
      </c>
      <c r="BI322" s="698"/>
      <c r="BJ322" s="698"/>
      <c r="BK322" s="698"/>
      <c r="BL322" s="698"/>
      <c r="BM322" s="698"/>
      <c r="BN322" s="698"/>
      <c r="BO322" s="698"/>
      <c r="BP322" s="699"/>
      <c r="BQ322" s="663" t="s">
        <v>929</v>
      </c>
      <c r="BR322" s="664"/>
      <c r="BS322" s="686"/>
      <c r="BT322" s="707"/>
      <c r="BU322" s="395" t="s">
        <v>25</v>
      </c>
      <c r="BV322" s="698" t="str">
        <f>'STUDENT PROFILE'!$L$2</f>
        <v>VIII B</v>
      </c>
      <c r="BW322" s="698"/>
      <c r="BX322" s="698"/>
      <c r="BY322" s="698"/>
      <c r="BZ322" s="698"/>
      <c r="CA322" s="698"/>
      <c r="CB322" s="698"/>
      <c r="CC322" s="698"/>
      <c r="CD322" s="699"/>
      <c r="CE322" s="663" t="s">
        <v>929</v>
      </c>
      <c r="CF322" s="664"/>
      <c r="CG322" s="686"/>
      <c r="CH322" s="680"/>
      <c r="CI322" s="396" t="s">
        <v>25</v>
      </c>
      <c r="CJ322" s="669" t="str">
        <f>'STUDENT PROFILE'!$L$2</f>
        <v>VIII B</v>
      </c>
      <c r="CK322" s="669"/>
      <c r="CL322" s="669"/>
      <c r="CM322" s="669"/>
      <c r="CN322" s="669"/>
      <c r="CO322" s="669"/>
      <c r="CP322" s="669"/>
      <c r="CQ322" s="669"/>
      <c r="CR322" s="669"/>
      <c r="CS322" s="669"/>
      <c r="CT322" s="669"/>
      <c r="CU322" s="669"/>
      <c r="CV322" s="663" t="s">
        <v>929</v>
      </c>
      <c r="CW322" s="664"/>
      <c r="CX322" s="686"/>
      <c r="CY322" s="680"/>
      <c r="CZ322" s="396" t="s">
        <v>25</v>
      </c>
      <c r="DA322" s="675" t="str">
        <f>'STUDENT PROFILE'!$L$2</f>
        <v>VIII B</v>
      </c>
      <c r="DB322" s="676"/>
      <c r="DC322" s="676"/>
      <c r="DD322" s="676"/>
      <c r="DE322" s="676"/>
      <c r="DF322" s="676"/>
      <c r="DG322" s="676"/>
      <c r="DH322" s="676"/>
      <c r="DI322" s="676"/>
      <c r="DJ322" s="791" t="s">
        <v>929</v>
      </c>
      <c r="DK322" s="791"/>
      <c r="DL322" s="791"/>
    </row>
    <row r="323" spans="1:116" s="448" customFormat="1" ht="18" customHeight="1">
      <c r="A323" s="686"/>
      <c r="B323" s="792"/>
      <c r="C323" s="397" t="s">
        <v>28</v>
      </c>
      <c r="D323" s="669" t="str">
        <f>HOME!$B$20</f>
        <v>SOCIAL STUDIES</v>
      </c>
      <c r="E323" s="669"/>
      <c r="F323" s="669"/>
      <c r="G323" s="669"/>
      <c r="H323" s="669"/>
      <c r="I323" s="669"/>
      <c r="J323" s="669"/>
      <c r="K323" s="669"/>
      <c r="L323" s="697"/>
      <c r="M323" s="778"/>
      <c r="N323" s="779"/>
      <c r="O323" s="728"/>
      <c r="P323" s="792"/>
      <c r="Q323" s="397" t="s">
        <v>28</v>
      </c>
      <c r="R323" s="669" t="str">
        <f>$D323</f>
        <v>SOCIAL STUDIES</v>
      </c>
      <c r="S323" s="669"/>
      <c r="T323" s="669"/>
      <c r="U323" s="669"/>
      <c r="V323" s="669"/>
      <c r="W323" s="669"/>
      <c r="X323" s="669"/>
      <c r="Y323" s="669"/>
      <c r="Z323" s="697"/>
      <c r="AA323" s="665"/>
      <c r="AB323" s="666"/>
      <c r="AC323" s="686"/>
      <c r="AD323" s="704"/>
      <c r="AE323" s="397" t="s">
        <v>28</v>
      </c>
      <c r="AF323" s="669" t="str">
        <f>$D323</f>
        <v>SOCIAL STUDIES</v>
      </c>
      <c r="AG323" s="669"/>
      <c r="AH323" s="669"/>
      <c r="AI323" s="669"/>
      <c r="AJ323" s="669"/>
      <c r="AK323" s="669"/>
      <c r="AL323" s="669"/>
      <c r="AM323" s="669"/>
      <c r="AN323" s="697"/>
      <c r="AO323" s="665"/>
      <c r="AP323" s="666"/>
      <c r="AQ323" s="686"/>
      <c r="AR323" s="792"/>
      <c r="AS323" s="397" t="s">
        <v>28</v>
      </c>
      <c r="AT323" s="669" t="str">
        <f>$D323</f>
        <v>SOCIAL STUDIES</v>
      </c>
      <c r="AU323" s="669"/>
      <c r="AV323" s="669"/>
      <c r="AW323" s="669"/>
      <c r="AX323" s="669"/>
      <c r="AY323" s="669"/>
      <c r="AZ323" s="669"/>
      <c r="BA323" s="669"/>
      <c r="BB323" s="697"/>
      <c r="BC323" s="665"/>
      <c r="BD323" s="666"/>
      <c r="BE323" s="686"/>
      <c r="BF323" s="792"/>
      <c r="BG323" s="397" t="s">
        <v>28</v>
      </c>
      <c r="BH323" s="669" t="str">
        <f>$D323</f>
        <v>SOCIAL STUDIES</v>
      </c>
      <c r="BI323" s="669"/>
      <c r="BJ323" s="669"/>
      <c r="BK323" s="669"/>
      <c r="BL323" s="669"/>
      <c r="BM323" s="669"/>
      <c r="BN323" s="669"/>
      <c r="BO323" s="669"/>
      <c r="BP323" s="697"/>
      <c r="BQ323" s="665"/>
      <c r="BR323" s="666"/>
      <c r="BS323" s="686"/>
      <c r="BT323" s="704"/>
      <c r="BU323" s="398" t="s">
        <v>28</v>
      </c>
      <c r="BV323" s="669" t="str">
        <f>$D323</f>
        <v>SOCIAL STUDIES</v>
      </c>
      <c r="BW323" s="669"/>
      <c r="BX323" s="669"/>
      <c r="BY323" s="669"/>
      <c r="BZ323" s="669"/>
      <c r="CA323" s="669"/>
      <c r="CB323" s="669"/>
      <c r="CC323" s="669"/>
      <c r="CD323" s="697"/>
      <c r="CE323" s="665"/>
      <c r="CF323" s="666"/>
      <c r="CG323" s="686"/>
      <c r="CH323" s="680"/>
      <c r="CI323" s="396" t="s">
        <v>28</v>
      </c>
      <c r="CJ323" s="669" t="str">
        <f>$D323</f>
        <v>SOCIAL STUDIES</v>
      </c>
      <c r="CK323" s="669"/>
      <c r="CL323" s="669"/>
      <c r="CM323" s="669"/>
      <c r="CN323" s="669"/>
      <c r="CO323" s="669"/>
      <c r="CP323" s="669"/>
      <c r="CQ323" s="669"/>
      <c r="CR323" s="669"/>
      <c r="CS323" s="669"/>
      <c r="CT323" s="669"/>
      <c r="CU323" s="669"/>
      <c r="CV323" s="665"/>
      <c r="CW323" s="666"/>
      <c r="CX323" s="686"/>
      <c r="CY323" s="680"/>
      <c r="CZ323" s="396" t="s">
        <v>28</v>
      </c>
      <c r="DA323" s="675" t="str">
        <f>$D323</f>
        <v>SOCIAL STUDIES</v>
      </c>
      <c r="DB323" s="676"/>
      <c r="DC323" s="676"/>
      <c r="DD323" s="676"/>
      <c r="DE323" s="676"/>
      <c r="DF323" s="676"/>
      <c r="DG323" s="676"/>
      <c r="DH323" s="676"/>
      <c r="DI323" s="676"/>
      <c r="DJ323" s="791"/>
      <c r="DK323" s="791"/>
      <c r="DL323" s="791"/>
    </row>
    <row r="324" spans="1:116" s="448" customFormat="1" ht="18" customHeight="1">
      <c r="A324" s="686"/>
      <c r="B324" s="792"/>
      <c r="C324" s="398" t="s">
        <v>27</v>
      </c>
      <c r="D324" s="669" t="str">
        <f>HOME!G8</f>
        <v>2016-17</v>
      </c>
      <c r="E324" s="669"/>
      <c r="F324" s="669"/>
      <c r="G324" s="669"/>
      <c r="H324" s="669"/>
      <c r="I324" s="669"/>
      <c r="J324" s="669"/>
      <c r="K324" s="669"/>
      <c r="L324" s="697"/>
      <c r="M324" s="778"/>
      <c r="N324" s="779"/>
      <c r="O324" s="728"/>
      <c r="P324" s="792"/>
      <c r="Q324" s="398" t="s">
        <v>27</v>
      </c>
      <c r="R324" s="669" t="str">
        <f>D324</f>
        <v>2016-17</v>
      </c>
      <c r="S324" s="669"/>
      <c r="T324" s="669"/>
      <c r="U324" s="669"/>
      <c r="V324" s="669"/>
      <c r="W324" s="669"/>
      <c r="X324" s="669"/>
      <c r="Y324" s="669"/>
      <c r="Z324" s="697"/>
      <c r="AA324" s="665"/>
      <c r="AB324" s="666"/>
      <c r="AC324" s="686"/>
      <c r="AD324" s="704"/>
      <c r="AE324" s="398" t="s">
        <v>27</v>
      </c>
      <c r="AF324" s="669" t="str">
        <f>AF260</f>
        <v>2016-17</v>
      </c>
      <c r="AG324" s="669"/>
      <c r="AH324" s="669"/>
      <c r="AI324" s="669"/>
      <c r="AJ324" s="669"/>
      <c r="AK324" s="669"/>
      <c r="AL324" s="669"/>
      <c r="AM324" s="669"/>
      <c r="AN324" s="697"/>
      <c r="AO324" s="665"/>
      <c r="AP324" s="666"/>
      <c r="AQ324" s="686"/>
      <c r="AR324" s="792"/>
      <c r="AS324" s="398" t="s">
        <v>27</v>
      </c>
      <c r="AT324" s="669" t="str">
        <f>AF324</f>
        <v>2016-17</v>
      </c>
      <c r="AU324" s="669"/>
      <c r="AV324" s="669"/>
      <c r="AW324" s="669"/>
      <c r="AX324" s="669"/>
      <c r="AY324" s="669"/>
      <c r="AZ324" s="669"/>
      <c r="BA324" s="669"/>
      <c r="BB324" s="697"/>
      <c r="BC324" s="665"/>
      <c r="BD324" s="666"/>
      <c r="BE324" s="686"/>
      <c r="BF324" s="792"/>
      <c r="BG324" s="398" t="s">
        <v>27</v>
      </c>
      <c r="BH324" s="669" t="str">
        <f>AT324</f>
        <v>2016-17</v>
      </c>
      <c r="BI324" s="669"/>
      <c r="BJ324" s="669"/>
      <c r="BK324" s="669"/>
      <c r="BL324" s="669"/>
      <c r="BM324" s="669"/>
      <c r="BN324" s="669"/>
      <c r="BO324" s="669"/>
      <c r="BP324" s="697"/>
      <c r="BQ324" s="665"/>
      <c r="BR324" s="666"/>
      <c r="BS324" s="686"/>
      <c r="BT324" s="704"/>
      <c r="BU324" s="398" t="s">
        <v>27</v>
      </c>
      <c r="BV324" s="669" t="str">
        <f>BH324</f>
        <v>2016-17</v>
      </c>
      <c r="BW324" s="669"/>
      <c r="BX324" s="669"/>
      <c r="BY324" s="669"/>
      <c r="BZ324" s="669"/>
      <c r="CA324" s="669"/>
      <c r="CB324" s="669"/>
      <c r="CC324" s="669"/>
      <c r="CD324" s="697"/>
      <c r="CE324" s="665"/>
      <c r="CF324" s="666"/>
      <c r="CG324" s="686"/>
      <c r="CH324" s="680"/>
      <c r="CI324" s="399" t="s">
        <v>27</v>
      </c>
      <c r="CJ324" s="669" t="str">
        <f>BV324</f>
        <v>2016-17</v>
      </c>
      <c r="CK324" s="669"/>
      <c r="CL324" s="669"/>
      <c r="CM324" s="669"/>
      <c r="CN324" s="669"/>
      <c r="CO324" s="669"/>
      <c r="CP324" s="669"/>
      <c r="CQ324" s="669"/>
      <c r="CR324" s="669"/>
      <c r="CS324" s="669"/>
      <c r="CT324" s="669"/>
      <c r="CU324" s="669"/>
      <c r="CV324" s="665"/>
      <c r="CW324" s="666"/>
      <c r="CX324" s="686"/>
      <c r="CY324" s="680"/>
      <c r="CZ324" s="399" t="s">
        <v>27</v>
      </c>
      <c r="DA324" s="675" t="str">
        <f>CJ324</f>
        <v>2016-17</v>
      </c>
      <c r="DB324" s="676"/>
      <c r="DC324" s="676"/>
      <c r="DD324" s="676"/>
      <c r="DE324" s="676"/>
      <c r="DF324" s="676"/>
      <c r="DG324" s="676"/>
      <c r="DH324" s="676"/>
      <c r="DI324" s="676"/>
      <c r="DJ324" s="791"/>
      <c r="DK324" s="791"/>
      <c r="DL324" s="791"/>
    </row>
    <row r="325" spans="1:116" ht="18" customHeight="1" thickBot="1">
      <c r="A325" s="686"/>
      <c r="B325" s="793"/>
      <c r="C325" s="400" t="s">
        <v>26</v>
      </c>
      <c r="D325" s="401">
        <f>K330</f>
        <v>80</v>
      </c>
      <c r="E325" s="701" t="s">
        <v>74</v>
      </c>
      <c r="F325" s="701"/>
      <c r="G325" s="701"/>
      <c r="H325" s="701"/>
      <c r="I325" s="701"/>
      <c r="J325" s="701"/>
      <c r="K325" s="714">
        <v>0.1</v>
      </c>
      <c r="L325" s="715"/>
      <c r="M325" s="780"/>
      <c r="N325" s="781"/>
      <c r="O325" s="728"/>
      <c r="P325" s="793"/>
      <c r="Q325" s="400" t="s">
        <v>26</v>
      </c>
      <c r="R325" s="401">
        <f>Y330</f>
        <v>80</v>
      </c>
      <c r="S325" s="701" t="s">
        <v>74</v>
      </c>
      <c r="T325" s="701"/>
      <c r="U325" s="701"/>
      <c r="V325" s="701"/>
      <c r="W325" s="701"/>
      <c r="X325" s="701"/>
      <c r="Y325" s="714">
        <v>0.1</v>
      </c>
      <c r="Z325" s="715"/>
      <c r="AA325" s="667"/>
      <c r="AB325" s="668"/>
      <c r="AC325" s="686"/>
      <c r="AD325" s="705"/>
      <c r="AE325" s="400" t="s">
        <v>26</v>
      </c>
      <c r="AF325" s="401">
        <f>AH330</f>
        <v>90</v>
      </c>
      <c r="AG325" s="715" t="s">
        <v>74</v>
      </c>
      <c r="AH325" s="715"/>
      <c r="AI325" s="715"/>
      <c r="AJ325" s="715"/>
      <c r="AK325" s="715"/>
      <c r="AL325" s="715"/>
      <c r="AM325" s="714">
        <v>0.3</v>
      </c>
      <c r="AN325" s="715"/>
      <c r="AO325" s="667"/>
      <c r="AP325" s="668"/>
      <c r="AQ325" s="686"/>
      <c r="AR325" s="793"/>
      <c r="AS325" s="400" t="s">
        <v>26</v>
      </c>
      <c r="AT325" s="401">
        <f>BA330</f>
        <v>80</v>
      </c>
      <c r="AU325" s="701" t="s">
        <v>74</v>
      </c>
      <c r="AV325" s="701"/>
      <c r="AW325" s="701"/>
      <c r="AX325" s="701"/>
      <c r="AY325" s="701"/>
      <c r="AZ325" s="701"/>
      <c r="BA325" s="714">
        <v>0.1</v>
      </c>
      <c r="BB325" s="715"/>
      <c r="BC325" s="667"/>
      <c r="BD325" s="668"/>
      <c r="BE325" s="686"/>
      <c r="BF325" s="793"/>
      <c r="BG325" s="400" t="s">
        <v>26</v>
      </c>
      <c r="BH325" s="401">
        <f>BO330</f>
        <v>80</v>
      </c>
      <c r="BI325" s="701" t="s">
        <v>74</v>
      </c>
      <c r="BJ325" s="701"/>
      <c r="BK325" s="701"/>
      <c r="BL325" s="701"/>
      <c r="BM325" s="701"/>
      <c r="BN325" s="701"/>
      <c r="BO325" s="714">
        <v>0.1</v>
      </c>
      <c r="BP325" s="715"/>
      <c r="BQ325" s="667"/>
      <c r="BR325" s="668"/>
      <c r="BS325" s="686"/>
      <c r="BT325" s="705"/>
      <c r="BU325" s="400" t="s">
        <v>26</v>
      </c>
      <c r="BV325" s="401">
        <f>BX330</f>
        <v>90</v>
      </c>
      <c r="BW325" s="715" t="s">
        <v>74</v>
      </c>
      <c r="BX325" s="715"/>
      <c r="BY325" s="715"/>
      <c r="BZ325" s="715"/>
      <c r="CA325" s="715"/>
      <c r="CB325" s="715"/>
      <c r="CC325" s="714">
        <v>0.3</v>
      </c>
      <c r="CD325" s="715"/>
      <c r="CE325" s="667"/>
      <c r="CF325" s="668"/>
      <c r="CG325" s="686"/>
      <c r="CH325" s="681"/>
      <c r="CI325" s="658" t="s">
        <v>85</v>
      </c>
      <c r="CJ325" s="658"/>
      <c r="CK325" s="658"/>
      <c r="CL325" s="658"/>
      <c r="CM325" s="658"/>
      <c r="CN325" s="658"/>
      <c r="CO325" s="658"/>
      <c r="CP325" s="658"/>
      <c r="CQ325" s="658"/>
      <c r="CR325" s="658"/>
      <c r="CS325" s="658"/>
      <c r="CT325" s="658"/>
      <c r="CU325" s="658"/>
      <c r="CV325" s="667"/>
      <c r="CW325" s="668"/>
      <c r="CX325" s="686"/>
      <c r="CY325" s="681"/>
      <c r="CZ325" s="789" t="s">
        <v>86</v>
      </c>
      <c r="DA325" s="790"/>
      <c r="DB325" s="790"/>
      <c r="DC325" s="790"/>
      <c r="DD325" s="790"/>
      <c r="DE325" s="790"/>
      <c r="DF325" s="790"/>
      <c r="DG325" s="790"/>
      <c r="DH325" s="790"/>
      <c r="DI325" s="790"/>
      <c r="DJ325" s="791"/>
      <c r="DK325" s="791"/>
      <c r="DL325" s="791"/>
    </row>
    <row r="326" spans="1:116" ht="6" customHeight="1">
      <c r="A326" s="686"/>
      <c r="B326" s="402"/>
      <c r="C326" s="403"/>
      <c r="D326" s="404"/>
      <c r="E326" s="405"/>
      <c r="F326" s="405"/>
      <c r="G326" s="405"/>
      <c r="H326" s="405"/>
      <c r="I326" s="405"/>
      <c r="J326" s="405"/>
      <c r="K326" s="406"/>
      <c r="L326" s="411"/>
      <c r="M326" s="408"/>
      <c r="N326" s="408"/>
      <c r="O326" s="728"/>
      <c r="P326" s="402"/>
      <c r="Q326" s="403"/>
      <c r="R326" s="404"/>
      <c r="S326" s="405"/>
      <c r="T326" s="405"/>
      <c r="U326" s="405"/>
      <c r="V326" s="405"/>
      <c r="W326" s="405"/>
      <c r="X326" s="405"/>
      <c r="Y326" s="406"/>
      <c r="Z326" s="411"/>
      <c r="AA326" s="408"/>
      <c r="AB326" s="408"/>
      <c r="AC326" s="686"/>
      <c r="AD326" s="402"/>
      <c r="AE326" s="403"/>
      <c r="AF326" s="404"/>
      <c r="AG326" s="409"/>
      <c r="AH326" s="410"/>
      <c r="AI326" s="411"/>
      <c r="AJ326" s="408"/>
      <c r="AK326" s="408"/>
      <c r="AL326" s="408"/>
      <c r="AM326" s="408"/>
      <c r="AN326" s="408"/>
      <c r="AO326" s="408"/>
      <c r="AP326" s="408"/>
      <c r="AQ326" s="686"/>
      <c r="AR326" s="402"/>
      <c r="AS326" s="403"/>
      <c r="AT326" s="404"/>
      <c r="AU326" s="405"/>
      <c r="AV326" s="405"/>
      <c r="AW326" s="405"/>
      <c r="AX326" s="405"/>
      <c r="AY326" s="405"/>
      <c r="AZ326" s="405"/>
      <c r="BA326" s="406"/>
      <c r="BB326" s="411"/>
      <c r="BC326" s="408"/>
      <c r="BD326" s="408"/>
      <c r="BE326" s="686"/>
      <c r="BF326" s="402"/>
      <c r="BG326" s="403"/>
      <c r="BH326" s="404"/>
      <c r="BI326" s="405"/>
      <c r="BJ326" s="405"/>
      <c r="BK326" s="405"/>
      <c r="BL326" s="405"/>
      <c r="BM326" s="405"/>
      <c r="BN326" s="405"/>
      <c r="BO326" s="406"/>
      <c r="BP326" s="411"/>
      <c r="BQ326" s="408"/>
      <c r="BR326" s="408"/>
      <c r="BS326" s="686"/>
      <c r="BT326" s="402"/>
      <c r="BU326" s="403"/>
      <c r="BV326" s="404"/>
      <c r="BW326" s="409"/>
      <c r="BX326" s="410"/>
      <c r="BY326" s="411"/>
      <c r="BZ326" s="408"/>
      <c r="CA326" s="408"/>
      <c r="CB326" s="408"/>
      <c r="CC326" s="408"/>
      <c r="CD326" s="408"/>
      <c r="CE326" s="408"/>
      <c r="CF326" s="408"/>
      <c r="CG326" s="686"/>
      <c r="CH326" s="402"/>
      <c r="CI326" s="403"/>
      <c r="CJ326" s="404"/>
      <c r="CK326" s="409"/>
      <c r="CL326" s="410"/>
      <c r="CM326" s="411"/>
      <c r="CN326" s="408"/>
      <c r="CO326" s="408"/>
      <c r="CP326" s="408"/>
      <c r="CQ326" s="408"/>
      <c r="CR326" s="408"/>
      <c r="CS326" s="408"/>
      <c r="CT326" s="408"/>
      <c r="CU326" s="412"/>
      <c r="CV326" s="412"/>
      <c r="CW326" s="412"/>
      <c r="CX326" s="686"/>
      <c r="CY326" s="402"/>
      <c r="CZ326" s="403"/>
      <c r="DA326" s="404"/>
      <c r="DB326" s="409"/>
      <c r="DC326" s="410"/>
      <c r="DD326" s="411"/>
      <c r="DE326" s="408"/>
      <c r="DF326" s="408"/>
      <c r="DG326" s="408"/>
      <c r="DH326" s="408"/>
      <c r="DI326" s="408"/>
      <c r="DJ326" s="408"/>
      <c r="DK326" s="408"/>
      <c r="DL326" s="412"/>
    </row>
    <row r="327" spans="1:116" ht="20.25" customHeight="1">
      <c r="A327" s="686"/>
      <c r="B327" s="687" t="s">
        <v>35</v>
      </c>
      <c r="C327" s="677" t="s">
        <v>21</v>
      </c>
      <c r="D327" s="709" t="s">
        <v>22</v>
      </c>
      <c r="E327" s="712" t="s">
        <v>68</v>
      </c>
      <c r="F327" s="712"/>
      <c r="G327" s="712"/>
      <c r="H327" s="712"/>
      <c r="I327" s="712"/>
      <c r="J327" s="712"/>
      <c r="K327" s="712"/>
      <c r="L327" s="713"/>
      <c r="M327" s="692" t="s">
        <v>41</v>
      </c>
      <c r="N327" s="692" t="s">
        <v>67</v>
      </c>
      <c r="O327" s="728"/>
      <c r="P327" s="687" t="s">
        <v>35</v>
      </c>
      <c r="Q327" s="677" t="s">
        <v>21</v>
      </c>
      <c r="R327" s="709" t="s">
        <v>22</v>
      </c>
      <c r="S327" s="712" t="s">
        <v>69</v>
      </c>
      <c r="T327" s="712"/>
      <c r="U327" s="712"/>
      <c r="V327" s="712"/>
      <c r="W327" s="712"/>
      <c r="X327" s="712"/>
      <c r="Y327" s="712"/>
      <c r="Z327" s="713"/>
      <c r="AA327" s="692" t="s">
        <v>41</v>
      </c>
      <c r="AB327" s="692" t="s">
        <v>67</v>
      </c>
      <c r="AC327" s="686"/>
      <c r="AD327" s="687" t="s">
        <v>35</v>
      </c>
      <c r="AE327" s="677" t="s">
        <v>21</v>
      </c>
      <c r="AF327" s="709" t="s">
        <v>22</v>
      </c>
      <c r="AG327" s="712" t="s">
        <v>70</v>
      </c>
      <c r="AH327" s="712"/>
      <c r="AI327" s="713"/>
      <c r="AJ327" s="722" t="s">
        <v>41</v>
      </c>
      <c r="AK327" s="722" t="s">
        <v>67</v>
      </c>
      <c r="AL327" s="657" t="s">
        <v>78</v>
      </c>
      <c r="AM327" s="657"/>
      <c r="AN327" s="657"/>
      <c r="AO327" s="657"/>
      <c r="AP327" s="657"/>
      <c r="AQ327" s="686"/>
      <c r="AR327" s="687" t="s">
        <v>35</v>
      </c>
      <c r="AS327" s="677" t="s">
        <v>21</v>
      </c>
      <c r="AT327" s="709" t="s">
        <v>22</v>
      </c>
      <c r="AU327" s="712" t="s">
        <v>71</v>
      </c>
      <c r="AV327" s="712"/>
      <c r="AW327" s="712"/>
      <c r="AX327" s="712"/>
      <c r="AY327" s="712"/>
      <c r="AZ327" s="712"/>
      <c r="BA327" s="712"/>
      <c r="BB327" s="713"/>
      <c r="BC327" s="692" t="s">
        <v>41</v>
      </c>
      <c r="BD327" s="692" t="s">
        <v>67</v>
      </c>
      <c r="BE327" s="686"/>
      <c r="BF327" s="687" t="s">
        <v>35</v>
      </c>
      <c r="BG327" s="677" t="s">
        <v>21</v>
      </c>
      <c r="BH327" s="709" t="s">
        <v>22</v>
      </c>
      <c r="BI327" s="712" t="s">
        <v>72</v>
      </c>
      <c r="BJ327" s="712"/>
      <c r="BK327" s="712"/>
      <c r="BL327" s="712"/>
      <c r="BM327" s="712"/>
      <c r="BN327" s="712"/>
      <c r="BO327" s="712"/>
      <c r="BP327" s="713"/>
      <c r="BQ327" s="692" t="s">
        <v>41</v>
      </c>
      <c r="BR327" s="692" t="s">
        <v>67</v>
      </c>
      <c r="BS327" s="686"/>
      <c r="BT327" s="687" t="s">
        <v>35</v>
      </c>
      <c r="BU327" s="773" t="s">
        <v>21</v>
      </c>
      <c r="BV327" s="709" t="s">
        <v>22</v>
      </c>
      <c r="BW327" s="712" t="s">
        <v>73</v>
      </c>
      <c r="BX327" s="712"/>
      <c r="BY327" s="713"/>
      <c r="BZ327" s="722" t="s">
        <v>41</v>
      </c>
      <c r="CA327" s="722" t="s">
        <v>67</v>
      </c>
      <c r="CB327" s="657" t="s">
        <v>80</v>
      </c>
      <c r="CC327" s="657"/>
      <c r="CD327" s="657"/>
      <c r="CE327" s="657"/>
      <c r="CF327" s="657"/>
      <c r="CG327" s="686"/>
      <c r="CH327" s="687" t="s">
        <v>35</v>
      </c>
      <c r="CI327" s="684" t="s">
        <v>21</v>
      </c>
      <c r="CJ327" s="684" t="s">
        <v>22</v>
      </c>
      <c r="CK327" s="700" t="str">
        <f>AL7</f>
        <v>IST TERM</v>
      </c>
      <c r="CL327" s="700"/>
      <c r="CM327" s="700"/>
      <c r="CN327" s="700"/>
      <c r="CO327" s="700" t="str">
        <f>CB7</f>
        <v>IIND TERM</v>
      </c>
      <c r="CP327" s="700"/>
      <c r="CQ327" s="700"/>
      <c r="CR327" s="700"/>
      <c r="CS327" s="657" t="s">
        <v>77</v>
      </c>
      <c r="CT327" s="657"/>
      <c r="CU327" s="657"/>
      <c r="CV327" s="657"/>
      <c r="CW327" s="657"/>
      <c r="CX327" s="686"/>
      <c r="CY327" s="687" t="s">
        <v>35</v>
      </c>
      <c r="CZ327" s="677" t="s">
        <v>21</v>
      </c>
      <c r="DA327" s="677" t="s">
        <v>22</v>
      </c>
      <c r="DB327" s="657" t="str">
        <f>CK7</f>
        <v>IST TERM</v>
      </c>
      <c r="DC327" s="657"/>
      <c r="DD327" s="657"/>
      <c r="DE327" s="657"/>
      <c r="DF327" s="782" t="str">
        <f>CO7</f>
        <v>IIND TERM</v>
      </c>
      <c r="DG327" s="783"/>
      <c r="DH327" s="783"/>
      <c r="DI327" s="783"/>
      <c r="DJ327" s="783" t="str">
        <f>CS7</f>
        <v>TOTAL</v>
      </c>
      <c r="DK327" s="783"/>
      <c r="DL327" s="783"/>
    </row>
    <row r="328" spans="1:116" ht="12.75" customHeight="1">
      <c r="A328" s="686"/>
      <c r="B328" s="687"/>
      <c r="C328" s="678"/>
      <c r="D328" s="710"/>
      <c r="E328" s="684" t="str">
        <f>IF(OR($D$2="VI A",$D$2="VI B",$D$2="VII A",$D$2="VII B",$D$2="VIII A",$D$2="VIII B"),"ASM","ASM")</f>
        <v>ASM</v>
      </c>
      <c r="F328" s="703" t="str">
        <f>IF(OR($D$2="VI A",$D$2="VI B",$D$2="VII A",$D$2="VII B",$D$2="VIII A",$D$2="VIII B"),"CC","CCP")</f>
        <v>CC</v>
      </c>
      <c r="G328" s="703" t="str">
        <f>IF(OR($D$2="VI A",$D$2="VI B",$D$2="VII A",$D$2="VII B",$D$2="VIII A",$D$2="VIII B"),"OBT","M.C.")</f>
        <v>OBT</v>
      </c>
      <c r="H328" s="684"/>
      <c r="I328" s="684"/>
      <c r="J328" s="695" t="str">
        <f>IF(OR($D$2="VI A",$D$2="VI B",$D$2="VII A",$D$2="VII B",$D$2="VIII A",$D$2="VIII B"),"EXAM","EXAM")</f>
        <v>EXAM</v>
      </c>
      <c r="K328" s="671" t="s">
        <v>23</v>
      </c>
      <c r="L328" s="771" t="s">
        <v>932</v>
      </c>
      <c r="M328" s="693"/>
      <c r="N328" s="693"/>
      <c r="O328" s="728"/>
      <c r="P328" s="687"/>
      <c r="Q328" s="678"/>
      <c r="R328" s="710"/>
      <c r="S328" s="684" t="str">
        <f>IF(OR($D$2="VI A",$D$2="VI B",$D$2="VII A",$D$2="VII B",$D$2="VIII A",$D$2="VIII B"),"ASM","ASM")</f>
        <v>ASM</v>
      </c>
      <c r="T328" s="703" t="str">
        <f>IF(OR($D$2="VI A",$D$2="VI B",$D$2="VII A",$D$2="VII B",$D$2="VIII A",$D$2="VIII B"),"CCP","CC")</f>
        <v>CCP</v>
      </c>
      <c r="U328" s="703" t="str">
        <f>IF(OR($D$2="VI A",$D$2="VI B",$D$2="VII A",$D$2="VII B",$D$2="VIII A",$D$2="VIII B"),"SBA","SBA")</f>
        <v>SBA</v>
      </c>
      <c r="V328" s="684"/>
      <c r="W328" s="684"/>
      <c r="X328" s="695" t="str">
        <f>IF(OR($D$2="VI A",$D$2="VI B",$D$2="VII A",$D$2="VII B",$D$2="VIII A",$D$2="VIII B"),"EXAM","OBT")</f>
        <v>EXAM</v>
      </c>
      <c r="Y328" s="671" t="s">
        <v>23</v>
      </c>
      <c r="Z328" s="771" t="s">
        <v>932</v>
      </c>
      <c r="AA328" s="693"/>
      <c r="AB328" s="693"/>
      <c r="AC328" s="686"/>
      <c r="AD328" s="687"/>
      <c r="AE328" s="678"/>
      <c r="AF328" s="710"/>
      <c r="AG328" s="684" t="s">
        <v>65</v>
      </c>
      <c r="AH328" s="684" t="s">
        <v>23</v>
      </c>
      <c r="AI328" s="671" t="s">
        <v>937</v>
      </c>
      <c r="AJ328" s="723"/>
      <c r="AK328" s="723"/>
      <c r="AL328" s="684" t="s">
        <v>68</v>
      </c>
      <c r="AM328" s="684" t="s">
        <v>69</v>
      </c>
      <c r="AN328" s="684" t="s">
        <v>79</v>
      </c>
      <c r="AO328" s="671" t="s">
        <v>77</v>
      </c>
      <c r="AP328" s="677" t="s">
        <v>41</v>
      </c>
      <c r="AQ328" s="686"/>
      <c r="AR328" s="687"/>
      <c r="AS328" s="678"/>
      <c r="AT328" s="710"/>
      <c r="AU328" s="684" t="str">
        <f>IF(OR($D$2="VI A",$D$2="VI B",$D$2="VII A",$D$2="VII B",$D$2="VIII A",$D$2="VIII B"),"ASM","ASM")</f>
        <v>ASM</v>
      </c>
      <c r="AV328" s="703" t="str">
        <f>IF(OR($D$2="VI A",$D$2="VI B",$D$2="VII A",$D$2="VII B",$D$2="VIII A",$D$2="VIII B"),"CC","CCP")</f>
        <v>CC</v>
      </c>
      <c r="AW328" s="703" t="str">
        <f>IF(OR($D$2="VI A",$D$2="VI B",$D$2="VII A",$D$2="VII B",$D$2="VIII A",$D$2="VIII B"),"OBT","M.C.")</f>
        <v>OBT</v>
      </c>
      <c r="AX328" s="684"/>
      <c r="AY328" s="684"/>
      <c r="AZ328" s="695" t="str">
        <f>IF(OR($D$2="VI A",$D$2="VI B",$D$2="VII A",$D$2="VII B",$D$2="VIII A",$D$2="VIII B"),"EXAM","EXAM")</f>
        <v>EXAM</v>
      </c>
      <c r="BA328" s="671" t="s">
        <v>23</v>
      </c>
      <c r="BB328" s="671" t="s">
        <v>933</v>
      </c>
      <c r="BC328" s="693"/>
      <c r="BD328" s="693"/>
      <c r="BE328" s="686"/>
      <c r="BF328" s="687"/>
      <c r="BG328" s="678"/>
      <c r="BH328" s="710"/>
      <c r="BI328" s="684" t="str">
        <f>IF(OR($D$2="VI A",$D$2="VI B",$D$2="VII A",$D$2="VII B",$D$2="VIII A",$D$2="VIII B"),"ASM","ASM")</f>
        <v>ASM</v>
      </c>
      <c r="BJ328" s="703" t="str">
        <f>IF(OR($D$2="VI A",$D$2="VI B",$D$2="VII A",$D$2="VII B",$D$2="VIII A",$D$2="VIII B"),"CCP","CC")</f>
        <v>CCP</v>
      </c>
      <c r="BK328" s="703" t="str">
        <f>IF(OR($D$2="VI A",$D$2="VI B",$D$2="VII A",$D$2="VII B",$D$2="VIII A",$D$2="VIII B"),"SBA","SBA")</f>
        <v>SBA</v>
      </c>
      <c r="BL328" s="684"/>
      <c r="BM328" s="684"/>
      <c r="BN328" s="695" t="str">
        <f>IF(OR($D$2="VI A",$D$2="VI B",$D$2="VII A",$D$2="VII B",$D$2="VIII A",$D$2="VIII B"),"EXAM","OBT")</f>
        <v>EXAM</v>
      </c>
      <c r="BO328" s="671" t="s">
        <v>23</v>
      </c>
      <c r="BP328" s="671" t="s">
        <v>933</v>
      </c>
      <c r="BQ328" s="693"/>
      <c r="BR328" s="693"/>
      <c r="BS328" s="686"/>
      <c r="BT328" s="687"/>
      <c r="BU328" s="774"/>
      <c r="BV328" s="710"/>
      <c r="BW328" s="684" t="s">
        <v>65</v>
      </c>
      <c r="BX328" s="684" t="s">
        <v>23</v>
      </c>
      <c r="BY328" s="671" t="s">
        <v>66</v>
      </c>
      <c r="BZ328" s="723"/>
      <c r="CA328" s="723"/>
      <c r="CB328" s="684" t="s">
        <v>71</v>
      </c>
      <c r="CC328" s="684" t="s">
        <v>72</v>
      </c>
      <c r="CD328" s="684" t="s">
        <v>81</v>
      </c>
      <c r="CE328" s="671" t="s">
        <v>77</v>
      </c>
      <c r="CF328" s="677" t="s">
        <v>41</v>
      </c>
      <c r="CG328" s="686"/>
      <c r="CH328" s="687"/>
      <c r="CI328" s="684"/>
      <c r="CJ328" s="684"/>
      <c r="CK328" s="688" t="str">
        <f>AL8</f>
        <v>FA 1</v>
      </c>
      <c r="CL328" s="688" t="str">
        <f>AM8</f>
        <v>FA 2</v>
      </c>
      <c r="CM328" s="688" t="str">
        <f>AN8</f>
        <v>SA
 1</v>
      </c>
      <c r="CN328" s="688" t="str">
        <f>AO8</f>
        <v>TOTAL</v>
      </c>
      <c r="CO328" s="688" t="str">
        <f>CB8</f>
        <v>FA 3</v>
      </c>
      <c r="CP328" s="688" t="str">
        <f>CC8</f>
        <v>FA 4</v>
      </c>
      <c r="CQ328" s="688" t="str">
        <f>CD8</f>
        <v>SA
 2</v>
      </c>
      <c r="CR328" s="688" t="str">
        <f>CE8</f>
        <v>TOTAL</v>
      </c>
      <c r="CS328" s="688" t="s">
        <v>89</v>
      </c>
      <c r="CT328" s="688" t="s">
        <v>90</v>
      </c>
      <c r="CU328" s="764" t="s">
        <v>82</v>
      </c>
      <c r="CV328" s="670" t="s">
        <v>83</v>
      </c>
      <c r="CW328" s="670" t="s">
        <v>84</v>
      </c>
      <c r="CX328" s="686"/>
      <c r="CY328" s="687"/>
      <c r="CZ328" s="678"/>
      <c r="DA328" s="678"/>
      <c r="DB328" s="670" t="str">
        <f>CK8</f>
        <v>FA 1</v>
      </c>
      <c r="DC328" s="670" t="str">
        <f>CL8</f>
        <v>FA 2</v>
      </c>
      <c r="DD328" s="670" t="str">
        <f>CM8</f>
        <v>SA
 1</v>
      </c>
      <c r="DE328" s="671" t="str">
        <f>CN8</f>
        <v>TOTAL</v>
      </c>
      <c r="DF328" s="671" t="str">
        <f>CO8</f>
        <v>FA 3</v>
      </c>
      <c r="DG328" s="671" t="str">
        <f>CP8</f>
        <v>FA 4</v>
      </c>
      <c r="DH328" s="671" t="str">
        <f>CQ8</f>
        <v>SA
 2</v>
      </c>
      <c r="DI328" s="784" t="str">
        <f>CR8</f>
        <v>TOTAL</v>
      </c>
      <c r="DJ328" s="787" t="s">
        <v>89</v>
      </c>
      <c r="DK328" s="787" t="s">
        <v>90</v>
      </c>
      <c r="DL328" s="764" t="str">
        <f>CU328</f>
        <v>GT</v>
      </c>
    </row>
    <row r="329" spans="1:116" ht="21" customHeight="1">
      <c r="A329" s="686"/>
      <c r="B329" s="687"/>
      <c r="C329" s="678"/>
      <c r="D329" s="711"/>
      <c r="E329" s="684"/>
      <c r="F329" s="703"/>
      <c r="G329" s="703"/>
      <c r="H329" s="684"/>
      <c r="I329" s="684"/>
      <c r="J329" s="695"/>
      <c r="K329" s="672"/>
      <c r="L329" s="772"/>
      <c r="M329" s="693"/>
      <c r="N329" s="693"/>
      <c r="O329" s="728"/>
      <c r="P329" s="687"/>
      <c r="Q329" s="678"/>
      <c r="R329" s="711"/>
      <c r="S329" s="684"/>
      <c r="T329" s="703"/>
      <c r="U329" s="703"/>
      <c r="V329" s="684"/>
      <c r="W329" s="684"/>
      <c r="X329" s="695"/>
      <c r="Y329" s="672"/>
      <c r="Z329" s="772"/>
      <c r="AA329" s="693"/>
      <c r="AB329" s="693"/>
      <c r="AC329" s="686"/>
      <c r="AD329" s="687"/>
      <c r="AE329" s="678"/>
      <c r="AF329" s="711"/>
      <c r="AG329" s="684"/>
      <c r="AH329" s="684"/>
      <c r="AI329" s="672"/>
      <c r="AJ329" s="723"/>
      <c r="AK329" s="723"/>
      <c r="AL329" s="684"/>
      <c r="AM329" s="684"/>
      <c r="AN329" s="684"/>
      <c r="AO329" s="672"/>
      <c r="AP329" s="678"/>
      <c r="AQ329" s="686"/>
      <c r="AR329" s="687"/>
      <c r="AS329" s="678"/>
      <c r="AT329" s="711"/>
      <c r="AU329" s="684"/>
      <c r="AV329" s="703"/>
      <c r="AW329" s="703"/>
      <c r="AX329" s="684"/>
      <c r="AY329" s="684"/>
      <c r="AZ329" s="695"/>
      <c r="BA329" s="672"/>
      <c r="BB329" s="672"/>
      <c r="BC329" s="693"/>
      <c r="BD329" s="693"/>
      <c r="BE329" s="686"/>
      <c r="BF329" s="687"/>
      <c r="BG329" s="678"/>
      <c r="BH329" s="711"/>
      <c r="BI329" s="684"/>
      <c r="BJ329" s="703"/>
      <c r="BK329" s="703"/>
      <c r="BL329" s="684"/>
      <c r="BM329" s="684"/>
      <c r="BN329" s="695"/>
      <c r="BO329" s="672"/>
      <c r="BP329" s="672"/>
      <c r="BQ329" s="693"/>
      <c r="BR329" s="693"/>
      <c r="BS329" s="686"/>
      <c r="BT329" s="687"/>
      <c r="BU329" s="774"/>
      <c r="BV329" s="711"/>
      <c r="BW329" s="684"/>
      <c r="BX329" s="684"/>
      <c r="BY329" s="672"/>
      <c r="BZ329" s="723"/>
      <c r="CA329" s="723"/>
      <c r="CB329" s="684"/>
      <c r="CC329" s="684"/>
      <c r="CD329" s="684"/>
      <c r="CE329" s="672"/>
      <c r="CF329" s="678"/>
      <c r="CG329" s="686"/>
      <c r="CH329" s="687"/>
      <c r="CI329" s="684"/>
      <c r="CJ329" s="684"/>
      <c r="CK329" s="688"/>
      <c r="CL329" s="688"/>
      <c r="CM329" s="688"/>
      <c r="CN329" s="688"/>
      <c r="CO329" s="688"/>
      <c r="CP329" s="688"/>
      <c r="CQ329" s="688"/>
      <c r="CR329" s="688"/>
      <c r="CS329" s="688"/>
      <c r="CT329" s="688"/>
      <c r="CU329" s="764"/>
      <c r="CV329" s="670"/>
      <c r="CW329" s="670"/>
      <c r="CX329" s="686"/>
      <c r="CY329" s="687"/>
      <c r="CZ329" s="678"/>
      <c r="DA329" s="679"/>
      <c r="DB329" s="670"/>
      <c r="DC329" s="670"/>
      <c r="DD329" s="670"/>
      <c r="DE329" s="672"/>
      <c r="DF329" s="672"/>
      <c r="DG329" s="672"/>
      <c r="DH329" s="672"/>
      <c r="DI329" s="785"/>
      <c r="DJ329" s="788"/>
      <c r="DK329" s="788"/>
      <c r="DL329" s="764"/>
    </row>
    <row r="330" spans="1:116" ht="18" customHeight="1">
      <c r="A330" s="686"/>
      <c r="B330" s="687"/>
      <c r="C330" s="679"/>
      <c r="D330" s="413" t="s">
        <v>24</v>
      </c>
      <c r="E330" s="414">
        <v>10</v>
      </c>
      <c r="F330" s="414">
        <v>10</v>
      </c>
      <c r="G330" s="414">
        <v>10</v>
      </c>
      <c r="H330" s="414"/>
      <c r="I330" s="414"/>
      <c r="J330" s="415">
        <v>50</v>
      </c>
      <c r="K330" s="417">
        <f>SUM(E330:J330)</f>
        <v>80</v>
      </c>
      <c r="L330" s="391">
        <v>100</v>
      </c>
      <c r="M330" s="694"/>
      <c r="N330" s="694"/>
      <c r="O330" s="728"/>
      <c r="P330" s="687"/>
      <c r="Q330" s="679"/>
      <c r="R330" s="413" t="s">
        <v>24</v>
      </c>
      <c r="S330" s="414">
        <v>10</v>
      </c>
      <c r="T330" s="414">
        <v>10</v>
      </c>
      <c r="U330" s="414">
        <v>10</v>
      </c>
      <c r="V330" s="414"/>
      <c r="W330" s="414"/>
      <c r="X330" s="415">
        <v>50</v>
      </c>
      <c r="Y330" s="417">
        <f>SUM(S330:X330)</f>
        <v>80</v>
      </c>
      <c r="Z330" s="334">
        <v>100</v>
      </c>
      <c r="AA330" s="694"/>
      <c r="AB330" s="694"/>
      <c r="AC330" s="686"/>
      <c r="AD330" s="687"/>
      <c r="AE330" s="679"/>
      <c r="AF330" s="413" t="s">
        <v>24</v>
      </c>
      <c r="AG330" s="415">
        <v>100</v>
      </c>
      <c r="AH330" s="417">
        <v>90</v>
      </c>
      <c r="AI330" s="417">
        <f>AH330/AH330*100</f>
        <v>100</v>
      </c>
      <c r="AJ330" s="724"/>
      <c r="AK330" s="724"/>
      <c r="AL330" s="418">
        <v>0.1</v>
      </c>
      <c r="AM330" s="418">
        <v>0.1</v>
      </c>
      <c r="AN330" s="418">
        <v>0.3</v>
      </c>
      <c r="AO330" s="417">
        <v>50</v>
      </c>
      <c r="AP330" s="679"/>
      <c r="AQ330" s="686"/>
      <c r="AR330" s="687"/>
      <c r="AS330" s="679"/>
      <c r="AT330" s="413" t="s">
        <v>24</v>
      </c>
      <c r="AU330" s="414">
        <v>10</v>
      </c>
      <c r="AV330" s="414">
        <v>10</v>
      </c>
      <c r="AW330" s="414">
        <v>10</v>
      </c>
      <c r="AX330" s="414"/>
      <c r="AY330" s="414"/>
      <c r="AZ330" s="415">
        <v>50</v>
      </c>
      <c r="BA330" s="417">
        <f>SUM(AU330:AZ330)</f>
        <v>80</v>
      </c>
      <c r="BB330" s="417">
        <v>100</v>
      </c>
      <c r="BC330" s="694"/>
      <c r="BD330" s="694"/>
      <c r="BE330" s="686"/>
      <c r="BF330" s="687"/>
      <c r="BG330" s="679"/>
      <c r="BH330" s="413" t="s">
        <v>24</v>
      </c>
      <c r="BI330" s="414">
        <v>10</v>
      </c>
      <c r="BJ330" s="414">
        <v>10</v>
      </c>
      <c r="BK330" s="414">
        <v>10</v>
      </c>
      <c r="BL330" s="414"/>
      <c r="BM330" s="414"/>
      <c r="BN330" s="415">
        <v>50</v>
      </c>
      <c r="BO330" s="417">
        <f>SUM(BI330:BN330)</f>
        <v>80</v>
      </c>
      <c r="BP330" s="417">
        <f>BO330/BO330*100</f>
        <v>100</v>
      </c>
      <c r="BQ330" s="694"/>
      <c r="BR330" s="694"/>
      <c r="BS330" s="686"/>
      <c r="BT330" s="687"/>
      <c r="BU330" s="775"/>
      <c r="BV330" s="413" t="s">
        <v>24</v>
      </c>
      <c r="BW330" s="415">
        <v>100</v>
      </c>
      <c r="BX330" s="417">
        <v>90</v>
      </c>
      <c r="BY330" s="417">
        <f>BX330/BX330*100</f>
        <v>100</v>
      </c>
      <c r="BZ330" s="724"/>
      <c r="CA330" s="724"/>
      <c r="CB330" s="418">
        <v>0.1</v>
      </c>
      <c r="CC330" s="418">
        <v>0.1</v>
      </c>
      <c r="CD330" s="418">
        <v>0.3</v>
      </c>
      <c r="CE330" s="417">
        <v>50</v>
      </c>
      <c r="CF330" s="679"/>
      <c r="CG330" s="686"/>
      <c r="CH330" s="687"/>
      <c r="CI330" s="684"/>
      <c r="CJ330" s="413" t="s">
        <v>24</v>
      </c>
      <c r="CK330" s="419">
        <f t="shared" ref="CK330:CK380" si="303">AL330</f>
        <v>0.1</v>
      </c>
      <c r="CL330" s="419">
        <f t="shared" ref="CL330:CL380" si="304">AM330</f>
        <v>0.1</v>
      </c>
      <c r="CM330" s="419">
        <f t="shared" ref="CM330:CM380" si="305">AN330</f>
        <v>0.3</v>
      </c>
      <c r="CN330" s="420">
        <f t="shared" ref="CN330:CN380" si="306">AO330</f>
        <v>50</v>
      </c>
      <c r="CO330" s="419">
        <f t="shared" ref="CO330:CO380" si="307">CB330</f>
        <v>0.1</v>
      </c>
      <c r="CP330" s="419">
        <f t="shared" ref="CP330:CP380" si="308">CC330</f>
        <v>0.1</v>
      </c>
      <c r="CQ330" s="419">
        <f t="shared" ref="CQ330:CQ380" si="309">CD330</f>
        <v>0.3</v>
      </c>
      <c r="CR330" s="420">
        <f t="shared" ref="CR330:CR380" si="310">CE330</f>
        <v>50</v>
      </c>
      <c r="CS330" s="420">
        <v>100</v>
      </c>
      <c r="CT330" s="420">
        <v>100</v>
      </c>
      <c r="CU330" s="421">
        <f>CN10+CR10</f>
        <v>100</v>
      </c>
      <c r="CV330" s="670"/>
      <c r="CW330" s="670"/>
      <c r="CX330" s="686"/>
      <c r="CY330" s="687"/>
      <c r="CZ330" s="679"/>
      <c r="DA330" s="413" t="s">
        <v>24</v>
      </c>
      <c r="DB330" s="422">
        <f t="shared" ref="DB330:DI330" si="311">CK10</f>
        <v>0.1</v>
      </c>
      <c r="DC330" s="422">
        <f t="shared" si="311"/>
        <v>0.1</v>
      </c>
      <c r="DD330" s="422">
        <f t="shared" si="311"/>
        <v>0.3</v>
      </c>
      <c r="DE330" s="423">
        <f t="shared" si="311"/>
        <v>50</v>
      </c>
      <c r="DF330" s="422">
        <f t="shared" si="311"/>
        <v>0.1</v>
      </c>
      <c r="DG330" s="422">
        <f t="shared" si="311"/>
        <v>0.1</v>
      </c>
      <c r="DH330" s="422">
        <f t="shared" si="311"/>
        <v>0.3</v>
      </c>
      <c r="DI330" s="424">
        <f t="shared" si="311"/>
        <v>50</v>
      </c>
      <c r="DJ330" s="423">
        <v>100</v>
      </c>
      <c r="DK330" s="423">
        <v>100</v>
      </c>
      <c r="DL330" s="421">
        <f>CU330</f>
        <v>100</v>
      </c>
    </row>
    <row r="331" spans="1:116" ht="15" customHeight="1">
      <c r="A331" s="686"/>
      <c r="B331" s="425">
        <f>'STUDENT PROFILE'!$A$7</f>
        <v>1</v>
      </c>
      <c r="C331" s="426" t="str">
        <f>'STUDENT PROFILE'!$C$7</f>
        <v>Manish</v>
      </c>
      <c r="D331" s="427">
        <f>'STUDENT PROFILE'!$D$7</f>
        <v>2723</v>
      </c>
      <c r="E331" s="428">
        <v>10</v>
      </c>
      <c r="F331" s="428">
        <v>10</v>
      </c>
      <c r="G331" s="428">
        <v>10</v>
      </c>
      <c r="H331" s="428"/>
      <c r="I331" s="428"/>
      <c r="J331" s="428">
        <v>50</v>
      </c>
      <c r="K331" s="429">
        <f>IF(ISNUMBER(J331),SUM(E331,F331,G331,H331,I331,J331),J331)</f>
        <v>80</v>
      </c>
      <c r="L331" s="429">
        <f>IF(ISNUMBER(K331),(ROUNDUP((K331/$K$10*$L$10),0)),K331)</f>
        <v>100</v>
      </c>
      <c r="M331" s="430" t="str">
        <f>IF(ISNUMBER(L331),(IF(L331&gt;=91,"A1",IF(L331&gt;=81,"A2",IF(L331&gt;=71,"B1",IF(L331&gt;=61,"B2",IF(L331&gt;=51,"C1",IF(L331&gt;=41,"C2",IF(L331&gt;=33,"D",IF(L331&gt;=21,"E1",IF(L331&gt;0,"E2","")))))))))),L331)</f>
        <v>A1</v>
      </c>
      <c r="N331" s="430" t="str">
        <f>IF(ISNUMBER(L331),(IF(M331="A1","10",IF(M331="A2","9",IF(M331="B1","8",IF(M331="B2","7",IF(M331="C1","6",IF(M331="C2","5",IF(M331="D","4",IF(M331="E2","3",IF(M331="E1","2","")))))))))),L331)</f>
        <v>10</v>
      </c>
      <c r="O331" s="728"/>
      <c r="P331" s="425">
        <f>'STUDENT PROFILE'!$A$7</f>
        <v>1</v>
      </c>
      <c r="Q331" s="426" t="str">
        <f>'STUDENT PROFILE'!$C$7</f>
        <v>Manish</v>
      </c>
      <c r="R331" s="427">
        <f>'STUDENT PROFILE'!$D$7</f>
        <v>2723</v>
      </c>
      <c r="S331" s="428">
        <v>10</v>
      </c>
      <c r="T331" s="428">
        <v>10</v>
      </c>
      <c r="U331" s="428">
        <v>10</v>
      </c>
      <c r="V331" s="428"/>
      <c r="W331" s="428"/>
      <c r="X331" s="428">
        <v>50</v>
      </c>
      <c r="Y331" s="429">
        <f>IF(ISNUMBER(X331),SUM(S331,T331,U331,V331,W331,X331),X331)</f>
        <v>80</v>
      </c>
      <c r="Z331" s="429">
        <f>IF(ISNUMBER(Y331),(ROUNDUP((Y331/$Y$330*$Z$330),0)),Y331)</f>
        <v>100</v>
      </c>
      <c r="AA331" s="430" t="str">
        <f>IF(ISNUMBER(Z331),(IF(Z331&gt;=91,"A1",IF(Z331&gt;=81,"A2",IF(Z331&gt;=71,"B1",IF(Z331&gt;=61,"B2",IF(Z331&gt;=51,"C1",IF(Z331&gt;=41,"C2",IF(Z331&gt;=33,"D",IF(Z331&gt;=21,"E1",IF(Z331&gt;0,"E2","")))))))))),Z331)</f>
        <v>A1</v>
      </c>
      <c r="AB331" s="430" t="str">
        <f>IF(ISNUMBER(Z331),(IF(AA331="A1","10",IF(AA331="A2","9",IF(AA331="B1","8",IF(AA331="B2","7",IF(AA331="C1","6",IF(AA331="C2","5",IF(AA331="D","4",IF(AA331="E2","3",IF(AA331="E1","2","")))))))))),Z331)</f>
        <v>10</v>
      </c>
      <c r="AC331" s="686"/>
      <c r="AD331" s="425">
        <f>'STUDENT PROFILE'!$A$7</f>
        <v>1</v>
      </c>
      <c r="AE331" s="426" t="str">
        <f>'STUDENT PROFILE'!$C$7</f>
        <v>Manish</v>
      </c>
      <c r="AF331" s="427">
        <f>'STUDENT PROFILE'!$D$7</f>
        <v>2723</v>
      </c>
      <c r="AG331" s="431">
        <v>95</v>
      </c>
      <c r="AH331" s="429">
        <f>IF(ISNUMBER(AG331),AG331/$AG$330*$AH$330,AG331)</f>
        <v>85.5</v>
      </c>
      <c r="AI331" s="429">
        <f>IF(ISNUMBER(AH331),ROUND((AH331/$AH$330*$AI$330),0),AH331)</f>
        <v>95</v>
      </c>
      <c r="AJ331" s="430" t="str">
        <f>IF(ISNUMBER(AI331),(IF(AI331&gt;=91,"A1",IF(AI331&gt;=81,"A2",IF(AI331&gt;=71,"B1",IF(AI331&gt;=61,"B2",IF(AI331&gt;=51,"C1",IF(AI331&gt;=41,"C2",IF(AI331&gt;=33,"D",IF(AI331&gt;=21,"E1",IF(AI331&gt;0,"E2","")))))))))),AI331)</f>
        <v>A1</v>
      </c>
      <c r="AK331" s="430" t="str">
        <f>IF(ISNUMBER(AI331),(IF(AJ331="A1","10",IF(AJ331="A2","9",IF(AJ331="B1","8",IF(AJ331="B2","7",IF(AJ331="C1","6",IF(AJ331="C2","5",IF(AJ331="D","4",IF(AJ331="E2","3",IF(AJ331="E1","2","")))))))))),AI331)</f>
        <v>10</v>
      </c>
      <c r="AL331" s="429">
        <f>IF(ISNUMBER(L331),ROUND((L331*10%),1),L331)</f>
        <v>10</v>
      </c>
      <c r="AM331" s="429">
        <f>IF(ISNUMBER(Z331),ROUND((Z331*10%),1),Z331)</f>
        <v>10</v>
      </c>
      <c r="AN331" s="429">
        <f>IF(ISNUMBER(AI331),ROUND((AI331*30%),1),AI331)</f>
        <v>28.5</v>
      </c>
      <c r="AO331" s="430">
        <f>ROUNDUP(SUM(AL331,AM331,AN331),0)</f>
        <v>49</v>
      </c>
      <c r="AP331" s="430" t="str">
        <f>IF(ISNUMBER(AO331),IF(AO331&gt;=91/2,"A1",IF(AO331&gt;=81/2,"A2",IF(AO331&gt;=71/2,"B1",IF(AO331&gt;=61/2,"B2",IF(AO331&gt;=51/2,"C1",IF(AO331&gt;=41/2,"C2",IF(AO331&gt;=33/2,"D",IF(AO331&gt;=21/2,"E1",IF(AO331&gt;0,"E2",""))))))))),AO331)</f>
        <v>A1</v>
      </c>
      <c r="AQ331" s="686"/>
      <c r="AR331" s="425">
        <f>'STUDENT PROFILE'!$A$7</f>
        <v>1</v>
      </c>
      <c r="AS331" s="426" t="str">
        <f>'STUDENT PROFILE'!$C$7</f>
        <v>Manish</v>
      </c>
      <c r="AT331" s="427">
        <f>'STUDENT PROFILE'!$D$7</f>
        <v>2723</v>
      </c>
      <c r="AU331" s="428">
        <v>10</v>
      </c>
      <c r="AV331" s="428">
        <v>10</v>
      </c>
      <c r="AW331" s="428">
        <v>10</v>
      </c>
      <c r="AX331" s="428"/>
      <c r="AY331" s="428"/>
      <c r="AZ331" s="428">
        <v>50</v>
      </c>
      <c r="BA331" s="429">
        <f>IF(ISNUMBER(AZ331),SUM(AU331,AV331,AW331,AX331,AY331,AZ331),AZ331)</f>
        <v>80</v>
      </c>
      <c r="BB331" s="429">
        <f>IF(ISNUMBER(BA331),(ROUNDUP((BA331/$BA$330*$BB$330),0)),BA331)</f>
        <v>100</v>
      </c>
      <c r="BC331" s="430" t="str">
        <f>IF(ISNUMBER(BB331),(IF(BB331&gt;=91,"A1",IF(BB331&gt;=81,"A2",IF(BB331&gt;=71,"B1",IF(BB331&gt;=61,"B2",IF(BB331&gt;=51,"C1",IF(BB331&gt;=41,"C2",IF(BB331&gt;=33,"D",IF(BB331&gt;=21,"E1",IF(BB331&gt;0,"E2","")))))))))),BB331)</f>
        <v>A1</v>
      </c>
      <c r="BD331" s="430" t="str">
        <f>IF(ISNUMBER(BB331),(IF(BC331="A1","10",IF(BC331="A2","9",IF(BC331="B1","8",IF(BC331="B2","7",IF(BC331="C1","6",IF(BC331="C2","5",IF(BC331="D","4",IF(BC331="E2","3",IF(BC331="E1","2","")))))))))),BB331)</f>
        <v>10</v>
      </c>
      <c r="BE331" s="686"/>
      <c r="BF331" s="425">
        <f>'STUDENT PROFILE'!$A$7</f>
        <v>1</v>
      </c>
      <c r="BG331" s="426" t="str">
        <f>'STUDENT PROFILE'!$C$7</f>
        <v>Manish</v>
      </c>
      <c r="BH331" s="427">
        <f>'STUDENT PROFILE'!$D$7</f>
        <v>2723</v>
      </c>
      <c r="BI331" s="428">
        <v>5</v>
      </c>
      <c r="BJ331" s="428">
        <v>5</v>
      </c>
      <c r="BK331" s="428">
        <v>5</v>
      </c>
      <c r="BL331" s="428"/>
      <c r="BM331" s="428"/>
      <c r="BN331" s="428" t="s">
        <v>1732</v>
      </c>
      <c r="BO331" s="429" t="str">
        <f>IF(ISNUMBER(BN331),SUM(BI331,BJ331,BK331,BL331,BM331,BN331),BN331)</f>
        <v>ab</v>
      </c>
      <c r="BP331" s="429" t="str">
        <f>IF(ISNUMBER(BO331),(ROUNDUP((BO331/$BO$330*$BP$330),0)),BO331)</f>
        <v>ab</v>
      </c>
      <c r="BQ331" s="430" t="str">
        <f>IF(ISNUMBER(BP331),(IF(BP331&gt;=91,"A1",IF(BP331&gt;=81,"A2",IF(BP331&gt;=71,"B1",IF(BP331&gt;=61,"B2",IF(BP331&gt;=51,"C1",IF(BP331&gt;=41,"C2",IF(BP331&gt;=33,"D",IF(BP331&gt;=21,"E1",IF(BP331&gt;0,"E2","")))))))))),BP331)</f>
        <v>ab</v>
      </c>
      <c r="BR331" s="430" t="str">
        <f>IF(ISNUMBER(BP331),(IF(BQ331="A1","10",IF(BQ331="A2","9",IF(BQ331="B1","8",IF(BQ331="B2","7",IF(BQ331="C1","6",IF(BQ331="C2","5",IF(BQ331="D","4",IF(BQ331="E2","3",IF(BQ331="E1","2","")))))))))),BP331)</f>
        <v>ab</v>
      </c>
      <c r="BS331" s="686"/>
      <c r="BT331" s="430">
        <f>'STUDENT PROFILE'!$A$7</f>
        <v>1</v>
      </c>
      <c r="BU331" s="473" t="str">
        <f>'STUDENT PROFILE'!$C$7</f>
        <v>Manish</v>
      </c>
      <c r="BV331" s="430">
        <f>'STUDENT PROFILE'!$D$7</f>
        <v>2723</v>
      </c>
      <c r="BW331" s="431">
        <v>95</v>
      </c>
      <c r="BX331" s="429">
        <f>IF(ISNUMBER(BW331),ROUNDUP((BW331/$BW$330*$BX$330),0),BW331)</f>
        <v>86</v>
      </c>
      <c r="BY331" s="429">
        <f>IF(ISNUMBER(BX331),ROUNDUP((BW331/$BW$330*$BY$330),0),BW331)</f>
        <v>95</v>
      </c>
      <c r="BZ331" s="430" t="str">
        <f>IF(ISNUMBER(BY331),IF(BY331&gt;=91,"A1",IF(BY331&gt;=81,"A2",IF(BY331&gt;=71,"B1",IF(BY331&gt;=61,"B2",IF(BY331&gt;=51,"C1",IF(BY331&gt;=41,"C2",IF(BY331&gt;=33,"D",IF(BY331&gt;=21,"E1",IF(BY331&gt;0,"E2",""))))))))),BY331)</f>
        <v>A1</v>
      </c>
      <c r="CA331" s="430" t="str">
        <f>IF(ISNUMBER(BY331),IF(BZ331="A1","10",IF(BZ331="A2","9",IF(BZ331="B1","8",IF(BZ331="B2","7",IF(BZ331="C1","6",IF(BZ331="C2","5",IF(BZ331="D","4",IF(BZ331="E2","3",IF(BZ331="E1","2",""))))))))),BZ331)</f>
        <v>10</v>
      </c>
      <c r="CB331" s="429">
        <f>IF(ISNUMBER(BB331),ROUND((BB331*10%),1),BB331)</f>
        <v>10</v>
      </c>
      <c r="CC331" s="429" t="str">
        <f>IF(ISNUMBER(BP331),ROUND((BP331*10%),1),BP331)</f>
        <v>ab</v>
      </c>
      <c r="CD331" s="429">
        <f>IF(ISNUMBER(BY331),ROUND((BY331*30%),1),BY331)</f>
        <v>28.5</v>
      </c>
      <c r="CE331" s="430">
        <f>ROUND(SUM(CB331,CC331,CD331),0)</f>
        <v>39</v>
      </c>
      <c r="CF331" s="430" t="str">
        <f>IF(ISNUMBER(CE331),IF(CE331&gt;=91/2,"A1",IF(CE331&gt;=81/2,"A2",IF(CE331&gt;=71/2,"B1",IF(CE331&gt;=61/2,"B2",IF(CE331&gt;=51/2,"C1",IF(CE331&gt;=41/2,"C2",IF(CE331&gt;=33/2,"D",IF(CE331&gt;=21/2,"E1",IF(CE331&gt;0,"E2",""))))))))),CE331)</f>
        <v>B1</v>
      </c>
      <c r="CG331" s="686"/>
      <c r="CH331" s="425">
        <f>'STUDENT PROFILE'!$A$7</f>
        <v>1</v>
      </c>
      <c r="CI331" s="426" t="str">
        <f>'STUDENT PROFILE'!$C$7</f>
        <v>Manish</v>
      </c>
      <c r="CJ331" s="427">
        <f>'STUDENT PROFILE'!$D$7</f>
        <v>2723</v>
      </c>
      <c r="CK331" s="429">
        <f t="shared" si="303"/>
        <v>10</v>
      </c>
      <c r="CL331" s="429">
        <f t="shared" si="304"/>
        <v>10</v>
      </c>
      <c r="CM331" s="429">
        <f t="shared" si="305"/>
        <v>28.5</v>
      </c>
      <c r="CN331" s="430">
        <f t="shared" si="306"/>
        <v>49</v>
      </c>
      <c r="CO331" s="429">
        <f t="shared" si="307"/>
        <v>10</v>
      </c>
      <c r="CP331" s="429" t="str">
        <f t="shared" si="308"/>
        <v>ab</v>
      </c>
      <c r="CQ331" s="429">
        <f t="shared" si="309"/>
        <v>28.5</v>
      </c>
      <c r="CR331" s="433">
        <f t="shared" si="310"/>
        <v>39</v>
      </c>
      <c r="CS331" s="433">
        <f>ROUNDUP((SUM(L331,Z331,BP331,BB331)/4),0)</f>
        <v>75</v>
      </c>
      <c r="CT331" s="433">
        <f>ROUND((SUM(AI331,BY331)/2),0)</f>
        <v>95</v>
      </c>
      <c r="CU331" s="430">
        <f>CN331+CR331</f>
        <v>88</v>
      </c>
      <c r="CV331" s="430" t="str">
        <f>IF(CU331&gt;=91,"A1",IF(CU331&gt;=81,"A2",IF(CU331&gt;=71,"B1",IF(CU331&gt;=61,"B2",IF(CU331&gt;=51,"C1",IF(CU331&gt;=41,"C2",IF(CU331&gt;=33,"D",IF(CU331&gt;=21,"E1",IF(CU331&gt;0,"E2","")))))))))</f>
        <v>A2</v>
      </c>
      <c r="CW331" s="430" t="str">
        <f>IF(CV331="A1","10",IF(CV331="A2","9",IF(CV331="B1","8",IF(CV331="B2","7",IF(CV331="C1","6",IF(CV331="C2","5",IF(CV331="D","4",IF(CV331="E2","3",IF(CV331="E1","2","")))))))))</f>
        <v>9</v>
      </c>
      <c r="CX331" s="686"/>
      <c r="CY331" s="425">
        <f>'STUDENT PROFILE'!$A$7</f>
        <v>1</v>
      </c>
      <c r="CZ331" s="426" t="str">
        <f>'STUDENT PROFILE'!$C$7</f>
        <v>Manish</v>
      </c>
      <c r="DA331" s="427">
        <f>'STUDENT PROFILE'!$D$7</f>
        <v>2723</v>
      </c>
      <c r="DB331" s="429" t="str">
        <f>M331</f>
        <v>A1</v>
      </c>
      <c r="DC331" s="429" t="str">
        <f>AA331</f>
        <v>A1</v>
      </c>
      <c r="DD331" s="429" t="str">
        <f>AJ331</f>
        <v>A1</v>
      </c>
      <c r="DE331" s="430" t="str">
        <f>AP331</f>
        <v>A1</v>
      </c>
      <c r="DF331" s="429" t="str">
        <f>BC331</f>
        <v>A1</v>
      </c>
      <c r="DG331" s="429" t="str">
        <f>BQ331</f>
        <v>ab</v>
      </c>
      <c r="DH331" s="429" t="str">
        <f>BZ331</f>
        <v>A1</v>
      </c>
      <c r="DI331" s="433" t="str">
        <f>CF331</f>
        <v>B1</v>
      </c>
      <c r="DJ331" s="430" t="str">
        <f>IF(CS331&gt;=91,"A1",IF(CS331&gt;=81,"A2",IF(CS331&gt;=71,"B1",IF(CS331&gt;=61,"B2",IF(CS331&gt;=51,"C1",IF(CS331&gt;=41,"C2",IF(CS331&gt;=33,"D",IF(CS331&gt;=21,"E1",IF(CS331&gt;0,"E2","")))))))))</f>
        <v>B1</v>
      </c>
      <c r="DK331" s="430" t="str">
        <f>IF(CT331&gt;=91,"A1",IF(CT331&gt;=81,"A2",IF(CT331&gt;=71,"B1",IF(CT331&gt;=61,"B2",IF(CT331&gt;=51,"C1",IF(CT331&gt;=41,"C2",IF(CT331&gt;=33,"D",IF(CT331&gt;=21,"E1",IF(CT331&gt;0,"E2","")))))))))</f>
        <v>A1</v>
      </c>
      <c r="DL331" s="430" t="str">
        <f>IF(CU331&gt;=91,"A1",IF(CU331&gt;=81,"A2",IF(CU331&gt;=71,"B1",IF(CU331&gt;=61,"B2",IF(CU331&gt;=51,"C1",IF(CU331&gt;=41,"C2",IF(CU331&gt;=33,"D",IF(CU331&gt;=21,"E1",IF(CU331&gt;0,"E2","")))))))))</f>
        <v>A2</v>
      </c>
    </row>
    <row r="332" spans="1:116" ht="15" customHeight="1">
      <c r="A332" s="686"/>
      <c r="B332" s="425">
        <f>'STUDENT PROFILE'!$A$8</f>
        <v>2</v>
      </c>
      <c r="C332" s="426" t="str">
        <f>'STUDENT PROFILE'!$C$8</f>
        <v>Sunny Kumar</v>
      </c>
      <c r="D332" s="427">
        <f>'STUDENT PROFILE'!$D$8</f>
        <v>2726</v>
      </c>
      <c r="E332" s="428">
        <v>10</v>
      </c>
      <c r="F332" s="428">
        <v>10</v>
      </c>
      <c r="G332" s="428">
        <v>10</v>
      </c>
      <c r="H332" s="428"/>
      <c r="I332" s="428"/>
      <c r="J332" s="428">
        <v>50</v>
      </c>
      <c r="K332" s="429">
        <f t="shared" ref="K332:K380" si="312">IF(ISNUMBER(J332),SUM(E332,F332,G332,H332,I332,J332),J332)</f>
        <v>80</v>
      </c>
      <c r="L332" s="429">
        <f t="shared" ref="L332:L380" si="313">IF(ISNUMBER(K332),(ROUNDUP((K332/$K$10*$L$10),0)),K332)</f>
        <v>100</v>
      </c>
      <c r="M332" s="430" t="str">
        <f t="shared" ref="M332:M380" si="314">IF(ISNUMBER(L332),(IF(L332&gt;=91,"A1",IF(L332&gt;=81,"A2",IF(L332&gt;=71,"B1",IF(L332&gt;=61,"B2",IF(L332&gt;=51,"C1",IF(L332&gt;=41,"C2",IF(L332&gt;=33,"D",IF(L332&gt;=21,"E1",IF(L332&gt;0,"E2","")))))))))),L332)</f>
        <v>A1</v>
      </c>
      <c r="N332" s="430" t="str">
        <f t="shared" ref="N332:N380" si="315">IF(ISNUMBER(L332),(IF(M332="A1","10",IF(M332="A2","9",IF(M332="B1","8",IF(M332="B2","7",IF(M332="C1","6",IF(M332="C2","5",IF(M332="D","4",IF(M332="E2","3",IF(M332="E1","2","")))))))))),L332)</f>
        <v>10</v>
      </c>
      <c r="O332" s="728"/>
      <c r="P332" s="425">
        <f>'STUDENT PROFILE'!$A$8</f>
        <v>2</v>
      </c>
      <c r="Q332" s="426" t="str">
        <f>'STUDENT PROFILE'!$C$8</f>
        <v>Sunny Kumar</v>
      </c>
      <c r="R332" s="427">
        <f>'STUDENT PROFILE'!$D$8</f>
        <v>2726</v>
      </c>
      <c r="S332" s="428">
        <v>10</v>
      </c>
      <c r="T332" s="428">
        <v>10</v>
      </c>
      <c r="U332" s="428">
        <v>10</v>
      </c>
      <c r="V332" s="428"/>
      <c r="W332" s="428"/>
      <c r="X332" s="428">
        <v>50</v>
      </c>
      <c r="Y332" s="429">
        <f t="shared" ref="Y332:Y380" si="316">IF(ISNUMBER(X332),SUM(S332,T332,U332,V332,W332,X332),X332)</f>
        <v>80</v>
      </c>
      <c r="Z332" s="429">
        <f t="shared" ref="Z332:Z380" si="317">IF(ISNUMBER(Y332),(ROUNDUP((Y332/$Y$330*$Z$330),0)),Y332)</f>
        <v>100</v>
      </c>
      <c r="AA332" s="430" t="str">
        <f t="shared" ref="AA332:AA380" si="318">IF(ISNUMBER(Z332),(IF(Z332&gt;=91,"A1",IF(Z332&gt;=81,"A2",IF(Z332&gt;=71,"B1",IF(Z332&gt;=61,"B2",IF(Z332&gt;=51,"C1",IF(Z332&gt;=41,"C2",IF(Z332&gt;=33,"D",IF(Z332&gt;=21,"E1",IF(Z332&gt;0,"E2","")))))))))),Z332)</f>
        <v>A1</v>
      </c>
      <c r="AB332" s="430" t="str">
        <f t="shared" ref="AB332:AB380" si="319">IF(ISNUMBER(Z332),(IF(AA332="A1","10",IF(AA332="A2","9",IF(AA332="B1","8",IF(AA332="B2","7",IF(AA332="C1","6",IF(AA332="C2","5",IF(AA332="D","4",IF(AA332="E2","3",IF(AA332="E1","2","")))))))))),Z332)</f>
        <v>10</v>
      </c>
      <c r="AC332" s="686"/>
      <c r="AD332" s="425">
        <f>'STUDENT PROFILE'!$A$8</f>
        <v>2</v>
      </c>
      <c r="AE332" s="426" t="str">
        <f>'STUDENT PROFILE'!$C$8</f>
        <v>Sunny Kumar</v>
      </c>
      <c r="AF332" s="427">
        <f>'STUDENT PROFILE'!$D$8</f>
        <v>2726</v>
      </c>
      <c r="AG332" s="431">
        <v>95</v>
      </c>
      <c r="AH332" s="429">
        <f t="shared" ref="AH332:AH380" si="320">IF(ISNUMBER(AG332),AG332/$AG$330*$AH$330,AG332)</f>
        <v>85.5</v>
      </c>
      <c r="AI332" s="429">
        <f t="shared" ref="AI332:AI380" si="321">IF(ISNUMBER(AH332),ROUND((AH332/$AH$330*$AI$330),0),AH332)</f>
        <v>95</v>
      </c>
      <c r="AJ332" s="430" t="str">
        <f t="shared" ref="AJ332:AJ380" si="322">IF(ISNUMBER(AI332),(IF(AI332&gt;=91,"A1",IF(AI332&gt;=81,"A2",IF(AI332&gt;=71,"B1",IF(AI332&gt;=61,"B2",IF(AI332&gt;=51,"C1",IF(AI332&gt;=41,"C2",IF(AI332&gt;=33,"D",IF(AI332&gt;=21,"E1",IF(AI332&gt;0,"E2","")))))))))),AI332)</f>
        <v>A1</v>
      </c>
      <c r="AK332" s="430" t="str">
        <f t="shared" ref="AK332:AK380" si="323">IF(ISNUMBER(AI332),(IF(AJ332="A1","10",IF(AJ332="A2","9",IF(AJ332="B1","8",IF(AJ332="B2","7",IF(AJ332="C1","6",IF(AJ332="C2","5",IF(AJ332="D","4",IF(AJ332="E2","3",IF(AJ332="E1","2","")))))))))),AI332)</f>
        <v>10</v>
      </c>
      <c r="AL332" s="429">
        <f t="shared" ref="AL332:AL380" si="324">IF(ISNUMBER(L332),ROUND((L332*10%),1),L332)</f>
        <v>10</v>
      </c>
      <c r="AM332" s="429">
        <f t="shared" ref="AM332:AM380" si="325">IF(ISNUMBER(Z332),ROUND((Z332*10%),1),Z332)</f>
        <v>10</v>
      </c>
      <c r="AN332" s="429">
        <f t="shared" ref="AN332:AN380" si="326">IF(ISNUMBER(AI332),ROUND((AI332*30%),1),AI332)</f>
        <v>28.5</v>
      </c>
      <c r="AO332" s="430">
        <f t="shared" ref="AO332:AO380" si="327">ROUNDUP(SUM(AL332,AM332,AN332),0)</f>
        <v>49</v>
      </c>
      <c r="AP332" s="430" t="str">
        <f t="shared" ref="AP332:AP380" si="328">IF(ISNUMBER(AO332),IF(AO332&gt;=91/2,"A1",IF(AO332&gt;=81/2,"A2",IF(AO332&gt;=71/2,"B1",IF(AO332&gt;=61/2,"B2",IF(AO332&gt;=51/2,"C1",IF(AO332&gt;=41/2,"C2",IF(AO332&gt;=33/2,"D",IF(AO332&gt;=21/2,"E1",IF(AO332&gt;0,"E2",""))))))))),AO332)</f>
        <v>A1</v>
      </c>
      <c r="AQ332" s="686"/>
      <c r="AR332" s="425">
        <f>'STUDENT PROFILE'!$A$8</f>
        <v>2</v>
      </c>
      <c r="AS332" s="426" t="str">
        <f>'STUDENT PROFILE'!$C$8</f>
        <v>Sunny Kumar</v>
      </c>
      <c r="AT332" s="427">
        <f>'STUDENT PROFILE'!$D$8</f>
        <v>2726</v>
      </c>
      <c r="AU332" s="428">
        <v>10</v>
      </c>
      <c r="AV332" s="428">
        <v>10</v>
      </c>
      <c r="AW332" s="428">
        <v>10</v>
      </c>
      <c r="AX332" s="428"/>
      <c r="AY332" s="428"/>
      <c r="AZ332" s="428">
        <v>50</v>
      </c>
      <c r="BA332" s="429">
        <f t="shared" ref="BA332:BA380" si="329">IF(ISNUMBER(AZ332),SUM(AU332,AV332,AW332,AX332,AY332,AZ332),AZ332)</f>
        <v>80</v>
      </c>
      <c r="BB332" s="429">
        <f t="shared" ref="BB332:BB380" si="330">IF(ISNUMBER(BA332),(ROUNDUP((BA332/$BA$330*$BB$330),0)),BA332)</f>
        <v>100</v>
      </c>
      <c r="BC332" s="430" t="str">
        <f t="shared" ref="BC332:BC380" si="331">IF(ISNUMBER(BB332),(IF(BB332&gt;=91,"A1",IF(BB332&gt;=81,"A2",IF(BB332&gt;=71,"B1",IF(BB332&gt;=61,"B2",IF(BB332&gt;=51,"C1",IF(BB332&gt;=41,"C2",IF(BB332&gt;=33,"D",IF(BB332&gt;=21,"E1",IF(BB332&gt;0,"E2","")))))))))),BB332)</f>
        <v>A1</v>
      </c>
      <c r="BD332" s="430" t="str">
        <f t="shared" ref="BD332:BD380" si="332">IF(ISNUMBER(BB332),(IF(BC332="A1","10",IF(BC332="A2","9",IF(BC332="B1","8",IF(BC332="B2","7",IF(BC332="C1","6",IF(BC332="C2","5",IF(BC332="D","4",IF(BC332="E2","3",IF(BC332="E1","2","")))))))))),BB332)</f>
        <v>10</v>
      </c>
      <c r="BE332" s="686"/>
      <c r="BF332" s="425">
        <f>'STUDENT PROFILE'!$A$8</f>
        <v>2</v>
      </c>
      <c r="BG332" s="426" t="str">
        <f>'STUDENT PROFILE'!$C$8</f>
        <v>Sunny Kumar</v>
      </c>
      <c r="BH332" s="427">
        <f>'STUDENT PROFILE'!$D$8</f>
        <v>2726</v>
      </c>
      <c r="BI332" s="428">
        <v>10</v>
      </c>
      <c r="BJ332" s="428">
        <v>10</v>
      </c>
      <c r="BK332" s="428">
        <v>10</v>
      </c>
      <c r="BL332" s="428"/>
      <c r="BM332" s="428"/>
      <c r="BN332" s="428">
        <v>50</v>
      </c>
      <c r="BO332" s="429">
        <f t="shared" ref="BO332:BO380" si="333">IF(ISNUMBER(BN332),SUM(BI332,BJ332,BK332,BL332,BM332,BN332),BN332)</f>
        <v>80</v>
      </c>
      <c r="BP332" s="429">
        <f t="shared" ref="BP332:BP380" si="334">IF(ISNUMBER(BO332),(ROUNDUP((BO332/$BO$330*$BP$330),0)),BO332)</f>
        <v>100</v>
      </c>
      <c r="BQ332" s="430" t="str">
        <f t="shared" ref="BQ332:BQ380" si="335">IF(ISNUMBER(BP332),(IF(BP332&gt;=91,"A1",IF(BP332&gt;=81,"A2",IF(BP332&gt;=71,"B1",IF(BP332&gt;=61,"B2",IF(BP332&gt;=51,"C1",IF(BP332&gt;=41,"C2",IF(BP332&gt;=33,"D",IF(BP332&gt;=21,"E1",IF(BP332&gt;0,"E2","")))))))))),BP332)</f>
        <v>A1</v>
      </c>
      <c r="BR332" s="430" t="str">
        <f t="shared" ref="BR332:BR380" si="336">IF(ISNUMBER(BP332),(IF(BQ332="A1","10",IF(BQ332="A2","9",IF(BQ332="B1","8",IF(BQ332="B2","7",IF(BQ332="C1","6",IF(BQ332="C2","5",IF(BQ332="D","4",IF(BQ332="E2","3",IF(BQ332="E1","2","")))))))))),BP332)</f>
        <v>10</v>
      </c>
      <c r="BS332" s="686"/>
      <c r="BT332" s="430">
        <f>'STUDENT PROFILE'!$A$8</f>
        <v>2</v>
      </c>
      <c r="BU332" s="473" t="str">
        <f>'STUDENT PROFILE'!$C$8</f>
        <v>Sunny Kumar</v>
      </c>
      <c r="BV332" s="430">
        <f>'STUDENT PROFILE'!$D$8</f>
        <v>2726</v>
      </c>
      <c r="BW332" s="431">
        <v>95</v>
      </c>
      <c r="BX332" s="429">
        <f t="shared" ref="BX332:BX380" si="337">IF(ISNUMBER(BW332),ROUNDUP((BW332/$BW$330*$BX$330),0),BW332)</f>
        <v>86</v>
      </c>
      <c r="BY332" s="429">
        <f t="shared" ref="BY332:BY380" si="338">IF(ISNUMBER(BX332),ROUNDUP((BW332/$BW$330*$BY$330),0),BW332)</f>
        <v>95</v>
      </c>
      <c r="BZ332" s="430" t="str">
        <f t="shared" ref="BZ332:BZ380" si="339">IF(ISNUMBER(BY332),IF(BY332&gt;=91,"A1",IF(BY332&gt;=81,"A2",IF(BY332&gt;=71,"B1",IF(BY332&gt;=61,"B2",IF(BY332&gt;=51,"C1",IF(BY332&gt;=41,"C2",IF(BY332&gt;=33,"D",IF(BY332&gt;=21,"E1",IF(BY332&gt;0,"E2",""))))))))),BY332)</f>
        <v>A1</v>
      </c>
      <c r="CA332" s="430" t="str">
        <f t="shared" ref="CA332:CA380" si="340">IF(ISNUMBER(BY332),IF(BZ332="A1","10",IF(BZ332="A2","9",IF(BZ332="B1","8",IF(BZ332="B2","7",IF(BZ332="C1","6",IF(BZ332="C2","5",IF(BZ332="D","4",IF(BZ332="E2","3",IF(BZ332="E1","2",""))))))))),BZ332)</f>
        <v>10</v>
      </c>
      <c r="CB332" s="429">
        <f t="shared" ref="CB332:CB380" si="341">IF(ISNUMBER(BB332),ROUND((BB332*10%),1),BB332)</f>
        <v>10</v>
      </c>
      <c r="CC332" s="429">
        <f t="shared" ref="CC332:CC380" si="342">IF(ISNUMBER(BP332),ROUND((BP332*10%),1),BP332)</f>
        <v>10</v>
      </c>
      <c r="CD332" s="429">
        <f t="shared" ref="CD332:CD380" si="343">IF(ISNUMBER(BY332),ROUND((BY332*30%),1),BY332)</f>
        <v>28.5</v>
      </c>
      <c r="CE332" s="430">
        <f t="shared" ref="CE332:CE380" si="344">ROUND(SUM(CB332,CC332,CD332),0)</f>
        <v>49</v>
      </c>
      <c r="CF332" s="430" t="str">
        <f t="shared" ref="CF332:CF380" si="345">IF(ISNUMBER(CE332),IF(CE332&gt;=91/2,"A1",IF(CE332&gt;=81/2,"A2",IF(CE332&gt;=71/2,"B1",IF(CE332&gt;=61/2,"B2",IF(CE332&gt;=51/2,"C1",IF(CE332&gt;=41/2,"C2",IF(CE332&gt;=33/2,"D",IF(CE332&gt;=21/2,"E1",IF(CE332&gt;0,"E2",""))))))))),CE332)</f>
        <v>A1</v>
      </c>
      <c r="CG332" s="686"/>
      <c r="CH332" s="425">
        <f>'STUDENT PROFILE'!$A$8</f>
        <v>2</v>
      </c>
      <c r="CI332" s="426" t="str">
        <f>'STUDENT PROFILE'!$C$8</f>
        <v>Sunny Kumar</v>
      </c>
      <c r="CJ332" s="427">
        <f>'STUDENT PROFILE'!$D$8</f>
        <v>2726</v>
      </c>
      <c r="CK332" s="429">
        <f t="shared" si="303"/>
        <v>10</v>
      </c>
      <c r="CL332" s="429">
        <f t="shared" si="304"/>
        <v>10</v>
      </c>
      <c r="CM332" s="429">
        <f t="shared" si="305"/>
        <v>28.5</v>
      </c>
      <c r="CN332" s="430">
        <f t="shared" si="306"/>
        <v>49</v>
      </c>
      <c r="CO332" s="429">
        <f t="shared" si="307"/>
        <v>10</v>
      </c>
      <c r="CP332" s="429">
        <f t="shared" si="308"/>
        <v>10</v>
      </c>
      <c r="CQ332" s="429">
        <f t="shared" si="309"/>
        <v>28.5</v>
      </c>
      <c r="CR332" s="433">
        <f t="shared" si="310"/>
        <v>49</v>
      </c>
      <c r="CS332" s="433">
        <f t="shared" ref="CS332:CS380" si="346">ROUNDUP((SUM(L332,Z332,BP332,BB332)/4),0)</f>
        <v>100</v>
      </c>
      <c r="CT332" s="433">
        <f t="shared" ref="CT332:CT380" si="347">ROUND((SUM(AI332,BY332)/2),0)</f>
        <v>95</v>
      </c>
      <c r="CU332" s="430">
        <f t="shared" ref="CU332:CU380" si="348">CN332+CR332</f>
        <v>98</v>
      </c>
      <c r="CV332" s="430" t="str">
        <f t="shared" ref="CV332:CV380" si="349">IF(CU332&gt;=91,"A1",IF(CU332&gt;=81,"A2",IF(CU332&gt;=71,"B1",IF(CU332&gt;=61,"B2",IF(CU332&gt;=51,"C1",IF(CU332&gt;=41,"C2",IF(CU332&gt;=33,"D",IF(CU332&gt;=21,"E1",IF(CU332&gt;0,"E2","")))))))))</f>
        <v>A1</v>
      </c>
      <c r="CW332" s="430" t="str">
        <f t="shared" ref="CW332:CW380" si="350">IF(CV332="A1","10",IF(CV332="A2","9",IF(CV332="B1","8",IF(CV332="B2","7",IF(CV332="C1","6",IF(CV332="C2","5",IF(CV332="D","4",IF(CV332="E2","3",IF(CV332="E1","2","")))))))))</f>
        <v>10</v>
      </c>
      <c r="CX332" s="686"/>
      <c r="CY332" s="425">
        <f>'STUDENT PROFILE'!$A$8</f>
        <v>2</v>
      </c>
      <c r="CZ332" s="426" t="str">
        <f>'STUDENT PROFILE'!$C$8</f>
        <v>Sunny Kumar</v>
      </c>
      <c r="DA332" s="427">
        <f>'STUDENT PROFILE'!$D$8</f>
        <v>2726</v>
      </c>
      <c r="DB332" s="429" t="str">
        <f t="shared" ref="DB332:DB380" si="351">M332</f>
        <v>A1</v>
      </c>
      <c r="DC332" s="429" t="str">
        <f t="shared" ref="DC332:DC380" si="352">AA332</f>
        <v>A1</v>
      </c>
      <c r="DD332" s="429" t="str">
        <f t="shared" ref="DD332:DD380" si="353">AJ332</f>
        <v>A1</v>
      </c>
      <c r="DE332" s="430" t="str">
        <f t="shared" ref="DE332:DE380" si="354">AP332</f>
        <v>A1</v>
      </c>
      <c r="DF332" s="429" t="str">
        <f t="shared" ref="DF332:DF380" si="355">BC332</f>
        <v>A1</v>
      </c>
      <c r="DG332" s="429" t="str">
        <f t="shared" ref="DG332:DG380" si="356">BQ332</f>
        <v>A1</v>
      </c>
      <c r="DH332" s="429" t="str">
        <f t="shared" ref="DH332:DH380" si="357">BZ332</f>
        <v>A1</v>
      </c>
      <c r="DI332" s="433" t="str">
        <f t="shared" ref="DI332:DI380" si="358">CF332</f>
        <v>A1</v>
      </c>
      <c r="DJ332" s="430" t="str">
        <f t="shared" ref="DJ332:DJ380" si="359">IF(CS332&gt;=91,"A1",IF(CS332&gt;=81,"A2",IF(CS332&gt;=71,"B1",IF(CS332&gt;=61,"B2",IF(CS332&gt;=51,"C1",IF(CS332&gt;=41,"C2",IF(CS332&gt;=33,"D",IF(CS332&gt;=21,"E1",IF(CS332&gt;0,"E2","")))))))))</f>
        <v>A1</v>
      </c>
      <c r="DK332" s="430" t="str">
        <f t="shared" ref="DK332:DK380" si="360">IF(CT332&gt;=91,"A1",IF(CT332&gt;=81,"A2",IF(CT332&gt;=71,"B1",IF(CT332&gt;=61,"B2",IF(CT332&gt;=51,"C1",IF(CT332&gt;=41,"C2",IF(CT332&gt;=33,"D",IF(CT332&gt;=21,"E1",IF(CT332&gt;0,"E2","")))))))))</f>
        <v>A1</v>
      </c>
      <c r="DL332" s="430" t="str">
        <f t="shared" ref="DL332:DL380" si="361">IF(CU332&gt;=91,"A1",IF(CU332&gt;=81,"A2",IF(CU332&gt;=71,"B1",IF(CU332&gt;=61,"B2",IF(CU332&gt;=51,"C1",IF(CU332&gt;=41,"C2",IF(CU332&gt;=33,"D",IF(CU332&gt;=21,"E1",IF(CU332&gt;0,"E2","")))))))))</f>
        <v>A1</v>
      </c>
    </row>
    <row r="333" spans="1:116" ht="15" customHeight="1">
      <c r="A333" s="686"/>
      <c r="B333" s="425">
        <f>'STUDENT PROFILE'!$A$9</f>
        <v>3</v>
      </c>
      <c r="C333" s="426" t="str">
        <f>'STUDENT PROFILE'!$C$9</f>
        <v>Manish</v>
      </c>
      <c r="D333" s="427">
        <f>'STUDENT PROFILE'!$D$9</f>
        <v>2730</v>
      </c>
      <c r="E333" s="428">
        <v>10</v>
      </c>
      <c r="F333" s="428">
        <v>10</v>
      </c>
      <c r="G333" s="428">
        <v>10</v>
      </c>
      <c r="H333" s="428"/>
      <c r="I333" s="428"/>
      <c r="J333" s="428">
        <v>50</v>
      </c>
      <c r="K333" s="429">
        <f t="shared" si="312"/>
        <v>80</v>
      </c>
      <c r="L333" s="429">
        <f t="shared" si="313"/>
        <v>100</v>
      </c>
      <c r="M333" s="430" t="str">
        <f t="shared" si="314"/>
        <v>A1</v>
      </c>
      <c r="N333" s="430" t="str">
        <f t="shared" si="315"/>
        <v>10</v>
      </c>
      <c r="O333" s="728"/>
      <c r="P333" s="425">
        <f>'STUDENT PROFILE'!$A$9</f>
        <v>3</v>
      </c>
      <c r="Q333" s="426" t="str">
        <f>'STUDENT PROFILE'!$C$9</f>
        <v>Manish</v>
      </c>
      <c r="R333" s="427">
        <f>'STUDENT PROFILE'!$D$9</f>
        <v>2730</v>
      </c>
      <c r="S333" s="428">
        <v>10</v>
      </c>
      <c r="T333" s="428">
        <v>10</v>
      </c>
      <c r="U333" s="428">
        <v>10</v>
      </c>
      <c r="V333" s="428"/>
      <c r="W333" s="428"/>
      <c r="X333" s="428">
        <v>50</v>
      </c>
      <c r="Y333" s="429">
        <f t="shared" si="316"/>
        <v>80</v>
      </c>
      <c r="Z333" s="429">
        <f t="shared" si="317"/>
        <v>100</v>
      </c>
      <c r="AA333" s="430" t="str">
        <f t="shared" si="318"/>
        <v>A1</v>
      </c>
      <c r="AB333" s="430" t="str">
        <f t="shared" si="319"/>
        <v>10</v>
      </c>
      <c r="AC333" s="686"/>
      <c r="AD333" s="425">
        <f>'STUDENT PROFILE'!$A$9</f>
        <v>3</v>
      </c>
      <c r="AE333" s="426" t="str">
        <f>'STUDENT PROFILE'!$C$9</f>
        <v>Manish</v>
      </c>
      <c r="AF333" s="427">
        <f>'STUDENT PROFILE'!$D$9</f>
        <v>2730</v>
      </c>
      <c r="AG333" s="431">
        <v>95</v>
      </c>
      <c r="AH333" s="429">
        <f t="shared" si="320"/>
        <v>85.5</v>
      </c>
      <c r="AI333" s="429">
        <f t="shared" si="321"/>
        <v>95</v>
      </c>
      <c r="AJ333" s="430" t="str">
        <f t="shared" si="322"/>
        <v>A1</v>
      </c>
      <c r="AK333" s="430" t="str">
        <f t="shared" si="323"/>
        <v>10</v>
      </c>
      <c r="AL333" s="429">
        <f t="shared" si="324"/>
        <v>10</v>
      </c>
      <c r="AM333" s="429">
        <f t="shared" si="325"/>
        <v>10</v>
      </c>
      <c r="AN333" s="429">
        <f t="shared" si="326"/>
        <v>28.5</v>
      </c>
      <c r="AO333" s="430">
        <f t="shared" si="327"/>
        <v>49</v>
      </c>
      <c r="AP333" s="430" t="str">
        <f t="shared" si="328"/>
        <v>A1</v>
      </c>
      <c r="AQ333" s="686"/>
      <c r="AR333" s="425">
        <f>'STUDENT PROFILE'!$A$9</f>
        <v>3</v>
      </c>
      <c r="AS333" s="426" t="str">
        <f>'STUDENT PROFILE'!$C$9</f>
        <v>Manish</v>
      </c>
      <c r="AT333" s="427">
        <f>'STUDENT PROFILE'!$D$9</f>
        <v>2730</v>
      </c>
      <c r="AU333" s="428">
        <v>10</v>
      </c>
      <c r="AV333" s="428">
        <v>10</v>
      </c>
      <c r="AW333" s="428">
        <v>10</v>
      </c>
      <c r="AX333" s="428"/>
      <c r="AY333" s="428"/>
      <c r="AZ333" s="428">
        <v>50</v>
      </c>
      <c r="BA333" s="429">
        <f t="shared" si="329"/>
        <v>80</v>
      </c>
      <c r="BB333" s="429">
        <f t="shared" si="330"/>
        <v>100</v>
      </c>
      <c r="BC333" s="430" t="str">
        <f t="shared" si="331"/>
        <v>A1</v>
      </c>
      <c r="BD333" s="430" t="str">
        <f t="shared" si="332"/>
        <v>10</v>
      </c>
      <c r="BE333" s="686"/>
      <c r="BF333" s="425">
        <f>'STUDENT PROFILE'!$A$9</f>
        <v>3</v>
      </c>
      <c r="BG333" s="426" t="str">
        <f>'STUDENT PROFILE'!$C$9</f>
        <v>Manish</v>
      </c>
      <c r="BH333" s="427">
        <f>'STUDENT PROFILE'!$D$9</f>
        <v>2730</v>
      </c>
      <c r="BI333" s="428">
        <v>10</v>
      </c>
      <c r="BJ333" s="428">
        <v>10</v>
      </c>
      <c r="BK333" s="428">
        <v>10</v>
      </c>
      <c r="BL333" s="428"/>
      <c r="BM333" s="428"/>
      <c r="BN333" s="428">
        <v>50</v>
      </c>
      <c r="BO333" s="429">
        <f t="shared" si="333"/>
        <v>80</v>
      </c>
      <c r="BP333" s="429">
        <f t="shared" si="334"/>
        <v>100</v>
      </c>
      <c r="BQ333" s="430" t="str">
        <f t="shared" si="335"/>
        <v>A1</v>
      </c>
      <c r="BR333" s="430" t="str">
        <f t="shared" si="336"/>
        <v>10</v>
      </c>
      <c r="BS333" s="686"/>
      <c r="BT333" s="430">
        <f>'STUDENT PROFILE'!$A$9</f>
        <v>3</v>
      </c>
      <c r="BU333" s="473" t="str">
        <f>'STUDENT PROFILE'!$C$9</f>
        <v>Manish</v>
      </c>
      <c r="BV333" s="430">
        <f>'STUDENT PROFILE'!$D$9</f>
        <v>2730</v>
      </c>
      <c r="BW333" s="431">
        <v>95</v>
      </c>
      <c r="BX333" s="429">
        <f t="shared" si="337"/>
        <v>86</v>
      </c>
      <c r="BY333" s="429">
        <f t="shared" si="338"/>
        <v>95</v>
      </c>
      <c r="BZ333" s="430" t="str">
        <f t="shared" si="339"/>
        <v>A1</v>
      </c>
      <c r="CA333" s="430" t="str">
        <f t="shared" si="340"/>
        <v>10</v>
      </c>
      <c r="CB333" s="429">
        <f t="shared" si="341"/>
        <v>10</v>
      </c>
      <c r="CC333" s="429">
        <f t="shared" si="342"/>
        <v>10</v>
      </c>
      <c r="CD333" s="429">
        <f t="shared" si="343"/>
        <v>28.5</v>
      </c>
      <c r="CE333" s="430">
        <f t="shared" si="344"/>
        <v>49</v>
      </c>
      <c r="CF333" s="430" t="str">
        <f t="shared" si="345"/>
        <v>A1</v>
      </c>
      <c r="CG333" s="686"/>
      <c r="CH333" s="425">
        <f>'STUDENT PROFILE'!$A$9</f>
        <v>3</v>
      </c>
      <c r="CI333" s="426" t="str">
        <f>'STUDENT PROFILE'!$C$9</f>
        <v>Manish</v>
      </c>
      <c r="CJ333" s="427">
        <f>'STUDENT PROFILE'!$D$9</f>
        <v>2730</v>
      </c>
      <c r="CK333" s="429">
        <f t="shared" si="303"/>
        <v>10</v>
      </c>
      <c r="CL333" s="429">
        <f t="shared" si="304"/>
        <v>10</v>
      </c>
      <c r="CM333" s="429">
        <f t="shared" si="305"/>
        <v>28.5</v>
      </c>
      <c r="CN333" s="430">
        <f t="shared" si="306"/>
        <v>49</v>
      </c>
      <c r="CO333" s="429">
        <f t="shared" si="307"/>
        <v>10</v>
      </c>
      <c r="CP333" s="429">
        <f t="shared" si="308"/>
        <v>10</v>
      </c>
      <c r="CQ333" s="429">
        <f t="shared" si="309"/>
        <v>28.5</v>
      </c>
      <c r="CR333" s="433">
        <f t="shared" si="310"/>
        <v>49</v>
      </c>
      <c r="CS333" s="433">
        <f t="shared" si="346"/>
        <v>100</v>
      </c>
      <c r="CT333" s="433">
        <f t="shared" si="347"/>
        <v>95</v>
      </c>
      <c r="CU333" s="430">
        <f t="shared" si="348"/>
        <v>98</v>
      </c>
      <c r="CV333" s="430" t="str">
        <f t="shared" si="349"/>
        <v>A1</v>
      </c>
      <c r="CW333" s="430" t="str">
        <f t="shared" si="350"/>
        <v>10</v>
      </c>
      <c r="CX333" s="686"/>
      <c r="CY333" s="425">
        <f>'STUDENT PROFILE'!$A$9</f>
        <v>3</v>
      </c>
      <c r="CZ333" s="426" t="str">
        <f>'STUDENT PROFILE'!$C$9</f>
        <v>Manish</v>
      </c>
      <c r="DA333" s="427">
        <f>'STUDENT PROFILE'!$D$9</f>
        <v>2730</v>
      </c>
      <c r="DB333" s="429" t="str">
        <f t="shared" si="351"/>
        <v>A1</v>
      </c>
      <c r="DC333" s="429" t="str">
        <f t="shared" si="352"/>
        <v>A1</v>
      </c>
      <c r="DD333" s="429" t="str">
        <f t="shared" si="353"/>
        <v>A1</v>
      </c>
      <c r="DE333" s="430" t="str">
        <f t="shared" si="354"/>
        <v>A1</v>
      </c>
      <c r="DF333" s="429" t="str">
        <f t="shared" si="355"/>
        <v>A1</v>
      </c>
      <c r="DG333" s="429" t="str">
        <f t="shared" si="356"/>
        <v>A1</v>
      </c>
      <c r="DH333" s="429" t="str">
        <f t="shared" si="357"/>
        <v>A1</v>
      </c>
      <c r="DI333" s="433" t="str">
        <f t="shared" si="358"/>
        <v>A1</v>
      </c>
      <c r="DJ333" s="430" t="str">
        <f t="shared" si="359"/>
        <v>A1</v>
      </c>
      <c r="DK333" s="430" t="str">
        <f t="shared" si="360"/>
        <v>A1</v>
      </c>
      <c r="DL333" s="430" t="str">
        <f t="shared" si="361"/>
        <v>A1</v>
      </c>
    </row>
    <row r="334" spans="1:116" ht="15" customHeight="1">
      <c r="A334" s="686"/>
      <c r="B334" s="425">
        <f>'STUDENT PROFILE'!$A$10</f>
        <v>4</v>
      </c>
      <c r="C334" s="426" t="str">
        <f>'STUDENT PROFILE'!$C$10</f>
        <v>Sunil</v>
      </c>
      <c r="D334" s="427">
        <f>'STUDENT PROFILE'!$D$10</f>
        <v>2731</v>
      </c>
      <c r="E334" s="428">
        <v>10</v>
      </c>
      <c r="F334" s="428">
        <v>10</v>
      </c>
      <c r="G334" s="428">
        <v>10</v>
      </c>
      <c r="H334" s="428"/>
      <c r="I334" s="428"/>
      <c r="J334" s="428">
        <v>50</v>
      </c>
      <c r="K334" s="429">
        <f t="shared" si="312"/>
        <v>80</v>
      </c>
      <c r="L334" s="429">
        <f t="shared" si="313"/>
        <v>100</v>
      </c>
      <c r="M334" s="430" t="str">
        <f t="shared" si="314"/>
        <v>A1</v>
      </c>
      <c r="N334" s="430" t="str">
        <f t="shared" si="315"/>
        <v>10</v>
      </c>
      <c r="O334" s="728"/>
      <c r="P334" s="425">
        <f>'STUDENT PROFILE'!$A$10</f>
        <v>4</v>
      </c>
      <c r="Q334" s="426" t="str">
        <f>'STUDENT PROFILE'!$C$10</f>
        <v>Sunil</v>
      </c>
      <c r="R334" s="427">
        <f>'STUDENT PROFILE'!$D$10</f>
        <v>2731</v>
      </c>
      <c r="S334" s="428">
        <v>10</v>
      </c>
      <c r="T334" s="428">
        <v>10</v>
      </c>
      <c r="U334" s="428">
        <v>10</v>
      </c>
      <c r="V334" s="428"/>
      <c r="W334" s="428"/>
      <c r="X334" s="428">
        <v>50</v>
      </c>
      <c r="Y334" s="429">
        <f t="shared" si="316"/>
        <v>80</v>
      </c>
      <c r="Z334" s="429">
        <f t="shared" si="317"/>
        <v>100</v>
      </c>
      <c r="AA334" s="430" t="str">
        <f t="shared" si="318"/>
        <v>A1</v>
      </c>
      <c r="AB334" s="430" t="str">
        <f t="shared" si="319"/>
        <v>10</v>
      </c>
      <c r="AC334" s="686"/>
      <c r="AD334" s="425">
        <f>'STUDENT PROFILE'!$A$10</f>
        <v>4</v>
      </c>
      <c r="AE334" s="426" t="str">
        <f>'STUDENT PROFILE'!$C$10</f>
        <v>Sunil</v>
      </c>
      <c r="AF334" s="427">
        <f>'STUDENT PROFILE'!$D$10</f>
        <v>2731</v>
      </c>
      <c r="AG334" s="431">
        <v>95</v>
      </c>
      <c r="AH334" s="429">
        <f t="shared" si="320"/>
        <v>85.5</v>
      </c>
      <c r="AI334" s="429">
        <f t="shared" si="321"/>
        <v>95</v>
      </c>
      <c r="AJ334" s="430" t="str">
        <f t="shared" si="322"/>
        <v>A1</v>
      </c>
      <c r="AK334" s="430" t="str">
        <f t="shared" si="323"/>
        <v>10</v>
      </c>
      <c r="AL334" s="429">
        <f t="shared" si="324"/>
        <v>10</v>
      </c>
      <c r="AM334" s="429">
        <f t="shared" si="325"/>
        <v>10</v>
      </c>
      <c r="AN334" s="429">
        <f t="shared" si="326"/>
        <v>28.5</v>
      </c>
      <c r="AO334" s="430">
        <f t="shared" si="327"/>
        <v>49</v>
      </c>
      <c r="AP334" s="430" t="str">
        <f t="shared" si="328"/>
        <v>A1</v>
      </c>
      <c r="AQ334" s="686"/>
      <c r="AR334" s="425">
        <f>'STUDENT PROFILE'!$A$10</f>
        <v>4</v>
      </c>
      <c r="AS334" s="426" t="str">
        <f>'STUDENT PROFILE'!$C$10</f>
        <v>Sunil</v>
      </c>
      <c r="AT334" s="427">
        <f>'STUDENT PROFILE'!$D$10</f>
        <v>2731</v>
      </c>
      <c r="AU334" s="428">
        <v>10</v>
      </c>
      <c r="AV334" s="428">
        <v>10</v>
      </c>
      <c r="AW334" s="428">
        <v>10</v>
      </c>
      <c r="AX334" s="428"/>
      <c r="AY334" s="428"/>
      <c r="AZ334" s="428">
        <v>50</v>
      </c>
      <c r="BA334" s="429">
        <f t="shared" si="329"/>
        <v>80</v>
      </c>
      <c r="BB334" s="429">
        <f t="shared" si="330"/>
        <v>100</v>
      </c>
      <c r="BC334" s="430" t="str">
        <f t="shared" si="331"/>
        <v>A1</v>
      </c>
      <c r="BD334" s="430" t="str">
        <f t="shared" si="332"/>
        <v>10</v>
      </c>
      <c r="BE334" s="686"/>
      <c r="BF334" s="425">
        <f>'STUDENT PROFILE'!$A$10</f>
        <v>4</v>
      </c>
      <c r="BG334" s="426" t="str">
        <f>'STUDENT PROFILE'!$C$10</f>
        <v>Sunil</v>
      </c>
      <c r="BH334" s="427">
        <f>'STUDENT PROFILE'!$D$10</f>
        <v>2731</v>
      </c>
      <c r="BI334" s="428">
        <v>10</v>
      </c>
      <c r="BJ334" s="428">
        <v>10</v>
      </c>
      <c r="BK334" s="428">
        <v>10</v>
      </c>
      <c r="BL334" s="428"/>
      <c r="BM334" s="428"/>
      <c r="BN334" s="428">
        <v>50</v>
      </c>
      <c r="BO334" s="429">
        <f t="shared" si="333"/>
        <v>80</v>
      </c>
      <c r="BP334" s="429">
        <f t="shared" si="334"/>
        <v>100</v>
      </c>
      <c r="BQ334" s="430" t="str">
        <f t="shared" si="335"/>
        <v>A1</v>
      </c>
      <c r="BR334" s="430" t="str">
        <f t="shared" si="336"/>
        <v>10</v>
      </c>
      <c r="BS334" s="686"/>
      <c r="BT334" s="430">
        <f>'STUDENT PROFILE'!$A$10</f>
        <v>4</v>
      </c>
      <c r="BU334" s="473" t="str">
        <f>'STUDENT PROFILE'!$C$10</f>
        <v>Sunil</v>
      </c>
      <c r="BV334" s="430">
        <f>'STUDENT PROFILE'!$D$10</f>
        <v>2731</v>
      </c>
      <c r="BW334" s="431">
        <v>95</v>
      </c>
      <c r="BX334" s="429">
        <f t="shared" si="337"/>
        <v>86</v>
      </c>
      <c r="BY334" s="429">
        <f t="shared" si="338"/>
        <v>95</v>
      </c>
      <c r="BZ334" s="430" t="str">
        <f t="shared" si="339"/>
        <v>A1</v>
      </c>
      <c r="CA334" s="430" t="str">
        <f t="shared" si="340"/>
        <v>10</v>
      </c>
      <c r="CB334" s="429">
        <f t="shared" si="341"/>
        <v>10</v>
      </c>
      <c r="CC334" s="429">
        <f t="shared" si="342"/>
        <v>10</v>
      </c>
      <c r="CD334" s="429">
        <f t="shared" si="343"/>
        <v>28.5</v>
      </c>
      <c r="CE334" s="430">
        <f t="shared" si="344"/>
        <v>49</v>
      </c>
      <c r="CF334" s="430" t="str">
        <f t="shared" si="345"/>
        <v>A1</v>
      </c>
      <c r="CG334" s="686"/>
      <c r="CH334" s="425">
        <f>'STUDENT PROFILE'!$A$10</f>
        <v>4</v>
      </c>
      <c r="CI334" s="426" t="str">
        <f>'STUDENT PROFILE'!$C$10</f>
        <v>Sunil</v>
      </c>
      <c r="CJ334" s="427">
        <f>'STUDENT PROFILE'!$D$10</f>
        <v>2731</v>
      </c>
      <c r="CK334" s="429">
        <f t="shared" si="303"/>
        <v>10</v>
      </c>
      <c r="CL334" s="429">
        <f t="shared" si="304"/>
        <v>10</v>
      </c>
      <c r="CM334" s="429">
        <f t="shared" si="305"/>
        <v>28.5</v>
      </c>
      <c r="CN334" s="430">
        <f t="shared" si="306"/>
        <v>49</v>
      </c>
      <c r="CO334" s="429">
        <f t="shared" si="307"/>
        <v>10</v>
      </c>
      <c r="CP334" s="429">
        <f t="shared" si="308"/>
        <v>10</v>
      </c>
      <c r="CQ334" s="429">
        <f t="shared" si="309"/>
        <v>28.5</v>
      </c>
      <c r="CR334" s="433">
        <f t="shared" si="310"/>
        <v>49</v>
      </c>
      <c r="CS334" s="433">
        <f t="shared" si="346"/>
        <v>100</v>
      </c>
      <c r="CT334" s="433">
        <f t="shared" si="347"/>
        <v>95</v>
      </c>
      <c r="CU334" s="430">
        <f t="shared" si="348"/>
        <v>98</v>
      </c>
      <c r="CV334" s="430" t="str">
        <f t="shared" si="349"/>
        <v>A1</v>
      </c>
      <c r="CW334" s="430" t="str">
        <f t="shared" si="350"/>
        <v>10</v>
      </c>
      <c r="CX334" s="686"/>
      <c r="CY334" s="425">
        <f>'STUDENT PROFILE'!$A$10</f>
        <v>4</v>
      </c>
      <c r="CZ334" s="426" t="str">
        <f>'STUDENT PROFILE'!$C$10</f>
        <v>Sunil</v>
      </c>
      <c r="DA334" s="427">
        <f>'STUDENT PROFILE'!$D$10</f>
        <v>2731</v>
      </c>
      <c r="DB334" s="429" t="str">
        <f t="shared" si="351"/>
        <v>A1</v>
      </c>
      <c r="DC334" s="429" t="str">
        <f t="shared" si="352"/>
        <v>A1</v>
      </c>
      <c r="DD334" s="429" t="str">
        <f t="shared" si="353"/>
        <v>A1</v>
      </c>
      <c r="DE334" s="430" t="str">
        <f t="shared" si="354"/>
        <v>A1</v>
      </c>
      <c r="DF334" s="429" t="str">
        <f t="shared" si="355"/>
        <v>A1</v>
      </c>
      <c r="DG334" s="429" t="str">
        <f t="shared" si="356"/>
        <v>A1</v>
      </c>
      <c r="DH334" s="429" t="str">
        <f t="shared" si="357"/>
        <v>A1</v>
      </c>
      <c r="DI334" s="433" t="str">
        <f t="shared" si="358"/>
        <v>A1</v>
      </c>
      <c r="DJ334" s="430" t="str">
        <f t="shared" si="359"/>
        <v>A1</v>
      </c>
      <c r="DK334" s="430" t="str">
        <f t="shared" si="360"/>
        <v>A1</v>
      </c>
      <c r="DL334" s="430" t="str">
        <f t="shared" si="361"/>
        <v>A1</v>
      </c>
    </row>
    <row r="335" spans="1:116" ht="15" customHeight="1">
      <c r="A335" s="686"/>
      <c r="B335" s="425">
        <f>'STUDENT PROFILE'!$A$11</f>
        <v>5</v>
      </c>
      <c r="C335" s="426" t="str">
        <f>'STUDENT PROFILE'!$C$11</f>
        <v>Jaibeer</v>
      </c>
      <c r="D335" s="427">
        <f>'STUDENT PROFILE'!$D$11</f>
        <v>2732</v>
      </c>
      <c r="E335" s="428">
        <v>10</v>
      </c>
      <c r="F335" s="428">
        <v>10</v>
      </c>
      <c r="G335" s="428">
        <v>10</v>
      </c>
      <c r="H335" s="428"/>
      <c r="I335" s="428"/>
      <c r="J335" s="428">
        <v>50</v>
      </c>
      <c r="K335" s="429">
        <f t="shared" si="312"/>
        <v>80</v>
      </c>
      <c r="L335" s="429">
        <f t="shared" si="313"/>
        <v>100</v>
      </c>
      <c r="M335" s="430" t="str">
        <f t="shared" si="314"/>
        <v>A1</v>
      </c>
      <c r="N335" s="430" t="str">
        <f t="shared" si="315"/>
        <v>10</v>
      </c>
      <c r="O335" s="728"/>
      <c r="P335" s="425">
        <f>'STUDENT PROFILE'!$A$11</f>
        <v>5</v>
      </c>
      <c r="Q335" s="426" t="str">
        <f>'STUDENT PROFILE'!$C$11</f>
        <v>Jaibeer</v>
      </c>
      <c r="R335" s="427">
        <f>'STUDENT PROFILE'!$D$11</f>
        <v>2732</v>
      </c>
      <c r="S335" s="428">
        <v>10</v>
      </c>
      <c r="T335" s="428">
        <v>10</v>
      </c>
      <c r="U335" s="428">
        <v>10</v>
      </c>
      <c r="V335" s="428"/>
      <c r="W335" s="428"/>
      <c r="X335" s="428">
        <v>50</v>
      </c>
      <c r="Y335" s="429">
        <f t="shared" si="316"/>
        <v>80</v>
      </c>
      <c r="Z335" s="429">
        <f t="shared" si="317"/>
        <v>100</v>
      </c>
      <c r="AA335" s="430" t="str">
        <f t="shared" si="318"/>
        <v>A1</v>
      </c>
      <c r="AB335" s="430" t="str">
        <f t="shared" si="319"/>
        <v>10</v>
      </c>
      <c r="AC335" s="686"/>
      <c r="AD335" s="425">
        <f>'STUDENT PROFILE'!$A$11</f>
        <v>5</v>
      </c>
      <c r="AE335" s="426" t="str">
        <f>'STUDENT PROFILE'!$C$11</f>
        <v>Jaibeer</v>
      </c>
      <c r="AF335" s="427">
        <f>'STUDENT PROFILE'!$D$11</f>
        <v>2732</v>
      </c>
      <c r="AG335" s="431">
        <v>95</v>
      </c>
      <c r="AH335" s="429">
        <f t="shared" si="320"/>
        <v>85.5</v>
      </c>
      <c r="AI335" s="429">
        <f t="shared" si="321"/>
        <v>95</v>
      </c>
      <c r="AJ335" s="430" t="str">
        <f t="shared" si="322"/>
        <v>A1</v>
      </c>
      <c r="AK335" s="430" t="str">
        <f t="shared" si="323"/>
        <v>10</v>
      </c>
      <c r="AL335" s="429">
        <f t="shared" si="324"/>
        <v>10</v>
      </c>
      <c r="AM335" s="429">
        <f t="shared" si="325"/>
        <v>10</v>
      </c>
      <c r="AN335" s="429">
        <f t="shared" si="326"/>
        <v>28.5</v>
      </c>
      <c r="AO335" s="430">
        <f t="shared" si="327"/>
        <v>49</v>
      </c>
      <c r="AP335" s="430" t="str">
        <f t="shared" si="328"/>
        <v>A1</v>
      </c>
      <c r="AQ335" s="686"/>
      <c r="AR335" s="425">
        <f>'STUDENT PROFILE'!$A$11</f>
        <v>5</v>
      </c>
      <c r="AS335" s="426" t="str">
        <f>'STUDENT PROFILE'!$C$11</f>
        <v>Jaibeer</v>
      </c>
      <c r="AT335" s="427">
        <f>'STUDENT PROFILE'!$D$11</f>
        <v>2732</v>
      </c>
      <c r="AU335" s="428">
        <v>10</v>
      </c>
      <c r="AV335" s="428">
        <v>10</v>
      </c>
      <c r="AW335" s="428">
        <v>10</v>
      </c>
      <c r="AX335" s="428"/>
      <c r="AY335" s="428"/>
      <c r="AZ335" s="428">
        <v>50</v>
      </c>
      <c r="BA335" s="429">
        <f t="shared" si="329"/>
        <v>80</v>
      </c>
      <c r="BB335" s="429">
        <f t="shared" si="330"/>
        <v>100</v>
      </c>
      <c r="BC335" s="430" t="str">
        <f t="shared" si="331"/>
        <v>A1</v>
      </c>
      <c r="BD335" s="430" t="str">
        <f t="shared" si="332"/>
        <v>10</v>
      </c>
      <c r="BE335" s="686"/>
      <c r="BF335" s="425">
        <f>'STUDENT PROFILE'!$A$11</f>
        <v>5</v>
      </c>
      <c r="BG335" s="426" t="str">
        <f>'STUDENT PROFILE'!$C$11</f>
        <v>Jaibeer</v>
      </c>
      <c r="BH335" s="427">
        <f>'STUDENT PROFILE'!$D$11</f>
        <v>2732</v>
      </c>
      <c r="BI335" s="428">
        <v>10</v>
      </c>
      <c r="BJ335" s="428">
        <v>10</v>
      </c>
      <c r="BK335" s="428">
        <v>10</v>
      </c>
      <c r="BL335" s="428"/>
      <c r="BM335" s="428"/>
      <c r="BN335" s="428">
        <v>50</v>
      </c>
      <c r="BO335" s="429">
        <f t="shared" si="333"/>
        <v>80</v>
      </c>
      <c r="BP335" s="429">
        <f t="shared" si="334"/>
        <v>100</v>
      </c>
      <c r="BQ335" s="430" t="str">
        <f t="shared" si="335"/>
        <v>A1</v>
      </c>
      <c r="BR335" s="430" t="str">
        <f t="shared" si="336"/>
        <v>10</v>
      </c>
      <c r="BS335" s="686"/>
      <c r="BT335" s="430">
        <f>'STUDENT PROFILE'!$A$11</f>
        <v>5</v>
      </c>
      <c r="BU335" s="473" t="str">
        <f>'STUDENT PROFILE'!$C$11</f>
        <v>Jaibeer</v>
      </c>
      <c r="BV335" s="430">
        <f>'STUDENT PROFILE'!$D$11</f>
        <v>2732</v>
      </c>
      <c r="BW335" s="431">
        <v>95</v>
      </c>
      <c r="BX335" s="429">
        <f t="shared" si="337"/>
        <v>86</v>
      </c>
      <c r="BY335" s="429">
        <f t="shared" si="338"/>
        <v>95</v>
      </c>
      <c r="BZ335" s="430" t="str">
        <f t="shared" si="339"/>
        <v>A1</v>
      </c>
      <c r="CA335" s="430" t="str">
        <f t="shared" si="340"/>
        <v>10</v>
      </c>
      <c r="CB335" s="429">
        <f t="shared" si="341"/>
        <v>10</v>
      </c>
      <c r="CC335" s="429">
        <f t="shared" si="342"/>
        <v>10</v>
      </c>
      <c r="CD335" s="429">
        <f t="shared" si="343"/>
        <v>28.5</v>
      </c>
      <c r="CE335" s="430">
        <f t="shared" si="344"/>
        <v>49</v>
      </c>
      <c r="CF335" s="430" t="str">
        <f t="shared" si="345"/>
        <v>A1</v>
      </c>
      <c r="CG335" s="686"/>
      <c r="CH335" s="425">
        <f>'STUDENT PROFILE'!$A$11</f>
        <v>5</v>
      </c>
      <c r="CI335" s="426" t="str">
        <f>'STUDENT PROFILE'!$C$11</f>
        <v>Jaibeer</v>
      </c>
      <c r="CJ335" s="427">
        <f>'STUDENT PROFILE'!$D$11</f>
        <v>2732</v>
      </c>
      <c r="CK335" s="429">
        <f t="shared" si="303"/>
        <v>10</v>
      </c>
      <c r="CL335" s="429">
        <f t="shared" si="304"/>
        <v>10</v>
      </c>
      <c r="CM335" s="429">
        <f t="shared" si="305"/>
        <v>28.5</v>
      </c>
      <c r="CN335" s="430">
        <f t="shared" si="306"/>
        <v>49</v>
      </c>
      <c r="CO335" s="429">
        <f t="shared" si="307"/>
        <v>10</v>
      </c>
      <c r="CP335" s="429">
        <f t="shared" si="308"/>
        <v>10</v>
      </c>
      <c r="CQ335" s="429">
        <f t="shared" si="309"/>
        <v>28.5</v>
      </c>
      <c r="CR335" s="433">
        <f t="shared" si="310"/>
        <v>49</v>
      </c>
      <c r="CS335" s="433">
        <f t="shared" si="346"/>
        <v>100</v>
      </c>
      <c r="CT335" s="433">
        <f t="shared" si="347"/>
        <v>95</v>
      </c>
      <c r="CU335" s="430">
        <f t="shared" si="348"/>
        <v>98</v>
      </c>
      <c r="CV335" s="430" t="str">
        <f t="shared" si="349"/>
        <v>A1</v>
      </c>
      <c r="CW335" s="430" t="str">
        <f t="shared" si="350"/>
        <v>10</v>
      </c>
      <c r="CX335" s="686"/>
      <c r="CY335" s="425">
        <f>'STUDENT PROFILE'!$A$11</f>
        <v>5</v>
      </c>
      <c r="CZ335" s="426" t="str">
        <f>'STUDENT PROFILE'!$C$11</f>
        <v>Jaibeer</v>
      </c>
      <c r="DA335" s="427">
        <f>'STUDENT PROFILE'!$D$11</f>
        <v>2732</v>
      </c>
      <c r="DB335" s="429" t="str">
        <f t="shared" si="351"/>
        <v>A1</v>
      </c>
      <c r="DC335" s="429" t="str">
        <f t="shared" si="352"/>
        <v>A1</v>
      </c>
      <c r="DD335" s="429" t="str">
        <f t="shared" si="353"/>
        <v>A1</v>
      </c>
      <c r="DE335" s="430" t="str">
        <f t="shared" si="354"/>
        <v>A1</v>
      </c>
      <c r="DF335" s="429" t="str">
        <f t="shared" si="355"/>
        <v>A1</v>
      </c>
      <c r="DG335" s="429" t="str">
        <f t="shared" si="356"/>
        <v>A1</v>
      </c>
      <c r="DH335" s="429" t="str">
        <f t="shared" si="357"/>
        <v>A1</v>
      </c>
      <c r="DI335" s="433" t="str">
        <f t="shared" si="358"/>
        <v>A1</v>
      </c>
      <c r="DJ335" s="430" t="str">
        <f t="shared" si="359"/>
        <v>A1</v>
      </c>
      <c r="DK335" s="430" t="str">
        <f t="shared" si="360"/>
        <v>A1</v>
      </c>
      <c r="DL335" s="430" t="str">
        <f t="shared" si="361"/>
        <v>A1</v>
      </c>
    </row>
    <row r="336" spans="1:116" ht="15" customHeight="1">
      <c r="A336" s="686"/>
      <c r="B336" s="425">
        <f>'STUDENT PROFILE'!$A$12</f>
        <v>6</v>
      </c>
      <c r="C336" s="426" t="str">
        <f>'STUDENT PROFILE'!$C$12</f>
        <v>Nitish Kumar</v>
      </c>
      <c r="D336" s="427">
        <f>'STUDENT PROFILE'!$D$12</f>
        <v>2734</v>
      </c>
      <c r="E336" s="428">
        <v>8</v>
      </c>
      <c r="F336" s="428">
        <v>8</v>
      </c>
      <c r="G336" s="428">
        <v>8</v>
      </c>
      <c r="H336" s="428"/>
      <c r="I336" s="428"/>
      <c r="J336" s="428">
        <v>45</v>
      </c>
      <c r="K336" s="429">
        <f t="shared" si="312"/>
        <v>69</v>
      </c>
      <c r="L336" s="429">
        <f t="shared" si="313"/>
        <v>87</v>
      </c>
      <c r="M336" s="430" t="str">
        <f t="shared" si="314"/>
        <v>A2</v>
      </c>
      <c r="N336" s="430" t="str">
        <f t="shared" si="315"/>
        <v>9</v>
      </c>
      <c r="O336" s="728"/>
      <c r="P336" s="425">
        <f>'STUDENT PROFILE'!$A$12</f>
        <v>6</v>
      </c>
      <c r="Q336" s="426" t="str">
        <f>'STUDENT PROFILE'!$C$12</f>
        <v>Nitish Kumar</v>
      </c>
      <c r="R336" s="427">
        <f>'STUDENT PROFILE'!$D$12</f>
        <v>2734</v>
      </c>
      <c r="S336" s="428">
        <v>8</v>
      </c>
      <c r="T336" s="428">
        <v>8</v>
      </c>
      <c r="U336" s="428">
        <v>8</v>
      </c>
      <c r="V336" s="428"/>
      <c r="W336" s="428"/>
      <c r="X336" s="428">
        <v>45</v>
      </c>
      <c r="Y336" s="429">
        <f t="shared" si="316"/>
        <v>69</v>
      </c>
      <c r="Z336" s="429">
        <f t="shared" si="317"/>
        <v>87</v>
      </c>
      <c r="AA336" s="430" t="str">
        <f t="shared" si="318"/>
        <v>A2</v>
      </c>
      <c r="AB336" s="430" t="str">
        <f t="shared" si="319"/>
        <v>9</v>
      </c>
      <c r="AC336" s="686"/>
      <c r="AD336" s="425">
        <f>'STUDENT PROFILE'!$A$12</f>
        <v>6</v>
      </c>
      <c r="AE336" s="426" t="str">
        <f>'STUDENT PROFILE'!$C$12</f>
        <v>Nitish Kumar</v>
      </c>
      <c r="AF336" s="427">
        <f>'STUDENT PROFILE'!$D$12</f>
        <v>2734</v>
      </c>
      <c r="AG336" s="431">
        <v>90</v>
      </c>
      <c r="AH336" s="429">
        <f t="shared" si="320"/>
        <v>81</v>
      </c>
      <c r="AI336" s="429">
        <f t="shared" si="321"/>
        <v>90</v>
      </c>
      <c r="AJ336" s="430" t="str">
        <f t="shared" si="322"/>
        <v>A2</v>
      </c>
      <c r="AK336" s="430" t="str">
        <f t="shared" si="323"/>
        <v>9</v>
      </c>
      <c r="AL336" s="429">
        <f t="shared" si="324"/>
        <v>8.6999999999999993</v>
      </c>
      <c r="AM336" s="429">
        <f t="shared" si="325"/>
        <v>8.6999999999999993</v>
      </c>
      <c r="AN336" s="429">
        <f t="shared" si="326"/>
        <v>27</v>
      </c>
      <c r="AO336" s="430">
        <f t="shared" si="327"/>
        <v>45</v>
      </c>
      <c r="AP336" s="430" t="str">
        <f t="shared" si="328"/>
        <v>A2</v>
      </c>
      <c r="AQ336" s="686"/>
      <c r="AR336" s="425">
        <f>'STUDENT PROFILE'!$A$12</f>
        <v>6</v>
      </c>
      <c r="AS336" s="426" t="str">
        <f>'STUDENT PROFILE'!$C$12</f>
        <v>Nitish Kumar</v>
      </c>
      <c r="AT336" s="427">
        <f>'STUDENT PROFILE'!$D$12</f>
        <v>2734</v>
      </c>
      <c r="AU336" s="428">
        <v>8</v>
      </c>
      <c r="AV336" s="428">
        <v>8</v>
      </c>
      <c r="AW336" s="428">
        <v>8</v>
      </c>
      <c r="AX336" s="428"/>
      <c r="AY336" s="428"/>
      <c r="AZ336" s="428">
        <v>45</v>
      </c>
      <c r="BA336" s="429">
        <f t="shared" si="329"/>
        <v>69</v>
      </c>
      <c r="BB336" s="429">
        <f t="shared" si="330"/>
        <v>87</v>
      </c>
      <c r="BC336" s="430" t="str">
        <f t="shared" si="331"/>
        <v>A2</v>
      </c>
      <c r="BD336" s="430" t="str">
        <f t="shared" si="332"/>
        <v>9</v>
      </c>
      <c r="BE336" s="686"/>
      <c r="BF336" s="425">
        <f>'STUDENT PROFILE'!$A$12</f>
        <v>6</v>
      </c>
      <c r="BG336" s="426" t="str">
        <f>'STUDENT PROFILE'!$C$12</f>
        <v>Nitish Kumar</v>
      </c>
      <c r="BH336" s="427">
        <f>'STUDENT PROFILE'!$D$12</f>
        <v>2734</v>
      </c>
      <c r="BI336" s="428">
        <v>8</v>
      </c>
      <c r="BJ336" s="428">
        <v>8</v>
      </c>
      <c r="BK336" s="428">
        <v>8</v>
      </c>
      <c r="BL336" s="428"/>
      <c r="BM336" s="428"/>
      <c r="BN336" s="428">
        <v>45</v>
      </c>
      <c r="BO336" s="429">
        <f t="shared" si="333"/>
        <v>69</v>
      </c>
      <c r="BP336" s="429">
        <f t="shared" si="334"/>
        <v>87</v>
      </c>
      <c r="BQ336" s="430" t="str">
        <f t="shared" si="335"/>
        <v>A2</v>
      </c>
      <c r="BR336" s="430" t="str">
        <f t="shared" si="336"/>
        <v>9</v>
      </c>
      <c r="BS336" s="686"/>
      <c r="BT336" s="430">
        <f>'STUDENT PROFILE'!$A$12</f>
        <v>6</v>
      </c>
      <c r="BU336" s="473" t="str">
        <f>'STUDENT PROFILE'!$C$12</f>
        <v>Nitish Kumar</v>
      </c>
      <c r="BV336" s="430">
        <f>'STUDENT PROFILE'!$D$12</f>
        <v>2734</v>
      </c>
      <c r="BW336" s="431">
        <v>90</v>
      </c>
      <c r="BX336" s="429">
        <f t="shared" si="337"/>
        <v>81</v>
      </c>
      <c r="BY336" s="429">
        <f t="shared" si="338"/>
        <v>90</v>
      </c>
      <c r="BZ336" s="430" t="str">
        <f t="shared" si="339"/>
        <v>A2</v>
      </c>
      <c r="CA336" s="430" t="str">
        <f t="shared" si="340"/>
        <v>9</v>
      </c>
      <c r="CB336" s="429">
        <f t="shared" si="341"/>
        <v>8.6999999999999993</v>
      </c>
      <c r="CC336" s="429">
        <f t="shared" si="342"/>
        <v>8.6999999999999993</v>
      </c>
      <c r="CD336" s="429">
        <f t="shared" si="343"/>
        <v>27</v>
      </c>
      <c r="CE336" s="430">
        <f t="shared" si="344"/>
        <v>44</v>
      </c>
      <c r="CF336" s="430" t="str">
        <f t="shared" si="345"/>
        <v>A2</v>
      </c>
      <c r="CG336" s="686"/>
      <c r="CH336" s="425">
        <f>'STUDENT PROFILE'!$A$12</f>
        <v>6</v>
      </c>
      <c r="CI336" s="426" t="str">
        <f>'STUDENT PROFILE'!$C$12</f>
        <v>Nitish Kumar</v>
      </c>
      <c r="CJ336" s="427">
        <f>'STUDENT PROFILE'!$D$12</f>
        <v>2734</v>
      </c>
      <c r="CK336" s="429">
        <f t="shared" si="303"/>
        <v>8.6999999999999993</v>
      </c>
      <c r="CL336" s="429">
        <f t="shared" si="304"/>
        <v>8.6999999999999993</v>
      </c>
      <c r="CM336" s="429">
        <f t="shared" si="305"/>
        <v>27</v>
      </c>
      <c r="CN336" s="430">
        <f t="shared" si="306"/>
        <v>45</v>
      </c>
      <c r="CO336" s="429">
        <f t="shared" si="307"/>
        <v>8.6999999999999993</v>
      </c>
      <c r="CP336" s="429">
        <f t="shared" si="308"/>
        <v>8.6999999999999993</v>
      </c>
      <c r="CQ336" s="429">
        <f t="shared" si="309"/>
        <v>27</v>
      </c>
      <c r="CR336" s="433">
        <f t="shared" si="310"/>
        <v>44</v>
      </c>
      <c r="CS336" s="433">
        <f t="shared" si="346"/>
        <v>87</v>
      </c>
      <c r="CT336" s="433">
        <f t="shared" si="347"/>
        <v>90</v>
      </c>
      <c r="CU336" s="430">
        <f t="shared" si="348"/>
        <v>89</v>
      </c>
      <c r="CV336" s="430" t="str">
        <f t="shared" si="349"/>
        <v>A2</v>
      </c>
      <c r="CW336" s="430" t="str">
        <f t="shared" si="350"/>
        <v>9</v>
      </c>
      <c r="CX336" s="686"/>
      <c r="CY336" s="425">
        <f>'STUDENT PROFILE'!$A$12</f>
        <v>6</v>
      </c>
      <c r="CZ336" s="426" t="str">
        <f>'STUDENT PROFILE'!$C$12</f>
        <v>Nitish Kumar</v>
      </c>
      <c r="DA336" s="427">
        <f>'STUDENT PROFILE'!$D$12</f>
        <v>2734</v>
      </c>
      <c r="DB336" s="429" t="str">
        <f t="shared" si="351"/>
        <v>A2</v>
      </c>
      <c r="DC336" s="429" t="str">
        <f t="shared" si="352"/>
        <v>A2</v>
      </c>
      <c r="DD336" s="429" t="str">
        <f t="shared" si="353"/>
        <v>A2</v>
      </c>
      <c r="DE336" s="430" t="str">
        <f t="shared" si="354"/>
        <v>A2</v>
      </c>
      <c r="DF336" s="429" t="str">
        <f t="shared" si="355"/>
        <v>A2</v>
      </c>
      <c r="DG336" s="429" t="str">
        <f t="shared" si="356"/>
        <v>A2</v>
      </c>
      <c r="DH336" s="429" t="str">
        <f t="shared" si="357"/>
        <v>A2</v>
      </c>
      <c r="DI336" s="433" t="str">
        <f t="shared" si="358"/>
        <v>A2</v>
      </c>
      <c r="DJ336" s="430" t="str">
        <f t="shared" si="359"/>
        <v>A2</v>
      </c>
      <c r="DK336" s="430" t="str">
        <f t="shared" si="360"/>
        <v>A2</v>
      </c>
      <c r="DL336" s="430" t="str">
        <f t="shared" si="361"/>
        <v>A2</v>
      </c>
    </row>
    <row r="337" spans="1:116" ht="15" customHeight="1">
      <c r="A337" s="686"/>
      <c r="B337" s="425">
        <f>'STUDENT PROFILE'!$A$13</f>
        <v>7</v>
      </c>
      <c r="C337" s="426" t="str">
        <f>'STUDENT PROFILE'!$C$13</f>
        <v>Ramakant</v>
      </c>
      <c r="D337" s="427">
        <f>'STUDENT PROFILE'!$D$13</f>
        <v>2735</v>
      </c>
      <c r="E337" s="428">
        <v>8</v>
      </c>
      <c r="F337" s="428">
        <v>8</v>
      </c>
      <c r="G337" s="428">
        <v>8</v>
      </c>
      <c r="H337" s="428"/>
      <c r="I337" s="428"/>
      <c r="J337" s="428">
        <v>45</v>
      </c>
      <c r="K337" s="429">
        <f t="shared" si="312"/>
        <v>69</v>
      </c>
      <c r="L337" s="429">
        <f t="shared" si="313"/>
        <v>87</v>
      </c>
      <c r="M337" s="430" t="str">
        <f t="shared" si="314"/>
        <v>A2</v>
      </c>
      <c r="N337" s="430" t="str">
        <f t="shared" si="315"/>
        <v>9</v>
      </c>
      <c r="O337" s="728"/>
      <c r="P337" s="425">
        <f>'STUDENT PROFILE'!$A$13</f>
        <v>7</v>
      </c>
      <c r="Q337" s="426" t="str">
        <f>'STUDENT PROFILE'!$C$13</f>
        <v>Ramakant</v>
      </c>
      <c r="R337" s="427">
        <f>'STUDENT PROFILE'!$D$13</f>
        <v>2735</v>
      </c>
      <c r="S337" s="428">
        <v>8</v>
      </c>
      <c r="T337" s="428">
        <v>8</v>
      </c>
      <c r="U337" s="428">
        <v>8</v>
      </c>
      <c r="V337" s="428"/>
      <c r="W337" s="428"/>
      <c r="X337" s="428">
        <v>45</v>
      </c>
      <c r="Y337" s="429">
        <f t="shared" si="316"/>
        <v>69</v>
      </c>
      <c r="Z337" s="429">
        <f t="shared" si="317"/>
        <v>87</v>
      </c>
      <c r="AA337" s="430" t="str">
        <f t="shared" si="318"/>
        <v>A2</v>
      </c>
      <c r="AB337" s="430" t="str">
        <f t="shared" si="319"/>
        <v>9</v>
      </c>
      <c r="AC337" s="686"/>
      <c r="AD337" s="425">
        <f>'STUDENT PROFILE'!$A$13</f>
        <v>7</v>
      </c>
      <c r="AE337" s="426" t="str">
        <f>'STUDENT PROFILE'!$C$13</f>
        <v>Ramakant</v>
      </c>
      <c r="AF337" s="427">
        <f>'STUDENT PROFILE'!$D$13</f>
        <v>2735</v>
      </c>
      <c r="AG337" s="431">
        <v>90</v>
      </c>
      <c r="AH337" s="429">
        <f t="shared" si="320"/>
        <v>81</v>
      </c>
      <c r="AI337" s="429">
        <f t="shared" si="321"/>
        <v>90</v>
      </c>
      <c r="AJ337" s="430" t="str">
        <f t="shared" si="322"/>
        <v>A2</v>
      </c>
      <c r="AK337" s="430" t="str">
        <f t="shared" si="323"/>
        <v>9</v>
      </c>
      <c r="AL337" s="429">
        <f t="shared" si="324"/>
        <v>8.6999999999999993</v>
      </c>
      <c r="AM337" s="429">
        <f t="shared" si="325"/>
        <v>8.6999999999999993</v>
      </c>
      <c r="AN337" s="429">
        <f t="shared" si="326"/>
        <v>27</v>
      </c>
      <c r="AO337" s="430">
        <f t="shared" si="327"/>
        <v>45</v>
      </c>
      <c r="AP337" s="430" t="str">
        <f t="shared" si="328"/>
        <v>A2</v>
      </c>
      <c r="AQ337" s="686"/>
      <c r="AR337" s="425">
        <f>'STUDENT PROFILE'!$A$13</f>
        <v>7</v>
      </c>
      <c r="AS337" s="426" t="str">
        <f>'STUDENT PROFILE'!$C$13</f>
        <v>Ramakant</v>
      </c>
      <c r="AT337" s="427">
        <f>'STUDENT PROFILE'!$D$13</f>
        <v>2735</v>
      </c>
      <c r="AU337" s="428">
        <v>8</v>
      </c>
      <c r="AV337" s="428">
        <v>8</v>
      </c>
      <c r="AW337" s="428">
        <v>8</v>
      </c>
      <c r="AX337" s="428"/>
      <c r="AY337" s="428"/>
      <c r="AZ337" s="428">
        <v>45</v>
      </c>
      <c r="BA337" s="429">
        <f t="shared" si="329"/>
        <v>69</v>
      </c>
      <c r="BB337" s="429">
        <f t="shared" si="330"/>
        <v>87</v>
      </c>
      <c r="BC337" s="430" t="str">
        <f t="shared" si="331"/>
        <v>A2</v>
      </c>
      <c r="BD337" s="430" t="str">
        <f t="shared" si="332"/>
        <v>9</v>
      </c>
      <c r="BE337" s="686"/>
      <c r="BF337" s="425">
        <f>'STUDENT PROFILE'!$A$13</f>
        <v>7</v>
      </c>
      <c r="BG337" s="426" t="str">
        <f>'STUDENT PROFILE'!$C$13</f>
        <v>Ramakant</v>
      </c>
      <c r="BH337" s="427">
        <f>'STUDENT PROFILE'!$D$13</f>
        <v>2735</v>
      </c>
      <c r="BI337" s="428">
        <v>8</v>
      </c>
      <c r="BJ337" s="428">
        <v>8</v>
      </c>
      <c r="BK337" s="428">
        <v>8</v>
      </c>
      <c r="BL337" s="428"/>
      <c r="BM337" s="428"/>
      <c r="BN337" s="428">
        <v>45</v>
      </c>
      <c r="BO337" s="429">
        <f t="shared" si="333"/>
        <v>69</v>
      </c>
      <c r="BP337" s="429">
        <f t="shared" si="334"/>
        <v>87</v>
      </c>
      <c r="BQ337" s="430" t="str">
        <f t="shared" si="335"/>
        <v>A2</v>
      </c>
      <c r="BR337" s="430" t="str">
        <f t="shared" si="336"/>
        <v>9</v>
      </c>
      <c r="BS337" s="686"/>
      <c r="BT337" s="430">
        <f>'STUDENT PROFILE'!$A$13</f>
        <v>7</v>
      </c>
      <c r="BU337" s="473" t="str">
        <f>'STUDENT PROFILE'!$C$13</f>
        <v>Ramakant</v>
      </c>
      <c r="BV337" s="430">
        <f>'STUDENT PROFILE'!$D$13</f>
        <v>2735</v>
      </c>
      <c r="BW337" s="431">
        <v>90</v>
      </c>
      <c r="BX337" s="429">
        <f t="shared" si="337"/>
        <v>81</v>
      </c>
      <c r="BY337" s="429">
        <f t="shared" si="338"/>
        <v>90</v>
      </c>
      <c r="BZ337" s="430" t="str">
        <f t="shared" si="339"/>
        <v>A2</v>
      </c>
      <c r="CA337" s="430" t="str">
        <f t="shared" si="340"/>
        <v>9</v>
      </c>
      <c r="CB337" s="429">
        <f t="shared" si="341"/>
        <v>8.6999999999999993</v>
      </c>
      <c r="CC337" s="429">
        <f t="shared" si="342"/>
        <v>8.6999999999999993</v>
      </c>
      <c r="CD337" s="429">
        <f t="shared" si="343"/>
        <v>27</v>
      </c>
      <c r="CE337" s="430">
        <f t="shared" si="344"/>
        <v>44</v>
      </c>
      <c r="CF337" s="430" t="str">
        <f t="shared" si="345"/>
        <v>A2</v>
      </c>
      <c r="CG337" s="686"/>
      <c r="CH337" s="425">
        <f>'STUDENT PROFILE'!$A$13</f>
        <v>7</v>
      </c>
      <c r="CI337" s="426" t="str">
        <f>'STUDENT PROFILE'!$C$13</f>
        <v>Ramakant</v>
      </c>
      <c r="CJ337" s="427">
        <f>'STUDENT PROFILE'!$D$13</f>
        <v>2735</v>
      </c>
      <c r="CK337" s="429">
        <f t="shared" si="303"/>
        <v>8.6999999999999993</v>
      </c>
      <c r="CL337" s="429">
        <f t="shared" si="304"/>
        <v>8.6999999999999993</v>
      </c>
      <c r="CM337" s="429">
        <f t="shared" si="305"/>
        <v>27</v>
      </c>
      <c r="CN337" s="430">
        <f t="shared" si="306"/>
        <v>45</v>
      </c>
      <c r="CO337" s="429">
        <f t="shared" si="307"/>
        <v>8.6999999999999993</v>
      </c>
      <c r="CP337" s="429">
        <f t="shared" si="308"/>
        <v>8.6999999999999993</v>
      </c>
      <c r="CQ337" s="429">
        <f t="shared" si="309"/>
        <v>27</v>
      </c>
      <c r="CR337" s="433">
        <f t="shared" si="310"/>
        <v>44</v>
      </c>
      <c r="CS337" s="433">
        <f t="shared" si="346"/>
        <v>87</v>
      </c>
      <c r="CT337" s="433">
        <f t="shared" si="347"/>
        <v>90</v>
      </c>
      <c r="CU337" s="430">
        <f t="shared" si="348"/>
        <v>89</v>
      </c>
      <c r="CV337" s="430" t="str">
        <f t="shared" si="349"/>
        <v>A2</v>
      </c>
      <c r="CW337" s="430" t="str">
        <f t="shared" si="350"/>
        <v>9</v>
      </c>
      <c r="CX337" s="686"/>
      <c r="CY337" s="425">
        <f>'STUDENT PROFILE'!$A$13</f>
        <v>7</v>
      </c>
      <c r="CZ337" s="426" t="str">
        <f>'STUDENT PROFILE'!$C$13</f>
        <v>Ramakant</v>
      </c>
      <c r="DA337" s="427">
        <f>'STUDENT PROFILE'!$D$13</f>
        <v>2735</v>
      </c>
      <c r="DB337" s="429" t="str">
        <f t="shared" si="351"/>
        <v>A2</v>
      </c>
      <c r="DC337" s="429" t="str">
        <f t="shared" si="352"/>
        <v>A2</v>
      </c>
      <c r="DD337" s="429" t="str">
        <f t="shared" si="353"/>
        <v>A2</v>
      </c>
      <c r="DE337" s="430" t="str">
        <f t="shared" si="354"/>
        <v>A2</v>
      </c>
      <c r="DF337" s="429" t="str">
        <f t="shared" si="355"/>
        <v>A2</v>
      </c>
      <c r="DG337" s="429" t="str">
        <f t="shared" si="356"/>
        <v>A2</v>
      </c>
      <c r="DH337" s="429" t="str">
        <f t="shared" si="357"/>
        <v>A2</v>
      </c>
      <c r="DI337" s="433" t="str">
        <f t="shared" si="358"/>
        <v>A2</v>
      </c>
      <c r="DJ337" s="430" t="str">
        <f t="shared" si="359"/>
        <v>A2</v>
      </c>
      <c r="DK337" s="430" t="str">
        <f t="shared" si="360"/>
        <v>A2</v>
      </c>
      <c r="DL337" s="430" t="str">
        <f t="shared" si="361"/>
        <v>A2</v>
      </c>
    </row>
    <row r="338" spans="1:116" ht="15" customHeight="1">
      <c r="A338" s="686"/>
      <c r="B338" s="425">
        <f>'STUDENT PROFILE'!$A$14</f>
        <v>8</v>
      </c>
      <c r="C338" s="426" t="str">
        <f>'STUDENT PROFILE'!$C$14</f>
        <v>Gourav</v>
      </c>
      <c r="D338" s="427">
        <f>'STUDENT PROFILE'!$D$14</f>
        <v>2736</v>
      </c>
      <c r="E338" s="428">
        <v>8</v>
      </c>
      <c r="F338" s="428">
        <v>8</v>
      </c>
      <c r="G338" s="428">
        <v>8</v>
      </c>
      <c r="H338" s="428"/>
      <c r="I338" s="428"/>
      <c r="J338" s="428">
        <v>45</v>
      </c>
      <c r="K338" s="429">
        <f t="shared" si="312"/>
        <v>69</v>
      </c>
      <c r="L338" s="429">
        <f t="shared" si="313"/>
        <v>87</v>
      </c>
      <c r="M338" s="430" t="str">
        <f t="shared" si="314"/>
        <v>A2</v>
      </c>
      <c r="N338" s="430" t="str">
        <f t="shared" si="315"/>
        <v>9</v>
      </c>
      <c r="O338" s="728"/>
      <c r="P338" s="425">
        <f>'STUDENT PROFILE'!$A$14</f>
        <v>8</v>
      </c>
      <c r="Q338" s="426" t="str">
        <f>'STUDENT PROFILE'!$C$14</f>
        <v>Gourav</v>
      </c>
      <c r="R338" s="427">
        <f>'STUDENT PROFILE'!$D$14</f>
        <v>2736</v>
      </c>
      <c r="S338" s="428">
        <v>8</v>
      </c>
      <c r="T338" s="428">
        <v>8</v>
      </c>
      <c r="U338" s="428">
        <v>8</v>
      </c>
      <c r="V338" s="428"/>
      <c r="W338" s="428"/>
      <c r="X338" s="428">
        <v>45</v>
      </c>
      <c r="Y338" s="429">
        <f t="shared" si="316"/>
        <v>69</v>
      </c>
      <c r="Z338" s="429">
        <f t="shared" si="317"/>
        <v>87</v>
      </c>
      <c r="AA338" s="430" t="str">
        <f t="shared" si="318"/>
        <v>A2</v>
      </c>
      <c r="AB338" s="430" t="str">
        <f t="shared" si="319"/>
        <v>9</v>
      </c>
      <c r="AC338" s="686"/>
      <c r="AD338" s="425">
        <f>'STUDENT PROFILE'!$A$14</f>
        <v>8</v>
      </c>
      <c r="AE338" s="426" t="str">
        <f>'STUDENT PROFILE'!$C$14</f>
        <v>Gourav</v>
      </c>
      <c r="AF338" s="427">
        <f>'STUDENT PROFILE'!$D$14</f>
        <v>2736</v>
      </c>
      <c r="AG338" s="431">
        <v>90</v>
      </c>
      <c r="AH338" s="429">
        <f t="shared" si="320"/>
        <v>81</v>
      </c>
      <c r="AI338" s="429">
        <f t="shared" si="321"/>
        <v>90</v>
      </c>
      <c r="AJ338" s="430" t="str">
        <f t="shared" si="322"/>
        <v>A2</v>
      </c>
      <c r="AK338" s="430" t="str">
        <f t="shared" si="323"/>
        <v>9</v>
      </c>
      <c r="AL338" s="429">
        <f t="shared" si="324"/>
        <v>8.6999999999999993</v>
      </c>
      <c r="AM338" s="429">
        <f t="shared" si="325"/>
        <v>8.6999999999999993</v>
      </c>
      <c r="AN338" s="429">
        <f t="shared" si="326"/>
        <v>27</v>
      </c>
      <c r="AO338" s="430">
        <f t="shared" si="327"/>
        <v>45</v>
      </c>
      <c r="AP338" s="430" t="str">
        <f t="shared" si="328"/>
        <v>A2</v>
      </c>
      <c r="AQ338" s="686"/>
      <c r="AR338" s="425">
        <f>'STUDENT PROFILE'!$A$14</f>
        <v>8</v>
      </c>
      <c r="AS338" s="426" t="str">
        <f>'STUDENT PROFILE'!$C$14</f>
        <v>Gourav</v>
      </c>
      <c r="AT338" s="427">
        <f>'STUDENT PROFILE'!$D$14</f>
        <v>2736</v>
      </c>
      <c r="AU338" s="428">
        <v>8</v>
      </c>
      <c r="AV338" s="428">
        <v>8</v>
      </c>
      <c r="AW338" s="428">
        <v>8</v>
      </c>
      <c r="AX338" s="428"/>
      <c r="AY338" s="428"/>
      <c r="AZ338" s="428">
        <v>45</v>
      </c>
      <c r="BA338" s="429">
        <f t="shared" si="329"/>
        <v>69</v>
      </c>
      <c r="BB338" s="429">
        <f t="shared" si="330"/>
        <v>87</v>
      </c>
      <c r="BC338" s="430" t="str">
        <f t="shared" si="331"/>
        <v>A2</v>
      </c>
      <c r="BD338" s="430" t="str">
        <f t="shared" si="332"/>
        <v>9</v>
      </c>
      <c r="BE338" s="686"/>
      <c r="BF338" s="425">
        <f>'STUDENT PROFILE'!$A$14</f>
        <v>8</v>
      </c>
      <c r="BG338" s="426" t="str">
        <f>'STUDENT PROFILE'!$C$14</f>
        <v>Gourav</v>
      </c>
      <c r="BH338" s="427">
        <f>'STUDENT PROFILE'!$D$14</f>
        <v>2736</v>
      </c>
      <c r="BI338" s="428">
        <v>8</v>
      </c>
      <c r="BJ338" s="428">
        <v>8</v>
      </c>
      <c r="BK338" s="428">
        <v>8</v>
      </c>
      <c r="BL338" s="428"/>
      <c r="BM338" s="428"/>
      <c r="BN338" s="428">
        <v>45</v>
      </c>
      <c r="BO338" s="429">
        <f t="shared" si="333"/>
        <v>69</v>
      </c>
      <c r="BP338" s="429">
        <f t="shared" si="334"/>
        <v>87</v>
      </c>
      <c r="BQ338" s="430" t="str">
        <f t="shared" si="335"/>
        <v>A2</v>
      </c>
      <c r="BR338" s="430" t="str">
        <f t="shared" si="336"/>
        <v>9</v>
      </c>
      <c r="BS338" s="686"/>
      <c r="BT338" s="430">
        <f>'STUDENT PROFILE'!$A$14</f>
        <v>8</v>
      </c>
      <c r="BU338" s="473" t="str">
        <f>'STUDENT PROFILE'!$C$14</f>
        <v>Gourav</v>
      </c>
      <c r="BV338" s="430">
        <f>'STUDENT PROFILE'!$D$14</f>
        <v>2736</v>
      </c>
      <c r="BW338" s="431">
        <v>90</v>
      </c>
      <c r="BX338" s="429">
        <f t="shared" si="337"/>
        <v>81</v>
      </c>
      <c r="BY338" s="429">
        <f t="shared" si="338"/>
        <v>90</v>
      </c>
      <c r="BZ338" s="430" t="str">
        <f t="shared" si="339"/>
        <v>A2</v>
      </c>
      <c r="CA338" s="430" t="str">
        <f t="shared" si="340"/>
        <v>9</v>
      </c>
      <c r="CB338" s="429">
        <f t="shared" si="341"/>
        <v>8.6999999999999993</v>
      </c>
      <c r="CC338" s="429">
        <f t="shared" si="342"/>
        <v>8.6999999999999993</v>
      </c>
      <c r="CD338" s="429">
        <f t="shared" si="343"/>
        <v>27</v>
      </c>
      <c r="CE338" s="430">
        <f t="shared" si="344"/>
        <v>44</v>
      </c>
      <c r="CF338" s="430" t="str">
        <f t="shared" si="345"/>
        <v>A2</v>
      </c>
      <c r="CG338" s="686"/>
      <c r="CH338" s="425">
        <f>'STUDENT PROFILE'!$A$14</f>
        <v>8</v>
      </c>
      <c r="CI338" s="426" t="str">
        <f>'STUDENT PROFILE'!$C$14</f>
        <v>Gourav</v>
      </c>
      <c r="CJ338" s="427">
        <f>'STUDENT PROFILE'!$D$14</f>
        <v>2736</v>
      </c>
      <c r="CK338" s="429">
        <f t="shared" si="303"/>
        <v>8.6999999999999993</v>
      </c>
      <c r="CL338" s="429">
        <f t="shared" si="304"/>
        <v>8.6999999999999993</v>
      </c>
      <c r="CM338" s="429">
        <f t="shared" si="305"/>
        <v>27</v>
      </c>
      <c r="CN338" s="430">
        <f t="shared" si="306"/>
        <v>45</v>
      </c>
      <c r="CO338" s="429">
        <f t="shared" si="307"/>
        <v>8.6999999999999993</v>
      </c>
      <c r="CP338" s="429">
        <f t="shared" si="308"/>
        <v>8.6999999999999993</v>
      </c>
      <c r="CQ338" s="429">
        <f t="shared" si="309"/>
        <v>27</v>
      </c>
      <c r="CR338" s="433">
        <f t="shared" si="310"/>
        <v>44</v>
      </c>
      <c r="CS338" s="433">
        <f t="shared" si="346"/>
        <v>87</v>
      </c>
      <c r="CT338" s="433">
        <f t="shared" si="347"/>
        <v>90</v>
      </c>
      <c r="CU338" s="430">
        <f t="shared" si="348"/>
        <v>89</v>
      </c>
      <c r="CV338" s="430" t="str">
        <f t="shared" si="349"/>
        <v>A2</v>
      </c>
      <c r="CW338" s="430" t="str">
        <f t="shared" si="350"/>
        <v>9</v>
      </c>
      <c r="CX338" s="686"/>
      <c r="CY338" s="425">
        <f>'STUDENT PROFILE'!$A$14</f>
        <v>8</v>
      </c>
      <c r="CZ338" s="426" t="str">
        <f>'STUDENT PROFILE'!$C$14</f>
        <v>Gourav</v>
      </c>
      <c r="DA338" s="427">
        <f>'STUDENT PROFILE'!$D$14</f>
        <v>2736</v>
      </c>
      <c r="DB338" s="429" t="str">
        <f t="shared" si="351"/>
        <v>A2</v>
      </c>
      <c r="DC338" s="429" t="str">
        <f t="shared" si="352"/>
        <v>A2</v>
      </c>
      <c r="DD338" s="429" t="str">
        <f t="shared" si="353"/>
        <v>A2</v>
      </c>
      <c r="DE338" s="430" t="str">
        <f t="shared" si="354"/>
        <v>A2</v>
      </c>
      <c r="DF338" s="429" t="str">
        <f t="shared" si="355"/>
        <v>A2</v>
      </c>
      <c r="DG338" s="429" t="str">
        <f t="shared" si="356"/>
        <v>A2</v>
      </c>
      <c r="DH338" s="429" t="str">
        <f t="shared" si="357"/>
        <v>A2</v>
      </c>
      <c r="DI338" s="433" t="str">
        <f t="shared" si="358"/>
        <v>A2</v>
      </c>
      <c r="DJ338" s="430" t="str">
        <f t="shared" si="359"/>
        <v>A2</v>
      </c>
      <c r="DK338" s="430" t="str">
        <f t="shared" si="360"/>
        <v>A2</v>
      </c>
      <c r="DL338" s="430" t="str">
        <f t="shared" si="361"/>
        <v>A2</v>
      </c>
    </row>
    <row r="339" spans="1:116" ht="15" customHeight="1">
      <c r="A339" s="686"/>
      <c r="B339" s="425">
        <f>'STUDENT PROFILE'!$A$15</f>
        <v>9</v>
      </c>
      <c r="C339" s="426" t="str">
        <f>'STUDENT PROFILE'!$C$15</f>
        <v>Sourav</v>
      </c>
      <c r="D339" s="427">
        <f>'STUDENT PROFILE'!$D$15</f>
        <v>2737</v>
      </c>
      <c r="E339" s="428">
        <v>8</v>
      </c>
      <c r="F339" s="428">
        <v>8</v>
      </c>
      <c r="G339" s="428">
        <v>8</v>
      </c>
      <c r="H339" s="428"/>
      <c r="I339" s="428"/>
      <c r="J339" s="428">
        <v>45</v>
      </c>
      <c r="K339" s="429">
        <f t="shared" si="312"/>
        <v>69</v>
      </c>
      <c r="L339" s="429">
        <f t="shared" si="313"/>
        <v>87</v>
      </c>
      <c r="M339" s="430" t="str">
        <f t="shared" si="314"/>
        <v>A2</v>
      </c>
      <c r="N339" s="430" t="str">
        <f t="shared" si="315"/>
        <v>9</v>
      </c>
      <c r="O339" s="728"/>
      <c r="P339" s="425">
        <f>'STUDENT PROFILE'!$A$15</f>
        <v>9</v>
      </c>
      <c r="Q339" s="426" t="str">
        <f>'STUDENT PROFILE'!$C$15</f>
        <v>Sourav</v>
      </c>
      <c r="R339" s="427">
        <f>'STUDENT PROFILE'!$D$15</f>
        <v>2737</v>
      </c>
      <c r="S339" s="428">
        <v>8</v>
      </c>
      <c r="T339" s="428">
        <v>8</v>
      </c>
      <c r="U339" s="428">
        <v>8</v>
      </c>
      <c r="V339" s="428"/>
      <c r="W339" s="428"/>
      <c r="X339" s="428">
        <v>45</v>
      </c>
      <c r="Y339" s="429">
        <f t="shared" si="316"/>
        <v>69</v>
      </c>
      <c r="Z339" s="429">
        <f t="shared" si="317"/>
        <v>87</v>
      </c>
      <c r="AA339" s="430" t="str">
        <f t="shared" si="318"/>
        <v>A2</v>
      </c>
      <c r="AB339" s="430" t="str">
        <f t="shared" si="319"/>
        <v>9</v>
      </c>
      <c r="AC339" s="686"/>
      <c r="AD339" s="425">
        <f>'STUDENT PROFILE'!$A$15</f>
        <v>9</v>
      </c>
      <c r="AE339" s="426" t="str">
        <f>'STUDENT PROFILE'!$C$15</f>
        <v>Sourav</v>
      </c>
      <c r="AF339" s="427">
        <f>'STUDENT PROFILE'!$D$15</f>
        <v>2737</v>
      </c>
      <c r="AG339" s="431">
        <v>90</v>
      </c>
      <c r="AH339" s="429">
        <f t="shared" si="320"/>
        <v>81</v>
      </c>
      <c r="AI339" s="429">
        <f t="shared" si="321"/>
        <v>90</v>
      </c>
      <c r="AJ339" s="430" t="str">
        <f t="shared" si="322"/>
        <v>A2</v>
      </c>
      <c r="AK339" s="430" t="str">
        <f t="shared" si="323"/>
        <v>9</v>
      </c>
      <c r="AL339" s="429">
        <f t="shared" si="324"/>
        <v>8.6999999999999993</v>
      </c>
      <c r="AM339" s="429">
        <f t="shared" si="325"/>
        <v>8.6999999999999993</v>
      </c>
      <c r="AN339" s="429">
        <f t="shared" si="326"/>
        <v>27</v>
      </c>
      <c r="AO339" s="430">
        <f t="shared" si="327"/>
        <v>45</v>
      </c>
      <c r="AP339" s="430" t="str">
        <f t="shared" si="328"/>
        <v>A2</v>
      </c>
      <c r="AQ339" s="686"/>
      <c r="AR339" s="425">
        <f>'STUDENT PROFILE'!$A$15</f>
        <v>9</v>
      </c>
      <c r="AS339" s="426" t="str">
        <f>'STUDENT PROFILE'!$C$15</f>
        <v>Sourav</v>
      </c>
      <c r="AT339" s="427">
        <f>'STUDENT PROFILE'!$D$15</f>
        <v>2737</v>
      </c>
      <c r="AU339" s="428">
        <v>8</v>
      </c>
      <c r="AV339" s="428">
        <v>8</v>
      </c>
      <c r="AW339" s="428">
        <v>8</v>
      </c>
      <c r="AX339" s="428"/>
      <c r="AY339" s="428"/>
      <c r="AZ339" s="428">
        <v>45</v>
      </c>
      <c r="BA339" s="429">
        <f t="shared" si="329"/>
        <v>69</v>
      </c>
      <c r="BB339" s="429">
        <f t="shared" si="330"/>
        <v>87</v>
      </c>
      <c r="BC339" s="430" t="str">
        <f t="shared" si="331"/>
        <v>A2</v>
      </c>
      <c r="BD339" s="430" t="str">
        <f t="shared" si="332"/>
        <v>9</v>
      </c>
      <c r="BE339" s="686"/>
      <c r="BF339" s="425">
        <f>'STUDENT PROFILE'!$A$15</f>
        <v>9</v>
      </c>
      <c r="BG339" s="426" t="str">
        <f>'STUDENT PROFILE'!$C$15</f>
        <v>Sourav</v>
      </c>
      <c r="BH339" s="427">
        <f>'STUDENT PROFILE'!$D$15</f>
        <v>2737</v>
      </c>
      <c r="BI339" s="428">
        <v>8</v>
      </c>
      <c r="BJ339" s="428">
        <v>8</v>
      </c>
      <c r="BK339" s="428">
        <v>8</v>
      </c>
      <c r="BL339" s="428"/>
      <c r="BM339" s="428"/>
      <c r="BN339" s="428">
        <v>45</v>
      </c>
      <c r="BO339" s="429">
        <f t="shared" si="333"/>
        <v>69</v>
      </c>
      <c r="BP339" s="429">
        <f t="shared" si="334"/>
        <v>87</v>
      </c>
      <c r="BQ339" s="430" t="str">
        <f t="shared" si="335"/>
        <v>A2</v>
      </c>
      <c r="BR339" s="430" t="str">
        <f t="shared" si="336"/>
        <v>9</v>
      </c>
      <c r="BS339" s="686"/>
      <c r="BT339" s="430">
        <f>'STUDENT PROFILE'!$A$15</f>
        <v>9</v>
      </c>
      <c r="BU339" s="473" t="str">
        <f>'STUDENT PROFILE'!$C$15</f>
        <v>Sourav</v>
      </c>
      <c r="BV339" s="430">
        <f>'STUDENT PROFILE'!$D$15</f>
        <v>2737</v>
      </c>
      <c r="BW339" s="431">
        <v>90</v>
      </c>
      <c r="BX339" s="429">
        <f t="shared" si="337"/>
        <v>81</v>
      </c>
      <c r="BY339" s="429">
        <f t="shared" si="338"/>
        <v>90</v>
      </c>
      <c r="BZ339" s="430" t="str">
        <f t="shared" si="339"/>
        <v>A2</v>
      </c>
      <c r="CA339" s="430" t="str">
        <f t="shared" si="340"/>
        <v>9</v>
      </c>
      <c r="CB339" s="429">
        <f t="shared" si="341"/>
        <v>8.6999999999999993</v>
      </c>
      <c r="CC339" s="429">
        <f t="shared" si="342"/>
        <v>8.6999999999999993</v>
      </c>
      <c r="CD339" s="429">
        <f t="shared" si="343"/>
        <v>27</v>
      </c>
      <c r="CE339" s="430">
        <f t="shared" si="344"/>
        <v>44</v>
      </c>
      <c r="CF339" s="430" t="str">
        <f t="shared" si="345"/>
        <v>A2</v>
      </c>
      <c r="CG339" s="686"/>
      <c r="CH339" s="425">
        <f>'STUDENT PROFILE'!$A$15</f>
        <v>9</v>
      </c>
      <c r="CI339" s="426" t="str">
        <f>'STUDENT PROFILE'!$C$15</f>
        <v>Sourav</v>
      </c>
      <c r="CJ339" s="427">
        <f>'STUDENT PROFILE'!$D$15</f>
        <v>2737</v>
      </c>
      <c r="CK339" s="429">
        <f t="shared" si="303"/>
        <v>8.6999999999999993</v>
      </c>
      <c r="CL339" s="429">
        <f t="shared" si="304"/>
        <v>8.6999999999999993</v>
      </c>
      <c r="CM339" s="429">
        <f t="shared" si="305"/>
        <v>27</v>
      </c>
      <c r="CN339" s="430">
        <f t="shared" si="306"/>
        <v>45</v>
      </c>
      <c r="CO339" s="429">
        <f t="shared" si="307"/>
        <v>8.6999999999999993</v>
      </c>
      <c r="CP339" s="429">
        <f t="shared" si="308"/>
        <v>8.6999999999999993</v>
      </c>
      <c r="CQ339" s="429">
        <f t="shared" si="309"/>
        <v>27</v>
      </c>
      <c r="CR339" s="433">
        <f t="shared" si="310"/>
        <v>44</v>
      </c>
      <c r="CS339" s="433">
        <f t="shared" si="346"/>
        <v>87</v>
      </c>
      <c r="CT339" s="433">
        <f t="shared" si="347"/>
        <v>90</v>
      </c>
      <c r="CU339" s="430">
        <f t="shared" si="348"/>
        <v>89</v>
      </c>
      <c r="CV339" s="430" t="str">
        <f t="shared" si="349"/>
        <v>A2</v>
      </c>
      <c r="CW339" s="430" t="str">
        <f t="shared" si="350"/>
        <v>9</v>
      </c>
      <c r="CX339" s="686"/>
      <c r="CY339" s="425">
        <f>'STUDENT PROFILE'!$A$15</f>
        <v>9</v>
      </c>
      <c r="CZ339" s="426" t="str">
        <f>'STUDENT PROFILE'!$C$15</f>
        <v>Sourav</v>
      </c>
      <c r="DA339" s="427">
        <f>'STUDENT PROFILE'!$D$15</f>
        <v>2737</v>
      </c>
      <c r="DB339" s="429" t="str">
        <f t="shared" si="351"/>
        <v>A2</v>
      </c>
      <c r="DC339" s="429" t="str">
        <f t="shared" si="352"/>
        <v>A2</v>
      </c>
      <c r="DD339" s="429" t="str">
        <f t="shared" si="353"/>
        <v>A2</v>
      </c>
      <c r="DE339" s="430" t="str">
        <f t="shared" si="354"/>
        <v>A2</v>
      </c>
      <c r="DF339" s="429" t="str">
        <f t="shared" si="355"/>
        <v>A2</v>
      </c>
      <c r="DG339" s="429" t="str">
        <f t="shared" si="356"/>
        <v>A2</v>
      </c>
      <c r="DH339" s="429" t="str">
        <f t="shared" si="357"/>
        <v>A2</v>
      </c>
      <c r="DI339" s="433" t="str">
        <f t="shared" si="358"/>
        <v>A2</v>
      </c>
      <c r="DJ339" s="430" t="str">
        <f t="shared" si="359"/>
        <v>A2</v>
      </c>
      <c r="DK339" s="430" t="str">
        <f t="shared" si="360"/>
        <v>A2</v>
      </c>
      <c r="DL339" s="430" t="str">
        <f t="shared" si="361"/>
        <v>A2</v>
      </c>
    </row>
    <row r="340" spans="1:116" ht="15" customHeight="1">
      <c r="A340" s="686"/>
      <c r="B340" s="425">
        <f>'STUDENT PROFILE'!$A$16</f>
        <v>10</v>
      </c>
      <c r="C340" s="426" t="str">
        <f>'STUDENT PROFILE'!$C$16</f>
        <v>Ruchika</v>
      </c>
      <c r="D340" s="427">
        <f>'STUDENT PROFILE'!$D$16</f>
        <v>2738</v>
      </c>
      <c r="E340" s="428">
        <v>8</v>
      </c>
      <c r="F340" s="428">
        <v>8</v>
      </c>
      <c r="G340" s="428">
        <v>8</v>
      </c>
      <c r="H340" s="428"/>
      <c r="I340" s="428"/>
      <c r="J340" s="428">
        <v>45</v>
      </c>
      <c r="K340" s="429">
        <f t="shared" si="312"/>
        <v>69</v>
      </c>
      <c r="L340" s="429">
        <f t="shared" si="313"/>
        <v>87</v>
      </c>
      <c r="M340" s="430" t="str">
        <f t="shared" si="314"/>
        <v>A2</v>
      </c>
      <c r="N340" s="430" t="str">
        <f t="shared" si="315"/>
        <v>9</v>
      </c>
      <c r="O340" s="728"/>
      <c r="P340" s="425">
        <f>'STUDENT PROFILE'!$A$16</f>
        <v>10</v>
      </c>
      <c r="Q340" s="426" t="str">
        <f>'STUDENT PROFILE'!$C$16</f>
        <v>Ruchika</v>
      </c>
      <c r="R340" s="427">
        <f>'STUDENT PROFILE'!$D$16</f>
        <v>2738</v>
      </c>
      <c r="S340" s="428">
        <v>8</v>
      </c>
      <c r="T340" s="428">
        <v>8</v>
      </c>
      <c r="U340" s="428">
        <v>8</v>
      </c>
      <c r="V340" s="428"/>
      <c r="W340" s="428"/>
      <c r="X340" s="428">
        <v>45</v>
      </c>
      <c r="Y340" s="429">
        <f t="shared" si="316"/>
        <v>69</v>
      </c>
      <c r="Z340" s="429">
        <f t="shared" si="317"/>
        <v>87</v>
      </c>
      <c r="AA340" s="430" t="str">
        <f t="shared" si="318"/>
        <v>A2</v>
      </c>
      <c r="AB340" s="430" t="str">
        <f t="shared" si="319"/>
        <v>9</v>
      </c>
      <c r="AC340" s="686"/>
      <c r="AD340" s="425">
        <f>'STUDENT PROFILE'!$A$16</f>
        <v>10</v>
      </c>
      <c r="AE340" s="426" t="str">
        <f>'STUDENT PROFILE'!$C$16</f>
        <v>Ruchika</v>
      </c>
      <c r="AF340" s="427">
        <f>'STUDENT PROFILE'!$D$16</f>
        <v>2738</v>
      </c>
      <c r="AG340" s="431">
        <v>90</v>
      </c>
      <c r="AH340" s="429">
        <f t="shared" si="320"/>
        <v>81</v>
      </c>
      <c r="AI340" s="429">
        <f t="shared" si="321"/>
        <v>90</v>
      </c>
      <c r="AJ340" s="430" t="str">
        <f t="shared" si="322"/>
        <v>A2</v>
      </c>
      <c r="AK340" s="430" t="str">
        <f t="shared" si="323"/>
        <v>9</v>
      </c>
      <c r="AL340" s="429">
        <f t="shared" si="324"/>
        <v>8.6999999999999993</v>
      </c>
      <c r="AM340" s="429">
        <f t="shared" si="325"/>
        <v>8.6999999999999993</v>
      </c>
      <c r="AN340" s="429">
        <f t="shared" si="326"/>
        <v>27</v>
      </c>
      <c r="AO340" s="430">
        <f t="shared" si="327"/>
        <v>45</v>
      </c>
      <c r="AP340" s="430" t="str">
        <f t="shared" si="328"/>
        <v>A2</v>
      </c>
      <c r="AQ340" s="686"/>
      <c r="AR340" s="425">
        <f>'STUDENT PROFILE'!$A$16</f>
        <v>10</v>
      </c>
      <c r="AS340" s="426" t="str">
        <f>'STUDENT PROFILE'!$C$16</f>
        <v>Ruchika</v>
      </c>
      <c r="AT340" s="427">
        <f>'STUDENT PROFILE'!$D$16</f>
        <v>2738</v>
      </c>
      <c r="AU340" s="428">
        <v>8</v>
      </c>
      <c r="AV340" s="428">
        <v>8</v>
      </c>
      <c r="AW340" s="428">
        <v>8</v>
      </c>
      <c r="AX340" s="428"/>
      <c r="AY340" s="428"/>
      <c r="AZ340" s="428">
        <v>45</v>
      </c>
      <c r="BA340" s="429">
        <f t="shared" si="329"/>
        <v>69</v>
      </c>
      <c r="BB340" s="429">
        <f t="shared" si="330"/>
        <v>87</v>
      </c>
      <c r="BC340" s="430" t="str">
        <f t="shared" si="331"/>
        <v>A2</v>
      </c>
      <c r="BD340" s="430" t="str">
        <f t="shared" si="332"/>
        <v>9</v>
      </c>
      <c r="BE340" s="686"/>
      <c r="BF340" s="425">
        <f>'STUDENT PROFILE'!$A$16</f>
        <v>10</v>
      </c>
      <c r="BG340" s="426" t="str">
        <f>'STUDENT PROFILE'!$C$16</f>
        <v>Ruchika</v>
      </c>
      <c r="BH340" s="427">
        <f>'STUDENT PROFILE'!$D$16</f>
        <v>2738</v>
      </c>
      <c r="BI340" s="428">
        <v>8</v>
      </c>
      <c r="BJ340" s="428">
        <v>8</v>
      </c>
      <c r="BK340" s="428">
        <v>8</v>
      </c>
      <c r="BL340" s="428"/>
      <c r="BM340" s="428"/>
      <c r="BN340" s="428">
        <v>45</v>
      </c>
      <c r="BO340" s="429">
        <f t="shared" si="333"/>
        <v>69</v>
      </c>
      <c r="BP340" s="429">
        <f t="shared" si="334"/>
        <v>87</v>
      </c>
      <c r="BQ340" s="430" t="str">
        <f t="shared" si="335"/>
        <v>A2</v>
      </c>
      <c r="BR340" s="430" t="str">
        <f t="shared" si="336"/>
        <v>9</v>
      </c>
      <c r="BS340" s="686"/>
      <c r="BT340" s="430">
        <f>'STUDENT PROFILE'!$A$16</f>
        <v>10</v>
      </c>
      <c r="BU340" s="473" t="str">
        <f>'STUDENT PROFILE'!$C$16</f>
        <v>Ruchika</v>
      </c>
      <c r="BV340" s="430">
        <f>'STUDENT PROFILE'!$D$16</f>
        <v>2738</v>
      </c>
      <c r="BW340" s="431">
        <v>90</v>
      </c>
      <c r="BX340" s="429">
        <f t="shared" si="337"/>
        <v>81</v>
      </c>
      <c r="BY340" s="429">
        <f t="shared" si="338"/>
        <v>90</v>
      </c>
      <c r="BZ340" s="430" t="str">
        <f t="shared" si="339"/>
        <v>A2</v>
      </c>
      <c r="CA340" s="430" t="str">
        <f t="shared" si="340"/>
        <v>9</v>
      </c>
      <c r="CB340" s="429">
        <f t="shared" si="341"/>
        <v>8.6999999999999993</v>
      </c>
      <c r="CC340" s="429">
        <f t="shared" si="342"/>
        <v>8.6999999999999993</v>
      </c>
      <c r="CD340" s="429">
        <f t="shared" si="343"/>
        <v>27</v>
      </c>
      <c r="CE340" s="430">
        <f t="shared" si="344"/>
        <v>44</v>
      </c>
      <c r="CF340" s="430" t="str">
        <f t="shared" si="345"/>
        <v>A2</v>
      </c>
      <c r="CG340" s="686"/>
      <c r="CH340" s="425">
        <f>'STUDENT PROFILE'!$A$16</f>
        <v>10</v>
      </c>
      <c r="CI340" s="426" t="str">
        <f>'STUDENT PROFILE'!$C$16</f>
        <v>Ruchika</v>
      </c>
      <c r="CJ340" s="427">
        <f>'STUDENT PROFILE'!$D$16</f>
        <v>2738</v>
      </c>
      <c r="CK340" s="429">
        <f t="shared" si="303"/>
        <v>8.6999999999999993</v>
      </c>
      <c r="CL340" s="429">
        <f t="shared" si="304"/>
        <v>8.6999999999999993</v>
      </c>
      <c r="CM340" s="429">
        <f t="shared" si="305"/>
        <v>27</v>
      </c>
      <c r="CN340" s="430">
        <f t="shared" si="306"/>
        <v>45</v>
      </c>
      <c r="CO340" s="429">
        <f t="shared" si="307"/>
        <v>8.6999999999999993</v>
      </c>
      <c r="CP340" s="429">
        <f t="shared" si="308"/>
        <v>8.6999999999999993</v>
      </c>
      <c r="CQ340" s="429">
        <f t="shared" si="309"/>
        <v>27</v>
      </c>
      <c r="CR340" s="433">
        <f t="shared" si="310"/>
        <v>44</v>
      </c>
      <c r="CS340" s="433">
        <f t="shared" si="346"/>
        <v>87</v>
      </c>
      <c r="CT340" s="433">
        <f t="shared" si="347"/>
        <v>90</v>
      </c>
      <c r="CU340" s="430">
        <f t="shared" si="348"/>
        <v>89</v>
      </c>
      <c r="CV340" s="430" t="str">
        <f t="shared" si="349"/>
        <v>A2</v>
      </c>
      <c r="CW340" s="430" t="str">
        <f t="shared" si="350"/>
        <v>9</v>
      </c>
      <c r="CX340" s="686"/>
      <c r="CY340" s="425">
        <f>'STUDENT PROFILE'!$A$16</f>
        <v>10</v>
      </c>
      <c r="CZ340" s="426" t="str">
        <f>'STUDENT PROFILE'!$C$16</f>
        <v>Ruchika</v>
      </c>
      <c r="DA340" s="427">
        <f>'STUDENT PROFILE'!$D$16</f>
        <v>2738</v>
      </c>
      <c r="DB340" s="429" t="str">
        <f t="shared" si="351"/>
        <v>A2</v>
      </c>
      <c r="DC340" s="429" t="str">
        <f t="shared" si="352"/>
        <v>A2</v>
      </c>
      <c r="DD340" s="429" t="str">
        <f t="shared" si="353"/>
        <v>A2</v>
      </c>
      <c r="DE340" s="430" t="str">
        <f t="shared" si="354"/>
        <v>A2</v>
      </c>
      <c r="DF340" s="429" t="str">
        <f t="shared" si="355"/>
        <v>A2</v>
      </c>
      <c r="DG340" s="429" t="str">
        <f t="shared" si="356"/>
        <v>A2</v>
      </c>
      <c r="DH340" s="429" t="str">
        <f t="shared" si="357"/>
        <v>A2</v>
      </c>
      <c r="DI340" s="433" t="str">
        <f t="shared" si="358"/>
        <v>A2</v>
      </c>
      <c r="DJ340" s="430" t="str">
        <f t="shared" si="359"/>
        <v>A2</v>
      </c>
      <c r="DK340" s="430" t="str">
        <f t="shared" si="360"/>
        <v>A2</v>
      </c>
      <c r="DL340" s="430" t="str">
        <f t="shared" si="361"/>
        <v>A2</v>
      </c>
    </row>
    <row r="341" spans="1:116" ht="15" customHeight="1">
      <c r="A341" s="686"/>
      <c r="B341" s="425">
        <f>'STUDENT PROFILE'!$A$17</f>
        <v>11</v>
      </c>
      <c r="C341" s="426" t="str">
        <f>'STUDENT PROFILE'!$C$17</f>
        <v>Hitesh Kumar</v>
      </c>
      <c r="D341" s="427">
        <f>'STUDENT PROFILE'!$D$17</f>
        <v>2739</v>
      </c>
      <c r="E341" s="428">
        <v>8</v>
      </c>
      <c r="F341" s="428">
        <v>8</v>
      </c>
      <c r="G341" s="428">
        <v>8</v>
      </c>
      <c r="H341" s="428"/>
      <c r="I341" s="428"/>
      <c r="J341" s="428">
        <v>40</v>
      </c>
      <c r="K341" s="429">
        <f t="shared" si="312"/>
        <v>64</v>
      </c>
      <c r="L341" s="429">
        <f t="shared" si="313"/>
        <v>80</v>
      </c>
      <c r="M341" s="430" t="str">
        <f t="shared" si="314"/>
        <v>B1</v>
      </c>
      <c r="N341" s="430" t="str">
        <f t="shared" si="315"/>
        <v>8</v>
      </c>
      <c r="O341" s="728"/>
      <c r="P341" s="425">
        <f>'STUDENT PROFILE'!$A$17</f>
        <v>11</v>
      </c>
      <c r="Q341" s="426" t="str">
        <f>'STUDENT PROFILE'!$C$17</f>
        <v>Hitesh Kumar</v>
      </c>
      <c r="R341" s="427">
        <f>'STUDENT PROFILE'!$D$17</f>
        <v>2739</v>
      </c>
      <c r="S341" s="428">
        <v>8</v>
      </c>
      <c r="T341" s="428">
        <v>8</v>
      </c>
      <c r="U341" s="428">
        <v>8</v>
      </c>
      <c r="V341" s="428"/>
      <c r="W341" s="428"/>
      <c r="X341" s="428">
        <v>40</v>
      </c>
      <c r="Y341" s="429">
        <f t="shared" si="316"/>
        <v>64</v>
      </c>
      <c r="Z341" s="429">
        <f t="shared" si="317"/>
        <v>80</v>
      </c>
      <c r="AA341" s="430" t="str">
        <f t="shared" si="318"/>
        <v>B1</v>
      </c>
      <c r="AB341" s="430" t="str">
        <f t="shared" si="319"/>
        <v>8</v>
      </c>
      <c r="AC341" s="686"/>
      <c r="AD341" s="425">
        <f>'STUDENT PROFILE'!$A$17</f>
        <v>11</v>
      </c>
      <c r="AE341" s="426" t="str">
        <f>'STUDENT PROFILE'!$C$17</f>
        <v>Hitesh Kumar</v>
      </c>
      <c r="AF341" s="427">
        <f>'STUDENT PROFILE'!$D$17</f>
        <v>2739</v>
      </c>
      <c r="AG341" s="431">
        <v>80</v>
      </c>
      <c r="AH341" s="429">
        <f t="shared" si="320"/>
        <v>72</v>
      </c>
      <c r="AI341" s="429">
        <f t="shared" si="321"/>
        <v>80</v>
      </c>
      <c r="AJ341" s="430" t="str">
        <f t="shared" si="322"/>
        <v>B1</v>
      </c>
      <c r="AK341" s="430" t="str">
        <f t="shared" si="323"/>
        <v>8</v>
      </c>
      <c r="AL341" s="429">
        <f t="shared" si="324"/>
        <v>8</v>
      </c>
      <c r="AM341" s="429">
        <f t="shared" si="325"/>
        <v>8</v>
      </c>
      <c r="AN341" s="429">
        <f t="shared" si="326"/>
        <v>24</v>
      </c>
      <c r="AO341" s="430">
        <f t="shared" si="327"/>
        <v>40</v>
      </c>
      <c r="AP341" s="430" t="str">
        <f t="shared" si="328"/>
        <v>B1</v>
      </c>
      <c r="AQ341" s="686"/>
      <c r="AR341" s="425">
        <f>'STUDENT PROFILE'!$A$17</f>
        <v>11</v>
      </c>
      <c r="AS341" s="426" t="str">
        <f>'STUDENT PROFILE'!$C$17</f>
        <v>Hitesh Kumar</v>
      </c>
      <c r="AT341" s="427">
        <f>'STUDENT PROFILE'!$D$17</f>
        <v>2739</v>
      </c>
      <c r="AU341" s="428">
        <v>8</v>
      </c>
      <c r="AV341" s="428">
        <v>8</v>
      </c>
      <c r="AW341" s="428">
        <v>8</v>
      </c>
      <c r="AX341" s="428"/>
      <c r="AY341" s="428"/>
      <c r="AZ341" s="428">
        <v>40</v>
      </c>
      <c r="BA341" s="429">
        <f t="shared" si="329"/>
        <v>64</v>
      </c>
      <c r="BB341" s="429">
        <f t="shared" si="330"/>
        <v>80</v>
      </c>
      <c r="BC341" s="430" t="str">
        <f t="shared" si="331"/>
        <v>B1</v>
      </c>
      <c r="BD341" s="430" t="str">
        <f t="shared" si="332"/>
        <v>8</v>
      </c>
      <c r="BE341" s="686"/>
      <c r="BF341" s="425">
        <f>'STUDENT PROFILE'!$A$17</f>
        <v>11</v>
      </c>
      <c r="BG341" s="426" t="str">
        <f>'STUDENT PROFILE'!$C$17</f>
        <v>Hitesh Kumar</v>
      </c>
      <c r="BH341" s="427">
        <f>'STUDENT PROFILE'!$D$17</f>
        <v>2739</v>
      </c>
      <c r="BI341" s="428">
        <v>8</v>
      </c>
      <c r="BJ341" s="428">
        <v>8</v>
      </c>
      <c r="BK341" s="428">
        <v>8</v>
      </c>
      <c r="BL341" s="428"/>
      <c r="BM341" s="428"/>
      <c r="BN341" s="428">
        <v>40</v>
      </c>
      <c r="BO341" s="429">
        <f t="shared" si="333"/>
        <v>64</v>
      </c>
      <c r="BP341" s="429">
        <f t="shared" si="334"/>
        <v>80</v>
      </c>
      <c r="BQ341" s="430" t="str">
        <f t="shared" si="335"/>
        <v>B1</v>
      </c>
      <c r="BR341" s="430" t="str">
        <f t="shared" si="336"/>
        <v>8</v>
      </c>
      <c r="BS341" s="686"/>
      <c r="BT341" s="430">
        <f>'STUDENT PROFILE'!$A$17</f>
        <v>11</v>
      </c>
      <c r="BU341" s="473" t="str">
        <f>'STUDENT PROFILE'!$C$17</f>
        <v>Hitesh Kumar</v>
      </c>
      <c r="BV341" s="430">
        <f>'STUDENT PROFILE'!$D$17</f>
        <v>2739</v>
      </c>
      <c r="BW341" s="431">
        <v>80</v>
      </c>
      <c r="BX341" s="429">
        <f t="shared" si="337"/>
        <v>72</v>
      </c>
      <c r="BY341" s="429">
        <f t="shared" si="338"/>
        <v>80</v>
      </c>
      <c r="BZ341" s="430" t="str">
        <f t="shared" si="339"/>
        <v>B1</v>
      </c>
      <c r="CA341" s="430" t="str">
        <f t="shared" si="340"/>
        <v>8</v>
      </c>
      <c r="CB341" s="429">
        <f t="shared" si="341"/>
        <v>8</v>
      </c>
      <c r="CC341" s="429">
        <f t="shared" si="342"/>
        <v>8</v>
      </c>
      <c r="CD341" s="429">
        <f t="shared" si="343"/>
        <v>24</v>
      </c>
      <c r="CE341" s="430">
        <f t="shared" si="344"/>
        <v>40</v>
      </c>
      <c r="CF341" s="430" t="str">
        <f t="shared" si="345"/>
        <v>B1</v>
      </c>
      <c r="CG341" s="686"/>
      <c r="CH341" s="425">
        <f>'STUDENT PROFILE'!$A$17</f>
        <v>11</v>
      </c>
      <c r="CI341" s="426" t="str">
        <f>'STUDENT PROFILE'!$C$17</f>
        <v>Hitesh Kumar</v>
      </c>
      <c r="CJ341" s="427">
        <f>'STUDENT PROFILE'!$D$17</f>
        <v>2739</v>
      </c>
      <c r="CK341" s="429">
        <f t="shared" si="303"/>
        <v>8</v>
      </c>
      <c r="CL341" s="429">
        <f t="shared" si="304"/>
        <v>8</v>
      </c>
      <c r="CM341" s="429">
        <f t="shared" si="305"/>
        <v>24</v>
      </c>
      <c r="CN341" s="430">
        <f t="shared" si="306"/>
        <v>40</v>
      </c>
      <c r="CO341" s="429">
        <f t="shared" si="307"/>
        <v>8</v>
      </c>
      <c r="CP341" s="429">
        <f t="shared" si="308"/>
        <v>8</v>
      </c>
      <c r="CQ341" s="429">
        <f t="shared" si="309"/>
        <v>24</v>
      </c>
      <c r="CR341" s="433">
        <f t="shared" si="310"/>
        <v>40</v>
      </c>
      <c r="CS341" s="433">
        <f t="shared" si="346"/>
        <v>80</v>
      </c>
      <c r="CT341" s="433">
        <f t="shared" si="347"/>
        <v>80</v>
      </c>
      <c r="CU341" s="430">
        <f t="shared" si="348"/>
        <v>80</v>
      </c>
      <c r="CV341" s="430" t="str">
        <f t="shared" si="349"/>
        <v>B1</v>
      </c>
      <c r="CW341" s="430" t="str">
        <f t="shared" si="350"/>
        <v>8</v>
      </c>
      <c r="CX341" s="686"/>
      <c r="CY341" s="425">
        <f>'STUDENT PROFILE'!$A$17</f>
        <v>11</v>
      </c>
      <c r="CZ341" s="426" t="str">
        <f>'STUDENT PROFILE'!$C$17</f>
        <v>Hitesh Kumar</v>
      </c>
      <c r="DA341" s="427">
        <f>'STUDENT PROFILE'!$D$17</f>
        <v>2739</v>
      </c>
      <c r="DB341" s="429" t="str">
        <f t="shared" si="351"/>
        <v>B1</v>
      </c>
      <c r="DC341" s="429" t="str">
        <f t="shared" si="352"/>
        <v>B1</v>
      </c>
      <c r="DD341" s="429" t="str">
        <f t="shared" si="353"/>
        <v>B1</v>
      </c>
      <c r="DE341" s="430" t="str">
        <f t="shared" si="354"/>
        <v>B1</v>
      </c>
      <c r="DF341" s="429" t="str">
        <f t="shared" si="355"/>
        <v>B1</v>
      </c>
      <c r="DG341" s="429" t="str">
        <f t="shared" si="356"/>
        <v>B1</v>
      </c>
      <c r="DH341" s="429" t="str">
        <f t="shared" si="357"/>
        <v>B1</v>
      </c>
      <c r="DI341" s="433" t="str">
        <f t="shared" si="358"/>
        <v>B1</v>
      </c>
      <c r="DJ341" s="430" t="str">
        <f t="shared" si="359"/>
        <v>B1</v>
      </c>
      <c r="DK341" s="430" t="str">
        <f t="shared" si="360"/>
        <v>B1</v>
      </c>
      <c r="DL341" s="430" t="str">
        <f t="shared" si="361"/>
        <v>B1</v>
      </c>
    </row>
    <row r="342" spans="1:116" ht="15" customHeight="1">
      <c r="A342" s="686"/>
      <c r="B342" s="425">
        <f>'STUDENT PROFILE'!$A$18</f>
        <v>12</v>
      </c>
      <c r="C342" s="426" t="str">
        <f>'STUDENT PROFILE'!$C$18</f>
        <v>Ankit Yadav</v>
      </c>
      <c r="D342" s="427">
        <f>'STUDENT PROFILE'!$D$18</f>
        <v>2740</v>
      </c>
      <c r="E342" s="428">
        <v>8</v>
      </c>
      <c r="F342" s="428">
        <v>8</v>
      </c>
      <c r="G342" s="428">
        <v>8</v>
      </c>
      <c r="H342" s="428"/>
      <c r="I342" s="428"/>
      <c r="J342" s="428">
        <v>40</v>
      </c>
      <c r="K342" s="429">
        <f t="shared" si="312"/>
        <v>64</v>
      </c>
      <c r="L342" s="429">
        <f t="shared" si="313"/>
        <v>80</v>
      </c>
      <c r="M342" s="430" t="str">
        <f t="shared" si="314"/>
        <v>B1</v>
      </c>
      <c r="N342" s="430" t="str">
        <f t="shared" si="315"/>
        <v>8</v>
      </c>
      <c r="O342" s="728"/>
      <c r="P342" s="425">
        <f>'STUDENT PROFILE'!$A$18</f>
        <v>12</v>
      </c>
      <c r="Q342" s="426" t="str">
        <f>'STUDENT PROFILE'!$C$18</f>
        <v>Ankit Yadav</v>
      </c>
      <c r="R342" s="427">
        <f>'STUDENT PROFILE'!$D$18</f>
        <v>2740</v>
      </c>
      <c r="S342" s="428">
        <v>8</v>
      </c>
      <c r="T342" s="428">
        <v>8</v>
      </c>
      <c r="U342" s="428">
        <v>8</v>
      </c>
      <c r="V342" s="428"/>
      <c r="W342" s="428"/>
      <c r="X342" s="428">
        <v>40</v>
      </c>
      <c r="Y342" s="429">
        <f t="shared" si="316"/>
        <v>64</v>
      </c>
      <c r="Z342" s="429">
        <f t="shared" si="317"/>
        <v>80</v>
      </c>
      <c r="AA342" s="430" t="str">
        <f t="shared" si="318"/>
        <v>B1</v>
      </c>
      <c r="AB342" s="430" t="str">
        <f t="shared" si="319"/>
        <v>8</v>
      </c>
      <c r="AC342" s="686"/>
      <c r="AD342" s="425">
        <f>'STUDENT PROFILE'!$A$18</f>
        <v>12</v>
      </c>
      <c r="AE342" s="426" t="str">
        <f>'STUDENT PROFILE'!$C$18</f>
        <v>Ankit Yadav</v>
      </c>
      <c r="AF342" s="427">
        <f>'STUDENT PROFILE'!$D$18</f>
        <v>2740</v>
      </c>
      <c r="AG342" s="431">
        <v>80</v>
      </c>
      <c r="AH342" s="429">
        <f t="shared" si="320"/>
        <v>72</v>
      </c>
      <c r="AI342" s="429">
        <f t="shared" si="321"/>
        <v>80</v>
      </c>
      <c r="AJ342" s="430" t="str">
        <f t="shared" si="322"/>
        <v>B1</v>
      </c>
      <c r="AK342" s="430" t="str">
        <f t="shared" si="323"/>
        <v>8</v>
      </c>
      <c r="AL342" s="429">
        <f t="shared" si="324"/>
        <v>8</v>
      </c>
      <c r="AM342" s="429">
        <f t="shared" si="325"/>
        <v>8</v>
      </c>
      <c r="AN342" s="429">
        <f t="shared" si="326"/>
        <v>24</v>
      </c>
      <c r="AO342" s="430">
        <f t="shared" si="327"/>
        <v>40</v>
      </c>
      <c r="AP342" s="430" t="str">
        <f t="shared" si="328"/>
        <v>B1</v>
      </c>
      <c r="AQ342" s="686"/>
      <c r="AR342" s="425">
        <f>'STUDENT PROFILE'!$A$18</f>
        <v>12</v>
      </c>
      <c r="AS342" s="426" t="str">
        <f>'STUDENT PROFILE'!$C$18</f>
        <v>Ankit Yadav</v>
      </c>
      <c r="AT342" s="427">
        <f>'STUDENT PROFILE'!$D$18</f>
        <v>2740</v>
      </c>
      <c r="AU342" s="428">
        <v>8</v>
      </c>
      <c r="AV342" s="428">
        <v>8</v>
      </c>
      <c r="AW342" s="428">
        <v>8</v>
      </c>
      <c r="AX342" s="428"/>
      <c r="AY342" s="428"/>
      <c r="AZ342" s="428">
        <v>40</v>
      </c>
      <c r="BA342" s="429">
        <f t="shared" si="329"/>
        <v>64</v>
      </c>
      <c r="BB342" s="429">
        <f t="shared" si="330"/>
        <v>80</v>
      </c>
      <c r="BC342" s="430" t="str">
        <f t="shared" si="331"/>
        <v>B1</v>
      </c>
      <c r="BD342" s="430" t="str">
        <f t="shared" si="332"/>
        <v>8</v>
      </c>
      <c r="BE342" s="686"/>
      <c r="BF342" s="425">
        <f>'STUDENT PROFILE'!$A$18</f>
        <v>12</v>
      </c>
      <c r="BG342" s="426" t="str">
        <f>'STUDENT PROFILE'!$C$18</f>
        <v>Ankit Yadav</v>
      </c>
      <c r="BH342" s="427">
        <f>'STUDENT PROFILE'!$D$18</f>
        <v>2740</v>
      </c>
      <c r="BI342" s="428">
        <v>8</v>
      </c>
      <c r="BJ342" s="428">
        <v>8</v>
      </c>
      <c r="BK342" s="428">
        <v>8</v>
      </c>
      <c r="BL342" s="428"/>
      <c r="BM342" s="428"/>
      <c r="BN342" s="428">
        <v>40</v>
      </c>
      <c r="BO342" s="429">
        <f t="shared" si="333"/>
        <v>64</v>
      </c>
      <c r="BP342" s="429">
        <f t="shared" si="334"/>
        <v>80</v>
      </c>
      <c r="BQ342" s="430" t="str">
        <f t="shared" si="335"/>
        <v>B1</v>
      </c>
      <c r="BR342" s="430" t="str">
        <f t="shared" si="336"/>
        <v>8</v>
      </c>
      <c r="BS342" s="686"/>
      <c r="BT342" s="430">
        <f>'STUDENT PROFILE'!$A$18</f>
        <v>12</v>
      </c>
      <c r="BU342" s="473" t="str">
        <f>'STUDENT PROFILE'!$C$18</f>
        <v>Ankit Yadav</v>
      </c>
      <c r="BV342" s="430">
        <f>'STUDENT PROFILE'!$D$18</f>
        <v>2740</v>
      </c>
      <c r="BW342" s="431">
        <v>80</v>
      </c>
      <c r="BX342" s="429">
        <f t="shared" si="337"/>
        <v>72</v>
      </c>
      <c r="BY342" s="429">
        <f t="shared" si="338"/>
        <v>80</v>
      </c>
      <c r="BZ342" s="430" t="str">
        <f t="shared" si="339"/>
        <v>B1</v>
      </c>
      <c r="CA342" s="430" t="str">
        <f t="shared" si="340"/>
        <v>8</v>
      </c>
      <c r="CB342" s="429">
        <f t="shared" si="341"/>
        <v>8</v>
      </c>
      <c r="CC342" s="429">
        <f t="shared" si="342"/>
        <v>8</v>
      </c>
      <c r="CD342" s="429">
        <f t="shared" si="343"/>
        <v>24</v>
      </c>
      <c r="CE342" s="430">
        <f t="shared" si="344"/>
        <v>40</v>
      </c>
      <c r="CF342" s="430" t="str">
        <f t="shared" si="345"/>
        <v>B1</v>
      </c>
      <c r="CG342" s="686"/>
      <c r="CH342" s="425">
        <f>'STUDENT PROFILE'!$A$18</f>
        <v>12</v>
      </c>
      <c r="CI342" s="426" t="str">
        <f>'STUDENT PROFILE'!$C$18</f>
        <v>Ankit Yadav</v>
      </c>
      <c r="CJ342" s="427">
        <f>'STUDENT PROFILE'!$D$18</f>
        <v>2740</v>
      </c>
      <c r="CK342" s="429">
        <f t="shared" si="303"/>
        <v>8</v>
      </c>
      <c r="CL342" s="429">
        <f t="shared" si="304"/>
        <v>8</v>
      </c>
      <c r="CM342" s="429">
        <f t="shared" si="305"/>
        <v>24</v>
      </c>
      <c r="CN342" s="430">
        <f t="shared" si="306"/>
        <v>40</v>
      </c>
      <c r="CO342" s="429">
        <f t="shared" si="307"/>
        <v>8</v>
      </c>
      <c r="CP342" s="429">
        <f t="shared" si="308"/>
        <v>8</v>
      </c>
      <c r="CQ342" s="429">
        <f t="shared" si="309"/>
        <v>24</v>
      </c>
      <c r="CR342" s="433">
        <f t="shared" si="310"/>
        <v>40</v>
      </c>
      <c r="CS342" s="433">
        <f t="shared" si="346"/>
        <v>80</v>
      </c>
      <c r="CT342" s="433">
        <f t="shared" si="347"/>
        <v>80</v>
      </c>
      <c r="CU342" s="430">
        <f t="shared" si="348"/>
        <v>80</v>
      </c>
      <c r="CV342" s="430" t="str">
        <f t="shared" si="349"/>
        <v>B1</v>
      </c>
      <c r="CW342" s="430" t="str">
        <f t="shared" si="350"/>
        <v>8</v>
      </c>
      <c r="CX342" s="686"/>
      <c r="CY342" s="425">
        <f>'STUDENT PROFILE'!$A$18</f>
        <v>12</v>
      </c>
      <c r="CZ342" s="426" t="str">
        <f>'STUDENT PROFILE'!$C$18</f>
        <v>Ankit Yadav</v>
      </c>
      <c r="DA342" s="427">
        <f>'STUDENT PROFILE'!$D$18</f>
        <v>2740</v>
      </c>
      <c r="DB342" s="429" t="str">
        <f t="shared" si="351"/>
        <v>B1</v>
      </c>
      <c r="DC342" s="429" t="str">
        <f t="shared" si="352"/>
        <v>B1</v>
      </c>
      <c r="DD342" s="429" t="str">
        <f t="shared" si="353"/>
        <v>B1</v>
      </c>
      <c r="DE342" s="430" t="str">
        <f t="shared" si="354"/>
        <v>B1</v>
      </c>
      <c r="DF342" s="429" t="str">
        <f t="shared" si="355"/>
        <v>B1</v>
      </c>
      <c r="DG342" s="429" t="str">
        <f t="shared" si="356"/>
        <v>B1</v>
      </c>
      <c r="DH342" s="429" t="str">
        <f t="shared" si="357"/>
        <v>B1</v>
      </c>
      <c r="DI342" s="433" t="str">
        <f t="shared" si="358"/>
        <v>B1</v>
      </c>
      <c r="DJ342" s="430" t="str">
        <f t="shared" si="359"/>
        <v>B1</v>
      </c>
      <c r="DK342" s="430" t="str">
        <f t="shared" si="360"/>
        <v>B1</v>
      </c>
      <c r="DL342" s="430" t="str">
        <f t="shared" si="361"/>
        <v>B1</v>
      </c>
    </row>
    <row r="343" spans="1:116" ht="15" customHeight="1">
      <c r="A343" s="686"/>
      <c r="B343" s="425">
        <f>'STUDENT PROFILE'!$A$19</f>
        <v>13</v>
      </c>
      <c r="C343" s="426" t="str">
        <f>'STUDENT PROFILE'!$C$19</f>
        <v>Kuldeep</v>
      </c>
      <c r="D343" s="427">
        <f>'STUDENT PROFILE'!$D$19</f>
        <v>2741</v>
      </c>
      <c r="E343" s="428">
        <v>8</v>
      </c>
      <c r="F343" s="428">
        <v>8</v>
      </c>
      <c r="G343" s="428">
        <v>8</v>
      </c>
      <c r="H343" s="428"/>
      <c r="I343" s="428"/>
      <c r="J343" s="428">
        <v>40</v>
      </c>
      <c r="K343" s="429">
        <f t="shared" si="312"/>
        <v>64</v>
      </c>
      <c r="L343" s="429">
        <f t="shared" si="313"/>
        <v>80</v>
      </c>
      <c r="M343" s="430" t="str">
        <f t="shared" si="314"/>
        <v>B1</v>
      </c>
      <c r="N343" s="430" t="str">
        <f t="shared" si="315"/>
        <v>8</v>
      </c>
      <c r="O343" s="728"/>
      <c r="P343" s="425">
        <f>'STUDENT PROFILE'!$A$19</f>
        <v>13</v>
      </c>
      <c r="Q343" s="426" t="str">
        <f>'STUDENT PROFILE'!$C$19</f>
        <v>Kuldeep</v>
      </c>
      <c r="R343" s="427">
        <f>'STUDENT PROFILE'!$D$19</f>
        <v>2741</v>
      </c>
      <c r="S343" s="428">
        <v>8</v>
      </c>
      <c r="T343" s="428">
        <v>8</v>
      </c>
      <c r="U343" s="428">
        <v>8</v>
      </c>
      <c r="V343" s="428"/>
      <c r="W343" s="428"/>
      <c r="X343" s="428">
        <v>40</v>
      </c>
      <c r="Y343" s="429">
        <f t="shared" si="316"/>
        <v>64</v>
      </c>
      <c r="Z343" s="429">
        <f t="shared" si="317"/>
        <v>80</v>
      </c>
      <c r="AA343" s="430" t="str">
        <f t="shared" si="318"/>
        <v>B1</v>
      </c>
      <c r="AB343" s="430" t="str">
        <f t="shared" si="319"/>
        <v>8</v>
      </c>
      <c r="AC343" s="686"/>
      <c r="AD343" s="425">
        <f>'STUDENT PROFILE'!$A$19</f>
        <v>13</v>
      </c>
      <c r="AE343" s="426" t="str">
        <f>'STUDENT PROFILE'!$C$19</f>
        <v>Kuldeep</v>
      </c>
      <c r="AF343" s="427">
        <f>'STUDENT PROFILE'!$D$19</f>
        <v>2741</v>
      </c>
      <c r="AG343" s="431">
        <v>80</v>
      </c>
      <c r="AH343" s="429">
        <f t="shared" si="320"/>
        <v>72</v>
      </c>
      <c r="AI343" s="429">
        <f t="shared" si="321"/>
        <v>80</v>
      </c>
      <c r="AJ343" s="430" t="str">
        <f t="shared" si="322"/>
        <v>B1</v>
      </c>
      <c r="AK343" s="430" t="str">
        <f t="shared" si="323"/>
        <v>8</v>
      </c>
      <c r="AL343" s="429">
        <f t="shared" si="324"/>
        <v>8</v>
      </c>
      <c r="AM343" s="429">
        <f t="shared" si="325"/>
        <v>8</v>
      </c>
      <c r="AN343" s="429">
        <f t="shared" si="326"/>
        <v>24</v>
      </c>
      <c r="AO343" s="430">
        <f t="shared" si="327"/>
        <v>40</v>
      </c>
      <c r="AP343" s="430" t="str">
        <f t="shared" si="328"/>
        <v>B1</v>
      </c>
      <c r="AQ343" s="686"/>
      <c r="AR343" s="425">
        <f>'STUDENT PROFILE'!$A$19</f>
        <v>13</v>
      </c>
      <c r="AS343" s="426" t="str">
        <f>'STUDENT PROFILE'!$C$19</f>
        <v>Kuldeep</v>
      </c>
      <c r="AT343" s="427">
        <f>'STUDENT PROFILE'!$D$19</f>
        <v>2741</v>
      </c>
      <c r="AU343" s="428">
        <v>8</v>
      </c>
      <c r="AV343" s="428">
        <v>8</v>
      </c>
      <c r="AW343" s="428">
        <v>8</v>
      </c>
      <c r="AX343" s="428"/>
      <c r="AY343" s="428"/>
      <c r="AZ343" s="428">
        <v>40</v>
      </c>
      <c r="BA343" s="429">
        <f t="shared" si="329"/>
        <v>64</v>
      </c>
      <c r="BB343" s="429">
        <f t="shared" si="330"/>
        <v>80</v>
      </c>
      <c r="BC343" s="430" t="str">
        <f t="shared" si="331"/>
        <v>B1</v>
      </c>
      <c r="BD343" s="430" t="str">
        <f t="shared" si="332"/>
        <v>8</v>
      </c>
      <c r="BE343" s="686"/>
      <c r="BF343" s="425">
        <f>'STUDENT PROFILE'!$A$19</f>
        <v>13</v>
      </c>
      <c r="BG343" s="426" t="str">
        <f>'STUDENT PROFILE'!$C$19</f>
        <v>Kuldeep</v>
      </c>
      <c r="BH343" s="427">
        <f>'STUDENT PROFILE'!$D$19</f>
        <v>2741</v>
      </c>
      <c r="BI343" s="428">
        <v>8</v>
      </c>
      <c r="BJ343" s="428">
        <v>8</v>
      </c>
      <c r="BK343" s="428">
        <v>8</v>
      </c>
      <c r="BL343" s="428"/>
      <c r="BM343" s="428"/>
      <c r="BN343" s="428">
        <v>40</v>
      </c>
      <c r="BO343" s="429">
        <f t="shared" si="333"/>
        <v>64</v>
      </c>
      <c r="BP343" s="429">
        <f t="shared" si="334"/>
        <v>80</v>
      </c>
      <c r="BQ343" s="430" t="str">
        <f t="shared" si="335"/>
        <v>B1</v>
      </c>
      <c r="BR343" s="430" t="str">
        <f t="shared" si="336"/>
        <v>8</v>
      </c>
      <c r="BS343" s="686"/>
      <c r="BT343" s="430">
        <f>'STUDENT PROFILE'!$A$19</f>
        <v>13</v>
      </c>
      <c r="BU343" s="473" t="str">
        <f>'STUDENT PROFILE'!$C$19</f>
        <v>Kuldeep</v>
      </c>
      <c r="BV343" s="430">
        <f>'STUDENT PROFILE'!$D$19</f>
        <v>2741</v>
      </c>
      <c r="BW343" s="431">
        <v>80</v>
      </c>
      <c r="BX343" s="429">
        <f t="shared" si="337"/>
        <v>72</v>
      </c>
      <c r="BY343" s="429">
        <f t="shared" si="338"/>
        <v>80</v>
      </c>
      <c r="BZ343" s="430" t="str">
        <f t="shared" si="339"/>
        <v>B1</v>
      </c>
      <c r="CA343" s="430" t="str">
        <f t="shared" si="340"/>
        <v>8</v>
      </c>
      <c r="CB343" s="429">
        <f t="shared" si="341"/>
        <v>8</v>
      </c>
      <c r="CC343" s="429">
        <f t="shared" si="342"/>
        <v>8</v>
      </c>
      <c r="CD343" s="429">
        <f t="shared" si="343"/>
        <v>24</v>
      </c>
      <c r="CE343" s="430">
        <f t="shared" si="344"/>
        <v>40</v>
      </c>
      <c r="CF343" s="430" t="str">
        <f t="shared" si="345"/>
        <v>B1</v>
      </c>
      <c r="CG343" s="686"/>
      <c r="CH343" s="425">
        <f>'STUDENT PROFILE'!$A$19</f>
        <v>13</v>
      </c>
      <c r="CI343" s="426" t="str">
        <f>'STUDENT PROFILE'!$C$19</f>
        <v>Kuldeep</v>
      </c>
      <c r="CJ343" s="427">
        <f>'STUDENT PROFILE'!$D$19</f>
        <v>2741</v>
      </c>
      <c r="CK343" s="429">
        <f t="shared" si="303"/>
        <v>8</v>
      </c>
      <c r="CL343" s="429">
        <f t="shared" si="304"/>
        <v>8</v>
      </c>
      <c r="CM343" s="429">
        <f t="shared" si="305"/>
        <v>24</v>
      </c>
      <c r="CN343" s="430">
        <f t="shared" si="306"/>
        <v>40</v>
      </c>
      <c r="CO343" s="429">
        <f t="shared" si="307"/>
        <v>8</v>
      </c>
      <c r="CP343" s="429">
        <f t="shared" si="308"/>
        <v>8</v>
      </c>
      <c r="CQ343" s="429">
        <f t="shared" si="309"/>
        <v>24</v>
      </c>
      <c r="CR343" s="433">
        <f t="shared" si="310"/>
        <v>40</v>
      </c>
      <c r="CS343" s="433">
        <f t="shared" si="346"/>
        <v>80</v>
      </c>
      <c r="CT343" s="433">
        <f t="shared" si="347"/>
        <v>80</v>
      </c>
      <c r="CU343" s="430">
        <f t="shared" si="348"/>
        <v>80</v>
      </c>
      <c r="CV343" s="430" t="str">
        <f t="shared" si="349"/>
        <v>B1</v>
      </c>
      <c r="CW343" s="430" t="str">
        <f t="shared" si="350"/>
        <v>8</v>
      </c>
      <c r="CX343" s="686"/>
      <c r="CY343" s="425">
        <f>'STUDENT PROFILE'!$A$19</f>
        <v>13</v>
      </c>
      <c r="CZ343" s="426" t="str">
        <f>'STUDENT PROFILE'!$C$19</f>
        <v>Kuldeep</v>
      </c>
      <c r="DA343" s="427">
        <f>'STUDENT PROFILE'!$D$19</f>
        <v>2741</v>
      </c>
      <c r="DB343" s="429" t="str">
        <f t="shared" si="351"/>
        <v>B1</v>
      </c>
      <c r="DC343" s="429" t="str">
        <f t="shared" si="352"/>
        <v>B1</v>
      </c>
      <c r="DD343" s="429" t="str">
        <f t="shared" si="353"/>
        <v>B1</v>
      </c>
      <c r="DE343" s="430" t="str">
        <f t="shared" si="354"/>
        <v>B1</v>
      </c>
      <c r="DF343" s="429" t="str">
        <f t="shared" si="355"/>
        <v>B1</v>
      </c>
      <c r="DG343" s="429" t="str">
        <f t="shared" si="356"/>
        <v>B1</v>
      </c>
      <c r="DH343" s="429" t="str">
        <f t="shared" si="357"/>
        <v>B1</v>
      </c>
      <c r="DI343" s="433" t="str">
        <f t="shared" si="358"/>
        <v>B1</v>
      </c>
      <c r="DJ343" s="430" t="str">
        <f t="shared" si="359"/>
        <v>B1</v>
      </c>
      <c r="DK343" s="430" t="str">
        <f t="shared" si="360"/>
        <v>B1</v>
      </c>
      <c r="DL343" s="430" t="str">
        <f t="shared" si="361"/>
        <v>B1</v>
      </c>
    </row>
    <row r="344" spans="1:116" ht="15" customHeight="1">
      <c r="A344" s="686"/>
      <c r="B344" s="425">
        <f>'STUDENT PROFILE'!$A$20</f>
        <v>14</v>
      </c>
      <c r="C344" s="426" t="str">
        <f>'STUDENT PROFILE'!$C$20</f>
        <v>Tejveer</v>
      </c>
      <c r="D344" s="427">
        <f>'STUDENT PROFILE'!$D$20</f>
        <v>2743</v>
      </c>
      <c r="E344" s="428">
        <v>8</v>
      </c>
      <c r="F344" s="428">
        <v>8</v>
      </c>
      <c r="G344" s="428">
        <v>8</v>
      </c>
      <c r="H344" s="428"/>
      <c r="I344" s="428"/>
      <c r="J344" s="428">
        <v>40</v>
      </c>
      <c r="K344" s="429">
        <f t="shared" si="312"/>
        <v>64</v>
      </c>
      <c r="L344" s="429">
        <f t="shared" si="313"/>
        <v>80</v>
      </c>
      <c r="M344" s="430" t="str">
        <f t="shared" si="314"/>
        <v>B1</v>
      </c>
      <c r="N344" s="430" t="str">
        <f t="shared" si="315"/>
        <v>8</v>
      </c>
      <c r="O344" s="728"/>
      <c r="P344" s="425">
        <f>'STUDENT PROFILE'!$A$20</f>
        <v>14</v>
      </c>
      <c r="Q344" s="426" t="str">
        <f>'STUDENT PROFILE'!$C$20</f>
        <v>Tejveer</v>
      </c>
      <c r="R344" s="427">
        <f>'STUDENT PROFILE'!$D$20</f>
        <v>2743</v>
      </c>
      <c r="S344" s="428">
        <v>8</v>
      </c>
      <c r="T344" s="428">
        <v>8</v>
      </c>
      <c r="U344" s="428">
        <v>8</v>
      </c>
      <c r="V344" s="428"/>
      <c r="W344" s="428"/>
      <c r="X344" s="428">
        <v>40</v>
      </c>
      <c r="Y344" s="429">
        <f t="shared" si="316"/>
        <v>64</v>
      </c>
      <c r="Z344" s="429">
        <f t="shared" si="317"/>
        <v>80</v>
      </c>
      <c r="AA344" s="430" t="str">
        <f t="shared" si="318"/>
        <v>B1</v>
      </c>
      <c r="AB344" s="430" t="str">
        <f t="shared" si="319"/>
        <v>8</v>
      </c>
      <c r="AC344" s="686"/>
      <c r="AD344" s="425">
        <f>'STUDENT PROFILE'!$A$20</f>
        <v>14</v>
      </c>
      <c r="AE344" s="426" t="str">
        <f>'STUDENT PROFILE'!$C$20</f>
        <v>Tejveer</v>
      </c>
      <c r="AF344" s="427">
        <f>'STUDENT PROFILE'!$D$20</f>
        <v>2743</v>
      </c>
      <c r="AG344" s="431">
        <v>80</v>
      </c>
      <c r="AH344" s="429">
        <f t="shared" si="320"/>
        <v>72</v>
      </c>
      <c r="AI344" s="429">
        <f t="shared" si="321"/>
        <v>80</v>
      </c>
      <c r="AJ344" s="430" t="str">
        <f t="shared" si="322"/>
        <v>B1</v>
      </c>
      <c r="AK344" s="430" t="str">
        <f t="shared" si="323"/>
        <v>8</v>
      </c>
      <c r="AL344" s="429">
        <f t="shared" si="324"/>
        <v>8</v>
      </c>
      <c r="AM344" s="429">
        <f t="shared" si="325"/>
        <v>8</v>
      </c>
      <c r="AN344" s="429">
        <f t="shared" si="326"/>
        <v>24</v>
      </c>
      <c r="AO344" s="430">
        <f t="shared" si="327"/>
        <v>40</v>
      </c>
      <c r="AP344" s="430" t="str">
        <f t="shared" si="328"/>
        <v>B1</v>
      </c>
      <c r="AQ344" s="686"/>
      <c r="AR344" s="425">
        <f>'STUDENT PROFILE'!$A$20</f>
        <v>14</v>
      </c>
      <c r="AS344" s="426" t="str">
        <f>'STUDENT PROFILE'!$C$20</f>
        <v>Tejveer</v>
      </c>
      <c r="AT344" s="427">
        <f>'STUDENT PROFILE'!$D$20</f>
        <v>2743</v>
      </c>
      <c r="AU344" s="428">
        <v>8</v>
      </c>
      <c r="AV344" s="428">
        <v>8</v>
      </c>
      <c r="AW344" s="428">
        <v>8</v>
      </c>
      <c r="AX344" s="428"/>
      <c r="AY344" s="428"/>
      <c r="AZ344" s="428">
        <v>40</v>
      </c>
      <c r="BA344" s="429">
        <f t="shared" si="329"/>
        <v>64</v>
      </c>
      <c r="BB344" s="429">
        <f t="shared" si="330"/>
        <v>80</v>
      </c>
      <c r="BC344" s="430" t="str">
        <f t="shared" si="331"/>
        <v>B1</v>
      </c>
      <c r="BD344" s="430" t="str">
        <f t="shared" si="332"/>
        <v>8</v>
      </c>
      <c r="BE344" s="686"/>
      <c r="BF344" s="425">
        <f>'STUDENT PROFILE'!$A$20</f>
        <v>14</v>
      </c>
      <c r="BG344" s="426" t="str">
        <f>'STUDENT PROFILE'!$C$20</f>
        <v>Tejveer</v>
      </c>
      <c r="BH344" s="427">
        <f>'STUDENT PROFILE'!$D$20</f>
        <v>2743</v>
      </c>
      <c r="BI344" s="428">
        <v>8</v>
      </c>
      <c r="BJ344" s="428">
        <v>8</v>
      </c>
      <c r="BK344" s="428">
        <v>8</v>
      </c>
      <c r="BL344" s="428"/>
      <c r="BM344" s="428"/>
      <c r="BN344" s="428">
        <v>40</v>
      </c>
      <c r="BO344" s="429">
        <f t="shared" si="333"/>
        <v>64</v>
      </c>
      <c r="BP344" s="429">
        <f t="shared" si="334"/>
        <v>80</v>
      </c>
      <c r="BQ344" s="430" t="str">
        <f t="shared" si="335"/>
        <v>B1</v>
      </c>
      <c r="BR344" s="430" t="str">
        <f t="shared" si="336"/>
        <v>8</v>
      </c>
      <c r="BS344" s="686"/>
      <c r="BT344" s="430">
        <f>'STUDENT PROFILE'!$A$20</f>
        <v>14</v>
      </c>
      <c r="BU344" s="473" t="str">
        <f>'STUDENT PROFILE'!$C$20</f>
        <v>Tejveer</v>
      </c>
      <c r="BV344" s="430">
        <f>'STUDENT PROFILE'!$D$20</f>
        <v>2743</v>
      </c>
      <c r="BW344" s="431">
        <v>80</v>
      </c>
      <c r="BX344" s="429">
        <f t="shared" si="337"/>
        <v>72</v>
      </c>
      <c r="BY344" s="429">
        <f t="shared" si="338"/>
        <v>80</v>
      </c>
      <c r="BZ344" s="430" t="str">
        <f t="shared" si="339"/>
        <v>B1</v>
      </c>
      <c r="CA344" s="430" t="str">
        <f t="shared" si="340"/>
        <v>8</v>
      </c>
      <c r="CB344" s="429">
        <f t="shared" si="341"/>
        <v>8</v>
      </c>
      <c r="CC344" s="429">
        <f t="shared" si="342"/>
        <v>8</v>
      </c>
      <c r="CD344" s="429">
        <f t="shared" si="343"/>
        <v>24</v>
      </c>
      <c r="CE344" s="430">
        <f t="shared" si="344"/>
        <v>40</v>
      </c>
      <c r="CF344" s="430" t="str">
        <f t="shared" si="345"/>
        <v>B1</v>
      </c>
      <c r="CG344" s="686"/>
      <c r="CH344" s="425">
        <f>'STUDENT PROFILE'!$A$20</f>
        <v>14</v>
      </c>
      <c r="CI344" s="426" t="str">
        <f>'STUDENT PROFILE'!$C$20</f>
        <v>Tejveer</v>
      </c>
      <c r="CJ344" s="427">
        <f>'STUDENT PROFILE'!$D$20</f>
        <v>2743</v>
      </c>
      <c r="CK344" s="429">
        <f t="shared" si="303"/>
        <v>8</v>
      </c>
      <c r="CL344" s="429">
        <f t="shared" si="304"/>
        <v>8</v>
      </c>
      <c r="CM344" s="429">
        <f t="shared" si="305"/>
        <v>24</v>
      </c>
      <c r="CN344" s="430">
        <f t="shared" si="306"/>
        <v>40</v>
      </c>
      <c r="CO344" s="429">
        <f t="shared" si="307"/>
        <v>8</v>
      </c>
      <c r="CP344" s="429">
        <f t="shared" si="308"/>
        <v>8</v>
      </c>
      <c r="CQ344" s="429">
        <f t="shared" si="309"/>
        <v>24</v>
      </c>
      <c r="CR344" s="433">
        <f t="shared" si="310"/>
        <v>40</v>
      </c>
      <c r="CS344" s="433">
        <f t="shared" si="346"/>
        <v>80</v>
      </c>
      <c r="CT344" s="433">
        <f t="shared" si="347"/>
        <v>80</v>
      </c>
      <c r="CU344" s="430">
        <f t="shared" si="348"/>
        <v>80</v>
      </c>
      <c r="CV344" s="430" t="str">
        <f t="shared" si="349"/>
        <v>B1</v>
      </c>
      <c r="CW344" s="430" t="str">
        <f t="shared" si="350"/>
        <v>8</v>
      </c>
      <c r="CX344" s="686"/>
      <c r="CY344" s="425">
        <f>'STUDENT PROFILE'!$A$20</f>
        <v>14</v>
      </c>
      <c r="CZ344" s="426" t="str">
        <f>'STUDENT PROFILE'!$C$20</f>
        <v>Tejveer</v>
      </c>
      <c r="DA344" s="427">
        <f>'STUDENT PROFILE'!$D$20</f>
        <v>2743</v>
      </c>
      <c r="DB344" s="429" t="str">
        <f t="shared" si="351"/>
        <v>B1</v>
      </c>
      <c r="DC344" s="429" t="str">
        <f t="shared" si="352"/>
        <v>B1</v>
      </c>
      <c r="DD344" s="429" t="str">
        <f t="shared" si="353"/>
        <v>B1</v>
      </c>
      <c r="DE344" s="430" t="str">
        <f t="shared" si="354"/>
        <v>B1</v>
      </c>
      <c r="DF344" s="429" t="str">
        <f t="shared" si="355"/>
        <v>B1</v>
      </c>
      <c r="DG344" s="429" t="str">
        <f t="shared" si="356"/>
        <v>B1</v>
      </c>
      <c r="DH344" s="429" t="str">
        <f t="shared" si="357"/>
        <v>B1</v>
      </c>
      <c r="DI344" s="433" t="str">
        <f t="shared" si="358"/>
        <v>B1</v>
      </c>
      <c r="DJ344" s="430" t="str">
        <f t="shared" si="359"/>
        <v>B1</v>
      </c>
      <c r="DK344" s="430" t="str">
        <f t="shared" si="360"/>
        <v>B1</v>
      </c>
      <c r="DL344" s="430" t="str">
        <f t="shared" si="361"/>
        <v>B1</v>
      </c>
    </row>
    <row r="345" spans="1:116" ht="15" customHeight="1">
      <c r="A345" s="686"/>
      <c r="B345" s="425">
        <f>'STUDENT PROFILE'!$A$21</f>
        <v>15</v>
      </c>
      <c r="C345" s="426" t="str">
        <f>'STUDENT PROFILE'!$C$21</f>
        <v>Rahul</v>
      </c>
      <c r="D345" s="427">
        <f>'STUDENT PROFILE'!$D$21</f>
        <v>2744</v>
      </c>
      <c r="E345" s="428">
        <v>8</v>
      </c>
      <c r="F345" s="428">
        <v>8</v>
      </c>
      <c r="G345" s="428">
        <v>8</v>
      </c>
      <c r="H345" s="428"/>
      <c r="I345" s="428"/>
      <c r="J345" s="428">
        <v>40</v>
      </c>
      <c r="K345" s="429">
        <f t="shared" si="312"/>
        <v>64</v>
      </c>
      <c r="L345" s="429">
        <f t="shared" si="313"/>
        <v>80</v>
      </c>
      <c r="M345" s="430" t="str">
        <f t="shared" si="314"/>
        <v>B1</v>
      </c>
      <c r="N345" s="430" t="str">
        <f t="shared" si="315"/>
        <v>8</v>
      </c>
      <c r="O345" s="728"/>
      <c r="P345" s="425">
        <f>'STUDENT PROFILE'!$A$21</f>
        <v>15</v>
      </c>
      <c r="Q345" s="426" t="str">
        <f>'STUDENT PROFILE'!$C$21</f>
        <v>Rahul</v>
      </c>
      <c r="R345" s="427">
        <f>'STUDENT PROFILE'!$D$21</f>
        <v>2744</v>
      </c>
      <c r="S345" s="428">
        <v>8</v>
      </c>
      <c r="T345" s="428">
        <v>8</v>
      </c>
      <c r="U345" s="428">
        <v>8</v>
      </c>
      <c r="V345" s="428"/>
      <c r="W345" s="428"/>
      <c r="X345" s="428">
        <v>40</v>
      </c>
      <c r="Y345" s="429">
        <f t="shared" si="316"/>
        <v>64</v>
      </c>
      <c r="Z345" s="429">
        <f t="shared" si="317"/>
        <v>80</v>
      </c>
      <c r="AA345" s="430" t="str">
        <f t="shared" si="318"/>
        <v>B1</v>
      </c>
      <c r="AB345" s="430" t="str">
        <f t="shared" si="319"/>
        <v>8</v>
      </c>
      <c r="AC345" s="686"/>
      <c r="AD345" s="425">
        <f>'STUDENT PROFILE'!$A$21</f>
        <v>15</v>
      </c>
      <c r="AE345" s="426" t="str">
        <f>'STUDENT PROFILE'!$C$21</f>
        <v>Rahul</v>
      </c>
      <c r="AF345" s="427">
        <f>'STUDENT PROFILE'!$D$21</f>
        <v>2744</v>
      </c>
      <c r="AG345" s="431">
        <v>80</v>
      </c>
      <c r="AH345" s="429">
        <f t="shared" si="320"/>
        <v>72</v>
      </c>
      <c r="AI345" s="429">
        <f t="shared" si="321"/>
        <v>80</v>
      </c>
      <c r="AJ345" s="430" t="str">
        <f t="shared" si="322"/>
        <v>B1</v>
      </c>
      <c r="AK345" s="430" t="str">
        <f t="shared" si="323"/>
        <v>8</v>
      </c>
      <c r="AL345" s="429">
        <f t="shared" si="324"/>
        <v>8</v>
      </c>
      <c r="AM345" s="429">
        <f t="shared" si="325"/>
        <v>8</v>
      </c>
      <c r="AN345" s="429">
        <f t="shared" si="326"/>
        <v>24</v>
      </c>
      <c r="AO345" s="430">
        <f t="shared" si="327"/>
        <v>40</v>
      </c>
      <c r="AP345" s="430" t="str">
        <f t="shared" si="328"/>
        <v>B1</v>
      </c>
      <c r="AQ345" s="686"/>
      <c r="AR345" s="425">
        <f>'STUDENT PROFILE'!$A$21</f>
        <v>15</v>
      </c>
      <c r="AS345" s="426" t="str">
        <f>'STUDENT PROFILE'!$C$21</f>
        <v>Rahul</v>
      </c>
      <c r="AT345" s="427">
        <f>'STUDENT PROFILE'!$D$21</f>
        <v>2744</v>
      </c>
      <c r="AU345" s="428">
        <v>8</v>
      </c>
      <c r="AV345" s="428">
        <v>8</v>
      </c>
      <c r="AW345" s="428">
        <v>8</v>
      </c>
      <c r="AX345" s="428"/>
      <c r="AY345" s="428"/>
      <c r="AZ345" s="428">
        <v>40</v>
      </c>
      <c r="BA345" s="429">
        <f t="shared" si="329"/>
        <v>64</v>
      </c>
      <c r="BB345" s="429">
        <f t="shared" si="330"/>
        <v>80</v>
      </c>
      <c r="BC345" s="430" t="str">
        <f t="shared" si="331"/>
        <v>B1</v>
      </c>
      <c r="BD345" s="430" t="str">
        <f t="shared" si="332"/>
        <v>8</v>
      </c>
      <c r="BE345" s="686"/>
      <c r="BF345" s="425">
        <f>'STUDENT PROFILE'!$A$21</f>
        <v>15</v>
      </c>
      <c r="BG345" s="426" t="str">
        <f>'STUDENT PROFILE'!$C$21</f>
        <v>Rahul</v>
      </c>
      <c r="BH345" s="427">
        <f>'STUDENT PROFILE'!$D$21</f>
        <v>2744</v>
      </c>
      <c r="BI345" s="428">
        <v>8</v>
      </c>
      <c r="BJ345" s="428">
        <v>8</v>
      </c>
      <c r="BK345" s="428">
        <v>8</v>
      </c>
      <c r="BL345" s="428"/>
      <c r="BM345" s="428"/>
      <c r="BN345" s="428">
        <v>40</v>
      </c>
      <c r="BO345" s="429">
        <f t="shared" si="333"/>
        <v>64</v>
      </c>
      <c r="BP345" s="429">
        <f t="shared" si="334"/>
        <v>80</v>
      </c>
      <c r="BQ345" s="430" t="str">
        <f t="shared" si="335"/>
        <v>B1</v>
      </c>
      <c r="BR345" s="430" t="str">
        <f t="shared" si="336"/>
        <v>8</v>
      </c>
      <c r="BS345" s="686"/>
      <c r="BT345" s="430">
        <f>'STUDENT PROFILE'!$A$21</f>
        <v>15</v>
      </c>
      <c r="BU345" s="473" t="str">
        <f>'STUDENT PROFILE'!$C$21</f>
        <v>Rahul</v>
      </c>
      <c r="BV345" s="430">
        <f>'STUDENT PROFILE'!$D$21</f>
        <v>2744</v>
      </c>
      <c r="BW345" s="431">
        <v>80</v>
      </c>
      <c r="BX345" s="429">
        <f t="shared" si="337"/>
        <v>72</v>
      </c>
      <c r="BY345" s="429">
        <f t="shared" si="338"/>
        <v>80</v>
      </c>
      <c r="BZ345" s="430" t="str">
        <f t="shared" si="339"/>
        <v>B1</v>
      </c>
      <c r="CA345" s="430" t="str">
        <f t="shared" si="340"/>
        <v>8</v>
      </c>
      <c r="CB345" s="429">
        <f t="shared" si="341"/>
        <v>8</v>
      </c>
      <c r="CC345" s="429">
        <f t="shared" si="342"/>
        <v>8</v>
      </c>
      <c r="CD345" s="429">
        <f t="shared" si="343"/>
        <v>24</v>
      </c>
      <c r="CE345" s="430">
        <f t="shared" si="344"/>
        <v>40</v>
      </c>
      <c r="CF345" s="430" t="str">
        <f t="shared" si="345"/>
        <v>B1</v>
      </c>
      <c r="CG345" s="686"/>
      <c r="CH345" s="425">
        <f>'STUDENT PROFILE'!$A$21</f>
        <v>15</v>
      </c>
      <c r="CI345" s="426" t="str">
        <f>'STUDENT PROFILE'!$C$21</f>
        <v>Rahul</v>
      </c>
      <c r="CJ345" s="427">
        <f>'STUDENT PROFILE'!$D$21</f>
        <v>2744</v>
      </c>
      <c r="CK345" s="429">
        <f t="shared" si="303"/>
        <v>8</v>
      </c>
      <c r="CL345" s="429">
        <f t="shared" si="304"/>
        <v>8</v>
      </c>
      <c r="CM345" s="429">
        <f t="shared" si="305"/>
        <v>24</v>
      </c>
      <c r="CN345" s="430">
        <f t="shared" si="306"/>
        <v>40</v>
      </c>
      <c r="CO345" s="429">
        <f t="shared" si="307"/>
        <v>8</v>
      </c>
      <c r="CP345" s="429">
        <f t="shared" si="308"/>
        <v>8</v>
      </c>
      <c r="CQ345" s="429">
        <f t="shared" si="309"/>
        <v>24</v>
      </c>
      <c r="CR345" s="433">
        <f t="shared" si="310"/>
        <v>40</v>
      </c>
      <c r="CS345" s="433">
        <f t="shared" si="346"/>
        <v>80</v>
      </c>
      <c r="CT345" s="433">
        <f t="shared" si="347"/>
        <v>80</v>
      </c>
      <c r="CU345" s="430">
        <f t="shared" si="348"/>
        <v>80</v>
      </c>
      <c r="CV345" s="430" t="str">
        <f t="shared" si="349"/>
        <v>B1</v>
      </c>
      <c r="CW345" s="430" t="str">
        <f t="shared" si="350"/>
        <v>8</v>
      </c>
      <c r="CX345" s="686"/>
      <c r="CY345" s="425">
        <f>'STUDENT PROFILE'!$A$21</f>
        <v>15</v>
      </c>
      <c r="CZ345" s="426" t="str">
        <f>'STUDENT PROFILE'!$C$21</f>
        <v>Rahul</v>
      </c>
      <c r="DA345" s="427">
        <f>'STUDENT PROFILE'!$D$21</f>
        <v>2744</v>
      </c>
      <c r="DB345" s="429" t="str">
        <f t="shared" si="351"/>
        <v>B1</v>
      </c>
      <c r="DC345" s="429" t="str">
        <f t="shared" si="352"/>
        <v>B1</v>
      </c>
      <c r="DD345" s="429" t="str">
        <f t="shared" si="353"/>
        <v>B1</v>
      </c>
      <c r="DE345" s="430" t="str">
        <f t="shared" si="354"/>
        <v>B1</v>
      </c>
      <c r="DF345" s="429" t="str">
        <f t="shared" si="355"/>
        <v>B1</v>
      </c>
      <c r="DG345" s="429" t="str">
        <f t="shared" si="356"/>
        <v>B1</v>
      </c>
      <c r="DH345" s="429" t="str">
        <f t="shared" si="357"/>
        <v>B1</v>
      </c>
      <c r="DI345" s="433" t="str">
        <f t="shared" si="358"/>
        <v>B1</v>
      </c>
      <c r="DJ345" s="430" t="str">
        <f t="shared" si="359"/>
        <v>B1</v>
      </c>
      <c r="DK345" s="430" t="str">
        <f t="shared" si="360"/>
        <v>B1</v>
      </c>
      <c r="DL345" s="430" t="str">
        <f t="shared" si="361"/>
        <v>B1</v>
      </c>
    </row>
    <row r="346" spans="1:116" ht="15" customHeight="1">
      <c r="A346" s="686"/>
      <c r="B346" s="425">
        <f>'STUDENT PROFILE'!$A$22</f>
        <v>16</v>
      </c>
      <c r="C346" s="426" t="str">
        <f>'STUDENT PROFILE'!$C$22</f>
        <v>Ritu</v>
      </c>
      <c r="D346" s="427">
        <f>'STUDENT PROFILE'!$D$22</f>
        <v>2745</v>
      </c>
      <c r="E346" s="428">
        <v>6</v>
      </c>
      <c r="F346" s="428">
        <v>6</v>
      </c>
      <c r="G346" s="428">
        <v>6</v>
      </c>
      <c r="H346" s="428"/>
      <c r="I346" s="428"/>
      <c r="J346" s="428">
        <v>35</v>
      </c>
      <c r="K346" s="429">
        <f t="shared" si="312"/>
        <v>53</v>
      </c>
      <c r="L346" s="429">
        <f t="shared" si="313"/>
        <v>67</v>
      </c>
      <c r="M346" s="430" t="str">
        <f t="shared" si="314"/>
        <v>B2</v>
      </c>
      <c r="N346" s="430" t="str">
        <f t="shared" si="315"/>
        <v>7</v>
      </c>
      <c r="O346" s="728"/>
      <c r="P346" s="425">
        <f>'STUDENT PROFILE'!$A$22</f>
        <v>16</v>
      </c>
      <c r="Q346" s="426" t="str">
        <f>'STUDENT PROFILE'!$C$22</f>
        <v>Ritu</v>
      </c>
      <c r="R346" s="427">
        <f>'STUDENT PROFILE'!$D$22</f>
        <v>2745</v>
      </c>
      <c r="S346" s="428">
        <v>6</v>
      </c>
      <c r="T346" s="428">
        <v>6</v>
      </c>
      <c r="U346" s="428">
        <v>6</v>
      </c>
      <c r="V346" s="428"/>
      <c r="W346" s="428"/>
      <c r="X346" s="428">
        <v>35</v>
      </c>
      <c r="Y346" s="429">
        <f t="shared" si="316"/>
        <v>53</v>
      </c>
      <c r="Z346" s="429">
        <f t="shared" si="317"/>
        <v>67</v>
      </c>
      <c r="AA346" s="430" t="str">
        <f t="shared" si="318"/>
        <v>B2</v>
      </c>
      <c r="AB346" s="430" t="str">
        <f t="shared" si="319"/>
        <v>7</v>
      </c>
      <c r="AC346" s="686"/>
      <c r="AD346" s="425">
        <f>'STUDENT PROFILE'!$A$22</f>
        <v>16</v>
      </c>
      <c r="AE346" s="426" t="str">
        <f>'STUDENT PROFILE'!$C$22</f>
        <v>Ritu</v>
      </c>
      <c r="AF346" s="427">
        <f>'STUDENT PROFILE'!$D$22</f>
        <v>2745</v>
      </c>
      <c r="AG346" s="431">
        <v>70</v>
      </c>
      <c r="AH346" s="429">
        <f t="shared" si="320"/>
        <v>62.999999999999993</v>
      </c>
      <c r="AI346" s="429">
        <f t="shared" si="321"/>
        <v>70</v>
      </c>
      <c r="AJ346" s="430" t="str">
        <f t="shared" si="322"/>
        <v>B2</v>
      </c>
      <c r="AK346" s="430" t="str">
        <f t="shared" si="323"/>
        <v>7</v>
      </c>
      <c r="AL346" s="429">
        <f t="shared" si="324"/>
        <v>6.7</v>
      </c>
      <c r="AM346" s="429">
        <f t="shared" si="325"/>
        <v>6.7</v>
      </c>
      <c r="AN346" s="429">
        <f t="shared" si="326"/>
        <v>21</v>
      </c>
      <c r="AO346" s="430">
        <f t="shared" si="327"/>
        <v>35</v>
      </c>
      <c r="AP346" s="430" t="str">
        <f t="shared" si="328"/>
        <v>B2</v>
      </c>
      <c r="AQ346" s="686"/>
      <c r="AR346" s="425">
        <f>'STUDENT PROFILE'!$A$22</f>
        <v>16</v>
      </c>
      <c r="AS346" s="426" t="str">
        <f>'STUDENT PROFILE'!$C$22</f>
        <v>Ritu</v>
      </c>
      <c r="AT346" s="427">
        <f>'STUDENT PROFILE'!$D$22</f>
        <v>2745</v>
      </c>
      <c r="AU346" s="428">
        <v>6</v>
      </c>
      <c r="AV346" s="428">
        <v>6</v>
      </c>
      <c r="AW346" s="428">
        <v>6</v>
      </c>
      <c r="AX346" s="428"/>
      <c r="AY346" s="428"/>
      <c r="AZ346" s="428">
        <v>35</v>
      </c>
      <c r="BA346" s="429">
        <f t="shared" si="329"/>
        <v>53</v>
      </c>
      <c r="BB346" s="429">
        <f t="shared" si="330"/>
        <v>67</v>
      </c>
      <c r="BC346" s="430" t="str">
        <f t="shared" si="331"/>
        <v>B2</v>
      </c>
      <c r="BD346" s="430" t="str">
        <f t="shared" si="332"/>
        <v>7</v>
      </c>
      <c r="BE346" s="686"/>
      <c r="BF346" s="425">
        <f>'STUDENT PROFILE'!$A$22</f>
        <v>16</v>
      </c>
      <c r="BG346" s="426" t="str">
        <f>'STUDENT PROFILE'!$C$22</f>
        <v>Ritu</v>
      </c>
      <c r="BH346" s="427">
        <f>'STUDENT PROFILE'!$D$22</f>
        <v>2745</v>
      </c>
      <c r="BI346" s="428">
        <v>6</v>
      </c>
      <c r="BJ346" s="428">
        <v>6</v>
      </c>
      <c r="BK346" s="428">
        <v>6</v>
      </c>
      <c r="BL346" s="428"/>
      <c r="BM346" s="428"/>
      <c r="BN346" s="428">
        <v>35</v>
      </c>
      <c r="BO346" s="429">
        <f t="shared" si="333"/>
        <v>53</v>
      </c>
      <c r="BP346" s="429">
        <f t="shared" si="334"/>
        <v>67</v>
      </c>
      <c r="BQ346" s="430" t="str">
        <f t="shared" si="335"/>
        <v>B2</v>
      </c>
      <c r="BR346" s="430" t="str">
        <f t="shared" si="336"/>
        <v>7</v>
      </c>
      <c r="BS346" s="686"/>
      <c r="BT346" s="430">
        <f>'STUDENT PROFILE'!$A$22</f>
        <v>16</v>
      </c>
      <c r="BU346" s="473" t="str">
        <f>'STUDENT PROFILE'!$C$22</f>
        <v>Ritu</v>
      </c>
      <c r="BV346" s="430">
        <f>'STUDENT PROFILE'!$D$22</f>
        <v>2745</v>
      </c>
      <c r="BW346" s="431">
        <v>70</v>
      </c>
      <c r="BX346" s="429">
        <f t="shared" si="337"/>
        <v>63</v>
      </c>
      <c r="BY346" s="429">
        <f t="shared" si="338"/>
        <v>70</v>
      </c>
      <c r="BZ346" s="430" t="str">
        <f t="shared" si="339"/>
        <v>B2</v>
      </c>
      <c r="CA346" s="430" t="str">
        <f t="shared" si="340"/>
        <v>7</v>
      </c>
      <c r="CB346" s="429">
        <f t="shared" si="341"/>
        <v>6.7</v>
      </c>
      <c r="CC346" s="429">
        <f t="shared" si="342"/>
        <v>6.7</v>
      </c>
      <c r="CD346" s="429">
        <f t="shared" si="343"/>
        <v>21</v>
      </c>
      <c r="CE346" s="430">
        <f t="shared" si="344"/>
        <v>34</v>
      </c>
      <c r="CF346" s="430" t="str">
        <f t="shared" si="345"/>
        <v>B2</v>
      </c>
      <c r="CG346" s="686"/>
      <c r="CH346" s="425">
        <f>'STUDENT PROFILE'!$A$22</f>
        <v>16</v>
      </c>
      <c r="CI346" s="426" t="str">
        <f>'STUDENT PROFILE'!$C$22</f>
        <v>Ritu</v>
      </c>
      <c r="CJ346" s="427">
        <f>'STUDENT PROFILE'!$D$22</f>
        <v>2745</v>
      </c>
      <c r="CK346" s="429">
        <f t="shared" si="303"/>
        <v>6.7</v>
      </c>
      <c r="CL346" s="429">
        <f t="shared" si="304"/>
        <v>6.7</v>
      </c>
      <c r="CM346" s="429">
        <f t="shared" si="305"/>
        <v>21</v>
      </c>
      <c r="CN346" s="430">
        <f t="shared" si="306"/>
        <v>35</v>
      </c>
      <c r="CO346" s="429">
        <f t="shared" si="307"/>
        <v>6.7</v>
      </c>
      <c r="CP346" s="429">
        <f t="shared" si="308"/>
        <v>6.7</v>
      </c>
      <c r="CQ346" s="429">
        <f t="shared" si="309"/>
        <v>21</v>
      </c>
      <c r="CR346" s="433">
        <f t="shared" si="310"/>
        <v>34</v>
      </c>
      <c r="CS346" s="433">
        <f t="shared" si="346"/>
        <v>67</v>
      </c>
      <c r="CT346" s="433">
        <f t="shared" si="347"/>
        <v>70</v>
      </c>
      <c r="CU346" s="430">
        <f t="shared" si="348"/>
        <v>69</v>
      </c>
      <c r="CV346" s="430" t="str">
        <f t="shared" si="349"/>
        <v>B2</v>
      </c>
      <c r="CW346" s="430" t="str">
        <f t="shared" si="350"/>
        <v>7</v>
      </c>
      <c r="CX346" s="686"/>
      <c r="CY346" s="425">
        <f>'STUDENT PROFILE'!$A$22</f>
        <v>16</v>
      </c>
      <c r="CZ346" s="426" t="str">
        <f>'STUDENT PROFILE'!$C$22</f>
        <v>Ritu</v>
      </c>
      <c r="DA346" s="427">
        <f>'STUDENT PROFILE'!$D$22</f>
        <v>2745</v>
      </c>
      <c r="DB346" s="429" t="str">
        <f t="shared" si="351"/>
        <v>B2</v>
      </c>
      <c r="DC346" s="429" t="str">
        <f t="shared" si="352"/>
        <v>B2</v>
      </c>
      <c r="DD346" s="429" t="str">
        <f t="shared" si="353"/>
        <v>B2</v>
      </c>
      <c r="DE346" s="430" t="str">
        <f t="shared" si="354"/>
        <v>B2</v>
      </c>
      <c r="DF346" s="429" t="str">
        <f t="shared" si="355"/>
        <v>B2</v>
      </c>
      <c r="DG346" s="429" t="str">
        <f t="shared" si="356"/>
        <v>B2</v>
      </c>
      <c r="DH346" s="429" t="str">
        <f t="shared" si="357"/>
        <v>B2</v>
      </c>
      <c r="DI346" s="433" t="str">
        <f t="shared" si="358"/>
        <v>B2</v>
      </c>
      <c r="DJ346" s="430" t="str">
        <f t="shared" si="359"/>
        <v>B2</v>
      </c>
      <c r="DK346" s="430" t="str">
        <f t="shared" si="360"/>
        <v>B2</v>
      </c>
      <c r="DL346" s="430" t="str">
        <f t="shared" si="361"/>
        <v>B2</v>
      </c>
    </row>
    <row r="347" spans="1:116" ht="15" customHeight="1">
      <c r="A347" s="686"/>
      <c r="B347" s="425">
        <f>'STUDENT PROFILE'!$A$23</f>
        <v>17</v>
      </c>
      <c r="C347" s="426" t="str">
        <f>'STUDENT PROFILE'!$C$23</f>
        <v>Pooja Kumari</v>
      </c>
      <c r="D347" s="427">
        <f>'STUDENT PROFILE'!$D$23</f>
        <v>2746</v>
      </c>
      <c r="E347" s="428">
        <v>6</v>
      </c>
      <c r="F347" s="428">
        <v>6</v>
      </c>
      <c r="G347" s="428">
        <v>6</v>
      </c>
      <c r="H347" s="428"/>
      <c r="I347" s="428"/>
      <c r="J347" s="428">
        <v>35</v>
      </c>
      <c r="K347" s="429">
        <f t="shared" si="312"/>
        <v>53</v>
      </c>
      <c r="L347" s="429">
        <f t="shared" si="313"/>
        <v>67</v>
      </c>
      <c r="M347" s="430" t="str">
        <f t="shared" si="314"/>
        <v>B2</v>
      </c>
      <c r="N347" s="430" t="str">
        <f t="shared" si="315"/>
        <v>7</v>
      </c>
      <c r="O347" s="728"/>
      <c r="P347" s="425">
        <f>'STUDENT PROFILE'!$A$23</f>
        <v>17</v>
      </c>
      <c r="Q347" s="426" t="str">
        <f>'STUDENT PROFILE'!$C$23</f>
        <v>Pooja Kumari</v>
      </c>
      <c r="R347" s="427">
        <f>'STUDENT PROFILE'!$D$23</f>
        <v>2746</v>
      </c>
      <c r="S347" s="428">
        <v>6</v>
      </c>
      <c r="T347" s="428">
        <v>6</v>
      </c>
      <c r="U347" s="428">
        <v>6</v>
      </c>
      <c r="V347" s="428"/>
      <c r="W347" s="428"/>
      <c r="X347" s="428">
        <v>35</v>
      </c>
      <c r="Y347" s="429">
        <f t="shared" si="316"/>
        <v>53</v>
      </c>
      <c r="Z347" s="429">
        <f t="shared" si="317"/>
        <v>67</v>
      </c>
      <c r="AA347" s="430" t="str">
        <f t="shared" si="318"/>
        <v>B2</v>
      </c>
      <c r="AB347" s="430" t="str">
        <f t="shared" si="319"/>
        <v>7</v>
      </c>
      <c r="AC347" s="686"/>
      <c r="AD347" s="425">
        <f>'STUDENT PROFILE'!$A$23</f>
        <v>17</v>
      </c>
      <c r="AE347" s="426" t="str">
        <f>'STUDENT PROFILE'!$C$23</f>
        <v>Pooja Kumari</v>
      </c>
      <c r="AF347" s="427">
        <f>'STUDENT PROFILE'!$D$23</f>
        <v>2746</v>
      </c>
      <c r="AG347" s="431">
        <v>70</v>
      </c>
      <c r="AH347" s="429">
        <f t="shared" si="320"/>
        <v>62.999999999999993</v>
      </c>
      <c r="AI347" s="429">
        <f t="shared" si="321"/>
        <v>70</v>
      </c>
      <c r="AJ347" s="430" t="str">
        <f t="shared" si="322"/>
        <v>B2</v>
      </c>
      <c r="AK347" s="430" t="str">
        <f t="shared" si="323"/>
        <v>7</v>
      </c>
      <c r="AL347" s="429">
        <f t="shared" si="324"/>
        <v>6.7</v>
      </c>
      <c r="AM347" s="429">
        <f t="shared" si="325"/>
        <v>6.7</v>
      </c>
      <c r="AN347" s="429">
        <f t="shared" si="326"/>
        <v>21</v>
      </c>
      <c r="AO347" s="430">
        <f t="shared" si="327"/>
        <v>35</v>
      </c>
      <c r="AP347" s="430" t="str">
        <f t="shared" si="328"/>
        <v>B2</v>
      </c>
      <c r="AQ347" s="686"/>
      <c r="AR347" s="425">
        <f>'STUDENT PROFILE'!$A$23</f>
        <v>17</v>
      </c>
      <c r="AS347" s="426" t="str">
        <f>'STUDENT PROFILE'!$C$23</f>
        <v>Pooja Kumari</v>
      </c>
      <c r="AT347" s="427">
        <f>'STUDENT PROFILE'!$D$23</f>
        <v>2746</v>
      </c>
      <c r="AU347" s="428">
        <v>6</v>
      </c>
      <c r="AV347" s="428">
        <v>6</v>
      </c>
      <c r="AW347" s="428">
        <v>6</v>
      </c>
      <c r="AX347" s="428"/>
      <c r="AY347" s="428"/>
      <c r="AZ347" s="428">
        <v>35</v>
      </c>
      <c r="BA347" s="429">
        <f t="shared" si="329"/>
        <v>53</v>
      </c>
      <c r="BB347" s="429">
        <f t="shared" si="330"/>
        <v>67</v>
      </c>
      <c r="BC347" s="430" t="str">
        <f t="shared" si="331"/>
        <v>B2</v>
      </c>
      <c r="BD347" s="430" t="str">
        <f t="shared" si="332"/>
        <v>7</v>
      </c>
      <c r="BE347" s="686"/>
      <c r="BF347" s="425">
        <f>'STUDENT PROFILE'!$A$23</f>
        <v>17</v>
      </c>
      <c r="BG347" s="426" t="str">
        <f>'STUDENT PROFILE'!$C$23</f>
        <v>Pooja Kumari</v>
      </c>
      <c r="BH347" s="427">
        <f>'STUDENT PROFILE'!$D$23</f>
        <v>2746</v>
      </c>
      <c r="BI347" s="428">
        <v>6</v>
      </c>
      <c r="BJ347" s="428">
        <v>6</v>
      </c>
      <c r="BK347" s="428">
        <v>6</v>
      </c>
      <c r="BL347" s="428"/>
      <c r="BM347" s="428"/>
      <c r="BN347" s="428">
        <v>35</v>
      </c>
      <c r="BO347" s="429">
        <f t="shared" si="333"/>
        <v>53</v>
      </c>
      <c r="BP347" s="429">
        <f t="shared" si="334"/>
        <v>67</v>
      </c>
      <c r="BQ347" s="430" t="str">
        <f t="shared" si="335"/>
        <v>B2</v>
      </c>
      <c r="BR347" s="430" t="str">
        <f t="shared" si="336"/>
        <v>7</v>
      </c>
      <c r="BS347" s="686"/>
      <c r="BT347" s="430">
        <f>'STUDENT PROFILE'!$A$23</f>
        <v>17</v>
      </c>
      <c r="BU347" s="473" t="str">
        <f>'STUDENT PROFILE'!$C$23</f>
        <v>Pooja Kumari</v>
      </c>
      <c r="BV347" s="430">
        <f>'STUDENT PROFILE'!$D$23</f>
        <v>2746</v>
      </c>
      <c r="BW347" s="431">
        <v>70</v>
      </c>
      <c r="BX347" s="429">
        <f t="shared" si="337"/>
        <v>63</v>
      </c>
      <c r="BY347" s="429">
        <f t="shared" si="338"/>
        <v>70</v>
      </c>
      <c r="BZ347" s="430" t="str">
        <f t="shared" si="339"/>
        <v>B2</v>
      </c>
      <c r="CA347" s="430" t="str">
        <f t="shared" si="340"/>
        <v>7</v>
      </c>
      <c r="CB347" s="429">
        <f t="shared" si="341"/>
        <v>6.7</v>
      </c>
      <c r="CC347" s="429">
        <f t="shared" si="342"/>
        <v>6.7</v>
      </c>
      <c r="CD347" s="429">
        <f t="shared" si="343"/>
        <v>21</v>
      </c>
      <c r="CE347" s="430">
        <f t="shared" si="344"/>
        <v>34</v>
      </c>
      <c r="CF347" s="430" t="str">
        <f t="shared" si="345"/>
        <v>B2</v>
      </c>
      <c r="CG347" s="686"/>
      <c r="CH347" s="425">
        <f>'STUDENT PROFILE'!$A$23</f>
        <v>17</v>
      </c>
      <c r="CI347" s="426" t="str">
        <f>'STUDENT PROFILE'!$C$23</f>
        <v>Pooja Kumari</v>
      </c>
      <c r="CJ347" s="427">
        <f>'STUDENT PROFILE'!$D$23</f>
        <v>2746</v>
      </c>
      <c r="CK347" s="429">
        <f t="shared" si="303"/>
        <v>6.7</v>
      </c>
      <c r="CL347" s="429">
        <f t="shared" si="304"/>
        <v>6.7</v>
      </c>
      <c r="CM347" s="429">
        <f t="shared" si="305"/>
        <v>21</v>
      </c>
      <c r="CN347" s="430">
        <f t="shared" si="306"/>
        <v>35</v>
      </c>
      <c r="CO347" s="429">
        <f t="shared" si="307"/>
        <v>6.7</v>
      </c>
      <c r="CP347" s="429">
        <f t="shared" si="308"/>
        <v>6.7</v>
      </c>
      <c r="CQ347" s="429">
        <f t="shared" si="309"/>
        <v>21</v>
      </c>
      <c r="CR347" s="433">
        <f t="shared" si="310"/>
        <v>34</v>
      </c>
      <c r="CS347" s="433">
        <f t="shared" si="346"/>
        <v>67</v>
      </c>
      <c r="CT347" s="433">
        <f t="shared" si="347"/>
        <v>70</v>
      </c>
      <c r="CU347" s="430">
        <f t="shared" si="348"/>
        <v>69</v>
      </c>
      <c r="CV347" s="430" t="str">
        <f t="shared" si="349"/>
        <v>B2</v>
      </c>
      <c r="CW347" s="430" t="str">
        <f t="shared" si="350"/>
        <v>7</v>
      </c>
      <c r="CX347" s="686"/>
      <c r="CY347" s="425">
        <f>'STUDENT PROFILE'!$A$23</f>
        <v>17</v>
      </c>
      <c r="CZ347" s="426" t="str">
        <f>'STUDENT PROFILE'!$C$23</f>
        <v>Pooja Kumari</v>
      </c>
      <c r="DA347" s="427">
        <f>'STUDENT PROFILE'!$D$23</f>
        <v>2746</v>
      </c>
      <c r="DB347" s="429" t="str">
        <f t="shared" si="351"/>
        <v>B2</v>
      </c>
      <c r="DC347" s="429" t="str">
        <f t="shared" si="352"/>
        <v>B2</v>
      </c>
      <c r="DD347" s="429" t="str">
        <f t="shared" si="353"/>
        <v>B2</v>
      </c>
      <c r="DE347" s="430" t="str">
        <f t="shared" si="354"/>
        <v>B2</v>
      </c>
      <c r="DF347" s="429" t="str">
        <f t="shared" si="355"/>
        <v>B2</v>
      </c>
      <c r="DG347" s="429" t="str">
        <f t="shared" si="356"/>
        <v>B2</v>
      </c>
      <c r="DH347" s="429" t="str">
        <f t="shared" si="357"/>
        <v>B2</v>
      </c>
      <c r="DI347" s="433" t="str">
        <f t="shared" si="358"/>
        <v>B2</v>
      </c>
      <c r="DJ347" s="430" t="str">
        <f t="shared" si="359"/>
        <v>B2</v>
      </c>
      <c r="DK347" s="430" t="str">
        <f t="shared" si="360"/>
        <v>B2</v>
      </c>
      <c r="DL347" s="430" t="str">
        <f t="shared" si="361"/>
        <v>B2</v>
      </c>
    </row>
    <row r="348" spans="1:116" ht="15" customHeight="1">
      <c r="A348" s="686"/>
      <c r="B348" s="425">
        <f>'STUDENT PROFILE'!$A$24</f>
        <v>18</v>
      </c>
      <c r="C348" s="426" t="str">
        <f>'STUDENT PROFILE'!$C$24</f>
        <v>Dheeraj Kumar</v>
      </c>
      <c r="D348" s="427">
        <f>'STUDENT PROFILE'!$D$24</f>
        <v>2747</v>
      </c>
      <c r="E348" s="428">
        <v>6</v>
      </c>
      <c r="F348" s="428">
        <v>6</v>
      </c>
      <c r="G348" s="428">
        <v>6</v>
      </c>
      <c r="H348" s="428"/>
      <c r="I348" s="428"/>
      <c r="J348" s="428">
        <v>35</v>
      </c>
      <c r="K348" s="429">
        <f t="shared" si="312"/>
        <v>53</v>
      </c>
      <c r="L348" s="429">
        <f t="shared" si="313"/>
        <v>67</v>
      </c>
      <c r="M348" s="430" t="str">
        <f t="shared" si="314"/>
        <v>B2</v>
      </c>
      <c r="N348" s="430" t="str">
        <f t="shared" si="315"/>
        <v>7</v>
      </c>
      <c r="O348" s="728"/>
      <c r="P348" s="425">
        <f>'STUDENT PROFILE'!$A$24</f>
        <v>18</v>
      </c>
      <c r="Q348" s="426" t="str">
        <f>'STUDENT PROFILE'!$C$24</f>
        <v>Dheeraj Kumar</v>
      </c>
      <c r="R348" s="427">
        <f>'STUDENT PROFILE'!$D$24</f>
        <v>2747</v>
      </c>
      <c r="S348" s="428">
        <v>6</v>
      </c>
      <c r="T348" s="428">
        <v>6</v>
      </c>
      <c r="U348" s="428">
        <v>6</v>
      </c>
      <c r="V348" s="428"/>
      <c r="W348" s="428"/>
      <c r="X348" s="428">
        <v>35</v>
      </c>
      <c r="Y348" s="429">
        <f t="shared" si="316"/>
        <v>53</v>
      </c>
      <c r="Z348" s="429">
        <f t="shared" si="317"/>
        <v>67</v>
      </c>
      <c r="AA348" s="430" t="str">
        <f t="shared" si="318"/>
        <v>B2</v>
      </c>
      <c r="AB348" s="430" t="str">
        <f t="shared" si="319"/>
        <v>7</v>
      </c>
      <c r="AC348" s="686"/>
      <c r="AD348" s="425">
        <f>'STUDENT PROFILE'!$A$24</f>
        <v>18</v>
      </c>
      <c r="AE348" s="426" t="str">
        <f>'STUDENT PROFILE'!$C$24</f>
        <v>Dheeraj Kumar</v>
      </c>
      <c r="AF348" s="427">
        <f>'STUDENT PROFILE'!$D$24</f>
        <v>2747</v>
      </c>
      <c r="AG348" s="431">
        <v>70</v>
      </c>
      <c r="AH348" s="429">
        <f t="shared" si="320"/>
        <v>62.999999999999993</v>
      </c>
      <c r="AI348" s="429">
        <f t="shared" si="321"/>
        <v>70</v>
      </c>
      <c r="AJ348" s="430" t="str">
        <f t="shared" si="322"/>
        <v>B2</v>
      </c>
      <c r="AK348" s="430" t="str">
        <f t="shared" si="323"/>
        <v>7</v>
      </c>
      <c r="AL348" s="429">
        <f t="shared" si="324"/>
        <v>6.7</v>
      </c>
      <c r="AM348" s="429">
        <f t="shared" si="325"/>
        <v>6.7</v>
      </c>
      <c r="AN348" s="429">
        <f t="shared" si="326"/>
        <v>21</v>
      </c>
      <c r="AO348" s="430">
        <f t="shared" si="327"/>
        <v>35</v>
      </c>
      <c r="AP348" s="430" t="str">
        <f t="shared" si="328"/>
        <v>B2</v>
      </c>
      <c r="AQ348" s="686"/>
      <c r="AR348" s="425">
        <f>'STUDENT PROFILE'!$A$24</f>
        <v>18</v>
      </c>
      <c r="AS348" s="426" t="str">
        <f>'STUDENT PROFILE'!$C$24</f>
        <v>Dheeraj Kumar</v>
      </c>
      <c r="AT348" s="427">
        <f>'STUDENT PROFILE'!$D$24</f>
        <v>2747</v>
      </c>
      <c r="AU348" s="428">
        <v>6</v>
      </c>
      <c r="AV348" s="428">
        <v>6</v>
      </c>
      <c r="AW348" s="428">
        <v>6</v>
      </c>
      <c r="AX348" s="428"/>
      <c r="AY348" s="428"/>
      <c r="AZ348" s="428">
        <v>35</v>
      </c>
      <c r="BA348" s="429">
        <f t="shared" si="329"/>
        <v>53</v>
      </c>
      <c r="BB348" s="429">
        <f t="shared" si="330"/>
        <v>67</v>
      </c>
      <c r="BC348" s="430" t="str">
        <f t="shared" si="331"/>
        <v>B2</v>
      </c>
      <c r="BD348" s="430" t="str">
        <f t="shared" si="332"/>
        <v>7</v>
      </c>
      <c r="BE348" s="686"/>
      <c r="BF348" s="425">
        <f>'STUDENT PROFILE'!$A$24</f>
        <v>18</v>
      </c>
      <c r="BG348" s="426" t="str">
        <f>'STUDENT PROFILE'!$C$24</f>
        <v>Dheeraj Kumar</v>
      </c>
      <c r="BH348" s="427">
        <f>'STUDENT PROFILE'!$D$24</f>
        <v>2747</v>
      </c>
      <c r="BI348" s="428">
        <v>6</v>
      </c>
      <c r="BJ348" s="428">
        <v>6</v>
      </c>
      <c r="BK348" s="428">
        <v>6</v>
      </c>
      <c r="BL348" s="428"/>
      <c r="BM348" s="428"/>
      <c r="BN348" s="428">
        <v>35</v>
      </c>
      <c r="BO348" s="429">
        <f t="shared" si="333"/>
        <v>53</v>
      </c>
      <c r="BP348" s="429">
        <f t="shared" si="334"/>
        <v>67</v>
      </c>
      <c r="BQ348" s="430" t="str">
        <f t="shared" si="335"/>
        <v>B2</v>
      </c>
      <c r="BR348" s="430" t="str">
        <f t="shared" si="336"/>
        <v>7</v>
      </c>
      <c r="BS348" s="686"/>
      <c r="BT348" s="430">
        <f>'STUDENT PROFILE'!$A$24</f>
        <v>18</v>
      </c>
      <c r="BU348" s="473" t="str">
        <f>'STUDENT PROFILE'!$C$24</f>
        <v>Dheeraj Kumar</v>
      </c>
      <c r="BV348" s="430">
        <f>'STUDENT PROFILE'!$D$24</f>
        <v>2747</v>
      </c>
      <c r="BW348" s="431">
        <v>70</v>
      </c>
      <c r="BX348" s="429">
        <f t="shared" si="337"/>
        <v>63</v>
      </c>
      <c r="BY348" s="429">
        <f t="shared" si="338"/>
        <v>70</v>
      </c>
      <c r="BZ348" s="430" t="str">
        <f t="shared" si="339"/>
        <v>B2</v>
      </c>
      <c r="CA348" s="430" t="str">
        <f t="shared" si="340"/>
        <v>7</v>
      </c>
      <c r="CB348" s="429">
        <f t="shared" si="341"/>
        <v>6.7</v>
      </c>
      <c r="CC348" s="429">
        <f t="shared" si="342"/>
        <v>6.7</v>
      </c>
      <c r="CD348" s="429">
        <f t="shared" si="343"/>
        <v>21</v>
      </c>
      <c r="CE348" s="430">
        <f t="shared" si="344"/>
        <v>34</v>
      </c>
      <c r="CF348" s="430" t="str">
        <f t="shared" si="345"/>
        <v>B2</v>
      </c>
      <c r="CG348" s="686"/>
      <c r="CH348" s="425">
        <f>'STUDENT PROFILE'!$A$24</f>
        <v>18</v>
      </c>
      <c r="CI348" s="426" t="str">
        <f>'STUDENT PROFILE'!$C$24</f>
        <v>Dheeraj Kumar</v>
      </c>
      <c r="CJ348" s="427">
        <f>'STUDENT PROFILE'!$D$24</f>
        <v>2747</v>
      </c>
      <c r="CK348" s="429">
        <f t="shared" si="303"/>
        <v>6.7</v>
      </c>
      <c r="CL348" s="429">
        <f t="shared" si="304"/>
        <v>6.7</v>
      </c>
      <c r="CM348" s="429">
        <f t="shared" si="305"/>
        <v>21</v>
      </c>
      <c r="CN348" s="430">
        <f t="shared" si="306"/>
        <v>35</v>
      </c>
      <c r="CO348" s="429">
        <f t="shared" si="307"/>
        <v>6.7</v>
      </c>
      <c r="CP348" s="429">
        <f t="shared" si="308"/>
        <v>6.7</v>
      </c>
      <c r="CQ348" s="429">
        <f t="shared" si="309"/>
        <v>21</v>
      </c>
      <c r="CR348" s="433">
        <f t="shared" si="310"/>
        <v>34</v>
      </c>
      <c r="CS348" s="433">
        <f t="shared" si="346"/>
        <v>67</v>
      </c>
      <c r="CT348" s="433">
        <f t="shared" si="347"/>
        <v>70</v>
      </c>
      <c r="CU348" s="430">
        <f t="shared" si="348"/>
        <v>69</v>
      </c>
      <c r="CV348" s="430" t="str">
        <f t="shared" si="349"/>
        <v>B2</v>
      </c>
      <c r="CW348" s="430" t="str">
        <f t="shared" si="350"/>
        <v>7</v>
      </c>
      <c r="CX348" s="686"/>
      <c r="CY348" s="425">
        <f>'STUDENT PROFILE'!$A$24</f>
        <v>18</v>
      </c>
      <c r="CZ348" s="426" t="str">
        <f>'STUDENT PROFILE'!$C$24</f>
        <v>Dheeraj Kumar</v>
      </c>
      <c r="DA348" s="427">
        <f>'STUDENT PROFILE'!$D$24</f>
        <v>2747</v>
      </c>
      <c r="DB348" s="429" t="str">
        <f t="shared" si="351"/>
        <v>B2</v>
      </c>
      <c r="DC348" s="429" t="str">
        <f t="shared" si="352"/>
        <v>B2</v>
      </c>
      <c r="DD348" s="429" t="str">
        <f t="shared" si="353"/>
        <v>B2</v>
      </c>
      <c r="DE348" s="430" t="str">
        <f t="shared" si="354"/>
        <v>B2</v>
      </c>
      <c r="DF348" s="429" t="str">
        <f t="shared" si="355"/>
        <v>B2</v>
      </c>
      <c r="DG348" s="429" t="str">
        <f t="shared" si="356"/>
        <v>B2</v>
      </c>
      <c r="DH348" s="429" t="str">
        <f t="shared" si="357"/>
        <v>B2</v>
      </c>
      <c r="DI348" s="433" t="str">
        <f t="shared" si="358"/>
        <v>B2</v>
      </c>
      <c r="DJ348" s="430" t="str">
        <f t="shared" si="359"/>
        <v>B2</v>
      </c>
      <c r="DK348" s="430" t="str">
        <f t="shared" si="360"/>
        <v>B2</v>
      </c>
      <c r="DL348" s="430" t="str">
        <f t="shared" si="361"/>
        <v>B2</v>
      </c>
    </row>
    <row r="349" spans="1:116" ht="15" customHeight="1">
      <c r="A349" s="686"/>
      <c r="B349" s="425">
        <f>'STUDENT PROFILE'!$A$25</f>
        <v>19</v>
      </c>
      <c r="C349" s="426" t="str">
        <f>'STUDENT PROFILE'!$C$25</f>
        <v>Rohit</v>
      </c>
      <c r="D349" s="427">
        <f>'STUDENT PROFILE'!$D$25</f>
        <v>2748</v>
      </c>
      <c r="E349" s="428">
        <v>6</v>
      </c>
      <c r="F349" s="428">
        <v>6</v>
      </c>
      <c r="G349" s="428">
        <v>6</v>
      </c>
      <c r="H349" s="428"/>
      <c r="I349" s="428"/>
      <c r="J349" s="428">
        <v>35</v>
      </c>
      <c r="K349" s="429">
        <f t="shared" si="312"/>
        <v>53</v>
      </c>
      <c r="L349" s="429">
        <f t="shared" si="313"/>
        <v>67</v>
      </c>
      <c r="M349" s="430" t="str">
        <f t="shared" si="314"/>
        <v>B2</v>
      </c>
      <c r="N349" s="430" t="str">
        <f t="shared" si="315"/>
        <v>7</v>
      </c>
      <c r="O349" s="728"/>
      <c r="P349" s="425">
        <f>'STUDENT PROFILE'!$A$25</f>
        <v>19</v>
      </c>
      <c r="Q349" s="426" t="str">
        <f>'STUDENT PROFILE'!$C$25</f>
        <v>Rohit</v>
      </c>
      <c r="R349" s="427">
        <f>'STUDENT PROFILE'!$D$25</f>
        <v>2748</v>
      </c>
      <c r="S349" s="428">
        <v>6</v>
      </c>
      <c r="T349" s="428">
        <v>6</v>
      </c>
      <c r="U349" s="428">
        <v>6</v>
      </c>
      <c r="V349" s="428"/>
      <c r="W349" s="428"/>
      <c r="X349" s="428">
        <v>35</v>
      </c>
      <c r="Y349" s="429">
        <f t="shared" si="316"/>
        <v>53</v>
      </c>
      <c r="Z349" s="429">
        <f t="shared" si="317"/>
        <v>67</v>
      </c>
      <c r="AA349" s="430" t="str">
        <f t="shared" si="318"/>
        <v>B2</v>
      </c>
      <c r="AB349" s="430" t="str">
        <f t="shared" si="319"/>
        <v>7</v>
      </c>
      <c r="AC349" s="686"/>
      <c r="AD349" s="425">
        <f>'STUDENT PROFILE'!$A$25</f>
        <v>19</v>
      </c>
      <c r="AE349" s="426" t="str">
        <f>'STUDENT PROFILE'!$C$25</f>
        <v>Rohit</v>
      </c>
      <c r="AF349" s="427">
        <f>'STUDENT PROFILE'!$D$25</f>
        <v>2748</v>
      </c>
      <c r="AG349" s="431">
        <v>70</v>
      </c>
      <c r="AH349" s="429">
        <f t="shared" si="320"/>
        <v>62.999999999999993</v>
      </c>
      <c r="AI349" s="429">
        <f t="shared" si="321"/>
        <v>70</v>
      </c>
      <c r="AJ349" s="430" t="str">
        <f t="shared" si="322"/>
        <v>B2</v>
      </c>
      <c r="AK349" s="430" t="str">
        <f t="shared" si="323"/>
        <v>7</v>
      </c>
      <c r="AL349" s="429">
        <f t="shared" si="324"/>
        <v>6.7</v>
      </c>
      <c r="AM349" s="429">
        <f t="shared" si="325"/>
        <v>6.7</v>
      </c>
      <c r="AN349" s="429">
        <f t="shared" si="326"/>
        <v>21</v>
      </c>
      <c r="AO349" s="430">
        <f t="shared" si="327"/>
        <v>35</v>
      </c>
      <c r="AP349" s="430" t="str">
        <f t="shared" si="328"/>
        <v>B2</v>
      </c>
      <c r="AQ349" s="686"/>
      <c r="AR349" s="425">
        <f>'STUDENT PROFILE'!$A$25</f>
        <v>19</v>
      </c>
      <c r="AS349" s="426" t="str">
        <f>'STUDENT PROFILE'!$C$25</f>
        <v>Rohit</v>
      </c>
      <c r="AT349" s="427">
        <f>'STUDENT PROFILE'!$D$25</f>
        <v>2748</v>
      </c>
      <c r="AU349" s="428">
        <v>6</v>
      </c>
      <c r="AV349" s="428">
        <v>6</v>
      </c>
      <c r="AW349" s="428">
        <v>6</v>
      </c>
      <c r="AX349" s="428"/>
      <c r="AY349" s="428"/>
      <c r="AZ349" s="428">
        <v>35</v>
      </c>
      <c r="BA349" s="429">
        <f t="shared" si="329"/>
        <v>53</v>
      </c>
      <c r="BB349" s="429">
        <f t="shared" si="330"/>
        <v>67</v>
      </c>
      <c r="BC349" s="430" t="str">
        <f t="shared" si="331"/>
        <v>B2</v>
      </c>
      <c r="BD349" s="430" t="str">
        <f t="shared" si="332"/>
        <v>7</v>
      </c>
      <c r="BE349" s="686"/>
      <c r="BF349" s="425">
        <f>'STUDENT PROFILE'!$A$25</f>
        <v>19</v>
      </c>
      <c r="BG349" s="426" t="str">
        <f>'STUDENT PROFILE'!$C$25</f>
        <v>Rohit</v>
      </c>
      <c r="BH349" s="427">
        <f>'STUDENT PROFILE'!$D$25</f>
        <v>2748</v>
      </c>
      <c r="BI349" s="428">
        <v>6</v>
      </c>
      <c r="BJ349" s="428">
        <v>6</v>
      </c>
      <c r="BK349" s="428">
        <v>6</v>
      </c>
      <c r="BL349" s="428"/>
      <c r="BM349" s="428"/>
      <c r="BN349" s="428">
        <v>35</v>
      </c>
      <c r="BO349" s="429">
        <f t="shared" si="333"/>
        <v>53</v>
      </c>
      <c r="BP349" s="429">
        <f t="shared" si="334"/>
        <v>67</v>
      </c>
      <c r="BQ349" s="430" t="str">
        <f t="shared" si="335"/>
        <v>B2</v>
      </c>
      <c r="BR349" s="430" t="str">
        <f t="shared" si="336"/>
        <v>7</v>
      </c>
      <c r="BS349" s="686"/>
      <c r="BT349" s="430">
        <f>'STUDENT PROFILE'!$A$25</f>
        <v>19</v>
      </c>
      <c r="BU349" s="473" t="str">
        <f>'STUDENT PROFILE'!$C$25</f>
        <v>Rohit</v>
      </c>
      <c r="BV349" s="430">
        <f>'STUDENT PROFILE'!$D$25</f>
        <v>2748</v>
      </c>
      <c r="BW349" s="431">
        <v>70</v>
      </c>
      <c r="BX349" s="429">
        <f t="shared" si="337"/>
        <v>63</v>
      </c>
      <c r="BY349" s="429">
        <f t="shared" si="338"/>
        <v>70</v>
      </c>
      <c r="BZ349" s="430" t="str">
        <f t="shared" si="339"/>
        <v>B2</v>
      </c>
      <c r="CA349" s="430" t="str">
        <f t="shared" si="340"/>
        <v>7</v>
      </c>
      <c r="CB349" s="429">
        <f t="shared" si="341"/>
        <v>6.7</v>
      </c>
      <c r="CC349" s="429">
        <f t="shared" si="342"/>
        <v>6.7</v>
      </c>
      <c r="CD349" s="429">
        <f t="shared" si="343"/>
        <v>21</v>
      </c>
      <c r="CE349" s="430">
        <f t="shared" si="344"/>
        <v>34</v>
      </c>
      <c r="CF349" s="430" t="str">
        <f t="shared" si="345"/>
        <v>B2</v>
      </c>
      <c r="CG349" s="686"/>
      <c r="CH349" s="425">
        <f>'STUDENT PROFILE'!$A$25</f>
        <v>19</v>
      </c>
      <c r="CI349" s="426" t="str">
        <f>'STUDENT PROFILE'!$C$25</f>
        <v>Rohit</v>
      </c>
      <c r="CJ349" s="427">
        <f>'STUDENT PROFILE'!$D$25</f>
        <v>2748</v>
      </c>
      <c r="CK349" s="429">
        <f t="shared" si="303"/>
        <v>6.7</v>
      </c>
      <c r="CL349" s="429">
        <f t="shared" si="304"/>
        <v>6.7</v>
      </c>
      <c r="CM349" s="429">
        <f t="shared" si="305"/>
        <v>21</v>
      </c>
      <c r="CN349" s="430">
        <f t="shared" si="306"/>
        <v>35</v>
      </c>
      <c r="CO349" s="429">
        <f t="shared" si="307"/>
        <v>6.7</v>
      </c>
      <c r="CP349" s="429">
        <f t="shared" si="308"/>
        <v>6.7</v>
      </c>
      <c r="CQ349" s="429">
        <f t="shared" si="309"/>
        <v>21</v>
      </c>
      <c r="CR349" s="433">
        <f t="shared" si="310"/>
        <v>34</v>
      </c>
      <c r="CS349" s="433">
        <f t="shared" si="346"/>
        <v>67</v>
      </c>
      <c r="CT349" s="433">
        <f t="shared" si="347"/>
        <v>70</v>
      </c>
      <c r="CU349" s="430">
        <f t="shared" si="348"/>
        <v>69</v>
      </c>
      <c r="CV349" s="430" t="str">
        <f t="shared" si="349"/>
        <v>B2</v>
      </c>
      <c r="CW349" s="430" t="str">
        <f t="shared" si="350"/>
        <v>7</v>
      </c>
      <c r="CX349" s="686"/>
      <c r="CY349" s="425">
        <f>'STUDENT PROFILE'!$A$25</f>
        <v>19</v>
      </c>
      <c r="CZ349" s="426" t="str">
        <f>'STUDENT PROFILE'!$C$25</f>
        <v>Rohit</v>
      </c>
      <c r="DA349" s="427">
        <f>'STUDENT PROFILE'!$D$25</f>
        <v>2748</v>
      </c>
      <c r="DB349" s="429" t="str">
        <f t="shared" si="351"/>
        <v>B2</v>
      </c>
      <c r="DC349" s="429" t="str">
        <f t="shared" si="352"/>
        <v>B2</v>
      </c>
      <c r="DD349" s="429" t="str">
        <f t="shared" si="353"/>
        <v>B2</v>
      </c>
      <c r="DE349" s="430" t="str">
        <f t="shared" si="354"/>
        <v>B2</v>
      </c>
      <c r="DF349" s="429" t="str">
        <f t="shared" si="355"/>
        <v>B2</v>
      </c>
      <c r="DG349" s="429" t="str">
        <f t="shared" si="356"/>
        <v>B2</v>
      </c>
      <c r="DH349" s="429" t="str">
        <f t="shared" si="357"/>
        <v>B2</v>
      </c>
      <c r="DI349" s="433" t="str">
        <f t="shared" si="358"/>
        <v>B2</v>
      </c>
      <c r="DJ349" s="430" t="str">
        <f t="shared" si="359"/>
        <v>B2</v>
      </c>
      <c r="DK349" s="430" t="str">
        <f t="shared" si="360"/>
        <v>B2</v>
      </c>
      <c r="DL349" s="430" t="str">
        <f t="shared" si="361"/>
        <v>B2</v>
      </c>
    </row>
    <row r="350" spans="1:116" ht="15" customHeight="1">
      <c r="A350" s="686"/>
      <c r="B350" s="425">
        <f>'STUDENT PROFILE'!$A$26</f>
        <v>20</v>
      </c>
      <c r="C350" s="426" t="str">
        <f>'STUDENT PROFILE'!$C$26</f>
        <v>Rahul</v>
      </c>
      <c r="D350" s="427">
        <f>'STUDENT PROFILE'!$D$26</f>
        <v>2749</v>
      </c>
      <c r="E350" s="428">
        <v>6</v>
      </c>
      <c r="F350" s="428">
        <v>6</v>
      </c>
      <c r="G350" s="428">
        <v>6</v>
      </c>
      <c r="H350" s="428"/>
      <c r="I350" s="428"/>
      <c r="J350" s="428">
        <v>35</v>
      </c>
      <c r="K350" s="429">
        <f t="shared" si="312"/>
        <v>53</v>
      </c>
      <c r="L350" s="429">
        <f t="shared" si="313"/>
        <v>67</v>
      </c>
      <c r="M350" s="430" t="str">
        <f t="shared" si="314"/>
        <v>B2</v>
      </c>
      <c r="N350" s="430" t="str">
        <f t="shared" si="315"/>
        <v>7</v>
      </c>
      <c r="O350" s="728"/>
      <c r="P350" s="425">
        <f>'STUDENT PROFILE'!$A$26</f>
        <v>20</v>
      </c>
      <c r="Q350" s="426" t="str">
        <f>'STUDENT PROFILE'!$C$26</f>
        <v>Rahul</v>
      </c>
      <c r="R350" s="427">
        <f>'STUDENT PROFILE'!$D$26</f>
        <v>2749</v>
      </c>
      <c r="S350" s="428">
        <v>6</v>
      </c>
      <c r="T350" s="428">
        <v>6</v>
      </c>
      <c r="U350" s="428">
        <v>6</v>
      </c>
      <c r="V350" s="428"/>
      <c r="W350" s="428"/>
      <c r="X350" s="428">
        <v>35</v>
      </c>
      <c r="Y350" s="429">
        <f t="shared" si="316"/>
        <v>53</v>
      </c>
      <c r="Z350" s="429">
        <f t="shared" si="317"/>
        <v>67</v>
      </c>
      <c r="AA350" s="430" t="str">
        <f t="shared" si="318"/>
        <v>B2</v>
      </c>
      <c r="AB350" s="430" t="str">
        <f t="shared" si="319"/>
        <v>7</v>
      </c>
      <c r="AC350" s="686"/>
      <c r="AD350" s="425">
        <f>'STUDENT PROFILE'!$A$26</f>
        <v>20</v>
      </c>
      <c r="AE350" s="426" t="str">
        <f>'STUDENT PROFILE'!$C$26</f>
        <v>Rahul</v>
      </c>
      <c r="AF350" s="427">
        <f>'STUDENT PROFILE'!$D$26</f>
        <v>2749</v>
      </c>
      <c r="AG350" s="431">
        <v>70</v>
      </c>
      <c r="AH350" s="429">
        <f t="shared" si="320"/>
        <v>62.999999999999993</v>
      </c>
      <c r="AI350" s="429">
        <f t="shared" si="321"/>
        <v>70</v>
      </c>
      <c r="AJ350" s="430" t="str">
        <f t="shared" si="322"/>
        <v>B2</v>
      </c>
      <c r="AK350" s="430" t="str">
        <f t="shared" si="323"/>
        <v>7</v>
      </c>
      <c r="AL350" s="429">
        <f t="shared" si="324"/>
        <v>6.7</v>
      </c>
      <c r="AM350" s="429">
        <f t="shared" si="325"/>
        <v>6.7</v>
      </c>
      <c r="AN350" s="429">
        <f t="shared" si="326"/>
        <v>21</v>
      </c>
      <c r="AO350" s="430">
        <f t="shared" si="327"/>
        <v>35</v>
      </c>
      <c r="AP350" s="430" t="str">
        <f t="shared" si="328"/>
        <v>B2</v>
      </c>
      <c r="AQ350" s="686"/>
      <c r="AR350" s="425">
        <f>'STUDENT PROFILE'!$A$26</f>
        <v>20</v>
      </c>
      <c r="AS350" s="426" t="str">
        <f>'STUDENT PROFILE'!$C$26</f>
        <v>Rahul</v>
      </c>
      <c r="AT350" s="427">
        <f>'STUDENT PROFILE'!$D$26</f>
        <v>2749</v>
      </c>
      <c r="AU350" s="428">
        <v>6</v>
      </c>
      <c r="AV350" s="428">
        <v>6</v>
      </c>
      <c r="AW350" s="428">
        <v>6</v>
      </c>
      <c r="AX350" s="428"/>
      <c r="AY350" s="428"/>
      <c r="AZ350" s="428">
        <v>35</v>
      </c>
      <c r="BA350" s="429">
        <f t="shared" si="329"/>
        <v>53</v>
      </c>
      <c r="BB350" s="429">
        <f t="shared" si="330"/>
        <v>67</v>
      </c>
      <c r="BC350" s="430" t="str">
        <f t="shared" si="331"/>
        <v>B2</v>
      </c>
      <c r="BD350" s="430" t="str">
        <f t="shared" si="332"/>
        <v>7</v>
      </c>
      <c r="BE350" s="686"/>
      <c r="BF350" s="425">
        <f>'STUDENT PROFILE'!$A$26</f>
        <v>20</v>
      </c>
      <c r="BG350" s="426" t="str">
        <f>'STUDENT PROFILE'!$C$26</f>
        <v>Rahul</v>
      </c>
      <c r="BH350" s="427">
        <f>'STUDENT PROFILE'!$D$26</f>
        <v>2749</v>
      </c>
      <c r="BI350" s="428">
        <v>6</v>
      </c>
      <c r="BJ350" s="428">
        <v>6</v>
      </c>
      <c r="BK350" s="428">
        <v>6</v>
      </c>
      <c r="BL350" s="428"/>
      <c r="BM350" s="428"/>
      <c r="BN350" s="428">
        <v>35</v>
      </c>
      <c r="BO350" s="429">
        <f t="shared" si="333"/>
        <v>53</v>
      </c>
      <c r="BP350" s="429">
        <f t="shared" si="334"/>
        <v>67</v>
      </c>
      <c r="BQ350" s="430" t="str">
        <f t="shared" si="335"/>
        <v>B2</v>
      </c>
      <c r="BR350" s="430" t="str">
        <f t="shared" si="336"/>
        <v>7</v>
      </c>
      <c r="BS350" s="686"/>
      <c r="BT350" s="430">
        <f>'STUDENT PROFILE'!$A$26</f>
        <v>20</v>
      </c>
      <c r="BU350" s="473" t="str">
        <f>'STUDENT PROFILE'!$C$26</f>
        <v>Rahul</v>
      </c>
      <c r="BV350" s="430">
        <f>'STUDENT PROFILE'!$D$26</f>
        <v>2749</v>
      </c>
      <c r="BW350" s="431">
        <v>70</v>
      </c>
      <c r="BX350" s="429">
        <f t="shared" si="337"/>
        <v>63</v>
      </c>
      <c r="BY350" s="429">
        <f t="shared" si="338"/>
        <v>70</v>
      </c>
      <c r="BZ350" s="430" t="str">
        <f t="shared" si="339"/>
        <v>B2</v>
      </c>
      <c r="CA350" s="430" t="str">
        <f t="shared" si="340"/>
        <v>7</v>
      </c>
      <c r="CB350" s="429">
        <f t="shared" si="341"/>
        <v>6.7</v>
      </c>
      <c r="CC350" s="429">
        <f t="shared" si="342"/>
        <v>6.7</v>
      </c>
      <c r="CD350" s="429">
        <f t="shared" si="343"/>
        <v>21</v>
      </c>
      <c r="CE350" s="430">
        <f t="shared" si="344"/>
        <v>34</v>
      </c>
      <c r="CF350" s="430" t="str">
        <f t="shared" si="345"/>
        <v>B2</v>
      </c>
      <c r="CG350" s="686"/>
      <c r="CH350" s="425">
        <f>'STUDENT PROFILE'!$A$26</f>
        <v>20</v>
      </c>
      <c r="CI350" s="426" t="str">
        <f>'STUDENT PROFILE'!$C$26</f>
        <v>Rahul</v>
      </c>
      <c r="CJ350" s="427">
        <f>'STUDENT PROFILE'!$D$26</f>
        <v>2749</v>
      </c>
      <c r="CK350" s="429">
        <f t="shared" si="303"/>
        <v>6.7</v>
      </c>
      <c r="CL350" s="429">
        <f t="shared" si="304"/>
        <v>6.7</v>
      </c>
      <c r="CM350" s="429">
        <f t="shared" si="305"/>
        <v>21</v>
      </c>
      <c r="CN350" s="430">
        <f t="shared" si="306"/>
        <v>35</v>
      </c>
      <c r="CO350" s="429">
        <f t="shared" si="307"/>
        <v>6.7</v>
      </c>
      <c r="CP350" s="429">
        <f t="shared" si="308"/>
        <v>6.7</v>
      </c>
      <c r="CQ350" s="429">
        <f t="shared" si="309"/>
        <v>21</v>
      </c>
      <c r="CR350" s="433">
        <f t="shared" si="310"/>
        <v>34</v>
      </c>
      <c r="CS350" s="433">
        <f t="shared" si="346"/>
        <v>67</v>
      </c>
      <c r="CT350" s="433">
        <f t="shared" si="347"/>
        <v>70</v>
      </c>
      <c r="CU350" s="430">
        <f t="shared" si="348"/>
        <v>69</v>
      </c>
      <c r="CV350" s="430" t="str">
        <f t="shared" si="349"/>
        <v>B2</v>
      </c>
      <c r="CW350" s="430" t="str">
        <f t="shared" si="350"/>
        <v>7</v>
      </c>
      <c r="CX350" s="686"/>
      <c r="CY350" s="425">
        <f>'STUDENT PROFILE'!$A$26</f>
        <v>20</v>
      </c>
      <c r="CZ350" s="426" t="str">
        <f>'STUDENT PROFILE'!$C$26</f>
        <v>Rahul</v>
      </c>
      <c r="DA350" s="427">
        <f>'STUDENT PROFILE'!$D$26</f>
        <v>2749</v>
      </c>
      <c r="DB350" s="429" t="str">
        <f t="shared" si="351"/>
        <v>B2</v>
      </c>
      <c r="DC350" s="429" t="str">
        <f t="shared" si="352"/>
        <v>B2</v>
      </c>
      <c r="DD350" s="429" t="str">
        <f t="shared" si="353"/>
        <v>B2</v>
      </c>
      <c r="DE350" s="430" t="str">
        <f t="shared" si="354"/>
        <v>B2</v>
      </c>
      <c r="DF350" s="429" t="str">
        <f t="shared" si="355"/>
        <v>B2</v>
      </c>
      <c r="DG350" s="429" t="str">
        <f t="shared" si="356"/>
        <v>B2</v>
      </c>
      <c r="DH350" s="429" t="str">
        <f t="shared" si="357"/>
        <v>B2</v>
      </c>
      <c r="DI350" s="433" t="str">
        <f t="shared" si="358"/>
        <v>B2</v>
      </c>
      <c r="DJ350" s="430" t="str">
        <f t="shared" si="359"/>
        <v>B2</v>
      </c>
      <c r="DK350" s="430" t="str">
        <f t="shared" si="360"/>
        <v>B2</v>
      </c>
      <c r="DL350" s="430" t="str">
        <f t="shared" si="361"/>
        <v>B2</v>
      </c>
    </row>
    <row r="351" spans="1:116" ht="15" customHeight="1">
      <c r="A351" s="686"/>
      <c r="B351" s="425">
        <f>'STUDENT PROFILE'!$A$27</f>
        <v>21</v>
      </c>
      <c r="C351" s="426" t="str">
        <f>'STUDENT PROFILE'!$C$27</f>
        <v>Abhimanyu</v>
      </c>
      <c r="D351" s="427">
        <f>'STUDENT PROFILE'!$D$27</f>
        <v>2750</v>
      </c>
      <c r="E351" s="428">
        <v>6</v>
      </c>
      <c r="F351" s="428">
        <v>6</v>
      </c>
      <c r="G351" s="428">
        <v>6</v>
      </c>
      <c r="H351" s="428"/>
      <c r="I351" s="428"/>
      <c r="J351" s="428">
        <v>30</v>
      </c>
      <c r="K351" s="429">
        <f t="shared" si="312"/>
        <v>48</v>
      </c>
      <c r="L351" s="429">
        <f t="shared" si="313"/>
        <v>60</v>
      </c>
      <c r="M351" s="430" t="str">
        <f t="shared" si="314"/>
        <v>C1</v>
      </c>
      <c r="N351" s="430" t="str">
        <f t="shared" si="315"/>
        <v>6</v>
      </c>
      <c r="O351" s="728"/>
      <c r="P351" s="425">
        <f>'STUDENT PROFILE'!$A$27</f>
        <v>21</v>
      </c>
      <c r="Q351" s="426" t="str">
        <f>'STUDENT PROFILE'!$C$27</f>
        <v>Abhimanyu</v>
      </c>
      <c r="R351" s="427">
        <f>'STUDENT PROFILE'!$D$27</f>
        <v>2750</v>
      </c>
      <c r="S351" s="428">
        <v>6</v>
      </c>
      <c r="T351" s="428">
        <v>6</v>
      </c>
      <c r="U351" s="428">
        <v>6</v>
      </c>
      <c r="V351" s="428"/>
      <c r="W351" s="428"/>
      <c r="X351" s="428">
        <v>30</v>
      </c>
      <c r="Y351" s="429">
        <f t="shared" si="316"/>
        <v>48</v>
      </c>
      <c r="Z351" s="429">
        <f t="shared" si="317"/>
        <v>60</v>
      </c>
      <c r="AA351" s="430" t="str">
        <f t="shared" si="318"/>
        <v>C1</v>
      </c>
      <c r="AB351" s="430" t="str">
        <f t="shared" si="319"/>
        <v>6</v>
      </c>
      <c r="AC351" s="686"/>
      <c r="AD351" s="425">
        <f>'STUDENT PROFILE'!$A$27</f>
        <v>21</v>
      </c>
      <c r="AE351" s="426" t="str">
        <f>'STUDENT PROFILE'!$C$27</f>
        <v>Abhimanyu</v>
      </c>
      <c r="AF351" s="427">
        <f>'STUDENT PROFILE'!$D$27</f>
        <v>2750</v>
      </c>
      <c r="AG351" s="431">
        <v>60</v>
      </c>
      <c r="AH351" s="429">
        <f t="shared" si="320"/>
        <v>54</v>
      </c>
      <c r="AI351" s="429">
        <f t="shared" si="321"/>
        <v>60</v>
      </c>
      <c r="AJ351" s="430" t="str">
        <f t="shared" si="322"/>
        <v>C1</v>
      </c>
      <c r="AK351" s="430" t="str">
        <f t="shared" si="323"/>
        <v>6</v>
      </c>
      <c r="AL351" s="429">
        <f t="shared" si="324"/>
        <v>6</v>
      </c>
      <c r="AM351" s="429">
        <f t="shared" si="325"/>
        <v>6</v>
      </c>
      <c r="AN351" s="429">
        <f t="shared" si="326"/>
        <v>18</v>
      </c>
      <c r="AO351" s="430">
        <f t="shared" si="327"/>
        <v>30</v>
      </c>
      <c r="AP351" s="430" t="str">
        <f t="shared" si="328"/>
        <v>C1</v>
      </c>
      <c r="AQ351" s="686"/>
      <c r="AR351" s="425">
        <f>'STUDENT PROFILE'!$A$27</f>
        <v>21</v>
      </c>
      <c r="AS351" s="426" t="str">
        <f>'STUDENT PROFILE'!$C$27</f>
        <v>Abhimanyu</v>
      </c>
      <c r="AT351" s="427">
        <f>'STUDENT PROFILE'!$D$27</f>
        <v>2750</v>
      </c>
      <c r="AU351" s="428">
        <v>6</v>
      </c>
      <c r="AV351" s="428">
        <v>6</v>
      </c>
      <c r="AW351" s="428">
        <v>6</v>
      </c>
      <c r="AX351" s="428"/>
      <c r="AY351" s="428"/>
      <c r="AZ351" s="428">
        <v>30</v>
      </c>
      <c r="BA351" s="429">
        <f t="shared" si="329"/>
        <v>48</v>
      </c>
      <c r="BB351" s="429">
        <f t="shared" si="330"/>
        <v>60</v>
      </c>
      <c r="BC351" s="430" t="str">
        <f t="shared" si="331"/>
        <v>C1</v>
      </c>
      <c r="BD351" s="430" t="str">
        <f t="shared" si="332"/>
        <v>6</v>
      </c>
      <c r="BE351" s="686"/>
      <c r="BF351" s="425">
        <f>'STUDENT PROFILE'!$A$27</f>
        <v>21</v>
      </c>
      <c r="BG351" s="426" t="str">
        <f>'STUDENT PROFILE'!$C$27</f>
        <v>Abhimanyu</v>
      </c>
      <c r="BH351" s="427">
        <f>'STUDENT PROFILE'!$D$27</f>
        <v>2750</v>
      </c>
      <c r="BI351" s="428">
        <v>6</v>
      </c>
      <c r="BJ351" s="428">
        <v>6</v>
      </c>
      <c r="BK351" s="428">
        <v>6</v>
      </c>
      <c r="BL351" s="428"/>
      <c r="BM351" s="428"/>
      <c r="BN351" s="428">
        <v>30</v>
      </c>
      <c r="BO351" s="429">
        <f t="shared" si="333"/>
        <v>48</v>
      </c>
      <c r="BP351" s="429">
        <f t="shared" si="334"/>
        <v>60</v>
      </c>
      <c r="BQ351" s="430" t="str">
        <f t="shared" si="335"/>
        <v>C1</v>
      </c>
      <c r="BR351" s="430" t="str">
        <f t="shared" si="336"/>
        <v>6</v>
      </c>
      <c r="BS351" s="686"/>
      <c r="BT351" s="430">
        <f>'STUDENT PROFILE'!$A$27</f>
        <v>21</v>
      </c>
      <c r="BU351" s="473" t="str">
        <f>'STUDENT PROFILE'!$C$27</f>
        <v>Abhimanyu</v>
      </c>
      <c r="BV351" s="430">
        <f>'STUDENT PROFILE'!$D$27</f>
        <v>2750</v>
      </c>
      <c r="BW351" s="431">
        <v>60</v>
      </c>
      <c r="BX351" s="429">
        <f t="shared" si="337"/>
        <v>54</v>
      </c>
      <c r="BY351" s="429">
        <f t="shared" si="338"/>
        <v>60</v>
      </c>
      <c r="BZ351" s="430" t="str">
        <f t="shared" si="339"/>
        <v>C1</v>
      </c>
      <c r="CA351" s="430" t="str">
        <f t="shared" si="340"/>
        <v>6</v>
      </c>
      <c r="CB351" s="429">
        <f t="shared" si="341"/>
        <v>6</v>
      </c>
      <c r="CC351" s="429">
        <f t="shared" si="342"/>
        <v>6</v>
      </c>
      <c r="CD351" s="429">
        <f t="shared" si="343"/>
        <v>18</v>
      </c>
      <c r="CE351" s="430">
        <f t="shared" si="344"/>
        <v>30</v>
      </c>
      <c r="CF351" s="430" t="str">
        <f t="shared" si="345"/>
        <v>C1</v>
      </c>
      <c r="CG351" s="686"/>
      <c r="CH351" s="425">
        <f>'STUDENT PROFILE'!$A$27</f>
        <v>21</v>
      </c>
      <c r="CI351" s="426" t="str">
        <f>'STUDENT PROFILE'!$C$27</f>
        <v>Abhimanyu</v>
      </c>
      <c r="CJ351" s="427">
        <f>'STUDENT PROFILE'!$D$27</f>
        <v>2750</v>
      </c>
      <c r="CK351" s="429">
        <f t="shared" si="303"/>
        <v>6</v>
      </c>
      <c r="CL351" s="429">
        <f t="shared" si="304"/>
        <v>6</v>
      </c>
      <c r="CM351" s="429">
        <f t="shared" si="305"/>
        <v>18</v>
      </c>
      <c r="CN351" s="430">
        <f t="shared" si="306"/>
        <v>30</v>
      </c>
      <c r="CO351" s="429">
        <f t="shared" si="307"/>
        <v>6</v>
      </c>
      <c r="CP351" s="429">
        <f t="shared" si="308"/>
        <v>6</v>
      </c>
      <c r="CQ351" s="429">
        <f t="shared" si="309"/>
        <v>18</v>
      </c>
      <c r="CR351" s="433">
        <f t="shared" si="310"/>
        <v>30</v>
      </c>
      <c r="CS351" s="433">
        <f t="shared" si="346"/>
        <v>60</v>
      </c>
      <c r="CT351" s="433">
        <f t="shared" si="347"/>
        <v>60</v>
      </c>
      <c r="CU351" s="430">
        <f t="shared" si="348"/>
        <v>60</v>
      </c>
      <c r="CV351" s="430" t="str">
        <f t="shared" si="349"/>
        <v>C1</v>
      </c>
      <c r="CW351" s="430" t="str">
        <f t="shared" si="350"/>
        <v>6</v>
      </c>
      <c r="CX351" s="686"/>
      <c r="CY351" s="425">
        <f>'STUDENT PROFILE'!$A$27</f>
        <v>21</v>
      </c>
      <c r="CZ351" s="426" t="str">
        <f>'STUDENT PROFILE'!$C$27</f>
        <v>Abhimanyu</v>
      </c>
      <c r="DA351" s="427">
        <f>'STUDENT PROFILE'!$D$27</f>
        <v>2750</v>
      </c>
      <c r="DB351" s="429" t="str">
        <f t="shared" si="351"/>
        <v>C1</v>
      </c>
      <c r="DC351" s="429" t="str">
        <f t="shared" si="352"/>
        <v>C1</v>
      </c>
      <c r="DD351" s="429" t="str">
        <f t="shared" si="353"/>
        <v>C1</v>
      </c>
      <c r="DE351" s="430" t="str">
        <f t="shared" si="354"/>
        <v>C1</v>
      </c>
      <c r="DF351" s="429" t="str">
        <f t="shared" si="355"/>
        <v>C1</v>
      </c>
      <c r="DG351" s="429" t="str">
        <f t="shared" si="356"/>
        <v>C1</v>
      </c>
      <c r="DH351" s="429" t="str">
        <f t="shared" si="357"/>
        <v>C1</v>
      </c>
      <c r="DI351" s="433" t="str">
        <f t="shared" si="358"/>
        <v>C1</v>
      </c>
      <c r="DJ351" s="430" t="str">
        <f t="shared" si="359"/>
        <v>C1</v>
      </c>
      <c r="DK351" s="430" t="str">
        <f t="shared" si="360"/>
        <v>C1</v>
      </c>
      <c r="DL351" s="430" t="str">
        <f t="shared" si="361"/>
        <v>C1</v>
      </c>
    </row>
    <row r="352" spans="1:116" ht="15" customHeight="1">
      <c r="A352" s="686"/>
      <c r="B352" s="425">
        <f>'STUDENT PROFILE'!$A$28</f>
        <v>22</v>
      </c>
      <c r="C352" s="426" t="str">
        <f>'STUDENT PROFILE'!$C$28</f>
        <v>Bijender Kumar</v>
      </c>
      <c r="D352" s="427">
        <f>'STUDENT PROFILE'!$D$28</f>
        <v>2751</v>
      </c>
      <c r="E352" s="428">
        <v>6</v>
      </c>
      <c r="F352" s="428">
        <v>6</v>
      </c>
      <c r="G352" s="428">
        <v>6</v>
      </c>
      <c r="H352" s="428"/>
      <c r="I352" s="428"/>
      <c r="J352" s="428">
        <v>30</v>
      </c>
      <c r="K352" s="429">
        <f t="shared" si="312"/>
        <v>48</v>
      </c>
      <c r="L352" s="429">
        <f t="shared" si="313"/>
        <v>60</v>
      </c>
      <c r="M352" s="430" t="str">
        <f t="shared" si="314"/>
        <v>C1</v>
      </c>
      <c r="N352" s="430" t="str">
        <f t="shared" si="315"/>
        <v>6</v>
      </c>
      <c r="O352" s="728"/>
      <c r="P352" s="425">
        <f>'STUDENT PROFILE'!$A$28</f>
        <v>22</v>
      </c>
      <c r="Q352" s="426" t="str">
        <f>'STUDENT PROFILE'!$C$28</f>
        <v>Bijender Kumar</v>
      </c>
      <c r="R352" s="427">
        <f>'STUDENT PROFILE'!$D$28</f>
        <v>2751</v>
      </c>
      <c r="S352" s="428">
        <v>6</v>
      </c>
      <c r="T352" s="428">
        <v>6</v>
      </c>
      <c r="U352" s="428">
        <v>6</v>
      </c>
      <c r="V352" s="428"/>
      <c r="W352" s="428"/>
      <c r="X352" s="428">
        <v>30</v>
      </c>
      <c r="Y352" s="429">
        <f t="shared" si="316"/>
        <v>48</v>
      </c>
      <c r="Z352" s="429">
        <f t="shared" si="317"/>
        <v>60</v>
      </c>
      <c r="AA352" s="430" t="str">
        <f t="shared" si="318"/>
        <v>C1</v>
      </c>
      <c r="AB352" s="430" t="str">
        <f t="shared" si="319"/>
        <v>6</v>
      </c>
      <c r="AC352" s="686"/>
      <c r="AD352" s="425">
        <f>'STUDENT PROFILE'!$A$28</f>
        <v>22</v>
      </c>
      <c r="AE352" s="426" t="str">
        <f>'STUDENT PROFILE'!$C$28</f>
        <v>Bijender Kumar</v>
      </c>
      <c r="AF352" s="427">
        <f>'STUDENT PROFILE'!$D$28</f>
        <v>2751</v>
      </c>
      <c r="AG352" s="431">
        <v>60</v>
      </c>
      <c r="AH352" s="429">
        <f t="shared" si="320"/>
        <v>54</v>
      </c>
      <c r="AI352" s="429">
        <f t="shared" si="321"/>
        <v>60</v>
      </c>
      <c r="AJ352" s="430" t="str">
        <f t="shared" si="322"/>
        <v>C1</v>
      </c>
      <c r="AK352" s="430" t="str">
        <f t="shared" si="323"/>
        <v>6</v>
      </c>
      <c r="AL352" s="429">
        <f t="shared" si="324"/>
        <v>6</v>
      </c>
      <c r="AM352" s="429">
        <f t="shared" si="325"/>
        <v>6</v>
      </c>
      <c r="AN352" s="429">
        <f t="shared" si="326"/>
        <v>18</v>
      </c>
      <c r="AO352" s="430">
        <f t="shared" si="327"/>
        <v>30</v>
      </c>
      <c r="AP352" s="430" t="str">
        <f t="shared" si="328"/>
        <v>C1</v>
      </c>
      <c r="AQ352" s="686"/>
      <c r="AR352" s="425">
        <f>'STUDENT PROFILE'!$A$28</f>
        <v>22</v>
      </c>
      <c r="AS352" s="426" t="str">
        <f>'STUDENT PROFILE'!$C$28</f>
        <v>Bijender Kumar</v>
      </c>
      <c r="AT352" s="427">
        <f>'STUDENT PROFILE'!$D$28</f>
        <v>2751</v>
      </c>
      <c r="AU352" s="428">
        <v>6</v>
      </c>
      <c r="AV352" s="428">
        <v>6</v>
      </c>
      <c r="AW352" s="428">
        <v>6</v>
      </c>
      <c r="AX352" s="428"/>
      <c r="AY352" s="428"/>
      <c r="AZ352" s="428">
        <v>30</v>
      </c>
      <c r="BA352" s="429">
        <f t="shared" si="329"/>
        <v>48</v>
      </c>
      <c r="BB352" s="429">
        <f t="shared" si="330"/>
        <v>60</v>
      </c>
      <c r="BC352" s="430" t="str">
        <f t="shared" si="331"/>
        <v>C1</v>
      </c>
      <c r="BD352" s="430" t="str">
        <f t="shared" si="332"/>
        <v>6</v>
      </c>
      <c r="BE352" s="686"/>
      <c r="BF352" s="425">
        <f>'STUDENT PROFILE'!$A$28</f>
        <v>22</v>
      </c>
      <c r="BG352" s="426" t="str">
        <f>'STUDENT PROFILE'!$C$28</f>
        <v>Bijender Kumar</v>
      </c>
      <c r="BH352" s="427">
        <f>'STUDENT PROFILE'!$D$28</f>
        <v>2751</v>
      </c>
      <c r="BI352" s="428">
        <v>6</v>
      </c>
      <c r="BJ352" s="428">
        <v>6</v>
      </c>
      <c r="BK352" s="428">
        <v>6</v>
      </c>
      <c r="BL352" s="428"/>
      <c r="BM352" s="428"/>
      <c r="BN352" s="428">
        <v>30</v>
      </c>
      <c r="BO352" s="429">
        <f t="shared" si="333"/>
        <v>48</v>
      </c>
      <c r="BP352" s="429">
        <f t="shared" si="334"/>
        <v>60</v>
      </c>
      <c r="BQ352" s="430" t="str">
        <f t="shared" si="335"/>
        <v>C1</v>
      </c>
      <c r="BR352" s="430" t="str">
        <f t="shared" si="336"/>
        <v>6</v>
      </c>
      <c r="BS352" s="686"/>
      <c r="BT352" s="430">
        <f>'STUDENT PROFILE'!$A$28</f>
        <v>22</v>
      </c>
      <c r="BU352" s="473" t="str">
        <f>'STUDENT PROFILE'!$C$28</f>
        <v>Bijender Kumar</v>
      </c>
      <c r="BV352" s="430">
        <f>'STUDENT PROFILE'!$D$28</f>
        <v>2751</v>
      </c>
      <c r="BW352" s="431">
        <v>60</v>
      </c>
      <c r="BX352" s="429">
        <f t="shared" si="337"/>
        <v>54</v>
      </c>
      <c r="BY352" s="429">
        <f t="shared" si="338"/>
        <v>60</v>
      </c>
      <c r="BZ352" s="430" t="str">
        <f t="shared" si="339"/>
        <v>C1</v>
      </c>
      <c r="CA352" s="430" t="str">
        <f t="shared" si="340"/>
        <v>6</v>
      </c>
      <c r="CB352" s="429">
        <f t="shared" si="341"/>
        <v>6</v>
      </c>
      <c r="CC352" s="429">
        <f t="shared" si="342"/>
        <v>6</v>
      </c>
      <c r="CD352" s="429">
        <f t="shared" si="343"/>
        <v>18</v>
      </c>
      <c r="CE352" s="430">
        <f t="shared" si="344"/>
        <v>30</v>
      </c>
      <c r="CF352" s="430" t="str">
        <f t="shared" si="345"/>
        <v>C1</v>
      </c>
      <c r="CG352" s="686"/>
      <c r="CH352" s="425">
        <f>'STUDENT PROFILE'!$A$28</f>
        <v>22</v>
      </c>
      <c r="CI352" s="426" t="str">
        <f>'STUDENT PROFILE'!$C$28</f>
        <v>Bijender Kumar</v>
      </c>
      <c r="CJ352" s="427">
        <f>'STUDENT PROFILE'!$D$28</f>
        <v>2751</v>
      </c>
      <c r="CK352" s="429">
        <f t="shared" si="303"/>
        <v>6</v>
      </c>
      <c r="CL352" s="429">
        <f t="shared" si="304"/>
        <v>6</v>
      </c>
      <c r="CM352" s="429">
        <f t="shared" si="305"/>
        <v>18</v>
      </c>
      <c r="CN352" s="430">
        <f t="shared" si="306"/>
        <v>30</v>
      </c>
      <c r="CO352" s="429">
        <f t="shared" si="307"/>
        <v>6</v>
      </c>
      <c r="CP352" s="429">
        <f t="shared" si="308"/>
        <v>6</v>
      </c>
      <c r="CQ352" s="429">
        <f t="shared" si="309"/>
        <v>18</v>
      </c>
      <c r="CR352" s="433">
        <f t="shared" si="310"/>
        <v>30</v>
      </c>
      <c r="CS352" s="433">
        <f t="shared" si="346"/>
        <v>60</v>
      </c>
      <c r="CT352" s="433">
        <f t="shared" si="347"/>
        <v>60</v>
      </c>
      <c r="CU352" s="430">
        <f t="shared" si="348"/>
        <v>60</v>
      </c>
      <c r="CV352" s="430" t="str">
        <f t="shared" si="349"/>
        <v>C1</v>
      </c>
      <c r="CW352" s="430" t="str">
        <f t="shared" si="350"/>
        <v>6</v>
      </c>
      <c r="CX352" s="686"/>
      <c r="CY352" s="425">
        <f>'STUDENT PROFILE'!$A$28</f>
        <v>22</v>
      </c>
      <c r="CZ352" s="426" t="str">
        <f>'STUDENT PROFILE'!$C$28</f>
        <v>Bijender Kumar</v>
      </c>
      <c r="DA352" s="427">
        <f>'STUDENT PROFILE'!$D$28</f>
        <v>2751</v>
      </c>
      <c r="DB352" s="429" t="str">
        <f t="shared" si="351"/>
        <v>C1</v>
      </c>
      <c r="DC352" s="429" t="str">
        <f t="shared" si="352"/>
        <v>C1</v>
      </c>
      <c r="DD352" s="429" t="str">
        <f t="shared" si="353"/>
        <v>C1</v>
      </c>
      <c r="DE352" s="430" t="str">
        <f t="shared" si="354"/>
        <v>C1</v>
      </c>
      <c r="DF352" s="429" t="str">
        <f t="shared" si="355"/>
        <v>C1</v>
      </c>
      <c r="DG352" s="429" t="str">
        <f t="shared" si="356"/>
        <v>C1</v>
      </c>
      <c r="DH352" s="429" t="str">
        <f t="shared" si="357"/>
        <v>C1</v>
      </c>
      <c r="DI352" s="433" t="str">
        <f t="shared" si="358"/>
        <v>C1</v>
      </c>
      <c r="DJ352" s="430" t="str">
        <f t="shared" si="359"/>
        <v>C1</v>
      </c>
      <c r="DK352" s="430" t="str">
        <f t="shared" si="360"/>
        <v>C1</v>
      </c>
      <c r="DL352" s="430" t="str">
        <f t="shared" si="361"/>
        <v>C1</v>
      </c>
    </row>
    <row r="353" spans="1:116" ht="15" customHeight="1">
      <c r="A353" s="686"/>
      <c r="B353" s="425">
        <f>'STUDENT PROFILE'!$A$29</f>
        <v>23</v>
      </c>
      <c r="C353" s="426" t="str">
        <f>'STUDENT PROFILE'!$C$29</f>
        <v>Asha</v>
      </c>
      <c r="D353" s="427">
        <f>'STUDENT PROFILE'!$D$29</f>
        <v>2752</v>
      </c>
      <c r="E353" s="428">
        <v>6</v>
      </c>
      <c r="F353" s="428">
        <v>6</v>
      </c>
      <c r="G353" s="428">
        <v>6</v>
      </c>
      <c r="H353" s="428"/>
      <c r="I353" s="428"/>
      <c r="J353" s="428">
        <v>30</v>
      </c>
      <c r="K353" s="429">
        <f t="shared" si="312"/>
        <v>48</v>
      </c>
      <c r="L353" s="429">
        <f t="shared" si="313"/>
        <v>60</v>
      </c>
      <c r="M353" s="430" t="str">
        <f t="shared" si="314"/>
        <v>C1</v>
      </c>
      <c r="N353" s="430" t="str">
        <f t="shared" si="315"/>
        <v>6</v>
      </c>
      <c r="O353" s="728"/>
      <c r="P353" s="425">
        <f>'STUDENT PROFILE'!$A$29</f>
        <v>23</v>
      </c>
      <c r="Q353" s="426" t="str">
        <f>'STUDENT PROFILE'!$C$29</f>
        <v>Asha</v>
      </c>
      <c r="R353" s="427">
        <f>'STUDENT PROFILE'!$D$29</f>
        <v>2752</v>
      </c>
      <c r="S353" s="428">
        <v>6</v>
      </c>
      <c r="T353" s="428">
        <v>6</v>
      </c>
      <c r="U353" s="428">
        <v>6</v>
      </c>
      <c r="V353" s="428"/>
      <c r="W353" s="428"/>
      <c r="X353" s="428">
        <v>30</v>
      </c>
      <c r="Y353" s="429">
        <f t="shared" si="316"/>
        <v>48</v>
      </c>
      <c r="Z353" s="429">
        <f t="shared" si="317"/>
        <v>60</v>
      </c>
      <c r="AA353" s="430" t="str">
        <f t="shared" si="318"/>
        <v>C1</v>
      </c>
      <c r="AB353" s="430" t="str">
        <f t="shared" si="319"/>
        <v>6</v>
      </c>
      <c r="AC353" s="686"/>
      <c r="AD353" s="425">
        <f>'STUDENT PROFILE'!$A$29</f>
        <v>23</v>
      </c>
      <c r="AE353" s="426" t="str">
        <f>'STUDENT PROFILE'!$C$29</f>
        <v>Asha</v>
      </c>
      <c r="AF353" s="427">
        <f>'STUDENT PROFILE'!$D$29</f>
        <v>2752</v>
      </c>
      <c r="AG353" s="431">
        <v>60</v>
      </c>
      <c r="AH353" s="429">
        <f t="shared" si="320"/>
        <v>54</v>
      </c>
      <c r="AI353" s="429">
        <f t="shared" si="321"/>
        <v>60</v>
      </c>
      <c r="AJ353" s="430" t="str">
        <f t="shared" si="322"/>
        <v>C1</v>
      </c>
      <c r="AK353" s="430" t="str">
        <f t="shared" si="323"/>
        <v>6</v>
      </c>
      <c r="AL353" s="429">
        <f t="shared" si="324"/>
        <v>6</v>
      </c>
      <c r="AM353" s="429">
        <f t="shared" si="325"/>
        <v>6</v>
      </c>
      <c r="AN353" s="429">
        <f t="shared" si="326"/>
        <v>18</v>
      </c>
      <c r="AO353" s="430">
        <f t="shared" si="327"/>
        <v>30</v>
      </c>
      <c r="AP353" s="430" t="str">
        <f t="shared" si="328"/>
        <v>C1</v>
      </c>
      <c r="AQ353" s="686"/>
      <c r="AR353" s="425">
        <f>'STUDENT PROFILE'!$A$29</f>
        <v>23</v>
      </c>
      <c r="AS353" s="426" t="str">
        <f>'STUDENT PROFILE'!$C$29</f>
        <v>Asha</v>
      </c>
      <c r="AT353" s="427">
        <f>'STUDENT PROFILE'!$D$29</f>
        <v>2752</v>
      </c>
      <c r="AU353" s="428">
        <v>6</v>
      </c>
      <c r="AV353" s="428">
        <v>6</v>
      </c>
      <c r="AW353" s="428">
        <v>6</v>
      </c>
      <c r="AX353" s="428"/>
      <c r="AY353" s="428"/>
      <c r="AZ353" s="428">
        <v>30</v>
      </c>
      <c r="BA353" s="429">
        <f t="shared" si="329"/>
        <v>48</v>
      </c>
      <c r="BB353" s="429">
        <f t="shared" si="330"/>
        <v>60</v>
      </c>
      <c r="BC353" s="430" t="str">
        <f t="shared" si="331"/>
        <v>C1</v>
      </c>
      <c r="BD353" s="430" t="str">
        <f t="shared" si="332"/>
        <v>6</v>
      </c>
      <c r="BE353" s="686"/>
      <c r="BF353" s="425">
        <f>'STUDENT PROFILE'!$A$29</f>
        <v>23</v>
      </c>
      <c r="BG353" s="426" t="str">
        <f>'STUDENT PROFILE'!$C$29</f>
        <v>Asha</v>
      </c>
      <c r="BH353" s="427">
        <f>'STUDENT PROFILE'!$D$29</f>
        <v>2752</v>
      </c>
      <c r="BI353" s="428">
        <v>6</v>
      </c>
      <c r="BJ353" s="428">
        <v>6</v>
      </c>
      <c r="BK353" s="428">
        <v>6</v>
      </c>
      <c r="BL353" s="428"/>
      <c r="BM353" s="428"/>
      <c r="BN353" s="428">
        <v>30</v>
      </c>
      <c r="BO353" s="429">
        <f t="shared" si="333"/>
        <v>48</v>
      </c>
      <c r="BP353" s="429">
        <f t="shared" si="334"/>
        <v>60</v>
      </c>
      <c r="BQ353" s="430" t="str">
        <f t="shared" si="335"/>
        <v>C1</v>
      </c>
      <c r="BR353" s="430" t="str">
        <f t="shared" si="336"/>
        <v>6</v>
      </c>
      <c r="BS353" s="686"/>
      <c r="BT353" s="430">
        <f>'STUDENT PROFILE'!$A$29</f>
        <v>23</v>
      </c>
      <c r="BU353" s="473" t="str">
        <f>'STUDENT PROFILE'!$C$29</f>
        <v>Asha</v>
      </c>
      <c r="BV353" s="430">
        <f>'STUDENT PROFILE'!$D$29</f>
        <v>2752</v>
      </c>
      <c r="BW353" s="431">
        <v>60</v>
      </c>
      <c r="BX353" s="429">
        <f t="shared" si="337"/>
        <v>54</v>
      </c>
      <c r="BY353" s="429">
        <f t="shared" si="338"/>
        <v>60</v>
      </c>
      <c r="BZ353" s="430" t="str">
        <f t="shared" si="339"/>
        <v>C1</v>
      </c>
      <c r="CA353" s="430" t="str">
        <f t="shared" si="340"/>
        <v>6</v>
      </c>
      <c r="CB353" s="429">
        <f t="shared" si="341"/>
        <v>6</v>
      </c>
      <c r="CC353" s="429">
        <f t="shared" si="342"/>
        <v>6</v>
      </c>
      <c r="CD353" s="429">
        <f t="shared" si="343"/>
        <v>18</v>
      </c>
      <c r="CE353" s="430">
        <f t="shared" si="344"/>
        <v>30</v>
      </c>
      <c r="CF353" s="430" t="str">
        <f t="shared" si="345"/>
        <v>C1</v>
      </c>
      <c r="CG353" s="686"/>
      <c r="CH353" s="425">
        <f>'STUDENT PROFILE'!$A$29</f>
        <v>23</v>
      </c>
      <c r="CI353" s="426" t="str">
        <f>'STUDENT PROFILE'!$C$29</f>
        <v>Asha</v>
      </c>
      <c r="CJ353" s="427">
        <f>'STUDENT PROFILE'!$D$29</f>
        <v>2752</v>
      </c>
      <c r="CK353" s="429">
        <f t="shared" si="303"/>
        <v>6</v>
      </c>
      <c r="CL353" s="429">
        <f t="shared" si="304"/>
        <v>6</v>
      </c>
      <c r="CM353" s="429">
        <f t="shared" si="305"/>
        <v>18</v>
      </c>
      <c r="CN353" s="430">
        <f t="shared" si="306"/>
        <v>30</v>
      </c>
      <c r="CO353" s="429">
        <f t="shared" si="307"/>
        <v>6</v>
      </c>
      <c r="CP353" s="429">
        <f t="shared" si="308"/>
        <v>6</v>
      </c>
      <c r="CQ353" s="429">
        <f t="shared" si="309"/>
        <v>18</v>
      </c>
      <c r="CR353" s="433">
        <f t="shared" si="310"/>
        <v>30</v>
      </c>
      <c r="CS353" s="433">
        <f t="shared" si="346"/>
        <v>60</v>
      </c>
      <c r="CT353" s="433">
        <f t="shared" si="347"/>
        <v>60</v>
      </c>
      <c r="CU353" s="430">
        <f t="shared" si="348"/>
        <v>60</v>
      </c>
      <c r="CV353" s="430" t="str">
        <f t="shared" si="349"/>
        <v>C1</v>
      </c>
      <c r="CW353" s="430" t="str">
        <f t="shared" si="350"/>
        <v>6</v>
      </c>
      <c r="CX353" s="686"/>
      <c r="CY353" s="425">
        <f>'STUDENT PROFILE'!$A$29</f>
        <v>23</v>
      </c>
      <c r="CZ353" s="426" t="str">
        <f>'STUDENT PROFILE'!$C$29</f>
        <v>Asha</v>
      </c>
      <c r="DA353" s="427">
        <f>'STUDENT PROFILE'!$D$29</f>
        <v>2752</v>
      </c>
      <c r="DB353" s="429" t="str">
        <f t="shared" si="351"/>
        <v>C1</v>
      </c>
      <c r="DC353" s="429" t="str">
        <f t="shared" si="352"/>
        <v>C1</v>
      </c>
      <c r="DD353" s="429" t="str">
        <f t="shared" si="353"/>
        <v>C1</v>
      </c>
      <c r="DE353" s="430" t="str">
        <f t="shared" si="354"/>
        <v>C1</v>
      </c>
      <c r="DF353" s="429" t="str">
        <f t="shared" si="355"/>
        <v>C1</v>
      </c>
      <c r="DG353" s="429" t="str">
        <f t="shared" si="356"/>
        <v>C1</v>
      </c>
      <c r="DH353" s="429" t="str">
        <f t="shared" si="357"/>
        <v>C1</v>
      </c>
      <c r="DI353" s="433" t="str">
        <f t="shared" si="358"/>
        <v>C1</v>
      </c>
      <c r="DJ353" s="430" t="str">
        <f t="shared" si="359"/>
        <v>C1</v>
      </c>
      <c r="DK353" s="430" t="str">
        <f t="shared" si="360"/>
        <v>C1</v>
      </c>
      <c r="DL353" s="430" t="str">
        <f t="shared" si="361"/>
        <v>C1</v>
      </c>
    </row>
    <row r="354" spans="1:116" ht="15" customHeight="1">
      <c r="A354" s="686"/>
      <c r="B354" s="425">
        <f>'STUDENT PROFILE'!$A$30</f>
        <v>24</v>
      </c>
      <c r="C354" s="426" t="str">
        <f>'STUDENT PROFILE'!$C$30</f>
        <v>Sarita Kumari</v>
      </c>
      <c r="D354" s="427">
        <f>'STUDENT PROFILE'!$D$30</f>
        <v>2754</v>
      </c>
      <c r="E354" s="428">
        <v>6</v>
      </c>
      <c r="F354" s="428">
        <v>6</v>
      </c>
      <c r="G354" s="428">
        <v>6</v>
      </c>
      <c r="H354" s="428"/>
      <c r="I354" s="428"/>
      <c r="J354" s="428">
        <v>30</v>
      </c>
      <c r="K354" s="429">
        <f t="shared" si="312"/>
        <v>48</v>
      </c>
      <c r="L354" s="429">
        <f t="shared" si="313"/>
        <v>60</v>
      </c>
      <c r="M354" s="430" t="str">
        <f t="shared" si="314"/>
        <v>C1</v>
      </c>
      <c r="N354" s="430" t="str">
        <f t="shared" si="315"/>
        <v>6</v>
      </c>
      <c r="O354" s="728"/>
      <c r="P354" s="425">
        <f>'STUDENT PROFILE'!$A$30</f>
        <v>24</v>
      </c>
      <c r="Q354" s="426" t="str">
        <f>'STUDENT PROFILE'!$C$30</f>
        <v>Sarita Kumari</v>
      </c>
      <c r="R354" s="427">
        <f>'STUDENT PROFILE'!$D$30</f>
        <v>2754</v>
      </c>
      <c r="S354" s="428">
        <v>6</v>
      </c>
      <c r="T354" s="428">
        <v>6</v>
      </c>
      <c r="U354" s="428">
        <v>6</v>
      </c>
      <c r="V354" s="428"/>
      <c r="W354" s="428"/>
      <c r="X354" s="428">
        <v>30</v>
      </c>
      <c r="Y354" s="429">
        <f t="shared" si="316"/>
        <v>48</v>
      </c>
      <c r="Z354" s="429">
        <f t="shared" si="317"/>
        <v>60</v>
      </c>
      <c r="AA354" s="430" t="str">
        <f t="shared" si="318"/>
        <v>C1</v>
      </c>
      <c r="AB354" s="430" t="str">
        <f t="shared" si="319"/>
        <v>6</v>
      </c>
      <c r="AC354" s="686"/>
      <c r="AD354" s="425">
        <f>'STUDENT PROFILE'!$A$30</f>
        <v>24</v>
      </c>
      <c r="AE354" s="426" t="str">
        <f>'STUDENT PROFILE'!$C$30</f>
        <v>Sarita Kumari</v>
      </c>
      <c r="AF354" s="427">
        <f>'STUDENT PROFILE'!$D$30</f>
        <v>2754</v>
      </c>
      <c r="AG354" s="431">
        <v>60</v>
      </c>
      <c r="AH354" s="429">
        <f t="shared" si="320"/>
        <v>54</v>
      </c>
      <c r="AI354" s="429">
        <f t="shared" si="321"/>
        <v>60</v>
      </c>
      <c r="AJ354" s="430" t="str">
        <f t="shared" si="322"/>
        <v>C1</v>
      </c>
      <c r="AK354" s="430" t="str">
        <f t="shared" si="323"/>
        <v>6</v>
      </c>
      <c r="AL354" s="429">
        <f t="shared" si="324"/>
        <v>6</v>
      </c>
      <c r="AM354" s="429">
        <f t="shared" si="325"/>
        <v>6</v>
      </c>
      <c r="AN354" s="429">
        <f t="shared" si="326"/>
        <v>18</v>
      </c>
      <c r="AO354" s="430">
        <f t="shared" si="327"/>
        <v>30</v>
      </c>
      <c r="AP354" s="430" t="str">
        <f t="shared" si="328"/>
        <v>C1</v>
      </c>
      <c r="AQ354" s="686"/>
      <c r="AR354" s="425">
        <f>'STUDENT PROFILE'!$A$30</f>
        <v>24</v>
      </c>
      <c r="AS354" s="426" t="str">
        <f>'STUDENT PROFILE'!$C$30</f>
        <v>Sarita Kumari</v>
      </c>
      <c r="AT354" s="427">
        <f>'STUDENT PROFILE'!$D$30</f>
        <v>2754</v>
      </c>
      <c r="AU354" s="428">
        <v>6</v>
      </c>
      <c r="AV354" s="428">
        <v>6</v>
      </c>
      <c r="AW354" s="428">
        <v>6</v>
      </c>
      <c r="AX354" s="428"/>
      <c r="AY354" s="428"/>
      <c r="AZ354" s="428">
        <v>30</v>
      </c>
      <c r="BA354" s="429">
        <f t="shared" si="329"/>
        <v>48</v>
      </c>
      <c r="BB354" s="429">
        <f t="shared" si="330"/>
        <v>60</v>
      </c>
      <c r="BC354" s="430" t="str">
        <f t="shared" si="331"/>
        <v>C1</v>
      </c>
      <c r="BD354" s="430" t="str">
        <f t="shared" si="332"/>
        <v>6</v>
      </c>
      <c r="BE354" s="686"/>
      <c r="BF354" s="425">
        <f>'STUDENT PROFILE'!$A$30</f>
        <v>24</v>
      </c>
      <c r="BG354" s="426" t="str">
        <f>'STUDENT PROFILE'!$C$30</f>
        <v>Sarita Kumari</v>
      </c>
      <c r="BH354" s="427">
        <f>'STUDENT PROFILE'!$D$30</f>
        <v>2754</v>
      </c>
      <c r="BI354" s="428">
        <v>6</v>
      </c>
      <c r="BJ354" s="428">
        <v>6</v>
      </c>
      <c r="BK354" s="428">
        <v>6</v>
      </c>
      <c r="BL354" s="428"/>
      <c r="BM354" s="428"/>
      <c r="BN354" s="428">
        <v>30</v>
      </c>
      <c r="BO354" s="429">
        <f t="shared" si="333"/>
        <v>48</v>
      </c>
      <c r="BP354" s="429">
        <f t="shared" si="334"/>
        <v>60</v>
      </c>
      <c r="BQ354" s="430" t="str">
        <f t="shared" si="335"/>
        <v>C1</v>
      </c>
      <c r="BR354" s="430" t="str">
        <f t="shared" si="336"/>
        <v>6</v>
      </c>
      <c r="BS354" s="686"/>
      <c r="BT354" s="430">
        <f>'STUDENT PROFILE'!$A$30</f>
        <v>24</v>
      </c>
      <c r="BU354" s="473" t="str">
        <f>'STUDENT PROFILE'!$C$30</f>
        <v>Sarita Kumari</v>
      </c>
      <c r="BV354" s="430">
        <f>'STUDENT PROFILE'!$D$30</f>
        <v>2754</v>
      </c>
      <c r="BW354" s="431">
        <v>60</v>
      </c>
      <c r="BX354" s="429">
        <f t="shared" si="337"/>
        <v>54</v>
      </c>
      <c r="BY354" s="429">
        <f t="shared" si="338"/>
        <v>60</v>
      </c>
      <c r="BZ354" s="430" t="str">
        <f t="shared" si="339"/>
        <v>C1</v>
      </c>
      <c r="CA354" s="430" t="str">
        <f t="shared" si="340"/>
        <v>6</v>
      </c>
      <c r="CB354" s="429">
        <f t="shared" si="341"/>
        <v>6</v>
      </c>
      <c r="CC354" s="429">
        <f t="shared" si="342"/>
        <v>6</v>
      </c>
      <c r="CD354" s="429">
        <f t="shared" si="343"/>
        <v>18</v>
      </c>
      <c r="CE354" s="430">
        <f t="shared" si="344"/>
        <v>30</v>
      </c>
      <c r="CF354" s="430" t="str">
        <f t="shared" si="345"/>
        <v>C1</v>
      </c>
      <c r="CG354" s="686"/>
      <c r="CH354" s="425">
        <f>'STUDENT PROFILE'!$A$30</f>
        <v>24</v>
      </c>
      <c r="CI354" s="426" t="str">
        <f>'STUDENT PROFILE'!$C$30</f>
        <v>Sarita Kumari</v>
      </c>
      <c r="CJ354" s="427">
        <f>'STUDENT PROFILE'!$D$30</f>
        <v>2754</v>
      </c>
      <c r="CK354" s="429">
        <f t="shared" si="303"/>
        <v>6</v>
      </c>
      <c r="CL354" s="429">
        <f t="shared" si="304"/>
        <v>6</v>
      </c>
      <c r="CM354" s="429">
        <f t="shared" si="305"/>
        <v>18</v>
      </c>
      <c r="CN354" s="430">
        <f t="shared" si="306"/>
        <v>30</v>
      </c>
      <c r="CO354" s="429">
        <f t="shared" si="307"/>
        <v>6</v>
      </c>
      <c r="CP354" s="429">
        <f t="shared" si="308"/>
        <v>6</v>
      </c>
      <c r="CQ354" s="429">
        <f t="shared" si="309"/>
        <v>18</v>
      </c>
      <c r="CR354" s="433">
        <f t="shared" si="310"/>
        <v>30</v>
      </c>
      <c r="CS354" s="433">
        <f t="shared" si="346"/>
        <v>60</v>
      </c>
      <c r="CT354" s="433">
        <f t="shared" si="347"/>
        <v>60</v>
      </c>
      <c r="CU354" s="430">
        <f t="shared" si="348"/>
        <v>60</v>
      </c>
      <c r="CV354" s="430" t="str">
        <f t="shared" si="349"/>
        <v>C1</v>
      </c>
      <c r="CW354" s="430" t="str">
        <f t="shared" si="350"/>
        <v>6</v>
      </c>
      <c r="CX354" s="686"/>
      <c r="CY354" s="425">
        <f>'STUDENT PROFILE'!$A$30</f>
        <v>24</v>
      </c>
      <c r="CZ354" s="426" t="str">
        <f>'STUDENT PROFILE'!$C$30</f>
        <v>Sarita Kumari</v>
      </c>
      <c r="DA354" s="427">
        <f>'STUDENT PROFILE'!$D$30</f>
        <v>2754</v>
      </c>
      <c r="DB354" s="429" t="str">
        <f t="shared" si="351"/>
        <v>C1</v>
      </c>
      <c r="DC354" s="429" t="str">
        <f t="shared" si="352"/>
        <v>C1</v>
      </c>
      <c r="DD354" s="429" t="str">
        <f t="shared" si="353"/>
        <v>C1</v>
      </c>
      <c r="DE354" s="430" t="str">
        <f t="shared" si="354"/>
        <v>C1</v>
      </c>
      <c r="DF354" s="429" t="str">
        <f t="shared" si="355"/>
        <v>C1</v>
      </c>
      <c r="DG354" s="429" t="str">
        <f t="shared" si="356"/>
        <v>C1</v>
      </c>
      <c r="DH354" s="429" t="str">
        <f t="shared" si="357"/>
        <v>C1</v>
      </c>
      <c r="DI354" s="433" t="str">
        <f t="shared" si="358"/>
        <v>C1</v>
      </c>
      <c r="DJ354" s="430" t="str">
        <f t="shared" si="359"/>
        <v>C1</v>
      </c>
      <c r="DK354" s="430" t="str">
        <f t="shared" si="360"/>
        <v>C1</v>
      </c>
      <c r="DL354" s="430" t="str">
        <f t="shared" si="361"/>
        <v>C1</v>
      </c>
    </row>
    <row r="355" spans="1:116" ht="15" customHeight="1">
      <c r="A355" s="686"/>
      <c r="B355" s="425">
        <f>'STUDENT PROFILE'!$A$31</f>
        <v>25</v>
      </c>
      <c r="C355" s="426" t="str">
        <f>'STUDENT PROFILE'!$C$31</f>
        <v>Yogesh Kumar</v>
      </c>
      <c r="D355" s="427">
        <f>'STUDENT PROFILE'!$D$31</f>
        <v>2771</v>
      </c>
      <c r="E355" s="428">
        <v>6</v>
      </c>
      <c r="F355" s="428">
        <v>6</v>
      </c>
      <c r="G355" s="428">
        <v>6</v>
      </c>
      <c r="H355" s="428"/>
      <c r="I355" s="428"/>
      <c r="J355" s="428">
        <v>30</v>
      </c>
      <c r="K355" s="429">
        <f t="shared" si="312"/>
        <v>48</v>
      </c>
      <c r="L355" s="429">
        <f t="shared" si="313"/>
        <v>60</v>
      </c>
      <c r="M355" s="430" t="str">
        <f t="shared" si="314"/>
        <v>C1</v>
      </c>
      <c r="N355" s="430" t="str">
        <f t="shared" si="315"/>
        <v>6</v>
      </c>
      <c r="O355" s="728"/>
      <c r="P355" s="425">
        <f>'STUDENT PROFILE'!$A$31</f>
        <v>25</v>
      </c>
      <c r="Q355" s="426" t="str">
        <f>'STUDENT PROFILE'!$C$31</f>
        <v>Yogesh Kumar</v>
      </c>
      <c r="R355" s="427">
        <f>'STUDENT PROFILE'!$D$31</f>
        <v>2771</v>
      </c>
      <c r="S355" s="428">
        <v>6</v>
      </c>
      <c r="T355" s="428">
        <v>6</v>
      </c>
      <c r="U355" s="428">
        <v>6</v>
      </c>
      <c r="V355" s="428"/>
      <c r="W355" s="428"/>
      <c r="X355" s="428">
        <v>30</v>
      </c>
      <c r="Y355" s="429">
        <f t="shared" si="316"/>
        <v>48</v>
      </c>
      <c r="Z355" s="429">
        <f t="shared" si="317"/>
        <v>60</v>
      </c>
      <c r="AA355" s="430" t="str">
        <f t="shared" si="318"/>
        <v>C1</v>
      </c>
      <c r="AB355" s="430" t="str">
        <f t="shared" si="319"/>
        <v>6</v>
      </c>
      <c r="AC355" s="686"/>
      <c r="AD355" s="425">
        <f>'STUDENT PROFILE'!$A$31</f>
        <v>25</v>
      </c>
      <c r="AE355" s="426" t="str">
        <f>'STUDENT PROFILE'!$C$31</f>
        <v>Yogesh Kumar</v>
      </c>
      <c r="AF355" s="427">
        <f>'STUDENT PROFILE'!$D$31</f>
        <v>2771</v>
      </c>
      <c r="AG355" s="431">
        <v>60</v>
      </c>
      <c r="AH355" s="429">
        <f t="shared" si="320"/>
        <v>54</v>
      </c>
      <c r="AI355" s="429">
        <f t="shared" si="321"/>
        <v>60</v>
      </c>
      <c r="AJ355" s="430" t="str">
        <f t="shared" si="322"/>
        <v>C1</v>
      </c>
      <c r="AK355" s="430" t="str">
        <f t="shared" si="323"/>
        <v>6</v>
      </c>
      <c r="AL355" s="429">
        <f t="shared" si="324"/>
        <v>6</v>
      </c>
      <c r="AM355" s="429">
        <f t="shared" si="325"/>
        <v>6</v>
      </c>
      <c r="AN355" s="429">
        <f t="shared" si="326"/>
        <v>18</v>
      </c>
      <c r="AO355" s="430">
        <f t="shared" si="327"/>
        <v>30</v>
      </c>
      <c r="AP355" s="430" t="str">
        <f t="shared" si="328"/>
        <v>C1</v>
      </c>
      <c r="AQ355" s="686"/>
      <c r="AR355" s="425">
        <f>'STUDENT PROFILE'!$A$31</f>
        <v>25</v>
      </c>
      <c r="AS355" s="426" t="str">
        <f>'STUDENT PROFILE'!$C$31</f>
        <v>Yogesh Kumar</v>
      </c>
      <c r="AT355" s="427">
        <f>'STUDENT PROFILE'!$D$31</f>
        <v>2771</v>
      </c>
      <c r="AU355" s="428">
        <v>6</v>
      </c>
      <c r="AV355" s="428">
        <v>6</v>
      </c>
      <c r="AW355" s="428">
        <v>6</v>
      </c>
      <c r="AX355" s="428"/>
      <c r="AY355" s="428"/>
      <c r="AZ355" s="428">
        <v>30</v>
      </c>
      <c r="BA355" s="429">
        <f t="shared" si="329"/>
        <v>48</v>
      </c>
      <c r="BB355" s="429">
        <f t="shared" si="330"/>
        <v>60</v>
      </c>
      <c r="BC355" s="430" t="str">
        <f t="shared" si="331"/>
        <v>C1</v>
      </c>
      <c r="BD355" s="430" t="str">
        <f t="shared" si="332"/>
        <v>6</v>
      </c>
      <c r="BE355" s="686"/>
      <c r="BF355" s="425">
        <f>'STUDENT PROFILE'!$A$31</f>
        <v>25</v>
      </c>
      <c r="BG355" s="426" t="str">
        <f>'STUDENT PROFILE'!$C$31</f>
        <v>Yogesh Kumar</v>
      </c>
      <c r="BH355" s="427">
        <f>'STUDENT PROFILE'!$D$31</f>
        <v>2771</v>
      </c>
      <c r="BI355" s="428">
        <v>6</v>
      </c>
      <c r="BJ355" s="428">
        <v>6</v>
      </c>
      <c r="BK355" s="428">
        <v>6</v>
      </c>
      <c r="BL355" s="428"/>
      <c r="BM355" s="428"/>
      <c r="BN355" s="428">
        <v>30</v>
      </c>
      <c r="BO355" s="429">
        <f t="shared" si="333"/>
        <v>48</v>
      </c>
      <c r="BP355" s="429">
        <f t="shared" si="334"/>
        <v>60</v>
      </c>
      <c r="BQ355" s="430" t="str">
        <f t="shared" si="335"/>
        <v>C1</v>
      </c>
      <c r="BR355" s="430" t="str">
        <f t="shared" si="336"/>
        <v>6</v>
      </c>
      <c r="BS355" s="686"/>
      <c r="BT355" s="430">
        <f>'STUDENT PROFILE'!$A$31</f>
        <v>25</v>
      </c>
      <c r="BU355" s="473" t="str">
        <f>'STUDENT PROFILE'!$C$31</f>
        <v>Yogesh Kumar</v>
      </c>
      <c r="BV355" s="430">
        <f>'STUDENT PROFILE'!$D$31</f>
        <v>2771</v>
      </c>
      <c r="BW355" s="431">
        <v>60</v>
      </c>
      <c r="BX355" s="429">
        <f t="shared" si="337"/>
        <v>54</v>
      </c>
      <c r="BY355" s="429">
        <f t="shared" si="338"/>
        <v>60</v>
      </c>
      <c r="BZ355" s="430" t="str">
        <f t="shared" si="339"/>
        <v>C1</v>
      </c>
      <c r="CA355" s="430" t="str">
        <f t="shared" si="340"/>
        <v>6</v>
      </c>
      <c r="CB355" s="429">
        <f t="shared" si="341"/>
        <v>6</v>
      </c>
      <c r="CC355" s="429">
        <f t="shared" si="342"/>
        <v>6</v>
      </c>
      <c r="CD355" s="429">
        <f t="shared" si="343"/>
        <v>18</v>
      </c>
      <c r="CE355" s="430">
        <f t="shared" si="344"/>
        <v>30</v>
      </c>
      <c r="CF355" s="430" t="str">
        <f t="shared" si="345"/>
        <v>C1</v>
      </c>
      <c r="CG355" s="686"/>
      <c r="CH355" s="425">
        <f>'STUDENT PROFILE'!$A$31</f>
        <v>25</v>
      </c>
      <c r="CI355" s="426" t="str">
        <f>'STUDENT PROFILE'!$C$31</f>
        <v>Yogesh Kumar</v>
      </c>
      <c r="CJ355" s="427">
        <f>'STUDENT PROFILE'!$D$31</f>
        <v>2771</v>
      </c>
      <c r="CK355" s="429">
        <f t="shared" si="303"/>
        <v>6</v>
      </c>
      <c r="CL355" s="429">
        <f t="shared" si="304"/>
        <v>6</v>
      </c>
      <c r="CM355" s="429">
        <f t="shared" si="305"/>
        <v>18</v>
      </c>
      <c r="CN355" s="430">
        <f t="shared" si="306"/>
        <v>30</v>
      </c>
      <c r="CO355" s="429">
        <f t="shared" si="307"/>
        <v>6</v>
      </c>
      <c r="CP355" s="429">
        <f t="shared" si="308"/>
        <v>6</v>
      </c>
      <c r="CQ355" s="429">
        <f t="shared" si="309"/>
        <v>18</v>
      </c>
      <c r="CR355" s="433">
        <f t="shared" si="310"/>
        <v>30</v>
      </c>
      <c r="CS355" s="433">
        <f t="shared" si="346"/>
        <v>60</v>
      </c>
      <c r="CT355" s="433">
        <f t="shared" si="347"/>
        <v>60</v>
      </c>
      <c r="CU355" s="430">
        <f t="shared" si="348"/>
        <v>60</v>
      </c>
      <c r="CV355" s="430" t="str">
        <f t="shared" si="349"/>
        <v>C1</v>
      </c>
      <c r="CW355" s="430" t="str">
        <f t="shared" si="350"/>
        <v>6</v>
      </c>
      <c r="CX355" s="686"/>
      <c r="CY355" s="425">
        <f>'STUDENT PROFILE'!$A$31</f>
        <v>25</v>
      </c>
      <c r="CZ355" s="426" t="str">
        <f>'STUDENT PROFILE'!$C$31</f>
        <v>Yogesh Kumar</v>
      </c>
      <c r="DA355" s="427">
        <f>'STUDENT PROFILE'!$D$31</f>
        <v>2771</v>
      </c>
      <c r="DB355" s="429" t="str">
        <f t="shared" si="351"/>
        <v>C1</v>
      </c>
      <c r="DC355" s="429" t="str">
        <f t="shared" si="352"/>
        <v>C1</v>
      </c>
      <c r="DD355" s="429" t="str">
        <f t="shared" si="353"/>
        <v>C1</v>
      </c>
      <c r="DE355" s="430" t="str">
        <f t="shared" si="354"/>
        <v>C1</v>
      </c>
      <c r="DF355" s="429" t="str">
        <f t="shared" si="355"/>
        <v>C1</v>
      </c>
      <c r="DG355" s="429" t="str">
        <f t="shared" si="356"/>
        <v>C1</v>
      </c>
      <c r="DH355" s="429" t="str">
        <f t="shared" si="357"/>
        <v>C1</v>
      </c>
      <c r="DI355" s="433" t="str">
        <f t="shared" si="358"/>
        <v>C1</v>
      </c>
      <c r="DJ355" s="430" t="str">
        <f t="shared" si="359"/>
        <v>C1</v>
      </c>
      <c r="DK355" s="430" t="str">
        <f t="shared" si="360"/>
        <v>C1</v>
      </c>
      <c r="DL355" s="430" t="str">
        <f t="shared" si="361"/>
        <v>C1</v>
      </c>
    </row>
    <row r="356" spans="1:116" ht="15" customHeight="1">
      <c r="A356" s="686"/>
      <c r="B356" s="425">
        <f>'STUDENT PROFILE'!$A$32</f>
        <v>26</v>
      </c>
      <c r="C356" s="426" t="str">
        <f>'STUDENT PROFILE'!$C$32</f>
        <v>Nisha</v>
      </c>
      <c r="D356" s="427">
        <f>'STUDENT PROFILE'!$D$32</f>
        <v>2795</v>
      </c>
      <c r="E356" s="428">
        <v>5</v>
      </c>
      <c r="F356" s="428">
        <v>5</v>
      </c>
      <c r="G356" s="428">
        <v>5</v>
      </c>
      <c r="H356" s="428"/>
      <c r="I356" s="428"/>
      <c r="J356" s="428">
        <v>25</v>
      </c>
      <c r="K356" s="429">
        <f t="shared" si="312"/>
        <v>40</v>
      </c>
      <c r="L356" s="429">
        <f t="shared" si="313"/>
        <v>50</v>
      </c>
      <c r="M356" s="430" t="str">
        <f t="shared" si="314"/>
        <v>C2</v>
      </c>
      <c r="N356" s="430" t="str">
        <f t="shared" si="315"/>
        <v>5</v>
      </c>
      <c r="O356" s="728"/>
      <c r="P356" s="425">
        <f>'STUDENT PROFILE'!$A$32</f>
        <v>26</v>
      </c>
      <c r="Q356" s="426" t="str">
        <f>'STUDENT PROFILE'!$C$32</f>
        <v>Nisha</v>
      </c>
      <c r="R356" s="427">
        <f>'STUDENT PROFILE'!$D$32</f>
        <v>2795</v>
      </c>
      <c r="S356" s="428">
        <v>5</v>
      </c>
      <c r="T356" s="428">
        <v>5</v>
      </c>
      <c r="U356" s="428">
        <v>5</v>
      </c>
      <c r="V356" s="428"/>
      <c r="W356" s="428"/>
      <c r="X356" s="428">
        <v>25</v>
      </c>
      <c r="Y356" s="429">
        <f t="shared" si="316"/>
        <v>40</v>
      </c>
      <c r="Z356" s="429">
        <f t="shared" si="317"/>
        <v>50</v>
      </c>
      <c r="AA356" s="430" t="str">
        <f t="shared" si="318"/>
        <v>C2</v>
      </c>
      <c r="AB356" s="430" t="str">
        <f t="shared" si="319"/>
        <v>5</v>
      </c>
      <c r="AC356" s="686"/>
      <c r="AD356" s="425">
        <f>'STUDENT PROFILE'!$A$32</f>
        <v>26</v>
      </c>
      <c r="AE356" s="426" t="str">
        <f>'STUDENT PROFILE'!$C$32</f>
        <v>Nisha</v>
      </c>
      <c r="AF356" s="427">
        <f>'STUDENT PROFILE'!$D$32</f>
        <v>2795</v>
      </c>
      <c r="AG356" s="431">
        <v>50</v>
      </c>
      <c r="AH356" s="429">
        <f t="shared" si="320"/>
        <v>45</v>
      </c>
      <c r="AI356" s="429">
        <f t="shared" si="321"/>
        <v>50</v>
      </c>
      <c r="AJ356" s="430" t="str">
        <f t="shared" si="322"/>
        <v>C2</v>
      </c>
      <c r="AK356" s="430" t="str">
        <f t="shared" si="323"/>
        <v>5</v>
      </c>
      <c r="AL356" s="429">
        <f t="shared" si="324"/>
        <v>5</v>
      </c>
      <c r="AM356" s="429">
        <f t="shared" si="325"/>
        <v>5</v>
      </c>
      <c r="AN356" s="429">
        <f t="shared" si="326"/>
        <v>15</v>
      </c>
      <c r="AO356" s="430">
        <f t="shared" si="327"/>
        <v>25</v>
      </c>
      <c r="AP356" s="430" t="str">
        <f t="shared" si="328"/>
        <v>C2</v>
      </c>
      <c r="AQ356" s="686"/>
      <c r="AR356" s="425">
        <f>'STUDENT PROFILE'!$A$32</f>
        <v>26</v>
      </c>
      <c r="AS356" s="426" t="str">
        <f>'STUDENT PROFILE'!$C$32</f>
        <v>Nisha</v>
      </c>
      <c r="AT356" s="427">
        <f>'STUDENT PROFILE'!$D$32</f>
        <v>2795</v>
      </c>
      <c r="AU356" s="428">
        <v>5</v>
      </c>
      <c r="AV356" s="428">
        <v>5</v>
      </c>
      <c r="AW356" s="428">
        <v>5</v>
      </c>
      <c r="AX356" s="428"/>
      <c r="AY356" s="428"/>
      <c r="AZ356" s="428">
        <v>25</v>
      </c>
      <c r="BA356" s="429">
        <f t="shared" si="329"/>
        <v>40</v>
      </c>
      <c r="BB356" s="429">
        <f t="shared" si="330"/>
        <v>50</v>
      </c>
      <c r="BC356" s="430" t="str">
        <f t="shared" si="331"/>
        <v>C2</v>
      </c>
      <c r="BD356" s="430" t="str">
        <f t="shared" si="332"/>
        <v>5</v>
      </c>
      <c r="BE356" s="686"/>
      <c r="BF356" s="425">
        <f>'STUDENT PROFILE'!$A$32</f>
        <v>26</v>
      </c>
      <c r="BG356" s="426" t="str">
        <f>'STUDENT PROFILE'!$C$32</f>
        <v>Nisha</v>
      </c>
      <c r="BH356" s="427">
        <f>'STUDENT PROFILE'!$D$32</f>
        <v>2795</v>
      </c>
      <c r="BI356" s="428">
        <v>5</v>
      </c>
      <c r="BJ356" s="428">
        <v>5</v>
      </c>
      <c r="BK356" s="428">
        <v>5</v>
      </c>
      <c r="BL356" s="428"/>
      <c r="BM356" s="428"/>
      <c r="BN356" s="428">
        <v>25</v>
      </c>
      <c r="BO356" s="429">
        <f t="shared" si="333"/>
        <v>40</v>
      </c>
      <c r="BP356" s="429">
        <f t="shared" si="334"/>
        <v>50</v>
      </c>
      <c r="BQ356" s="430" t="str">
        <f t="shared" si="335"/>
        <v>C2</v>
      </c>
      <c r="BR356" s="430" t="str">
        <f t="shared" si="336"/>
        <v>5</v>
      </c>
      <c r="BS356" s="686"/>
      <c r="BT356" s="430">
        <f>'STUDENT PROFILE'!$A$32</f>
        <v>26</v>
      </c>
      <c r="BU356" s="473" t="str">
        <f>'STUDENT PROFILE'!$C$32</f>
        <v>Nisha</v>
      </c>
      <c r="BV356" s="430">
        <f>'STUDENT PROFILE'!$D$32</f>
        <v>2795</v>
      </c>
      <c r="BW356" s="431">
        <v>50</v>
      </c>
      <c r="BX356" s="429">
        <f t="shared" si="337"/>
        <v>45</v>
      </c>
      <c r="BY356" s="429">
        <f t="shared" si="338"/>
        <v>50</v>
      </c>
      <c r="BZ356" s="430" t="str">
        <f t="shared" si="339"/>
        <v>C2</v>
      </c>
      <c r="CA356" s="430" t="str">
        <f t="shared" si="340"/>
        <v>5</v>
      </c>
      <c r="CB356" s="429">
        <f t="shared" si="341"/>
        <v>5</v>
      </c>
      <c r="CC356" s="429">
        <f t="shared" si="342"/>
        <v>5</v>
      </c>
      <c r="CD356" s="429">
        <f t="shared" si="343"/>
        <v>15</v>
      </c>
      <c r="CE356" s="430">
        <f t="shared" si="344"/>
        <v>25</v>
      </c>
      <c r="CF356" s="430" t="str">
        <f t="shared" si="345"/>
        <v>C2</v>
      </c>
      <c r="CG356" s="686"/>
      <c r="CH356" s="425">
        <f>'STUDENT PROFILE'!$A$32</f>
        <v>26</v>
      </c>
      <c r="CI356" s="426" t="str">
        <f>'STUDENT PROFILE'!$C$32</f>
        <v>Nisha</v>
      </c>
      <c r="CJ356" s="427">
        <f>'STUDENT PROFILE'!$D$32</f>
        <v>2795</v>
      </c>
      <c r="CK356" s="429">
        <f t="shared" si="303"/>
        <v>5</v>
      </c>
      <c r="CL356" s="429">
        <f t="shared" si="304"/>
        <v>5</v>
      </c>
      <c r="CM356" s="429">
        <f t="shared" si="305"/>
        <v>15</v>
      </c>
      <c r="CN356" s="430">
        <f t="shared" si="306"/>
        <v>25</v>
      </c>
      <c r="CO356" s="429">
        <f t="shared" si="307"/>
        <v>5</v>
      </c>
      <c r="CP356" s="429">
        <f t="shared" si="308"/>
        <v>5</v>
      </c>
      <c r="CQ356" s="429">
        <f t="shared" si="309"/>
        <v>15</v>
      </c>
      <c r="CR356" s="433">
        <f t="shared" si="310"/>
        <v>25</v>
      </c>
      <c r="CS356" s="433">
        <f t="shared" si="346"/>
        <v>50</v>
      </c>
      <c r="CT356" s="433">
        <f t="shared" si="347"/>
        <v>50</v>
      </c>
      <c r="CU356" s="430">
        <f t="shared" si="348"/>
        <v>50</v>
      </c>
      <c r="CV356" s="430" t="str">
        <f t="shared" si="349"/>
        <v>C2</v>
      </c>
      <c r="CW356" s="430" t="str">
        <f t="shared" si="350"/>
        <v>5</v>
      </c>
      <c r="CX356" s="686"/>
      <c r="CY356" s="425">
        <f>'STUDENT PROFILE'!$A$32</f>
        <v>26</v>
      </c>
      <c r="CZ356" s="426" t="str">
        <f>'STUDENT PROFILE'!$C$32</f>
        <v>Nisha</v>
      </c>
      <c r="DA356" s="427">
        <f>'STUDENT PROFILE'!$D$32</f>
        <v>2795</v>
      </c>
      <c r="DB356" s="429" t="str">
        <f t="shared" si="351"/>
        <v>C2</v>
      </c>
      <c r="DC356" s="429" t="str">
        <f t="shared" si="352"/>
        <v>C2</v>
      </c>
      <c r="DD356" s="429" t="str">
        <f t="shared" si="353"/>
        <v>C2</v>
      </c>
      <c r="DE356" s="430" t="str">
        <f t="shared" si="354"/>
        <v>C2</v>
      </c>
      <c r="DF356" s="429" t="str">
        <f t="shared" si="355"/>
        <v>C2</v>
      </c>
      <c r="DG356" s="429" t="str">
        <f t="shared" si="356"/>
        <v>C2</v>
      </c>
      <c r="DH356" s="429" t="str">
        <f t="shared" si="357"/>
        <v>C2</v>
      </c>
      <c r="DI356" s="433" t="str">
        <f t="shared" si="358"/>
        <v>C2</v>
      </c>
      <c r="DJ356" s="430" t="str">
        <f t="shared" si="359"/>
        <v>C2</v>
      </c>
      <c r="DK356" s="430" t="str">
        <f t="shared" si="360"/>
        <v>C2</v>
      </c>
      <c r="DL356" s="430" t="str">
        <f t="shared" si="361"/>
        <v>C2</v>
      </c>
    </row>
    <row r="357" spans="1:116" ht="15" customHeight="1">
      <c r="A357" s="686"/>
      <c r="B357" s="425">
        <f>'STUDENT PROFILE'!$A$33</f>
        <v>27</v>
      </c>
      <c r="C357" s="426" t="str">
        <f>'STUDENT PROFILE'!$C$33</f>
        <v>Hitesh Kumar</v>
      </c>
      <c r="D357" s="427">
        <f>'STUDENT PROFILE'!$D$33</f>
        <v>2800</v>
      </c>
      <c r="E357" s="428">
        <v>5</v>
      </c>
      <c r="F357" s="428">
        <v>5</v>
      </c>
      <c r="G357" s="428">
        <v>5</v>
      </c>
      <c r="H357" s="428"/>
      <c r="I357" s="428"/>
      <c r="J357" s="428">
        <v>25</v>
      </c>
      <c r="K357" s="429">
        <f t="shared" si="312"/>
        <v>40</v>
      </c>
      <c r="L357" s="429">
        <f t="shared" si="313"/>
        <v>50</v>
      </c>
      <c r="M357" s="430" t="str">
        <f t="shared" si="314"/>
        <v>C2</v>
      </c>
      <c r="N357" s="430" t="str">
        <f t="shared" si="315"/>
        <v>5</v>
      </c>
      <c r="O357" s="728"/>
      <c r="P357" s="425">
        <f>'STUDENT PROFILE'!$A$33</f>
        <v>27</v>
      </c>
      <c r="Q357" s="426" t="str">
        <f>'STUDENT PROFILE'!$C$33</f>
        <v>Hitesh Kumar</v>
      </c>
      <c r="R357" s="427">
        <f>'STUDENT PROFILE'!$D$33</f>
        <v>2800</v>
      </c>
      <c r="S357" s="428">
        <v>5</v>
      </c>
      <c r="T357" s="428">
        <v>5</v>
      </c>
      <c r="U357" s="428">
        <v>5</v>
      </c>
      <c r="V357" s="428"/>
      <c r="W357" s="428"/>
      <c r="X357" s="428">
        <v>25</v>
      </c>
      <c r="Y357" s="429">
        <f t="shared" si="316"/>
        <v>40</v>
      </c>
      <c r="Z357" s="429">
        <f t="shared" si="317"/>
        <v>50</v>
      </c>
      <c r="AA357" s="430" t="str">
        <f t="shared" si="318"/>
        <v>C2</v>
      </c>
      <c r="AB357" s="430" t="str">
        <f t="shared" si="319"/>
        <v>5</v>
      </c>
      <c r="AC357" s="686"/>
      <c r="AD357" s="425">
        <f>'STUDENT PROFILE'!$A$33</f>
        <v>27</v>
      </c>
      <c r="AE357" s="426" t="str">
        <f>'STUDENT PROFILE'!$C$33</f>
        <v>Hitesh Kumar</v>
      </c>
      <c r="AF357" s="427">
        <f>'STUDENT PROFILE'!$D$33</f>
        <v>2800</v>
      </c>
      <c r="AG357" s="431">
        <v>50</v>
      </c>
      <c r="AH357" s="429">
        <f t="shared" si="320"/>
        <v>45</v>
      </c>
      <c r="AI357" s="429">
        <f t="shared" si="321"/>
        <v>50</v>
      </c>
      <c r="AJ357" s="430" t="str">
        <f t="shared" si="322"/>
        <v>C2</v>
      </c>
      <c r="AK357" s="430" t="str">
        <f t="shared" si="323"/>
        <v>5</v>
      </c>
      <c r="AL357" s="429">
        <f t="shared" si="324"/>
        <v>5</v>
      </c>
      <c r="AM357" s="429">
        <f t="shared" si="325"/>
        <v>5</v>
      </c>
      <c r="AN357" s="429">
        <f t="shared" si="326"/>
        <v>15</v>
      </c>
      <c r="AO357" s="430">
        <f t="shared" si="327"/>
        <v>25</v>
      </c>
      <c r="AP357" s="430" t="str">
        <f t="shared" si="328"/>
        <v>C2</v>
      </c>
      <c r="AQ357" s="686"/>
      <c r="AR357" s="425">
        <f>'STUDENT PROFILE'!$A$33</f>
        <v>27</v>
      </c>
      <c r="AS357" s="426" t="str">
        <f>'STUDENT PROFILE'!$C$33</f>
        <v>Hitesh Kumar</v>
      </c>
      <c r="AT357" s="427">
        <f>'STUDENT PROFILE'!$D$33</f>
        <v>2800</v>
      </c>
      <c r="AU357" s="428">
        <v>5</v>
      </c>
      <c r="AV357" s="428">
        <v>5</v>
      </c>
      <c r="AW357" s="428">
        <v>5</v>
      </c>
      <c r="AX357" s="428"/>
      <c r="AY357" s="428"/>
      <c r="AZ357" s="428">
        <v>25</v>
      </c>
      <c r="BA357" s="429">
        <f t="shared" si="329"/>
        <v>40</v>
      </c>
      <c r="BB357" s="429">
        <f t="shared" si="330"/>
        <v>50</v>
      </c>
      <c r="BC357" s="430" t="str">
        <f t="shared" si="331"/>
        <v>C2</v>
      </c>
      <c r="BD357" s="430" t="str">
        <f t="shared" si="332"/>
        <v>5</v>
      </c>
      <c r="BE357" s="686"/>
      <c r="BF357" s="425">
        <f>'STUDENT PROFILE'!$A$33</f>
        <v>27</v>
      </c>
      <c r="BG357" s="426" t="str">
        <f>'STUDENT PROFILE'!$C$33</f>
        <v>Hitesh Kumar</v>
      </c>
      <c r="BH357" s="427">
        <f>'STUDENT PROFILE'!$D$33</f>
        <v>2800</v>
      </c>
      <c r="BI357" s="428">
        <v>5</v>
      </c>
      <c r="BJ357" s="428">
        <v>5</v>
      </c>
      <c r="BK357" s="428">
        <v>5</v>
      </c>
      <c r="BL357" s="428"/>
      <c r="BM357" s="428"/>
      <c r="BN357" s="428">
        <v>25</v>
      </c>
      <c r="BO357" s="429">
        <f t="shared" si="333"/>
        <v>40</v>
      </c>
      <c r="BP357" s="429">
        <f t="shared" si="334"/>
        <v>50</v>
      </c>
      <c r="BQ357" s="430" t="str">
        <f t="shared" si="335"/>
        <v>C2</v>
      </c>
      <c r="BR357" s="430" t="str">
        <f t="shared" si="336"/>
        <v>5</v>
      </c>
      <c r="BS357" s="686"/>
      <c r="BT357" s="430">
        <f>'STUDENT PROFILE'!$A$33</f>
        <v>27</v>
      </c>
      <c r="BU357" s="473" t="str">
        <f>'STUDENT PROFILE'!$C$33</f>
        <v>Hitesh Kumar</v>
      </c>
      <c r="BV357" s="430">
        <f>'STUDENT PROFILE'!$D$33</f>
        <v>2800</v>
      </c>
      <c r="BW357" s="431">
        <v>50</v>
      </c>
      <c r="BX357" s="429">
        <f t="shared" si="337"/>
        <v>45</v>
      </c>
      <c r="BY357" s="429">
        <f t="shared" si="338"/>
        <v>50</v>
      </c>
      <c r="BZ357" s="430" t="str">
        <f t="shared" si="339"/>
        <v>C2</v>
      </c>
      <c r="CA357" s="430" t="str">
        <f t="shared" si="340"/>
        <v>5</v>
      </c>
      <c r="CB357" s="429">
        <f t="shared" si="341"/>
        <v>5</v>
      </c>
      <c r="CC357" s="429">
        <f t="shared" si="342"/>
        <v>5</v>
      </c>
      <c r="CD357" s="429">
        <f t="shared" si="343"/>
        <v>15</v>
      </c>
      <c r="CE357" s="430">
        <f t="shared" si="344"/>
        <v>25</v>
      </c>
      <c r="CF357" s="430" t="str">
        <f t="shared" si="345"/>
        <v>C2</v>
      </c>
      <c r="CG357" s="686"/>
      <c r="CH357" s="425">
        <f>'STUDENT PROFILE'!$A$33</f>
        <v>27</v>
      </c>
      <c r="CI357" s="426" t="str">
        <f>'STUDENT PROFILE'!$C$33</f>
        <v>Hitesh Kumar</v>
      </c>
      <c r="CJ357" s="427">
        <f>'STUDENT PROFILE'!$D$33</f>
        <v>2800</v>
      </c>
      <c r="CK357" s="429">
        <f t="shared" si="303"/>
        <v>5</v>
      </c>
      <c r="CL357" s="429">
        <f t="shared" si="304"/>
        <v>5</v>
      </c>
      <c r="CM357" s="429">
        <f t="shared" si="305"/>
        <v>15</v>
      </c>
      <c r="CN357" s="430">
        <f t="shared" si="306"/>
        <v>25</v>
      </c>
      <c r="CO357" s="429">
        <f t="shared" si="307"/>
        <v>5</v>
      </c>
      <c r="CP357" s="429">
        <f t="shared" si="308"/>
        <v>5</v>
      </c>
      <c r="CQ357" s="429">
        <f t="shared" si="309"/>
        <v>15</v>
      </c>
      <c r="CR357" s="433">
        <f t="shared" si="310"/>
        <v>25</v>
      </c>
      <c r="CS357" s="433">
        <f t="shared" si="346"/>
        <v>50</v>
      </c>
      <c r="CT357" s="433">
        <f t="shared" si="347"/>
        <v>50</v>
      </c>
      <c r="CU357" s="430">
        <f t="shared" si="348"/>
        <v>50</v>
      </c>
      <c r="CV357" s="430" t="str">
        <f t="shared" si="349"/>
        <v>C2</v>
      </c>
      <c r="CW357" s="430" t="str">
        <f t="shared" si="350"/>
        <v>5</v>
      </c>
      <c r="CX357" s="686"/>
      <c r="CY357" s="425">
        <f>'STUDENT PROFILE'!$A$33</f>
        <v>27</v>
      </c>
      <c r="CZ357" s="426" t="str">
        <f>'STUDENT PROFILE'!$C$33</f>
        <v>Hitesh Kumar</v>
      </c>
      <c r="DA357" s="427">
        <f>'STUDENT PROFILE'!$D$33</f>
        <v>2800</v>
      </c>
      <c r="DB357" s="429" t="str">
        <f t="shared" si="351"/>
        <v>C2</v>
      </c>
      <c r="DC357" s="429" t="str">
        <f t="shared" si="352"/>
        <v>C2</v>
      </c>
      <c r="DD357" s="429" t="str">
        <f t="shared" si="353"/>
        <v>C2</v>
      </c>
      <c r="DE357" s="430" t="str">
        <f t="shared" si="354"/>
        <v>C2</v>
      </c>
      <c r="DF357" s="429" t="str">
        <f t="shared" si="355"/>
        <v>C2</v>
      </c>
      <c r="DG357" s="429" t="str">
        <f t="shared" si="356"/>
        <v>C2</v>
      </c>
      <c r="DH357" s="429" t="str">
        <f t="shared" si="357"/>
        <v>C2</v>
      </c>
      <c r="DI357" s="433" t="str">
        <f t="shared" si="358"/>
        <v>C2</v>
      </c>
      <c r="DJ357" s="430" t="str">
        <f t="shared" si="359"/>
        <v>C2</v>
      </c>
      <c r="DK357" s="430" t="str">
        <f t="shared" si="360"/>
        <v>C2</v>
      </c>
      <c r="DL357" s="430" t="str">
        <f t="shared" si="361"/>
        <v>C2</v>
      </c>
    </row>
    <row r="358" spans="1:116" ht="15" customHeight="1">
      <c r="A358" s="686"/>
      <c r="B358" s="425">
        <f>'STUDENT PROFILE'!$A$34</f>
        <v>28</v>
      </c>
      <c r="C358" s="426" t="str">
        <f>'STUDENT PROFILE'!$C$34</f>
        <v>Dushyant</v>
      </c>
      <c r="D358" s="427">
        <f>'STUDENT PROFILE'!$D$34</f>
        <v>2801</v>
      </c>
      <c r="E358" s="428">
        <v>5</v>
      </c>
      <c r="F358" s="428">
        <v>5</v>
      </c>
      <c r="G358" s="428">
        <v>5</v>
      </c>
      <c r="H358" s="428"/>
      <c r="I358" s="428"/>
      <c r="J358" s="428">
        <v>25</v>
      </c>
      <c r="K358" s="429">
        <f t="shared" si="312"/>
        <v>40</v>
      </c>
      <c r="L358" s="429">
        <f t="shared" si="313"/>
        <v>50</v>
      </c>
      <c r="M358" s="430" t="str">
        <f t="shared" si="314"/>
        <v>C2</v>
      </c>
      <c r="N358" s="430" t="str">
        <f t="shared" si="315"/>
        <v>5</v>
      </c>
      <c r="O358" s="728"/>
      <c r="P358" s="425">
        <f>'STUDENT PROFILE'!$A$34</f>
        <v>28</v>
      </c>
      <c r="Q358" s="426" t="str">
        <f>'STUDENT PROFILE'!$C$34</f>
        <v>Dushyant</v>
      </c>
      <c r="R358" s="427">
        <f>'STUDENT PROFILE'!$D$34</f>
        <v>2801</v>
      </c>
      <c r="S358" s="428">
        <v>5</v>
      </c>
      <c r="T358" s="428">
        <v>5</v>
      </c>
      <c r="U358" s="428">
        <v>5</v>
      </c>
      <c r="V358" s="428"/>
      <c r="W358" s="428"/>
      <c r="X358" s="428">
        <v>25</v>
      </c>
      <c r="Y358" s="429">
        <f t="shared" si="316"/>
        <v>40</v>
      </c>
      <c r="Z358" s="429">
        <f t="shared" si="317"/>
        <v>50</v>
      </c>
      <c r="AA358" s="430" t="str">
        <f t="shared" si="318"/>
        <v>C2</v>
      </c>
      <c r="AB358" s="430" t="str">
        <f t="shared" si="319"/>
        <v>5</v>
      </c>
      <c r="AC358" s="686"/>
      <c r="AD358" s="425">
        <f>'STUDENT PROFILE'!$A$34</f>
        <v>28</v>
      </c>
      <c r="AE358" s="426" t="str">
        <f>'STUDENT PROFILE'!$C$34</f>
        <v>Dushyant</v>
      </c>
      <c r="AF358" s="427">
        <f>'STUDENT PROFILE'!$D$34</f>
        <v>2801</v>
      </c>
      <c r="AG358" s="431">
        <v>50</v>
      </c>
      <c r="AH358" s="429">
        <f t="shared" si="320"/>
        <v>45</v>
      </c>
      <c r="AI358" s="429">
        <f t="shared" si="321"/>
        <v>50</v>
      </c>
      <c r="AJ358" s="430" t="str">
        <f t="shared" si="322"/>
        <v>C2</v>
      </c>
      <c r="AK358" s="430" t="str">
        <f t="shared" si="323"/>
        <v>5</v>
      </c>
      <c r="AL358" s="429">
        <f t="shared" si="324"/>
        <v>5</v>
      </c>
      <c r="AM358" s="429">
        <f t="shared" si="325"/>
        <v>5</v>
      </c>
      <c r="AN358" s="429">
        <f t="shared" si="326"/>
        <v>15</v>
      </c>
      <c r="AO358" s="430">
        <f t="shared" si="327"/>
        <v>25</v>
      </c>
      <c r="AP358" s="430" t="str">
        <f t="shared" si="328"/>
        <v>C2</v>
      </c>
      <c r="AQ358" s="686"/>
      <c r="AR358" s="425">
        <f>'STUDENT PROFILE'!$A$34</f>
        <v>28</v>
      </c>
      <c r="AS358" s="426" t="str">
        <f>'STUDENT PROFILE'!$C$34</f>
        <v>Dushyant</v>
      </c>
      <c r="AT358" s="427">
        <f>'STUDENT PROFILE'!$D$34</f>
        <v>2801</v>
      </c>
      <c r="AU358" s="428">
        <v>5</v>
      </c>
      <c r="AV358" s="428">
        <v>5</v>
      </c>
      <c r="AW358" s="428">
        <v>5</v>
      </c>
      <c r="AX358" s="428"/>
      <c r="AY358" s="428"/>
      <c r="AZ358" s="428">
        <v>25</v>
      </c>
      <c r="BA358" s="429">
        <f t="shared" si="329"/>
        <v>40</v>
      </c>
      <c r="BB358" s="429">
        <f t="shared" si="330"/>
        <v>50</v>
      </c>
      <c r="BC358" s="430" t="str">
        <f t="shared" si="331"/>
        <v>C2</v>
      </c>
      <c r="BD358" s="430" t="str">
        <f t="shared" si="332"/>
        <v>5</v>
      </c>
      <c r="BE358" s="686"/>
      <c r="BF358" s="425">
        <f>'STUDENT PROFILE'!$A$34</f>
        <v>28</v>
      </c>
      <c r="BG358" s="426" t="str">
        <f>'STUDENT PROFILE'!$C$34</f>
        <v>Dushyant</v>
      </c>
      <c r="BH358" s="427">
        <f>'STUDENT PROFILE'!$D$34</f>
        <v>2801</v>
      </c>
      <c r="BI358" s="428">
        <v>5</v>
      </c>
      <c r="BJ358" s="428">
        <v>5</v>
      </c>
      <c r="BK358" s="428">
        <v>5</v>
      </c>
      <c r="BL358" s="428"/>
      <c r="BM358" s="428"/>
      <c r="BN358" s="428">
        <v>25</v>
      </c>
      <c r="BO358" s="429">
        <f t="shared" si="333"/>
        <v>40</v>
      </c>
      <c r="BP358" s="429">
        <f t="shared" si="334"/>
        <v>50</v>
      </c>
      <c r="BQ358" s="430" t="str">
        <f t="shared" si="335"/>
        <v>C2</v>
      </c>
      <c r="BR358" s="430" t="str">
        <f t="shared" si="336"/>
        <v>5</v>
      </c>
      <c r="BS358" s="686"/>
      <c r="BT358" s="430">
        <f>'STUDENT PROFILE'!$A$34</f>
        <v>28</v>
      </c>
      <c r="BU358" s="473" t="str">
        <f>'STUDENT PROFILE'!$C$34</f>
        <v>Dushyant</v>
      </c>
      <c r="BV358" s="430">
        <f>'STUDENT PROFILE'!$D$34</f>
        <v>2801</v>
      </c>
      <c r="BW358" s="431">
        <v>50</v>
      </c>
      <c r="BX358" s="429">
        <f t="shared" si="337"/>
        <v>45</v>
      </c>
      <c r="BY358" s="429">
        <f t="shared" si="338"/>
        <v>50</v>
      </c>
      <c r="BZ358" s="430" t="str">
        <f t="shared" si="339"/>
        <v>C2</v>
      </c>
      <c r="CA358" s="430" t="str">
        <f t="shared" si="340"/>
        <v>5</v>
      </c>
      <c r="CB358" s="429">
        <f t="shared" si="341"/>
        <v>5</v>
      </c>
      <c r="CC358" s="429">
        <f t="shared" si="342"/>
        <v>5</v>
      </c>
      <c r="CD358" s="429">
        <f t="shared" si="343"/>
        <v>15</v>
      </c>
      <c r="CE358" s="430">
        <f t="shared" si="344"/>
        <v>25</v>
      </c>
      <c r="CF358" s="430" t="str">
        <f t="shared" si="345"/>
        <v>C2</v>
      </c>
      <c r="CG358" s="686"/>
      <c r="CH358" s="425">
        <f>'STUDENT PROFILE'!$A$34</f>
        <v>28</v>
      </c>
      <c r="CI358" s="426" t="str">
        <f>'STUDENT PROFILE'!$C$34</f>
        <v>Dushyant</v>
      </c>
      <c r="CJ358" s="427">
        <f>'STUDENT PROFILE'!$D$34</f>
        <v>2801</v>
      </c>
      <c r="CK358" s="429">
        <f t="shared" si="303"/>
        <v>5</v>
      </c>
      <c r="CL358" s="429">
        <f t="shared" si="304"/>
        <v>5</v>
      </c>
      <c r="CM358" s="429">
        <f t="shared" si="305"/>
        <v>15</v>
      </c>
      <c r="CN358" s="430">
        <f t="shared" si="306"/>
        <v>25</v>
      </c>
      <c r="CO358" s="429">
        <f t="shared" si="307"/>
        <v>5</v>
      </c>
      <c r="CP358" s="429">
        <f t="shared" si="308"/>
        <v>5</v>
      </c>
      <c r="CQ358" s="429">
        <f t="shared" si="309"/>
        <v>15</v>
      </c>
      <c r="CR358" s="433">
        <f t="shared" si="310"/>
        <v>25</v>
      </c>
      <c r="CS358" s="433">
        <f t="shared" si="346"/>
        <v>50</v>
      </c>
      <c r="CT358" s="433">
        <f t="shared" si="347"/>
        <v>50</v>
      </c>
      <c r="CU358" s="430">
        <f t="shared" si="348"/>
        <v>50</v>
      </c>
      <c r="CV358" s="430" t="str">
        <f t="shared" si="349"/>
        <v>C2</v>
      </c>
      <c r="CW358" s="430" t="str">
        <f t="shared" si="350"/>
        <v>5</v>
      </c>
      <c r="CX358" s="686"/>
      <c r="CY358" s="425">
        <f>'STUDENT PROFILE'!$A$34</f>
        <v>28</v>
      </c>
      <c r="CZ358" s="426" t="str">
        <f>'STUDENT PROFILE'!$C$34</f>
        <v>Dushyant</v>
      </c>
      <c r="DA358" s="427">
        <f>'STUDENT PROFILE'!$D$34</f>
        <v>2801</v>
      </c>
      <c r="DB358" s="429" t="str">
        <f t="shared" si="351"/>
        <v>C2</v>
      </c>
      <c r="DC358" s="429" t="str">
        <f t="shared" si="352"/>
        <v>C2</v>
      </c>
      <c r="DD358" s="429" t="str">
        <f t="shared" si="353"/>
        <v>C2</v>
      </c>
      <c r="DE358" s="430" t="str">
        <f t="shared" si="354"/>
        <v>C2</v>
      </c>
      <c r="DF358" s="429" t="str">
        <f t="shared" si="355"/>
        <v>C2</v>
      </c>
      <c r="DG358" s="429" t="str">
        <f t="shared" si="356"/>
        <v>C2</v>
      </c>
      <c r="DH358" s="429" t="str">
        <f t="shared" si="357"/>
        <v>C2</v>
      </c>
      <c r="DI358" s="433" t="str">
        <f t="shared" si="358"/>
        <v>C2</v>
      </c>
      <c r="DJ358" s="430" t="str">
        <f t="shared" si="359"/>
        <v>C2</v>
      </c>
      <c r="DK358" s="430" t="str">
        <f t="shared" si="360"/>
        <v>C2</v>
      </c>
      <c r="DL358" s="430" t="str">
        <f t="shared" si="361"/>
        <v>C2</v>
      </c>
    </row>
    <row r="359" spans="1:116" ht="15" customHeight="1">
      <c r="A359" s="686"/>
      <c r="B359" s="425">
        <f>'STUDENT PROFILE'!$A$35</f>
        <v>29</v>
      </c>
      <c r="C359" s="426" t="str">
        <f>'STUDENT PROFILE'!$C$35</f>
        <v>Ruchi</v>
      </c>
      <c r="D359" s="427">
        <f>'STUDENT PROFILE'!$D$35</f>
        <v>2804</v>
      </c>
      <c r="E359" s="428">
        <v>5</v>
      </c>
      <c r="F359" s="428">
        <v>5</v>
      </c>
      <c r="G359" s="428">
        <v>5</v>
      </c>
      <c r="H359" s="428"/>
      <c r="I359" s="428"/>
      <c r="J359" s="428">
        <v>25</v>
      </c>
      <c r="K359" s="429">
        <f t="shared" si="312"/>
        <v>40</v>
      </c>
      <c r="L359" s="429">
        <f t="shared" si="313"/>
        <v>50</v>
      </c>
      <c r="M359" s="430" t="str">
        <f t="shared" si="314"/>
        <v>C2</v>
      </c>
      <c r="N359" s="430" t="str">
        <f t="shared" si="315"/>
        <v>5</v>
      </c>
      <c r="O359" s="728"/>
      <c r="P359" s="425">
        <f>'STUDENT PROFILE'!$A$35</f>
        <v>29</v>
      </c>
      <c r="Q359" s="426" t="str">
        <f>'STUDENT PROFILE'!$C$35</f>
        <v>Ruchi</v>
      </c>
      <c r="R359" s="427">
        <f>'STUDENT PROFILE'!$D$35</f>
        <v>2804</v>
      </c>
      <c r="S359" s="428">
        <v>5</v>
      </c>
      <c r="T359" s="428">
        <v>5</v>
      </c>
      <c r="U359" s="428">
        <v>5</v>
      </c>
      <c r="V359" s="428"/>
      <c r="W359" s="428"/>
      <c r="X359" s="428">
        <v>25</v>
      </c>
      <c r="Y359" s="429">
        <f t="shared" si="316"/>
        <v>40</v>
      </c>
      <c r="Z359" s="429">
        <f t="shared" si="317"/>
        <v>50</v>
      </c>
      <c r="AA359" s="430" t="str">
        <f t="shared" si="318"/>
        <v>C2</v>
      </c>
      <c r="AB359" s="430" t="str">
        <f t="shared" si="319"/>
        <v>5</v>
      </c>
      <c r="AC359" s="686"/>
      <c r="AD359" s="425">
        <f>'STUDENT PROFILE'!$A$35</f>
        <v>29</v>
      </c>
      <c r="AE359" s="426" t="str">
        <f>'STUDENT PROFILE'!$C$35</f>
        <v>Ruchi</v>
      </c>
      <c r="AF359" s="427">
        <f>'STUDENT PROFILE'!$D$35</f>
        <v>2804</v>
      </c>
      <c r="AG359" s="431">
        <v>50</v>
      </c>
      <c r="AH359" s="429">
        <f t="shared" si="320"/>
        <v>45</v>
      </c>
      <c r="AI359" s="429">
        <f t="shared" si="321"/>
        <v>50</v>
      </c>
      <c r="AJ359" s="430" t="str">
        <f t="shared" si="322"/>
        <v>C2</v>
      </c>
      <c r="AK359" s="430" t="str">
        <f t="shared" si="323"/>
        <v>5</v>
      </c>
      <c r="AL359" s="429">
        <f t="shared" si="324"/>
        <v>5</v>
      </c>
      <c r="AM359" s="429">
        <f t="shared" si="325"/>
        <v>5</v>
      </c>
      <c r="AN359" s="429">
        <f t="shared" si="326"/>
        <v>15</v>
      </c>
      <c r="AO359" s="430">
        <f t="shared" si="327"/>
        <v>25</v>
      </c>
      <c r="AP359" s="430" t="str">
        <f t="shared" si="328"/>
        <v>C2</v>
      </c>
      <c r="AQ359" s="686"/>
      <c r="AR359" s="425">
        <f>'STUDENT PROFILE'!$A$35</f>
        <v>29</v>
      </c>
      <c r="AS359" s="426" t="str">
        <f>'STUDENT PROFILE'!$C$35</f>
        <v>Ruchi</v>
      </c>
      <c r="AT359" s="427">
        <f>'STUDENT PROFILE'!$D$35</f>
        <v>2804</v>
      </c>
      <c r="AU359" s="428">
        <v>5</v>
      </c>
      <c r="AV359" s="428">
        <v>5</v>
      </c>
      <c r="AW359" s="428">
        <v>5</v>
      </c>
      <c r="AX359" s="428"/>
      <c r="AY359" s="428"/>
      <c r="AZ359" s="428">
        <v>25</v>
      </c>
      <c r="BA359" s="429">
        <f t="shared" si="329"/>
        <v>40</v>
      </c>
      <c r="BB359" s="429">
        <f t="shared" si="330"/>
        <v>50</v>
      </c>
      <c r="BC359" s="430" t="str">
        <f t="shared" si="331"/>
        <v>C2</v>
      </c>
      <c r="BD359" s="430" t="str">
        <f t="shared" si="332"/>
        <v>5</v>
      </c>
      <c r="BE359" s="686"/>
      <c r="BF359" s="425">
        <f>'STUDENT PROFILE'!$A$35</f>
        <v>29</v>
      </c>
      <c r="BG359" s="426" t="str">
        <f>'STUDENT PROFILE'!$C$35</f>
        <v>Ruchi</v>
      </c>
      <c r="BH359" s="427">
        <f>'STUDENT PROFILE'!$D$35</f>
        <v>2804</v>
      </c>
      <c r="BI359" s="428">
        <v>5</v>
      </c>
      <c r="BJ359" s="428">
        <v>5</v>
      </c>
      <c r="BK359" s="428">
        <v>5</v>
      </c>
      <c r="BL359" s="428"/>
      <c r="BM359" s="428"/>
      <c r="BN359" s="428">
        <v>25</v>
      </c>
      <c r="BO359" s="429">
        <f t="shared" si="333"/>
        <v>40</v>
      </c>
      <c r="BP359" s="429">
        <f t="shared" si="334"/>
        <v>50</v>
      </c>
      <c r="BQ359" s="430" t="str">
        <f t="shared" si="335"/>
        <v>C2</v>
      </c>
      <c r="BR359" s="430" t="str">
        <f t="shared" si="336"/>
        <v>5</v>
      </c>
      <c r="BS359" s="686"/>
      <c r="BT359" s="430">
        <f>'STUDENT PROFILE'!$A$35</f>
        <v>29</v>
      </c>
      <c r="BU359" s="473" t="str">
        <f>'STUDENT PROFILE'!$C$35</f>
        <v>Ruchi</v>
      </c>
      <c r="BV359" s="430">
        <f>'STUDENT PROFILE'!$D$35</f>
        <v>2804</v>
      </c>
      <c r="BW359" s="431">
        <v>50</v>
      </c>
      <c r="BX359" s="429">
        <f t="shared" si="337"/>
        <v>45</v>
      </c>
      <c r="BY359" s="429">
        <f t="shared" si="338"/>
        <v>50</v>
      </c>
      <c r="BZ359" s="430" t="str">
        <f t="shared" si="339"/>
        <v>C2</v>
      </c>
      <c r="CA359" s="430" t="str">
        <f t="shared" si="340"/>
        <v>5</v>
      </c>
      <c r="CB359" s="429">
        <f t="shared" si="341"/>
        <v>5</v>
      </c>
      <c r="CC359" s="429">
        <f t="shared" si="342"/>
        <v>5</v>
      </c>
      <c r="CD359" s="429">
        <f t="shared" si="343"/>
        <v>15</v>
      </c>
      <c r="CE359" s="430">
        <f t="shared" si="344"/>
        <v>25</v>
      </c>
      <c r="CF359" s="430" t="str">
        <f t="shared" si="345"/>
        <v>C2</v>
      </c>
      <c r="CG359" s="686"/>
      <c r="CH359" s="425">
        <f>'STUDENT PROFILE'!$A$35</f>
        <v>29</v>
      </c>
      <c r="CI359" s="426" t="str">
        <f>'STUDENT PROFILE'!$C$35</f>
        <v>Ruchi</v>
      </c>
      <c r="CJ359" s="427">
        <f>'STUDENT PROFILE'!$D$35</f>
        <v>2804</v>
      </c>
      <c r="CK359" s="429">
        <f t="shared" si="303"/>
        <v>5</v>
      </c>
      <c r="CL359" s="429">
        <f t="shared" si="304"/>
        <v>5</v>
      </c>
      <c r="CM359" s="429">
        <f t="shared" si="305"/>
        <v>15</v>
      </c>
      <c r="CN359" s="430">
        <f t="shared" si="306"/>
        <v>25</v>
      </c>
      <c r="CO359" s="429">
        <f t="shared" si="307"/>
        <v>5</v>
      </c>
      <c r="CP359" s="429">
        <f t="shared" si="308"/>
        <v>5</v>
      </c>
      <c r="CQ359" s="429">
        <f t="shared" si="309"/>
        <v>15</v>
      </c>
      <c r="CR359" s="433">
        <f t="shared" si="310"/>
        <v>25</v>
      </c>
      <c r="CS359" s="433">
        <f t="shared" si="346"/>
        <v>50</v>
      </c>
      <c r="CT359" s="433">
        <f t="shared" si="347"/>
        <v>50</v>
      </c>
      <c r="CU359" s="430">
        <f t="shared" si="348"/>
        <v>50</v>
      </c>
      <c r="CV359" s="430" t="str">
        <f t="shared" si="349"/>
        <v>C2</v>
      </c>
      <c r="CW359" s="430" t="str">
        <f t="shared" si="350"/>
        <v>5</v>
      </c>
      <c r="CX359" s="686"/>
      <c r="CY359" s="425">
        <f>'STUDENT PROFILE'!$A$35</f>
        <v>29</v>
      </c>
      <c r="CZ359" s="426" t="str">
        <f>'STUDENT PROFILE'!$C$35</f>
        <v>Ruchi</v>
      </c>
      <c r="DA359" s="427">
        <f>'STUDENT PROFILE'!$D$35</f>
        <v>2804</v>
      </c>
      <c r="DB359" s="429" t="str">
        <f t="shared" si="351"/>
        <v>C2</v>
      </c>
      <c r="DC359" s="429" t="str">
        <f t="shared" si="352"/>
        <v>C2</v>
      </c>
      <c r="DD359" s="429" t="str">
        <f t="shared" si="353"/>
        <v>C2</v>
      </c>
      <c r="DE359" s="430" t="str">
        <f t="shared" si="354"/>
        <v>C2</v>
      </c>
      <c r="DF359" s="429" t="str">
        <f t="shared" si="355"/>
        <v>C2</v>
      </c>
      <c r="DG359" s="429" t="str">
        <f t="shared" si="356"/>
        <v>C2</v>
      </c>
      <c r="DH359" s="429" t="str">
        <f t="shared" si="357"/>
        <v>C2</v>
      </c>
      <c r="DI359" s="433" t="str">
        <f t="shared" si="358"/>
        <v>C2</v>
      </c>
      <c r="DJ359" s="430" t="str">
        <f t="shared" si="359"/>
        <v>C2</v>
      </c>
      <c r="DK359" s="430" t="str">
        <f t="shared" si="360"/>
        <v>C2</v>
      </c>
      <c r="DL359" s="430" t="str">
        <f t="shared" si="361"/>
        <v>C2</v>
      </c>
    </row>
    <row r="360" spans="1:116" ht="15" customHeight="1">
      <c r="A360" s="686"/>
      <c r="B360" s="425">
        <f>'STUDENT PROFILE'!$A$36</f>
        <v>30</v>
      </c>
      <c r="C360" s="426" t="str">
        <f>'STUDENT PROFILE'!$C$36</f>
        <v>Bhavi</v>
      </c>
      <c r="D360" s="427">
        <f>'STUDENT PROFILE'!$D$36</f>
        <v>3060</v>
      </c>
      <c r="E360" s="428">
        <v>5</v>
      </c>
      <c r="F360" s="428">
        <v>5</v>
      </c>
      <c r="G360" s="428">
        <v>5</v>
      </c>
      <c r="H360" s="428"/>
      <c r="I360" s="428"/>
      <c r="J360" s="428">
        <v>25</v>
      </c>
      <c r="K360" s="429">
        <f t="shared" si="312"/>
        <v>40</v>
      </c>
      <c r="L360" s="429">
        <f t="shared" si="313"/>
        <v>50</v>
      </c>
      <c r="M360" s="430" t="str">
        <f t="shared" si="314"/>
        <v>C2</v>
      </c>
      <c r="N360" s="430" t="str">
        <f t="shared" si="315"/>
        <v>5</v>
      </c>
      <c r="O360" s="728"/>
      <c r="P360" s="425">
        <f>'STUDENT PROFILE'!$A$36</f>
        <v>30</v>
      </c>
      <c r="Q360" s="426" t="str">
        <f>'STUDENT PROFILE'!$C$36</f>
        <v>Bhavi</v>
      </c>
      <c r="R360" s="427">
        <f>'STUDENT PROFILE'!$D$36</f>
        <v>3060</v>
      </c>
      <c r="S360" s="428">
        <v>5</v>
      </c>
      <c r="T360" s="428">
        <v>5</v>
      </c>
      <c r="U360" s="428">
        <v>5</v>
      </c>
      <c r="V360" s="428"/>
      <c r="W360" s="428"/>
      <c r="X360" s="428">
        <v>25</v>
      </c>
      <c r="Y360" s="429">
        <f t="shared" si="316"/>
        <v>40</v>
      </c>
      <c r="Z360" s="429">
        <f t="shared" si="317"/>
        <v>50</v>
      </c>
      <c r="AA360" s="430" t="str">
        <f t="shared" si="318"/>
        <v>C2</v>
      </c>
      <c r="AB360" s="430" t="str">
        <f t="shared" si="319"/>
        <v>5</v>
      </c>
      <c r="AC360" s="686"/>
      <c r="AD360" s="425">
        <f>'STUDENT PROFILE'!$A$36</f>
        <v>30</v>
      </c>
      <c r="AE360" s="426" t="str">
        <f>'STUDENT PROFILE'!$C$36</f>
        <v>Bhavi</v>
      </c>
      <c r="AF360" s="427">
        <f>'STUDENT PROFILE'!$D$36</f>
        <v>3060</v>
      </c>
      <c r="AG360" s="431">
        <v>50</v>
      </c>
      <c r="AH360" s="429">
        <f t="shared" si="320"/>
        <v>45</v>
      </c>
      <c r="AI360" s="429">
        <f t="shared" si="321"/>
        <v>50</v>
      </c>
      <c r="AJ360" s="430" t="str">
        <f t="shared" si="322"/>
        <v>C2</v>
      </c>
      <c r="AK360" s="430" t="str">
        <f t="shared" si="323"/>
        <v>5</v>
      </c>
      <c r="AL360" s="429">
        <f t="shared" si="324"/>
        <v>5</v>
      </c>
      <c r="AM360" s="429">
        <f t="shared" si="325"/>
        <v>5</v>
      </c>
      <c r="AN360" s="429">
        <f t="shared" si="326"/>
        <v>15</v>
      </c>
      <c r="AO360" s="430">
        <f t="shared" si="327"/>
        <v>25</v>
      </c>
      <c r="AP360" s="430" t="str">
        <f t="shared" si="328"/>
        <v>C2</v>
      </c>
      <c r="AQ360" s="686"/>
      <c r="AR360" s="425">
        <f>'STUDENT PROFILE'!$A$36</f>
        <v>30</v>
      </c>
      <c r="AS360" s="426" t="str">
        <f>'STUDENT PROFILE'!$C$36</f>
        <v>Bhavi</v>
      </c>
      <c r="AT360" s="427">
        <f>'STUDENT PROFILE'!$D$36</f>
        <v>3060</v>
      </c>
      <c r="AU360" s="428">
        <v>5</v>
      </c>
      <c r="AV360" s="428">
        <v>5</v>
      </c>
      <c r="AW360" s="428">
        <v>5</v>
      </c>
      <c r="AX360" s="428"/>
      <c r="AY360" s="428"/>
      <c r="AZ360" s="428">
        <v>25</v>
      </c>
      <c r="BA360" s="429">
        <f t="shared" si="329"/>
        <v>40</v>
      </c>
      <c r="BB360" s="429">
        <f t="shared" si="330"/>
        <v>50</v>
      </c>
      <c r="BC360" s="430" t="str">
        <f t="shared" si="331"/>
        <v>C2</v>
      </c>
      <c r="BD360" s="430" t="str">
        <f t="shared" si="332"/>
        <v>5</v>
      </c>
      <c r="BE360" s="686"/>
      <c r="BF360" s="425">
        <f>'STUDENT PROFILE'!$A$36</f>
        <v>30</v>
      </c>
      <c r="BG360" s="426" t="str">
        <f>'STUDENT PROFILE'!$C$36</f>
        <v>Bhavi</v>
      </c>
      <c r="BH360" s="427">
        <f>'STUDENT PROFILE'!$D$36</f>
        <v>3060</v>
      </c>
      <c r="BI360" s="428">
        <v>5</v>
      </c>
      <c r="BJ360" s="428">
        <v>5</v>
      </c>
      <c r="BK360" s="428">
        <v>5</v>
      </c>
      <c r="BL360" s="428"/>
      <c r="BM360" s="428"/>
      <c r="BN360" s="428">
        <v>25</v>
      </c>
      <c r="BO360" s="429">
        <f t="shared" si="333"/>
        <v>40</v>
      </c>
      <c r="BP360" s="429">
        <f t="shared" si="334"/>
        <v>50</v>
      </c>
      <c r="BQ360" s="430" t="str">
        <f t="shared" si="335"/>
        <v>C2</v>
      </c>
      <c r="BR360" s="430" t="str">
        <f t="shared" si="336"/>
        <v>5</v>
      </c>
      <c r="BS360" s="686"/>
      <c r="BT360" s="430">
        <f>'STUDENT PROFILE'!$A$36</f>
        <v>30</v>
      </c>
      <c r="BU360" s="473" t="str">
        <f>'STUDENT PROFILE'!$C$36</f>
        <v>Bhavi</v>
      </c>
      <c r="BV360" s="430">
        <f>'STUDENT PROFILE'!$D$36</f>
        <v>3060</v>
      </c>
      <c r="BW360" s="431">
        <v>50</v>
      </c>
      <c r="BX360" s="429">
        <f t="shared" si="337"/>
        <v>45</v>
      </c>
      <c r="BY360" s="429">
        <f t="shared" si="338"/>
        <v>50</v>
      </c>
      <c r="BZ360" s="430" t="str">
        <f t="shared" si="339"/>
        <v>C2</v>
      </c>
      <c r="CA360" s="430" t="str">
        <f t="shared" si="340"/>
        <v>5</v>
      </c>
      <c r="CB360" s="429">
        <f t="shared" si="341"/>
        <v>5</v>
      </c>
      <c r="CC360" s="429">
        <f t="shared" si="342"/>
        <v>5</v>
      </c>
      <c r="CD360" s="429">
        <f t="shared" si="343"/>
        <v>15</v>
      </c>
      <c r="CE360" s="430">
        <f t="shared" si="344"/>
        <v>25</v>
      </c>
      <c r="CF360" s="430" t="str">
        <f t="shared" si="345"/>
        <v>C2</v>
      </c>
      <c r="CG360" s="686"/>
      <c r="CH360" s="425">
        <f>'STUDENT PROFILE'!$A$36</f>
        <v>30</v>
      </c>
      <c r="CI360" s="426" t="str">
        <f>'STUDENT PROFILE'!$C$36</f>
        <v>Bhavi</v>
      </c>
      <c r="CJ360" s="427">
        <f>'STUDENT PROFILE'!$D$36</f>
        <v>3060</v>
      </c>
      <c r="CK360" s="429">
        <f t="shared" si="303"/>
        <v>5</v>
      </c>
      <c r="CL360" s="429">
        <f t="shared" si="304"/>
        <v>5</v>
      </c>
      <c r="CM360" s="429">
        <f t="shared" si="305"/>
        <v>15</v>
      </c>
      <c r="CN360" s="430">
        <f t="shared" si="306"/>
        <v>25</v>
      </c>
      <c r="CO360" s="429">
        <f t="shared" si="307"/>
        <v>5</v>
      </c>
      <c r="CP360" s="429">
        <f t="shared" si="308"/>
        <v>5</v>
      </c>
      <c r="CQ360" s="429">
        <f t="shared" si="309"/>
        <v>15</v>
      </c>
      <c r="CR360" s="433">
        <f t="shared" si="310"/>
        <v>25</v>
      </c>
      <c r="CS360" s="433">
        <f t="shared" si="346"/>
        <v>50</v>
      </c>
      <c r="CT360" s="433">
        <f t="shared" si="347"/>
        <v>50</v>
      </c>
      <c r="CU360" s="430">
        <f t="shared" si="348"/>
        <v>50</v>
      </c>
      <c r="CV360" s="430" t="str">
        <f t="shared" si="349"/>
        <v>C2</v>
      </c>
      <c r="CW360" s="430" t="str">
        <f t="shared" si="350"/>
        <v>5</v>
      </c>
      <c r="CX360" s="686"/>
      <c r="CY360" s="425">
        <f>'STUDENT PROFILE'!$A$36</f>
        <v>30</v>
      </c>
      <c r="CZ360" s="426" t="str">
        <f>'STUDENT PROFILE'!$C$36</f>
        <v>Bhavi</v>
      </c>
      <c r="DA360" s="427">
        <f>'STUDENT PROFILE'!$D$36</f>
        <v>3060</v>
      </c>
      <c r="DB360" s="429" t="str">
        <f t="shared" si="351"/>
        <v>C2</v>
      </c>
      <c r="DC360" s="429" t="str">
        <f t="shared" si="352"/>
        <v>C2</v>
      </c>
      <c r="DD360" s="429" t="str">
        <f t="shared" si="353"/>
        <v>C2</v>
      </c>
      <c r="DE360" s="430" t="str">
        <f t="shared" si="354"/>
        <v>C2</v>
      </c>
      <c r="DF360" s="429" t="str">
        <f t="shared" si="355"/>
        <v>C2</v>
      </c>
      <c r="DG360" s="429" t="str">
        <f t="shared" si="356"/>
        <v>C2</v>
      </c>
      <c r="DH360" s="429" t="str">
        <f t="shared" si="357"/>
        <v>C2</v>
      </c>
      <c r="DI360" s="433" t="str">
        <f t="shared" si="358"/>
        <v>C2</v>
      </c>
      <c r="DJ360" s="430" t="str">
        <f t="shared" si="359"/>
        <v>C2</v>
      </c>
      <c r="DK360" s="430" t="str">
        <f t="shared" si="360"/>
        <v>C2</v>
      </c>
      <c r="DL360" s="430" t="str">
        <f t="shared" si="361"/>
        <v>C2</v>
      </c>
    </row>
    <row r="361" spans="1:116" ht="15" customHeight="1">
      <c r="A361" s="686"/>
      <c r="B361" s="425">
        <f>'STUDENT PROFILE'!$A$37</f>
        <v>31</v>
      </c>
      <c r="C361" s="426" t="str">
        <f>'STUDENT PROFILE'!$C$37</f>
        <v>Akshay Kumar</v>
      </c>
      <c r="D361" s="427">
        <f>'STUDENT PROFILE'!$D$37</f>
        <v>3061</v>
      </c>
      <c r="E361" s="428">
        <v>4</v>
      </c>
      <c r="F361" s="428">
        <v>4</v>
      </c>
      <c r="G361" s="428">
        <v>4</v>
      </c>
      <c r="H361" s="428"/>
      <c r="I361" s="428"/>
      <c r="J361" s="428">
        <v>18</v>
      </c>
      <c r="K361" s="429">
        <f t="shared" si="312"/>
        <v>30</v>
      </c>
      <c r="L361" s="429">
        <f t="shared" si="313"/>
        <v>38</v>
      </c>
      <c r="M361" s="430" t="str">
        <f t="shared" si="314"/>
        <v>D</v>
      </c>
      <c r="N361" s="430" t="str">
        <f t="shared" si="315"/>
        <v>4</v>
      </c>
      <c r="O361" s="728"/>
      <c r="P361" s="425">
        <f>'STUDENT PROFILE'!$A$37</f>
        <v>31</v>
      </c>
      <c r="Q361" s="426" t="str">
        <f>'STUDENT PROFILE'!$C$37</f>
        <v>Akshay Kumar</v>
      </c>
      <c r="R361" s="427">
        <f>'STUDENT PROFILE'!$D$37</f>
        <v>3061</v>
      </c>
      <c r="S361" s="428">
        <v>4</v>
      </c>
      <c r="T361" s="428">
        <v>4</v>
      </c>
      <c r="U361" s="428">
        <v>4</v>
      </c>
      <c r="V361" s="428"/>
      <c r="W361" s="428"/>
      <c r="X361" s="428">
        <v>18</v>
      </c>
      <c r="Y361" s="429">
        <f t="shared" si="316"/>
        <v>30</v>
      </c>
      <c r="Z361" s="429">
        <f t="shared" si="317"/>
        <v>38</v>
      </c>
      <c r="AA361" s="430" t="str">
        <f t="shared" si="318"/>
        <v>D</v>
      </c>
      <c r="AB361" s="430" t="str">
        <f t="shared" si="319"/>
        <v>4</v>
      </c>
      <c r="AC361" s="686"/>
      <c r="AD361" s="425">
        <f>'STUDENT PROFILE'!$A$37</f>
        <v>31</v>
      </c>
      <c r="AE361" s="426" t="str">
        <f>'STUDENT PROFILE'!$C$37</f>
        <v>Akshay Kumar</v>
      </c>
      <c r="AF361" s="427">
        <f>'STUDENT PROFILE'!$D$37</f>
        <v>3061</v>
      </c>
      <c r="AG361" s="435">
        <v>40</v>
      </c>
      <c r="AH361" s="429">
        <f t="shared" si="320"/>
        <v>36</v>
      </c>
      <c r="AI361" s="429">
        <f t="shared" si="321"/>
        <v>40</v>
      </c>
      <c r="AJ361" s="430" t="str">
        <f t="shared" si="322"/>
        <v>D</v>
      </c>
      <c r="AK361" s="430" t="str">
        <f t="shared" si="323"/>
        <v>4</v>
      </c>
      <c r="AL361" s="429">
        <f t="shared" si="324"/>
        <v>3.8</v>
      </c>
      <c r="AM361" s="429">
        <f t="shared" si="325"/>
        <v>3.8</v>
      </c>
      <c r="AN361" s="429">
        <f t="shared" si="326"/>
        <v>12</v>
      </c>
      <c r="AO361" s="430">
        <f t="shared" si="327"/>
        <v>20</v>
      </c>
      <c r="AP361" s="430" t="str">
        <f t="shared" si="328"/>
        <v>D</v>
      </c>
      <c r="AQ361" s="686"/>
      <c r="AR361" s="425">
        <f>'STUDENT PROFILE'!$A$37</f>
        <v>31</v>
      </c>
      <c r="AS361" s="426" t="str">
        <f>'STUDENT PROFILE'!$C$37</f>
        <v>Akshay Kumar</v>
      </c>
      <c r="AT361" s="427">
        <f>'STUDENT PROFILE'!$D$37</f>
        <v>3061</v>
      </c>
      <c r="AU361" s="428">
        <v>4</v>
      </c>
      <c r="AV361" s="428">
        <v>4</v>
      </c>
      <c r="AW361" s="428">
        <v>4</v>
      </c>
      <c r="AX361" s="428"/>
      <c r="AY361" s="428"/>
      <c r="AZ361" s="428">
        <v>18</v>
      </c>
      <c r="BA361" s="429">
        <f t="shared" si="329"/>
        <v>30</v>
      </c>
      <c r="BB361" s="429">
        <f t="shared" si="330"/>
        <v>38</v>
      </c>
      <c r="BC361" s="430" t="str">
        <f t="shared" si="331"/>
        <v>D</v>
      </c>
      <c r="BD361" s="430" t="str">
        <f t="shared" si="332"/>
        <v>4</v>
      </c>
      <c r="BE361" s="686"/>
      <c r="BF361" s="425">
        <f>'STUDENT PROFILE'!$A$37</f>
        <v>31</v>
      </c>
      <c r="BG361" s="426" t="str">
        <f>'STUDENT PROFILE'!$C$37</f>
        <v>Akshay Kumar</v>
      </c>
      <c r="BH361" s="427">
        <f>'STUDENT PROFILE'!$D$37</f>
        <v>3061</v>
      </c>
      <c r="BI361" s="428">
        <v>4</v>
      </c>
      <c r="BJ361" s="428">
        <v>4</v>
      </c>
      <c r="BK361" s="428">
        <v>4</v>
      </c>
      <c r="BL361" s="428"/>
      <c r="BM361" s="428"/>
      <c r="BN361" s="428">
        <v>18</v>
      </c>
      <c r="BO361" s="429">
        <f t="shared" si="333"/>
        <v>30</v>
      </c>
      <c r="BP361" s="429">
        <f t="shared" si="334"/>
        <v>38</v>
      </c>
      <c r="BQ361" s="430" t="str">
        <f t="shared" si="335"/>
        <v>D</v>
      </c>
      <c r="BR361" s="430" t="str">
        <f t="shared" si="336"/>
        <v>4</v>
      </c>
      <c r="BS361" s="686"/>
      <c r="BT361" s="430">
        <f>'STUDENT PROFILE'!$A$37</f>
        <v>31</v>
      </c>
      <c r="BU361" s="473" t="str">
        <f>'STUDENT PROFILE'!$C$37</f>
        <v>Akshay Kumar</v>
      </c>
      <c r="BV361" s="430">
        <f>'STUDENT PROFILE'!$D$37</f>
        <v>3061</v>
      </c>
      <c r="BW361" s="435">
        <v>40</v>
      </c>
      <c r="BX361" s="429">
        <f t="shared" si="337"/>
        <v>36</v>
      </c>
      <c r="BY361" s="429">
        <f t="shared" si="338"/>
        <v>40</v>
      </c>
      <c r="BZ361" s="430" t="str">
        <f t="shared" si="339"/>
        <v>D</v>
      </c>
      <c r="CA361" s="430" t="str">
        <f t="shared" si="340"/>
        <v>4</v>
      </c>
      <c r="CB361" s="429">
        <f t="shared" si="341"/>
        <v>3.8</v>
      </c>
      <c r="CC361" s="429">
        <f t="shared" si="342"/>
        <v>3.8</v>
      </c>
      <c r="CD361" s="429">
        <f t="shared" si="343"/>
        <v>12</v>
      </c>
      <c r="CE361" s="430">
        <f t="shared" si="344"/>
        <v>20</v>
      </c>
      <c r="CF361" s="430" t="str">
        <f t="shared" si="345"/>
        <v>D</v>
      </c>
      <c r="CG361" s="686"/>
      <c r="CH361" s="425">
        <f>'STUDENT PROFILE'!$A$37</f>
        <v>31</v>
      </c>
      <c r="CI361" s="426" t="str">
        <f>'STUDENT PROFILE'!$C$37</f>
        <v>Akshay Kumar</v>
      </c>
      <c r="CJ361" s="427">
        <f>'STUDENT PROFILE'!$D$37</f>
        <v>3061</v>
      </c>
      <c r="CK361" s="429">
        <f t="shared" si="303"/>
        <v>3.8</v>
      </c>
      <c r="CL361" s="429">
        <f t="shared" si="304"/>
        <v>3.8</v>
      </c>
      <c r="CM361" s="429">
        <f t="shared" si="305"/>
        <v>12</v>
      </c>
      <c r="CN361" s="430">
        <f t="shared" si="306"/>
        <v>20</v>
      </c>
      <c r="CO361" s="429">
        <f t="shared" si="307"/>
        <v>3.8</v>
      </c>
      <c r="CP361" s="429">
        <f t="shared" si="308"/>
        <v>3.8</v>
      </c>
      <c r="CQ361" s="429">
        <f t="shared" si="309"/>
        <v>12</v>
      </c>
      <c r="CR361" s="433">
        <f t="shared" si="310"/>
        <v>20</v>
      </c>
      <c r="CS361" s="433">
        <f t="shared" si="346"/>
        <v>38</v>
      </c>
      <c r="CT361" s="433">
        <f t="shared" si="347"/>
        <v>40</v>
      </c>
      <c r="CU361" s="430">
        <f t="shared" si="348"/>
        <v>40</v>
      </c>
      <c r="CV361" s="430" t="str">
        <f t="shared" si="349"/>
        <v>D</v>
      </c>
      <c r="CW361" s="430" t="str">
        <f t="shared" si="350"/>
        <v>4</v>
      </c>
      <c r="CX361" s="686"/>
      <c r="CY361" s="425">
        <f>'STUDENT PROFILE'!$A$37</f>
        <v>31</v>
      </c>
      <c r="CZ361" s="426" t="str">
        <f>'STUDENT PROFILE'!$C$37</f>
        <v>Akshay Kumar</v>
      </c>
      <c r="DA361" s="427">
        <f>'STUDENT PROFILE'!$D$37</f>
        <v>3061</v>
      </c>
      <c r="DB361" s="429" t="str">
        <f t="shared" si="351"/>
        <v>D</v>
      </c>
      <c r="DC361" s="429" t="str">
        <f t="shared" si="352"/>
        <v>D</v>
      </c>
      <c r="DD361" s="429" t="str">
        <f t="shared" si="353"/>
        <v>D</v>
      </c>
      <c r="DE361" s="430" t="str">
        <f t="shared" si="354"/>
        <v>D</v>
      </c>
      <c r="DF361" s="429" t="str">
        <f t="shared" si="355"/>
        <v>D</v>
      </c>
      <c r="DG361" s="429" t="str">
        <f t="shared" si="356"/>
        <v>D</v>
      </c>
      <c r="DH361" s="429" t="str">
        <f t="shared" si="357"/>
        <v>D</v>
      </c>
      <c r="DI361" s="433" t="str">
        <f t="shared" si="358"/>
        <v>D</v>
      </c>
      <c r="DJ361" s="430" t="str">
        <f t="shared" si="359"/>
        <v>D</v>
      </c>
      <c r="DK361" s="430" t="str">
        <f t="shared" si="360"/>
        <v>D</v>
      </c>
      <c r="DL361" s="430" t="str">
        <f t="shared" si="361"/>
        <v>D</v>
      </c>
    </row>
    <row r="362" spans="1:116" ht="15" customHeight="1">
      <c r="A362" s="686"/>
      <c r="B362" s="425">
        <f>'STUDENT PROFILE'!$A$38</f>
        <v>32</v>
      </c>
      <c r="C362" s="436" t="str">
        <f>'STUDENT PROFILE'!$C$38</f>
        <v>Satender Yadav</v>
      </c>
      <c r="D362" s="427">
        <f>'STUDENT PROFILE'!$D$38</f>
        <v>3062</v>
      </c>
      <c r="E362" s="428">
        <v>4</v>
      </c>
      <c r="F362" s="428">
        <v>4</v>
      </c>
      <c r="G362" s="428">
        <v>4</v>
      </c>
      <c r="H362" s="428"/>
      <c r="I362" s="428"/>
      <c r="J362" s="428">
        <v>18</v>
      </c>
      <c r="K362" s="429">
        <f t="shared" si="312"/>
        <v>30</v>
      </c>
      <c r="L362" s="429">
        <f t="shared" si="313"/>
        <v>38</v>
      </c>
      <c r="M362" s="430" t="str">
        <f t="shared" si="314"/>
        <v>D</v>
      </c>
      <c r="N362" s="430" t="str">
        <f t="shared" si="315"/>
        <v>4</v>
      </c>
      <c r="O362" s="728"/>
      <c r="P362" s="425">
        <f>'STUDENT PROFILE'!$A$38</f>
        <v>32</v>
      </c>
      <c r="Q362" s="436" t="str">
        <f>'STUDENT PROFILE'!$C$38</f>
        <v>Satender Yadav</v>
      </c>
      <c r="R362" s="427">
        <f>'STUDENT PROFILE'!$D$38</f>
        <v>3062</v>
      </c>
      <c r="S362" s="428">
        <v>4</v>
      </c>
      <c r="T362" s="428">
        <v>4</v>
      </c>
      <c r="U362" s="428">
        <v>4</v>
      </c>
      <c r="V362" s="428"/>
      <c r="W362" s="428"/>
      <c r="X362" s="428">
        <v>18</v>
      </c>
      <c r="Y362" s="429">
        <f t="shared" si="316"/>
        <v>30</v>
      </c>
      <c r="Z362" s="429">
        <f t="shared" si="317"/>
        <v>38</v>
      </c>
      <c r="AA362" s="430" t="str">
        <f t="shared" si="318"/>
        <v>D</v>
      </c>
      <c r="AB362" s="430" t="str">
        <f t="shared" si="319"/>
        <v>4</v>
      </c>
      <c r="AC362" s="686"/>
      <c r="AD362" s="425">
        <f>'STUDENT PROFILE'!$A$38</f>
        <v>32</v>
      </c>
      <c r="AE362" s="436" t="str">
        <f>'STUDENT PROFILE'!$C$38</f>
        <v>Satender Yadav</v>
      </c>
      <c r="AF362" s="427">
        <f>'STUDENT PROFILE'!$D$38</f>
        <v>3062</v>
      </c>
      <c r="AG362" s="435">
        <v>40</v>
      </c>
      <c r="AH362" s="429">
        <f t="shared" si="320"/>
        <v>36</v>
      </c>
      <c r="AI362" s="429">
        <f t="shared" si="321"/>
        <v>40</v>
      </c>
      <c r="AJ362" s="430" t="str">
        <f t="shared" si="322"/>
        <v>D</v>
      </c>
      <c r="AK362" s="430" t="str">
        <f t="shared" si="323"/>
        <v>4</v>
      </c>
      <c r="AL362" s="429">
        <f t="shared" si="324"/>
        <v>3.8</v>
      </c>
      <c r="AM362" s="429">
        <f t="shared" si="325"/>
        <v>3.8</v>
      </c>
      <c r="AN362" s="429">
        <f t="shared" si="326"/>
        <v>12</v>
      </c>
      <c r="AO362" s="430">
        <f t="shared" si="327"/>
        <v>20</v>
      </c>
      <c r="AP362" s="430" t="str">
        <f t="shared" si="328"/>
        <v>D</v>
      </c>
      <c r="AQ362" s="686"/>
      <c r="AR362" s="425">
        <f>'STUDENT PROFILE'!$A$38</f>
        <v>32</v>
      </c>
      <c r="AS362" s="436" t="str">
        <f>'STUDENT PROFILE'!$C$38</f>
        <v>Satender Yadav</v>
      </c>
      <c r="AT362" s="427">
        <f>'STUDENT PROFILE'!$D$38</f>
        <v>3062</v>
      </c>
      <c r="AU362" s="428">
        <v>4</v>
      </c>
      <c r="AV362" s="428">
        <v>4</v>
      </c>
      <c r="AW362" s="428">
        <v>4</v>
      </c>
      <c r="AX362" s="428"/>
      <c r="AY362" s="428"/>
      <c r="AZ362" s="428">
        <v>18</v>
      </c>
      <c r="BA362" s="429">
        <f t="shared" si="329"/>
        <v>30</v>
      </c>
      <c r="BB362" s="429">
        <f t="shared" si="330"/>
        <v>38</v>
      </c>
      <c r="BC362" s="430" t="str">
        <f t="shared" si="331"/>
        <v>D</v>
      </c>
      <c r="BD362" s="430" t="str">
        <f t="shared" si="332"/>
        <v>4</v>
      </c>
      <c r="BE362" s="686"/>
      <c r="BF362" s="425">
        <f>'STUDENT PROFILE'!$A$38</f>
        <v>32</v>
      </c>
      <c r="BG362" s="436" t="str">
        <f>'STUDENT PROFILE'!$C$38</f>
        <v>Satender Yadav</v>
      </c>
      <c r="BH362" s="427">
        <f>'STUDENT PROFILE'!$D$38</f>
        <v>3062</v>
      </c>
      <c r="BI362" s="428">
        <v>4</v>
      </c>
      <c r="BJ362" s="428">
        <v>4</v>
      </c>
      <c r="BK362" s="428">
        <v>4</v>
      </c>
      <c r="BL362" s="428"/>
      <c r="BM362" s="428"/>
      <c r="BN362" s="428">
        <v>18</v>
      </c>
      <c r="BO362" s="429">
        <f t="shared" si="333"/>
        <v>30</v>
      </c>
      <c r="BP362" s="429">
        <f t="shared" si="334"/>
        <v>38</v>
      </c>
      <c r="BQ362" s="430" t="str">
        <f t="shared" si="335"/>
        <v>D</v>
      </c>
      <c r="BR362" s="430" t="str">
        <f t="shared" si="336"/>
        <v>4</v>
      </c>
      <c r="BS362" s="686"/>
      <c r="BT362" s="430">
        <f>'STUDENT PROFILE'!$A$38</f>
        <v>32</v>
      </c>
      <c r="BU362" s="473" t="str">
        <f>'STUDENT PROFILE'!$C$38</f>
        <v>Satender Yadav</v>
      </c>
      <c r="BV362" s="430">
        <f>'STUDENT PROFILE'!$D$38</f>
        <v>3062</v>
      </c>
      <c r="BW362" s="435">
        <v>40</v>
      </c>
      <c r="BX362" s="429">
        <f t="shared" si="337"/>
        <v>36</v>
      </c>
      <c r="BY362" s="429">
        <f t="shared" si="338"/>
        <v>40</v>
      </c>
      <c r="BZ362" s="430" t="str">
        <f t="shared" si="339"/>
        <v>D</v>
      </c>
      <c r="CA362" s="430" t="str">
        <f t="shared" si="340"/>
        <v>4</v>
      </c>
      <c r="CB362" s="429">
        <f t="shared" si="341"/>
        <v>3.8</v>
      </c>
      <c r="CC362" s="429">
        <f t="shared" si="342"/>
        <v>3.8</v>
      </c>
      <c r="CD362" s="429">
        <f t="shared" si="343"/>
        <v>12</v>
      </c>
      <c r="CE362" s="430">
        <f t="shared" si="344"/>
        <v>20</v>
      </c>
      <c r="CF362" s="430" t="str">
        <f t="shared" si="345"/>
        <v>D</v>
      </c>
      <c r="CG362" s="686"/>
      <c r="CH362" s="425">
        <f>'STUDENT PROFILE'!$A$38</f>
        <v>32</v>
      </c>
      <c r="CI362" s="436" t="str">
        <f>'STUDENT PROFILE'!$C$38</f>
        <v>Satender Yadav</v>
      </c>
      <c r="CJ362" s="427">
        <f>'STUDENT PROFILE'!$D$38</f>
        <v>3062</v>
      </c>
      <c r="CK362" s="429">
        <f t="shared" si="303"/>
        <v>3.8</v>
      </c>
      <c r="CL362" s="429">
        <f t="shared" si="304"/>
        <v>3.8</v>
      </c>
      <c r="CM362" s="429">
        <f t="shared" si="305"/>
        <v>12</v>
      </c>
      <c r="CN362" s="430">
        <f t="shared" si="306"/>
        <v>20</v>
      </c>
      <c r="CO362" s="429">
        <f t="shared" si="307"/>
        <v>3.8</v>
      </c>
      <c r="CP362" s="429">
        <f t="shared" si="308"/>
        <v>3.8</v>
      </c>
      <c r="CQ362" s="429">
        <f t="shared" si="309"/>
        <v>12</v>
      </c>
      <c r="CR362" s="433">
        <f t="shared" si="310"/>
        <v>20</v>
      </c>
      <c r="CS362" s="433">
        <f t="shared" si="346"/>
        <v>38</v>
      </c>
      <c r="CT362" s="433">
        <f t="shared" si="347"/>
        <v>40</v>
      </c>
      <c r="CU362" s="430">
        <f t="shared" si="348"/>
        <v>40</v>
      </c>
      <c r="CV362" s="430" t="str">
        <f t="shared" si="349"/>
        <v>D</v>
      </c>
      <c r="CW362" s="430" t="str">
        <f t="shared" si="350"/>
        <v>4</v>
      </c>
      <c r="CX362" s="686"/>
      <c r="CY362" s="425">
        <f>'STUDENT PROFILE'!$A$38</f>
        <v>32</v>
      </c>
      <c r="CZ362" s="436" t="str">
        <f>'STUDENT PROFILE'!$C$38</f>
        <v>Satender Yadav</v>
      </c>
      <c r="DA362" s="427">
        <f>'STUDENT PROFILE'!$D$38</f>
        <v>3062</v>
      </c>
      <c r="DB362" s="429" t="str">
        <f t="shared" si="351"/>
        <v>D</v>
      </c>
      <c r="DC362" s="429" t="str">
        <f t="shared" si="352"/>
        <v>D</v>
      </c>
      <c r="DD362" s="429" t="str">
        <f t="shared" si="353"/>
        <v>D</v>
      </c>
      <c r="DE362" s="430" t="str">
        <f t="shared" si="354"/>
        <v>D</v>
      </c>
      <c r="DF362" s="429" t="str">
        <f t="shared" si="355"/>
        <v>D</v>
      </c>
      <c r="DG362" s="429" t="str">
        <f t="shared" si="356"/>
        <v>D</v>
      </c>
      <c r="DH362" s="429" t="str">
        <f t="shared" si="357"/>
        <v>D</v>
      </c>
      <c r="DI362" s="433" t="str">
        <f t="shared" si="358"/>
        <v>D</v>
      </c>
      <c r="DJ362" s="430" t="str">
        <f t="shared" si="359"/>
        <v>D</v>
      </c>
      <c r="DK362" s="430" t="str">
        <f t="shared" si="360"/>
        <v>D</v>
      </c>
      <c r="DL362" s="430" t="str">
        <f t="shared" si="361"/>
        <v>D</v>
      </c>
    </row>
    <row r="363" spans="1:116" ht="15" customHeight="1">
      <c r="A363" s="686"/>
      <c r="B363" s="425">
        <f>'STUDENT PROFILE'!$A$39</f>
        <v>33</v>
      </c>
      <c r="C363" s="426" t="str">
        <f>'STUDENT PROFILE'!$C$39</f>
        <v>Vikash</v>
      </c>
      <c r="D363" s="427">
        <f>'STUDENT PROFILE'!$D$39</f>
        <v>3063</v>
      </c>
      <c r="E363" s="428">
        <v>4</v>
      </c>
      <c r="F363" s="428">
        <v>4</v>
      </c>
      <c r="G363" s="428">
        <v>4</v>
      </c>
      <c r="H363" s="428"/>
      <c r="I363" s="428"/>
      <c r="J363" s="428">
        <v>18</v>
      </c>
      <c r="K363" s="429">
        <f t="shared" si="312"/>
        <v>30</v>
      </c>
      <c r="L363" s="429">
        <f t="shared" si="313"/>
        <v>38</v>
      </c>
      <c r="M363" s="430" t="str">
        <f t="shared" si="314"/>
        <v>D</v>
      </c>
      <c r="N363" s="430" t="str">
        <f t="shared" si="315"/>
        <v>4</v>
      </c>
      <c r="O363" s="728"/>
      <c r="P363" s="425">
        <f>'STUDENT PROFILE'!$A$39</f>
        <v>33</v>
      </c>
      <c r="Q363" s="426" t="str">
        <f>'STUDENT PROFILE'!$C$39</f>
        <v>Vikash</v>
      </c>
      <c r="R363" s="427">
        <f>'STUDENT PROFILE'!$D$39</f>
        <v>3063</v>
      </c>
      <c r="S363" s="428">
        <v>4</v>
      </c>
      <c r="T363" s="428">
        <v>4</v>
      </c>
      <c r="U363" s="428">
        <v>4</v>
      </c>
      <c r="V363" s="428"/>
      <c r="W363" s="428"/>
      <c r="X363" s="428">
        <v>18</v>
      </c>
      <c r="Y363" s="429">
        <f t="shared" si="316"/>
        <v>30</v>
      </c>
      <c r="Z363" s="429">
        <f t="shared" si="317"/>
        <v>38</v>
      </c>
      <c r="AA363" s="430" t="str">
        <f t="shared" si="318"/>
        <v>D</v>
      </c>
      <c r="AB363" s="430" t="str">
        <f t="shared" si="319"/>
        <v>4</v>
      </c>
      <c r="AC363" s="686"/>
      <c r="AD363" s="425">
        <f>'STUDENT PROFILE'!$A$39</f>
        <v>33</v>
      </c>
      <c r="AE363" s="426" t="str">
        <f>'STUDENT PROFILE'!$C$39</f>
        <v>Vikash</v>
      </c>
      <c r="AF363" s="427">
        <f>'STUDENT PROFILE'!$D$39</f>
        <v>3063</v>
      </c>
      <c r="AG363" s="435">
        <v>40</v>
      </c>
      <c r="AH363" s="429">
        <f t="shared" si="320"/>
        <v>36</v>
      </c>
      <c r="AI363" s="429">
        <f t="shared" si="321"/>
        <v>40</v>
      </c>
      <c r="AJ363" s="430" t="str">
        <f t="shared" si="322"/>
        <v>D</v>
      </c>
      <c r="AK363" s="430" t="str">
        <f t="shared" si="323"/>
        <v>4</v>
      </c>
      <c r="AL363" s="429">
        <f t="shared" si="324"/>
        <v>3.8</v>
      </c>
      <c r="AM363" s="429">
        <f t="shared" si="325"/>
        <v>3.8</v>
      </c>
      <c r="AN363" s="429">
        <f t="shared" si="326"/>
        <v>12</v>
      </c>
      <c r="AO363" s="430">
        <f t="shared" si="327"/>
        <v>20</v>
      </c>
      <c r="AP363" s="430" t="str">
        <f t="shared" si="328"/>
        <v>D</v>
      </c>
      <c r="AQ363" s="686"/>
      <c r="AR363" s="425">
        <f>'STUDENT PROFILE'!$A$39</f>
        <v>33</v>
      </c>
      <c r="AS363" s="426" t="str">
        <f>'STUDENT PROFILE'!$C$39</f>
        <v>Vikash</v>
      </c>
      <c r="AT363" s="427">
        <f>'STUDENT PROFILE'!$D$39</f>
        <v>3063</v>
      </c>
      <c r="AU363" s="428">
        <v>4</v>
      </c>
      <c r="AV363" s="428">
        <v>4</v>
      </c>
      <c r="AW363" s="428">
        <v>4</v>
      </c>
      <c r="AX363" s="428"/>
      <c r="AY363" s="428"/>
      <c r="AZ363" s="428">
        <v>18</v>
      </c>
      <c r="BA363" s="429">
        <f t="shared" si="329"/>
        <v>30</v>
      </c>
      <c r="BB363" s="429">
        <f t="shared" si="330"/>
        <v>38</v>
      </c>
      <c r="BC363" s="430" t="str">
        <f t="shared" si="331"/>
        <v>D</v>
      </c>
      <c r="BD363" s="430" t="str">
        <f t="shared" si="332"/>
        <v>4</v>
      </c>
      <c r="BE363" s="686"/>
      <c r="BF363" s="425">
        <f>'STUDENT PROFILE'!$A$39</f>
        <v>33</v>
      </c>
      <c r="BG363" s="426" t="str">
        <f>'STUDENT PROFILE'!$C$39</f>
        <v>Vikash</v>
      </c>
      <c r="BH363" s="427">
        <f>'STUDENT PROFILE'!$D$39</f>
        <v>3063</v>
      </c>
      <c r="BI363" s="428">
        <v>4</v>
      </c>
      <c r="BJ363" s="428">
        <v>4</v>
      </c>
      <c r="BK363" s="428">
        <v>4</v>
      </c>
      <c r="BL363" s="428"/>
      <c r="BM363" s="428"/>
      <c r="BN363" s="428">
        <v>18</v>
      </c>
      <c r="BO363" s="429">
        <f t="shared" si="333"/>
        <v>30</v>
      </c>
      <c r="BP363" s="429">
        <f t="shared" si="334"/>
        <v>38</v>
      </c>
      <c r="BQ363" s="430" t="str">
        <f t="shared" si="335"/>
        <v>D</v>
      </c>
      <c r="BR363" s="430" t="str">
        <f t="shared" si="336"/>
        <v>4</v>
      </c>
      <c r="BS363" s="686"/>
      <c r="BT363" s="430">
        <f>'STUDENT PROFILE'!$A$39</f>
        <v>33</v>
      </c>
      <c r="BU363" s="473" t="str">
        <f>'STUDENT PROFILE'!$C$39</f>
        <v>Vikash</v>
      </c>
      <c r="BV363" s="430">
        <f>'STUDENT PROFILE'!$D$39</f>
        <v>3063</v>
      </c>
      <c r="BW363" s="435">
        <v>40</v>
      </c>
      <c r="BX363" s="429">
        <f t="shared" si="337"/>
        <v>36</v>
      </c>
      <c r="BY363" s="429">
        <f t="shared" si="338"/>
        <v>40</v>
      </c>
      <c r="BZ363" s="430" t="str">
        <f t="shared" si="339"/>
        <v>D</v>
      </c>
      <c r="CA363" s="430" t="str">
        <f t="shared" si="340"/>
        <v>4</v>
      </c>
      <c r="CB363" s="429">
        <f t="shared" si="341"/>
        <v>3.8</v>
      </c>
      <c r="CC363" s="429">
        <f t="shared" si="342"/>
        <v>3.8</v>
      </c>
      <c r="CD363" s="429">
        <f t="shared" si="343"/>
        <v>12</v>
      </c>
      <c r="CE363" s="430">
        <f t="shared" si="344"/>
        <v>20</v>
      </c>
      <c r="CF363" s="430" t="str">
        <f t="shared" si="345"/>
        <v>D</v>
      </c>
      <c r="CG363" s="686"/>
      <c r="CH363" s="425">
        <f>'STUDENT PROFILE'!$A$39</f>
        <v>33</v>
      </c>
      <c r="CI363" s="426" t="str">
        <f>'STUDENT PROFILE'!$C$39</f>
        <v>Vikash</v>
      </c>
      <c r="CJ363" s="427">
        <f>'STUDENT PROFILE'!$D$39</f>
        <v>3063</v>
      </c>
      <c r="CK363" s="429">
        <f t="shared" si="303"/>
        <v>3.8</v>
      </c>
      <c r="CL363" s="429">
        <f t="shared" si="304"/>
        <v>3.8</v>
      </c>
      <c r="CM363" s="429">
        <f t="shared" si="305"/>
        <v>12</v>
      </c>
      <c r="CN363" s="430">
        <f t="shared" si="306"/>
        <v>20</v>
      </c>
      <c r="CO363" s="429">
        <f t="shared" si="307"/>
        <v>3.8</v>
      </c>
      <c r="CP363" s="429">
        <f t="shared" si="308"/>
        <v>3.8</v>
      </c>
      <c r="CQ363" s="429">
        <f t="shared" si="309"/>
        <v>12</v>
      </c>
      <c r="CR363" s="433">
        <f t="shared" si="310"/>
        <v>20</v>
      </c>
      <c r="CS363" s="433">
        <f t="shared" si="346"/>
        <v>38</v>
      </c>
      <c r="CT363" s="433">
        <f t="shared" si="347"/>
        <v>40</v>
      </c>
      <c r="CU363" s="430">
        <f t="shared" si="348"/>
        <v>40</v>
      </c>
      <c r="CV363" s="430" t="str">
        <f t="shared" si="349"/>
        <v>D</v>
      </c>
      <c r="CW363" s="430" t="str">
        <f t="shared" si="350"/>
        <v>4</v>
      </c>
      <c r="CX363" s="686"/>
      <c r="CY363" s="425">
        <f>'STUDENT PROFILE'!$A$39</f>
        <v>33</v>
      </c>
      <c r="CZ363" s="426" t="str">
        <f>'STUDENT PROFILE'!$C$39</f>
        <v>Vikash</v>
      </c>
      <c r="DA363" s="427">
        <f>'STUDENT PROFILE'!$D$39</f>
        <v>3063</v>
      </c>
      <c r="DB363" s="429" t="str">
        <f t="shared" si="351"/>
        <v>D</v>
      </c>
      <c r="DC363" s="429" t="str">
        <f t="shared" si="352"/>
        <v>D</v>
      </c>
      <c r="DD363" s="429" t="str">
        <f t="shared" si="353"/>
        <v>D</v>
      </c>
      <c r="DE363" s="430" t="str">
        <f t="shared" si="354"/>
        <v>D</v>
      </c>
      <c r="DF363" s="429" t="str">
        <f t="shared" si="355"/>
        <v>D</v>
      </c>
      <c r="DG363" s="429" t="str">
        <f t="shared" si="356"/>
        <v>D</v>
      </c>
      <c r="DH363" s="429" t="str">
        <f t="shared" si="357"/>
        <v>D</v>
      </c>
      <c r="DI363" s="433" t="str">
        <f t="shared" si="358"/>
        <v>D</v>
      </c>
      <c r="DJ363" s="430" t="str">
        <f t="shared" si="359"/>
        <v>D</v>
      </c>
      <c r="DK363" s="430" t="str">
        <f t="shared" si="360"/>
        <v>D</v>
      </c>
      <c r="DL363" s="430" t="str">
        <f t="shared" si="361"/>
        <v>D</v>
      </c>
    </row>
    <row r="364" spans="1:116" ht="15" customHeight="1">
      <c r="A364" s="686"/>
      <c r="B364" s="425">
        <f>'STUDENT PROFILE'!$A$40</f>
        <v>34</v>
      </c>
      <c r="C364" s="436" t="str">
        <f>'STUDENT PROFILE'!$C$40</f>
        <v>Charu</v>
      </c>
      <c r="D364" s="427">
        <f>'STUDENT PROFILE'!$D$40</f>
        <v>3064</v>
      </c>
      <c r="E364" s="428">
        <v>4</v>
      </c>
      <c r="F364" s="428">
        <v>4</v>
      </c>
      <c r="G364" s="428">
        <v>4</v>
      </c>
      <c r="H364" s="428"/>
      <c r="I364" s="428"/>
      <c r="J364" s="428">
        <v>18</v>
      </c>
      <c r="K364" s="429">
        <f t="shared" si="312"/>
        <v>30</v>
      </c>
      <c r="L364" s="429">
        <f t="shared" si="313"/>
        <v>38</v>
      </c>
      <c r="M364" s="430" t="str">
        <f t="shared" si="314"/>
        <v>D</v>
      </c>
      <c r="N364" s="430" t="str">
        <f t="shared" si="315"/>
        <v>4</v>
      </c>
      <c r="O364" s="728"/>
      <c r="P364" s="425">
        <f>'STUDENT PROFILE'!$A$40</f>
        <v>34</v>
      </c>
      <c r="Q364" s="436" t="str">
        <f>'STUDENT PROFILE'!$C$40</f>
        <v>Charu</v>
      </c>
      <c r="R364" s="427">
        <f>'STUDENT PROFILE'!$D$40</f>
        <v>3064</v>
      </c>
      <c r="S364" s="428">
        <v>4</v>
      </c>
      <c r="T364" s="428">
        <v>4</v>
      </c>
      <c r="U364" s="428">
        <v>4</v>
      </c>
      <c r="V364" s="428"/>
      <c r="W364" s="428"/>
      <c r="X364" s="428">
        <v>18</v>
      </c>
      <c r="Y364" s="429">
        <f t="shared" si="316"/>
        <v>30</v>
      </c>
      <c r="Z364" s="429">
        <f t="shared" si="317"/>
        <v>38</v>
      </c>
      <c r="AA364" s="430" t="str">
        <f t="shared" si="318"/>
        <v>D</v>
      </c>
      <c r="AB364" s="430" t="str">
        <f t="shared" si="319"/>
        <v>4</v>
      </c>
      <c r="AC364" s="686"/>
      <c r="AD364" s="425">
        <f>'STUDENT PROFILE'!$A$40</f>
        <v>34</v>
      </c>
      <c r="AE364" s="436" t="str">
        <f>'STUDENT PROFILE'!$C$40</f>
        <v>Charu</v>
      </c>
      <c r="AF364" s="427">
        <f>'STUDENT PROFILE'!$D$40</f>
        <v>3064</v>
      </c>
      <c r="AG364" s="435">
        <v>40</v>
      </c>
      <c r="AH364" s="429">
        <f t="shared" si="320"/>
        <v>36</v>
      </c>
      <c r="AI364" s="429">
        <f t="shared" si="321"/>
        <v>40</v>
      </c>
      <c r="AJ364" s="430" t="str">
        <f t="shared" si="322"/>
        <v>D</v>
      </c>
      <c r="AK364" s="430" t="str">
        <f t="shared" si="323"/>
        <v>4</v>
      </c>
      <c r="AL364" s="429">
        <f t="shared" si="324"/>
        <v>3.8</v>
      </c>
      <c r="AM364" s="429">
        <f t="shared" si="325"/>
        <v>3.8</v>
      </c>
      <c r="AN364" s="429">
        <f t="shared" si="326"/>
        <v>12</v>
      </c>
      <c r="AO364" s="430">
        <f t="shared" si="327"/>
        <v>20</v>
      </c>
      <c r="AP364" s="430" t="str">
        <f t="shared" si="328"/>
        <v>D</v>
      </c>
      <c r="AQ364" s="686"/>
      <c r="AR364" s="425">
        <f>'STUDENT PROFILE'!$A$40</f>
        <v>34</v>
      </c>
      <c r="AS364" s="436" t="str">
        <f>'STUDENT PROFILE'!$C$40</f>
        <v>Charu</v>
      </c>
      <c r="AT364" s="427">
        <f>'STUDENT PROFILE'!$D$40</f>
        <v>3064</v>
      </c>
      <c r="AU364" s="428">
        <v>4</v>
      </c>
      <c r="AV364" s="428">
        <v>4</v>
      </c>
      <c r="AW364" s="428">
        <v>4</v>
      </c>
      <c r="AX364" s="428"/>
      <c r="AY364" s="428"/>
      <c r="AZ364" s="428">
        <v>18</v>
      </c>
      <c r="BA364" s="429">
        <f t="shared" si="329"/>
        <v>30</v>
      </c>
      <c r="BB364" s="429">
        <f t="shared" si="330"/>
        <v>38</v>
      </c>
      <c r="BC364" s="430" t="str">
        <f t="shared" si="331"/>
        <v>D</v>
      </c>
      <c r="BD364" s="430" t="str">
        <f t="shared" si="332"/>
        <v>4</v>
      </c>
      <c r="BE364" s="686"/>
      <c r="BF364" s="425">
        <f>'STUDENT PROFILE'!$A$40</f>
        <v>34</v>
      </c>
      <c r="BG364" s="436" t="str">
        <f>'STUDENT PROFILE'!$C$40</f>
        <v>Charu</v>
      </c>
      <c r="BH364" s="427">
        <f>'STUDENT PROFILE'!$D$40</f>
        <v>3064</v>
      </c>
      <c r="BI364" s="428">
        <v>4</v>
      </c>
      <c r="BJ364" s="428">
        <v>4</v>
      </c>
      <c r="BK364" s="428">
        <v>4</v>
      </c>
      <c r="BL364" s="428"/>
      <c r="BM364" s="428"/>
      <c r="BN364" s="428">
        <v>18</v>
      </c>
      <c r="BO364" s="429">
        <f t="shared" si="333"/>
        <v>30</v>
      </c>
      <c r="BP364" s="429">
        <f t="shared" si="334"/>
        <v>38</v>
      </c>
      <c r="BQ364" s="430" t="str">
        <f t="shared" si="335"/>
        <v>D</v>
      </c>
      <c r="BR364" s="430" t="str">
        <f t="shared" si="336"/>
        <v>4</v>
      </c>
      <c r="BS364" s="686"/>
      <c r="BT364" s="430">
        <f>'STUDENT PROFILE'!$A$40</f>
        <v>34</v>
      </c>
      <c r="BU364" s="473" t="str">
        <f>'STUDENT PROFILE'!$C$40</f>
        <v>Charu</v>
      </c>
      <c r="BV364" s="430">
        <f>'STUDENT PROFILE'!$D$40</f>
        <v>3064</v>
      </c>
      <c r="BW364" s="435">
        <v>40</v>
      </c>
      <c r="BX364" s="429">
        <f t="shared" si="337"/>
        <v>36</v>
      </c>
      <c r="BY364" s="429">
        <f t="shared" si="338"/>
        <v>40</v>
      </c>
      <c r="BZ364" s="430" t="str">
        <f t="shared" si="339"/>
        <v>D</v>
      </c>
      <c r="CA364" s="430" t="str">
        <f t="shared" si="340"/>
        <v>4</v>
      </c>
      <c r="CB364" s="429">
        <f t="shared" si="341"/>
        <v>3.8</v>
      </c>
      <c r="CC364" s="429">
        <f t="shared" si="342"/>
        <v>3.8</v>
      </c>
      <c r="CD364" s="429">
        <f t="shared" si="343"/>
        <v>12</v>
      </c>
      <c r="CE364" s="430">
        <f t="shared" si="344"/>
        <v>20</v>
      </c>
      <c r="CF364" s="430" t="str">
        <f t="shared" si="345"/>
        <v>D</v>
      </c>
      <c r="CG364" s="686"/>
      <c r="CH364" s="425">
        <f>'STUDENT PROFILE'!$A$40</f>
        <v>34</v>
      </c>
      <c r="CI364" s="436" t="str">
        <f>'STUDENT PROFILE'!$C$40</f>
        <v>Charu</v>
      </c>
      <c r="CJ364" s="427">
        <f>'STUDENT PROFILE'!$D$40</f>
        <v>3064</v>
      </c>
      <c r="CK364" s="429">
        <f t="shared" si="303"/>
        <v>3.8</v>
      </c>
      <c r="CL364" s="429">
        <f t="shared" si="304"/>
        <v>3.8</v>
      </c>
      <c r="CM364" s="429">
        <f t="shared" si="305"/>
        <v>12</v>
      </c>
      <c r="CN364" s="430">
        <f t="shared" si="306"/>
        <v>20</v>
      </c>
      <c r="CO364" s="429">
        <f t="shared" si="307"/>
        <v>3.8</v>
      </c>
      <c r="CP364" s="429">
        <f t="shared" si="308"/>
        <v>3.8</v>
      </c>
      <c r="CQ364" s="429">
        <f t="shared" si="309"/>
        <v>12</v>
      </c>
      <c r="CR364" s="433">
        <f t="shared" si="310"/>
        <v>20</v>
      </c>
      <c r="CS364" s="433">
        <f t="shared" si="346"/>
        <v>38</v>
      </c>
      <c r="CT364" s="433">
        <f t="shared" si="347"/>
        <v>40</v>
      </c>
      <c r="CU364" s="430">
        <f t="shared" si="348"/>
        <v>40</v>
      </c>
      <c r="CV364" s="430" t="str">
        <f t="shared" si="349"/>
        <v>D</v>
      </c>
      <c r="CW364" s="430" t="str">
        <f t="shared" si="350"/>
        <v>4</v>
      </c>
      <c r="CX364" s="686"/>
      <c r="CY364" s="425">
        <f>'STUDENT PROFILE'!$A$40</f>
        <v>34</v>
      </c>
      <c r="CZ364" s="436" t="str">
        <f>'STUDENT PROFILE'!$C$40</f>
        <v>Charu</v>
      </c>
      <c r="DA364" s="427">
        <f>'STUDENT PROFILE'!$D$40</f>
        <v>3064</v>
      </c>
      <c r="DB364" s="429" t="str">
        <f t="shared" si="351"/>
        <v>D</v>
      </c>
      <c r="DC364" s="429" t="str">
        <f t="shared" si="352"/>
        <v>D</v>
      </c>
      <c r="DD364" s="429" t="str">
        <f t="shared" si="353"/>
        <v>D</v>
      </c>
      <c r="DE364" s="430" t="str">
        <f t="shared" si="354"/>
        <v>D</v>
      </c>
      <c r="DF364" s="429" t="str">
        <f t="shared" si="355"/>
        <v>D</v>
      </c>
      <c r="DG364" s="429" t="str">
        <f t="shared" si="356"/>
        <v>D</v>
      </c>
      <c r="DH364" s="429" t="str">
        <f t="shared" si="357"/>
        <v>D</v>
      </c>
      <c r="DI364" s="433" t="str">
        <f t="shared" si="358"/>
        <v>D</v>
      </c>
      <c r="DJ364" s="430" t="str">
        <f t="shared" si="359"/>
        <v>D</v>
      </c>
      <c r="DK364" s="430" t="str">
        <f t="shared" si="360"/>
        <v>D</v>
      </c>
      <c r="DL364" s="430" t="str">
        <f t="shared" si="361"/>
        <v>D</v>
      </c>
    </row>
    <row r="365" spans="1:116" ht="15" customHeight="1">
      <c r="A365" s="686"/>
      <c r="B365" s="425">
        <f>'STUDENT PROFILE'!$A$41</f>
        <v>35</v>
      </c>
      <c r="C365" s="438" t="str">
        <f>'STUDENT PROFILE'!$C$41</f>
        <v>Dinesh</v>
      </c>
      <c r="D365" s="427">
        <f>'STUDENT PROFILE'!$D$41</f>
        <v>3065</v>
      </c>
      <c r="E365" s="428">
        <v>4</v>
      </c>
      <c r="F365" s="428">
        <v>4</v>
      </c>
      <c r="G365" s="428">
        <v>4</v>
      </c>
      <c r="H365" s="428"/>
      <c r="I365" s="428"/>
      <c r="J365" s="428">
        <v>18</v>
      </c>
      <c r="K365" s="429">
        <f t="shared" si="312"/>
        <v>30</v>
      </c>
      <c r="L365" s="429">
        <f t="shared" si="313"/>
        <v>38</v>
      </c>
      <c r="M365" s="430" t="str">
        <f t="shared" si="314"/>
        <v>D</v>
      </c>
      <c r="N365" s="430" t="str">
        <f t="shared" si="315"/>
        <v>4</v>
      </c>
      <c r="O365" s="728"/>
      <c r="P365" s="425">
        <f>'STUDENT PROFILE'!$A$41</f>
        <v>35</v>
      </c>
      <c r="Q365" s="438" t="str">
        <f>'STUDENT PROFILE'!$C$41</f>
        <v>Dinesh</v>
      </c>
      <c r="R365" s="427">
        <f>'STUDENT PROFILE'!$D$41</f>
        <v>3065</v>
      </c>
      <c r="S365" s="428">
        <v>4</v>
      </c>
      <c r="T365" s="428">
        <v>4</v>
      </c>
      <c r="U365" s="428">
        <v>4</v>
      </c>
      <c r="V365" s="428"/>
      <c r="W365" s="428"/>
      <c r="X365" s="428">
        <v>18</v>
      </c>
      <c r="Y365" s="429">
        <f t="shared" si="316"/>
        <v>30</v>
      </c>
      <c r="Z365" s="429">
        <f t="shared" si="317"/>
        <v>38</v>
      </c>
      <c r="AA365" s="430" t="str">
        <f t="shared" si="318"/>
        <v>D</v>
      </c>
      <c r="AB365" s="430" t="str">
        <f t="shared" si="319"/>
        <v>4</v>
      </c>
      <c r="AC365" s="686"/>
      <c r="AD365" s="425">
        <f>'STUDENT PROFILE'!$A$41</f>
        <v>35</v>
      </c>
      <c r="AE365" s="438" t="str">
        <f>'STUDENT PROFILE'!$C$41</f>
        <v>Dinesh</v>
      </c>
      <c r="AF365" s="427">
        <f>'STUDENT PROFILE'!$D$41</f>
        <v>3065</v>
      </c>
      <c r="AG365" s="435">
        <v>40</v>
      </c>
      <c r="AH365" s="429">
        <f t="shared" si="320"/>
        <v>36</v>
      </c>
      <c r="AI365" s="429">
        <f t="shared" si="321"/>
        <v>40</v>
      </c>
      <c r="AJ365" s="430" t="str">
        <f t="shared" si="322"/>
        <v>D</v>
      </c>
      <c r="AK365" s="430" t="str">
        <f t="shared" si="323"/>
        <v>4</v>
      </c>
      <c r="AL365" s="429">
        <f t="shared" si="324"/>
        <v>3.8</v>
      </c>
      <c r="AM365" s="429">
        <f t="shared" si="325"/>
        <v>3.8</v>
      </c>
      <c r="AN365" s="429">
        <f t="shared" si="326"/>
        <v>12</v>
      </c>
      <c r="AO365" s="430">
        <f t="shared" si="327"/>
        <v>20</v>
      </c>
      <c r="AP365" s="430" t="str">
        <f t="shared" si="328"/>
        <v>D</v>
      </c>
      <c r="AQ365" s="686"/>
      <c r="AR365" s="425">
        <f>'STUDENT PROFILE'!$A$41</f>
        <v>35</v>
      </c>
      <c r="AS365" s="438" t="str">
        <f>'STUDENT PROFILE'!$C$41</f>
        <v>Dinesh</v>
      </c>
      <c r="AT365" s="427">
        <f>'STUDENT PROFILE'!$D$41</f>
        <v>3065</v>
      </c>
      <c r="AU365" s="428">
        <v>4</v>
      </c>
      <c r="AV365" s="428">
        <v>4</v>
      </c>
      <c r="AW365" s="428">
        <v>4</v>
      </c>
      <c r="AX365" s="428"/>
      <c r="AY365" s="428"/>
      <c r="AZ365" s="428">
        <v>18</v>
      </c>
      <c r="BA365" s="429">
        <f t="shared" si="329"/>
        <v>30</v>
      </c>
      <c r="BB365" s="429">
        <f t="shared" si="330"/>
        <v>38</v>
      </c>
      <c r="BC365" s="430" t="str">
        <f t="shared" si="331"/>
        <v>D</v>
      </c>
      <c r="BD365" s="430" t="str">
        <f t="shared" si="332"/>
        <v>4</v>
      </c>
      <c r="BE365" s="686"/>
      <c r="BF365" s="425">
        <f>'STUDENT PROFILE'!$A$41</f>
        <v>35</v>
      </c>
      <c r="BG365" s="438" t="str">
        <f>'STUDENT PROFILE'!$C$41</f>
        <v>Dinesh</v>
      </c>
      <c r="BH365" s="427">
        <f>'STUDENT PROFILE'!$D$41</f>
        <v>3065</v>
      </c>
      <c r="BI365" s="428">
        <v>4</v>
      </c>
      <c r="BJ365" s="428">
        <v>4</v>
      </c>
      <c r="BK365" s="428">
        <v>4</v>
      </c>
      <c r="BL365" s="428"/>
      <c r="BM365" s="428"/>
      <c r="BN365" s="428">
        <v>18</v>
      </c>
      <c r="BO365" s="429">
        <f t="shared" si="333"/>
        <v>30</v>
      </c>
      <c r="BP365" s="429">
        <f t="shared" si="334"/>
        <v>38</v>
      </c>
      <c r="BQ365" s="430" t="str">
        <f t="shared" si="335"/>
        <v>D</v>
      </c>
      <c r="BR365" s="430" t="str">
        <f t="shared" si="336"/>
        <v>4</v>
      </c>
      <c r="BS365" s="686"/>
      <c r="BT365" s="430">
        <f>'STUDENT PROFILE'!$A$41</f>
        <v>35</v>
      </c>
      <c r="BU365" s="473" t="str">
        <f>'STUDENT PROFILE'!$C$41</f>
        <v>Dinesh</v>
      </c>
      <c r="BV365" s="430">
        <f>'STUDENT PROFILE'!$D$41</f>
        <v>3065</v>
      </c>
      <c r="BW365" s="435">
        <v>40</v>
      </c>
      <c r="BX365" s="429">
        <f t="shared" si="337"/>
        <v>36</v>
      </c>
      <c r="BY365" s="429">
        <f t="shared" si="338"/>
        <v>40</v>
      </c>
      <c r="BZ365" s="430" t="str">
        <f t="shared" si="339"/>
        <v>D</v>
      </c>
      <c r="CA365" s="430" t="str">
        <f t="shared" si="340"/>
        <v>4</v>
      </c>
      <c r="CB365" s="429">
        <f t="shared" si="341"/>
        <v>3.8</v>
      </c>
      <c r="CC365" s="429">
        <f t="shared" si="342"/>
        <v>3.8</v>
      </c>
      <c r="CD365" s="429">
        <f t="shared" si="343"/>
        <v>12</v>
      </c>
      <c r="CE365" s="430">
        <f t="shared" si="344"/>
        <v>20</v>
      </c>
      <c r="CF365" s="430" t="str">
        <f t="shared" si="345"/>
        <v>D</v>
      </c>
      <c r="CG365" s="686"/>
      <c r="CH365" s="425">
        <f>'STUDENT PROFILE'!$A$41</f>
        <v>35</v>
      </c>
      <c r="CI365" s="438" t="str">
        <f>'STUDENT PROFILE'!$C$41</f>
        <v>Dinesh</v>
      </c>
      <c r="CJ365" s="427">
        <f>'STUDENT PROFILE'!$D$41</f>
        <v>3065</v>
      </c>
      <c r="CK365" s="429">
        <f t="shared" si="303"/>
        <v>3.8</v>
      </c>
      <c r="CL365" s="429">
        <f t="shared" si="304"/>
        <v>3.8</v>
      </c>
      <c r="CM365" s="429">
        <f t="shared" si="305"/>
        <v>12</v>
      </c>
      <c r="CN365" s="430">
        <f t="shared" si="306"/>
        <v>20</v>
      </c>
      <c r="CO365" s="429">
        <f t="shared" si="307"/>
        <v>3.8</v>
      </c>
      <c r="CP365" s="429">
        <f t="shared" si="308"/>
        <v>3.8</v>
      </c>
      <c r="CQ365" s="429">
        <f t="shared" si="309"/>
        <v>12</v>
      </c>
      <c r="CR365" s="433">
        <f t="shared" si="310"/>
        <v>20</v>
      </c>
      <c r="CS365" s="433">
        <f t="shared" si="346"/>
        <v>38</v>
      </c>
      <c r="CT365" s="433">
        <f t="shared" si="347"/>
        <v>40</v>
      </c>
      <c r="CU365" s="430">
        <f t="shared" si="348"/>
        <v>40</v>
      </c>
      <c r="CV365" s="430" t="str">
        <f t="shared" si="349"/>
        <v>D</v>
      </c>
      <c r="CW365" s="430" t="str">
        <f t="shared" si="350"/>
        <v>4</v>
      </c>
      <c r="CX365" s="686"/>
      <c r="CY365" s="425">
        <f>'STUDENT PROFILE'!$A$41</f>
        <v>35</v>
      </c>
      <c r="CZ365" s="438" t="str">
        <f>'STUDENT PROFILE'!$C$41</f>
        <v>Dinesh</v>
      </c>
      <c r="DA365" s="427">
        <f>'STUDENT PROFILE'!$D$41</f>
        <v>3065</v>
      </c>
      <c r="DB365" s="429" t="str">
        <f t="shared" si="351"/>
        <v>D</v>
      </c>
      <c r="DC365" s="429" t="str">
        <f t="shared" si="352"/>
        <v>D</v>
      </c>
      <c r="DD365" s="429" t="str">
        <f t="shared" si="353"/>
        <v>D</v>
      </c>
      <c r="DE365" s="430" t="str">
        <f t="shared" si="354"/>
        <v>D</v>
      </c>
      <c r="DF365" s="429" t="str">
        <f t="shared" si="355"/>
        <v>D</v>
      </c>
      <c r="DG365" s="429" t="str">
        <f t="shared" si="356"/>
        <v>D</v>
      </c>
      <c r="DH365" s="429" t="str">
        <f t="shared" si="357"/>
        <v>D</v>
      </c>
      <c r="DI365" s="433" t="str">
        <f t="shared" si="358"/>
        <v>D</v>
      </c>
      <c r="DJ365" s="430" t="str">
        <f t="shared" si="359"/>
        <v>D</v>
      </c>
      <c r="DK365" s="430" t="str">
        <f t="shared" si="360"/>
        <v>D</v>
      </c>
      <c r="DL365" s="430" t="str">
        <f t="shared" si="361"/>
        <v>D</v>
      </c>
    </row>
    <row r="366" spans="1:116" ht="15" customHeight="1">
      <c r="A366" s="686"/>
      <c r="B366" s="425">
        <f>'STUDENT PROFILE'!$A$42</f>
        <v>36</v>
      </c>
      <c r="C366" s="438" t="str">
        <f>'STUDENT PROFILE'!$C$42</f>
        <v>Aanand</v>
      </c>
      <c r="D366" s="427">
        <f>'STUDENT PROFILE'!$D$42</f>
        <v>2725</v>
      </c>
      <c r="E366" s="428">
        <v>4</v>
      </c>
      <c r="F366" s="428">
        <v>4</v>
      </c>
      <c r="G366" s="428">
        <v>4</v>
      </c>
      <c r="H366" s="428"/>
      <c r="I366" s="428"/>
      <c r="J366" s="428">
        <v>12</v>
      </c>
      <c r="K366" s="429">
        <f t="shared" si="312"/>
        <v>24</v>
      </c>
      <c r="L366" s="429">
        <f t="shared" si="313"/>
        <v>30</v>
      </c>
      <c r="M366" s="430" t="str">
        <f t="shared" si="314"/>
        <v>E1</v>
      </c>
      <c r="N366" s="430" t="str">
        <f t="shared" si="315"/>
        <v>2</v>
      </c>
      <c r="O366" s="728"/>
      <c r="P366" s="425">
        <f>'STUDENT PROFILE'!$A$42</f>
        <v>36</v>
      </c>
      <c r="Q366" s="438" t="str">
        <f>'STUDENT PROFILE'!$C$42</f>
        <v>Aanand</v>
      </c>
      <c r="R366" s="427">
        <f>'STUDENT PROFILE'!$D$42</f>
        <v>2725</v>
      </c>
      <c r="S366" s="428">
        <v>4</v>
      </c>
      <c r="T366" s="428">
        <v>4</v>
      </c>
      <c r="U366" s="428">
        <v>4</v>
      </c>
      <c r="V366" s="428"/>
      <c r="W366" s="428"/>
      <c r="X366" s="428">
        <v>12</v>
      </c>
      <c r="Y366" s="429">
        <f t="shared" si="316"/>
        <v>24</v>
      </c>
      <c r="Z366" s="429">
        <f t="shared" si="317"/>
        <v>30</v>
      </c>
      <c r="AA366" s="430" t="str">
        <f t="shared" si="318"/>
        <v>E1</v>
      </c>
      <c r="AB366" s="430" t="str">
        <f t="shared" si="319"/>
        <v>2</v>
      </c>
      <c r="AC366" s="686"/>
      <c r="AD366" s="425">
        <f>'STUDENT PROFILE'!$A$42</f>
        <v>36</v>
      </c>
      <c r="AE366" s="438" t="str">
        <f>'STUDENT PROFILE'!$C$42</f>
        <v>Aanand</v>
      </c>
      <c r="AF366" s="427">
        <f>'STUDENT PROFILE'!$D$42</f>
        <v>2725</v>
      </c>
      <c r="AG366" s="431">
        <v>32</v>
      </c>
      <c r="AH366" s="429">
        <f t="shared" si="320"/>
        <v>28.8</v>
      </c>
      <c r="AI366" s="429">
        <f t="shared" si="321"/>
        <v>32</v>
      </c>
      <c r="AJ366" s="430" t="str">
        <f t="shared" si="322"/>
        <v>E1</v>
      </c>
      <c r="AK366" s="430" t="str">
        <f t="shared" si="323"/>
        <v>2</v>
      </c>
      <c r="AL366" s="429">
        <f t="shared" si="324"/>
        <v>3</v>
      </c>
      <c r="AM366" s="429">
        <f t="shared" si="325"/>
        <v>3</v>
      </c>
      <c r="AN366" s="429">
        <f t="shared" si="326"/>
        <v>9.6</v>
      </c>
      <c r="AO366" s="430">
        <f t="shared" si="327"/>
        <v>16</v>
      </c>
      <c r="AP366" s="430" t="str">
        <f t="shared" si="328"/>
        <v>E1</v>
      </c>
      <c r="AQ366" s="686"/>
      <c r="AR366" s="425">
        <f>'STUDENT PROFILE'!$A$42</f>
        <v>36</v>
      </c>
      <c r="AS366" s="438" t="str">
        <f>'STUDENT PROFILE'!$C$42</f>
        <v>Aanand</v>
      </c>
      <c r="AT366" s="427">
        <f>'STUDENT PROFILE'!$D$42</f>
        <v>2725</v>
      </c>
      <c r="AU366" s="428">
        <v>4</v>
      </c>
      <c r="AV366" s="428">
        <v>4</v>
      </c>
      <c r="AW366" s="428">
        <v>4</v>
      </c>
      <c r="AX366" s="428"/>
      <c r="AY366" s="428"/>
      <c r="AZ366" s="428">
        <v>12</v>
      </c>
      <c r="BA366" s="429">
        <f t="shared" si="329"/>
        <v>24</v>
      </c>
      <c r="BB366" s="429">
        <f t="shared" si="330"/>
        <v>30</v>
      </c>
      <c r="BC366" s="430" t="str">
        <f t="shared" si="331"/>
        <v>E1</v>
      </c>
      <c r="BD366" s="430" t="str">
        <f t="shared" si="332"/>
        <v>2</v>
      </c>
      <c r="BE366" s="686"/>
      <c r="BF366" s="425">
        <f>'STUDENT PROFILE'!$A$42</f>
        <v>36</v>
      </c>
      <c r="BG366" s="438" t="str">
        <f>'STUDENT PROFILE'!$C$42</f>
        <v>Aanand</v>
      </c>
      <c r="BH366" s="427">
        <f>'STUDENT PROFILE'!$D$42</f>
        <v>2725</v>
      </c>
      <c r="BI366" s="428">
        <v>4</v>
      </c>
      <c r="BJ366" s="428">
        <v>4</v>
      </c>
      <c r="BK366" s="428">
        <v>4</v>
      </c>
      <c r="BL366" s="428"/>
      <c r="BM366" s="428"/>
      <c r="BN366" s="428">
        <v>12</v>
      </c>
      <c r="BO366" s="429">
        <f t="shared" si="333"/>
        <v>24</v>
      </c>
      <c r="BP366" s="429">
        <f t="shared" si="334"/>
        <v>30</v>
      </c>
      <c r="BQ366" s="430" t="str">
        <f t="shared" si="335"/>
        <v>E1</v>
      </c>
      <c r="BR366" s="430" t="str">
        <f t="shared" si="336"/>
        <v>2</v>
      </c>
      <c r="BS366" s="686"/>
      <c r="BT366" s="430">
        <f>'STUDENT PROFILE'!$A$42</f>
        <v>36</v>
      </c>
      <c r="BU366" s="473" t="str">
        <f>'STUDENT PROFILE'!$C$42</f>
        <v>Aanand</v>
      </c>
      <c r="BV366" s="430">
        <f>'STUDENT PROFILE'!$D$42</f>
        <v>2725</v>
      </c>
      <c r="BW366" s="431">
        <v>32</v>
      </c>
      <c r="BX366" s="429">
        <f t="shared" si="337"/>
        <v>29</v>
      </c>
      <c r="BY366" s="429">
        <f t="shared" si="338"/>
        <v>32</v>
      </c>
      <c r="BZ366" s="430" t="str">
        <f t="shared" si="339"/>
        <v>E1</v>
      </c>
      <c r="CA366" s="430" t="str">
        <f t="shared" si="340"/>
        <v>2</v>
      </c>
      <c r="CB366" s="429">
        <f t="shared" si="341"/>
        <v>3</v>
      </c>
      <c r="CC366" s="429">
        <f t="shared" si="342"/>
        <v>3</v>
      </c>
      <c r="CD366" s="429">
        <f t="shared" si="343"/>
        <v>9.6</v>
      </c>
      <c r="CE366" s="430">
        <f t="shared" si="344"/>
        <v>16</v>
      </c>
      <c r="CF366" s="430" t="str">
        <f t="shared" si="345"/>
        <v>E1</v>
      </c>
      <c r="CG366" s="686"/>
      <c r="CH366" s="425">
        <f>'STUDENT PROFILE'!$A$42</f>
        <v>36</v>
      </c>
      <c r="CI366" s="438" t="str">
        <f>'STUDENT PROFILE'!$C$42</f>
        <v>Aanand</v>
      </c>
      <c r="CJ366" s="427">
        <f>'STUDENT PROFILE'!$D$42</f>
        <v>2725</v>
      </c>
      <c r="CK366" s="429">
        <f t="shared" si="303"/>
        <v>3</v>
      </c>
      <c r="CL366" s="429">
        <f t="shared" si="304"/>
        <v>3</v>
      </c>
      <c r="CM366" s="429">
        <f t="shared" si="305"/>
        <v>9.6</v>
      </c>
      <c r="CN366" s="430">
        <f t="shared" si="306"/>
        <v>16</v>
      </c>
      <c r="CO366" s="429">
        <f t="shared" si="307"/>
        <v>3</v>
      </c>
      <c r="CP366" s="429">
        <f t="shared" si="308"/>
        <v>3</v>
      </c>
      <c r="CQ366" s="429">
        <f t="shared" si="309"/>
        <v>9.6</v>
      </c>
      <c r="CR366" s="433">
        <f t="shared" si="310"/>
        <v>16</v>
      </c>
      <c r="CS366" s="433">
        <f t="shared" si="346"/>
        <v>30</v>
      </c>
      <c r="CT366" s="433">
        <f t="shared" si="347"/>
        <v>32</v>
      </c>
      <c r="CU366" s="430">
        <f t="shared" si="348"/>
        <v>32</v>
      </c>
      <c r="CV366" s="430" t="str">
        <f t="shared" si="349"/>
        <v>E1</v>
      </c>
      <c r="CW366" s="430" t="str">
        <f t="shared" si="350"/>
        <v>2</v>
      </c>
      <c r="CX366" s="686"/>
      <c r="CY366" s="425">
        <f>'STUDENT PROFILE'!$A$42</f>
        <v>36</v>
      </c>
      <c r="CZ366" s="438" t="str">
        <f>'STUDENT PROFILE'!$C$42</f>
        <v>Aanand</v>
      </c>
      <c r="DA366" s="427">
        <f>'STUDENT PROFILE'!$D$42</f>
        <v>2725</v>
      </c>
      <c r="DB366" s="429" t="str">
        <f t="shared" si="351"/>
        <v>E1</v>
      </c>
      <c r="DC366" s="429" t="str">
        <f t="shared" si="352"/>
        <v>E1</v>
      </c>
      <c r="DD366" s="429" t="str">
        <f t="shared" si="353"/>
        <v>E1</v>
      </c>
      <c r="DE366" s="430" t="str">
        <f t="shared" si="354"/>
        <v>E1</v>
      </c>
      <c r="DF366" s="429" t="str">
        <f t="shared" si="355"/>
        <v>E1</v>
      </c>
      <c r="DG366" s="429" t="str">
        <f t="shared" si="356"/>
        <v>E1</v>
      </c>
      <c r="DH366" s="429" t="str">
        <f t="shared" si="357"/>
        <v>E1</v>
      </c>
      <c r="DI366" s="433" t="str">
        <f t="shared" si="358"/>
        <v>E1</v>
      </c>
      <c r="DJ366" s="430" t="str">
        <f t="shared" si="359"/>
        <v>E1</v>
      </c>
      <c r="DK366" s="430" t="str">
        <f t="shared" si="360"/>
        <v>E1</v>
      </c>
      <c r="DL366" s="430" t="str">
        <f t="shared" si="361"/>
        <v>E1</v>
      </c>
    </row>
    <row r="367" spans="1:116" ht="15" customHeight="1">
      <c r="A367" s="686"/>
      <c r="B367" s="425">
        <f>'STUDENT PROFILE'!$A$43</f>
        <v>37</v>
      </c>
      <c r="C367" s="438" t="str">
        <f>'STUDENT PROFILE'!$C$43</f>
        <v>Rahul</v>
      </c>
      <c r="D367" s="427">
        <f>'STUDENT PROFILE'!$D$43</f>
        <v>2733</v>
      </c>
      <c r="E367" s="428">
        <v>4</v>
      </c>
      <c r="F367" s="428">
        <v>4</v>
      </c>
      <c r="G367" s="428">
        <v>4</v>
      </c>
      <c r="H367" s="428"/>
      <c r="I367" s="428"/>
      <c r="J367" s="428">
        <v>12</v>
      </c>
      <c r="K367" s="429">
        <f t="shared" si="312"/>
        <v>24</v>
      </c>
      <c r="L367" s="429">
        <f t="shared" si="313"/>
        <v>30</v>
      </c>
      <c r="M367" s="430" t="str">
        <f t="shared" si="314"/>
        <v>E1</v>
      </c>
      <c r="N367" s="430" t="str">
        <f t="shared" si="315"/>
        <v>2</v>
      </c>
      <c r="O367" s="728"/>
      <c r="P367" s="425">
        <f>'STUDENT PROFILE'!$A$43</f>
        <v>37</v>
      </c>
      <c r="Q367" s="438" t="str">
        <f>'STUDENT PROFILE'!$C$43</f>
        <v>Rahul</v>
      </c>
      <c r="R367" s="427">
        <f>'STUDENT PROFILE'!$D$43</f>
        <v>2733</v>
      </c>
      <c r="S367" s="428">
        <v>4</v>
      </c>
      <c r="T367" s="428">
        <v>4</v>
      </c>
      <c r="U367" s="428">
        <v>4</v>
      </c>
      <c r="V367" s="428"/>
      <c r="W367" s="428"/>
      <c r="X367" s="428">
        <v>12</v>
      </c>
      <c r="Y367" s="429">
        <f t="shared" si="316"/>
        <v>24</v>
      </c>
      <c r="Z367" s="429">
        <f t="shared" si="317"/>
        <v>30</v>
      </c>
      <c r="AA367" s="430" t="str">
        <f t="shared" si="318"/>
        <v>E1</v>
      </c>
      <c r="AB367" s="430" t="str">
        <f t="shared" si="319"/>
        <v>2</v>
      </c>
      <c r="AC367" s="686"/>
      <c r="AD367" s="425">
        <f>'STUDENT PROFILE'!$A$43</f>
        <v>37</v>
      </c>
      <c r="AE367" s="438" t="str">
        <f>'STUDENT PROFILE'!$C$43</f>
        <v>Rahul</v>
      </c>
      <c r="AF367" s="427">
        <f>'STUDENT PROFILE'!$D$43</f>
        <v>2733</v>
      </c>
      <c r="AG367" s="431">
        <v>32</v>
      </c>
      <c r="AH367" s="429">
        <f t="shared" si="320"/>
        <v>28.8</v>
      </c>
      <c r="AI367" s="429">
        <f t="shared" si="321"/>
        <v>32</v>
      </c>
      <c r="AJ367" s="430" t="str">
        <f t="shared" si="322"/>
        <v>E1</v>
      </c>
      <c r="AK367" s="430" t="str">
        <f t="shared" si="323"/>
        <v>2</v>
      </c>
      <c r="AL367" s="429">
        <f t="shared" si="324"/>
        <v>3</v>
      </c>
      <c r="AM367" s="429">
        <f t="shared" si="325"/>
        <v>3</v>
      </c>
      <c r="AN367" s="429">
        <f t="shared" si="326"/>
        <v>9.6</v>
      </c>
      <c r="AO367" s="430">
        <f t="shared" si="327"/>
        <v>16</v>
      </c>
      <c r="AP367" s="430" t="str">
        <f t="shared" si="328"/>
        <v>E1</v>
      </c>
      <c r="AQ367" s="686"/>
      <c r="AR367" s="425">
        <f>'STUDENT PROFILE'!$A$43</f>
        <v>37</v>
      </c>
      <c r="AS367" s="438" t="str">
        <f>'STUDENT PROFILE'!$C$43</f>
        <v>Rahul</v>
      </c>
      <c r="AT367" s="427">
        <f>'STUDENT PROFILE'!$D$43</f>
        <v>2733</v>
      </c>
      <c r="AU367" s="428">
        <v>4</v>
      </c>
      <c r="AV367" s="428">
        <v>4</v>
      </c>
      <c r="AW367" s="428">
        <v>4</v>
      </c>
      <c r="AX367" s="428"/>
      <c r="AY367" s="428"/>
      <c r="AZ367" s="428">
        <v>12</v>
      </c>
      <c r="BA367" s="429">
        <f t="shared" si="329"/>
        <v>24</v>
      </c>
      <c r="BB367" s="429">
        <f t="shared" si="330"/>
        <v>30</v>
      </c>
      <c r="BC367" s="430" t="str">
        <f t="shared" si="331"/>
        <v>E1</v>
      </c>
      <c r="BD367" s="430" t="str">
        <f t="shared" si="332"/>
        <v>2</v>
      </c>
      <c r="BE367" s="686"/>
      <c r="BF367" s="425">
        <f>'STUDENT PROFILE'!$A$43</f>
        <v>37</v>
      </c>
      <c r="BG367" s="438" t="str">
        <f>'STUDENT PROFILE'!$C$43</f>
        <v>Rahul</v>
      </c>
      <c r="BH367" s="427">
        <f>'STUDENT PROFILE'!$D$43</f>
        <v>2733</v>
      </c>
      <c r="BI367" s="428">
        <v>4</v>
      </c>
      <c r="BJ367" s="428">
        <v>4</v>
      </c>
      <c r="BK367" s="428">
        <v>4</v>
      </c>
      <c r="BL367" s="428"/>
      <c r="BM367" s="428"/>
      <c r="BN367" s="428">
        <v>12</v>
      </c>
      <c r="BO367" s="429">
        <f t="shared" si="333"/>
        <v>24</v>
      </c>
      <c r="BP367" s="429">
        <f t="shared" si="334"/>
        <v>30</v>
      </c>
      <c r="BQ367" s="430" t="str">
        <f t="shared" si="335"/>
        <v>E1</v>
      </c>
      <c r="BR367" s="430" t="str">
        <f t="shared" si="336"/>
        <v>2</v>
      </c>
      <c r="BS367" s="686"/>
      <c r="BT367" s="430">
        <f>'STUDENT PROFILE'!$A$43</f>
        <v>37</v>
      </c>
      <c r="BU367" s="473" t="str">
        <f>'STUDENT PROFILE'!$C$43</f>
        <v>Rahul</v>
      </c>
      <c r="BV367" s="430">
        <f>'STUDENT PROFILE'!$D$43</f>
        <v>2733</v>
      </c>
      <c r="BW367" s="431">
        <v>32</v>
      </c>
      <c r="BX367" s="429">
        <f t="shared" si="337"/>
        <v>29</v>
      </c>
      <c r="BY367" s="429">
        <f t="shared" si="338"/>
        <v>32</v>
      </c>
      <c r="BZ367" s="430" t="str">
        <f t="shared" si="339"/>
        <v>E1</v>
      </c>
      <c r="CA367" s="430" t="str">
        <f t="shared" si="340"/>
        <v>2</v>
      </c>
      <c r="CB367" s="429">
        <f t="shared" si="341"/>
        <v>3</v>
      </c>
      <c r="CC367" s="429">
        <f t="shared" si="342"/>
        <v>3</v>
      </c>
      <c r="CD367" s="429">
        <f t="shared" si="343"/>
        <v>9.6</v>
      </c>
      <c r="CE367" s="430">
        <f t="shared" si="344"/>
        <v>16</v>
      </c>
      <c r="CF367" s="430" t="str">
        <f t="shared" si="345"/>
        <v>E1</v>
      </c>
      <c r="CG367" s="686"/>
      <c r="CH367" s="425">
        <f>'STUDENT PROFILE'!$A$43</f>
        <v>37</v>
      </c>
      <c r="CI367" s="438" t="str">
        <f>'STUDENT PROFILE'!$C$43</f>
        <v>Rahul</v>
      </c>
      <c r="CJ367" s="427">
        <f>'STUDENT PROFILE'!$D$43</f>
        <v>2733</v>
      </c>
      <c r="CK367" s="429">
        <f t="shared" si="303"/>
        <v>3</v>
      </c>
      <c r="CL367" s="429">
        <f t="shared" si="304"/>
        <v>3</v>
      </c>
      <c r="CM367" s="429">
        <f t="shared" si="305"/>
        <v>9.6</v>
      </c>
      <c r="CN367" s="430">
        <f t="shared" si="306"/>
        <v>16</v>
      </c>
      <c r="CO367" s="429">
        <f t="shared" si="307"/>
        <v>3</v>
      </c>
      <c r="CP367" s="429">
        <f t="shared" si="308"/>
        <v>3</v>
      </c>
      <c r="CQ367" s="429">
        <f t="shared" si="309"/>
        <v>9.6</v>
      </c>
      <c r="CR367" s="433">
        <f t="shared" si="310"/>
        <v>16</v>
      </c>
      <c r="CS367" s="433">
        <f t="shared" si="346"/>
        <v>30</v>
      </c>
      <c r="CT367" s="433">
        <f t="shared" si="347"/>
        <v>32</v>
      </c>
      <c r="CU367" s="430">
        <f t="shared" si="348"/>
        <v>32</v>
      </c>
      <c r="CV367" s="430" t="str">
        <f t="shared" si="349"/>
        <v>E1</v>
      </c>
      <c r="CW367" s="430" t="str">
        <f t="shared" si="350"/>
        <v>2</v>
      </c>
      <c r="CX367" s="686"/>
      <c r="CY367" s="425">
        <f>'STUDENT PROFILE'!$A$43</f>
        <v>37</v>
      </c>
      <c r="CZ367" s="438" t="str">
        <f>'STUDENT PROFILE'!$C$43</f>
        <v>Rahul</v>
      </c>
      <c r="DA367" s="427">
        <f>'STUDENT PROFILE'!$D$43</f>
        <v>2733</v>
      </c>
      <c r="DB367" s="429" t="str">
        <f t="shared" si="351"/>
        <v>E1</v>
      </c>
      <c r="DC367" s="429" t="str">
        <f t="shared" si="352"/>
        <v>E1</v>
      </c>
      <c r="DD367" s="429" t="str">
        <f t="shared" si="353"/>
        <v>E1</v>
      </c>
      <c r="DE367" s="430" t="str">
        <f t="shared" si="354"/>
        <v>E1</v>
      </c>
      <c r="DF367" s="429" t="str">
        <f t="shared" si="355"/>
        <v>E1</v>
      </c>
      <c r="DG367" s="429" t="str">
        <f t="shared" si="356"/>
        <v>E1</v>
      </c>
      <c r="DH367" s="429" t="str">
        <f t="shared" si="357"/>
        <v>E1</v>
      </c>
      <c r="DI367" s="433" t="str">
        <f t="shared" si="358"/>
        <v>E1</v>
      </c>
      <c r="DJ367" s="430" t="str">
        <f t="shared" si="359"/>
        <v>E1</v>
      </c>
      <c r="DK367" s="430" t="str">
        <f t="shared" si="360"/>
        <v>E1</v>
      </c>
      <c r="DL367" s="430" t="str">
        <f t="shared" si="361"/>
        <v>E1</v>
      </c>
    </row>
    <row r="368" spans="1:116" ht="15" customHeight="1">
      <c r="A368" s="686"/>
      <c r="B368" s="425">
        <f>'STUDENT PROFILE'!$A$44</f>
        <v>38</v>
      </c>
      <c r="C368" s="438" t="str">
        <f>'STUDENT PROFILE'!$C$44</f>
        <v>Nidhi Yadav</v>
      </c>
      <c r="D368" s="427">
        <f>'STUDENT PROFILE'!$D$44</f>
        <v>2755</v>
      </c>
      <c r="E368" s="428">
        <v>4</v>
      </c>
      <c r="F368" s="428">
        <v>4</v>
      </c>
      <c r="G368" s="428">
        <v>4</v>
      </c>
      <c r="H368" s="428"/>
      <c r="I368" s="428"/>
      <c r="J368" s="428">
        <v>12</v>
      </c>
      <c r="K368" s="429">
        <f t="shared" si="312"/>
        <v>24</v>
      </c>
      <c r="L368" s="429">
        <f t="shared" si="313"/>
        <v>30</v>
      </c>
      <c r="M368" s="430" t="str">
        <f t="shared" si="314"/>
        <v>E1</v>
      </c>
      <c r="N368" s="430" t="str">
        <f t="shared" si="315"/>
        <v>2</v>
      </c>
      <c r="O368" s="728"/>
      <c r="P368" s="425">
        <f>'STUDENT PROFILE'!$A$44</f>
        <v>38</v>
      </c>
      <c r="Q368" s="438" t="str">
        <f>'STUDENT PROFILE'!$C$44</f>
        <v>Nidhi Yadav</v>
      </c>
      <c r="R368" s="427">
        <f>'STUDENT PROFILE'!$D$44</f>
        <v>2755</v>
      </c>
      <c r="S368" s="428">
        <v>4</v>
      </c>
      <c r="T368" s="428">
        <v>4</v>
      </c>
      <c r="U368" s="428">
        <v>4</v>
      </c>
      <c r="V368" s="428"/>
      <c r="W368" s="428"/>
      <c r="X368" s="428">
        <v>12</v>
      </c>
      <c r="Y368" s="429">
        <f t="shared" si="316"/>
        <v>24</v>
      </c>
      <c r="Z368" s="429">
        <f t="shared" si="317"/>
        <v>30</v>
      </c>
      <c r="AA368" s="430" t="str">
        <f t="shared" si="318"/>
        <v>E1</v>
      </c>
      <c r="AB368" s="430" t="str">
        <f t="shared" si="319"/>
        <v>2</v>
      </c>
      <c r="AC368" s="686"/>
      <c r="AD368" s="425">
        <f>'STUDENT PROFILE'!$A$44</f>
        <v>38</v>
      </c>
      <c r="AE368" s="438" t="str">
        <f>'STUDENT PROFILE'!$C$44</f>
        <v>Nidhi Yadav</v>
      </c>
      <c r="AF368" s="427">
        <f>'STUDENT PROFILE'!$D$44</f>
        <v>2755</v>
      </c>
      <c r="AG368" s="431">
        <v>32</v>
      </c>
      <c r="AH368" s="429">
        <f t="shared" si="320"/>
        <v>28.8</v>
      </c>
      <c r="AI368" s="429">
        <f t="shared" si="321"/>
        <v>32</v>
      </c>
      <c r="AJ368" s="430" t="str">
        <f t="shared" si="322"/>
        <v>E1</v>
      </c>
      <c r="AK368" s="430" t="str">
        <f t="shared" si="323"/>
        <v>2</v>
      </c>
      <c r="AL368" s="429">
        <f t="shared" si="324"/>
        <v>3</v>
      </c>
      <c r="AM368" s="429">
        <f t="shared" si="325"/>
        <v>3</v>
      </c>
      <c r="AN368" s="429">
        <f t="shared" si="326"/>
        <v>9.6</v>
      </c>
      <c r="AO368" s="430">
        <f t="shared" si="327"/>
        <v>16</v>
      </c>
      <c r="AP368" s="430" t="str">
        <f t="shared" si="328"/>
        <v>E1</v>
      </c>
      <c r="AQ368" s="686"/>
      <c r="AR368" s="425">
        <f>'STUDENT PROFILE'!$A$44</f>
        <v>38</v>
      </c>
      <c r="AS368" s="438" t="str">
        <f>'STUDENT PROFILE'!$C$44</f>
        <v>Nidhi Yadav</v>
      </c>
      <c r="AT368" s="427">
        <f>'STUDENT PROFILE'!$D$44</f>
        <v>2755</v>
      </c>
      <c r="AU368" s="428">
        <v>4</v>
      </c>
      <c r="AV368" s="428">
        <v>4</v>
      </c>
      <c r="AW368" s="428">
        <v>4</v>
      </c>
      <c r="AX368" s="428"/>
      <c r="AY368" s="428"/>
      <c r="AZ368" s="428">
        <v>12</v>
      </c>
      <c r="BA368" s="429">
        <f t="shared" si="329"/>
        <v>24</v>
      </c>
      <c r="BB368" s="429">
        <f t="shared" si="330"/>
        <v>30</v>
      </c>
      <c r="BC368" s="430" t="str">
        <f t="shared" si="331"/>
        <v>E1</v>
      </c>
      <c r="BD368" s="430" t="str">
        <f t="shared" si="332"/>
        <v>2</v>
      </c>
      <c r="BE368" s="686"/>
      <c r="BF368" s="425">
        <f>'STUDENT PROFILE'!$A$44</f>
        <v>38</v>
      </c>
      <c r="BG368" s="438" t="str">
        <f>'STUDENT PROFILE'!$C$44</f>
        <v>Nidhi Yadav</v>
      </c>
      <c r="BH368" s="427">
        <f>'STUDENT PROFILE'!$D$44</f>
        <v>2755</v>
      </c>
      <c r="BI368" s="428">
        <v>4</v>
      </c>
      <c r="BJ368" s="428">
        <v>4</v>
      </c>
      <c r="BK368" s="428">
        <v>4</v>
      </c>
      <c r="BL368" s="428"/>
      <c r="BM368" s="428"/>
      <c r="BN368" s="428">
        <v>12</v>
      </c>
      <c r="BO368" s="429">
        <f t="shared" si="333"/>
        <v>24</v>
      </c>
      <c r="BP368" s="429">
        <f t="shared" si="334"/>
        <v>30</v>
      </c>
      <c r="BQ368" s="430" t="str">
        <f t="shared" si="335"/>
        <v>E1</v>
      </c>
      <c r="BR368" s="430" t="str">
        <f t="shared" si="336"/>
        <v>2</v>
      </c>
      <c r="BS368" s="686"/>
      <c r="BT368" s="430">
        <f>'STUDENT PROFILE'!$A$44</f>
        <v>38</v>
      </c>
      <c r="BU368" s="473" t="str">
        <f>'STUDENT PROFILE'!$C$44</f>
        <v>Nidhi Yadav</v>
      </c>
      <c r="BV368" s="430">
        <f>'STUDENT PROFILE'!$D$44</f>
        <v>2755</v>
      </c>
      <c r="BW368" s="431">
        <v>32</v>
      </c>
      <c r="BX368" s="429">
        <f t="shared" si="337"/>
        <v>29</v>
      </c>
      <c r="BY368" s="429">
        <f t="shared" si="338"/>
        <v>32</v>
      </c>
      <c r="BZ368" s="430" t="str">
        <f t="shared" si="339"/>
        <v>E1</v>
      </c>
      <c r="CA368" s="430" t="str">
        <f t="shared" si="340"/>
        <v>2</v>
      </c>
      <c r="CB368" s="429">
        <f t="shared" si="341"/>
        <v>3</v>
      </c>
      <c r="CC368" s="429">
        <f t="shared" si="342"/>
        <v>3</v>
      </c>
      <c r="CD368" s="429">
        <f t="shared" si="343"/>
        <v>9.6</v>
      </c>
      <c r="CE368" s="430">
        <f t="shared" si="344"/>
        <v>16</v>
      </c>
      <c r="CF368" s="430" t="str">
        <f t="shared" si="345"/>
        <v>E1</v>
      </c>
      <c r="CG368" s="686"/>
      <c r="CH368" s="425">
        <f>'STUDENT PROFILE'!$A$44</f>
        <v>38</v>
      </c>
      <c r="CI368" s="438" t="str">
        <f>'STUDENT PROFILE'!$C$44</f>
        <v>Nidhi Yadav</v>
      </c>
      <c r="CJ368" s="427">
        <f>'STUDENT PROFILE'!$D$44</f>
        <v>2755</v>
      </c>
      <c r="CK368" s="429">
        <f t="shared" si="303"/>
        <v>3</v>
      </c>
      <c r="CL368" s="429">
        <f t="shared" si="304"/>
        <v>3</v>
      </c>
      <c r="CM368" s="429">
        <f t="shared" si="305"/>
        <v>9.6</v>
      </c>
      <c r="CN368" s="430">
        <f t="shared" si="306"/>
        <v>16</v>
      </c>
      <c r="CO368" s="429">
        <f t="shared" si="307"/>
        <v>3</v>
      </c>
      <c r="CP368" s="429">
        <f t="shared" si="308"/>
        <v>3</v>
      </c>
      <c r="CQ368" s="429">
        <f t="shared" si="309"/>
        <v>9.6</v>
      </c>
      <c r="CR368" s="433">
        <f t="shared" si="310"/>
        <v>16</v>
      </c>
      <c r="CS368" s="433">
        <f t="shared" si="346"/>
        <v>30</v>
      </c>
      <c r="CT368" s="433">
        <f t="shared" si="347"/>
        <v>32</v>
      </c>
      <c r="CU368" s="430">
        <f t="shared" si="348"/>
        <v>32</v>
      </c>
      <c r="CV368" s="430" t="str">
        <f t="shared" si="349"/>
        <v>E1</v>
      </c>
      <c r="CW368" s="430" t="str">
        <f t="shared" si="350"/>
        <v>2</v>
      </c>
      <c r="CX368" s="686"/>
      <c r="CY368" s="425">
        <f>'STUDENT PROFILE'!$A$44</f>
        <v>38</v>
      </c>
      <c r="CZ368" s="438" t="str">
        <f>'STUDENT PROFILE'!$C$44</f>
        <v>Nidhi Yadav</v>
      </c>
      <c r="DA368" s="427">
        <f>'STUDENT PROFILE'!$D$44</f>
        <v>2755</v>
      </c>
      <c r="DB368" s="429" t="str">
        <f t="shared" si="351"/>
        <v>E1</v>
      </c>
      <c r="DC368" s="429" t="str">
        <f t="shared" si="352"/>
        <v>E1</v>
      </c>
      <c r="DD368" s="429" t="str">
        <f t="shared" si="353"/>
        <v>E1</v>
      </c>
      <c r="DE368" s="430" t="str">
        <f t="shared" si="354"/>
        <v>E1</v>
      </c>
      <c r="DF368" s="429" t="str">
        <f t="shared" si="355"/>
        <v>E1</v>
      </c>
      <c r="DG368" s="429" t="str">
        <f t="shared" si="356"/>
        <v>E1</v>
      </c>
      <c r="DH368" s="429" t="str">
        <f t="shared" si="357"/>
        <v>E1</v>
      </c>
      <c r="DI368" s="433" t="str">
        <f t="shared" si="358"/>
        <v>E1</v>
      </c>
      <c r="DJ368" s="430" t="str">
        <f t="shared" si="359"/>
        <v>E1</v>
      </c>
      <c r="DK368" s="430" t="str">
        <f t="shared" si="360"/>
        <v>E1</v>
      </c>
      <c r="DL368" s="430" t="str">
        <f t="shared" si="361"/>
        <v>E1</v>
      </c>
    </row>
    <row r="369" spans="1:116" ht="15" customHeight="1">
      <c r="A369" s="686"/>
      <c r="B369" s="425">
        <f>'STUDENT PROFILE'!$A$45</f>
        <v>39</v>
      </c>
      <c r="C369" s="438" t="str">
        <f>'STUDENT PROFILE'!$C$45</f>
        <v>Chanchal</v>
      </c>
      <c r="D369" s="427">
        <f>'STUDENT PROFILE'!$D$45</f>
        <v>2757</v>
      </c>
      <c r="E369" s="428">
        <v>4</v>
      </c>
      <c r="F369" s="428">
        <v>4</v>
      </c>
      <c r="G369" s="428">
        <v>4</v>
      </c>
      <c r="H369" s="428"/>
      <c r="I369" s="428"/>
      <c r="J369" s="428">
        <v>12</v>
      </c>
      <c r="K369" s="429">
        <f t="shared" si="312"/>
        <v>24</v>
      </c>
      <c r="L369" s="429">
        <f t="shared" si="313"/>
        <v>30</v>
      </c>
      <c r="M369" s="430" t="str">
        <f t="shared" si="314"/>
        <v>E1</v>
      </c>
      <c r="N369" s="430" t="str">
        <f t="shared" si="315"/>
        <v>2</v>
      </c>
      <c r="O369" s="728"/>
      <c r="P369" s="425">
        <f>'STUDENT PROFILE'!$A$45</f>
        <v>39</v>
      </c>
      <c r="Q369" s="438" t="str">
        <f>'STUDENT PROFILE'!$C$45</f>
        <v>Chanchal</v>
      </c>
      <c r="R369" s="427">
        <f>'STUDENT PROFILE'!$D$45</f>
        <v>2757</v>
      </c>
      <c r="S369" s="428">
        <v>4</v>
      </c>
      <c r="T369" s="428">
        <v>4</v>
      </c>
      <c r="U369" s="428">
        <v>4</v>
      </c>
      <c r="V369" s="428"/>
      <c r="W369" s="428"/>
      <c r="X369" s="428">
        <v>12</v>
      </c>
      <c r="Y369" s="429">
        <f t="shared" si="316"/>
        <v>24</v>
      </c>
      <c r="Z369" s="429">
        <f t="shared" si="317"/>
        <v>30</v>
      </c>
      <c r="AA369" s="430" t="str">
        <f t="shared" si="318"/>
        <v>E1</v>
      </c>
      <c r="AB369" s="430" t="str">
        <f t="shared" si="319"/>
        <v>2</v>
      </c>
      <c r="AC369" s="686"/>
      <c r="AD369" s="425">
        <f>'STUDENT PROFILE'!$A$45</f>
        <v>39</v>
      </c>
      <c r="AE369" s="438" t="str">
        <f>'STUDENT PROFILE'!$C$45</f>
        <v>Chanchal</v>
      </c>
      <c r="AF369" s="427">
        <f>'STUDENT PROFILE'!$D$45</f>
        <v>2757</v>
      </c>
      <c r="AG369" s="431">
        <v>32</v>
      </c>
      <c r="AH369" s="429">
        <f t="shared" si="320"/>
        <v>28.8</v>
      </c>
      <c r="AI369" s="429">
        <f t="shared" si="321"/>
        <v>32</v>
      </c>
      <c r="AJ369" s="430" t="str">
        <f t="shared" si="322"/>
        <v>E1</v>
      </c>
      <c r="AK369" s="430" t="str">
        <f t="shared" si="323"/>
        <v>2</v>
      </c>
      <c r="AL369" s="429">
        <f t="shared" si="324"/>
        <v>3</v>
      </c>
      <c r="AM369" s="429">
        <f t="shared" si="325"/>
        <v>3</v>
      </c>
      <c r="AN369" s="429">
        <f t="shared" si="326"/>
        <v>9.6</v>
      </c>
      <c r="AO369" s="430">
        <f t="shared" si="327"/>
        <v>16</v>
      </c>
      <c r="AP369" s="430" t="str">
        <f t="shared" si="328"/>
        <v>E1</v>
      </c>
      <c r="AQ369" s="686"/>
      <c r="AR369" s="425">
        <f>'STUDENT PROFILE'!$A$45</f>
        <v>39</v>
      </c>
      <c r="AS369" s="438" t="str">
        <f>'STUDENT PROFILE'!$C$45</f>
        <v>Chanchal</v>
      </c>
      <c r="AT369" s="427">
        <f>'STUDENT PROFILE'!$D$45</f>
        <v>2757</v>
      </c>
      <c r="AU369" s="428">
        <v>4</v>
      </c>
      <c r="AV369" s="428">
        <v>4</v>
      </c>
      <c r="AW369" s="428">
        <v>4</v>
      </c>
      <c r="AX369" s="428"/>
      <c r="AY369" s="428"/>
      <c r="AZ369" s="428">
        <v>12</v>
      </c>
      <c r="BA369" s="429">
        <f t="shared" si="329"/>
        <v>24</v>
      </c>
      <c r="BB369" s="429">
        <f t="shared" si="330"/>
        <v>30</v>
      </c>
      <c r="BC369" s="430" t="str">
        <f t="shared" si="331"/>
        <v>E1</v>
      </c>
      <c r="BD369" s="430" t="str">
        <f t="shared" si="332"/>
        <v>2</v>
      </c>
      <c r="BE369" s="686"/>
      <c r="BF369" s="425">
        <f>'STUDENT PROFILE'!$A$45</f>
        <v>39</v>
      </c>
      <c r="BG369" s="438" t="str">
        <f>'STUDENT PROFILE'!$C$45</f>
        <v>Chanchal</v>
      </c>
      <c r="BH369" s="427">
        <f>'STUDENT PROFILE'!$D$45</f>
        <v>2757</v>
      </c>
      <c r="BI369" s="428">
        <v>4</v>
      </c>
      <c r="BJ369" s="428">
        <v>4</v>
      </c>
      <c r="BK369" s="428">
        <v>4</v>
      </c>
      <c r="BL369" s="428"/>
      <c r="BM369" s="428"/>
      <c r="BN369" s="428">
        <v>12</v>
      </c>
      <c r="BO369" s="429">
        <f t="shared" si="333"/>
        <v>24</v>
      </c>
      <c r="BP369" s="429">
        <f t="shared" si="334"/>
        <v>30</v>
      </c>
      <c r="BQ369" s="430" t="str">
        <f t="shared" si="335"/>
        <v>E1</v>
      </c>
      <c r="BR369" s="430" t="str">
        <f t="shared" si="336"/>
        <v>2</v>
      </c>
      <c r="BS369" s="686"/>
      <c r="BT369" s="430">
        <f>'STUDENT PROFILE'!$A$45</f>
        <v>39</v>
      </c>
      <c r="BU369" s="473" t="str">
        <f>'STUDENT PROFILE'!$C$45</f>
        <v>Chanchal</v>
      </c>
      <c r="BV369" s="430">
        <f>'STUDENT PROFILE'!$D$45</f>
        <v>2757</v>
      </c>
      <c r="BW369" s="431">
        <v>32</v>
      </c>
      <c r="BX369" s="429">
        <f t="shared" si="337"/>
        <v>29</v>
      </c>
      <c r="BY369" s="429">
        <f t="shared" si="338"/>
        <v>32</v>
      </c>
      <c r="BZ369" s="430" t="str">
        <f t="shared" si="339"/>
        <v>E1</v>
      </c>
      <c r="CA369" s="430" t="str">
        <f t="shared" si="340"/>
        <v>2</v>
      </c>
      <c r="CB369" s="429">
        <f t="shared" si="341"/>
        <v>3</v>
      </c>
      <c r="CC369" s="429">
        <f t="shared" si="342"/>
        <v>3</v>
      </c>
      <c r="CD369" s="429">
        <f t="shared" si="343"/>
        <v>9.6</v>
      </c>
      <c r="CE369" s="430">
        <f t="shared" si="344"/>
        <v>16</v>
      </c>
      <c r="CF369" s="430" t="str">
        <f t="shared" si="345"/>
        <v>E1</v>
      </c>
      <c r="CG369" s="686"/>
      <c r="CH369" s="425">
        <f>'STUDENT PROFILE'!$A$45</f>
        <v>39</v>
      </c>
      <c r="CI369" s="438" t="str">
        <f>'STUDENT PROFILE'!$C$45</f>
        <v>Chanchal</v>
      </c>
      <c r="CJ369" s="427">
        <f>'STUDENT PROFILE'!$D$45</f>
        <v>2757</v>
      </c>
      <c r="CK369" s="429">
        <f t="shared" si="303"/>
        <v>3</v>
      </c>
      <c r="CL369" s="429">
        <f t="shared" si="304"/>
        <v>3</v>
      </c>
      <c r="CM369" s="429">
        <f t="shared" si="305"/>
        <v>9.6</v>
      </c>
      <c r="CN369" s="430">
        <f t="shared" si="306"/>
        <v>16</v>
      </c>
      <c r="CO369" s="429">
        <f t="shared" si="307"/>
        <v>3</v>
      </c>
      <c r="CP369" s="429">
        <f t="shared" si="308"/>
        <v>3</v>
      </c>
      <c r="CQ369" s="429">
        <f t="shared" si="309"/>
        <v>9.6</v>
      </c>
      <c r="CR369" s="433">
        <f t="shared" si="310"/>
        <v>16</v>
      </c>
      <c r="CS369" s="433">
        <f t="shared" si="346"/>
        <v>30</v>
      </c>
      <c r="CT369" s="433">
        <f t="shared" si="347"/>
        <v>32</v>
      </c>
      <c r="CU369" s="430">
        <f t="shared" si="348"/>
        <v>32</v>
      </c>
      <c r="CV369" s="430" t="str">
        <f t="shared" si="349"/>
        <v>E1</v>
      </c>
      <c r="CW369" s="430" t="str">
        <f t="shared" si="350"/>
        <v>2</v>
      </c>
      <c r="CX369" s="686"/>
      <c r="CY369" s="425">
        <f>'STUDENT PROFILE'!$A$45</f>
        <v>39</v>
      </c>
      <c r="CZ369" s="438" t="str">
        <f>'STUDENT PROFILE'!$C$45</f>
        <v>Chanchal</v>
      </c>
      <c r="DA369" s="427">
        <f>'STUDENT PROFILE'!$D$45</f>
        <v>2757</v>
      </c>
      <c r="DB369" s="429" t="str">
        <f t="shared" si="351"/>
        <v>E1</v>
      </c>
      <c r="DC369" s="429" t="str">
        <f t="shared" si="352"/>
        <v>E1</v>
      </c>
      <c r="DD369" s="429" t="str">
        <f t="shared" si="353"/>
        <v>E1</v>
      </c>
      <c r="DE369" s="430" t="str">
        <f t="shared" si="354"/>
        <v>E1</v>
      </c>
      <c r="DF369" s="429" t="str">
        <f t="shared" si="355"/>
        <v>E1</v>
      </c>
      <c r="DG369" s="429" t="str">
        <f t="shared" si="356"/>
        <v>E1</v>
      </c>
      <c r="DH369" s="429" t="str">
        <f t="shared" si="357"/>
        <v>E1</v>
      </c>
      <c r="DI369" s="433" t="str">
        <f t="shared" si="358"/>
        <v>E1</v>
      </c>
      <c r="DJ369" s="430" t="str">
        <f t="shared" si="359"/>
        <v>E1</v>
      </c>
      <c r="DK369" s="430" t="str">
        <f t="shared" si="360"/>
        <v>E1</v>
      </c>
      <c r="DL369" s="430" t="str">
        <f t="shared" si="361"/>
        <v>E1</v>
      </c>
    </row>
    <row r="370" spans="1:116" ht="15" customHeight="1">
      <c r="A370" s="686"/>
      <c r="B370" s="425">
        <f>'STUDENT PROFILE'!$A$46</f>
        <v>40</v>
      </c>
      <c r="C370" s="438" t="str">
        <f>'STUDENT PROFILE'!$C$46</f>
        <v>Anil</v>
      </c>
      <c r="D370" s="427">
        <f>'STUDENT PROFILE'!$D$46</f>
        <v>2758</v>
      </c>
      <c r="E370" s="428">
        <v>4</v>
      </c>
      <c r="F370" s="428">
        <v>4</v>
      </c>
      <c r="G370" s="428">
        <v>4</v>
      </c>
      <c r="H370" s="428"/>
      <c r="I370" s="428"/>
      <c r="J370" s="428">
        <v>12</v>
      </c>
      <c r="K370" s="429">
        <f t="shared" si="312"/>
        <v>24</v>
      </c>
      <c r="L370" s="429">
        <f t="shared" si="313"/>
        <v>30</v>
      </c>
      <c r="M370" s="430" t="str">
        <f t="shared" si="314"/>
        <v>E1</v>
      </c>
      <c r="N370" s="430" t="str">
        <f t="shared" si="315"/>
        <v>2</v>
      </c>
      <c r="O370" s="728"/>
      <c r="P370" s="425">
        <f>'STUDENT PROFILE'!$A$46</f>
        <v>40</v>
      </c>
      <c r="Q370" s="438" t="str">
        <f>'STUDENT PROFILE'!$C$46</f>
        <v>Anil</v>
      </c>
      <c r="R370" s="427">
        <f>'STUDENT PROFILE'!$D$46</f>
        <v>2758</v>
      </c>
      <c r="S370" s="428">
        <v>4</v>
      </c>
      <c r="T370" s="428">
        <v>4</v>
      </c>
      <c r="U370" s="428">
        <v>4</v>
      </c>
      <c r="V370" s="428"/>
      <c r="W370" s="428"/>
      <c r="X370" s="428">
        <v>12</v>
      </c>
      <c r="Y370" s="429">
        <f t="shared" si="316"/>
        <v>24</v>
      </c>
      <c r="Z370" s="429">
        <f t="shared" si="317"/>
        <v>30</v>
      </c>
      <c r="AA370" s="430" t="str">
        <f t="shared" si="318"/>
        <v>E1</v>
      </c>
      <c r="AB370" s="430" t="str">
        <f t="shared" si="319"/>
        <v>2</v>
      </c>
      <c r="AC370" s="686"/>
      <c r="AD370" s="425">
        <f>'STUDENT PROFILE'!$A$46</f>
        <v>40</v>
      </c>
      <c r="AE370" s="438" t="str">
        <f>'STUDENT PROFILE'!$C$46</f>
        <v>Anil</v>
      </c>
      <c r="AF370" s="427">
        <f>'STUDENT PROFILE'!$D$46</f>
        <v>2758</v>
      </c>
      <c r="AG370" s="431">
        <v>32</v>
      </c>
      <c r="AH370" s="429">
        <f t="shared" si="320"/>
        <v>28.8</v>
      </c>
      <c r="AI370" s="429">
        <f t="shared" si="321"/>
        <v>32</v>
      </c>
      <c r="AJ370" s="430" t="str">
        <f t="shared" si="322"/>
        <v>E1</v>
      </c>
      <c r="AK370" s="430" t="str">
        <f t="shared" si="323"/>
        <v>2</v>
      </c>
      <c r="AL370" s="429">
        <f t="shared" si="324"/>
        <v>3</v>
      </c>
      <c r="AM370" s="429">
        <f t="shared" si="325"/>
        <v>3</v>
      </c>
      <c r="AN370" s="429">
        <f t="shared" si="326"/>
        <v>9.6</v>
      </c>
      <c r="AO370" s="430">
        <f t="shared" si="327"/>
        <v>16</v>
      </c>
      <c r="AP370" s="430" t="str">
        <f t="shared" si="328"/>
        <v>E1</v>
      </c>
      <c r="AQ370" s="686"/>
      <c r="AR370" s="425">
        <f>'STUDENT PROFILE'!$A$46</f>
        <v>40</v>
      </c>
      <c r="AS370" s="438" t="str">
        <f>'STUDENT PROFILE'!$C$46</f>
        <v>Anil</v>
      </c>
      <c r="AT370" s="427">
        <f>'STUDENT PROFILE'!$D$46</f>
        <v>2758</v>
      </c>
      <c r="AU370" s="428">
        <v>4</v>
      </c>
      <c r="AV370" s="428">
        <v>4</v>
      </c>
      <c r="AW370" s="428">
        <v>4</v>
      </c>
      <c r="AX370" s="428"/>
      <c r="AY370" s="428"/>
      <c r="AZ370" s="428">
        <v>12</v>
      </c>
      <c r="BA370" s="429">
        <f t="shared" si="329"/>
        <v>24</v>
      </c>
      <c r="BB370" s="429">
        <f t="shared" si="330"/>
        <v>30</v>
      </c>
      <c r="BC370" s="430" t="str">
        <f t="shared" si="331"/>
        <v>E1</v>
      </c>
      <c r="BD370" s="430" t="str">
        <f t="shared" si="332"/>
        <v>2</v>
      </c>
      <c r="BE370" s="686"/>
      <c r="BF370" s="425">
        <f>'STUDENT PROFILE'!$A$46</f>
        <v>40</v>
      </c>
      <c r="BG370" s="438" t="str">
        <f>'STUDENT PROFILE'!$C$46</f>
        <v>Anil</v>
      </c>
      <c r="BH370" s="427">
        <f>'STUDENT PROFILE'!$D$46</f>
        <v>2758</v>
      </c>
      <c r="BI370" s="428">
        <v>4</v>
      </c>
      <c r="BJ370" s="428">
        <v>4</v>
      </c>
      <c r="BK370" s="428">
        <v>4</v>
      </c>
      <c r="BL370" s="428"/>
      <c r="BM370" s="428"/>
      <c r="BN370" s="428">
        <v>12</v>
      </c>
      <c r="BO370" s="429">
        <f t="shared" si="333"/>
        <v>24</v>
      </c>
      <c r="BP370" s="429">
        <f t="shared" si="334"/>
        <v>30</v>
      </c>
      <c r="BQ370" s="430" t="str">
        <f t="shared" si="335"/>
        <v>E1</v>
      </c>
      <c r="BR370" s="430" t="str">
        <f t="shared" si="336"/>
        <v>2</v>
      </c>
      <c r="BS370" s="686"/>
      <c r="BT370" s="430">
        <f>'STUDENT PROFILE'!$A$46</f>
        <v>40</v>
      </c>
      <c r="BU370" s="473" t="str">
        <f>'STUDENT PROFILE'!$C$46</f>
        <v>Anil</v>
      </c>
      <c r="BV370" s="430">
        <f>'STUDENT PROFILE'!$D$46</f>
        <v>2758</v>
      </c>
      <c r="BW370" s="431">
        <v>32</v>
      </c>
      <c r="BX370" s="429">
        <f t="shared" si="337"/>
        <v>29</v>
      </c>
      <c r="BY370" s="429">
        <f t="shared" si="338"/>
        <v>32</v>
      </c>
      <c r="BZ370" s="430" t="str">
        <f t="shared" si="339"/>
        <v>E1</v>
      </c>
      <c r="CA370" s="430" t="str">
        <f t="shared" si="340"/>
        <v>2</v>
      </c>
      <c r="CB370" s="429">
        <f t="shared" si="341"/>
        <v>3</v>
      </c>
      <c r="CC370" s="429">
        <f t="shared" si="342"/>
        <v>3</v>
      </c>
      <c r="CD370" s="429">
        <f t="shared" si="343"/>
        <v>9.6</v>
      </c>
      <c r="CE370" s="430">
        <f t="shared" si="344"/>
        <v>16</v>
      </c>
      <c r="CF370" s="430" t="str">
        <f t="shared" si="345"/>
        <v>E1</v>
      </c>
      <c r="CG370" s="686"/>
      <c r="CH370" s="425">
        <f>'STUDENT PROFILE'!$A$46</f>
        <v>40</v>
      </c>
      <c r="CI370" s="438" t="str">
        <f>'STUDENT PROFILE'!$C$46</f>
        <v>Anil</v>
      </c>
      <c r="CJ370" s="427">
        <f>'STUDENT PROFILE'!$D$46</f>
        <v>2758</v>
      </c>
      <c r="CK370" s="429">
        <f t="shared" si="303"/>
        <v>3</v>
      </c>
      <c r="CL370" s="429">
        <f t="shared" si="304"/>
        <v>3</v>
      </c>
      <c r="CM370" s="429">
        <f t="shared" si="305"/>
        <v>9.6</v>
      </c>
      <c r="CN370" s="430">
        <f t="shared" si="306"/>
        <v>16</v>
      </c>
      <c r="CO370" s="429">
        <f t="shared" si="307"/>
        <v>3</v>
      </c>
      <c r="CP370" s="429">
        <f t="shared" si="308"/>
        <v>3</v>
      </c>
      <c r="CQ370" s="429">
        <f t="shared" si="309"/>
        <v>9.6</v>
      </c>
      <c r="CR370" s="433">
        <f t="shared" si="310"/>
        <v>16</v>
      </c>
      <c r="CS370" s="433">
        <f t="shared" si="346"/>
        <v>30</v>
      </c>
      <c r="CT370" s="433">
        <f t="shared" si="347"/>
        <v>32</v>
      </c>
      <c r="CU370" s="430">
        <f t="shared" si="348"/>
        <v>32</v>
      </c>
      <c r="CV370" s="430" t="str">
        <f t="shared" si="349"/>
        <v>E1</v>
      </c>
      <c r="CW370" s="430" t="str">
        <f t="shared" si="350"/>
        <v>2</v>
      </c>
      <c r="CX370" s="686"/>
      <c r="CY370" s="425">
        <f>'STUDENT PROFILE'!$A$46</f>
        <v>40</v>
      </c>
      <c r="CZ370" s="438" t="str">
        <f>'STUDENT PROFILE'!$C$46</f>
        <v>Anil</v>
      </c>
      <c r="DA370" s="427">
        <f>'STUDENT PROFILE'!$D$46</f>
        <v>2758</v>
      </c>
      <c r="DB370" s="429" t="str">
        <f t="shared" si="351"/>
        <v>E1</v>
      </c>
      <c r="DC370" s="429" t="str">
        <f t="shared" si="352"/>
        <v>E1</v>
      </c>
      <c r="DD370" s="429" t="str">
        <f t="shared" si="353"/>
        <v>E1</v>
      </c>
      <c r="DE370" s="430" t="str">
        <f t="shared" si="354"/>
        <v>E1</v>
      </c>
      <c r="DF370" s="429" t="str">
        <f t="shared" si="355"/>
        <v>E1</v>
      </c>
      <c r="DG370" s="429" t="str">
        <f t="shared" si="356"/>
        <v>E1</v>
      </c>
      <c r="DH370" s="429" t="str">
        <f t="shared" si="357"/>
        <v>E1</v>
      </c>
      <c r="DI370" s="433" t="str">
        <f t="shared" si="358"/>
        <v>E1</v>
      </c>
      <c r="DJ370" s="430" t="str">
        <f t="shared" si="359"/>
        <v>E1</v>
      </c>
      <c r="DK370" s="430" t="str">
        <f t="shared" si="360"/>
        <v>E1</v>
      </c>
      <c r="DL370" s="430" t="str">
        <f t="shared" si="361"/>
        <v>E1</v>
      </c>
    </row>
    <row r="371" spans="1:116" ht="15" customHeight="1">
      <c r="A371" s="686"/>
      <c r="B371" s="425">
        <f>'STUDENT PROFILE'!$A$47</f>
        <v>41</v>
      </c>
      <c r="C371" s="438" t="str">
        <f>'STUDENT PROFILE'!$C$47</f>
        <v>Ravi Kumar</v>
      </c>
      <c r="D371" s="427">
        <f>'STUDENT PROFILE'!$D$47</f>
        <v>2760</v>
      </c>
      <c r="E371" s="428">
        <v>2</v>
      </c>
      <c r="F371" s="428">
        <v>2</v>
      </c>
      <c r="G371" s="428">
        <v>2</v>
      </c>
      <c r="H371" s="428"/>
      <c r="I371" s="428"/>
      <c r="J371" s="428">
        <v>10</v>
      </c>
      <c r="K371" s="429">
        <f t="shared" si="312"/>
        <v>16</v>
      </c>
      <c r="L371" s="429">
        <f t="shared" si="313"/>
        <v>20</v>
      </c>
      <c r="M371" s="430" t="str">
        <f t="shared" si="314"/>
        <v>E2</v>
      </c>
      <c r="N371" s="430" t="str">
        <f t="shared" si="315"/>
        <v>3</v>
      </c>
      <c r="O371" s="728"/>
      <c r="P371" s="425">
        <f>'STUDENT PROFILE'!$A$47</f>
        <v>41</v>
      </c>
      <c r="Q371" s="438" t="str">
        <f>'STUDENT PROFILE'!$C$47</f>
        <v>Ravi Kumar</v>
      </c>
      <c r="R371" s="427">
        <f>'STUDENT PROFILE'!$D$47</f>
        <v>2760</v>
      </c>
      <c r="S371" s="428">
        <v>2</v>
      </c>
      <c r="T371" s="428">
        <v>2</v>
      </c>
      <c r="U371" s="428">
        <v>2</v>
      </c>
      <c r="V371" s="428"/>
      <c r="W371" s="428"/>
      <c r="X371" s="428">
        <v>10</v>
      </c>
      <c r="Y371" s="429">
        <f t="shared" si="316"/>
        <v>16</v>
      </c>
      <c r="Z371" s="429">
        <f t="shared" si="317"/>
        <v>20</v>
      </c>
      <c r="AA371" s="430" t="str">
        <f t="shared" si="318"/>
        <v>E2</v>
      </c>
      <c r="AB371" s="430" t="str">
        <f t="shared" si="319"/>
        <v>3</v>
      </c>
      <c r="AC371" s="686"/>
      <c r="AD371" s="425">
        <f>'STUDENT PROFILE'!$A$47</f>
        <v>41</v>
      </c>
      <c r="AE371" s="438" t="str">
        <f>'STUDENT PROFILE'!$C$47</f>
        <v>Ravi Kumar</v>
      </c>
      <c r="AF371" s="427">
        <f>'STUDENT PROFILE'!$D$47</f>
        <v>2760</v>
      </c>
      <c r="AG371" s="440">
        <v>20</v>
      </c>
      <c r="AH371" s="429">
        <f t="shared" si="320"/>
        <v>18</v>
      </c>
      <c r="AI371" s="429">
        <f t="shared" si="321"/>
        <v>20</v>
      </c>
      <c r="AJ371" s="430" t="str">
        <f t="shared" si="322"/>
        <v>E2</v>
      </c>
      <c r="AK371" s="430" t="str">
        <f t="shared" si="323"/>
        <v>3</v>
      </c>
      <c r="AL371" s="429">
        <f t="shared" si="324"/>
        <v>2</v>
      </c>
      <c r="AM371" s="429">
        <f t="shared" si="325"/>
        <v>2</v>
      </c>
      <c r="AN371" s="429">
        <f t="shared" si="326"/>
        <v>6</v>
      </c>
      <c r="AO371" s="430">
        <f t="shared" si="327"/>
        <v>10</v>
      </c>
      <c r="AP371" s="430" t="str">
        <f t="shared" si="328"/>
        <v>E2</v>
      </c>
      <c r="AQ371" s="686"/>
      <c r="AR371" s="425">
        <f>'STUDENT PROFILE'!$A$47</f>
        <v>41</v>
      </c>
      <c r="AS371" s="438" t="str">
        <f>'STUDENT PROFILE'!$C$47</f>
        <v>Ravi Kumar</v>
      </c>
      <c r="AT371" s="427">
        <f>'STUDENT PROFILE'!$D$47</f>
        <v>2760</v>
      </c>
      <c r="AU371" s="428">
        <v>2</v>
      </c>
      <c r="AV371" s="428">
        <v>2</v>
      </c>
      <c r="AW371" s="428">
        <v>2</v>
      </c>
      <c r="AX371" s="428"/>
      <c r="AY371" s="428"/>
      <c r="AZ371" s="428">
        <v>10</v>
      </c>
      <c r="BA371" s="429">
        <f t="shared" si="329"/>
        <v>16</v>
      </c>
      <c r="BB371" s="429">
        <f t="shared" si="330"/>
        <v>20</v>
      </c>
      <c r="BC371" s="430" t="str">
        <f t="shared" si="331"/>
        <v>E2</v>
      </c>
      <c r="BD371" s="430" t="str">
        <f t="shared" si="332"/>
        <v>3</v>
      </c>
      <c r="BE371" s="686"/>
      <c r="BF371" s="425">
        <f>'STUDENT PROFILE'!$A$47</f>
        <v>41</v>
      </c>
      <c r="BG371" s="438" t="str">
        <f>'STUDENT PROFILE'!$C$47</f>
        <v>Ravi Kumar</v>
      </c>
      <c r="BH371" s="427">
        <f>'STUDENT PROFILE'!$D$47</f>
        <v>2760</v>
      </c>
      <c r="BI371" s="428">
        <v>2</v>
      </c>
      <c r="BJ371" s="428">
        <v>2</v>
      </c>
      <c r="BK371" s="428">
        <v>2</v>
      </c>
      <c r="BL371" s="428"/>
      <c r="BM371" s="428"/>
      <c r="BN371" s="428">
        <v>10</v>
      </c>
      <c r="BO371" s="429">
        <f t="shared" si="333"/>
        <v>16</v>
      </c>
      <c r="BP371" s="429">
        <f t="shared" si="334"/>
        <v>20</v>
      </c>
      <c r="BQ371" s="430" t="str">
        <f t="shared" si="335"/>
        <v>E2</v>
      </c>
      <c r="BR371" s="430" t="str">
        <f t="shared" si="336"/>
        <v>3</v>
      </c>
      <c r="BS371" s="686"/>
      <c r="BT371" s="430">
        <f>'STUDENT PROFILE'!$A$47</f>
        <v>41</v>
      </c>
      <c r="BU371" s="473" t="str">
        <f>'STUDENT PROFILE'!$C$47</f>
        <v>Ravi Kumar</v>
      </c>
      <c r="BV371" s="430">
        <f>'STUDENT PROFILE'!$D$47</f>
        <v>2760</v>
      </c>
      <c r="BW371" s="440">
        <v>20</v>
      </c>
      <c r="BX371" s="429">
        <f t="shared" si="337"/>
        <v>18</v>
      </c>
      <c r="BY371" s="429">
        <f t="shared" si="338"/>
        <v>20</v>
      </c>
      <c r="BZ371" s="430" t="str">
        <f t="shared" si="339"/>
        <v>E2</v>
      </c>
      <c r="CA371" s="430" t="str">
        <f t="shared" si="340"/>
        <v>3</v>
      </c>
      <c r="CB371" s="429">
        <f t="shared" si="341"/>
        <v>2</v>
      </c>
      <c r="CC371" s="429">
        <f t="shared" si="342"/>
        <v>2</v>
      </c>
      <c r="CD371" s="429">
        <f t="shared" si="343"/>
        <v>6</v>
      </c>
      <c r="CE371" s="430">
        <f t="shared" si="344"/>
        <v>10</v>
      </c>
      <c r="CF371" s="430" t="str">
        <f t="shared" si="345"/>
        <v>E2</v>
      </c>
      <c r="CG371" s="686"/>
      <c r="CH371" s="425">
        <f>'STUDENT PROFILE'!$A$47</f>
        <v>41</v>
      </c>
      <c r="CI371" s="438" t="str">
        <f>'STUDENT PROFILE'!$C$47</f>
        <v>Ravi Kumar</v>
      </c>
      <c r="CJ371" s="427">
        <f>'STUDENT PROFILE'!$D$47</f>
        <v>2760</v>
      </c>
      <c r="CK371" s="429">
        <f t="shared" si="303"/>
        <v>2</v>
      </c>
      <c r="CL371" s="429">
        <f t="shared" si="304"/>
        <v>2</v>
      </c>
      <c r="CM371" s="429">
        <f t="shared" si="305"/>
        <v>6</v>
      </c>
      <c r="CN371" s="430">
        <f t="shared" si="306"/>
        <v>10</v>
      </c>
      <c r="CO371" s="429">
        <f t="shared" si="307"/>
        <v>2</v>
      </c>
      <c r="CP371" s="429">
        <f t="shared" si="308"/>
        <v>2</v>
      </c>
      <c r="CQ371" s="429">
        <f t="shared" si="309"/>
        <v>6</v>
      </c>
      <c r="CR371" s="433">
        <f t="shared" si="310"/>
        <v>10</v>
      </c>
      <c r="CS371" s="433">
        <f t="shared" si="346"/>
        <v>20</v>
      </c>
      <c r="CT371" s="433">
        <f t="shared" si="347"/>
        <v>20</v>
      </c>
      <c r="CU371" s="430">
        <f t="shared" si="348"/>
        <v>20</v>
      </c>
      <c r="CV371" s="430" t="str">
        <f t="shared" si="349"/>
        <v>E2</v>
      </c>
      <c r="CW371" s="430" t="str">
        <f t="shared" si="350"/>
        <v>3</v>
      </c>
      <c r="CX371" s="686"/>
      <c r="CY371" s="425">
        <f>'STUDENT PROFILE'!$A$47</f>
        <v>41</v>
      </c>
      <c r="CZ371" s="438" t="str">
        <f>'STUDENT PROFILE'!$C$47</f>
        <v>Ravi Kumar</v>
      </c>
      <c r="DA371" s="427">
        <f>'STUDENT PROFILE'!$D$47</f>
        <v>2760</v>
      </c>
      <c r="DB371" s="429" t="str">
        <f t="shared" si="351"/>
        <v>E2</v>
      </c>
      <c r="DC371" s="429" t="str">
        <f t="shared" si="352"/>
        <v>E2</v>
      </c>
      <c r="DD371" s="429" t="str">
        <f t="shared" si="353"/>
        <v>E2</v>
      </c>
      <c r="DE371" s="430" t="str">
        <f t="shared" si="354"/>
        <v>E2</v>
      </c>
      <c r="DF371" s="429" t="str">
        <f t="shared" si="355"/>
        <v>E2</v>
      </c>
      <c r="DG371" s="429" t="str">
        <f t="shared" si="356"/>
        <v>E2</v>
      </c>
      <c r="DH371" s="429" t="str">
        <f t="shared" si="357"/>
        <v>E2</v>
      </c>
      <c r="DI371" s="433" t="str">
        <f t="shared" si="358"/>
        <v>E2</v>
      </c>
      <c r="DJ371" s="430" t="str">
        <f t="shared" si="359"/>
        <v>E2</v>
      </c>
      <c r="DK371" s="430" t="str">
        <f t="shared" si="360"/>
        <v>E2</v>
      </c>
      <c r="DL371" s="430" t="str">
        <f t="shared" si="361"/>
        <v>E2</v>
      </c>
    </row>
    <row r="372" spans="1:116" ht="15" customHeight="1">
      <c r="A372" s="686"/>
      <c r="B372" s="425">
        <f>'STUDENT PROFILE'!$A$48</f>
        <v>42</v>
      </c>
      <c r="C372" s="438" t="str">
        <f>'STUDENT PROFILE'!$C$48</f>
        <v>Manoj Kumar</v>
      </c>
      <c r="D372" s="427">
        <f>'STUDENT PROFILE'!$D$48</f>
        <v>2762</v>
      </c>
      <c r="E372" s="428">
        <v>2</v>
      </c>
      <c r="F372" s="428">
        <v>2</v>
      </c>
      <c r="G372" s="428">
        <v>2</v>
      </c>
      <c r="H372" s="428"/>
      <c r="I372" s="428"/>
      <c r="J372" s="428">
        <v>10</v>
      </c>
      <c r="K372" s="429">
        <f t="shared" si="312"/>
        <v>16</v>
      </c>
      <c r="L372" s="429">
        <f t="shared" si="313"/>
        <v>20</v>
      </c>
      <c r="M372" s="430" t="str">
        <f t="shared" si="314"/>
        <v>E2</v>
      </c>
      <c r="N372" s="430" t="str">
        <f t="shared" si="315"/>
        <v>3</v>
      </c>
      <c r="O372" s="728"/>
      <c r="P372" s="425">
        <f>'STUDENT PROFILE'!$A$48</f>
        <v>42</v>
      </c>
      <c r="Q372" s="438" t="str">
        <f>'STUDENT PROFILE'!$C$48</f>
        <v>Manoj Kumar</v>
      </c>
      <c r="R372" s="427">
        <f>'STUDENT PROFILE'!$D$48</f>
        <v>2762</v>
      </c>
      <c r="S372" s="428">
        <v>2</v>
      </c>
      <c r="T372" s="428">
        <v>2</v>
      </c>
      <c r="U372" s="428">
        <v>2</v>
      </c>
      <c r="V372" s="428"/>
      <c r="W372" s="428"/>
      <c r="X372" s="428">
        <v>10</v>
      </c>
      <c r="Y372" s="429">
        <f t="shared" si="316"/>
        <v>16</v>
      </c>
      <c r="Z372" s="429">
        <f t="shared" si="317"/>
        <v>20</v>
      </c>
      <c r="AA372" s="430" t="str">
        <f t="shared" si="318"/>
        <v>E2</v>
      </c>
      <c r="AB372" s="430" t="str">
        <f t="shared" si="319"/>
        <v>3</v>
      </c>
      <c r="AC372" s="686"/>
      <c r="AD372" s="425">
        <f>'STUDENT PROFILE'!$A$48</f>
        <v>42</v>
      </c>
      <c r="AE372" s="438" t="str">
        <f>'STUDENT PROFILE'!$C$48</f>
        <v>Manoj Kumar</v>
      </c>
      <c r="AF372" s="427">
        <f>'STUDENT PROFILE'!$D$48</f>
        <v>2762</v>
      </c>
      <c r="AG372" s="440">
        <v>20</v>
      </c>
      <c r="AH372" s="429">
        <f t="shared" si="320"/>
        <v>18</v>
      </c>
      <c r="AI372" s="429">
        <f t="shared" si="321"/>
        <v>20</v>
      </c>
      <c r="AJ372" s="430" t="str">
        <f t="shared" si="322"/>
        <v>E2</v>
      </c>
      <c r="AK372" s="430" t="str">
        <f t="shared" si="323"/>
        <v>3</v>
      </c>
      <c r="AL372" s="429">
        <f t="shared" si="324"/>
        <v>2</v>
      </c>
      <c r="AM372" s="429">
        <f t="shared" si="325"/>
        <v>2</v>
      </c>
      <c r="AN372" s="429">
        <f t="shared" si="326"/>
        <v>6</v>
      </c>
      <c r="AO372" s="430">
        <f t="shared" si="327"/>
        <v>10</v>
      </c>
      <c r="AP372" s="430" t="str">
        <f t="shared" si="328"/>
        <v>E2</v>
      </c>
      <c r="AQ372" s="686"/>
      <c r="AR372" s="425">
        <f>'STUDENT PROFILE'!$A$48</f>
        <v>42</v>
      </c>
      <c r="AS372" s="438" t="str">
        <f>'STUDENT PROFILE'!$C$48</f>
        <v>Manoj Kumar</v>
      </c>
      <c r="AT372" s="427">
        <f>'STUDENT PROFILE'!$D$48</f>
        <v>2762</v>
      </c>
      <c r="AU372" s="428">
        <v>2</v>
      </c>
      <c r="AV372" s="428">
        <v>2</v>
      </c>
      <c r="AW372" s="428">
        <v>2</v>
      </c>
      <c r="AX372" s="428"/>
      <c r="AY372" s="428"/>
      <c r="AZ372" s="428">
        <v>10</v>
      </c>
      <c r="BA372" s="429">
        <f t="shared" si="329"/>
        <v>16</v>
      </c>
      <c r="BB372" s="429">
        <f t="shared" si="330"/>
        <v>20</v>
      </c>
      <c r="BC372" s="430" t="str">
        <f t="shared" si="331"/>
        <v>E2</v>
      </c>
      <c r="BD372" s="430" t="str">
        <f t="shared" si="332"/>
        <v>3</v>
      </c>
      <c r="BE372" s="686"/>
      <c r="BF372" s="425">
        <f>'STUDENT PROFILE'!$A$48</f>
        <v>42</v>
      </c>
      <c r="BG372" s="438" t="str">
        <f>'STUDENT PROFILE'!$C$48</f>
        <v>Manoj Kumar</v>
      </c>
      <c r="BH372" s="427">
        <f>'STUDENT PROFILE'!$D$48</f>
        <v>2762</v>
      </c>
      <c r="BI372" s="428">
        <v>2</v>
      </c>
      <c r="BJ372" s="428">
        <v>2</v>
      </c>
      <c r="BK372" s="428">
        <v>2</v>
      </c>
      <c r="BL372" s="428"/>
      <c r="BM372" s="428"/>
      <c r="BN372" s="428">
        <v>10</v>
      </c>
      <c r="BO372" s="429">
        <f t="shared" si="333"/>
        <v>16</v>
      </c>
      <c r="BP372" s="429">
        <f t="shared" si="334"/>
        <v>20</v>
      </c>
      <c r="BQ372" s="430" t="str">
        <f t="shared" si="335"/>
        <v>E2</v>
      </c>
      <c r="BR372" s="430" t="str">
        <f t="shared" si="336"/>
        <v>3</v>
      </c>
      <c r="BS372" s="686"/>
      <c r="BT372" s="430">
        <f>'STUDENT PROFILE'!$A$48</f>
        <v>42</v>
      </c>
      <c r="BU372" s="473" t="str">
        <f>'STUDENT PROFILE'!$C$48</f>
        <v>Manoj Kumar</v>
      </c>
      <c r="BV372" s="430">
        <f>'STUDENT PROFILE'!$D$48</f>
        <v>2762</v>
      </c>
      <c r="BW372" s="440">
        <v>20</v>
      </c>
      <c r="BX372" s="429">
        <f t="shared" si="337"/>
        <v>18</v>
      </c>
      <c r="BY372" s="429">
        <f t="shared" si="338"/>
        <v>20</v>
      </c>
      <c r="BZ372" s="430" t="str">
        <f t="shared" si="339"/>
        <v>E2</v>
      </c>
      <c r="CA372" s="430" t="str">
        <f t="shared" si="340"/>
        <v>3</v>
      </c>
      <c r="CB372" s="429">
        <f t="shared" si="341"/>
        <v>2</v>
      </c>
      <c r="CC372" s="429">
        <f t="shared" si="342"/>
        <v>2</v>
      </c>
      <c r="CD372" s="429">
        <f t="shared" si="343"/>
        <v>6</v>
      </c>
      <c r="CE372" s="430">
        <f t="shared" si="344"/>
        <v>10</v>
      </c>
      <c r="CF372" s="430" t="str">
        <f t="shared" si="345"/>
        <v>E2</v>
      </c>
      <c r="CG372" s="686"/>
      <c r="CH372" s="425">
        <f>'STUDENT PROFILE'!$A$48</f>
        <v>42</v>
      </c>
      <c r="CI372" s="438" t="str">
        <f>'STUDENT PROFILE'!$C$48</f>
        <v>Manoj Kumar</v>
      </c>
      <c r="CJ372" s="427">
        <f>'STUDENT PROFILE'!$D$48</f>
        <v>2762</v>
      </c>
      <c r="CK372" s="429">
        <f t="shared" si="303"/>
        <v>2</v>
      </c>
      <c r="CL372" s="429">
        <f t="shared" si="304"/>
        <v>2</v>
      </c>
      <c r="CM372" s="429">
        <f t="shared" si="305"/>
        <v>6</v>
      </c>
      <c r="CN372" s="430">
        <f t="shared" si="306"/>
        <v>10</v>
      </c>
      <c r="CO372" s="429">
        <f t="shared" si="307"/>
        <v>2</v>
      </c>
      <c r="CP372" s="429">
        <f t="shared" si="308"/>
        <v>2</v>
      </c>
      <c r="CQ372" s="429">
        <f t="shared" si="309"/>
        <v>6</v>
      </c>
      <c r="CR372" s="433">
        <f t="shared" si="310"/>
        <v>10</v>
      </c>
      <c r="CS372" s="433">
        <f t="shared" si="346"/>
        <v>20</v>
      </c>
      <c r="CT372" s="433">
        <f t="shared" si="347"/>
        <v>20</v>
      </c>
      <c r="CU372" s="430">
        <f t="shared" si="348"/>
        <v>20</v>
      </c>
      <c r="CV372" s="430" t="str">
        <f t="shared" si="349"/>
        <v>E2</v>
      </c>
      <c r="CW372" s="430" t="str">
        <f t="shared" si="350"/>
        <v>3</v>
      </c>
      <c r="CX372" s="686"/>
      <c r="CY372" s="425">
        <f>'STUDENT PROFILE'!$A$48</f>
        <v>42</v>
      </c>
      <c r="CZ372" s="438" t="str">
        <f>'STUDENT PROFILE'!$C$48</f>
        <v>Manoj Kumar</v>
      </c>
      <c r="DA372" s="427">
        <f>'STUDENT PROFILE'!$D$48</f>
        <v>2762</v>
      </c>
      <c r="DB372" s="429" t="str">
        <f t="shared" si="351"/>
        <v>E2</v>
      </c>
      <c r="DC372" s="429" t="str">
        <f t="shared" si="352"/>
        <v>E2</v>
      </c>
      <c r="DD372" s="429" t="str">
        <f t="shared" si="353"/>
        <v>E2</v>
      </c>
      <c r="DE372" s="430" t="str">
        <f t="shared" si="354"/>
        <v>E2</v>
      </c>
      <c r="DF372" s="429" t="str">
        <f t="shared" si="355"/>
        <v>E2</v>
      </c>
      <c r="DG372" s="429" t="str">
        <f t="shared" si="356"/>
        <v>E2</v>
      </c>
      <c r="DH372" s="429" t="str">
        <f t="shared" si="357"/>
        <v>E2</v>
      </c>
      <c r="DI372" s="433" t="str">
        <f t="shared" si="358"/>
        <v>E2</v>
      </c>
      <c r="DJ372" s="430" t="str">
        <f t="shared" si="359"/>
        <v>E2</v>
      </c>
      <c r="DK372" s="430" t="str">
        <f t="shared" si="360"/>
        <v>E2</v>
      </c>
      <c r="DL372" s="430" t="str">
        <f t="shared" si="361"/>
        <v>E2</v>
      </c>
    </row>
    <row r="373" spans="1:116" ht="15" customHeight="1">
      <c r="A373" s="686"/>
      <c r="B373" s="425">
        <f>'STUDENT PROFILE'!$A$49</f>
        <v>43</v>
      </c>
      <c r="C373" s="438" t="str">
        <f>'STUDENT PROFILE'!$C$49</f>
        <v>Nikesh</v>
      </c>
      <c r="D373" s="427">
        <f>'STUDENT PROFILE'!$D$49</f>
        <v>2763</v>
      </c>
      <c r="E373" s="428">
        <v>2</v>
      </c>
      <c r="F373" s="428">
        <v>2</v>
      </c>
      <c r="G373" s="428">
        <v>2</v>
      </c>
      <c r="H373" s="428"/>
      <c r="I373" s="428"/>
      <c r="J373" s="428">
        <v>10</v>
      </c>
      <c r="K373" s="429">
        <f t="shared" si="312"/>
        <v>16</v>
      </c>
      <c r="L373" s="429">
        <f t="shared" si="313"/>
        <v>20</v>
      </c>
      <c r="M373" s="430" t="str">
        <f t="shared" si="314"/>
        <v>E2</v>
      </c>
      <c r="N373" s="430" t="str">
        <f t="shared" si="315"/>
        <v>3</v>
      </c>
      <c r="O373" s="728"/>
      <c r="P373" s="425">
        <f>'STUDENT PROFILE'!$A$49</f>
        <v>43</v>
      </c>
      <c r="Q373" s="438" t="str">
        <f>'STUDENT PROFILE'!$C$49</f>
        <v>Nikesh</v>
      </c>
      <c r="R373" s="427">
        <f>'STUDENT PROFILE'!$D$49</f>
        <v>2763</v>
      </c>
      <c r="S373" s="428">
        <v>2</v>
      </c>
      <c r="T373" s="428">
        <v>2</v>
      </c>
      <c r="U373" s="428">
        <v>2</v>
      </c>
      <c r="V373" s="428"/>
      <c r="W373" s="428"/>
      <c r="X373" s="428">
        <v>10</v>
      </c>
      <c r="Y373" s="429">
        <f t="shared" si="316"/>
        <v>16</v>
      </c>
      <c r="Z373" s="429">
        <f t="shared" si="317"/>
        <v>20</v>
      </c>
      <c r="AA373" s="430" t="str">
        <f t="shared" si="318"/>
        <v>E2</v>
      </c>
      <c r="AB373" s="430" t="str">
        <f t="shared" si="319"/>
        <v>3</v>
      </c>
      <c r="AC373" s="686"/>
      <c r="AD373" s="425">
        <f>'STUDENT PROFILE'!$A$49</f>
        <v>43</v>
      </c>
      <c r="AE373" s="438" t="str">
        <f>'STUDENT PROFILE'!$C$49</f>
        <v>Nikesh</v>
      </c>
      <c r="AF373" s="427">
        <f>'STUDENT PROFILE'!$D$49</f>
        <v>2763</v>
      </c>
      <c r="AG373" s="440">
        <v>20</v>
      </c>
      <c r="AH373" s="429">
        <f t="shared" si="320"/>
        <v>18</v>
      </c>
      <c r="AI373" s="429">
        <f t="shared" si="321"/>
        <v>20</v>
      </c>
      <c r="AJ373" s="430" t="str">
        <f t="shared" si="322"/>
        <v>E2</v>
      </c>
      <c r="AK373" s="430" t="str">
        <f t="shared" si="323"/>
        <v>3</v>
      </c>
      <c r="AL373" s="429">
        <f t="shared" si="324"/>
        <v>2</v>
      </c>
      <c r="AM373" s="429">
        <f t="shared" si="325"/>
        <v>2</v>
      </c>
      <c r="AN373" s="429">
        <f t="shared" si="326"/>
        <v>6</v>
      </c>
      <c r="AO373" s="430">
        <f t="shared" si="327"/>
        <v>10</v>
      </c>
      <c r="AP373" s="430" t="str">
        <f t="shared" si="328"/>
        <v>E2</v>
      </c>
      <c r="AQ373" s="686"/>
      <c r="AR373" s="425">
        <f>'STUDENT PROFILE'!$A$49</f>
        <v>43</v>
      </c>
      <c r="AS373" s="438" t="str">
        <f>'STUDENT PROFILE'!$C$49</f>
        <v>Nikesh</v>
      </c>
      <c r="AT373" s="427">
        <f>'STUDENT PROFILE'!$D$49</f>
        <v>2763</v>
      </c>
      <c r="AU373" s="428">
        <v>2</v>
      </c>
      <c r="AV373" s="428">
        <v>2</v>
      </c>
      <c r="AW373" s="428">
        <v>2</v>
      </c>
      <c r="AX373" s="428"/>
      <c r="AY373" s="428"/>
      <c r="AZ373" s="428">
        <v>10</v>
      </c>
      <c r="BA373" s="429">
        <f t="shared" si="329"/>
        <v>16</v>
      </c>
      <c r="BB373" s="429">
        <f t="shared" si="330"/>
        <v>20</v>
      </c>
      <c r="BC373" s="430" t="str">
        <f t="shared" si="331"/>
        <v>E2</v>
      </c>
      <c r="BD373" s="430" t="str">
        <f t="shared" si="332"/>
        <v>3</v>
      </c>
      <c r="BE373" s="686"/>
      <c r="BF373" s="425">
        <f>'STUDENT PROFILE'!$A$49</f>
        <v>43</v>
      </c>
      <c r="BG373" s="438" t="str">
        <f>'STUDENT PROFILE'!$C$49</f>
        <v>Nikesh</v>
      </c>
      <c r="BH373" s="427">
        <f>'STUDENT PROFILE'!$D$49</f>
        <v>2763</v>
      </c>
      <c r="BI373" s="428">
        <v>2</v>
      </c>
      <c r="BJ373" s="428">
        <v>2</v>
      </c>
      <c r="BK373" s="428">
        <v>2</v>
      </c>
      <c r="BL373" s="428"/>
      <c r="BM373" s="428"/>
      <c r="BN373" s="428">
        <v>10</v>
      </c>
      <c r="BO373" s="429">
        <f t="shared" si="333"/>
        <v>16</v>
      </c>
      <c r="BP373" s="429">
        <f t="shared" si="334"/>
        <v>20</v>
      </c>
      <c r="BQ373" s="430" t="str">
        <f t="shared" si="335"/>
        <v>E2</v>
      </c>
      <c r="BR373" s="430" t="str">
        <f t="shared" si="336"/>
        <v>3</v>
      </c>
      <c r="BS373" s="686"/>
      <c r="BT373" s="430">
        <f>'STUDENT PROFILE'!$A$49</f>
        <v>43</v>
      </c>
      <c r="BU373" s="473" t="str">
        <f>'STUDENT PROFILE'!$C$49</f>
        <v>Nikesh</v>
      </c>
      <c r="BV373" s="430">
        <f>'STUDENT PROFILE'!$D$49</f>
        <v>2763</v>
      </c>
      <c r="BW373" s="440">
        <v>20</v>
      </c>
      <c r="BX373" s="429">
        <f t="shared" si="337"/>
        <v>18</v>
      </c>
      <c r="BY373" s="429">
        <f t="shared" si="338"/>
        <v>20</v>
      </c>
      <c r="BZ373" s="430" t="str">
        <f t="shared" si="339"/>
        <v>E2</v>
      </c>
      <c r="CA373" s="430" t="str">
        <f t="shared" si="340"/>
        <v>3</v>
      </c>
      <c r="CB373" s="429">
        <f t="shared" si="341"/>
        <v>2</v>
      </c>
      <c r="CC373" s="429">
        <f t="shared" si="342"/>
        <v>2</v>
      </c>
      <c r="CD373" s="429">
        <f t="shared" si="343"/>
        <v>6</v>
      </c>
      <c r="CE373" s="430">
        <f t="shared" si="344"/>
        <v>10</v>
      </c>
      <c r="CF373" s="430" t="str">
        <f t="shared" si="345"/>
        <v>E2</v>
      </c>
      <c r="CG373" s="686"/>
      <c r="CH373" s="425">
        <f>'STUDENT PROFILE'!$A$49</f>
        <v>43</v>
      </c>
      <c r="CI373" s="438" t="str">
        <f>'STUDENT PROFILE'!$C$49</f>
        <v>Nikesh</v>
      </c>
      <c r="CJ373" s="427">
        <f>'STUDENT PROFILE'!$D$49</f>
        <v>2763</v>
      </c>
      <c r="CK373" s="429">
        <f t="shared" si="303"/>
        <v>2</v>
      </c>
      <c r="CL373" s="429">
        <f t="shared" si="304"/>
        <v>2</v>
      </c>
      <c r="CM373" s="429">
        <f t="shared" si="305"/>
        <v>6</v>
      </c>
      <c r="CN373" s="430">
        <f t="shared" si="306"/>
        <v>10</v>
      </c>
      <c r="CO373" s="429">
        <f t="shared" si="307"/>
        <v>2</v>
      </c>
      <c r="CP373" s="429">
        <f t="shared" si="308"/>
        <v>2</v>
      </c>
      <c r="CQ373" s="429">
        <f t="shared" si="309"/>
        <v>6</v>
      </c>
      <c r="CR373" s="433">
        <f t="shared" si="310"/>
        <v>10</v>
      </c>
      <c r="CS373" s="433">
        <f t="shared" si="346"/>
        <v>20</v>
      </c>
      <c r="CT373" s="433">
        <f t="shared" si="347"/>
        <v>20</v>
      </c>
      <c r="CU373" s="430">
        <f t="shared" si="348"/>
        <v>20</v>
      </c>
      <c r="CV373" s="430" t="str">
        <f t="shared" si="349"/>
        <v>E2</v>
      </c>
      <c r="CW373" s="430" t="str">
        <f t="shared" si="350"/>
        <v>3</v>
      </c>
      <c r="CX373" s="686"/>
      <c r="CY373" s="425">
        <f>'STUDENT PROFILE'!$A$49</f>
        <v>43</v>
      </c>
      <c r="CZ373" s="438" t="str">
        <f>'STUDENT PROFILE'!$C$49</f>
        <v>Nikesh</v>
      </c>
      <c r="DA373" s="427">
        <f>'STUDENT PROFILE'!$D$49</f>
        <v>2763</v>
      </c>
      <c r="DB373" s="429" t="str">
        <f t="shared" si="351"/>
        <v>E2</v>
      </c>
      <c r="DC373" s="429" t="str">
        <f t="shared" si="352"/>
        <v>E2</v>
      </c>
      <c r="DD373" s="429" t="str">
        <f t="shared" si="353"/>
        <v>E2</v>
      </c>
      <c r="DE373" s="430" t="str">
        <f t="shared" si="354"/>
        <v>E2</v>
      </c>
      <c r="DF373" s="429" t="str">
        <f t="shared" si="355"/>
        <v>E2</v>
      </c>
      <c r="DG373" s="429" t="str">
        <f t="shared" si="356"/>
        <v>E2</v>
      </c>
      <c r="DH373" s="429" t="str">
        <f t="shared" si="357"/>
        <v>E2</v>
      </c>
      <c r="DI373" s="433" t="str">
        <f t="shared" si="358"/>
        <v>E2</v>
      </c>
      <c r="DJ373" s="430" t="str">
        <f t="shared" si="359"/>
        <v>E2</v>
      </c>
      <c r="DK373" s="430" t="str">
        <f t="shared" si="360"/>
        <v>E2</v>
      </c>
      <c r="DL373" s="430" t="str">
        <f t="shared" si="361"/>
        <v>E2</v>
      </c>
    </row>
    <row r="374" spans="1:116" ht="15" customHeight="1">
      <c r="A374" s="686"/>
      <c r="B374" s="425">
        <f>'STUDENT PROFILE'!$A$50</f>
        <v>44</v>
      </c>
      <c r="C374" s="438" t="str">
        <f>'STUDENT PROFILE'!$C$50</f>
        <v>Ankita</v>
      </c>
      <c r="D374" s="427">
        <f>'STUDENT PROFILE'!$D$50</f>
        <v>2765</v>
      </c>
      <c r="E374" s="428">
        <v>2</v>
      </c>
      <c r="F374" s="428">
        <v>2</v>
      </c>
      <c r="G374" s="428">
        <v>2</v>
      </c>
      <c r="H374" s="428"/>
      <c r="I374" s="428"/>
      <c r="J374" s="428">
        <v>10</v>
      </c>
      <c r="K374" s="429">
        <f t="shared" si="312"/>
        <v>16</v>
      </c>
      <c r="L374" s="429">
        <f t="shared" si="313"/>
        <v>20</v>
      </c>
      <c r="M374" s="430" t="str">
        <f t="shared" si="314"/>
        <v>E2</v>
      </c>
      <c r="N374" s="430" t="str">
        <f t="shared" si="315"/>
        <v>3</v>
      </c>
      <c r="O374" s="728"/>
      <c r="P374" s="425">
        <f>'STUDENT PROFILE'!$A$50</f>
        <v>44</v>
      </c>
      <c r="Q374" s="438" t="str">
        <f>'STUDENT PROFILE'!$C$50</f>
        <v>Ankita</v>
      </c>
      <c r="R374" s="427">
        <f>'STUDENT PROFILE'!$D$50</f>
        <v>2765</v>
      </c>
      <c r="S374" s="428">
        <v>2</v>
      </c>
      <c r="T374" s="428">
        <v>2</v>
      </c>
      <c r="U374" s="428">
        <v>2</v>
      </c>
      <c r="V374" s="428"/>
      <c r="W374" s="428"/>
      <c r="X374" s="428">
        <v>10</v>
      </c>
      <c r="Y374" s="429">
        <f t="shared" si="316"/>
        <v>16</v>
      </c>
      <c r="Z374" s="429">
        <f t="shared" si="317"/>
        <v>20</v>
      </c>
      <c r="AA374" s="430" t="str">
        <f t="shared" si="318"/>
        <v>E2</v>
      </c>
      <c r="AB374" s="430" t="str">
        <f t="shared" si="319"/>
        <v>3</v>
      </c>
      <c r="AC374" s="686"/>
      <c r="AD374" s="425">
        <f>'STUDENT PROFILE'!$A$50</f>
        <v>44</v>
      </c>
      <c r="AE374" s="438" t="str">
        <f>'STUDENT PROFILE'!$C$50</f>
        <v>Ankita</v>
      </c>
      <c r="AF374" s="427">
        <f>'STUDENT PROFILE'!$D$50</f>
        <v>2765</v>
      </c>
      <c r="AG374" s="440">
        <v>20</v>
      </c>
      <c r="AH374" s="429">
        <f t="shared" si="320"/>
        <v>18</v>
      </c>
      <c r="AI374" s="429">
        <f t="shared" si="321"/>
        <v>20</v>
      </c>
      <c r="AJ374" s="430" t="str">
        <f t="shared" si="322"/>
        <v>E2</v>
      </c>
      <c r="AK374" s="430" t="str">
        <f t="shared" si="323"/>
        <v>3</v>
      </c>
      <c r="AL374" s="429">
        <f t="shared" si="324"/>
        <v>2</v>
      </c>
      <c r="AM374" s="429">
        <f t="shared" si="325"/>
        <v>2</v>
      </c>
      <c r="AN374" s="429">
        <f t="shared" si="326"/>
        <v>6</v>
      </c>
      <c r="AO374" s="430">
        <f t="shared" si="327"/>
        <v>10</v>
      </c>
      <c r="AP374" s="430" t="str">
        <f t="shared" si="328"/>
        <v>E2</v>
      </c>
      <c r="AQ374" s="686"/>
      <c r="AR374" s="425">
        <f>'STUDENT PROFILE'!$A$50</f>
        <v>44</v>
      </c>
      <c r="AS374" s="438" t="str">
        <f>'STUDENT PROFILE'!$C$50</f>
        <v>Ankita</v>
      </c>
      <c r="AT374" s="427">
        <f>'STUDENT PROFILE'!$D$50</f>
        <v>2765</v>
      </c>
      <c r="AU374" s="428">
        <v>2</v>
      </c>
      <c r="AV374" s="428">
        <v>2</v>
      </c>
      <c r="AW374" s="428">
        <v>2</v>
      </c>
      <c r="AX374" s="428"/>
      <c r="AY374" s="428"/>
      <c r="AZ374" s="428">
        <v>10</v>
      </c>
      <c r="BA374" s="429">
        <f t="shared" si="329"/>
        <v>16</v>
      </c>
      <c r="BB374" s="429">
        <f t="shared" si="330"/>
        <v>20</v>
      </c>
      <c r="BC374" s="430" t="str">
        <f t="shared" si="331"/>
        <v>E2</v>
      </c>
      <c r="BD374" s="430" t="str">
        <f t="shared" si="332"/>
        <v>3</v>
      </c>
      <c r="BE374" s="686"/>
      <c r="BF374" s="425">
        <f>'STUDENT PROFILE'!$A$50</f>
        <v>44</v>
      </c>
      <c r="BG374" s="438" t="str">
        <f>'STUDENT PROFILE'!$C$50</f>
        <v>Ankita</v>
      </c>
      <c r="BH374" s="427">
        <f>'STUDENT PROFILE'!$D$50</f>
        <v>2765</v>
      </c>
      <c r="BI374" s="428">
        <v>2</v>
      </c>
      <c r="BJ374" s="428">
        <v>2</v>
      </c>
      <c r="BK374" s="428">
        <v>2</v>
      </c>
      <c r="BL374" s="428"/>
      <c r="BM374" s="428"/>
      <c r="BN374" s="428">
        <v>10</v>
      </c>
      <c r="BO374" s="429">
        <f t="shared" si="333"/>
        <v>16</v>
      </c>
      <c r="BP374" s="429">
        <f t="shared" si="334"/>
        <v>20</v>
      </c>
      <c r="BQ374" s="430" t="str">
        <f t="shared" si="335"/>
        <v>E2</v>
      </c>
      <c r="BR374" s="430" t="str">
        <f t="shared" si="336"/>
        <v>3</v>
      </c>
      <c r="BS374" s="686"/>
      <c r="BT374" s="430">
        <f>'STUDENT PROFILE'!$A$50</f>
        <v>44</v>
      </c>
      <c r="BU374" s="473" t="str">
        <f>'STUDENT PROFILE'!$C$50</f>
        <v>Ankita</v>
      </c>
      <c r="BV374" s="430">
        <f>'STUDENT PROFILE'!$D$50</f>
        <v>2765</v>
      </c>
      <c r="BW374" s="440">
        <v>20</v>
      </c>
      <c r="BX374" s="429">
        <f t="shared" si="337"/>
        <v>18</v>
      </c>
      <c r="BY374" s="429">
        <f t="shared" si="338"/>
        <v>20</v>
      </c>
      <c r="BZ374" s="430" t="str">
        <f t="shared" si="339"/>
        <v>E2</v>
      </c>
      <c r="CA374" s="430" t="str">
        <f t="shared" si="340"/>
        <v>3</v>
      </c>
      <c r="CB374" s="429">
        <f t="shared" si="341"/>
        <v>2</v>
      </c>
      <c r="CC374" s="429">
        <f t="shared" si="342"/>
        <v>2</v>
      </c>
      <c r="CD374" s="429">
        <f t="shared" si="343"/>
        <v>6</v>
      </c>
      <c r="CE374" s="430">
        <f t="shared" si="344"/>
        <v>10</v>
      </c>
      <c r="CF374" s="430" t="str">
        <f t="shared" si="345"/>
        <v>E2</v>
      </c>
      <c r="CG374" s="686"/>
      <c r="CH374" s="425">
        <f>'STUDENT PROFILE'!$A$50</f>
        <v>44</v>
      </c>
      <c r="CI374" s="438" t="str">
        <f>'STUDENT PROFILE'!$C$50</f>
        <v>Ankita</v>
      </c>
      <c r="CJ374" s="427">
        <f>'STUDENT PROFILE'!$D$50</f>
        <v>2765</v>
      </c>
      <c r="CK374" s="429">
        <f t="shared" si="303"/>
        <v>2</v>
      </c>
      <c r="CL374" s="429">
        <f t="shared" si="304"/>
        <v>2</v>
      </c>
      <c r="CM374" s="429">
        <f t="shared" si="305"/>
        <v>6</v>
      </c>
      <c r="CN374" s="430">
        <f t="shared" si="306"/>
        <v>10</v>
      </c>
      <c r="CO374" s="429">
        <f t="shared" si="307"/>
        <v>2</v>
      </c>
      <c r="CP374" s="429">
        <f t="shared" si="308"/>
        <v>2</v>
      </c>
      <c r="CQ374" s="429">
        <f t="shared" si="309"/>
        <v>6</v>
      </c>
      <c r="CR374" s="433">
        <f t="shared" si="310"/>
        <v>10</v>
      </c>
      <c r="CS374" s="433">
        <f t="shared" si="346"/>
        <v>20</v>
      </c>
      <c r="CT374" s="433">
        <f t="shared" si="347"/>
        <v>20</v>
      </c>
      <c r="CU374" s="430">
        <f t="shared" si="348"/>
        <v>20</v>
      </c>
      <c r="CV374" s="430" t="str">
        <f t="shared" si="349"/>
        <v>E2</v>
      </c>
      <c r="CW374" s="430" t="str">
        <f t="shared" si="350"/>
        <v>3</v>
      </c>
      <c r="CX374" s="686"/>
      <c r="CY374" s="425">
        <f>'STUDENT PROFILE'!$A$50</f>
        <v>44</v>
      </c>
      <c r="CZ374" s="438" t="str">
        <f>'STUDENT PROFILE'!$C$50</f>
        <v>Ankita</v>
      </c>
      <c r="DA374" s="427">
        <f>'STUDENT PROFILE'!$D$50</f>
        <v>2765</v>
      </c>
      <c r="DB374" s="429" t="str">
        <f t="shared" si="351"/>
        <v>E2</v>
      </c>
      <c r="DC374" s="429" t="str">
        <f t="shared" si="352"/>
        <v>E2</v>
      </c>
      <c r="DD374" s="429" t="str">
        <f t="shared" si="353"/>
        <v>E2</v>
      </c>
      <c r="DE374" s="430" t="str">
        <f t="shared" si="354"/>
        <v>E2</v>
      </c>
      <c r="DF374" s="429" t="str">
        <f t="shared" si="355"/>
        <v>E2</v>
      </c>
      <c r="DG374" s="429" t="str">
        <f t="shared" si="356"/>
        <v>E2</v>
      </c>
      <c r="DH374" s="429" t="str">
        <f t="shared" si="357"/>
        <v>E2</v>
      </c>
      <c r="DI374" s="433" t="str">
        <f t="shared" si="358"/>
        <v>E2</v>
      </c>
      <c r="DJ374" s="430" t="str">
        <f t="shared" si="359"/>
        <v>E2</v>
      </c>
      <c r="DK374" s="430" t="str">
        <f t="shared" si="360"/>
        <v>E2</v>
      </c>
      <c r="DL374" s="430" t="str">
        <f t="shared" si="361"/>
        <v>E2</v>
      </c>
    </row>
    <row r="375" spans="1:116" ht="15" customHeight="1">
      <c r="A375" s="686"/>
      <c r="B375" s="425">
        <f>'STUDENT PROFILE'!$A$51</f>
        <v>45</v>
      </c>
      <c r="C375" s="438" t="str">
        <f>'STUDENT PROFILE'!$C$51</f>
        <v xml:space="preserve">Sonam </v>
      </c>
      <c r="D375" s="427">
        <f>'STUDENT PROFILE'!$D$51</f>
        <v>2767</v>
      </c>
      <c r="E375" s="428">
        <v>2</v>
      </c>
      <c r="F375" s="428">
        <v>2</v>
      </c>
      <c r="G375" s="428">
        <v>2</v>
      </c>
      <c r="H375" s="428"/>
      <c r="I375" s="428"/>
      <c r="J375" s="428">
        <v>5</v>
      </c>
      <c r="K375" s="429">
        <f t="shared" si="312"/>
        <v>11</v>
      </c>
      <c r="L375" s="429">
        <f t="shared" si="313"/>
        <v>14</v>
      </c>
      <c r="M375" s="430" t="str">
        <f t="shared" si="314"/>
        <v>E2</v>
      </c>
      <c r="N375" s="430" t="str">
        <f t="shared" si="315"/>
        <v>3</v>
      </c>
      <c r="O375" s="728"/>
      <c r="P375" s="425">
        <f>'STUDENT PROFILE'!$A$51</f>
        <v>45</v>
      </c>
      <c r="Q375" s="438" t="str">
        <f>'STUDENT PROFILE'!$C$51</f>
        <v xml:space="preserve">Sonam </v>
      </c>
      <c r="R375" s="427">
        <f>'STUDENT PROFILE'!$D$51</f>
        <v>2767</v>
      </c>
      <c r="S375" s="428">
        <v>2</v>
      </c>
      <c r="T375" s="428">
        <v>2</v>
      </c>
      <c r="U375" s="428">
        <v>2</v>
      </c>
      <c r="V375" s="428"/>
      <c r="W375" s="428"/>
      <c r="X375" s="428">
        <v>5</v>
      </c>
      <c r="Y375" s="429">
        <f t="shared" si="316"/>
        <v>11</v>
      </c>
      <c r="Z375" s="429">
        <f t="shared" si="317"/>
        <v>14</v>
      </c>
      <c r="AA375" s="430" t="str">
        <f t="shared" si="318"/>
        <v>E2</v>
      </c>
      <c r="AB375" s="430" t="str">
        <f t="shared" si="319"/>
        <v>3</v>
      </c>
      <c r="AC375" s="686"/>
      <c r="AD375" s="425">
        <f>'STUDENT PROFILE'!$A$51</f>
        <v>45</v>
      </c>
      <c r="AE375" s="438" t="str">
        <f>'STUDENT PROFILE'!$C$51</f>
        <v xml:space="preserve">Sonam </v>
      </c>
      <c r="AF375" s="427">
        <f>'STUDENT PROFILE'!$D$51</f>
        <v>2767</v>
      </c>
      <c r="AG375" s="440">
        <v>20</v>
      </c>
      <c r="AH375" s="429">
        <f t="shared" si="320"/>
        <v>18</v>
      </c>
      <c r="AI375" s="429">
        <f t="shared" si="321"/>
        <v>20</v>
      </c>
      <c r="AJ375" s="430" t="str">
        <f t="shared" si="322"/>
        <v>E2</v>
      </c>
      <c r="AK375" s="430" t="str">
        <f t="shared" si="323"/>
        <v>3</v>
      </c>
      <c r="AL375" s="429">
        <f t="shared" si="324"/>
        <v>1.4</v>
      </c>
      <c r="AM375" s="429">
        <f t="shared" si="325"/>
        <v>1.4</v>
      </c>
      <c r="AN375" s="429">
        <f t="shared" si="326"/>
        <v>6</v>
      </c>
      <c r="AO375" s="430">
        <f t="shared" si="327"/>
        <v>9</v>
      </c>
      <c r="AP375" s="430" t="str">
        <f t="shared" si="328"/>
        <v>E2</v>
      </c>
      <c r="AQ375" s="686"/>
      <c r="AR375" s="425">
        <f>'STUDENT PROFILE'!$A$51</f>
        <v>45</v>
      </c>
      <c r="AS375" s="438" t="str">
        <f>'STUDENT PROFILE'!$C$51</f>
        <v xml:space="preserve">Sonam </v>
      </c>
      <c r="AT375" s="427">
        <f>'STUDENT PROFILE'!$D$51</f>
        <v>2767</v>
      </c>
      <c r="AU375" s="428">
        <v>2</v>
      </c>
      <c r="AV375" s="428">
        <v>2</v>
      </c>
      <c r="AW375" s="428">
        <v>2</v>
      </c>
      <c r="AX375" s="428"/>
      <c r="AY375" s="428"/>
      <c r="AZ375" s="428">
        <v>5</v>
      </c>
      <c r="BA375" s="429">
        <f t="shared" si="329"/>
        <v>11</v>
      </c>
      <c r="BB375" s="429">
        <f t="shared" si="330"/>
        <v>14</v>
      </c>
      <c r="BC375" s="430" t="str">
        <f t="shared" si="331"/>
        <v>E2</v>
      </c>
      <c r="BD375" s="430" t="str">
        <f t="shared" si="332"/>
        <v>3</v>
      </c>
      <c r="BE375" s="686"/>
      <c r="BF375" s="425">
        <f>'STUDENT PROFILE'!$A$51</f>
        <v>45</v>
      </c>
      <c r="BG375" s="438" t="str">
        <f>'STUDENT PROFILE'!$C$51</f>
        <v xml:space="preserve">Sonam </v>
      </c>
      <c r="BH375" s="427">
        <f>'STUDENT PROFILE'!$D$51</f>
        <v>2767</v>
      </c>
      <c r="BI375" s="428">
        <v>2</v>
      </c>
      <c r="BJ375" s="428">
        <v>2</v>
      </c>
      <c r="BK375" s="428">
        <v>2</v>
      </c>
      <c r="BL375" s="428"/>
      <c r="BM375" s="428"/>
      <c r="BN375" s="428">
        <v>5</v>
      </c>
      <c r="BO375" s="429">
        <f t="shared" si="333"/>
        <v>11</v>
      </c>
      <c r="BP375" s="429">
        <f t="shared" si="334"/>
        <v>14</v>
      </c>
      <c r="BQ375" s="430" t="str">
        <f t="shared" si="335"/>
        <v>E2</v>
      </c>
      <c r="BR375" s="430" t="str">
        <f t="shared" si="336"/>
        <v>3</v>
      </c>
      <c r="BS375" s="686"/>
      <c r="BT375" s="430">
        <f>'STUDENT PROFILE'!$A$51</f>
        <v>45</v>
      </c>
      <c r="BU375" s="473" t="str">
        <f>'STUDENT PROFILE'!$C$51</f>
        <v xml:space="preserve">Sonam </v>
      </c>
      <c r="BV375" s="430">
        <f>'STUDENT PROFILE'!$D$51</f>
        <v>2767</v>
      </c>
      <c r="BW375" s="440">
        <v>20</v>
      </c>
      <c r="BX375" s="429">
        <f t="shared" si="337"/>
        <v>18</v>
      </c>
      <c r="BY375" s="429">
        <f t="shared" si="338"/>
        <v>20</v>
      </c>
      <c r="BZ375" s="430" t="str">
        <f t="shared" si="339"/>
        <v>E2</v>
      </c>
      <c r="CA375" s="430" t="str">
        <f t="shared" si="340"/>
        <v>3</v>
      </c>
      <c r="CB375" s="429">
        <f t="shared" si="341"/>
        <v>1.4</v>
      </c>
      <c r="CC375" s="429">
        <f t="shared" si="342"/>
        <v>1.4</v>
      </c>
      <c r="CD375" s="429">
        <f t="shared" si="343"/>
        <v>6</v>
      </c>
      <c r="CE375" s="430">
        <f t="shared" si="344"/>
        <v>9</v>
      </c>
      <c r="CF375" s="430" t="str">
        <f t="shared" si="345"/>
        <v>E2</v>
      </c>
      <c r="CG375" s="686"/>
      <c r="CH375" s="425">
        <f>'STUDENT PROFILE'!$A$51</f>
        <v>45</v>
      </c>
      <c r="CI375" s="438" t="str">
        <f>'STUDENT PROFILE'!$C$51</f>
        <v xml:space="preserve">Sonam </v>
      </c>
      <c r="CJ375" s="427">
        <f>'STUDENT PROFILE'!$D$51</f>
        <v>2767</v>
      </c>
      <c r="CK375" s="429">
        <f t="shared" si="303"/>
        <v>1.4</v>
      </c>
      <c r="CL375" s="429">
        <f t="shared" si="304"/>
        <v>1.4</v>
      </c>
      <c r="CM375" s="429">
        <f t="shared" si="305"/>
        <v>6</v>
      </c>
      <c r="CN375" s="430">
        <f t="shared" si="306"/>
        <v>9</v>
      </c>
      <c r="CO375" s="429">
        <f t="shared" si="307"/>
        <v>1.4</v>
      </c>
      <c r="CP375" s="429">
        <f t="shared" si="308"/>
        <v>1.4</v>
      </c>
      <c r="CQ375" s="429">
        <f t="shared" si="309"/>
        <v>6</v>
      </c>
      <c r="CR375" s="433">
        <f t="shared" si="310"/>
        <v>9</v>
      </c>
      <c r="CS375" s="433">
        <f t="shared" si="346"/>
        <v>14</v>
      </c>
      <c r="CT375" s="433">
        <f t="shared" si="347"/>
        <v>20</v>
      </c>
      <c r="CU375" s="430">
        <f t="shared" si="348"/>
        <v>18</v>
      </c>
      <c r="CV375" s="430" t="str">
        <f t="shared" si="349"/>
        <v>E2</v>
      </c>
      <c r="CW375" s="430" t="str">
        <f t="shared" si="350"/>
        <v>3</v>
      </c>
      <c r="CX375" s="686"/>
      <c r="CY375" s="425">
        <f>'STUDENT PROFILE'!$A$51</f>
        <v>45</v>
      </c>
      <c r="CZ375" s="438" t="str">
        <f>'STUDENT PROFILE'!$C$51</f>
        <v xml:space="preserve">Sonam </v>
      </c>
      <c r="DA375" s="427">
        <f>'STUDENT PROFILE'!$D$51</f>
        <v>2767</v>
      </c>
      <c r="DB375" s="429" t="str">
        <f t="shared" si="351"/>
        <v>E2</v>
      </c>
      <c r="DC375" s="429" t="str">
        <f t="shared" si="352"/>
        <v>E2</v>
      </c>
      <c r="DD375" s="429" t="str">
        <f t="shared" si="353"/>
        <v>E2</v>
      </c>
      <c r="DE375" s="430" t="str">
        <f t="shared" si="354"/>
        <v>E2</v>
      </c>
      <c r="DF375" s="429" t="str">
        <f t="shared" si="355"/>
        <v>E2</v>
      </c>
      <c r="DG375" s="429" t="str">
        <f t="shared" si="356"/>
        <v>E2</v>
      </c>
      <c r="DH375" s="429" t="str">
        <f t="shared" si="357"/>
        <v>E2</v>
      </c>
      <c r="DI375" s="433" t="str">
        <f t="shared" si="358"/>
        <v>E2</v>
      </c>
      <c r="DJ375" s="430" t="str">
        <f t="shared" si="359"/>
        <v>E2</v>
      </c>
      <c r="DK375" s="430" t="str">
        <f t="shared" si="360"/>
        <v>E2</v>
      </c>
      <c r="DL375" s="430" t="str">
        <f t="shared" si="361"/>
        <v>E2</v>
      </c>
    </row>
    <row r="376" spans="1:116" ht="15" customHeight="1">
      <c r="A376" s="686"/>
      <c r="B376" s="425">
        <f>'STUDENT PROFILE'!$A$52</f>
        <v>46</v>
      </c>
      <c r="C376" s="438" t="str">
        <f>'STUDENT PROFILE'!$C$52</f>
        <v>Deepika</v>
      </c>
      <c r="D376" s="427">
        <f>'STUDENT PROFILE'!$D$52</f>
        <v>2768</v>
      </c>
      <c r="E376" s="428">
        <v>2</v>
      </c>
      <c r="F376" s="428">
        <v>2</v>
      </c>
      <c r="G376" s="428">
        <v>2</v>
      </c>
      <c r="H376" s="428"/>
      <c r="I376" s="428"/>
      <c r="J376" s="428" t="s">
        <v>1732</v>
      </c>
      <c r="K376" s="429" t="str">
        <f t="shared" si="312"/>
        <v>ab</v>
      </c>
      <c r="L376" s="429" t="str">
        <f t="shared" si="313"/>
        <v>ab</v>
      </c>
      <c r="M376" s="430" t="str">
        <f t="shared" si="314"/>
        <v>ab</v>
      </c>
      <c r="N376" s="430" t="str">
        <f t="shared" si="315"/>
        <v>ab</v>
      </c>
      <c r="O376" s="728"/>
      <c r="P376" s="425">
        <f>'STUDENT PROFILE'!$A$52</f>
        <v>46</v>
      </c>
      <c r="Q376" s="438" t="str">
        <f>'STUDENT PROFILE'!$C$52</f>
        <v>Deepika</v>
      </c>
      <c r="R376" s="427">
        <f>'STUDENT PROFILE'!$D$52</f>
        <v>2768</v>
      </c>
      <c r="S376" s="428">
        <v>2</v>
      </c>
      <c r="T376" s="428">
        <v>2</v>
      </c>
      <c r="U376" s="428">
        <v>2</v>
      </c>
      <c r="V376" s="428"/>
      <c r="W376" s="428"/>
      <c r="X376" s="428" t="s">
        <v>1732</v>
      </c>
      <c r="Y376" s="429" t="str">
        <f t="shared" si="316"/>
        <v>ab</v>
      </c>
      <c r="Z376" s="429" t="str">
        <f t="shared" si="317"/>
        <v>ab</v>
      </c>
      <c r="AA376" s="430" t="str">
        <f t="shared" si="318"/>
        <v>ab</v>
      </c>
      <c r="AB376" s="430" t="str">
        <f t="shared" si="319"/>
        <v>ab</v>
      </c>
      <c r="AC376" s="686"/>
      <c r="AD376" s="425">
        <f>'STUDENT PROFILE'!$A$52</f>
        <v>46</v>
      </c>
      <c r="AE376" s="438" t="str">
        <f>'STUDENT PROFILE'!$C$52</f>
        <v>Deepika</v>
      </c>
      <c r="AF376" s="427">
        <f>'STUDENT PROFILE'!$D$52</f>
        <v>2768</v>
      </c>
      <c r="AG376" s="440">
        <v>20</v>
      </c>
      <c r="AH376" s="429">
        <f t="shared" si="320"/>
        <v>18</v>
      </c>
      <c r="AI376" s="429">
        <f t="shared" si="321"/>
        <v>20</v>
      </c>
      <c r="AJ376" s="430" t="str">
        <f t="shared" si="322"/>
        <v>E2</v>
      </c>
      <c r="AK376" s="430" t="str">
        <f t="shared" si="323"/>
        <v>3</v>
      </c>
      <c r="AL376" s="429" t="str">
        <f t="shared" si="324"/>
        <v>ab</v>
      </c>
      <c r="AM376" s="429" t="str">
        <f t="shared" si="325"/>
        <v>ab</v>
      </c>
      <c r="AN376" s="429">
        <f t="shared" si="326"/>
        <v>6</v>
      </c>
      <c r="AO376" s="430">
        <f t="shared" si="327"/>
        <v>6</v>
      </c>
      <c r="AP376" s="430" t="str">
        <f t="shared" si="328"/>
        <v>E2</v>
      </c>
      <c r="AQ376" s="686"/>
      <c r="AR376" s="425">
        <f>'STUDENT PROFILE'!$A$52</f>
        <v>46</v>
      </c>
      <c r="AS376" s="438" t="str">
        <f>'STUDENT PROFILE'!$C$52</f>
        <v>Deepika</v>
      </c>
      <c r="AT376" s="427">
        <f>'STUDENT PROFILE'!$D$52</f>
        <v>2768</v>
      </c>
      <c r="AU376" s="428">
        <v>2</v>
      </c>
      <c r="AV376" s="428">
        <v>2</v>
      </c>
      <c r="AW376" s="428">
        <v>2</v>
      </c>
      <c r="AX376" s="428"/>
      <c r="AY376" s="428"/>
      <c r="AZ376" s="428">
        <v>5</v>
      </c>
      <c r="BA376" s="429">
        <f t="shared" si="329"/>
        <v>11</v>
      </c>
      <c r="BB376" s="429">
        <f t="shared" si="330"/>
        <v>14</v>
      </c>
      <c r="BC376" s="430" t="str">
        <f t="shared" si="331"/>
        <v>E2</v>
      </c>
      <c r="BD376" s="430" t="str">
        <f t="shared" si="332"/>
        <v>3</v>
      </c>
      <c r="BE376" s="686"/>
      <c r="BF376" s="425">
        <f>'STUDENT PROFILE'!$A$52</f>
        <v>46</v>
      </c>
      <c r="BG376" s="438" t="str">
        <f>'STUDENT PROFILE'!$C$52</f>
        <v>Deepika</v>
      </c>
      <c r="BH376" s="427">
        <f>'STUDENT PROFILE'!$D$52</f>
        <v>2768</v>
      </c>
      <c r="BI376" s="428">
        <v>2</v>
      </c>
      <c r="BJ376" s="428">
        <v>2</v>
      </c>
      <c r="BK376" s="428">
        <v>2</v>
      </c>
      <c r="BL376" s="428"/>
      <c r="BM376" s="428"/>
      <c r="BN376" s="428">
        <v>5</v>
      </c>
      <c r="BO376" s="429">
        <f t="shared" si="333"/>
        <v>11</v>
      </c>
      <c r="BP376" s="429">
        <f t="shared" si="334"/>
        <v>14</v>
      </c>
      <c r="BQ376" s="430" t="str">
        <f t="shared" si="335"/>
        <v>E2</v>
      </c>
      <c r="BR376" s="430" t="str">
        <f t="shared" si="336"/>
        <v>3</v>
      </c>
      <c r="BS376" s="686"/>
      <c r="BT376" s="430">
        <f>'STUDENT PROFILE'!$A$52</f>
        <v>46</v>
      </c>
      <c r="BU376" s="473" t="str">
        <f>'STUDENT PROFILE'!$C$52</f>
        <v>Deepika</v>
      </c>
      <c r="BV376" s="430">
        <f>'STUDENT PROFILE'!$D$52</f>
        <v>2768</v>
      </c>
      <c r="BW376" s="440">
        <v>20</v>
      </c>
      <c r="BX376" s="429">
        <f t="shared" si="337"/>
        <v>18</v>
      </c>
      <c r="BY376" s="429">
        <f t="shared" si="338"/>
        <v>20</v>
      </c>
      <c r="BZ376" s="430" t="str">
        <f t="shared" si="339"/>
        <v>E2</v>
      </c>
      <c r="CA376" s="430" t="str">
        <f t="shared" si="340"/>
        <v>3</v>
      </c>
      <c r="CB376" s="429">
        <f t="shared" si="341"/>
        <v>1.4</v>
      </c>
      <c r="CC376" s="429">
        <f t="shared" si="342"/>
        <v>1.4</v>
      </c>
      <c r="CD376" s="429">
        <f t="shared" si="343"/>
        <v>6</v>
      </c>
      <c r="CE376" s="430">
        <f t="shared" si="344"/>
        <v>9</v>
      </c>
      <c r="CF376" s="430" t="str">
        <f t="shared" si="345"/>
        <v>E2</v>
      </c>
      <c r="CG376" s="686"/>
      <c r="CH376" s="425">
        <f>'STUDENT PROFILE'!$A$52</f>
        <v>46</v>
      </c>
      <c r="CI376" s="438" t="str">
        <f>'STUDENT PROFILE'!$C$52</f>
        <v>Deepika</v>
      </c>
      <c r="CJ376" s="427">
        <f>'STUDENT PROFILE'!$D$52</f>
        <v>2768</v>
      </c>
      <c r="CK376" s="429" t="str">
        <f t="shared" si="303"/>
        <v>ab</v>
      </c>
      <c r="CL376" s="429" t="str">
        <f t="shared" si="304"/>
        <v>ab</v>
      </c>
      <c r="CM376" s="429">
        <f t="shared" si="305"/>
        <v>6</v>
      </c>
      <c r="CN376" s="430">
        <f t="shared" si="306"/>
        <v>6</v>
      </c>
      <c r="CO376" s="429">
        <f t="shared" si="307"/>
        <v>1.4</v>
      </c>
      <c r="CP376" s="429">
        <f t="shared" si="308"/>
        <v>1.4</v>
      </c>
      <c r="CQ376" s="429">
        <f t="shared" si="309"/>
        <v>6</v>
      </c>
      <c r="CR376" s="433">
        <f t="shared" si="310"/>
        <v>9</v>
      </c>
      <c r="CS376" s="433">
        <f t="shared" si="346"/>
        <v>7</v>
      </c>
      <c r="CT376" s="433">
        <f t="shared" si="347"/>
        <v>20</v>
      </c>
      <c r="CU376" s="430">
        <f t="shared" si="348"/>
        <v>15</v>
      </c>
      <c r="CV376" s="430" t="str">
        <f t="shared" si="349"/>
        <v>E2</v>
      </c>
      <c r="CW376" s="430" t="str">
        <f t="shared" si="350"/>
        <v>3</v>
      </c>
      <c r="CX376" s="686"/>
      <c r="CY376" s="425">
        <f>'STUDENT PROFILE'!$A$52</f>
        <v>46</v>
      </c>
      <c r="CZ376" s="438" t="str">
        <f>'STUDENT PROFILE'!$C$52</f>
        <v>Deepika</v>
      </c>
      <c r="DA376" s="427">
        <f>'STUDENT PROFILE'!$D$52</f>
        <v>2768</v>
      </c>
      <c r="DB376" s="429" t="str">
        <f t="shared" si="351"/>
        <v>ab</v>
      </c>
      <c r="DC376" s="429" t="str">
        <f t="shared" si="352"/>
        <v>ab</v>
      </c>
      <c r="DD376" s="429" t="str">
        <f t="shared" si="353"/>
        <v>E2</v>
      </c>
      <c r="DE376" s="430" t="str">
        <f t="shared" si="354"/>
        <v>E2</v>
      </c>
      <c r="DF376" s="429" t="str">
        <f t="shared" si="355"/>
        <v>E2</v>
      </c>
      <c r="DG376" s="429" t="str">
        <f t="shared" si="356"/>
        <v>E2</v>
      </c>
      <c r="DH376" s="429" t="str">
        <f t="shared" si="357"/>
        <v>E2</v>
      </c>
      <c r="DI376" s="433" t="str">
        <f t="shared" si="358"/>
        <v>E2</v>
      </c>
      <c r="DJ376" s="430" t="str">
        <f t="shared" si="359"/>
        <v>E2</v>
      </c>
      <c r="DK376" s="430" t="str">
        <f t="shared" si="360"/>
        <v>E2</v>
      </c>
      <c r="DL376" s="430" t="str">
        <f t="shared" si="361"/>
        <v>E2</v>
      </c>
    </row>
    <row r="377" spans="1:116" s="448" customFormat="1" ht="15" customHeight="1">
      <c r="A377" s="686"/>
      <c r="B377" s="425">
        <f>'STUDENT PROFILE'!$A$53</f>
        <v>47</v>
      </c>
      <c r="C377" s="438" t="str">
        <f>'STUDENT PROFILE'!$C$53</f>
        <v>Manish Kumar</v>
      </c>
      <c r="D377" s="427">
        <f>'STUDENT PROFILE'!$D$53</f>
        <v>2769</v>
      </c>
      <c r="E377" s="428">
        <v>2</v>
      </c>
      <c r="F377" s="428">
        <v>2</v>
      </c>
      <c r="G377" s="428">
        <v>2</v>
      </c>
      <c r="H377" s="428"/>
      <c r="I377" s="428"/>
      <c r="J377" s="428">
        <v>12</v>
      </c>
      <c r="K377" s="429">
        <f t="shared" si="312"/>
        <v>18</v>
      </c>
      <c r="L377" s="429">
        <f t="shared" si="313"/>
        <v>23</v>
      </c>
      <c r="M377" s="430" t="str">
        <f t="shared" si="314"/>
        <v>E1</v>
      </c>
      <c r="N377" s="430" t="str">
        <f t="shared" si="315"/>
        <v>2</v>
      </c>
      <c r="O377" s="728"/>
      <c r="P377" s="425">
        <f>'STUDENT PROFILE'!$A$53</f>
        <v>47</v>
      </c>
      <c r="Q377" s="438" t="str">
        <f>'STUDENT PROFILE'!$C$53</f>
        <v>Manish Kumar</v>
      </c>
      <c r="R377" s="427">
        <f>'STUDENT PROFILE'!$D$53</f>
        <v>2769</v>
      </c>
      <c r="S377" s="428">
        <v>2</v>
      </c>
      <c r="T377" s="428">
        <v>2</v>
      </c>
      <c r="U377" s="428">
        <v>2</v>
      </c>
      <c r="V377" s="428"/>
      <c r="W377" s="428"/>
      <c r="X377" s="428" t="s">
        <v>1732</v>
      </c>
      <c r="Y377" s="429" t="str">
        <f t="shared" si="316"/>
        <v>ab</v>
      </c>
      <c r="Z377" s="429" t="str">
        <f t="shared" si="317"/>
        <v>ab</v>
      </c>
      <c r="AA377" s="430" t="str">
        <f t="shared" si="318"/>
        <v>ab</v>
      </c>
      <c r="AB377" s="430" t="str">
        <f t="shared" si="319"/>
        <v>ab</v>
      </c>
      <c r="AC377" s="686"/>
      <c r="AD377" s="425">
        <f>'STUDENT PROFILE'!$A$53</f>
        <v>47</v>
      </c>
      <c r="AE377" s="438" t="str">
        <f>'STUDENT PROFILE'!$C$53</f>
        <v>Manish Kumar</v>
      </c>
      <c r="AF377" s="427">
        <f>'STUDENT PROFILE'!$D$53</f>
        <v>2769</v>
      </c>
      <c r="AG377" s="440">
        <v>20</v>
      </c>
      <c r="AH377" s="429">
        <f t="shared" si="320"/>
        <v>18</v>
      </c>
      <c r="AI377" s="429">
        <f t="shared" si="321"/>
        <v>20</v>
      </c>
      <c r="AJ377" s="430" t="str">
        <f t="shared" si="322"/>
        <v>E2</v>
      </c>
      <c r="AK377" s="430" t="str">
        <f t="shared" si="323"/>
        <v>3</v>
      </c>
      <c r="AL377" s="429">
        <f t="shared" si="324"/>
        <v>2.2999999999999998</v>
      </c>
      <c r="AM377" s="429" t="str">
        <f t="shared" si="325"/>
        <v>ab</v>
      </c>
      <c r="AN377" s="429">
        <f t="shared" si="326"/>
        <v>6</v>
      </c>
      <c r="AO377" s="430">
        <f t="shared" si="327"/>
        <v>9</v>
      </c>
      <c r="AP377" s="430" t="str">
        <f t="shared" si="328"/>
        <v>E2</v>
      </c>
      <c r="AQ377" s="686"/>
      <c r="AR377" s="425">
        <f>'STUDENT PROFILE'!$A$53</f>
        <v>47</v>
      </c>
      <c r="AS377" s="438" t="str">
        <f>'STUDENT PROFILE'!$C$53</f>
        <v>Manish Kumar</v>
      </c>
      <c r="AT377" s="427">
        <f>'STUDENT PROFILE'!$D$53</f>
        <v>2769</v>
      </c>
      <c r="AU377" s="428">
        <v>2</v>
      </c>
      <c r="AV377" s="428">
        <v>2</v>
      </c>
      <c r="AW377" s="428">
        <v>2</v>
      </c>
      <c r="AX377" s="428"/>
      <c r="AY377" s="428"/>
      <c r="AZ377" s="428">
        <v>5</v>
      </c>
      <c r="BA377" s="429">
        <f t="shared" si="329"/>
        <v>11</v>
      </c>
      <c r="BB377" s="429">
        <f t="shared" si="330"/>
        <v>14</v>
      </c>
      <c r="BC377" s="430" t="str">
        <f t="shared" si="331"/>
        <v>E2</v>
      </c>
      <c r="BD377" s="430" t="str">
        <f t="shared" si="332"/>
        <v>3</v>
      </c>
      <c r="BE377" s="686"/>
      <c r="BF377" s="425">
        <f>'STUDENT PROFILE'!$A$53</f>
        <v>47</v>
      </c>
      <c r="BG377" s="438" t="str">
        <f>'STUDENT PROFILE'!$C$53</f>
        <v>Manish Kumar</v>
      </c>
      <c r="BH377" s="427">
        <f>'STUDENT PROFILE'!$D$53</f>
        <v>2769</v>
      </c>
      <c r="BI377" s="428">
        <v>2</v>
      </c>
      <c r="BJ377" s="428">
        <v>2</v>
      </c>
      <c r="BK377" s="428">
        <v>2</v>
      </c>
      <c r="BL377" s="428"/>
      <c r="BM377" s="428"/>
      <c r="BN377" s="428">
        <v>5</v>
      </c>
      <c r="BO377" s="429">
        <f t="shared" si="333"/>
        <v>11</v>
      </c>
      <c r="BP377" s="429">
        <f t="shared" si="334"/>
        <v>14</v>
      </c>
      <c r="BQ377" s="430" t="str">
        <f t="shared" si="335"/>
        <v>E2</v>
      </c>
      <c r="BR377" s="430" t="str">
        <f t="shared" si="336"/>
        <v>3</v>
      </c>
      <c r="BS377" s="686"/>
      <c r="BT377" s="430">
        <f>'STUDENT PROFILE'!$A$53</f>
        <v>47</v>
      </c>
      <c r="BU377" s="473" t="str">
        <f>'STUDENT PROFILE'!$C$53</f>
        <v>Manish Kumar</v>
      </c>
      <c r="BV377" s="430">
        <f>'STUDENT PROFILE'!$D$53</f>
        <v>2769</v>
      </c>
      <c r="BW377" s="440">
        <v>20</v>
      </c>
      <c r="BX377" s="429">
        <f t="shared" si="337"/>
        <v>18</v>
      </c>
      <c r="BY377" s="429">
        <f t="shared" si="338"/>
        <v>20</v>
      </c>
      <c r="BZ377" s="430" t="str">
        <f t="shared" si="339"/>
        <v>E2</v>
      </c>
      <c r="CA377" s="430" t="str">
        <f t="shared" si="340"/>
        <v>3</v>
      </c>
      <c r="CB377" s="429">
        <f t="shared" si="341"/>
        <v>1.4</v>
      </c>
      <c r="CC377" s="429">
        <f t="shared" si="342"/>
        <v>1.4</v>
      </c>
      <c r="CD377" s="429">
        <f t="shared" si="343"/>
        <v>6</v>
      </c>
      <c r="CE377" s="430">
        <f t="shared" si="344"/>
        <v>9</v>
      </c>
      <c r="CF377" s="430" t="str">
        <f t="shared" si="345"/>
        <v>E2</v>
      </c>
      <c r="CG377" s="686"/>
      <c r="CH377" s="425">
        <f>'STUDENT PROFILE'!$A$53</f>
        <v>47</v>
      </c>
      <c r="CI377" s="438" t="str">
        <f>'STUDENT PROFILE'!$C$53</f>
        <v>Manish Kumar</v>
      </c>
      <c r="CJ377" s="427">
        <f>'STUDENT PROFILE'!$D$53</f>
        <v>2769</v>
      </c>
      <c r="CK377" s="429">
        <f t="shared" si="303"/>
        <v>2.2999999999999998</v>
      </c>
      <c r="CL377" s="429" t="str">
        <f t="shared" si="304"/>
        <v>ab</v>
      </c>
      <c r="CM377" s="429">
        <f t="shared" si="305"/>
        <v>6</v>
      </c>
      <c r="CN377" s="430">
        <f t="shared" si="306"/>
        <v>9</v>
      </c>
      <c r="CO377" s="429">
        <f t="shared" si="307"/>
        <v>1.4</v>
      </c>
      <c r="CP377" s="429">
        <f t="shared" si="308"/>
        <v>1.4</v>
      </c>
      <c r="CQ377" s="429">
        <f t="shared" si="309"/>
        <v>6</v>
      </c>
      <c r="CR377" s="433">
        <f t="shared" si="310"/>
        <v>9</v>
      </c>
      <c r="CS377" s="433">
        <f t="shared" si="346"/>
        <v>13</v>
      </c>
      <c r="CT377" s="433">
        <f t="shared" si="347"/>
        <v>20</v>
      </c>
      <c r="CU377" s="430">
        <f t="shared" si="348"/>
        <v>18</v>
      </c>
      <c r="CV377" s="430" t="str">
        <f t="shared" si="349"/>
        <v>E2</v>
      </c>
      <c r="CW377" s="430" t="str">
        <f t="shared" si="350"/>
        <v>3</v>
      </c>
      <c r="CX377" s="686"/>
      <c r="CY377" s="425">
        <f>'STUDENT PROFILE'!$A$53</f>
        <v>47</v>
      </c>
      <c r="CZ377" s="438" t="str">
        <f>'STUDENT PROFILE'!$C$53</f>
        <v>Manish Kumar</v>
      </c>
      <c r="DA377" s="427">
        <f>'STUDENT PROFILE'!$D$53</f>
        <v>2769</v>
      </c>
      <c r="DB377" s="429" t="str">
        <f t="shared" si="351"/>
        <v>E1</v>
      </c>
      <c r="DC377" s="429" t="str">
        <f t="shared" si="352"/>
        <v>ab</v>
      </c>
      <c r="DD377" s="429" t="str">
        <f t="shared" si="353"/>
        <v>E2</v>
      </c>
      <c r="DE377" s="430" t="str">
        <f t="shared" si="354"/>
        <v>E2</v>
      </c>
      <c r="DF377" s="429" t="str">
        <f t="shared" si="355"/>
        <v>E2</v>
      </c>
      <c r="DG377" s="429" t="str">
        <f t="shared" si="356"/>
        <v>E2</v>
      </c>
      <c r="DH377" s="429" t="str">
        <f t="shared" si="357"/>
        <v>E2</v>
      </c>
      <c r="DI377" s="433" t="str">
        <f t="shared" si="358"/>
        <v>E2</v>
      </c>
      <c r="DJ377" s="430" t="str">
        <f t="shared" si="359"/>
        <v>E2</v>
      </c>
      <c r="DK377" s="430" t="str">
        <f t="shared" si="360"/>
        <v>E2</v>
      </c>
      <c r="DL377" s="430" t="str">
        <f t="shared" si="361"/>
        <v>E2</v>
      </c>
    </row>
    <row r="378" spans="1:116" s="448" customFormat="1" ht="15" customHeight="1">
      <c r="A378" s="686"/>
      <c r="B378" s="425">
        <f>'STUDENT PROFILE'!$A$54</f>
        <v>48</v>
      </c>
      <c r="C378" s="438" t="str">
        <f>'STUDENT PROFILE'!$C$54</f>
        <v>Shubham</v>
      </c>
      <c r="D378" s="427">
        <f>'STUDENT PROFILE'!$D$54</f>
        <v>2770</v>
      </c>
      <c r="E378" s="428">
        <v>2</v>
      </c>
      <c r="F378" s="428">
        <v>2</v>
      </c>
      <c r="G378" s="428">
        <v>2</v>
      </c>
      <c r="H378" s="428"/>
      <c r="I378" s="428"/>
      <c r="J378" s="428" t="s">
        <v>1732</v>
      </c>
      <c r="K378" s="429" t="str">
        <f t="shared" si="312"/>
        <v>ab</v>
      </c>
      <c r="L378" s="429" t="str">
        <f t="shared" si="313"/>
        <v>ab</v>
      </c>
      <c r="M378" s="430" t="str">
        <f t="shared" si="314"/>
        <v>ab</v>
      </c>
      <c r="N378" s="430" t="str">
        <f t="shared" si="315"/>
        <v>ab</v>
      </c>
      <c r="O378" s="728"/>
      <c r="P378" s="425">
        <f>'STUDENT PROFILE'!$A$54</f>
        <v>48</v>
      </c>
      <c r="Q378" s="438" t="str">
        <f>'STUDENT PROFILE'!$C$54</f>
        <v>Shubham</v>
      </c>
      <c r="R378" s="427">
        <f>'STUDENT PROFILE'!$D$54</f>
        <v>2770</v>
      </c>
      <c r="S378" s="428">
        <v>2</v>
      </c>
      <c r="T378" s="428">
        <v>2</v>
      </c>
      <c r="U378" s="428">
        <v>2</v>
      </c>
      <c r="V378" s="428"/>
      <c r="W378" s="428"/>
      <c r="X378" s="428" t="s">
        <v>1732</v>
      </c>
      <c r="Y378" s="429" t="str">
        <f t="shared" si="316"/>
        <v>ab</v>
      </c>
      <c r="Z378" s="429" t="str">
        <f t="shared" si="317"/>
        <v>ab</v>
      </c>
      <c r="AA378" s="430" t="str">
        <f t="shared" si="318"/>
        <v>ab</v>
      </c>
      <c r="AB378" s="430" t="str">
        <f t="shared" si="319"/>
        <v>ab</v>
      </c>
      <c r="AC378" s="686"/>
      <c r="AD378" s="425">
        <f>'STUDENT PROFILE'!$A$54</f>
        <v>48</v>
      </c>
      <c r="AE378" s="438" t="str">
        <f>'STUDENT PROFILE'!$C$54</f>
        <v>Shubham</v>
      </c>
      <c r="AF378" s="427">
        <f>'STUDENT PROFILE'!$D$54</f>
        <v>2770</v>
      </c>
      <c r="AG378" s="440">
        <v>20</v>
      </c>
      <c r="AH378" s="429">
        <f t="shared" si="320"/>
        <v>18</v>
      </c>
      <c r="AI378" s="429">
        <f t="shared" si="321"/>
        <v>20</v>
      </c>
      <c r="AJ378" s="430" t="str">
        <f t="shared" si="322"/>
        <v>E2</v>
      </c>
      <c r="AK378" s="430" t="str">
        <f t="shared" si="323"/>
        <v>3</v>
      </c>
      <c r="AL378" s="429" t="str">
        <f t="shared" si="324"/>
        <v>ab</v>
      </c>
      <c r="AM378" s="429" t="str">
        <f t="shared" si="325"/>
        <v>ab</v>
      </c>
      <c r="AN378" s="429">
        <f t="shared" si="326"/>
        <v>6</v>
      </c>
      <c r="AO378" s="430">
        <f t="shared" si="327"/>
        <v>6</v>
      </c>
      <c r="AP378" s="430" t="str">
        <f t="shared" si="328"/>
        <v>E2</v>
      </c>
      <c r="AQ378" s="686"/>
      <c r="AR378" s="425">
        <f>'STUDENT PROFILE'!$A$54</f>
        <v>48</v>
      </c>
      <c r="AS378" s="438" t="str">
        <f>'STUDENT PROFILE'!$C$54</f>
        <v>Shubham</v>
      </c>
      <c r="AT378" s="427">
        <f>'STUDENT PROFILE'!$D$54</f>
        <v>2770</v>
      </c>
      <c r="AU378" s="428">
        <v>2</v>
      </c>
      <c r="AV378" s="428">
        <v>2</v>
      </c>
      <c r="AW378" s="428">
        <v>2</v>
      </c>
      <c r="AX378" s="428"/>
      <c r="AY378" s="428"/>
      <c r="AZ378" s="428">
        <v>5</v>
      </c>
      <c r="BA378" s="429">
        <f t="shared" si="329"/>
        <v>11</v>
      </c>
      <c r="BB378" s="429">
        <f t="shared" si="330"/>
        <v>14</v>
      </c>
      <c r="BC378" s="430" t="str">
        <f t="shared" si="331"/>
        <v>E2</v>
      </c>
      <c r="BD378" s="430" t="str">
        <f t="shared" si="332"/>
        <v>3</v>
      </c>
      <c r="BE378" s="686"/>
      <c r="BF378" s="425">
        <f>'STUDENT PROFILE'!$A$54</f>
        <v>48</v>
      </c>
      <c r="BG378" s="438" t="str">
        <f>'STUDENT PROFILE'!$C$54</f>
        <v>Shubham</v>
      </c>
      <c r="BH378" s="427">
        <f>'STUDENT PROFILE'!$D$54</f>
        <v>2770</v>
      </c>
      <c r="BI378" s="428">
        <v>2</v>
      </c>
      <c r="BJ378" s="428">
        <v>2</v>
      </c>
      <c r="BK378" s="428">
        <v>2</v>
      </c>
      <c r="BL378" s="428"/>
      <c r="BM378" s="428"/>
      <c r="BN378" s="428">
        <v>5</v>
      </c>
      <c r="BO378" s="429">
        <f t="shared" si="333"/>
        <v>11</v>
      </c>
      <c r="BP378" s="429">
        <f t="shared" si="334"/>
        <v>14</v>
      </c>
      <c r="BQ378" s="430" t="str">
        <f t="shared" si="335"/>
        <v>E2</v>
      </c>
      <c r="BR378" s="430" t="str">
        <f t="shared" si="336"/>
        <v>3</v>
      </c>
      <c r="BS378" s="686"/>
      <c r="BT378" s="430">
        <f>'STUDENT PROFILE'!$A$54</f>
        <v>48</v>
      </c>
      <c r="BU378" s="473" t="str">
        <f>'STUDENT PROFILE'!$C$54</f>
        <v>Shubham</v>
      </c>
      <c r="BV378" s="430">
        <f>'STUDENT PROFILE'!$D$54</f>
        <v>2770</v>
      </c>
      <c r="BW378" s="440">
        <v>20</v>
      </c>
      <c r="BX378" s="429">
        <f t="shared" si="337"/>
        <v>18</v>
      </c>
      <c r="BY378" s="429">
        <f t="shared" si="338"/>
        <v>20</v>
      </c>
      <c r="BZ378" s="430" t="str">
        <f t="shared" si="339"/>
        <v>E2</v>
      </c>
      <c r="CA378" s="430" t="str">
        <f t="shared" si="340"/>
        <v>3</v>
      </c>
      <c r="CB378" s="429">
        <f t="shared" si="341"/>
        <v>1.4</v>
      </c>
      <c r="CC378" s="429">
        <f t="shared" si="342"/>
        <v>1.4</v>
      </c>
      <c r="CD378" s="429">
        <f t="shared" si="343"/>
        <v>6</v>
      </c>
      <c r="CE378" s="430">
        <f t="shared" si="344"/>
        <v>9</v>
      </c>
      <c r="CF378" s="430" t="str">
        <f t="shared" si="345"/>
        <v>E2</v>
      </c>
      <c r="CG378" s="686"/>
      <c r="CH378" s="425">
        <f>'STUDENT PROFILE'!$A$54</f>
        <v>48</v>
      </c>
      <c r="CI378" s="438" t="str">
        <f>'STUDENT PROFILE'!$C$54</f>
        <v>Shubham</v>
      </c>
      <c r="CJ378" s="427">
        <f>'STUDENT PROFILE'!$D$54</f>
        <v>2770</v>
      </c>
      <c r="CK378" s="429" t="str">
        <f t="shared" si="303"/>
        <v>ab</v>
      </c>
      <c r="CL378" s="429" t="str">
        <f t="shared" si="304"/>
        <v>ab</v>
      </c>
      <c r="CM378" s="429">
        <f t="shared" si="305"/>
        <v>6</v>
      </c>
      <c r="CN378" s="430">
        <f t="shared" si="306"/>
        <v>6</v>
      </c>
      <c r="CO378" s="429">
        <f t="shared" si="307"/>
        <v>1.4</v>
      </c>
      <c r="CP378" s="429">
        <f t="shared" si="308"/>
        <v>1.4</v>
      </c>
      <c r="CQ378" s="429">
        <f t="shared" si="309"/>
        <v>6</v>
      </c>
      <c r="CR378" s="433">
        <f t="shared" si="310"/>
        <v>9</v>
      </c>
      <c r="CS378" s="433">
        <f t="shared" si="346"/>
        <v>7</v>
      </c>
      <c r="CT378" s="433">
        <f t="shared" si="347"/>
        <v>20</v>
      </c>
      <c r="CU378" s="430">
        <f t="shared" si="348"/>
        <v>15</v>
      </c>
      <c r="CV378" s="430" t="str">
        <f t="shared" si="349"/>
        <v>E2</v>
      </c>
      <c r="CW378" s="430" t="str">
        <f t="shared" si="350"/>
        <v>3</v>
      </c>
      <c r="CX378" s="686"/>
      <c r="CY378" s="425">
        <f>'STUDENT PROFILE'!$A$54</f>
        <v>48</v>
      </c>
      <c r="CZ378" s="438" t="str">
        <f>'STUDENT PROFILE'!$C$54</f>
        <v>Shubham</v>
      </c>
      <c r="DA378" s="427">
        <f>'STUDENT PROFILE'!$D$54</f>
        <v>2770</v>
      </c>
      <c r="DB378" s="429" t="str">
        <f t="shared" si="351"/>
        <v>ab</v>
      </c>
      <c r="DC378" s="429" t="str">
        <f t="shared" si="352"/>
        <v>ab</v>
      </c>
      <c r="DD378" s="429" t="str">
        <f t="shared" si="353"/>
        <v>E2</v>
      </c>
      <c r="DE378" s="430" t="str">
        <f t="shared" si="354"/>
        <v>E2</v>
      </c>
      <c r="DF378" s="429" t="str">
        <f t="shared" si="355"/>
        <v>E2</v>
      </c>
      <c r="DG378" s="429" t="str">
        <f t="shared" si="356"/>
        <v>E2</v>
      </c>
      <c r="DH378" s="429" t="str">
        <f t="shared" si="357"/>
        <v>E2</v>
      </c>
      <c r="DI378" s="433" t="str">
        <f t="shared" si="358"/>
        <v>E2</v>
      </c>
      <c r="DJ378" s="430" t="str">
        <f t="shared" si="359"/>
        <v>E2</v>
      </c>
      <c r="DK378" s="430" t="str">
        <f t="shared" si="360"/>
        <v>E2</v>
      </c>
      <c r="DL378" s="430" t="str">
        <f t="shared" si="361"/>
        <v>E2</v>
      </c>
    </row>
    <row r="379" spans="1:116" s="448" customFormat="1" ht="15" customHeight="1">
      <c r="A379" s="686"/>
      <c r="B379" s="425">
        <f>'STUDENT PROFILE'!$A$55</f>
        <v>49</v>
      </c>
      <c r="C379" s="438" t="str">
        <f>'STUDENT PROFILE'!$C$55</f>
        <v>Rahul</v>
      </c>
      <c r="D379" s="427">
        <f>'STUDENT PROFILE'!$D$55</f>
        <v>2772</v>
      </c>
      <c r="E379" s="428">
        <v>2</v>
      </c>
      <c r="F379" s="428">
        <v>2</v>
      </c>
      <c r="G379" s="428">
        <v>2</v>
      </c>
      <c r="H379" s="428"/>
      <c r="I379" s="428"/>
      <c r="J379" s="428" t="s">
        <v>1732</v>
      </c>
      <c r="K379" s="429" t="str">
        <f t="shared" si="312"/>
        <v>ab</v>
      </c>
      <c r="L379" s="429" t="str">
        <f t="shared" si="313"/>
        <v>ab</v>
      </c>
      <c r="M379" s="430" t="str">
        <f t="shared" si="314"/>
        <v>ab</v>
      </c>
      <c r="N379" s="430" t="str">
        <f t="shared" si="315"/>
        <v>ab</v>
      </c>
      <c r="O379" s="728"/>
      <c r="P379" s="425">
        <f>'STUDENT PROFILE'!$A$55</f>
        <v>49</v>
      </c>
      <c r="Q379" s="438" t="str">
        <f>'STUDENT PROFILE'!$C$55</f>
        <v>Rahul</v>
      </c>
      <c r="R379" s="427">
        <f>'STUDENT PROFILE'!$D$55</f>
        <v>2772</v>
      </c>
      <c r="S379" s="428">
        <v>2</v>
      </c>
      <c r="T379" s="428">
        <v>2</v>
      </c>
      <c r="U379" s="428">
        <v>2</v>
      </c>
      <c r="V379" s="428"/>
      <c r="W379" s="428"/>
      <c r="X379" s="428" t="s">
        <v>1732</v>
      </c>
      <c r="Y379" s="429" t="str">
        <f t="shared" si="316"/>
        <v>ab</v>
      </c>
      <c r="Z379" s="429" t="str">
        <f t="shared" si="317"/>
        <v>ab</v>
      </c>
      <c r="AA379" s="430" t="str">
        <f t="shared" si="318"/>
        <v>ab</v>
      </c>
      <c r="AB379" s="430" t="str">
        <f t="shared" si="319"/>
        <v>ab</v>
      </c>
      <c r="AC379" s="686"/>
      <c r="AD379" s="425">
        <f>'STUDENT PROFILE'!$A$55</f>
        <v>49</v>
      </c>
      <c r="AE379" s="438" t="str">
        <f>'STUDENT PROFILE'!$C$55</f>
        <v>Rahul</v>
      </c>
      <c r="AF379" s="427">
        <f>'STUDENT PROFILE'!$D$55</f>
        <v>2772</v>
      </c>
      <c r="AG379" s="440">
        <v>20</v>
      </c>
      <c r="AH379" s="429">
        <f t="shared" si="320"/>
        <v>18</v>
      </c>
      <c r="AI379" s="429">
        <f t="shared" si="321"/>
        <v>20</v>
      </c>
      <c r="AJ379" s="430" t="str">
        <f t="shared" si="322"/>
        <v>E2</v>
      </c>
      <c r="AK379" s="430" t="str">
        <f t="shared" si="323"/>
        <v>3</v>
      </c>
      <c r="AL379" s="429" t="str">
        <f t="shared" si="324"/>
        <v>ab</v>
      </c>
      <c r="AM379" s="429" t="str">
        <f t="shared" si="325"/>
        <v>ab</v>
      </c>
      <c r="AN379" s="429">
        <f t="shared" si="326"/>
        <v>6</v>
      </c>
      <c r="AO379" s="430">
        <f t="shared" si="327"/>
        <v>6</v>
      </c>
      <c r="AP379" s="430" t="str">
        <f t="shared" si="328"/>
        <v>E2</v>
      </c>
      <c r="AQ379" s="686"/>
      <c r="AR379" s="425">
        <f>'STUDENT PROFILE'!$A$55</f>
        <v>49</v>
      </c>
      <c r="AS379" s="438" t="str">
        <f>'STUDENT PROFILE'!$C$55</f>
        <v>Rahul</v>
      </c>
      <c r="AT379" s="427">
        <f>'STUDENT PROFILE'!$D$55</f>
        <v>2772</v>
      </c>
      <c r="AU379" s="428">
        <v>2</v>
      </c>
      <c r="AV379" s="428">
        <v>2</v>
      </c>
      <c r="AW379" s="428">
        <v>2</v>
      </c>
      <c r="AX379" s="428"/>
      <c r="AY379" s="428"/>
      <c r="AZ379" s="428">
        <v>5</v>
      </c>
      <c r="BA379" s="429">
        <f t="shared" si="329"/>
        <v>11</v>
      </c>
      <c r="BB379" s="429">
        <f t="shared" si="330"/>
        <v>14</v>
      </c>
      <c r="BC379" s="430" t="str">
        <f t="shared" si="331"/>
        <v>E2</v>
      </c>
      <c r="BD379" s="430" t="str">
        <f t="shared" si="332"/>
        <v>3</v>
      </c>
      <c r="BE379" s="686"/>
      <c r="BF379" s="425">
        <f>'STUDENT PROFILE'!$A$55</f>
        <v>49</v>
      </c>
      <c r="BG379" s="438" t="str">
        <f>'STUDENT PROFILE'!$C$55</f>
        <v>Rahul</v>
      </c>
      <c r="BH379" s="427">
        <f>'STUDENT PROFILE'!$D$55</f>
        <v>2772</v>
      </c>
      <c r="BI379" s="428">
        <v>2</v>
      </c>
      <c r="BJ379" s="428">
        <v>2</v>
      </c>
      <c r="BK379" s="428">
        <v>2</v>
      </c>
      <c r="BL379" s="428"/>
      <c r="BM379" s="428"/>
      <c r="BN379" s="428">
        <v>5</v>
      </c>
      <c r="BO379" s="429">
        <f t="shared" si="333"/>
        <v>11</v>
      </c>
      <c r="BP379" s="429">
        <f t="shared" si="334"/>
        <v>14</v>
      </c>
      <c r="BQ379" s="430" t="str">
        <f t="shared" si="335"/>
        <v>E2</v>
      </c>
      <c r="BR379" s="430" t="str">
        <f t="shared" si="336"/>
        <v>3</v>
      </c>
      <c r="BS379" s="686"/>
      <c r="BT379" s="430">
        <f>'STUDENT PROFILE'!$A$55</f>
        <v>49</v>
      </c>
      <c r="BU379" s="473" t="str">
        <f>'STUDENT PROFILE'!$C$55</f>
        <v>Rahul</v>
      </c>
      <c r="BV379" s="430">
        <f>'STUDENT PROFILE'!$D$55</f>
        <v>2772</v>
      </c>
      <c r="BW379" s="440">
        <v>20</v>
      </c>
      <c r="BX379" s="429">
        <f t="shared" si="337"/>
        <v>18</v>
      </c>
      <c r="BY379" s="429">
        <f t="shared" si="338"/>
        <v>20</v>
      </c>
      <c r="BZ379" s="430" t="str">
        <f t="shared" si="339"/>
        <v>E2</v>
      </c>
      <c r="CA379" s="430" t="str">
        <f t="shared" si="340"/>
        <v>3</v>
      </c>
      <c r="CB379" s="429">
        <f t="shared" si="341"/>
        <v>1.4</v>
      </c>
      <c r="CC379" s="429">
        <f t="shared" si="342"/>
        <v>1.4</v>
      </c>
      <c r="CD379" s="429">
        <f t="shared" si="343"/>
        <v>6</v>
      </c>
      <c r="CE379" s="430">
        <f t="shared" si="344"/>
        <v>9</v>
      </c>
      <c r="CF379" s="430" t="str">
        <f t="shared" si="345"/>
        <v>E2</v>
      </c>
      <c r="CG379" s="686"/>
      <c r="CH379" s="425">
        <f>'STUDENT PROFILE'!$A$55</f>
        <v>49</v>
      </c>
      <c r="CI379" s="438" t="str">
        <f>'STUDENT PROFILE'!$C$55</f>
        <v>Rahul</v>
      </c>
      <c r="CJ379" s="427">
        <f>'STUDENT PROFILE'!$D$55</f>
        <v>2772</v>
      </c>
      <c r="CK379" s="429" t="str">
        <f t="shared" si="303"/>
        <v>ab</v>
      </c>
      <c r="CL379" s="429" t="str">
        <f t="shared" si="304"/>
        <v>ab</v>
      </c>
      <c r="CM379" s="429">
        <f t="shared" si="305"/>
        <v>6</v>
      </c>
      <c r="CN379" s="430">
        <f t="shared" si="306"/>
        <v>6</v>
      </c>
      <c r="CO379" s="429">
        <f t="shared" si="307"/>
        <v>1.4</v>
      </c>
      <c r="CP379" s="429">
        <f t="shared" si="308"/>
        <v>1.4</v>
      </c>
      <c r="CQ379" s="429">
        <f t="shared" si="309"/>
        <v>6</v>
      </c>
      <c r="CR379" s="433">
        <f t="shared" si="310"/>
        <v>9</v>
      </c>
      <c r="CS379" s="433">
        <f t="shared" si="346"/>
        <v>7</v>
      </c>
      <c r="CT379" s="433">
        <f t="shared" si="347"/>
        <v>20</v>
      </c>
      <c r="CU379" s="430">
        <f t="shared" si="348"/>
        <v>15</v>
      </c>
      <c r="CV379" s="430" t="str">
        <f t="shared" si="349"/>
        <v>E2</v>
      </c>
      <c r="CW379" s="430" t="str">
        <f t="shared" si="350"/>
        <v>3</v>
      </c>
      <c r="CX379" s="686"/>
      <c r="CY379" s="425">
        <f>'STUDENT PROFILE'!$A$55</f>
        <v>49</v>
      </c>
      <c r="CZ379" s="438" t="str">
        <f>'STUDENT PROFILE'!$C$55</f>
        <v>Rahul</v>
      </c>
      <c r="DA379" s="427">
        <f>'STUDENT PROFILE'!$D$55</f>
        <v>2772</v>
      </c>
      <c r="DB379" s="429" t="str">
        <f t="shared" si="351"/>
        <v>ab</v>
      </c>
      <c r="DC379" s="429" t="str">
        <f t="shared" si="352"/>
        <v>ab</v>
      </c>
      <c r="DD379" s="429" t="str">
        <f t="shared" si="353"/>
        <v>E2</v>
      </c>
      <c r="DE379" s="430" t="str">
        <f t="shared" si="354"/>
        <v>E2</v>
      </c>
      <c r="DF379" s="429" t="str">
        <f t="shared" si="355"/>
        <v>E2</v>
      </c>
      <c r="DG379" s="429" t="str">
        <f t="shared" si="356"/>
        <v>E2</v>
      </c>
      <c r="DH379" s="429" t="str">
        <f t="shared" si="357"/>
        <v>E2</v>
      </c>
      <c r="DI379" s="433" t="str">
        <f t="shared" si="358"/>
        <v>E2</v>
      </c>
      <c r="DJ379" s="430" t="str">
        <f t="shared" si="359"/>
        <v>E2</v>
      </c>
      <c r="DK379" s="430" t="str">
        <f t="shared" si="360"/>
        <v>E2</v>
      </c>
      <c r="DL379" s="430" t="str">
        <f t="shared" si="361"/>
        <v>E2</v>
      </c>
    </row>
    <row r="380" spans="1:116" s="448" customFormat="1" ht="15" customHeight="1">
      <c r="A380" s="686"/>
      <c r="B380" s="425">
        <f>'STUDENT PROFILE'!$A$56</f>
        <v>50</v>
      </c>
      <c r="C380" s="438" t="str">
        <f>'STUDENT PROFILE'!$C$56</f>
        <v>Nitin</v>
      </c>
      <c r="D380" s="427">
        <f>'STUDENT PROFILE'!$D$56</f>
        <v>2773</v>
      </c>
      <c r="E380" s="428">
        <v>2</v>
      </c>
      <c r="F380" s="428">
        <v>2</v>
      </c>
      <c r="G380" s="428">
        <v>2</v>
      </c>
      <c r="H380" s="428"/>
      <c r="I380" s="428"/>
      <c r="J380" s="428" t="s">
        <v>1732</v>
      </c>
      <c r="K380" s="429" t="str">
        <f t="shared" si="312"/>
        <v>ab</v>
      </c>
      <c r="L380" s="429" t="str">
        <f t="shared" si="313"/>
        <v>ab</v>
      </c>
      <c r="M380" s="430" t="str">
        <f t="shared" si="314"/>
        <v>ab</v>
      </c>
      <c r="N380" s="430" t="str">
        <f t="shared" si="315"/>
        <v>ab</v>
      </c>
      <c r="O380" s="728"/>
      <c r="P380" s="425">
        <f>'STUDENT PROFILE'!$A$56</f>
        <v>50</v>
      </c>
      <c r="Q380" s="438" t="str">
        <f>'STUDENT PROFILE'!$C$56</f>
        <v>Nitin</v>
      </c>
      <c r="R380" s="427">
        <f>'STUDENT PROFILE'!$D$56</f>
        <v>2773</v>
      </c>
      <c r="S380" s="428">
        <v>2</v>
      </c>
      <c r="T380" s="428">
        <v>2</v>
      </c>
      <c r="U380" s="428">
        <v>2</v>
      </c>
      <c r="V380" s="428"/>
      <c r="W380" s="428"/>
      <c r="X380" s="428" t="s">
        <v>1732</v>
      </c>
      <c r="Y380" s="429" t="str">
        <f t="shared" si="316"/>
        <v>ab</v>
      </c>
      <c r="Z380" s="429" t="str">
        <f t="shared" si="317"/>
        <v>ab</v>
      </c>
      <c r="AA380" s="430" t="str">
        <f t="shared" si="318"/>
        <v>ab</v>
      </c>
      <c r="AB380" s="430" t="str">
        <f t="shared" si="319"/>
        <v>ab</v>
      </c>
      <c r="AC380" s="686"/>
      <c r="AD380" s="425">
        <f>'STUDENT PROFILE'!$A$56</f>
        <v>50</v>
      </c>
      <c r="AE380" s="438" t="str">
        <f>'STUDENT PROFILE'!$C$56</f>
        <v>Nitin</v>
      </c>
      <c r="AF380" s="427">
        <f>'STUDENT PROFILE'!$D$56</f>
        <v>2773</v>
      </c>
      <c r="AG380" s="440">
        <v>20</v>
      </c>
      <c r="AH380" s="429">
        <f t="shared" si="320"/>
        <v>18</v>
      </c>
      <c r="AI380" s="429">
        <f t="shared" si="321"/>
        <v>20</v>
      </c>
      <c r="AJ380" s="430" t="str">
        <f t="shared" si="322"/>
        <v>E2</v>
      </c>
      <c r="AK380" s="430" t="str">
        <f t="shared" si="323"/>
        <v>3</v>
      </c>
      <c r="AL380" s="429" t="str">
        <f t="shared" si="324"/>
        <v>ab</v>
      </c>
      <c r="AM380" s="429" t="str">
        <f t="shared" si="325"/>
        <v>ab</v>
      </c>
      <c r="AN380" s="429">
        <f t="shared" si="326"/>
        <v>6</v>
      </c>
      <c r="AO380" s="430">
        <f t="shared" si="327"/>
        <v>6</v>
      </c>
      <c r="AP380" s="430" t="str">
        <f t="shared" si="328"/>
        <v>E2</v>
      </c>
      <c r="AQ380" s="686"/>
      <c r="AR380" s="425">
        <f>'STUDENT PROFILE'!$A$56</f>
        <v>50</v>
      </c>
      <c r="AS380" s="438" t="str">
        <f>'STUDENT PROFILE'!$C$56</f>
        <v>Nitin</v>
      </c>
      <c r="AT380" s="427">
        <f>'STUDENT PROFILE'!$D$56</f>
        <v>2773</v>
      </c>
      <c r="AU380" s="428">
        <v>2</v>
      </c>
      <c r="AV380" s="428">
        <v>2</v>
      </c>
      <c r="AW380" s="428">
        <v>2</v>
      </c>
      <c r="AX380" s="428"/>
      <c r="AY380" s="428"/>
      <c r="AZ380" s="428">
        <v>5</v>
      </c>
      <c r="BA380" s="429">
        <f t="shared" si="329"/>
        <v>11</v>
      </c>
      <c r="BB380" s="429">
        <f t="shared" si="330"/>
        <v>14</v>
      </c>
      <c r="BC380" s="430" t="str">
        <f t="shared" si="331"/>
        <v>E2</v>
      </c>
      <c r="BD380" s="430" t="str">
        <f t="shared" si="332"/>
        <v>3</v>
      </c>
      <c r="BE380" s="686"/>
      <c r="BF380" s="425">
        <f>'STUDENT PROFILE'!$A$56</f>
        <v>50</v>
      </c>
      <c r="BG380" s="438" t="str">
        <f>'STUDENT PROFILE'!$C$56</f>
        <v>Nitin</v>
      </c>
      <c r="BH380" s="427">
        <f>'STUDENT PROFILE'!$D$56</f>
        <v>2773</v>
      </c>
      <c r="BI380" s="428">
        <v>2</v>
      </c>
      <c r="BJ380" s="428">
        <v>2</v>
      </c>
      <c r="BK380" s="428">
        <v>2</v>
      </c>
      <c r="BL380" s="428"/>
      <c r="BM380" s="428"/>
      <c r="BN380" s="428">
        <v>5</v>
      </c>
      <c r="BO380" s="429">
        <f t="shared" si="333"/>
        <v>11</v>
      </c>
      <c r="BP380" s="429">
        <f t="shared" si="334"/>
        <v>14</v>
      </c>
      <c r="BQ380" s="430" t="str">
        <f t="shared" si="335"/>
        <v>E2</v>
      </c>
      <c r="BR380" s="430" t="str">
        <f t="shared" si="336"/>
        <v>3</v>
      </c>
      <c r="BS380" s="686"/>
      <c r="BT380" s="430">
        <f>'STUDENT PROFILE'!$A$56</f>
        <v>50</v>
      </c>
      <c r="BU380" s="473" t="str">
        <f>'STUDENT PROFILE'!$C$56</f>
        <v>Nitin</v>
      </c>
      <c r="BV380" s="430">
        <f>'STUDENT PROFILE'!$D$56</f>
        <v>2773</v>
      </c>
      <c r="BW380" s="440">
        <v>20</v>
      </c>
      <c r="BX380" s="429">
        <f t="shared" si="337"/>
        <v>18</v>
      </c>
      <c r="BY380" s="429">
        <f t="shared" si="338"/>
        <v>20</v>
      </c>
      <c r="BZ380" s="430" t="str">
        <f t="shared" si="339"/>
        <v>E2</v>
      </c>
      <c r="CA380" s="430" t="str">
        <f t="shared" si="340"/>
        <v>3</v>
      </c>
      <c r="CB380" s="429">
        <f t="shared" si="341"/>
        <v>1.4</v>
      </c>
      <c r="CC380" s="429">
        <f t="shared" si="342"/>
        <v>1.4</v>
      </c>
      <c r="CD380" s="429">
        <f t="shared" si="343"/>
        <v>6</v>
      </c>
      <c r="CE380" s="430">
        <f t="shared" si="344"/>
        <v>9</v>
      </c>
      <c r="CF380" s="430" t="str">
        <f t="shared" si="345"/>
        <v>E2</v>
      </c>
      <c r="CG380" s="686"/>
      <c r="CH380" s="425">
        <f>'STUDENT PROFILE'!$A$56</f>
        <v>50</v>
      </c>
      <c r="CI380" s="438" t="str">
        <f>'STUDENT PROFILE'!$C$56</f>
        <v>Nitin</v>
      </c>
      <c r="CJ380" s="427">
        <f>'STUDENT PROFILE'!$D$56</f>
        <v>2773</v>
      </c>
      <c r="CK380" s="429" t="str">
        <f t="shared" si="303"/>
        <v>ab</v>
      </c>
      <c r="CL380" s="429" t="str">
        <f t="shared" si="304"/>
        <v>ab</v>
      </c>
      <c r="CM380" s="429">
        <f t="shared" si="305"/>
        <v>6</v>
      </c>
      <c r="CN380" s="430">
        <f t="shared" si="306"/>
        <v>6</v>
      </c>
      <c r="CO380" s="429">
        <f t="shared" si="307"/>
        <v>1.4</v>
      </c>
      <c r="CP380" s="429">
        <f t="shared" si="308"/>
        <v>1.4</v>
      </c>
      <c r="CQ380" s="429">
        <f t="shared" si="309"/>
        <v>6</v>
      </c>
      <c r="CR380" s="433">
        <f t="shared" si="310"/>
        <v>9</v>
      </c>
      <c r="CS380" s="433">
        <f t="shared" si="346"/>
        <v>7</v>
      </c>
      <c r="CT380" s="433">
        <f t="shared" si="347"/>
        <v>20</v>
      </c>
      <c r="CU380" s="430">
        <f t="shared" si="348"/>
        <v>15</v>
      </c>
      <c r="CV380" s="430" t="str">
        <f t="shared" si="349"/>
        <v>E2</v>
      </c>
      <c r="CW380" s="430" t="str">
        <f t="shared" si="350"/>
        <v>3</v>
      </c>
      <c r="CX380" s="686"/>
      <c r="CY380" s="425">
        <f>'STUDENT PROFILE'!$A$56</f>
        <v>50</v>
      </c>
      <c r="CZ380" s="438" t="str">
        <f>'STUDENT PROFILE'!$C$56</f>
        <v>Nitin</v>
      </c>
      <c r="DA380" s="427">
        <f>'STUDENT PROFILE'!$D$56</f>
        <v>2773</v>
      </c>
      <c r="DB380" s="429" t="str">
        <f t="shared" si="351"/>
        <v>ab</v>
      </c>
      <c r="DC380" s="429" t="str">
        <f t="shared" si="352"/>
        <v>ab</v>
      </c>
      <c r="DD380" s="429" t="str">
        <f t="shared" si="353"/>
        <v>E2</v>
      </c>
      <c r="DE380" s="430" t="str">
        <f t="shared" si="354"/>
        <v>E2</v>
      </c>
      <c r="DF380" s="429" t="str">
        <f t="shared" si="355"/>
        <v>E2</v>
      </c>
      <c r="DG380" s="429" t="str">
        <f t="shared" si="356"/>
        <v>E2</v>
      </c>
      <c r="DH380" s="429" t="str">
        <f t="shared" si="357"/>
        <v>E2</v>
      </c>
      <c r="DI380" s="433" t="str">
        <f t="shared" si="358"/>
        <v>E2</v>
      </c>
      <c r="DJ380" s="430" t="str">
        <f t="shared" si="359"/>
        <v>E2</v>
      </c>
      <c r="DK380" s="430" t="str">
        <f t="shared" si="360"/>
        <v>E2</v>
      </c>
      <c r="DL380" s="430" t="str">
        <f t="shared" si="361"/>
        <v>E2</v>
      </c>
    </row>
    <row r="381" spans="1:116" s="448" customFormat="1" ht="7.5" customHeight="1">
      <c r="A381" s="686"/>
      <c r="B381" s="706"/>
      <c r="C381" s="706"/>
      <c r="D381" s="706"/>
      <c r="E381" s="706"/>
      <c r="F381" s="706"/>
      <c r="G381" s="706"/>
      <c r="H381" s="706"/>
      <c r="I381" s="706"/>
      <c r="J381" s="706"/>
      <c r="K381" s="706"/>
      <c r="L381" s="706"/>
      <c r="M381" s="706"/>
      <c r="N381" s="706"/>
      <c r="O381" s="728"/>
      <c r="P381" s="706"/>
      <c r="Q381" s="706"/>
      <c r="R381" s="706"/>
      <c r="S381" s="706"/>
      <c r="T381" s="706"/>
      <c r="U381" s="706"/>
      <c r="V381" s="706"/>
      <c r="W381" s="706"/>
      <c r="X381" s="706"/>
      <c r="Y381" s="706"/>
      <c r="Z381" s="706"/>
      <c r="AA381" s="706"/>
      <c r="AB381" s="706"/>
      <c r="AC381" s="686"/>
      <c r="AD381" s="706"/>
      <c r="AE381" s="706"/>
      <c r="AF381" s="706"/>
      <c r="AG381" s="706"/>
      <c r="AH381" s="706"/>
      <c r="AI381" s="706"/>
      <c r="AJ381" s="706"/>
      <c r="AK381" s="706"/>
      <c r="AL381" s="706"/>
      <c r="AM381" s="706"/>
      <c r="AN381" s="706"/>
      <c r="AO381" s="706"/>
      <c r="AP381" s="706"/>
      <c r="AQ381" s="686"/>
      <c r="AR381" s="706"/>
      <c r="AS381" s="706"/>
      <c r="AT381" s="706"/>
      <c r="AU381" s="706"/>
      <c r="AV381" s="706"/>
      <c r="AW381" s="706"/>
      <c r="AX381" s="706"/>
      <c r="AY381" s="706"/>
      <c r="AZ381" s="706"/>
      <c r="BA381" s="706"/>
      <c r="BB381" s="706"/>
      <c r="BC381" s="706"/>
      <c r="BD381" s="706"/>
      <c r="BE381" s="686"/>
      <c r="BF381" s="706"/>
      <c r="BG381" s="706"/>
      <c r="BH381" s="706"/>
      <c r="BI381" s="706"/>
      <c r="BJ381" s="706"/>
      <c r="BK381" s="706"/>
      <c r="BL381" s="706"/>
      <c r="BM381" s="706"/>
      <c r="BN381" s="706"/>
      <c r="BO381" s="706"/>
      <c r="BP381" s="706"/>
      <c r="BQ381" s="706"/>
      <c r="BR381" s="706"/>
      <c r="BS381" s="686"/>
      <c r="BT381" s="706"/>
      <c r="BU381" s="706"/>
      <c r="BV381" s="706"/>
      <c r="BW381" s="706"/>
      <c r="BX381" s="706"/>
      <c r="BY381" s="706"/>
      <c r="BZ381" s="706"/>
      <c r="CA381" s="706"/>
      <c r="CB381" s="706"/>
      <c r="CC381" s="706"/>
      <c r="CD381" s="706"/>
      <c r="CE381" s="706"/>
      <c r="CF381" s="706"/>
      <c r="CG381" s="686"/>
      <c r="CH381" s="735"/>
      <c r="CI381" s="736"/>
      <c r="CJ381" s="736"/>
      <c r="CK381" s="736"/>
      <c r="CL381" s="736"/>
      <c r="CM381" s="736"/>
      <c r="CN381" s="736"/>
      <c r="CO381" s="736"/>
      <c r="CP381" s="736"/>
      <c r="CQ381" s="736"/>
      <c r="CR381" s="736"/>
      <c r="CS381" s="736"/>
      <c r="CT381" s="736"/>
      <c r="CU381" s="736"/>
      <c r="CV381" s="736"/>
      <c r="CW381" s="736"/>
      <c r="CX381" s="686"/>
      <c r="CY381" s="735"/>
      <c r="CZ381" s="736"/>
      <c r="DA381" s="736"/>
      <c r="DB381" s="736"/>
      <c r="DC381" s="736"/>
      <c r="DD381" s="736"/>
      <c r="DE381" s="736"/>
      <c r="DF381" s="736"/>
      <c r="DG381" s="736"/>
      <c r="DH381" s="736"/>
      <c r="DI381" s="736"/>
      <c r="DJ381" s="736"/>
      <c r="DK381" s="736"/>
      <c r="DL381" s="736"/>
    </row>
    <row r="382" spans="1:116" s="448" customFormat="1">
      <c r="A382" s="686"/>
      <c r="B382" s="691" t="s">
        <v>76</v>
      </c>
      <c r="C382" s="691"/>
      <c r="D382" s="441">
        <f>COUNT(J331:J380)</f>
        <v>46</v>
      </c>
      <c r="E382" s="750" t="s">
        <v>75</v>
      </c>
      <c r="F382" s="751"/>
      <c r="G382" s="751"/>
      <c r="H382" s="474"/>
      <c r="I382" s="474"/>
      <c r="J382" s="682">
        <f>COUNTIF(L331:L380,"&gt;32")</f>
        <v>35</v>
      </c>
      <c r="K382" s="682"/>
      <c r="L382" s="691">
        <f>J382*100/D382</f>
        <v>76.086956521739125</v>
      </c>
      <c r="M382" s="691"/>
      <c r="N382" s="441" t="s">
        <v>45</v>
      </c>
      <c r="O382" s="728"/>
      <c r="P382" s="691" t="s">
        <v>927</v>
      </c>
      <c r="Q382" s="691"/>
      <c r="R382" s="441">
        <f>COUNT(S331:S380)</f>
        <v>50</v>
      </c>
      <c r="S382" s="682" t="s">
        <v>928</v>
      </c>
      <c r="T382" s="682"/>
      <c r="U382" s="682"/>
      <c r="V382" s="421">
        <f>COUNTIF(U331:U380,"&gt;=33")</f>
        <v>0</v>
      </c>
      <c r="W382" s="682" t="s">
        <v>943</v>
      </c>
      <c r="X382" s="682"/>
      <c r="Y382" s="682"/>
      <c r="Z382" s="441">
        <f>COUNTIF(S331:S380,"AB")</f>
        <v>0</v>
      </c>
      <c r="AA382" s="444" t="s">
        <v>944</v>
      </c>
      <c r="AB382" s="441">
        <f>IF(ISNUMBER(R382),(V382/R382*100),"")</f>
        <v>0</v>
      </c>
      <c r="AC382" s="686"/>
      <c r="AD382" s="691" t="s">
        <v>927</v>
      </c>
      <c r="AE382" s="691"/>
      <c r="AF382" s="441">
        <f>COUNT(AG331:AG380)</f>
        <v>50</v>
      </c>
      <c r="AG382" s="682" t="s">
        <v>928</v>
      </c>
      <c r="AH382" s="682"/>
      <c r="AI382" s="682"/>
      <c r="AJ382" s="421">
        <f>COUNTIF(AI331:AI380,"&gt;=33")</f>
        <v>35</v>
      </c>
      <c r="AK382" s="682" t="s">
        <v>943</v>
      </c>
      <c r="AL382" s="682"/>
      <c r="AM382" s="682"/>
      <c r="AN382" s="441">
        <f>COUNTIF(AG331:AG380,"AB")</f>
        <v>0</v>
      </c>
      <c r="AO382" s="444" t="s">
        <v>944</v>
      </c>
      <c r="AP382" s="441">
        <f>IF(ISNUMBER(AF382),(AJ382/AF382*100),"")</f>
        <v>70</v>
      </c>
      <c r="AQ382" s="686"/>
      <c r="AR382" s="691" t="s">
        <v>76</v>
      </c>
      <c r="AS382" s="691"/>
      <c r="AT382" s="441">
        <f>COUNT(AZ331:AZ380)</f>
        <v>50</v>
      </c>
      <c r="AU382" s="750" t="s">
        <v>75</v>
      </c>
      <c r="AV382" s="751"/>
      <c r="AW382" s="751"/>
      <c r="AX382" s="474"/>
      <c r="AY382" s="474"/>
      <c r="AZ382" s="682">
        <f>COUNTIF(BB331:BB380,"&gt;32")</f>
        <v>35</v>
      </c>
      <c r="BA382" s="682"/>
      <c r="BB382" s="691">
        <f>AZ382*100/AT382</f>
        <v>70</v>
      </c>
      <c r="BC382" s="691"/>
      <c r="BD382" s="441" t="s">
        <v>45</v>
      </c>
      <c r="BE382" s="686"/>
      <c r="BF382" s="691" t="s">
        <v>76</v>
      </c>
      <c r="BG382" s="691"/>
      <c r="BH382" s="441">
        <f>COUNT(BN331:BN380)</f>
        <v>49</v>
      </c>
      <c r="BI382" s="750" t="s">
        <v>75</v>
      </c>
      <c r="BJ382" s="751"/>
      <c r="BK382" s="751"/>
      <c r="BL382" s="474"/>
      <c r="BM382" s="474"/>
      <c r="BN382" s="682">
        <f>COUNTIF(BP331:BP380,"&gt;32")</f>
        <v>34</v>
      </c>
      <c r="BO382" s="682"/>
      <c r="BP382" s="691">
        <f>BN382*100/BH382</f>
        <v>69.387755102040813</v>
      </c>
      <c r="BQ382" s="691"/>
      <c r="BR382" s="441" t="s">
        <v>45</v>
      </c>
      <c r="BS382" s="686"/>
      <c r="BT382" s="691" t="s">
        <v>927</v>
      </c>
      <c r="BU382" s="691"/>
      <c r="BV382" s="441">
        <f>COUNT(BW331:BW380)</f>
        <v>50</v>
      </c>
      <c r="BW382" s="682" t="s">
        <v>928</v>
      </c>
      <c r="BX382" s="682"/>
      <c r="BY382" s="682"/>
      <c r="BZ382" s="421">
        <f>COUNTIF(BY331:BY380,"&gt;=33")</f>
        <v>35</v>
      </c>
      <c r="CA382" s="682" t="s">
        <v>943</v>
      </c>
      <c r="CB382" s="682"/>
      <c r="CC382" s="682"/>
      <c r="CD382" s="441">
        <f>COUNTIF(BW331:BW380,"AB")</f>
        <v>0</v>
      </c>
      <c r="CE382" s="444" t="s">
        <v>944</v>
      </c>
      <c r="CF382" s="441">
        <f>IF(ISNUMBER(BV382),(BZ382/BV382*100),"")</f>
        <v>70</v>
      </c>
      <c r="CG382" s="686"/>
      <c r="CH382" s="659" t="s">
        <v>76</v>
      </c>
      <c r="CI382" s="659"/>
      <c r="CJ382" s="445">
        <f>COUNTIF(CU331:CU380,"&gt;0")</f>
        <v>50</v>
      </c>
      <c r="CK382" s="673" t="s">
        <v>75</v>
      </c>
      <c r="CL382" s="674"/>
      <c r="CM382" s="674"/>
      <c r="CN382" s="674"/>
      <c r="CO382" s="674"/>
      <c r="CP382" s="786"/>
      <c r="CQ382" s="696">
        <f>COUNTIF(CU331:CU380,"&gt;32")</f>
        <v>35</v>
      </c>
      <c r="CR382" s="696"/>
      <c r="CS382" s="446"/>
      <c r="CT382" s="446"/>
      <c r="CU382" s="659">
        <f>CQ382*100/CJ382</f>
        <v>70</v>
      </c>
      <c r="CV382" s="659"/>
      <c r="CW382" s="447"/>
      <c r="CX382" s="686"/>
      <c r="CY382" s="673"/>
      <c r="CZ382" s="674"/>
      <c r="DA382" s="674"/>
      <c r="DB382" s="674"/>
      <c r="DC382" s="674"/>
      <c r="DD382" s="674"/>
      <c r="DE382" s="674"/>
      <c r="DF382" s="674"/>
      <c r="DG382" s="674"/>
      <c r="DH382" s="674"/>
      <c r="DI382" s="674"/>
      <c r="DJ382" s="674"/>
      <c r="DK382" s="674"/>
      <c r="DL382" s="674"/>
    </row>
    <row r="383" spans="1:116" s="448" customFormat="1" ht="25.5" customHeight="1">
      <c r="A383" s="686"/>
      <c r="B383" s="685" t="str">
        <f>$B$63</f>
        <v>SUBJECT TEACHER</v>
      </c>
      <c r="C383" s="685"/>
      <c r="D383" s="656" t="str">
        <f>$D$63</f>
        <v>CLASS TEACHER</v>
      </c>
      <c r="E383" s="656"/>
      <c r="F383" s="656"/>
      <c r="G383" s="656"/>
      <c r="H383" s="656"/>
      <c r="I383" s="702" t="str">
        <f>$I$63</f>
        <v>PRINCIPAL</v>
      </c>
      <c r="J383" s="702"/>
      <c r="K383" s="702"/>
      <c r="L383" s="702"/>
      <c r="M383" s="702"/>
      <c r="N383" s="702"/>
      <c r="O383" s="728"/>
      <c r="P383" s="685" t="str">
        <f>$B$63</f>
        <v>SUBJECT TEACHER</v>
      </c>
      <c r="Q383" s="685"/>
      <c r="R383" s="656" t="str">
        <f>$D$63</f>
        <v>CLASS TEACHER</v>
      </c>
      <c r="S383" s="656"/>
      <c r="T383" s="656"/>
      <c r="U383" s="656"/>
      <c r="V383" s="656"/>
      <c r="W383" s="702" t="str">
        <f>$I$63</f>
        <v>PRINCIPAL</v>
      </c>
      <c r="X383" s="702"/>
      <c r="Y383" s="702"/>
      <c r="Z383" s="702"/>
      <c r="AA383" s="702"/>
      <c r="AB383" s="702"/>
      <c r="AC383" s="686"/>
      <c r="AD383" s="685" t="str">
        <f>$B$63</f>
        <v>SUBJECT TEACHER</v>
      </c>
      <c r="AE383" s="685"/>
      <c r="AF383" s="656" t="str">
        <f>$D$63</f>
        <v>CLASS TEACHER</v>
      </c>
      <c r="AG383" s="656"/>
      <c r="AH383" s="656"/>
      <c r="AI383" s="656"/>
      <c r="AJ383" s="656"/>
      <c r="AK383" s="702" t="str">
        <f>$I$63</f>
        <v>PRINCIPAL</v>
      </c>
      <c r="AL383" s="702"/>
      <c r="AM383" s="702"/>
      <c r="AN383" s="702"/>
      <c r="AO383" s="702"/>
      <c r="AP383" s="702"/>
      <c r="AQ383" s="686"/>
      <c r="AR383" s="685" t="str">
        <f>$B$63</f>
        <v>SUBJECT TEACHER</v>
      </c>
      <c r="AS383" s="685"/>
      <c r="AT383" s="656" t="str">
        <f>$D$63</f>
        <v>CLASS TEACHER</v>
      </c>
      <c r="AU383" s="656"/>
      <c r="AV383" s="656"/>
      <c r="AW383" s="656"/>
      <c r="AX383" s="656"/>
      <c r="AY383" s="702" t="str">
        <f>$I$63</f>
        <v>PRINCIPAL</v>
      </c>
      <c r="AZ383" s="702"/>
      <c r="BA383" s="702"/>
      <c r="BB383" s="702"/>
      <c r="BC383" s="702"/>
      <c r="BD383" s="702"/>
      <c r="BE383" s="686"/>
      <c r="BF383" s="685" t="str">
        <f>$B$63</f>
        <v>SUBJECT TEACHER</v>
      </c>
      <c r="BG383" s="685"/>
      <c r="BH383" s="656" t="str">
        <f>$D$63</f>
        <v>CLASS TEACHER</v>
      </c>
      <c r="BI383" s="656"/>
      <c r="BJ383" s="656"/>
      <c r="BK383" s="656"/>
      <c r="BL383" s="656"/>
      <c r="BM383" s="702" t="str">
        <f>$I$63</f>
        <v>PRINCIPAL</v>
      </c>
      <c r="BN383" s="702"/>
      <c r="BO383" s="702"/>
      <c r="BP383" s="702"/>
      <c r="BQ383" s="702"/>
      <c r="BR383" s="702"/>
      <c r="BS383" s="686"/>
      <c r="BT383" s="685" t="str">
        <f>$B$63</f>
        <v>SUBJECT TEACHER</v>
      </c>
      <c r="BU383" s="685"/>
      <c r="BV383" s="656" t="str">
        <f>$D$63</f>
        <v>CLASS TEACHER</v>
      </c>
      <c r="BW383" s="656"/>
      <c r="BX383" s="656"/>
      <c r="BY383" s="656"/>
      <c r="BZ383" s="656"/>
      <c r="CA383" s="702" t="str">
        <f>$I$63</f>
        <v>PRINCIPAL</v>
      </c>
      <c r="CB383" s="702"/>
      <c r="CC383" s="702"/>
      <c r="CD383" s="702"/>
      <c r="CE383" s="702"/>
      <c r="CF383" s="702"/>
      <c r="CG383" s="686"/>
      <c r="CH383" s="656" t="s">
        <v>54</v>
      </c>
      <c r="CI383" s="656"/>
      <c r="CJ383" s="656" t="s">
        <v>0</v>
      </c>
      <c r="CK383" s="656"/>
      <c r="CL383" s="656"/>
      <c r="CM383" s="656"/>
      <c r="CN383" s="656"/>
      <c r="CO383" s="449"/>
      <c r="CP383" s="656" t="s">
        <v>55</v>
      </c>
      <c r="CQ383" s="656"/>
      <c r="CR383" s="656"/>
      <c r="CS383" s="656"/>
      <c r="CT383" s="656"/>
      <c r="CU383" s="656"/>
      <c r="CV383" s="656"/>
      <c r="CW383" s="656"/>
      <c r="CX383" s="686"/>
      <c r="CY383" s="656" t="s">
        <v>54</v>
      </c>
      <c r="CZ383" s="656"/>
      <c r="DA383" s="656" t="s">
        <v>0</v>
      </c>
      <c r="DB383" s="656"/>
      <c r="DC383" s="656"/>
      <c r="DD383" s="656"/>
      <c r="DE383" s="656"/>
      <c r="DF383" s="449"/>
      <c r="DG383" s="656" t="s">
        <v>55</v>
      </c>
      <c r="DH383" s="656"/>
      <c r="DI383" s="656"/>
      <c r="DJ383" s="656"/>
      <c r="DK383" s="656"/>
      <c r="DL383" s="656"/>
    </row>
    <row r="384" spans="1:116" ht="5.25" customHeight="1">
      <c r="A384" s="537"/>
      <c r="N384" s="475"/>
      <c r="O384" s="450"/>
      <c r="AC384" s="537"/>
      <c r="AQ384" s="537"/>
      <c r="BE384" s="537"/>
      <c r="BS384" s="537"/>
      <c r="CG384" s="537"/>
      <c r="CX384" s="537"/>
    </row>
    <row r="385" spans="1:119" ht="17.100000000000001" customHeight="1">
      <c r="A385" s="686"/>
      <c r="B385" s="683" t="str">
        <f>'STUDENT PROFILE'!$D$1</f>
        <v>JAWHAR NAVODAYA VIDYALAYA</v>
      </c>
      <c r="C385" s="683"/>
      <c r="D385" s="683"/>
      <c r="E385" s="683" t="str">
        <f>HOME!$G$6</f>
        <v>MANDYA</v>
      </c>
      <c r="F385" s="683"/>
      <c r="G385" s="683"/>
      <c r="H385" s="683"/>
      <c r="I385" s="683"/>
      <c r="J385" s="708" t="s">
        <v>53</v>
      </c>
      <c r="K385" s="708"/>
      <c r="L385" s="683" t="str">
        <f>HOME!$G$4</f>
        <v>HYDERABAD</v>
      </c>
      <c r="M385" s="683"/>
      <c r="N385" s="683"/>
      <c r="O385" s="728"/>
      <c r="P385" s="683" t="str">
        <f>'STUDENT PROFILE'!$D$1</f>
        <v>JAWHAR NAVODAYA VIDYALAYA</v>
      </c>
      <c r="Q385" s="683"/>
      <c r="R385" s="683"/>
      <c r="S385" s="683" t="str">
        <f>HOME!$G$6</f>
        <v>MANDYA</v>
      </c>
      <c r="T385" s="683"/>
      <c r="U385" s="683"/>
      <c r="V385" s="683"/>
      <c r="W385" s="683"/>
      <c r="X385" s="708" t="s">
        <v>53</v>
      </c>
      <c r="Y385" s="708"/>
      <c r="Z385" s="683" t="str">
        <f>HOME!$G$4</f>
        <v>HYDERABAD</v>
      </c>
      <c r="AA385" s="683"/>
      <c r="AB385" s="683"/>
      <c r="AC385" s="686"/>
      <c r="AD385" s="683" t="str">
        <f>'STUDENT PROFILE'!$D$1</f>
        <v>JAWHAR NAVODAYA VIDYALAYA</v>
      </c>
      <c r="AE385" s="683"/>
      <c r="AF385" s="683"/>
      <c r="AG385" s="683" t="str">
        <f>HOME!$G$6</f>
        <v>MANDYA</v>
      </c>
      <c r="AH385" s="683"/>
      <c r="AI385" s="683"/>
      <c r="AJ385" s="683"/>
      <c r="AK385" s="683"/>
      <c r="AL385" s="708" t="s">
        <v>53</v>
      </c>
      <c r="AM385" s="708"/>
      <c r="AN385" s="683" t="str">
        <f>HOME!$G$4</f>
        <v>HYDERABAD</v>
      </c>
      <c r="AO385" s="683"/>
      <c r="AP385" s="683"/>
      <c r="AQ385" s="686"/>
      <c r="AR385" s="683" t="str">
        <f>'STUDENT PROFILE'!$D$1</f>
        <v>JAWHAR NAVODAYA VIDYALAYA</v>
      </c>
      <c r="AS385" s="683"/>
      <c r="AT385" s="683"/>
      <c r="AU385" s="683" t="str">
        <f>HOME!$G$6</f>
        <v>MANDYA</v>
      </c>
      <c r="AV385" s="683"/>
      <c r="AW385" s="683"/>
      <c r="AX385" s="683"/>
      <c r="AY385" s="683"/>
      <c r="AZ385" s="708" t="s">
        <v>53</v>
      </c>
      <c r="BA385" s="708"/>
      <c r="BB385" s="683" t="str">
        <f>HOME!$G$4</f>
        <v>HYDERABAD</v>
      </c>
      <c r="BC385" s="683"/>
      <c r="BD385" s="683"/>
      <c r="BE385" s="686"/>
      <c r="BF385" s="683" t="str">
        <f>'STUDENT PROFILE'!$D$1</f>
        <v>JAWHAR NAVODAYA VIDYALAYA</v>
      </c>
      <c r="BG385" s="683"/>
      <c r="BH385" s="683"/>
      <c r="BI385" s="683" t="str">
        <f>HOME!$G$6</f>
        <v>MANDYA</v>
      </c>
      <c r="BJ385" s="683"/>
      <c r="BK385" s="683"/>
      <c r="BL385" s="683"/>
      <c r="BM385" s="683"/>
      <c r="BN385" s="708" t="s">
        <v>53</v>
      </c>
      <c r="BO385" s="708"/>
      <c r="BP385" s="683" t="str">
        <f>HOME!$G$4</f>
        <v>HYDERABAD</v>
      </c>
      <c r="BQ385" s="683"/>
      <c r="BR385" s="683"/>
      <c r="BS385" s="686"/>
      <c r="BT385" s="683" t="str">
        <f>'STUDENT PROFILE'!$D$1</f>
        <v>JAWHAR NAVODAYA VIDYALAYA</v>
      </c>
      <c r="BU385" s="683"/>
      <c r="BV385" s="683"/>
      <c r="BW385" s="683" t="str">
        <f>HOME!$G$6</f>
        <v>MANDYA</v>
      </c>
      <c r="BX385" s="683"/>
      <c r="BY385" s="683"/>
      <c r="BZ385" s="683"/>
      <c r="CA385" s="683"/>
      <c r="CB385" s="708" t="s">
        <v>53</v>
      </c>
      <c r="CC385" s="708"/>
      <c r="CD385" s="683" t="str">
        <f>HOME!$G$4</f>
        <v>HYDERABAD</v>
      </c>
      <c r="CE385" s="683"/>
      <c r="CF385" s="683"/>
      <c r="CG385" s="686"/>
      <c r="CH385" s="655" t="str">
        <f>'STUDENT PROFILE'!$D$1</f>
        <v>JAWHAR NAVODAYA VIDYALAYA</v>
      </c>
      <c r="CI385" s="655"/>
      <c r="CJ385" s="655"/>
      <c r="CK385" s="655"/>
      <c r="CL385" s="655"/>
      <c r="CM385" s="655" t="str">
        <f>BW385</f>
        <v>MANDYA</v>
      </c>
      <c r="CN385" s="655"/>
      <c r="CO385" s="655"/>
      <c r="CP385" s="802" t="str">
        <f>CR321</f>
        <v>REGION</v>
      </c>
      <c r="CQ385" s="803"/>
      <c r="CR385" s="802" t="str">
        <f>CD385</f>
        <v>HYDERABAD</v>
      </c>
      <c r="CS385" s="804"/>
      <c r="CT385" s="804"/>
      <c r="CU385" s="803"/>
      <c r="CV385" s="805" t="s">
        <v>929</v>
      </c>
      <c r="CW385" s="806"/>
      <c r="CX385" s="544"/>
      <c r="CY385" s="476"/>
      <c r="CZ385" s="476"/>
      <c r="DA385" s="540"/>
      <c r="DB385" s="838"/>
      <c r="DC385" s="838"/>
      <c r="DD385" s="838"/>
      <c r="DE385" s="838"/>
      <c r="DF385" s="838"/>
      <c r="DG385" s="838"/>
      <c r="DH385" s="838"/>
      <c r="DI385" s="838"/>
      <c r="DJ385" s="838"/>
      <c r="DK385" s="838"/>
      <c r="DL385" s="838"/>
      <c r="DM385" s="838"/>
      <c r="DN385" s="838"/>
      <c r="DO385" s="838"/>
    </row>
    <row r="386" spans="1:119" ht="17.100000000000001" customHeight="1">
      <c r="A386" s="686"/>
      <c r="B386" s="815"/>
      <c r="C386" s="745" t="s">
        <v>126</v>
      </c>
      <c r="D386" s="745"/>
      <c r="E386" s="745"/>
      <c r="F386" s="745"/>
      <c r="G386" s="745"/>
      <c r="H386" s="745"/>
      <c r="I386" s="745"/>
      <c r="J386" s="745"/>
      <c r="K386" s="745"/>
      <c r="L386" s="746"/>
      <c r="M386" s="820" t="s">
        <v>929</v>
      </c>
      <c r="N386" s="820"/>
      <c r="O386" s="728"/>
      <c r="P386" s="815"/>
      <c r="Q386" s="745" t="s">
        <v>126</v>
      </c>
      <c r="R386" s="745"/>
      <c r="S386" s="745"/>
      <c r="T386" s="745"/>
      <c r="U386" s="745"/>
      <c r="V386" s="745"/>
      <c r="W386" s="745"/>
      <c r="X386" s="745"/>
      <c r="Y386" s="745"/>
      <c r="Z386" s="746"/>
      <c r="AA386" s="820" t="s">
        <v>929</v>
      </c>
      <c r="AB386" s="820"/>
      <c r="AC386" s="686"/>
      <c r="AD386" s="815"/>
      <c r="AE386" s="746" t="s">
        <v>126</v>
      </c>
      <c r="AF386" s="818"/>
      <c r="AG386" s="818"/>
      <c r="AH386" s="818"/>
      <c r="AI386" s="818"/>
      <c r="AJ386" s="818"/>
      <c r="AK386" s="818"/>
      <c r="AL386" s="818"/>
      <c r="AM386" s="818"/>
      <c r="AN386" s="843"/>
      <c r="AO386" s="840" t="s">
        <v>929</v>
      </c>
      <c r="AP386" s="840"/>
      <c r="AQ386" s="686"/>
      <c r="AR386" s="815"/>
      <c r="AS386" s="745" t="s">
        <v>126</v>
      </c>
      <c r="AT386" s="745"/>
      <c r="AU386" s="745"/>
      <c r="AV386" s="745"/>
      <c r="AW386" s="745"/>
      <c r="AX386" s="745"/>
      <c r="AY386" s="745"/>
      <c r="AZ386" s="745"/>
      <c r="BA386" s="745"/>
      <c r="BB386" s="746"/>
      <c r="BC386" s="820" t="s">
        <v>929</v>
      </c>
      <c r="BD386" s="820"/>
      <c r="BE386" s="686"/>
      <c r="BF386" s="815"/>
      <c r="BG386" s="745" t="s">
        <v>126</v>
      </c>
      <c r="BH386" s="745"/>
      <c r="BI386" s="745"/>
      <c r="BJ386" s="745"/>
      <c r="BK386" s="745"/>
      <c r="BL386" s="745"/>
      <c r="BM386" s="745"/>
      <c r="BN386" s="745"/>
      <c r="BO386" s="745"/>
      <c r="BP386" s="746"/>
      <c r="BQ386" s="820" t="s">
        <v>929</v>
      </c>
      <c r="BR386" s="820"/>
      <c r="BS386" s="686"/>
      <c r="BT386" s="800"/>
      <c r="BU386" s="843" t="s">
        <v>126</v>
      </c>
      <c r="BV386" s="745"/>
      <c r="BW386" s="745"/>
      <c r="BX386" s="745"/>
      <c r="BY386" s="745"/>
      <c r="BZ386" s="745"/>
      <c r="CA386" s="745"/>
      <c r="CB386" s="745"/>
      <c r="CC386" s="745"/>
      <c r="CD386" s="746"/>
      <c r="CE386" s="820" t="s">
        <v>929</v>
      </c>
      <c r="CF386" s="820"/>
      <c r="CG386" s="686"/>
      <c r="CH386" s="798"/>
      <c r="CI386" s="745" t="s">
        <v>126</v>
      </c>
      <c r="CJ386" s="745"/>
      <c r="CK386" s="745"/>
      <c r="CL386" s="745"/>
      <c r="CM386" s="745"/>
      <c r="CN386" s="745"/>
      <c r="CO386" s="745"/>
      <c r="CP386" s="745"/>
      <c r="CQ386" s="745"/>
      <c r="CR386" s="746"/>
      <c r="CS386" s="541"/>
      <c r="CT386" s="541"/>
      <c r="CU386" s="541"/>
      <c r="CV386" s="807"/>
      <c r="CW386" s="808"/>
      <c r="CX386" s="545"/>
      <c r="CY386" s="477"/>
      <c r="CZ386" s="477"/>
      <c r="DA386" s="540"/>
      <c r="DB386" s="835"/>
      <c r="DC386" s="478"/>
      <c r="DD386" s="849"/>
      <c r="DE386" s="849"/>
      <c r="DF386" s="849"/>
      <c r="DG386" s="849"/>
      <c r="DH386" s="849"/>
      <c r="DI386" s="849"/>
      <c r="DJ386" s="849"/>
      <c r="DK386" s="849"/>
      <c r="DL386" s="849"/>
      <c r="DM386" s="839" t="s">
        <v>56</v>
      </c>
      <c r="DN386" s="839"/>
      <c r="DO386" s="839"/>
    </row>
    <row r="387" spans="1:119" ht="17.100000000000001" customHeight="1">
      <c r="A387" s="686"/>
      <c r="B387" s="816"/>
      <c r="C387" s="359" t="str">
        <f>'STUDENT PROFILE'!$L$2</f>
        <v>VIII B</v>
      </c>
      <c r="D387" s="761" t="str">
        <f>D324</f>
        <v>2016-17</v>
      </c>
      <c r="E387" s="761"/>
      <c r="F387" s="761"/>
      <c r="G387" s="761"/>
      <c r="H387" s="761"/>
      <c r="I387" s="761"/>
      <c r="J387" s="761"/>
      <c r="K387" s="761"/>
      <c r="L387" s="762"/>
      <c r="M387" s="820"/>
      <c r="N387" s="820"/>
      <c r="O387" s="728"/>
      <c r="P387" s="816"/>
      <c r="Q387" s="359" t="str">
        <f>'STUDENT PROFILE'!$L$2</f>
        <v>VIII B</v>
      </c>
      <c r="R387" s="761" t="str">
        <f>D387</f>
        <v>2016-17</v>
      </c>
      <c r="S387" s="761"/>
      <c r="T387" s="761"/>
      <c r="U387" s="761"/>
      <c r="V387" s="761"/>
      <c r="W387" s="761"/>
      <c r="X387" s="761"/>
      <c r="Y387" s="761"/>
      <c r="Z387" s="762"/>
      <c r="AA387" s="820"/>
      <c r="AB387" s="820"/>
      <c r="AC387" s="686"/>
      <c r="AD387" s="816"/>
      <c r="AE387" s="359" t="str">
        <f>'STUDENT PROFILE'!$L$2</f>
        <v>VIII B</v>
      </c>
      <c r="AF387" s="762" t="str">
        <f>AF324</f>
        <v>2016-17</v>
      </c>
      <c r="AG387" s="833"/>
      <c r="AH387" s="833"/>
      <c r="AI387" s="833"/>
      <c r="AJ387" s="833"/>
      <c r="AK387" s="833"/>
      <c r="AL387" s="833"/>
      <c r="AM387" s="833"/>
      <c r="AN387" s="834"/>
      <c r="AO387" s="840"/>
      <c r="AP387" s="840"/>
      <c r="AQ387" s="686"/>
      <c r="AR387" s="816"/>
      <c r="AS387" s="359" t="str">
        <f>'STUDENT PROFILE'!$L$2</f>
        <v>VIII B</v>
      </c>
      <c r="AT387" s="761" t="str">
        <f>HOME!G8</f>
        <v>2016-17</v>
      </c>
      <c r="AU387" s="761"/>
      <c r="AV387" s="761"/>
      <c r="AW387" s="761"/>
      <c r="AX387" s="761"/>
      <c r="AY387" s="761"/>
      <c r="AZ387" s="761"/>
      <c r="BA387" s="761"/>
      <c r="BB387" s="762"/>
      <c r="BC387" s="820"/>
      <c r="BD387" s="820"/>
      <c r="BE387" s="686"/>
      <c r="BF387" s="816"/>
      <c r="BG387" s="359" t="str">
        <f>'STUDENT PROFILE'!$L$2</f>
        <v>VIII B</v>
      </c>
      <c r="BH387" s="761" t="str">
        <f>HOME!G8</f>
        <v>2016-17</v>
      </c>
      <c r="BI387" s="761"/>
      <c r="BJ387" s="761"/>
      <c r="BK387" s="761"/>
      <c r="BL387" s="761"/>
      <c r="BM387" s="761"/>
      <c r="BN387" s="761"/>
      <c r="BO387" s="761"/>
      <c r="BP387" s="762"/>
      <c r="BQ387" s="820"/>
      <c r="BR387" s="820"/>
      <c r="BS387" s="686"/>
      <c r="BT387" s="800"/>
      <c r="BU387" s="536" t="str">
        <f>'STUDENT PROFILE'!$L$2</f>
        <v>VIII B</v>
      </c>
      <c r="BV387" s="761" t="str">
        <f>HOME!G8</f>
        <v>2016-17</v>
      </c>
      <c r="BW387" s="761"/>
      <c r="BX387" s="761"/>
      <c r="BY387" s="761"/>
      <c r="BZ387" s="761"/>
      <c r="CA387" s="761"/>
      <c r="CB387" s="761"/>
      <c r="CC387" s="761"/>
      <c r="CD387" s="762"/>
      <c r="CE387" s="820"/>
      <c r="CF387" s="820"/>
      <c r="CG387" s="686"/>
      <c r="CH387" s="799"/>
      <c r="CI387" s="359" t="str">
        <f>'STUDENT PROFILE'!$L$2</f>
        <v>VIII B</v>
      </c>
      <c r="CJ387" s="761" t="str">
        <f>HOME!G8</f>
        <v>2016-17</v>
      </c>
      <c r="CK387" s="761"/>
      <c r="CL387" s="761"/>
      <c r="CM387" s="761"/>
      <c r="CN387" s="761"/>
      <c r="CO387" s="761"/>
      <c r="CP387" s="761"/>
      <c r="CQ387" s="761"/>
      <c r="CR387" s="762"/>
      <c r="CS387" s="542"/>
      <c r="CT387" s="542"/>
      <c r="CU387" s="542"/>
      <c r="CV387" s="807"/>
      <c r="CW387" s="808"/>
      <c r="CX387" s="545"/>
      <c r="CY387" s="477"/>
      <c r="CZ387" s="477"/>
      <c r="DA387" s="540"/>
      <c r="DB387" s="835"/>
      <c r="DC387" s="478"/>
      <c r="DD387" s="849"/>
      <c r="DE387" s="849"/>
      <c r="DF387" s="849"/>
      <c r="DG387" s="849"/>
      <c r="DH387" s="849"/>
      <c r="DI387" s="849"/>
      <c r="DJ387" s="849"/>
      <c r="DK387" s="849"/>
      <c r="DL387" s="849"/>
      <c r="DM387" s="839"/>
      <c r="DN387" s="839"/>
      <c r="DO387" s="839"/>
    </row>
    <row r="388" spans="1:119" ht="17.100000000000001" customHeight="1">
      <c r="A388" s="686"/>
      <c r="B388" s="816"/>
      <c r="C388" s="817" t="s">
        <v>68</v>
      </c>
      <c r="D388" s="818"/>
      <c r="E388" s="818"/>
      <c r="F388" s="818"/>
      <c r="G388" s="818"/>
      <c r="H388" s="818"/>
      <c r="I388" s="818"/>
      <c r="J388" s="818"/>
      <c r="K388" s="818"/>
      <c r="L388" s="818"/>
      <c r="M388" s="820"/>
      <c r="N388" s="820"/>
      <c r="O388" s="728"/>
      <c r="P388" s="816"/>
      <c r="Q388" s="817" t="s">
        <v>69</v>
      </c>
      <c r="R388" s="818"/>
      <c r="S388" s="818"/>
      <c r="T388" s="818"/>
      <c r="U388" s="818"/>
      <c r="V388" s="818"/>
      <c r="W388" s="818"/>
      <c r="X388" s="818"/>
      <c r="Y388" s="818"/>
      <c r="Z388" s="818"/>
      <c r="AA388" s="820"/>
      <c r="AB388" s="820"/>
      <c r="AC388" s="686"/>
      <c r="AD388" s="816"/>
      <c r="AE388" s="817" t="s">
        <v>15</v>
      </c>
      <c r="AF388" s="818"/>
      <c r="AG388" s="818"/>
      <c r="AH388" s="818"/>
      <c r="AI388" s="818"/>
      <c r="AJ388" s="818"/>
      <c r="AK388" s="818"/>
      <c r="AL388" s="818"/>
      <c r="AM388" s="818"/>
      <c r="AN388" s="843"/>
      <c r="AO388" s="840"/>
      <c r="AP388" s="840"/>
      <c r="AQ388" s="686"/>
      <c r="AR388" s="816"/>
      <c r="AS388" s="817" t="s">
        <v>71</v>
      </c>
      <c r="AT388" s="818"/>
      <c r="AU388" s="818"/>
      <c r="AV388" s="818"/>
      <c r="AW388" s="818"/>
      <c r="AX388" s="818"/>
      <c r="AY388" s="818"/>
      <c r="AZ388" s="818"/>
      <c r="BA388" s="818"/>
      <c r="BB388" s="818"/>
      <c r="BC388" s="820"/>
      <c r="BD388" s="820"/>
      <c r="BE388" s="686"/>
      <c r="BF388" s="816"/>
      <c r="BG388" s="857" t="s">
        <v>72</v>
      </c>
      <c r="BH388" s="858"/>
      <c r="BI388" s="858"/>
      <c r="BJ388" s="858"/>
      <c r="BK388" s="858"/>
      <c r="BL388" s="858"/>
      <c r="BM388" s="858"/>
      <c r="BN388" s="858"/>
      <c r="BO388" s="858"/>
      <c r="BP388" s="858"/>
      <c r="BQ388" s="821"/>
      <c r="BR388" s="821"/>
      <c r="BS388" s="686"/>
      <c r="BT388" s="800"/>
      <c r="BU388" s="818" t="s">
        <v>73</v>
      </c>
      <c r="BV388" s="818"/>
      <c r="BW388" s="818"/>
      <c r="BX388" s="818"/>
      <c r="BY388" s="818"/>
      <c r="BZ388" s="818"/>
      <c r="CA388" s="818"/>
      <c r="CB388" s="818"/>
      <c r="CC388" s="818"/>
      <c r="CD388" s="818"/>
      <c r="CE388" s="821"/>
      <c r="CF388" s="821"/>
      <c r="CG388" s="686"/>
      <c r="CH388" s="799"/>
      <c r="CI388" s="836" t="s">
        <v>85</v>
      </c>
      <c r="CJ388" s="837"/>
      <c r="CK388" s="837"/>
      <c r="CL388" s="837"/>
      <c r="CM388" s="837"/>
      <c r="CN388" s="837"/>
      <c r="CO388" s="837"/>
      <c r="CP388" s="837"/>
      <c r="CQ388" s="837"/>
      <c r="CR388" s="837"/>
      <c r="CS388" s="543"/>
      <c r="CT388" s="543"/>
      <c r="CU388" s="543"/>
      <c r="CV388" s="807"/>
      <c r="CW388" s="808"/>
      <c r="CX388" s="545"/>
      <c r="CY388" s="477"/>
      <c r="CZ388" s="477"/>
      <c r="DA388" s="540"/>
      <c r="DB388" s="835"/>
      <c r="DC388" s="479"/>
      <c r="DD388" s="849"/>
      <c r="DE388" s="849"/>
      <c r="DF388" s="849"/>
      <c r="DG388" s="849"/>
      <c r="DH388" s="849"/>
      <c r="DI388" s="849"/>
      <c r="DJ388" s="849"/>
      <c r="DK388" s="849"/>
      <c r="DL388" s="849"/>
      <c r="DM388" s="839"/>
      <c r="DN388" s="839"/>
      <c r="DO388" s="839"/>
    </row>
    <row r="389" spans="1:119" ht="7.5" customHeight="1">
      <c r="A389" s="686"/>
      <c r="B389" s="402"/>
      <c r="C389" s="403"/>
      <c r="D389" s="404"/>
      <c r="E389" s="405"/>
      <c r="F389" s="405"/>
      <c r="G389" s="405"/>
      <c r="H389" s="405"/>
      <c r="I389" s="405"/>
      <c r="J389" s="405"/>
      <c r="K389" s="406"/>
      <c r="L389" s="411"/>
      <c r="M389" s="408"/>
      <c r="N389" s="408"/>
      <c r="O389" s="728"/>
      <c r="P389" s="402"/>
      <c r="Q389" s="403"/>
      <c r="R389" s="404"/>
      <c r="S389" s="405"/>
      <c r="T389" s="405"/>
      <c r="U389" s="405"/>
      <c r="V389" s="405"/>
      <c r="W389" s="405"/>
      <c r="X389" s="405"/>
      <c r="Y389" s="406"/>
      <c r="Z389" s="411"/>
      <c r="AA389" s="408"/>
      <c r="AB389" s="408"/>
      <c r="AC389" s="686"/>
      <c r="AD389" s="402"/>
      <c r="AE389" s="403"/>
      <c r="AF389" s="404"/>
      <c r="AG389" s="409"/>
      <c r="AH389" s="409"/>
      <c r="AI389" s="409"/>
      <c r="AJ389" s="409"/>
      <c r="AK389" s="409"/>
      <c r="AL389" s="409"/>
      <c r="AM389" s="410"/>
      <c r="AN389" s="411"/>
      <c r="AO389" s="408"/>
      <c r="AP389" s="408"/>
      <c r="AQ389" s="686"/>
      <c r="AR389" s="402"/>
      <c r="AS389" s="403"/>
      <c r="AT389" s="404"/>
      <c r="AU389" s="405"/>
      <c r="AV389" s="405"/>
      <c r="AW389" s="405"/>
      <c r="AX389" s="405"/>
      <c r="AY389" s="405"/>
      <c r="AZ389" s="405"/>
      <c r="BA389" s="406"/>
      <c r="BB389" s="411"/>
      <c r="BC389" s="408"/>
      <c r="BD389" s="408"/>
      <c r="BE389" s="686"/>
      <c r="BF389" s="814"/>
      <c r="BG389" s="814"/>
      <c r="BH389" s="814"/>
      <c r="BI389" s="814"/>
      <c r="BJ389" s="814"/>
      <c r="BK389" s="814"/>
      <c r="BL389" s="814"/>
      <c r="BM389" s="814"/>
      <c r="BN389" s="814"/>
      <c r="BO389" s="814"/>
      <c r="BP389" s="814"/>
      <c r="BQ389" s="814"/>
      <c r="BR389" s="814"/>
      <c r="BS389" s="686"/>
      <c r="BT389" s="801"/>
      <c r="BU389" s="801"/>
      <c r="BV389" s="801"/>
      <c r="BW389" s="801"/>
      <c r="BX389" s="801"/>
      <c r="BY389" s="801"/>
      <c r="BZ389" s="801"/>
      <c r="CA389" s="801"/>
      <c r="CB389" s="801"/>
      <c r="CC389" s="801"/>
      <c r="CD389" s="801"/>
      <c r="CE389" s="801"/>
      <c r="CF389" s="801"/>
      <c r="CG389" s="686"/>
      <c r="CH389" s="480"/>
      <c r="CI389" s="403"/>
      <c r="CJ389" s="404"/>
      <c r="CK389" s="409"/>
      <c r="CL389" s="409"/>
      <c r="CM389" s="409"/>
      <c r="CN389" s="409"/>
      <c r="CO389" s="409"/>
      <c r="CP389" s="409"/>
      <c r="CQ389" s="410"/>
      <c r="CR389" s="411"/>
      <c r="CS389" s="546"/>
      <c r="CT389" s="546"/>
      <c r="CU389" s="546"/>
      <c r="CV389" s="547"/>
      <c r="CW389" s="547"/>
      <c r="CX389" s="538"/>
      <c r="CY389" s="481"/>
      <c r="CZ389" s="481"/>
      <c r="DA389" s="540"/>
      <c r="DB389" s="402"/>
      <c r="DC389" s="479"/>
      <c r="DD389" s="482"/>
      <c r="DE389" s="482"/>
      <c r="DF389" s="483"/>
      <c r="DG389" s="482"/>
      <c r="DH389" s="408"/>
      <c r="DI389" s="408"/>
      <c r="DJ389" s="408"/>
      <c r="DK389" s="408"/>
      <c r="DL389" s="408"/>
      <c r="DM389" s="408"/>
      <c r="DN389" s="408"/>
      <c r="DO389" s="481"/>
    </row>
    <row r="390" spans="1:119" ht="17.100000000000001" customHeight="1">
      <c r="A390" s="686"/>
      <c r="B390" s="725" t="s">
        <v>35</v>
      </c>
      <c r="C390" s="752" t="s">
        <v>21</v>
      </c>
      <c r="D390" s="719" t="s">
        <v>22</v>
      </c>
      <c r="E390" s="742" t="str">
        <f>$D$3</f>
        <v>ENGLISH</v>
      </c>
      <c r="F390" s="742" t="str">
        <f>$D$67</f>
        <v>HINDI</v>
      </c>
      <c r="G390" s="742" t="str">
        <f>$D$131</f>
        <v>TELUGU</v>
      </c>
      <c r="H390" s="742" t="str">
        <f>$D$195</f>
        <v>MATHS</v>
      </c>
      <c r="I390" s="742" t="str">
        <f>$D$259</f>
        <v>SCIENCE</v>
      </c>
      <c r="J390" s="742" t="str">
        <f>$D$323</f>
        <v>SOCIAL STUDIES</v>
      </c>
      <c r="K390" s="742" t="s">
        <v>77</v>
      </c>
      <c r="L390" s="819" t="s">
        <v>45</v>
      </c>
      <c r="M390" s="824" t="s">
        <v>41</v>
      </c>
      <c r="N390" s="824" t="s">
        <v>127</v>
      </c>
      <c r="O390" s="728"/>
      <c r="P390" s="725" t="s">
        <v>35</v>
      </c>
      <c r="Q390" s="752" t="s">
        <v>21</v>
      </c>
      <c r="R390" s="719" t="s">
        <v>22</v>
      </c>
      <c r="S390" s="742" t="str">
        <f>$D$3</f>
        <v>ENGLISH</v>
      </c>
      <c r="T390" s="742" t="str">
        <f>$D$67</f>
        <v>HINDI</v>
      </c>
      <c r="U390" s="742" t="str">
        <f>$D$131</f>
        <v>TELUGU</v>
      </c>
      <c r="V390" s="742" t="str">
        <f>$D$195</f>
        <v>MATHS</v>
      </c>
      <c r="W390" s="742" t="str">
        <f>$D$259</f>
        <v>SCIENCE</v>
      </c>
      <c r="X390" s="742" t="str">
        <f>$D$323</f>
        <v>SOCIAL STUDIES</v>
      </c>
      <c r="Y390" s="742" t="s">
        <v>77</v>
      </c>
      <c r="Z390" s="819" t="s">
        <v>45</v>
      </c>
      <c r="AA390" s="824" t="s">
        <v>41</v>
      </c>
      <c r="AB390" s="824" t="s">
        <v>127</v>
      </c>
      <c r="AC390" s="686"/>
      <c r="AD390" s="827" t="s">
        <v>35</v>
      </c>
      <c r="AE390" s="752" t="s">
        <v>21</v>
      </c>
      <c r="AF390" s="719" t="s">
        <v>22</v>
      </c>
      <c r="AG390" s="747" t="str">
        <f>$D$3</f>
        <v>ENGLISH</v>
      </c>
      <c r="AH390" s="747" t="str">
        <f>$D$67</f>
        <v>HINDI</v>
      </c>
      <c r="AI390" s="747" t="str">
        <f>$D$131</f>
        <v>TELUGU</v>
      </c>
      <c r="AJ390" s="747" t="str">
        <f>$D$195</f>
        <v>MATHS</v>
      </c>
      <c r="AK390" s="747" t="str">
        <f>$D$259</f>
        <v>SCIENCE</v>
      </c>
      <c r="AL390" s="747" t="str">
        <f>$D$323</f>
        <v>SOCIAL STUDIES</v>
      </c>
      <c r="AM390" s="747" t="s">
        <v>77</v>
      </c>
      <c r="AN390" s="830" t="s">
        <v>45</v>
      </c>
      <c r="AO390" s="752" t="s">
        <v>41</v>
      </c>
      <c r="AP390" s="752" t="s">
        <v>127</v>
      </c>
      <c r="AQ390" s="686"/>
      <c r="AR390" s="725" t="s">
        <v>35</v>
      </c>
      <c r="AS390" s="752" t="s">
        <v>21</v>
      </c>
      <c r="AT390" s="719" t="s">
        <v>22</v>
      </c>
      <c r="AU390" s="755" t="str">
        <f>$D$3</f>
        <v>ENGLISH</v>
      </c>
      <c r="AV390" s="755" t="str">
        <f>$D$67</f>
        <v>HINDI</v>
      </c>
      <c r="AW390" s="755" t="str">
        <f>$D$131</f>
        <v>TELUGU</v>
      </c>
      <c r="AX390" s="755" t="str">
        <f>$D$195</f>
        <v>MATHS</v>
      </c>
      <c r="AY390" s="755" t="str">
        <f>$D$259</f>
        <v>SCIENCE</v>
      </c>
      <c r="AZ390" s="755" t="str">
        <f>$D$323</f>
        <v>SOCIAL STUDIES</v>
      </c>
      <c r="BA390" s="755" t="s">
        <v>77</v>
      </c>
      <c r="BB390" s="844" t="s">
        <v>45</v>
      </c>
      <c r="BC390" s="747" t="s">
        <v>41</v>
      </c>
      <c r="BD390" s="747" t="s">
        <v>127</v>
      </c>
      <c r="BE390" s="686"/>
      <c r="BF390" s="725" t="s">
        <v>35</v>
      </c>
      <c r="BG390" s="752" t="s">
        <v>21</v>
      </c>
      <c r="BH390" s="719" t="s">
        <v>22</v>
      </c>
      <c r="BI390" s="755" t="str">
        <f>$D$3</f>
        <v>ENGLISH</v>
      </c>
      <c r="BJ390" s="755" t="str">
        <f>$D$67</f>
        <v>HINDI</v>
      </c>
      <c r="BK390" s="755" t="str">
        <f>$D$131</f>
        <v>TELUGU</v>
      </c>
      <c r="BL390" s="755" t="str">
        <f>$D$195</f>
        <v>MATHS</v>
      </c>
      <c r="BM390" s="755" t="str">
        <f>$D$259</f>
        <v>SCIENCE</v>
      </c>
      <c r="BN390" s="755" t="str">
        <f>$D$323</f>
        <v>SOCIAL STUDIES</v>
      </c>
      <c r="BO390" s="755" t="s">
        <v>77</v>
      </c>
      <c r="BP390" s="844" t="s">
        <v>45</v>
      </c>
      <c r="BQ390" s="747" t="s">
        <v>41</v>
      </c>
      <c r="BR390" s="747" t="s">
        <v>127</v>
      </c>
      <c r="BS390" s="686"/>
      <c r="BT390" s="725" t="s">
        <v>35</v>
      </c>
      <c r="BU390" s="854" t="s">
        <v>21</v>
      </c>
      <c r="BV390" s="719" t="s">
        <v>22</v>
      </c>
      <c r="BW390" s="755" t="str">
        <f>$D$3</f>
        <v>ENGLISH</v>
      </c>
      <c r="BX390" s="755" t="str">
        <f>$D$67</f>
        <v>HINDI</v>
      </c>
      <c r="BY390" s="755" t="str">
        <f>$D$131</f>
        <v>TELUGU</v>
      </c>
      <c r="BZ390" s="755" t="str">
        <f>$D$195</f>
        <v>MATHS</v>
      </c>
      <c r="CA390" s="755" t="str">
        <f>$D$259</f>
        <v>SCIENCE</v>
      </c>
      <c r="CB390" s="755" t="str">
        <f>$D$323</f>
        <v>SOCIAL STUDIES</v>
      </c>
      <c r="CC390" s="755" t="s">
        <v>77</v>
      </c>
      <c r="CD390" s="851" t="s">
        <v>45</v>
      </c>
      <c r="CE390" s="747" t="s">
        <v>41</v>
      </c>
      <c r="CF390" s="747" t="s">
        <v>127</v>
      </c>
      <c r="CG390" s="686"/>
      <c r="CH390" s="797" t="s">
        <v>35</v>
      </c>
      <c r="CI390" s="752" t="s">
        <v>21</v>
      </c>
      <c r="CJ390" s="752" t="s">
        <v>22</v>
      </c>
      <c r="CK390" s="755" t="str">
        <f>$D$3</f>
        <v>ENGLISH</v>
      </c>
      <c r="CL390" s="755" t="str">
        <f>$D$67</f>
        <v>HINDI</v>
      </c>
      <c r="CM390" s="755" t="str">
        <f>$D$131</f>
        <v>TELUGU</v>
      </c>
      <c r="CN390" s="755" t="str">
        <f>$D$195</f>
        <v>MATHS</v>
      </c>
      <c r="CO390" s="755" t="str">
        <f>$D$259</f>
        <v>SCIENCE</v>
      </c>
      <c r="CP390" s="755" t="str">
        <f>$D$323</f>
        <v>SOCIAL STUDIES</v>
      </c>
      <c r="CQ390" s="755" t="s">
        <v>77</v>
      </c>
      <c r="CR390" s="851" t="s">
        <v>45</v>
      </c>
      <c r="CS390" s="748" t="s">
        <v>41</v>
      </c>
      <c r="CT390" s="852" t="s">
        <v>127</v>
      </c>
      <c r="CU390" s="847" t="s">
        <v>177</v>
      </c>
      <c r="CV390" s="809" t="s">
        <v>1730</v>
      </c>
      <c r="CW390" s="810"/>
      <c r="CX390" s="540"/>
      <c r="CY390" s="845"/>
      <c r="CZ390" s="813"/>
      <c r="DA390" s="813"/>
      <c r="DB390" s="823"/>
      <c r="DC390" s="823"/>
      <c r="DD390" s="823"/>
      <c r="DE390" s="823"/>
      <c r="DF390" s="823"/>
      <c r="DG390" s="823"/>
      <c r="DH390" s="823"/>
      <c r="DI390" s="823"/>
      <c r="DJ390" s="823"/>
      <c r="DK390" s="823"/>
      <c r="DL390" s="823"/>
    </row>
    <row r="391" spans="1:119" ht="15" customHeight="1">
      <c r="A391" s="686"/>
      <c r="B391" s="725"/>
      <c r="C391" s="753"/>
      <c r="D391" s="720"/>
      <c r="E391" s="743"/>
      <c r="F391" s="743"/>
      <c r="G391" s="743"/>
      <c r="H391" s="743"/>
      <c r="I391" s="743"/>
      <c r="J391" s="743"/>
      <c r="K391" s="743"/>
      <c r="L391" s="819"/>
      <c r="M391" s="825"/>
      <c r="N391" s="825"/>
      <c r="O391" s="728"/>
      <c r="P391" s="725"/>
      <c r="Q391" s="753"/>
      <c r="R391" s="720"/>
      <c r="S391" s="743"/>
      <c r="T391" s="743"/>
      <c r="U391" s="743"/>
      <c r="V391" s="743"/>
      <c r="W391" s="743"/>
      <c r="X391" s="743"/>
      <c r="Y391" s="743"/>
      <c r="Z391" s="819"/>
      <c r="AA391" s="825"/>
      <c r="AB391" s="825"/>
      <c r="AC391" s="686"/>
      <c r="AD391" s="828"/>
      <c r="AE391" s="753"/>
      <c r="AF391" s="720"/>
      <c r="AG391" s="748"/>
      <c r="AH391" s="748"/>
      <c r="AI391" s="748"/>
      <c r="AJ391" s="748"/>
      <c r="AK391" s="748"/>
      <c r="AL391" s="748"/>
      <c r="AM391" s="748"/>
      <c r="AN391" s="831"/>
      <c r="AO391" s="753"/>
      <c r="AP391" s="753"/>
      <c r="AQ391" s="686"/>
      <c r="AR391" s="725"/>
      <c r="AS391" s="753"/>
      <c r="AT391" s="720"/>
      <c r="AU391" s="756"/>
      <c r="AV391" s="756"/>
      <c r="AW391" s="756"/>
      <c r="AX391" s="756"/>
      <c r="AY391" s="756"/>
      <c r="AZ391" s="756"/>
      <c r="BA391" s="756"/>
      <c r="BB391" s="844"/>
      <c r="BC391" s="748"/>
      <c r="BD391" s="748"/>
      <c r="BE391" s="686"/>
      <c r="BF391" s="725"/>
      <c r="BG391" s="753"/>
      <c r="BH391" s="720"/>
      <c r="BI391" s="756"/>
      <c r="BJ391" s="756"/>
      <c r="BK391" s="756"/>
      <c r="BL391" s="756"/>
      <c r="BM391" s="756"/>
      <c r="BN391" s="756"/>
      <c r="BO391" s="756"/>
      <c r="BP391" s="844"/>
      <c r="BQ391" s="748"/>
      <c r="BR391" s="748"/>
      <c r="BS391" s="686"/>
      <c r="BT391" s="725"/>
      <c r="BU391" s="855"/>
      <c r="BV391" s="720"/>
      <c r="BW391" s="756"/>
      <c r="BX391" s="756"/>
      <c r="BY391" s="756"/>
      <c r="BZ391" s="756"/>
      <c r="CA391" s="756"/>
      <c r="CB391" s="756"/>
      <c r="CC391" s="756"/>
      <c r="CD391" s="851"/>
      <c r="CE391" s="748"/>
      <c r="CF391" s="748"/>
      <c r="CG391" s="686"/>
      <c r="CH391" s="797"/>
      <c r="CI391" s="753"/>
      <c r="CJ391" s="753"/>
      <c r="CK391" s="756"/>
      <c r="CL391" s="756"/>
      <c r="CM391" s="756"/>
      <c r="CN391" s="756"/>
      <c r="CO391" s="756"/>
      <c r="CP391" s="756"/>
      <c r="CQ391" s="756"/>
      <c r="CR391" s="851"/>
      <c r="CS391" s="748"/>
      <c r="CT391" s="852"/>
      <c r="CU391" s="847"/>
      <c r="CV391" s="811"/>
      <c r="CW391" s="812"/>
      <c r="CX391" s="540"/>
      <c r="CY391" s="845"/>
      <c r="CZ391" s="813"/>
      <c r="DA391" s="813"/>
      <c r="DB391" s="822"/>
      <c r="DC391" s="822"/>
      <c r="DD391" s="822"/>
      <c r="DE391" s="822"/>
      <c r="DF391" s="822"/>
      <c r="DG391" s="822"/>
      <c r="DH391" s="822"/>
      <c r="DI391" s="822"/>
      <c r="DJ391" s="841"/>
      <c r="DK391" s="841"/>
      <c r="DL391" s="842"/>
    </row>
    <row r="392" spans="1:119" ht="15" customHeight="1">
      <c r="A392" s="686"/>
      <c r="B392" s="725"/>
      <c r="C392" s="753"/>
      <c r="D392" s="721"/>
      <c r="E392" s="743"/>
      <c r="F392" s="743"/>
      <c r="G392" s="743"/>
      <c r="H392" s="743"/>
      <c r="I392" s="743"/>
      <c r="J392" s="743"/>
      <c r="K392" s="743"/>
      <c r="L392" s="819"/>
      <c r="M392" s="825"/>
      <c r="N392" s="825"/>
      <c r="O392" s="728"/>
      <c r="P392" s="725"/>
      <c r="Q392" s="753"/>
      <c r="R392" s="721"/>
      <c r="S392" s="743"/>
      <c r="T392" s="743"/>
      <c r="U392" s="743"/>
      <c r="V392" s="743"/>
      <c r="W392" s="743"/>
      <c r="X392" s="743"/>
      <c r="Y392" s="743"/>
      <c r="Z392" s="819"/>
      <c r="AA392" s="825"/>
      <c r="AB392" s="825"/>
      <c r="AC392" s="686"/>
      <c r="AD392" s="828"/>
      <c r="AE392" s="753"/>
      <c r="AF392" s="721"/>
      <c r="AG392" s="748"/>
      <c r="AH392" s="748"/>
      <c r="AI392" s="748"/>
      <c r="AJ392" s="748"/>
      <c r="AK392" s="748"/>
      <c r="AL392" s="748"/>
      <c r="AM392" s="748"/>
      <c r="AN392" s="831"/>
      <c r="AO392" s="753"/>
      <c r="AP392" s="753"/>
      <c r="AQ392" s="686"/>
      <c r="AR392" s="725"/>
      <c r="AS392" s="753"/>
      <c r="AT392" s="721"/>
      <c r="AU392" s="756"/>
      <c r="AV392" s="756"/>
      <c r="AW392" s="756"/>
      <c r="AX392" s="756"/>
      <c r="AY392" s="756"/>
      <c r="AZ392" s="756"/>
      <c r="BA392" s="756"/>
      <c r="BB392" s="844"/>
      <c r="BC392" s="748"/>
      <c r="BD392" s="748"/>
      <c r="BE392" s="686"/>
      <c r="BF392" s="725"/>
      <c r="BG392" s="753"/>
      <c r="BH392" s="721"/>
      <c r="BI392" s="756"/>
      <c r="BJ392" s="756"/>
      <c r="BK392" s="756"/>
      <c r="BL392" s="756"/>
      <c r="BM392" s="756"/>
      <c r="BN392" s="756"/>
      <c r="BO392" s="756"/>
      <c r="BP392" s="844"/>
      <c r="BQ392" s="748"/>
      <c r="BR392" s="748"/>
      <c r="BS392" s="686"/>
      <c r="BT392" s="725"/>
      <c r="BU392" s="855"/>
      <c r="BV392" s="721"/>
      <c r="BW392" s="756"/>
      <c r="BX392" s="756"/>
      <c r="BY392" s="756"/>
      <c r="BZ392" s="756"/>
      <c r="CA392" s="756"/>
      <c r="CB392" s="756"/>
      <c r="CC392" s="756"/>
      <c r="CD392" s="851"/>
      <c r="CE392" s="748"/>
      <c r="CF392" s="748"/>
      <c r="CG392" s="686"/>
      <c r="CH392" s="797"/>
      <c r="CI392" s="753"/>
      <c r="CJ392" s="754"/>
      <c r="CK392" s="756"/>
      <c r="CL392" s="756"/>
      <c r="CM392" s="756"/>
      <c r="CN392" s="756"/>
      <c r="CO392" s="756"/>
      <c r="CP392" s="756"/>
      <c r="CQ392" s="756"/>
      <c r="CR392" s="851"/>
      <c r="CS392" s="748"/>
      <c r="CT392" s="852"/>
      <c r="CU392" s="847"/>
      <c r="CV392" s="811"/>
      <c r="CW392" s="812"/>
      <c r="CX392" s="540"/>
      <c r="CY392" s="845"/>
      <c r="CZ392" s="813"/>
      <c r="DA392" s="813"/>
      <c r="DB392" s="822"/>
      <c r="DC392" s="822"/>
      <c r="DD392" s="822"/>
      <c r="DE392" s="822"/>
      <c r="DF392" s="822"/>
      <c r="DG392" s="822"/>
      <c r="DH392" s="822"/>
      <c r="DI392" s="822"/>
      <c r="DJ392" s="841"/>
      <c r="DK392" s="841"/>
      <c r="DL392" s="842"/>
    </row>
    <row r="393" spans="1:119" ht="15" customHeight="1">
      <c r="A393" s="686"/>
      <c r="B393" s="725"/>
      <c r="C393" s="754"/>
      <c r="D393" s="472" t="s">
        <v>24</v>
      </c>
      <c r="E393" s="744"/>
      <c r="F393" s="744"/>
      <c r="G393" s="744"/>
      <c r="H393" s="744"/>
      <c r="I393" s="744"/>
      <c r="J393" s="744"/>
      <c r="K393" s="744"/>
      <c r="L393" s="819"/>
      <c r="M393" s="826"/>
      <c r="N393" s="826"/>
      <c r="O393" s="728"/>
      <c r="P393" s="725"/>
      <c r="Q393" s="754"/>
      <c r="R393" s="472" t="s">
        <v>24</v>
      </c>
      <c r="S393" s="744"/>
      <c r="T393" s="744"/>
      <c r="U393" s="744"/>
      <c r="V393" s="744"/>
      <c r="W393" s="744"/>
      <c r="X393" s="744"/>
      <c r="Y393" s="744"/>
      <c r="Z393" s="819"/>
      <c r="AA393" s="826"/>
      <c r="AB393" s="826"/>
      <c r="AC393" s="686"/>
      <c r="AD393" s="829"/>
      <c r="AE393" s="754"/>
      <c r="AF393" s="472" t="s">
        <v>24</v>
      </c>
      <c r="AG393" s="749"/>
      <c r="AH393" s="749"/>
      <c r="AI393" s="749"/>
      <c r="AJ393" s="749"/>
      <c r="AK393" s="749"/>
      <c r="AL393" s="749"/>
      <c r="AM393" s="749"/>
      <c r="AN393" s="832"/>
      <c r="AO393" s="754"/>
      <c r="AP393" s="754"/>
      <c r="AQ393" s="686"/>
      <c r="AR393" s="725"/>
      <c r="AS393" s="754"/>
      <c r="AT393" s="472" t="s">
        <v>24</v>
      </c>
      <c r="AU393" s="757"/>
      <c r="AV393" s="757"/>
      <c r="AW393" s="757"/>
      <c r="AX393" s="757"/>
      <c r="AY393" s="757"/>
      <c r="AZ393" s="757"/>
      <c r="BA393" s="757"/>
      <c r="BB393" s="844"/>
      <c r="BC393" s="749"/>
      <c r="BD393" s="749"/>
      <c r="BE393" s="686"/>
      <c r="BF393" s="725"/>
      <c r="BG393" s="754"/>
      <c r="BH393" s="472" t="s">
        <v>24</v>
      </c>
      <c r="BI393" s="757"/>
      <c r="BJ393" s="757"/>
      <c r="BK393" s="757"/>
      <c r="BL393" s="757"/>
      <c r="BM393" s="757"/>
      <c r="BN393" s="757"/>
      <c r="BO393" s="757"/>
      <c r="BP393" s="844"/>
      <c r="BQ393" s="749"/>
      <c r="BR393" s="749"/>
      <c r="BS393" s="686"/>
      <c r="BT393" s="725"/>
      <c r="BU393" s="856"/>
      <c r="BV393" s="472" t="s">
        <v>24</v>
      </c>
      <c r="BW393" s="757"/>
      <c r="BX393" s="757"/>
      <c r="BY393" s="757"/>
      <c r="BZ393" s="757"/>
      <c r="CA393" s="757"/>
      <c r="CB393" s="757"/>
      <c r="CC393" s="757"/>
      <c r="CD393" s="851"/>
      <c r="CE393" s="749"/>
      <c r="CF393" s="749"/>
      <c r="CG393" s="686"/>
      <c r="CH393" s="797"/>
      <c r="CI393" s="754"/>
      <c r="CJ393" s="472" t="s">
        <v>24</v>
      </c>
      <c r="CK393" s="757"/>
      <c r="CL393" s="757"/>
      <c r="CM393" s="757"/>
      <c r="CN393" s="757"/>
      <c r="CO393" s="757"/>
      <c r="CP393" s="757"/>
      <c r="CQ393" s="757"/>
      <c r="CR393" s="851"/>
      <c r="CS393" s="749"/>
      <c r="CT393" s="853"/>
      <c r="CU393" s="848"/>
      <c r="CV393" s="548" t="s">
        <v>1731</v>
      </c>
      <c r="CW393" s="549" t="s">
        <v>46</v>
      </c>
      <c r="CX393" s="540"/>
      <c r="CY393" s="845"/>
      <c r="CZ393" s="813"/>
      <c r="DA393" s="484"/>
      <c r="DB393" s="485"/>
      <c r="DC393" s="485"/>
      <c r="DD393" s="485"/>
      <c r="DE393" s="486"/>
      <c r="DF393" s="485"/>
      <c r="DG393" s="485"/>
      <c r="DH393" s="485"/>
      <c r="DI393" s="486"/>
      <c r="DJ393" s="486"/>
      <c r="DK393" s="486"/>
      <c r="DL393" s="487"/>
    </row>
    <row r="394" spans="1:119" ht="15" customHeight="1">
      <c r="A394" s="686"/>
      <c r="B394" s="488">
        <f>'STUDENT PROFILE'!$A$7</f>
        <v>1</v>
      </c>
      <c r="C394" s="489" t="str">
        <f>'STUDENT PROFILE'!$C$7</f>
        <v>Manish</v>
      </c>
      <c r="D394" s="490">
        <f>'STUDENT PROFILE'!$D$7</f>
        <v>2723</v>
      </c>
      <c r="E394" s="491">
        <f>L11</f>
        <v>100</v>
      </c>
      <c r="F394" s="491">
        <f>L75</f>
        <v>100</v>
      </c>
      <c r="G394" s="491">
        <f>L203</f>
        <v>80</v>
      </c>
      <c r="H394" s="491">
        <f>$L$203</f>
        <v>80</v>
      </c>
      <c r="I394" s="491">
        <f>$L$267</f>
        <v>100</v>
      </c>
      <c r="J394" s="488">
        <f>$L$331</f>
        <v>100</v>
      </c>
      <c r="K394" s="492">
        <f t="shared" ref="K394:K438" si="362">IF(AND(E394&gt;=33,F394&gt;=33,G394&gt;=33,H394&gt;=33,I394&gt;=33,J394&gt;=33),SUM(E394,F394,G394,H394,I394,J394),"EIOP")</f>
        <v>560</v>
      </c>
      <c r="L394" s="492">
        <f>IF(ISNUMBER(K394),ROUNDUP((K394/'STUDENT PROFILE'!V7),0),K394)</f>
        <v>94</v>
      </c>
      <c r="M394" s="493" t="str">
        <f t="shared" ref="M394:M438" si="363">IF(ISNUMBER(L394),IF(L394&gt;=91,"A1",IF(L394&gt;=81,"A2",IF(L394&gt;=71,"B1",IF(L394&gt;=61,"B2",IF(L394&gt;=51,"C1",IF(L394&gt;=41,"C2",IF(L394&gt;=33,"D",IF(L394&gt;=21,"E1",IF(L394&gt;0,"E2",""))))))))),L394)</f>
        <v>A1</v>
      </c>
      <c r="N394" s="494">
        <f>IF(ISNUMBER(L394),(SUM(N11+N75+N139+N203+N267+N331)/'STUDENT PROFILE'!V7),"EIOP")</f>
        <v>9.6666666666666661</v>
      </c>
      <c r="O394" s="728"/>
      <c r="P394" s="488">
        <f>'STUDENT PROFILE'!$A$7</f>
        <v>1</v>
      </c>
      <c r="Q394" s="489" t="str">
        <f>'STUDENT PROFILE'!$C$7</f>
        <v>Manish</v>
      </c>
      <c r="R394" s="490">
        <f>'STUDENT PROFILE'!$D$7</f>
        <v>2723</v>
      </c>
      <c r="S394" s="491">
        <f>$Z$11</f>
        <v>100</v>
      </c>
      <c r="T394" s="491">
        <f>$Z$75</f>
        <v>100</v>
      </c>
      <c r="U394" s="491">
        <f>$Z$139</f>
        <v>100</v>
      </c>
      <c r="V394" s="491">
        <f>$Z$203</f>
        <v>100</v>
      </c>
      <c r="W394" s="491">
        <f>$Z$267</f>
        <v>100</v>
      </c>
      <c r="X394" s="488">
        <f>$Z$331</f>
        <v>100</v>
      </c>
      <c r="Y394" s="492">
        <f t="shared" ref="Y394:Y442" si="364">IF(AND(S394&gt;=33,T394&gt;=33,U394&gt;=33,V394&gt;=33,W394&gt;=33,X394&gt;=33),SUM(S394,T394,U394,V394,W394,X394),"EIOP")</f>
        <v>600</v>
      </c>
      <c r="Z394" s="495">
        <f>IF(ISNUMBER(Y394),ROUNDUP((Y394/'STUDENT PROFILE'!V7),0),Y394)</f>
        <v>100</v>
      </c>
      <c r="AA394" s="493" t="str">
        <f t="shared" ref="AA394:AA442" si="365">IF(ISNUMBER(Z394),IF(Z394&gt;=91,"A1",IF(Z394&gt;=81,"A2",IF(Z394&gt;=71,"B1",IF(Z394&gt;=61,"B2",IF(Z394&gt;=51,"C1",IF(Z394&gt;=41,"C2",IF(Z394&gt;=33,"D",IF(Z394&gt;=21,"E1",IF(Z394&gt;0,"E2",""))))))))),Z394)</f>
        <v>A1</v>
      </c>
      <c r="AB394" s="494">
        <f>IF(ISNUMBER(Z394),(SUM(AB11+AB75+AB139+AB203+AB267+AB331)/'STUDENT PROFILE'!V7),"EIOP")</f>
        <v>10</v>
      </c>
      <c r="AC394" s="686"/>
      <c r="AD394" s="488">
        <f>'STUDENT PROFILE'!$A$7</f>
        <v>1</v>
      </c>
      <c r="AE394" s="489" t="str">
        <f>'STUDENT PROFILE'!$C$7</f>
        <v>Manish</v>
      </c>
      <c r="AF394" s="490">
        <f>'STUDENT PROFILE'!$D$7</f>
        <v>2723</v>
      </c>
      <c r="AG394" s="491">
        <f>$AI$11</f>
        <v>95</v>
      </c>
      <c r="AH394" s="491">
        <f>$AI$75</f>
        <v>95</v>
      </c>
      <c r="AI394" s="491">
        <f>$AI$139</f>
        <v>95</v>
      </c>
      <c r="AJ394" s="491">
        <f>$AI$203</f>
        <v>95</v>
      </c>
      <c r="AK394" s="491">
        <f>$AI$267</f>
        <v>95</v>
      </c>
      <c r="AL394" s="488">
        <f>$AI$331</f>
        <v>95</v>
      </c>
      <c r="AM394" s="492">
        <f t="shared" ref="AM394:AM442" si="366">IF(AND(AG394&gt;=33,AH394&gt;=33,AI394&gt;=33,AJ394&gt;=33,AK394&gt;=33,AL394&gt;=33),SUM(AG394,AH394,AI394,AJ394,AK394,AL394),"EIOP")</f>
        <v>570</v>
      </c>
      <c r="AN394" s="492">
        <f>IF(ISNUMBER(AM394),ROUND((AM394/'STUDENT PROFILE'!V7),1),AM394)</f>
        <v>95</v>
      </c>
      <c r="AO394" s="493" t="str">
        <f t="shared" ref="AO394" si="367">IF(ISNUMBER(AN394),IF(AN394&gt;=91,"A1",IF(AN394&gt;=81,"A2",IF(AN394&gt;=71,"B1",IF(AN394&gt;=61,"B2",IF(AN394&gt;=51,"C1",IF(AN394&gt;=41,"C2",IF(AN394&gt;=33,"D",IF(AN394&gt;=21,"E1",IF(AN394&gt;0,"E2",""))))))))),AN394)</f>
        <v>A1</v>
      </c>
      <c r="AP394" s="496">
        <f>IF(ISNUMBER(AN394),(SUM(AK11+AK75+AK139+AK203+AK267+AK331)/'STUDENT PROFILE'!V7),"EIOP")</f>
        <v>10</v>
      </c>
      <c r="AQ394" s="686"/>
      <c r="AR394" s="488">
        <f>'STUDENT PROFILE'!$A$7</f>
        <v>1</v>
      </c>
      <c r="AS394" s="489" t="str">
        <f>'STUDENT PROFILE'!$C$7</f>
        <v>Manish</v>
      </c>
      <c r="AT394" s="490">
        <f>'STUDENT PROFILE'!$D$7</f>
        <v>2723</v>
      </c>
      <c r="AU394" s="491">
        <f>$BB$11</f>
        <v>100</v>
      </c>
      <c r="AV394" s="491">
        <f>$BB$75</f>
        <v>100</v>
      </c>
      <c r="AW394" s="491">
        <f>$BB$139</f>
        <v>100</v>
      </c>
      <c r="AX394" s="491">
        <f>$BB$203</f>
        <v>100</v>
      </c>
      <c r="AY394" s="491">
        <f>$BB$267</f>
        <v>100</v>
      </c>
      <c r="AZ394" s="488">
        <f>$BB$331</f>
        <v>100</v>
      </c>
      <c r="BA394" s="492">
        <f>IF(AND(AU394&gt;=33,AV394&gt;=33,AW394&gt;=33,AX394&gt;=33,AY394&gt;=33,AZ394&gt;=33),SUM(AU394,AV394,AW394,AX394,AY394,AZ394),"EIOP")</f>
        <v>600</v>
      </c>
      <c r="BB394" s="492">
        <f>IF(ISNUMBER(BA394),ROUNDUP((BA394/'STUDENT PROFILE'!V7),0),BA394)</f>
        <v>100</v>
      </c>
      <c r="BC394" s="493" t="str">
        <f>IF(ISNUMBER(BB394),IF(BB394&gt;=91,"A1",IF(BB394&gt;=81,"A2",IF(BB394&gt;=71,"B1",IF(BB394&gt;=61,"B2",IF(BB394&gt;=51,"C1",IF(BB394&gt;=41,"C2",IF(BB394&gt;=33,"D",IF(BB394&gt;=21,"E1",IF(BB394&gt;0,"E2",""))))))))),BB394)</f>
        <v>A1</v>
      </c>
      <c r="BD394" s="493">
        <f>IF(ISNUMBER(BB394),(SUM(BD11+BD75+BD139+BD203+BD267+BD331)/'STUDENT PROFILE'!V7),"EIOP")</f>
        <v>10</v>
      </c>
      <c r="BE394" s="686"/>
      <c r="BF394" s="488">
        <f>'STUDENT PROFILE'!$A$7</f>
        <v>1</v>
      </c>
      <c r="BG394" s="489" t="str">
        <f>'STUDENT PROFILE'!$C$7</f>
        <v>Manish</v>
      </c>
      <c r="BH394" s="490">
        <f>'STUDENT PROFILE'!$D$7</f>
        <v>2723</v>
      </c>
      <c r="BI394" s="491">
        <f>$BP$11</f>
        <v>100</v>
      </c>
      <c r="BJ394" s="491">
        <f>$BP$75</f>
        <v>100</v>
      </c>
      <c r="BK394" s="491">
        <f>$BP$139</f>
        <v>100</v>
      </c>
      <c r="BL394" s="491">
        <f>$BP$203</f>
        <v>100</v>
      </c>
      <c r="BM394" s="491">
        <f>$BP$267</f>
        <v>100</v>
      </c>
      <c r="BN394" s="488" t="str">
        <f>$BP$331</f>
        <v>ab</v>
      </c>
      <c r="BO394" s="492">
        <f>IF(AND(BI394&gt;=33,BJ394&gt;=33,BK394&gt;=33,BL394&gt;=33,BM394&gt;=33,BN394&gt;=33),SUM(BI394,BJ394,BK394,BL394,BM394,BN394),"EIOP")</f>
        <v>500</v>
      </c>
      <c r="BP394" s="492">
        <f>IF(ISNUMBER(BO394),ROUNDUP((BO394/'STUDENT PROFILE'!V7),0),BO394)</f>
        <v>84</v>
      </c>
      <c r="BQ394" s="493" t="str">
        <f>IF(ISNUMBER(BP394),IF(BP394&gt;=91,"A1",IF(BP394&gt;=81,"A2",IF(BP394&gt;=71,"B1",IF(BP394&gt;=61,"B2",IF(BP394&gt;=51,"C1",IF(BP394&gt;=41,"C2",IF(BP394&gt;=33,"D",IF(BP394&gt;=21,"E1",IF(BP394&gt;0,"E2",""))))))))),BP394)</f>
        <v>A2</v>
      </c>
      <c r="BR394" s="493" t="e">
        <f>IF(ISNUMBER(BP394),(SUM(BR11+BR75+BR139+BR203+BR267+BR331)/'STUDENT PROFILE'!V7),"EIOP")</f>
        <v>#VALUE!</v>
      </c>
      <c r="BS394" s="686"/>
      <c r="BT394" s="488">
        <f>'STUDENT PROFILE'!$A$7</f>
        <v>1</v>
      </c>
      <c r="BU394" s="497" t="str">
        <f>'STUDENT PROFILE'!$C$7</f>
        <v>Manish</v>
      </c>
      <c r="BV394" s="490">
        <f>'STUDENT PROFILE'!$D$7</f>
        <v>2723</v>
      </c>
      <c r="BW394" s="491">
        <f>$BY$11</f>
        <v>95</v>
      </c>
      <c r="BX394" s="491">
        <f>$BY$75</f>
        <v>119</v>
      </c>
      <c r="BY394" s="491">
        <f>$BY$139</f>
        <v>119</v>
      </c>
      <c r="BZ394" s="491">
        <f>$BY$203</f>
        <v>95</v>
      </c>
      <c r="CA394" s="491">
        <f>$BY$267</f>
        <v>119</v>
      </c>
      <c r="CB394" s="488">
        <f>$BY$331</f>
        <v>95</v>
      </c>
      <c r="CC394" s="492">
        <f t="shared" ref="CC394:CC443" si="368">IF(AND(BW394&gt;=33,BX394&gt;=33,BY394&gt;=33,BZ394&gt;=33,CA394&gt;=33,CB394&gt;=33),SUM(BW394,BX394,BY394,BZ394,CA394,CB394),"EIOP")</f>
        <v>642</v>
      </c>
      <c r="CD394" s="492">
        <f>IF(ISNUMBER(CC394),ROUNDUP((CC394/'STUDENT PROFILE'!V7),0),CC394)</f>
        <v>107</v>
      </c>
      <c r="CE394" s="493" t="str">
        <f t="shared" ref="CE394" si="369">IF(ISNUMBER(CD394),IF(CD394&gt;=91,"A1",IF(CD394&gt;=81,"A2",IF(CD394&gt;=71,"B1",IF(CD394&gt;=61,"B2",IF(CD394&gt;=51,"C1",IF(CD394&gt;=41,"C2",IF(CD394&gt;=33,"D",IF(CD394&gt;=21,"E1",IF(CD394&gt;0,"E2",""))))))))),CD394)</f>
        <v>A1</v>
      </c>
      <c r="CF394" s="496">
        <f>IF(ISNUMBER(CD394),(SUM(CA11+CA75+CA139+CA203+CA267+CA331)/'STUDENT PROFILE'!V7),"EIOP")</f>
        <v>10</v>
      </c>
      <c r="CG394" s="686"/>
      <c r="CH394" s="498">
        <f>'STUDENT PROFILE'!$A$7</f>
        <v>1</v>
      </c>
      <c r="CI394" s="489" t="str">
        <f>'STUDENT PROFILE'!$C$7</f>
        <v>Manish</v>
      </c>
      <c r="CJ394" s="490">
        <f>'STUDENT PROFILE'!$D$7</f>
        <v>2723</v>
      </c>
      <c r="CK394" s="499">
        <f>CU11</f>
        <v>98</v>
      </c>
      <c r="CL394" s="500">
        <f>$CU$75</f>
        <v>105</v>
      </c>
      <c r="CM394" s="500">
        <f>$CU$139</f>
        <v>105</v>
      </c>
      <c r="CN394" s="500">
        <f>$CU$203</f>
        <v>96</v>
      </c>
      <c r="CO394" s="500">
        <f>$CU$267</f>
        <v>105</v>
      </c>
      <c r="CP394" s="501">
        <f>$CU$331</f>
        <v>88</v>
      </c>
      <c r="CQ394" s="492" t="str">
        <f>IF(SUMIF(CK394:CP394,"&gt;=33"),"EIOP")</f>
        <v>EIOP</v>
      </c>
      <c r="CR394" s="492" t="str">
        <f>IF(ISNUMBER(CQ394),ROUNDUP((CQ394/'STUDENT PROFILE'!V7),0),CQ394)</f>
        <v>EIOP</v>
      </c>
      <c r="CS394" s="493" t="str">
        <f>IF(ISNUMBER(CR394),IF(CR394&gt;=91,"A1",IF(CR394&gt;=81,"A2",IF(CR394&gt;=71,"B1",IF(CR394&gt;=61,"B2",IF(CR394&gt;=51,"C1",IF(CR394&gt;=41,"C2",IF(CR394&gt;=33,"D",IF(CR394&gt;=21,"E1",IF(CR394&gt;0,"E2",""))))))))),CR394)</f>
        <v>EIOP</v>
      </c>
      <c r="CT394" s="502" t="e">
        <f>ROUND(SUM(CF394,BR394,BD394,AP394,AB394,N394)/'STUDENT PROFILE'!V7,0)</f>
        <v>#VALUE!</v>
      </c>
      <c r="CU394" s="503" t="e">
        <f>RANK(CQ394,CQ$394:CQ$443,0)</f>
        <v>#VALUE!</v>
      </c>
      <c r="CV394" s="503">
        <v>1</v>
      </c>
      <c r="CW394" s="503">
        <v>2</v>
      </c>
      <c r="CX394" s="540"/>
      <c r="CY394" s="504"/>
      <c r="CZ394" s="505"/>
      <c r="DA394" s="487"/>
      <c r="DB394" s="506"/>
      <c r="DC394" s="506"/>
      <c r="DD394" s="506"/>
      <c r="DE394" s="486"/>
      <c r="DF394" s="506"/>
      <c r="DG394" s="506"/>
      <c r="DH394" s="506"/>
      <c r="DI394" s="486"/>
      <c r="DJ394" s="486"/>
      <c r="DK394" s="486"/>
      <c r="DL394" s="486"/>
    </row>
    <row r="395" spans="1:119" ht="15" customHeight="1">
      <c r="A395" s="686"/>
      <c r="B395" s="488">
        <f>'STUDENT PROFILE'!$A$8</f>
        <v>2</v>
      </c>
      <c r="C395" s="489" t="str">
        <f>'STUDENT PROFILE'!$C$8</f>
        <v>Sunny Kumar</v>
      </c>
      <c r="D395" s="490">
        <f>'STUDENT PROFILE'!$D$8</f>
        <v>2726</v>
      </c>
      <c r="E395" s="491">
        <f t="shared" ref="E395:E443" si="370">L12</f>
        <v>100</v>
      </c>
      <c r="F395" s="491">
        <f t="shared" ref="F395:F443" si="371">L76</f>
        <v>100</v>
      </c>
      <c r="G395" s="491">
        <f t="shared" ref="G395:G443" si="372">L204</f>
        <v>80</v>
      </c>
      <c r="H395" s="491">
        <f>$L$204</f>
        <v>80</v>
      </c>
      <c r="I395" s="491">
        <f>$L$268</f>
        <v>100</v>
      </c>
      <c r="J395" s="488">
        <f>$L$332</f>
        <v>100</v>
      </c>
      <c r="K395" s="492">
        <f t="shared" si="362"/>
        <v>560</v>
      </c>
      <c r="L395" s="492">
        <f>IF(ISNUMBER(K395),ROUNDUP((K395/'STUDENT PROFILE'!V8),0),K395)</f>
        <v>94</v>
      </c>
      <c r="M395" s="493" t="str">
        <f t="shared" si="363"/>
        <v>A1</v>
      </c>
      <c r="N395" s="494">
        <f>IF(ISNUMBER(L395),(SUM(N12+N76+N140+N204+N268+N332)/'STUDENT PROFILE'!V8),"EIOP")</f>
        <v>9.6666666666666661</v>
      </c>
      <c r="O395" s="728"/>
      <c r="P395" s="488">
        <f>'STUDENT PROFILE'!$A$8</f>
        <v>2</v>
      </c>
      <c r="Q395" s="489" t="str">
        <f>'STUDENT PROFILE'!$C$8</f>
        <v>Sunny Kumar</v>
      </c>
      <c r="R395" s="490">
        <f>'STUDENT PROFILE'!$D$8</f>
        <v>2726</v>
      </c>
      <c r="S395" s="491">
        <f>$Z$12</f>
        <v>100</v>
      </c>
      <c r="T395" s="491">
        <f>$Z$76</f>
        <v>100</v>
      </c>
      <c r="U395" s="491">
        <f>$Z$140</f>
        <v>100</v>
      </c>
      <c r="V395" s="491">
        <f>$Z$204</f>
        <v>100</v>
      </c>
      <c r="W395" s="491">
        <f>$Z$268</f>
        <v>100</v>
      </c>
      <c r="X395" s="488">
        <f>$Z$332</f>
        <v>100</v>
      </c>
      <c r="Y395" s="492">
        <f t="shared" si="364"/>
        <v>600</v>
      </c>
      <c r="Z395" s="495">
        <f>IF(ISNUMBER(Y395),ROUNDUP((Y395/'STUDENT PROFILE'!V8),0),Y395)</f>
        <v>100</v>
      </c>
      <c r="AA395" s="493" t="str">
        <f t="shared" si="365"/>
        <v>A1</v>
      </c>
      <c r="AB395" s="494">
        <f>IF(ISNUMBER(Z395),(SUM(AB12+AB76+AB140+AB204+AB268+AB332)/'STUDENT PROFILE'!V8),"EIOP")</f>
        <v>10</v>
      </c>
      <c r="AC395" s="686"/>
      <c r="AD395" s="488">
        <f>'STUDENT PROFILE'!$A$8</f>
        <v>2</v>
      </c>
      <c r="AE395" s="489" t="str">
        <f>'STUDENT PROFILE'!$C$8</f>
        <v>Sunny Kumar</v>
      </c>
      <c r="AF395" s="490">
        <f>'STUDENT PROFILE'!$D$8</f>
        <v>2726</v>
      </c>
      <c r="AG395" s="491">
        <f>$AI$12</f>
        <v>95</v>
      </c>
      <c r="AH395" s="491">
        <f>$AI$76</f>
        <v>95</v>
      </c>
      <c r="AI395" s="491">
        <f>$AI$140</f>
        <v>95</v>
      </c>
      <c r="AJ395" s="491">
        <f>$AI$204</f>
        <v>95</v>
      </c>
      <c r="AK395" s="491">
        <f>$AI$268</f>
        <v>95</v>
      </c>
      <c r="AL395" s="488">
        <f>$AI$332</f>
        <v>95</v>
      </c>
      <c r="AM395" s="492">
        <f t="shared" si="366"/>
        <v>570</v>
      </c>
      <c r="AN395" s="492">
        <f>IF(ISNUMBER(AM395),ROUND((AM395/'STUDENT PROFILE'!V8),1),AM395)</f>
        <v>95</v>
      </c>
      <c r="AO395" s="493" t="str">
        <f t="shared" ref="AO395:AO443" si="373">IF(ISNUMBER(AN395),IF(AN395&gt;=91,"A1",IF(AN395&gt;=81,"A2",IF(AN395&gt;=71,"B1",IF(AN395&gt;=61,"B2",IF(AN395&gt;=51,"C1",IF(AN395&gt;=41,"C2",IF(AN395&gt;=33,"D",IF(AN395&gt;=21,"E1",IF(AN395&gt;0,"E2",""))))))))),AN395)</f>
        <v>A1</v>
      </c>
      <c r="AP395" s="496">
        <f>IF(ISNUMBER(AN395),(SUM(AK12+AK76+AK140+AK204+AK268+AK332)/'STUDENT PROFILE'!V8),"EIOP")</f>
        <v>10</v>
      </c>
      <c r="AQ395" s="686"/>
      <c r="AR395" s="488">
        <f>'STUDENT PROFILE'!$A$8</f>
        <v>2</v>
      </c>
      <c r="AS395" s="489" t="str">
        <f>'STUDENT PROFILE'!$C$8</f>
        <v>Sunny Kumar</v>
      </c>
      <c r="AT395" s="490">
        <f>'STUDENT PROFILE'!$D$8</f>
        <v>2726</v>
      </c>
      <c r="AU395" s="491">
        <f>$BB$12</f>
        <v>100</v>
      </c>
      <c r="AV395" s="491">
        <f>$BB$76</f>
        <v>100</v>
      </c>
      <c r="AW395" s="491">
        <f>$BB$140</f>
        <v>100</v>
      </c>
      <c r="AX395" s="491">
        <f>$BB$204</f>
        <v>100</v>
      </c>
      <c r="AY395" s="491">
        <f>$BB$268</f>
        <v>100</v>
      </c>
      <c r="AZ395" s="488">
        <f>$BB$332</f>
        <v>100</v>
      </c>
      <c r="BA395" s="492">
        <f t="shared" ref="BA395:BA443" si="374">IF(AND(AU395&gt;=33,AV395&gt;=33,AW395&gt;=33,AX395&gt;=33,AY395&gt;=33,AZ395&gt;=33),SUM(AU395,AV395,AW395,AX395,AY395,AZ395),"EIOP")</f>
        <v>600</v>
      </c>
      <c r="BB395" s="492">
        <f>IF(ISNUMBER(BA395),ROUNDUP((BA395/'STUDENT PROFILE'!V8),0),BA395)</f>
        <v>100</v>
      </c>
      <c r="BC395" s="493" t="str">
        <f t="shared" ref="BC395:BC443" si="375">IF(ISNUMBER(BB395),IF(BB395&gt;=91,"A1",IF(BB395&gt;=81,"A2",IF(BB395&gt;=71,"B1",IF(BB395&gt;=61,"B2",IF(BB395&gt;=51,"C1",IF(BB395&gt;=41,"C2",IF(BB395&gt;=33,"D",IF(BB395&gt;=21,"E1",IF(BB395&gt;0,"E2",""))))))))),BB395)</f>
        <v>A1</v>
      </c>
      <c r="BD395" s="493">
        <f>IF(ISNUMBER(BB395),(SUM(BD12+BD76+BD140+BD204+BD268+BD332)/'STUDENT PROFILE'!V8),"EIOP")</f>
        <v>10</v>
      </c>
      <c r="BE395" s="686"/>
      <c r="BF395" s="488">
        <f>'STUDENT PROFILE'!$A$8</f>
        <v>2</v>
      </c>
      <c r="BG395" s="489" t="str">
        <f>'STUDENT PROFILE'!$C$8</f>
        <v>Sunny Kumar</v>
      </c>
      <c r="BH395" s="490">
        <f>'STUDENT PROFILE'!$D$8</f>
        <v>2726</v>
      </c>
      <c r="BI395" s="491">
        <f>$BP$12</f>
        <v>100</v>
      </c>
      <c r="BJ395" s="491">
        <f>$BP$76</f>
        <v>100</v>
      </c>
      <c r="BK395" s="491">
        <f>$BP$140</f>
        <v>100</v>
      </c>
      <c r="BL395" s="491">
        <f>$BP$204</f>
        <v>100</v>
      </c>
      <c r="BM395" s="491">
        <f>$BP$268</f>
        <v>100</v>
      </c>
      <c r="BN395" s="488">
        <f>$BP$332</f>
        <v>100</v>
      </c>
      <c r="BO395" s="492">
        <f t="shared" ref="BO395:BO443" si="376">IF(AND(BI395&gt;=33,BJ395&gt;=33,BK395&gt;=33,BL395&gt;=33,BM395&gt;=33,BN395&gt;=33),SUM(BI395,BJ395,BK395,BL395,BM395,BN395),"EIOP")</f>
        <v>600</v>
      </c>
      <c r="BP395" s="492">
        <f>IF(ISNUMBER(BO395),ROUNDUP((BO395/'STUDENT PROFILE'!V8),0),BO395)</f>
        <v>100</v>
      </c>
      <c r="BQ395" s="493" t="str">
        <f t="shared" ref="BQ395:BQ443" si="377">IF(ISNUMBER(BP395),IF(BP395&gt;=91,"A1",IF(BP395&gt;=81,"A2",IF(BP395&gt;=71,"B1",IF(BP395&gt;=61,"B2",IF(BP395&gt;=51,"C1",IF(BP395&gt;=41,"C2",IF(BP395&gt;=33,"D",IF(BP395&gt;=21,"E1",IF(BP395&gt;0,"E2",""))))))))),BP395)</f>
        <v>A1</v>
      </c>
      <c r="BR395" s="493">
        <f>IF(ISNUMBER(BP395),(SUM(BR12+BR76+BR140+BR204+BR268+BR332)/'STUDENT PROFILE'!V8),"EIOP")</f>
        <v>10</v>
      </c>
      <c r="BS395" s="686"/>
      <c r="BT395" s="488">
        <f>'STUDENT PROFILE'!$A$8</f>
        <v>2</v>
      </c>
      <c r="BU395" s="497" t="str">
        <f>'STUDENT PROFILE'!$C$8</f>
        <v>Sunny Kumar</v>
      </c>
      <c r="BV395" s="490">
        <f>'STUDENT PROFILE'!$D$8</f>
        <v>2726</v>
      </c>
      <c r="BW395" s="491">
        <f>$BY$12</f>
        <v>95</v>
      </c>
      <c r="BX395" s="491">
        <f>$BY$76</f>
        <v>119</v>
      </c>
      <c r="BY395" s="491">
        <f>$BY$140</f>
        <v>106</v>
      </c>
      <c r="BZ395" s="491">
        <f>$BY$204</f>
        <v>95</v>
      </c>
      <c r="CA395" s="491">
        <f>$BY$268</f>
        <v>119</v>
      </c>
      <c r="CB395" s="488">
        <f>$BY$332</f>
        <v>95</v>
      </c>
      <c r="CC395" s="492">
        <f t="shared" ref="CC395" si="378">IF(AND(BW395&gt;=33,BX395&gt;=33,BY395&gt;=33,BZ395&gt;=33,CA395&gt;=33,CB395&gt;=33),SUM(BW395,BX395,BY395,BZ395,CA395,CB395),"EIOP")</f>
        <v>629</v>
      </c>
      <c r="CD395" s="492">
        <f>IF(ISNUMBER(CC395),ROUNDUP((CC395/'STUDENT PROFILE'!V8),0),CC395)</f>
        <v>105</v>
      </c>
      <c r="CE395" s="493" t="str">
        <f t="shared" ref="CE395" si="379">IF(ISNUMBER(CD395),IF(CD395&gt;=91,"A1",IF(CD395&gt;=81,"A2",IF(CD395&gt;=71,"B1",IF(CD395&gt;=61,"B2",IF(CD395&gt;=51,"C1",IF(CD395&gt;=41,"C2",IF(CD395&gt;=33,"D",IF(CD395&gt;=21,"E1",IF(CD395&gt;0,"E2",""))))))))),CD395)</f>
        <v>A1</v>
      </c>
      <c r="CF395" s="496">
        <f>IF(ISNUMBER(CD395),(SUM(CA12+CA76+CA140+CA204+CA268+CA332)/'STUDENT PROFILE'!V8),"EIOP")</f>
        <v>10</v>
      </c>
      <c r="CG395" s="686"/>
      <c r="CH395" s="498">
        <f>'STUDENT PROFILE'!$A$8</f>
        <v>2</v>
      </c>
      <c r="CI395" s="489" t="str">
        <f>'STUDENT PROFILE'!$C$8</f>
        <v>Sunny Kumar</v>
      </c>
      <c r="CJ395" s="490">
        <f>'STUDENT PROFILE'!$D$8</f>
        <v>2726</v>
      </c>
      <c r="CK395" s="499">
        <f t="shared" ref="CK395:CK443" si="380">CU12</f>
        <v>98</v>
      </c>
      <c r="CL395" s="491">
        <f>$CU$76</f>
        <v>105</v>
      </c>
      <c r="CM395" s="491">
        <f>$CU$140</f>
        <v>101</v>
      </c>
      <c r="CN395" s="491">
        <f>$CU$204</f>
        <v>96</v>
      </c>
      <c r="CO395" s="491">
        <f>$CU$268</f>
        <v>105</v>
      </c>
      <c r="CP395" s="488">
        <f>$CU$332</f>
        <v>98</v>
      </c>
      <c r="CQ395" s="492">
        <f>IF(AND(CK395&gt;=33,CL395&gt;=33,CM395&gt;=33,CN395&gt;=33,CO395&gt;=33,CP395&gt;=33),SUM(CK395,CL395,CM395,CN395,CO395,CP395),"EIOP")</f>
        <v>603</v>
      </c>
      <c r="CR395" s="492">
        <f>IF(ISNUMBER(CQ395),ROUNDUP((CQ395/'STUDENT PROFILE'!V8),0),CQ395)</f>
        <v>101</v>
      </c>
      <c r="CS395" s="493" t="str">
        <f t="shared" ref="CS395:CS442" si="381">IF(ISNUMBER(CR395),IF(CR395&gt;=91,"A1",IF(CR395&gt;=81,"A2",IF(CR395&gt;=71,"B1",IF(CR395&gt;=61,"B2",IF(CR395&gt;=51,"C1",IF(CR395&gt;=41,"C2",IF(CR395&gt;=33,"D",IF(CR395&gt;=21,"E1",IF(CR395&gt;0,"E2",""))))))))),CR395)</f>
        <v>A1</v>
      </c>
      <c r="CT395" s="502">
        <f>ROUND(SUM(CF395,BR395,BD395,AP395,AB395,N395)/'STUDENT PROFILE'!V8,0)</f>
        <v>10</v>
      </c>
      <c r="CU395" s="503">
        <f t="shared" ref="CU395:CU428" si="382">RANK(CQ395,CQ$394:CQ$443,0)</f>
        <v>1</v>
      </c>
      <c r="CV395" s="503">
        <v>3</v>
      </c>
      <c r="CW395" s="503">
        <v>4</v>
      </c>
      <c r="CX395" s="540"/>
      <c r="CY395" s="504"/>
      <c r="CZ395" s="505"/>
      <c r="DA395" s="487"/>
      <c r="DB395" s="506"/>
      <c r="DC395" s="506"/>
      <c r="DD395" s="506"/>
      <c r="DE395" s="486"/>
      <c r="DF395" s="506"/>
      <c r="DG395" s="506"/>
      <c r="DH395" s="506"/>
      <c r="DI395" s="486"/>
      <c r="DJ395" s="486"/>
      <c r="DK395" s="486"/>
      <c r="DL395" s="486"/>
    </row>
    <row r="396" spans="1:119" ht="15" customHeight="1">
      <c r="A396" s="686"/>
      <c r="B396" s="488">
        <f>'STUDENT PROFILE'!$A$9</f>
        <v>3</v>
      </c>
      <c r="C396" s="489" t="str">
        <f>'STUDENT PROFILE'!$C$9</f>
        <v>Manish</v>
      </c>
      <c r="D396" s="490">
        <f>'STUDENT PROFILE'!$D$9</f>
        <v>2730</v>
      </c>
      <c r="E396" s="491">
        <f t="shared" si="370"/>
        <v>100</v>
      </c>
      <c r="F396" s="491">
        <f t="shared" si="371"/>
        <v>100</v>
      </c>
      <c r="G396" s="491">
        <f t="shared" si="372"/>
        <v>80</v>
      </c>
      <c r="H396" s="491">
        <f>$L$205</f>
        <v>80</v>
      </c>
      <c r="I396" s="491">
        <f>$L$269</f>
        <v>100</v>
      </c>
      <c r="J396" s="488">
        <f>$L$333</f>
        <v>100</v>
      </c>
      <c r="K396" s="492">
        <f t="shared" si="362"/>
        <v>560</v>
      </c>
      <c r="L396" s="492">
        <f>IF(ISNUMBER(K396),ROUNDUP((K396/'STUDENT PROFILE'!V9),0),K396)</f>
        <v>94</v>
      </c>
      <c r="M396" s="493" t="str">
        <f t="shared" si="363"/>
        <v>A1</v>
      </c>
      <c r="N396" s="494">
        <f>IF(ISNUMBER(L396),(SUM(N13+N77+N141+N205+N269+N333)/'STUDENT PROFILE'!V9),"EIOP")</f>
        <v>9.6666666666666661</v>
      </c>
      <c r="O396" s="728"/>
      <c r="P396" s="488">
        <f>'STUDENT PROFILE'!$A$9</f>
        <v>3</v>
      </c>
      <c r="Q396" s="489" t="str">
        <f>'STUDENT PROFILE'!$C$9</f>
        <v>Manish</v>
      </c>
      <c r="R396" s="490">
        <f>'STUDENT PROFILE'!$D$9</f>
        <v>2730</v>
      </c>
      <c r="S396" s="491">
        <f>$Z$13</f>
        <v>100</v>
      </c>
      <c r="T396" s="491">
        <f>$Z$77</f>
        <v>100</v>
      </c>
      <c r="U396" s="491">
        <f>$Z$141</f>
        <v>100</v>
      </c>
      <c r="V396" s="491">
        <f>$Z$205</f>
        <v>100</v>
      </c>
      <c r="W396" s="491">
        <f>$Z$269</f>
        <v>100</v>
      </c>
      <c r="X396" s="488">
        <f>$Z$333</f>
        <v>100</v>
      </c>
      <c r="Y396" s="492">
        <f t="shared" si="364"/>
        <v>600</v>
      </c>
      <c r="Z396" s="495">
        <f>IF(ISNUMBER(Y396),ROUNDUP((Y396/'STUDENT PROFILE'!V9),0),Y396)</f>
        <v>100</v>
      </c>
      <c r="AA396" s="493" t="str">
        <f t="shared" si="365"/>
        <v>A1</v>
      </c>
      <c r="AB396" s="494">
        <f>IF(ISNUMBER(Z396),(SUM(AB13+AB77+AB141+AB205+AB269+AB333)/'STUDENT PROFILE'!V9),"EIOP")</f>
        <v>10</v>
      </c>
      <c r="AC396" s="686"/>
      <c r="AD396" s="488">
        <f>'STUDENT PROFILE'!$A$9</f>
        <v>3</v>
      </c>
      <c r="AE396" s="489" t="str">
        <f>'STUDENT PROFILE'!$C$9</f>
        <v>Manish</v>
      </c>
      <c r="AF396" s="490">
        <f>'STUDENT PROFILE'!$D$9</f>
        <v>2730</v>
      </c>
      <c r="AG396" s="491">
        <f>$AI$13</f>
        <v>95</v>
      </c>
      <c r="AH396" s="491">
        <f>$AI$77</f>
        <v>95</v>
      </c>
      <c r="AI396" s="491">
        <f>$AI$141</f>
        <v>95</v>
      </c>
      <c r="AJ396" s="491">
        <f>$AI$205</f>
        <v>95</v>
      </c>
      <c r="AK396" s="491">
        <f>$AI$269</f>
        <v>95</v>
      </c>
      <c r="AL396" s="488">
        <f>$AI$333</f>
        <v>95</v>
      </c>
      <c r="AM396" s="492">
        <f t="shared" si="366"/>
        <v>570</v>
      </c>
      <c r="AN396" s="492">
        <f>IF(ISNUMBER(AM396),ROUND((AM396/'STUDENT PROFILE'!V9),1),AM396)</f>
        <v>95</v>
      </c>
      <c r="AO396" s="493" t="str">
        <f t="shared" si="373"/>
        <v>A1</v>
      </c>
      <c r="AP396" s="496">
        <f>IF(ISNUMBER(AN396),(SUM(AK13+AK77+AK141+AK205+AK269+AK333)/'STUDENT PROFILE'!V9),"EIOP")</f>
        <v>10</v>
      </c>
      <c r="AQ396" s="686"/>
      <c r="AR396" s="488">
        <f>'STUDENT PROFILE'!$A$9</f>
        <v>3</v>
      </c>
      <c r="AS396" s="489" t="str">
        <f>'STUDENT PROFILE'!$C$9</f>
        <v>Manish</v>
      </c>
      <c r="AT396" s="490">
        <f>'STUDENT PROFILE'!$D$9</f>
        <v>2730</v>
      </c>
      <c r="AU396" s="491">
        <f>$BB$13</f>
        <v>100</v>
      </c>
      <c r="AV396" s="491">
        <f>$BB$77</f>
        <v>100</v>
      </c>
      <c r="AW396" s="491">
        <f>$BB$141</f>
        <v>100</v>
      </c>
      <c r="AX396" s="491">
        <f>$BB$205</f>
        <v>100</v>
      </c>
      <c r="AY396" s="491">
        <f>$BB$269</f>
        <v>100</v>
      </c>
      <c r="AZ396" s="488">
        <f>$BB$333</f>
        <v>100</v>
      </c>
      <c r="BA396" s="492">
        <f t="shared" si="374"/>
        <v>600</v>
      </c>
      <c r="BB396" s="492">
        <f>IF(ISNUMBER(BA396),ROUNDUP((BA396/'STUDENT PROFILE'!V9),0),BA396)</f>
        <v>100</v>
      </c>
      <c r="BC396" s="493" t="str">
        <f t="shared" si="375"/>
        <v>A1</v>
      </c>
      <c r="BD396" s="493">
        <f>IF(ISNUMBER(BB396),(SUM(BD13+BD77+BD141+BD205+BD269+BD333)/'STUDENT PROFILE'!V9),"EIOP")</f>
        <v>10</v>
      </c>
      <c r="BE396" s="686"/>
      <c r="BF396" s="488">
        <f>'STUDENT PROFILE'!$A$9</f>
        <v>3</v>
      </c>
      <c r="BG396" s="489" t="str">
        <f>'STUDENT PROFILE'!$C$9</f>
        <v>Manish</v>
      </c>
      <c r="BH396" s="490">
        <f>'STUDENT PROFILE'!$D$9</f>
        <v>2730</v>
      </c>
      <c r="BI396" s="491">
        <f>$BP$13</f>
        <v>100</v>
      </c>
      <c r="BJ396" s="491">
        <f>$BP$77</f>
        <v>100</v>
      </c>
      <c r="BK396" s="491">
        <f>$BP$141</f>
        <v>100</v>
      </c>
      <c r="BL396" s="491">
        <f>$BP$205</f>
        <v>100</v>
      </c>
      <c r="BM396" s="491">
        <f>$BP$269</f>
        <v>100</v>
      </c>
      <c r="BN396" s="488">
        <f>$BP$333</f>
        <v>100</v>
      </c>
      <c r="BO396" s="492">
        <f t="shared" si="376"/>
        <v>600</v>
      </c>
      <c r="BP396" s="492">
        <f>IF(ISNUMBER(BO396),ROUNDUP((BO396/'STUDENT PROFILE'!V9),0),BO396)</f>
        <v>100</v>
      </c>
      <c r="BQ396" s="493" t="str">
        <f t="shared" si="377"/>
        <v>A1</v>
      </c>
      <c r="BR396" s="493">
        <f>IF(ISNUMBER(BP396),(SUM(BR13+BR77+BR141+BR205+BR269+BR333)/'STUDENT PROFILE'!V9),"EIOP")</f>
        <v>10</v>
      </c>
      <c r="BS396" s="686"/>
      <c r="BT396" s="488">
        <f>'STUDENT PROFILE'!$A$9</f>
        <v>3</v>
      </c>
      <c r="BU396" s="497" t="str">
        <f>'STUDENT PROFILE'!$C$9</f>
        <v>Manish</v>
      </c>
      <c r="BV396" s="490">
        <f>'STUDENT PROFILE'!$D$9</f>
        <v>2730</v>
      </c>
      <c r="BW396" s="491">
        <f>$BY$13</f>
        <v>95</v>
      </c>
      <c r="BX396" s="491">
        <f>$BY$77</f>
        <v>119</v>
      </c>
      <c r="BY396" s="491">
        <f>$BY$141</f>
        <v>106</v>
      </c>
      <c r="BZ396" s="491">
        <f>$BY$205</f>
        <v>95</v>
      </c>
      <c r="CA396" s="491">
        <f>$BY$269</f>
        <v>119</v>
      </c>
      <c r="CB396" s="488">
        <f>$BY$333</f>
        <v>95</v>
      </c>
      <c r="CC396" s="492">
        <f t="shared" si="368"/>
        <v>629</v>
      </c>
      <c r="CD396" s="492">
        <f>IF(ISNUMBER(CC396),ROUNDUP((CC396/'STUDENT PROFILE'!V9),0),CC396)</f>
        <v>105</v>
      </c>
      <c r="CE396" s="493" t="str">
        <f t="shared" ref="CE396:CE443" si="383">IF(ISNUMBER(CD396),IF(CD396&gt;=91,"A1",IF(CD396&gt;=81,"A2",IF(CD396&gt;=71,"B1",IF(CD396&gt;=61,"B2",IF(CD396&gt;=51,"C1",IF(CD396&gt;=41,"C2",IF(CD396&gt;=33,"D",IF(CD396&gt;=21,"E1",IF(CD396&gt;0,"E2",""))))))))),CD396)</f>
        <v>A1</v>
      </c>
      <c r="CF396" s="496">
        <f>IF(ISNUMBER(CD396),(SUM(CA13+CA77+CA141+CA205+CA269+CA333)/'STUDENT PROFILE'!V9),"EIOP")</f>
        <v>10</v>
      </c>
      <c r="CG396" s="686"/>
      <c r="CH396" s="498">
        <f>'STUDENT PROFILE'!$A$9</f>
        <v>3</v>
      </c>
      <c r="CI396" s="489" t="str">
        <f>'STUDENT PROFILE'!$C$9</f>
        <v>Manish</v>
      </c>
      <c r="CJ396" s="490">
        <f>'STUDENT PROFILE'!$D$9</f>
        <v>2730</v>
      </c>
      <c r="CK396" s="499">
        <f t="shared" si="380"/>
        <v>98</v>
      </c>
      <c r="CL396" s="491">
        <f>$CU$77</f>
        <v>105</v>
      </c>
      <c r="CM396" s="491">
        <f>$CU$141</f>
        <v>101</v>
      </c>
      <c r="CN396" s="491">
        <f>$CU$205</f>
        <v>96</v>
      </c>
      <c r="CO396" s="491">
        <f>$CU$269</f>
        <v>105</v>
      </c>
      <c r="CP396" s="488">
        <f>$CU$333</f>
        <v>98</v>
      </c>
      <c r="CQ396" s="492">
        <f t="shared" ref="CQ396:CQ442" si="384">IF(AND(CK396&gt;=33,CL396&gt;=33,CM396&gt;=33,CN396&gt;=33,CO396&gt;=33,CP396&gt;=33),SUM(CK396,CL396,CM396,CN396,CO396,CP396),"EIOP")</f>
        <v>603</v>
      </c>
      <c r="CR396" s="492">
        <f>IF(ISNUMBER(CQ396),ROUNDUP((CQ396/'STUDENT PROFILE'!V9),0),CQ396)</f>
        <v>101</v>
      </c>
      <c r="CS396" s="493" t="str">
        <f t="shared" si="381"/>
        <v>A1</v>
      </c>
      <c r="CT396" s="502">
        <f>ROUND(SUM(CF396,BR396,BD396,AP396,AB396,N396)/'STUDENT PROFILE'!V9,0)</f>
        <v>10</v>
      </c>
      <c r="CU396" s="503">
        <f t="shared" si="382"/>
        <v>1</v>
      </c>
      <c r="CV396" s="503">
        <v>5</v>
      </c>
      <c r="CW396" s="503">
        <v>6</v>
      </c>
      <c r="CX396" s="540"/>
      <c r="CY396" s="504"/>
      <c r="CZ396" s="505"/>
      <c r="DA396" s="487"/>
      <c r="DB396" s="506"/>
      <c r="DC396" s="506"/>
      <c r="DD396" s="506"/>
      <c r="DE396" s="486"/>
      <c r="DF396" s="506"/>
      <c r="DG396" s="506"/>
      <c r="DH396" s="506"/>
      <c r="DI396" s="486"/>
      <c r="DJ396" s="486"/>
      <c r="DK396" s="486"/>
      <c r="DL396" s="486"/>
    </row>
    <row r="397" spans="1:119" ht="15" customHeight="1">
      <c r="A397" s="686"/>
      <c r="B397" s="488">
        <f>'STUDENT PROFILE'!$A$10</f>
        <v>4</v>
      </c>
      <c r="C397" s="489" t="str">
        <f>'STUDENT PROFILE'!$C$10</f>
        <v>Sunil</v>
      </c>
      <c r="D397" s="490">
        <f>'STUDENT PROFILE'!$D$10</f>
        <v>2731</v>
      </c>
      <c r="E397" s="491">
        <f t="shared" si="370"/>
        <v>100</v>
      </c>
      <c r="F397" s="491">
        <f t="shared" si="371"/>
        <v>100</v>
      </c>
      <c r="G397" s="491">
        <f t="shared" si="372"/>
        <v>80</v>
      </c>
      <c r="H397" s="491">
        <f>$L$206</f>
        <v>80</v>
      </c>
      <c r="I397" s="491">
        <f>$L$270</f>
        <v>100</v>
      </c>
      <c r="J397" s="488">
        <f>$L$334</f>
        <v>100</v>
      </c>
      <c r="K397" s="492">
        <f t="shared" si="362"/>
        <v>560</v>
      </c>
      <c r="L397" s="492">
        <f>IF(ISNUMBER(K397),ROUNDUP((K397/'STUDENT PROFILE'!V10),0),K397)</f>
        <v>94</v>
      </c>
      <c r="M397" s="493" t="str">
        <f t="shared" si="363"/>
        <v>A1</v>
      </c>
      <c r="N397" s="494">
        <f>IF(ISNUMBER(L397),(SUM(N14+N78+N142+N206+N270+N334)/'STUDENT PROFILE'!V10),"EIOP")</f>
        <v>9.6666666666666661</v>
      </c>
      <c r="O397" s="728"/>
      <c r="P397" s="488">
        <f>'STUDENT PROFILE'!$A$10</f>
        <v>4</v>
      </c>
      <c r="Q397" s="489" t="str">
        <f>'STUDENT PROFILE'!$C$10</f>
        <v>Sunil</v>
      </c>
      <c r="R397" s="490">
        <f>'STUDENT PROFILE'!$D$10</f>
        <v>2731</v>
      </c>
      <c r="S397" s="491">
        <f>$Z$14</f>
        <v>100</v>
      </c>
      <c r="T397" s="491">
        <f>$Z$78</f>
        <v>100</v>
      </c>
      <c r="U397" s="491">
        <f>$Z$142</f>
        <v>100</v>
      </c>
      <c r="V397" s="491">
        <f>$Z$206</f>
        <v>100</v>
      </c>
      <c r="W397" s="491">
        <f>$Z$270</f>
        <v>100</v>
      </c>
      <c r="X397" s="488">
        <f>$Z$334</f>
        <v>100</v>
      </c>
      <c r="Y397" s="492">
        <f t="shared" si="364"/>
        <v>600</v>
      </c>
      <c r="Z397" s="495">
        <f>IF(ISNUMBER(Y397),ROUNDUP((Y397/'STUDENT PROFILE'!V10),0),Y397)</f>
        <v>100</v>
      </c>
      <c r="AA397" s="493" t="str">
        <f t="shared" si="365"/>
        <v>A1</v>
      </c>
      <c r="AB397" s="494">
        <f>IF(ISNUMBER(Z397),(SUM(AB14+AB78+AB142+AB206+AB270+AB334)/'STUDENT PROFILE'!V10),"EIOP")</f>
        <v>10</v>
      </c>
      <c r="AC397" s="686"/>
      <c r="AD397" s="488">
        <f>'STUDENT PROFILE'!$A$10</f>
        <v>4</v>
      </c>
      <c r="AE397" s="489" t="str">
        <f>'STUDENT PROFILE'!$C$10</f>
        <v>Sunil</v>
      </c>
      <c r="AF397" s="490">
        <f>'STUDENT PROFILE'!$D$10</f>
        <v>2731</v>
      </c>
      <c r="AG397" s="491">
        <f>$AI$14</f>
        <v>95</v>
      </c>
      <c r="AH397" s="491">
        <f>$AI$78</f>
        <v>95</v>
      </c>
      <c r="AI397" s="491">
        <f>$AI$142</f>
        <v>95</v>
      </c>
      <c r="AJ397" s="491">
        <f>$AI$206</f>
        <v>95</v>
      </c>
      <c r="AK397" s="491">
        <f>$AI$270</f>
        <v>95</v>
      </c>
      <c r="AL397" s="488">
        <f>$AI$334</f>
        <v>95</v>
      </c>
      <c r="AM397" s="492">
        <f t="shared" si="366"/>
        <v>570</v>
      </c>
      <c r="AN397" s="492">
        <f>IF(ISNUMBER(AM397),ROUND((AM397/'STUDENT PROFILE'!V10),1),AM397)</f>
        <v>95</v>
      </c>
      <c r="AO397" s="493" t="str">
        <f t="shared" si="373"/>
        <v>A1</v>
      </c>
      <c r="AP397" s="496">
        <f>IF(ISNUMBER(AN397),(SUM(AK14+AK78+AK142+AK206+AK270+AK334)/'STUDENT PROFILE'!V10),"EIOP")</f>
        <v>10</v>
      </c>
      <c r="AQ397" s="686"/>
      <c r="AR397" s="488">
        <f>'STUDENT PROFILE'!$A$10</f>
        <v>4</v>
      </c>
      <c r="AS397" s="489" t="str">
        <f>'STUDENT PROFILE'!$C$10</f>
        <v>Sunil</v>
      </c>
      <c r="AT397" s="490">
        <f>'STUDENT PROFILE'!$D$10</f>
        <v>2731</v>
      </c>
      <c r="AU397" s="491">
        <f>$BB$14</f>
        <v>100</v>
      </c>
      <c r="AV397" s="491">
        <f>$BB$78</f>
        <v>100</v>
      </c>
      <c r="AW397" s="491">
        <f>$BB$142</f>
        <v>100</v>
      </c>
      <c r="AX397" s="491">
        <f>$BB$206</f>
        <v>100</v>
      </c>
      <c r="AY397" s="491">
        <f>$BB$270</f>
        <v>100</v>
      </c>
      <c r="AZ397" s="488">
        <f>$BB$334</f>
        <v>100</v>
      </c>
      <c r="BA397" s="492">
        <f t="shared" si="374"/>
        <v>600</v>
      </c>
      <c r="BB397" s="492">
        <f>IF(ISNUMBER(BA397),ROUNDUP((BA397/'STUDENT PROFILE'!V10),0),BA397)</f>
        <v>100</v>
      </c>
      <c r="BC397" s="493" t="str">
        <f t="shared" si="375"/>
        <v>A1</v>
      </c>
      <c r="BD397" s="493">
        <f>IF(ISNUMBER(BB397),(SUM(BD14+BD78+BD142+BD206+BD270+BD334)/'STUDENT PROFILE'!V10),"EIOP")</f>
        <v>10</v>
      </c>
      <c r="BE397" s="686"/>
      <c r="BF397" s="488">
        <f>'STUDENT PROFILE'!$A$10</f>
        <v>4</v>
      </c>
      <c r="BG397" s="489" t="str">
        <f>'STUDENT PROFILE'!$C$10</f>
        <v>Sunil</v>
      </c>
      <c r="BH397" s="490">
        <f>'STUDENT PROFILE'!$D$10</f>
        <v>2731</v>
      </c>
      <c r="BI397" s="491">
        <f>$BP$14</f>
        <v>100</v>
      </c>
      <c r="BJ397" s="491">
        <f>$BP$78</f>
        <v>100</v>
      </c>
      <c r="BK397" s="491">
        <f>$BP$142</f>
        <v>100</v>
      </c>
      <c r="BL397" s="491">
        <f>$BP$206</f>
        <v>100</v>
      </c>
      <c r="BM397" s="491">
        <f>$BP$270</f>
        <v>100</v>
      </c>
      <c r="BN397" s="488">
        <f>$BP$334</f>
        <v>100</v>
      </c>
      <c r="BO397" s="492">
        <f t="shared" si="376"/>
        <v>600</v>
      </c>
      <c r="BP397" s="492">
        <f>IF(ISNUMBER(BO397),ROUNDUP((BO397/'STUDENT PROFILE'!V10),0),BO397)</f>
        <v>100</v>
      </c>
      <c r="BQ397" s="493" t="str">
        <f t="shared" si="377"/>
        <v>A1</v>
      </c>
      <c r="BR397" s="493">
        <f>IF(ISNUMBER(BP397),(SUM(BR14+BR78+BR142+BR206+BR270+BR334)/'STUDENT PROFILE'!V10),"EIOP")</f>
        <v>10</v>
      </c>
      <c r="BS397" s="686"/>
      <c r="BT397" s="488">
        <f>'STUDENT PROFILE'!$A$10</f>
        <v>4</v>
      </c>
      <c r="BU397" s="497" t="str">
        <f>'STUDENT PROFILE'!$C$10</f>
        <v>Sunil</v>
      </c>
      <c r="BV397" s="490">
        <f>'STUDENT PROFILE'!$D$10</f>
        <v>2731</v>
      </c>
      <c r="BW397" s="491">
        <f>$BY$14</f>
        <v>95</v>
      </c>
      <c r="BX397" s="491">
        <f>$BY$78</f>
        <v>119</v>
      </c>
      <c r="BY397" s="491">
        <f>$BY$142</f>
        <v>106</v>
      </c>
      <c r="BZ397" s="491">
        <f>$BY$206</f>
        <v>95</v>
      </c>
      <c r="CA397" s="491">
        <f>$BY$270</f>
        <v>119</v>
      </c>
      <c r="CB397" s="488">
        <f>$BY$334</f>
        <v>95</v>
      </c>
      <c r="CC397" s="492">
        <f t="shared" si="368"/>
        <v>629</v>
      </c>
      <c r="CD397" s="492">
        <f>IF(ISNUMBER(CC397),ROUNDUP((CC397/'STUDENT PROFILE'!V10),0),CC397)</f>
        <v>105</v>
      </c>
      <c r="CE397" s="493" t="str">
        <f t="shared" si="383"/>
        <v>A1</v>
      </c>
      <c r="CF397" s="496">
        <f>IF(ISNUMBER(CD397),(SUM(CA14+CA78+CA142+CA206+CA270+CA334)/'STUDENT PROFILE'!V10),"EIOP")</f>
        <v>10</v>
      </c>
      <c r="CG397" s="686"/>
      <c r="CH397" s="498">
        <f>'STUDENT PROFILE'!$A$10</f>
        <v>4</v>
      </c>
      <c r="CI397" s="489" t="str">
        <f>'STUDENT PROFILE'!$C$10</f>
        <v>Sunil</v>
      </c>
      <c r="CJ397" s="490">
        <f>'STUDENT PROFILE'!$D$10</f>
        <v>2731</v>
      </c>
      <c r="CK397" s="499">
        <f t="shared" si="380"/>
        <v>98</v>
      </c>
      <c r="CL397" s="491">
        <f>$CU$78</f>
        <v>105</v>
      </c>
      <c r="CM397" s="491">
        <f>$CU$142</f>
        <v>101</v>
      </c>
      <c r="CN397" s="491">
        <f>$CU$206</f>
        <v>96</v>
      </c>
      <c r="CO397" s="491">
        <f>$CU$270</f>
        <v>105</v>
      </c>
      <c r="CP397" s="488">
        <f>$CU$334</f>
        <v>98</v>
      </c>
      <c r="CQ397" s="492">
        <f t="shared" si="384"/>
        <v>603</v>
      </c>
      <c r="CR397" s="492">
        <f>IF(ISNUMBER(CQ397),ROUNDUP((CQ397/'STUDENT PROFILE'!V10),0),CQ397)</f>
        <v>101</v>
      </c>
      <c r="CS397" s="493" t="str">
        <f t="shared" si="381"/>
        <v>A1</v>
      </c>
      <c r="CT397" s="502">
        <f>ROUND(SUM(CF397,BR397,BD397,AP397,AB397,N397)/'STUDENT PROFILE'!V10,0)</f>
        <v>10</v>
      </c>
      <c r="CU397" s="503">
        <f t="shared" si="382"/>
        <v>1</v>
      </c>
      <c r="CV397" s="503">
        <v>7</v>
      </c>
      <c r="CW397" s="503">
        <v>8</v>
      </c>
      <c r="CX397" s="540"/>
      <c r="CY397" s="504"/>
      <c r="CZ397" s="505"/>
      <c r="DA397" s="487"/>
      <c r="DB397" s="506"/>
      <c r="DC397" s="506"/>
      <c r="DD397" s="506"/>
      <c r="DE397" s="486"/>
      <c r="DF397" s="506"/>
      <c r="DG397" s="506"/>
      <c r="DH397" s="506"/>
      <c r="DI397" s="486"/>
      <c r="DJ397" s="486"/>
      <c r="DK397" s="486"/>
      <c r="DL397" s="486"/>
    </row>
    <row r="398" spans="1:119" ht="15" customHeight="1">
      <c r="A398" s="686"/>
      <c r="B398" s="488">
        <f>'STUDENT PROFILE'!$A$11</f>
        <v>5</v>
      </c>
      <c r="C398" s="489" t="str">
        <f>'STUDENT PROFILE'!$C$11</f>
        <v>Jaibeer</v>
      </c>
      <c r="D398" s="490">
        <f>'STUDENT PROFILE'!$D$11</f>
        <v>2732</v>
      </c>
      <c r="E398" s="491">
        <f t="shared" si="370"/>
        <v>100</v>
      </c>
      <c r="F398" s="491">
        <f t="shared" si="371"/>
        <v>100</v>
      </c>
      <c r="G398" s="491">
        <f t="shared" si="372"/>
        <v>80</v>
      </c>
      <c r="H398" s="491">
        <f>$L$207</f>
        <v>80</v>
      </c>
      <c r="I398" s="491">
        <f>$L$271</f>
        <v>100</v>
      </c>
      <c r="J398" s="488">
        <f>$L$335</f>
        <v>100</v>
      </c>
      <c r="K398" s="492">
        <f t="shared" si="362"/>
        <v>560</v>
      </c>
      <c r="L398" s="492">
        <f>IF(ISNUMBER(K398),ROUNDUP((K398/'STUDENT PROFILE'!V11),0),K398)</f>
        <v>94</v>
      </c>
      <c r="M398" s="493" t="str">
        <f t="shared" si="363"/>
        <v>A1</v>
      </c>
      <c r="N398" s="494">
        <f>IF(ISNUMBER(L398),(SUM(N15+N79+N143+N207+N271+N335)/'STUDENT PROFILE'!V11),"EIOP")</f>
        <v>9.6666666666666661</v>
      </c>
      <c r="O398" s="728"/>
      <c r="P398" s="488">
        <f>'STUDENT PROFILE'!$A$11</f>
        <v>5</v>
      </c>
      <c r="Q398" s="489" t="str">
        <f>'STUDENT PROFILE'!$C$11</f>
        <v>Jaibeer</v>
      </c>
      <c r="R398" s="490">
        <f>'STUDENT PROFILE'!$D$11</f>
        <v>2732</v>
      </c>
      <c r="S398" s="491">
        <f>$Z$15</f>
        <v>100</v>
      </c>
      <c r="T398" s="491">
        <f>$Z$79</f>
        <v>100</v>
      </c>
      <c r="U398" s="491">
        <f>$Z$143</f>
        <v>100</v>
      </c>
      <c r="V398" s="491">
        <f>$Z$207</f>
        <v>100</v>
      </c>
      <c r="W398" s="491">
        <f>$Z$271</f>
        <v>100</v>
      </c>
      <c r="X398" s="488">
        <f>$Z$335</f>
        <v>100</v>
      </c>
      <c r="Y398" s="492">
        <f t="shared" si="364"/>
        <v>600</v>
      </c>
      <c r="Z398" s="495">
        <f>IF(ISNUMBER(Y398),ROUNDUP((Y398/'STUDENT PROFILE'!V11),0),Y398)</f>
        <v>100</v>
      </c>
      <c r="AA398" s="493" t="str">
        <f t="shared" si="365"/>
        <v>A1</v>
      </c>
      <c r="AB398" s="494">
        <f>IF(ISNUMBER(Z398),(SUM(AB15+AB79+AB143+AB207+AB271+AB335)/'STUDENT PROFILE'!V11),"EIOP")</f>
        <v>10</v>
      </c>
      <c r="AC398" s="686"/>
      <c r="AD398" s="488">
        <f>'STUDENT PROFILE'!$A$11</f>
        <v>5</v>
      </c>
      <c r="AE398" s="489" t="str">
        <f>'STUDENT PROFILE'!$C$11</f>
        <v>Jaibeer</v>
      </c>
      <c r="AF398" s="490">
        <f>'STUDENT PROFILE'!$D$11</f>
        <v>2732</v>
      </c>
      <c r="AG398" s="491">
        <f>$AI$15</f>
        <v>95</v>
      </c>
      <c r="AH398" s="491">
        <f>$AI$79</f>
        <v>95</v>
      </c>
      <c r="AI398" s="491">
        <f>$AI$143</f>
        <v>95</v>
      </c>
      <c r="AJ398" s="491">
        <f>$AI$207</f>
        <v>95</v>
      </c>
      <c r="AK398" s="491">
        <f>$AI$271</f>
        <v>95</v>
      </c>
      <c r="AL398" s="488">
        <f>$AI$335</f>
        <v>95</v>
      </c>
      <c r="AM398" s="492">
        <f>IF(AND(AG398&gt;=33,AH398&gt;=33,AI398&gt;=33,AJ398&gt;=33,AK398&gt;=33,AL398&gt;=33),SUM(AG398,AH398,AI398,AJ398,AK398,AL398),"EIOP")</f>
        <v>570</v>
      </c>
      <c r="AN398" s="492">
        <f>IF(ISNUMBER(AM398),ROUND((AM398/'STUDENT PROFILE'!V11),1),AM398)</f>
        <v>95</v>
      </c>
      <c r="AO398" s="493" t="str">
        <f t="shared" si="373"/>
        <v>A1</v>
      </c>
      <c r="AP398" s="496">
        <f>IF(ISNUMBER(AN398),(SUM(AK15+AK79+AK143+AK207+AK271+AK335)/'STUDENT PROFILE'!V11),"EIOP")</f>
        <v>10</v>
      </c>
      <c r="AQ398" s="686"/>
      <c r="AR398" s="488">
        <f>'STUDENT PROFILE'!$A$11</f>
        <v>5</v>
      </c>
      <c r="AS398" s="489" t="str">
        <f>'STUDENT PROFILE'!$C$11</f>
        <v>Jaibeer</v>
      </c>
      <c r="AT398" s="490">
        <f>'STUDENT PROFILE'!$D$11</f>
        <v>2732</v>
      </c>
      <c r="AU398" s="491">
        <f>$BB$15</f>
        <v>100</v>
      </c>
      <c r="AV398" s="491">
        <f>$BB$79</f>
        <v>100</v>
      </c>
      <c r="AW398" s="491">
        <f>$BB$143</f>
        <v>100</v>
      </c>
      <c r="AX398" s="491">
        <f>$BB$207</f>
        <v>100</v>
      </c>
      <c r="AY398" s="491">
        <f>$BB$271</f>
        <v>100</v>
      </c>
      <c r="AZ398" s="488">
        <f>$BB$335</f>
        <v>100</v>
      </c>
      <c r="BA398" s="492">
        <f t="shared" si="374"/>
        <v>600</v>
      </c>
      <c r="BB398" s="492">
        <f>IF(ISNUMBER(BA398),ROUNDUP((BA398/'STUDENT PROFILE'!V11),0),BA398)</f>
        <v>100</v>
      </c>
      <c r="BC398" s="493" t="str">
        <f t="shared" si="375"/>
        <v>A1</v>
      </c>
      <c r="BD398" s="493">
        <f>IF(ISNUMBER(BB398),(SUM(BD15+BD79+BD143+BD207+BD271+BD335)/'STUDENT PROFILE'!V11),"EIOP")</f>
        <v>10</v>
      </c>
      <c r="BE398" s="686"/>
      <c r="BF398" s="488">
        <f>'STUDENT PROFILE'!$A$11</f>
        <v>5</v>
      </c>
      <c r="BG398" s="489" t="str">
        <f>'STUDENT PROFILE'!$C$11</f>
        <v>Jaibeer</v>
      </c>
      <c r="BH398" s="490">
        <f>'STUDENT PROFILE'!$D$11</f>
        <v>2732</v>
      </c>
      <c r="BI398" s="491">
        <f>$BP$15</f>
        <v>100</v>
      </c>
      <c r="BJ398" s="491">
        <f>$BP$79</f>
        <v>100</v>
      </c>
      <c r="BK398" s="491">
        <f>$BP$143</f>
        <v>100</v>
      </c>
      <c r="BL398" s="491">
        <f>$BP$207</f>
        <v>100</v>
      </c>
      <c r="BM398" s="491">
        <f>$BP$271</f>
        <v>100</v>
      </c>
      <c r="BN398" s="488">
        <f>$BP$335</f>
        <v>100</v>
      </c>
      <c r="BO398" s="492">
        <f t="shared" si="376"/>
        <v>600</v>
      </c>
      <c r="BP398" s="492">
        <f>IF(ISNUMBER(BO398),ROUNDUP((BO398/'STUDENT PROFILE'!V11),0),BO398)</f>
        <v>100</v>
      </c>
      <c r="BQ398" s="493" t="str">
        <f t="shared" si="377"/>
        <v>A1</v>
      </c>
      <c r="BR398" s="493">
        <f>IF(ISNUMBER(BP398),(SUM(BR15+BR79+BR143+BR207+BR271+BR335)/'STUDENT PROFILE'!V11),"EIOP")</f>
        <v>10</v>
      </c>
      <c r="BS398" s="686"/>
      <c r="BT398" s="488">
        <f>'STUDENT PROFILE'!$A$11</f>
        <v>5</v>
      </c>
      <c r="BU398" s="497" t="str">
        <f>'STUDENT PROFILE'!$C$11</f>
        <v>Jaibeer</v>
      </c>
      <c r="BV398" s="490">
        <f>'STUDENT PROFILE'!$D$11</f>
        <v>2732</v>
      </c>
      <c r="BW398" s="491">
        <f>$BY$15</f>
        <v>95</v>
      </c>
      <c r="BX398" s="491">
        <f>$BY$79</f>
        <v>119</v>
      </c>
      <c r="BY398" s="491">
        <f>$BY$143</f>
        <v>106</v>
      </c>
      <c r="BZ398" s="491">
        <f>$BY$207</f>
        <v>95</v>
      </c>
      <c r="CA398" s="491">
        <f>$BY$271</f>
        <v>119</v>
      </c>
      <c r="CB398" s="488">
        <f>$BY$335</f>
        <v>95</v>
      </c>
      <c r="CC398" s="492">
        <f t="shared" si="368"/>
        <v>629</v>
      </c>
      <c r="CD398" s="492">
        <f>IF(ISNUMBER(CC398),ROUNDUP((CC398/'STUDENT PROFILE'!V11),0),CC398)</f>
        <v>105</v>
      </c>
      <c r="CE398" s="493" t="str">
        <f t="shared" si="383"/>
        <v>A1</v>
      </c>
      <c r="CF398" s="496">
        <f>IF(ISNUMBER(CD398),(SUM(CA15+CA79+CA143+CA207+CA271+CA335)/'STUDENT PROFILE'!V11),"EIOP")</f>
        <v>10</v>
      </c>
      <c r="CG398" s="686"/>
      <c r="CH398" s="498">
        <f>'STUDENT PROFILE'!$A$11</f>
        <v>5</v>
      </c>
      <c r="CI398" s="489" t="str">
        <f>'STUDENT PROFILE'!$C$11</f>
        <v>Jaibeer</v>
      </c>
      <c r="CJ398" s="490">
        <f>'STUDENT PROFILE'!$D$11</f>
        <v>2732</v>
      </c>
      <c r="CK398" s="499">
        <f t="shared" si="380"/>
        <v>98</v>
      </c>
      <c r="CL398" s="491">
        <f>$CU$79</f>
        <v>105</v>
      </c>
      <c r="CM398" s="491">
        <f>$CU$143</f>
        <v>101</v>
      </c>
      <c r="CN398" s="491">
        <f>$CU$207</f>
        <v>96</v>
      </c>
      <c r="CO398" s="491">
        <f>$CU$271</f>
        <v>105</v>
      </c>
      <c r="CP398" s="488">
        <f>$CU$335</f>
        <v>98</v>
      </c>
      <c r="CQ398" s="492">
        <f t="shared" si="384"/>
        <v>603</v>
      </c>
      <c r="CR398" s="492">
        <f>IF(ISNUMBER(CQ398),ROUNDUP((CQ398/'STUDENT PROFILE'!V11),0),CQ398)</f>
        <v>101</v>
      </c>
      <c r="CS398" s="493" t="str">
        <f t="shared" si="381"/>
        <v>A1</v>
      </c>
      <c r="CT398" s="502">
        <f>ROUND(SUM(CF398,BR398,BD398,AP398,AB398,N398)/'STUDENT PROFILE'!V11,0)</f>
        <v>10</v>
      </c>
      <c r="CU398" s="503">
        <f t="shared" si="382"/>
        <v>1</v>
      </c>
      <c r="CV398" s="503">
        <v>9</v>
      </c>
      <c r="CW398" s="503">
        <v>10</v>
      </c>
      <c r="CX398" s="540"/>
      <c r="CY398" s="504"/>
      <c r="CZ398" s="505"/>
      <c r="DA398" s="487"/>
      <c r="DB398" s="506"/>
      <c r="DC398" s="506"/>
      <c r="DD398" s="506"/>
      <c r="DE398" s="486"/>
      <c r="DF398" s="506"/>
      <c r="DG398" s="506"/>
      <c r="DH398" s="506"/>
      <c r="DI398" s="486"/>
      <c r="DJ398" s="486"/>
      <c r="DK398" s="486"/>
      <c r="DL398" s="486"/>
    </row>
    <row r="399" spans="1:119" ht="15" customHeight="1">
      <c r="A399" s="686"/>
      <c r="B399" s="488">
        <f>'STUDENT PROFILE'!$A$12</f>
        <v>6</v>
      </c>
      <c r="C399" s="489" t="str">
        <f>'STUDENT PROFILE'!$C$12</f>
        <v>Nitish Kumar</v>
      </c>
      <c r="D399" s="490">
        <f>'STUDENT PROFILE'!$D$12</f>
        <v>2734</v>
      </c>
      <c r="E399" s="491">
        <f t="shared" si="370"/>
        <v>87</v>
      </c>
      <c r="F399" s="491">
        <f t="shared" si="371"/>
        <v>87</v>
      </c>
      <c r="G399" s="491">
        <f t="shared" si="372"/>
        <v>69</v>
      </c>
      <c r="H399" s="491">
        <f>$L$208</f>
        <v>69</v>
      </c>
      <c r="I399" s="491">
        <f>$L$272</f>
        <v>87</v>
      </c>
      <c r="J399" s="488">
        <f>$L$336</f>
        <v>87</v>
      </c>
      <c r="K399" s="492">
        <f t="shared" si="362"/>
        <v>486</v>
      </c>
      <c r="L399" s="492">
        <f>IF(ISNUMBER(K399),ROUNDUP((K399/'STUDENT PROFILE'!V12),0),K399)</f>
        <v>81</v>
      </c>
      <c r="M399" s="493" t="str">
        <f t="shared" si="363"/>
        <v>A2</v>
      </c>
      <c r="N399" s="494">
        <f>IF(ISNUMBER(L399),(SUM(N16+N80+N144+N208+N272+N336)/'STUDENT PROFILE'!V12),"EIOP")</f>
        <v>8.6666666666666661</v>
      </c>
      <c r="O399" s="728"/>
      <c r="P399" s="488">
        <f>'STUDENT PROFILE'!$A$12</f>
        <v>6</v>
      </c>
      <c r="Q399" s="489" t="str">
        <f>'STUDENT PROFILE'!$C$12</f>
        <v>Nitish Kumar</v>
      </c>
      <c r="R399" s="490">
        <f>'STUDENT PROFILE'!$D$12</f>
        <v>2734</v>
      </c>
      <c r="S399" s="491">
        <f>$Z$16</f>
        <v>87</v>
      </c>
      <c r="T399" s="491">
        <f>$Z$80</f>
        <v>87</v>
      </c>
      <c r="U399" s="491">
        <f>$Z$144</f>
        <v>87</v>
      </c>
      <c r="V399" s="491">
        <f>$Z$208</f>
        <v>87</v>
      </c>
      <c r="W399" s="491">
        <f>$Z$272</f>
        <v>87</v>
      </c>
      <c r="X399" s="488">
        <f>$Z$336</f>
        <v>87</v>
      </c>
      <c r="Y399" s="492">
        <f t="shared" si="364"/>
        <v>522</v>
      </c>
      <c r="Z399" s="495">
        <f>IF(ISNUMBER(Y399),ROUNDUP((Y399/'STUDENT PROFILE'!V12),0),Y399)</f>
        <v>87</v>
      </c>
      <c r="AA399" s="493" t="str">
        <f t="shared" si="365"/>
        <v>A2</v>
      </c>
      <c r="AB399" s="494">
        <f>IF(ISNUMBER(Z399),(SUM(AB16+AB80+AB144+AB208+AB272+AB336)/'STUDENT PROFILE'!V12),"EIOP")</f>
        <v>9</v>
      </c>
      <c r="AC399" s="686"/>
      <c r="AD399" s="488">
        <f>'STUDENT PROFILE'!$A$12</f>
        <v>6</v>
      </c>
      <c r="AE399" s="489" t="str">
        <f>'STUDENT PROFILE'!$C$12</f>
        <v>Nitish Kumar</v>
      </c>
      <c r="AF399" s="490">
        <f>'STUDENT PROFILE'!$D$12</f>
        <v>2734</v>
      </c>
      <c r="AG399" s="491">
        <f>$AI$16</f>
        <v>90</v>
      </c>
      <c r="AH399" s="491">
        <f>$AI$80</f>
        <v>90</v>
      </c>
      <c r="AI399" s="491">
        <f>$AI$144</f>
        <v>90</v>
      </c>
      <c r="AJ399" s="491">
        <f>$AI$208</f>
        <v>90</v>
      </c>
      <c r="AK399" s="491">
        <f>$AI$272</f>
        <v>90</v>
      </c>
      <c r="AL399" s="488">
        <f>$AI$336</f>
        <v>90</v>
      </c>
      <c r="AM399" s="492">
        <f t="shared" si="366"/>
        <v>540</v>
      </c>
      <c r="AN399" s="492">
        <f>IF(ISNUMBER(AM399),ROUND((AM399/'STUDENT PROFILE'!V12),1),AM399)</f>
        <v>90</v>
      </c>
      <c r="AO399" s="493" t="str">
        <f t="shared" si="373"/>
        <v>A2</v>
      </c>
      <c r="AP399" s="496">
        <f>IF(ISNUMBER(AN399),(SUM(AK16+AK80+AK144+AK208+AK272+AK336)/'STUDENT PROFILE'!V12),"EIOP")</f>
        <v>9</v>
      </c>
      <c r="AQ399" s="686"/>
      <c r="AR399" s="488">
        <f>'STUDENT PROFILE'!$A$12</f>
        <v>6</v>
      </c>
      <c r="AS399" s="489" t="str">
        <f>'STUDENT PROFILE'!$C$12</f>
        <v>Nitish Kumar</v>
      </c>
      <c r="AT399" s="490">
        <f>'STUDENT PROFILE'!$D$12</f>
        <v>2734</v>
      </c>
      <c r="AU399" s="491">
        <f>$BB$16</f>
        <v>87</v>
      </c>
      <c r="AV399" s="491">
        <f>$BB$80</f>
        <v>87</v>
      </c>
      <c r="AW399" s="491">
        <f>$BB$144</f>
        <v>87</v>
      </c>
      <c r="AX399" s="491">
        <f>$BB$208</f>
        <v>87</v>
      </c>
      <c r="AY399" s="491">
        <f>$BB$272</f>
        <v>87</v>
      </c>
      <c r="AZ399" s="488">
        <f>$BB$336</f>
        <v>87</v>
      </c>
      <c r="BA399" s="492">
        <f t="shared" si="374"/>
        <v>522</v>
      </c>
      <c r="BB399" s="492">
        <f>IF(ISNUMBER(BA399),ROUNDUP((BA399/'STUDENT PROFILE'!V12),0),BA399)</f>
        <v>87</v>
      </c>
      <c r="BC399" s="493" t="str">
        <f t="shared" si="375"/>
        <v>A2</v>
      </c>
      <c r="BD399" s="493">
        <f>IF(ISNUMBER(BB399),(SUM(BD16+BD80+BD144+BD208+BD272+BD336)/'STUDENT PROFILE'!V12),"EIOP")</f>
        <v>9</v>
      </c>
      <c r="BE399" s="686"/>
      <c r="BF399" s="488">
        <f>'STUDENT PROFILE'!$A$12</f>
        <v>6</v>
      </c>
      <c r="BG399" s="489" t="str">
        <f>'STUDENT PROFILE'!$C$12</f>
        <v>Nitish Kumar</v>
      </c>
      <c r="BH399" s="490">
        <f>'STUDENT PROFILE'!$D$12</f>
        <v>2734</v>
      </c>
      <c r="BI399" s="491">
        <f>$BP$16</f>
        <v>87</v>
      </c>
      <c r="BJ399" s="491">
        <f>$BP$80</f>
        <v>87</v>
      </c>
      <c r="BK399" s="491">
        <f>$BP$144</f>
        <v>87</v>
      </c>
      <c r="BL399" s="491">
        <f>$BP$208</f>
        <v>87</v>
      </c>
      <c r="BM399" s="491">
        <f>$BP$272</f>
        <v>87</v>
      </c>
      <c r="BN399" s="488">
        <f>$BP$336</f>
        <v>87</v>
      </c>
      <c r="BO399" s="492">
        <f t="shared" si="376"/>
        <v>522</v>
      </c>
      <c r="BP399" s="492">
        <f>IF(ISNUMBER(BO399),ROUNDUP((BO399/'STUDENT PROFILE'!V12),0),BO399)</f>
        <v>87</v>
      </c>
      <c r="BQ399" s="493" t="str">
        <f t="shared" si="377"/>
        <v>A2</v>
      </c>
      <c r="BR399" s="493">
        <f>IF(ISNUMBER(BP399),(SUM(BR16+BR80+BR144+BR208+BR272+BR336)/'STUDENT PROFILE'!V12),"EIOP")</f>
        <v>9</v>
      </c>
      <c r="BS399" s="686"/>
      <c r="BT399" s="488">
        <f>'STUDENT PROFILE'!$A$12</f>
        <v>6</v>
      </c>
      <c r="BU399" s="497" t="str">
        <f>'STUDENT PROFILE'!$C$12</f>
        <v>Nitish Kumar</v>
      </c>
      <c r="BV399" s="490">
        <f>'STUDENT PROFILE'!$D$12</f>
        <v>2734</v>
      </c>
      <c r="BW399" s="491">
        <f>$BY$16</f>
        <v>90</v>
      </c>
      <c r="BX399" s="491">
        <f>$BY$80</f>
        <v>113</v>
      </c>
      <c r="BY399" s="491">
        <f>$BY$144</f>
        <v>100</v>
      </c>
      <c r="BZ399" s="491">
        <f>$BY$208</f>
        <v>90</v>
      </c>
      <c r="CA399" s="491">
        <f>$BY$272</f>
        <v>113</v>
      </c>
      <c r="CB399" s="488">
        <f>$BY$336</f>
        <v>90</v>
      </c>
      <c r="CC399" s="492">
        <f t="shared" si="368"/>
        <v>596</v>
      </c>
      <c r="CD399" s="492">
        <f>IF(ISNUMBER(CC399),ROUNDUP((CC399/'STUDENT PROFILE'!V12),0),CC399)</f>
        <v>100</v>
      </c>
      <c r="CE399" s="493" t="str">
        <f t="shared" si="383"/>
        <v>A1</v>
      </c>
      <c r="CF399" s="496">
        <f>IF(ISNUMBER(CD399),(SUM(CA16+CA80+CA144+CA208+CA272+CA336)/'STUDENT PROFILE'!V12),"EIOP")</f>
        <v>9.5</v>
      </c>
      <c r="CG399" s="686"/>
      <c r="CH399" s="498">
        <f>'STUDENT PROFILE'!$A$12</f>
        <v>6</v>
      </c>
      <c r="CI399" s="489" t="str">
        <f>'STUDENT PROFILE'!$C$12</f>
        <v>Nitish Kumar</v>
      </c>
      <c r="CJ399" s="490">
        <f>'STUDENT PROFILE'!$D$12</f>
        <v>2734</v>
      </c>
      <c r="CK399" s="499">
        <f t="shared" si="380"/>
        <v>89</v>
      </c>
      <c r="CL399" s="491">
        <f>$CU$80</f>
        <v>96</v>
      </c>
      <c r="CM399" s="491">
        <f>$CU$144</f>
        <v>92</v>
      </c>
      <c r="CN399" s="491">
        <f>$CU$208</f>
        <v>87</v>
      </c>
      <c r="CO399" s="491">
        <f>$CU$272</f>
        <v>96</v>
      </c>
      <c r="CP399" s="488">
        <f>$CU$336</f>
        <v>89</v>
      </c>
      <c r="CQ399" s="492">
        <f t="shared" si="384"/>
        <v>549</v>
      </c>
      <c r="CR399" s="492">
        <f>IF(ISNUMBER(CQ399),ROUNDUP((CQ399/'STUDENT PROFILE'!V12),0),CQ399)</f>
        <v>92</v>
      </c>
      <c r="CS399" s="493" t="str">
        <f t="shared" si="381"/>
        <v>A1</v>
      </c>
      <c r="CT399" s="502">
        <f>ROUND(SUM(CF399,BR399,BD399,AP399,AB399,N399)/'STUDENT PROFILE'!V12,0)</f>
        <v>9</v>
      </c>
      <c r="CU399" s="503">
        <f t="shared" si="382"/>
        <v>5</v>
      </c>
      <c r="CV399" s="503">
        <v>11</v>
      </c>
      <c r="CW399" s="503">
        <v>12</v>
      </c>
      <c r="CX399" s="540"/>
      <c r="CY399" s="504"/>
      <c r="CZ399" s="505"/>
      <c r="DA399" s="487"/>
      <c r="DB399" s="506"/>
      <c r="DC399" s="506"/>
      <c r="DD399" s="506"/>
      <c r="DE399" s="486"/>
      <c r="DF399" s="506"/>
      <c r="DG399" s="506"/>
      <c r="DH399" s="506"/>
      <c r="DI399" s="486"/>
      <c r="DJ399" s="486"/>
      <c r="DK399" s="486"/>
      <c r="DL399" s="486"/>
    </row>
    <row r="400" spans="1:119" ht="15" customHeight="1">
      <c r="A400" s="686"/>
      <c r="B400" s="488">
        <f>'STUDENT PROFILE'!$A$13</f>
        <v>7</v>
      </c>
      <c r="C400" s="489" t="str">
        <f>'STUDENT PROFILE'!$C$13</f>
        <v>Ramakant</v>
      </c>
      <c r="D400" s="490">
        <f>'STUDENT PROFILE'!$D$13</f>
        <v>2735</v>
      </c>
      <c r="E400" s="491">
        <f t="shared" si="370"/>
        <v>87</v>
      </c>
      <c r="F400" s="491">
        <f t="shared" si="371"/>
        <v>87</v>
      </c>
      <c r="G400" s="491">
        <f t="shared" si="372"/>
        <v>69</v>
      </c>
      <c r="H400" s="491">
        <f>$L$209</f>
        <v>69</v>
      </c>
      <c r="I400" s="491">
        <f>$L$273</f>
        <v>87</v>
      </c>
      <c r="J400" s="488">
        <f>$L$337</f>
        <v>87</v>
      </c>
      <c r="K400" s="492">
        <f t="shared" si="362"/>
        <v>486</v>
      </c>
      <c r="L400" s="492">
        <f>IF(ISNUMBER(K400),ROUNDUP((K400/'STUDENT PROFILE'!V13),0),K400)</f>
        <v>81</v>
      </c>
      <c r="M400" s="493" t="str">
        <f t="shared" si="363"/>
        <v>A2</v>
      </c>
      <c r="N400" s="494">
        <f>IF(ISNUMBER(L400),(SUM(N17+N81+N145+N209+N273+N337)/'STUDENT PROFILE'!V13),"EIOP")</f>
        <v>8.6666666666666661</v>
      </c>
      <c r="O400" s="728"/>
      <c r="P400" s="488">
        <f>'STUDENT PROFILE'!$A$13</f>
        <v>7</v>
      </c>
      <c r="Q400" s="489" t="str">
        <f>'STUDENT PROFILE'!$C$13</f>
        <v>Ramakant</v>
      </c>
      <c r="R400" s="490">
        <f>'STUDENT PROFILE'!$D$13</f>
        <v>2735</v>
      </c>
      <c r="S400" s="491">
        <f>$Z$17</f>
        <v>87</v>
      </c>
      <c r="T400" s="491">
        <f>$Z$81</f>
        <v>87</v>
      </c>
      <c r="U400" s="491">
        <f>$Z$145</f>
        <v>87</v>
      </c>
      <c r="V400" s="491">
        <f>$Z$209</f>
        <v>87</v>
      </c>
      <c r="W400" s="491">
        <f>$Z$273</f>
        <v>87</v>
      </c>
      <c r="X400" s="488">
        <f>$Z$337</f>
        <v>87</v>
      </c>
      <c r="Y400" s="492">
        <f t="shared" si="364"/>
        <v>522</v>
      </c>
      <c r="Z400" s="495">
        <f>IF(ISNUMBER(Y400),ROUNDUP((Y400/'STUDENT PROFILE'!V13),0),Y400)</f>
        <v>87</v>
      </c>
      <c r="AA400" s="493" t="str">
        <f t="shared" si="365"/>
        <v>A2</v>
      </c>
      <c r="AB400" s="494">
        <f>IF(ISNUMBER(Z400),(SUM(AB17+AB81+AB145+AB209+AB273+AB337)/'STUDENT PROFILE'!V13),"EIOP")</f>
        <v>9</v>
      </c>
      <c r="AC400" s="686"/>
      <c r="AD400" s="488">
        <f>'STUDENT PROFILE'!$A$13</f>
        <v>7</v>
      </c>
      <c r="AE400" s="489" t="str">
        <f>'STUDENT PROFILE'!$C$13</f>
        <v>Ramakant</v>
      </c>
      <c r="AF400" s="490">
        <f>'STUDENT PROFILE'!$D$13</f>
        <v>2735</v>
      </c>
      <c r="AG400" s="491">
        <f>$AI$17</f>
        <v>90</v>
      </c>
      <c r="AH400" s="491">
        <f>$AI$81</f>
        <v>90</v>
      </c>
      <c r="AI400" s="491">
        <f>$AI$145</f>
        <v>90</v>
      </c>
      <c r="AJ400" s="491">
        <f>$AI$209</f>
        <v>90</v>
      </c>
      <c r="AK400" s="491">
        <f>$AI$273</f>
        <v>90</v>
      </c>
      <c r="AL400" s="488">
        <f>$AI$337</f>
        <v>90</v>
      </c>
      <c r="AM400" s="492">
        <f t="shared" si="366"/>
        <v>540</v>
      </c>
      <c r="AN400" s="492">
        <f>IF(ISNUMBER(AM400),ROUND((AM400/'STUDENT PROFILE'!V13),1),AM400)</f>
        <v>90</v>
      </c>
      <c r="AO400" s="493" t="str">
        <f t="shared" si="373"/>
        <v>A2</v>
      </c>
      <c r="AP400" s="496">
        <f>IF(ISNUMBER(AN400),(SUM(AK17+AK81+AK145+AK209+AK273+AK337)/'STUDENT PROFILE'!V13),"EIOP")</f>
        <v>9</v>
      </c>
      <c r="AQ400" s="686"/>
      <c r="AR400" s="488">
        <f>'STUDENT PROFILE'!$A$13</f>
        <v>7</v>
      </c>
      <c r="AS400" s="489" t="str">
        <f>'STUDENT PROFILE'!$C$13</f>
        <v>Ramakant</v>
      </c>
      <c r="AT400" s="490">
        <f>'STUDENT PROFILE'!$D$13</f>
        <v>2735</v>
      </c>
      <c r="AU400" s="491">
        <f>$BB$17</f>
        <v>87</v>
      </c>
      <c r="AV400" s="491">
        <f>$BB$81</f>
        <v>87</v>
      </c>
      <c r="AW400" s="491">
        <f>$BB$145</f>
        <v>87</v>
      </c>
      <c r="AX400" s="491">
        <f>$BB$209</f>
        <v>87</v>
      </c>
      <c r="AY400" s="491">
        <f>$BB$273</f>
        <v>87</v>
      </c>
      <c r="AZ400" s="488">
        <f>$BB$337</f>
        <v>87</v>
      </c>
      <c r="BA400" s="492">
        <f t="shared" si="374"/>
        <v>522</v>
      </c>
      <c r="BB400" s="492">
        <f>IF(ISNUMBER(BA400),ROUNDUP((BA400/'STUDENT PROFILE'!V13),0),BA400)</f>
        <v>87</v>
      </c>
      <c r="BC400" s="493" t="str">
        <f t="shared" si="375"/>
        <v>A2</v>
      </c>
      <c r="BD400" s="493">
        <f>IF(ISNUMBER(BB400),(SUM(BD17+BD81+BD145+BD209+BD273+BD337)/'STUDENT PROFILE'!V13),"EIOP")</f>
        <v>9</v>
      </c>
      <c r="BE400" s="686"/>
      <c r="BF400" s="488">
        <f>'STUDENT PROFILE'!$A$13</f>
        <v>7</v>
      </c>
      <c r="BG400" s="489" t="str">
        <f>'STUDENT PROFILE'!$C$13</f>
        <v>Ramakant</v>
      </c>
      <c r="BH400" s="490">
        <f>'STUDENT PROFILE'!$D$13</f>
        <v>2735</v>
      </c>
      <c r="BI400" s="491">
        <f>$BP$17</f>
        <v>87</v>
      </c>
      <c r="BJ400" s="491">
        <f>$BP$81</f>
        <v>87</v>
      </c>
      <c r="BK400" s="491">
        <f>$BP$145</f>
        <v>87</v>
      </c>
      <c r="BL400" s="491">
        <f>$BP$209</f>
        <v>87</v>
      </c>
      <c r="BM400" s="491">
        <f>$BP$273</f>
        <v>87</v>
      </c>
      <c r="BN400" s="488">
        <f>$BP$337</f>
        <v>87</v>
      </c>
      <c r="BO400" s="492">
        <f t="shared" si="376"/>
        <v>522</v>
      </c>
      <c r="BP400" s="492">
        <f>IF(ISNUMBER(BO400),ROUNDUP((BO400/'STUDENT PROFILE'!V13),0),BO400)</f>
        <v>87</v>
      </c>
      <c r="BQ400" s="493" t="str">
        <f t="shared" si="377"/>
        <v>A2</v>
      </c>
      <c r="BR400" s="493">
        <f>IF(ISNUMBER(BP400),(SUM(BR17+BR81+BR145+BR209+BR273+BR337)/'STUDENT PROFILE'!V13),"EIOP")</f>
        <v>9</v>
      </c>
      <c r="BS400" s="686"/>
      <c r="BT400" s="488">
        <f>'STUDENT PROFILE'!$A$13</f>
        <v>7</v>
      </c>
      <c r="BU400" s="497" t="str">
        <f>'STUDENT PROFILE'!$C$13</f>
        <v>Ramakant</v>
      </c>
      <c r="BV400" s="490">
        <f>'STUDENT PROFILE'!$D$13</f>
        <v>2735</v>
      </c>
      <c r="BW400" s="491">
        <f>$BY$17</f>
        <v>90</v>
      </c>
      <c r="BX400" s="491">
        <f>$BY$81</f>
        <v>113</v>
      </c>
      <c r="BY400" s="491">
        <f>$BY$145</f>
        <v>100</v>
      </c>
      <c r="BZ400" s="491">
        <f>$BY$209</f>
        <v>90</v>
      </c>
      <c r="CA400" s="491">
        <f>$BY$273</f>
        <v>113</v>
      </c>
      <c r="CB400" s="488">
        <f>$BY$337</f>
        <v>90</v>
      </c>
      <c r="CC400" s="492">
        <f t="shared" si="368"/>
        <v>596</v>
      </c>
      <c r="CD400" s="492">
        <f>IF(ISNUMBER(CC400),ROUNDUP((CC400/'STUDENT PROFILE'!V13),0),CC400)</f>
        <v>100</v>
      </c>
      <c r="CE400" s="493" t="str">
        <f t="shared" si="383"/>
        <v>A1</v>
      </c>
      <c r="CF400" s="496">
        <f>IF(ISNUMBER(CD400),(SUM(CA17+CA81+CA145+CA209+CA273+CA337)/'STUDENT PROFILE'!V13),"EIOP")</f>
        <v>9.5</v>
      </c>
      <c r="CG400" s="686"/>
      <c r="CH400" s="498">
        <f>'STUDENT PROFILE'!$A$13</f>
        <v>7</v>
      </c>
      <c r="CI400" s="489" t="str">
        <f>'STUDENT PROFILE'!$C$13</f>
        <v>Ramakant</v>
      </c>
      <c r="CJ400" s="490">
        <f>'STUDENT PROFILE'!$D$13</f>
        <v>2735</v>
      </c>
      <c r="CK400" s="499">
        <f t="shared" si="380"/>
        <v>89</v>
      </c>
      <c r="CL400" s="491">
        <f>$CU$81</f>
        <v>96</v>
      </c>
      <c r="CM400" s="491">
        <f>$CU$145</f>
        <v>92</v>
      </c>
      <c r="CN400" s="491">
        <f>$CU$209</f>
        <v>87</v>
      </c>
      <c r="CO400" s="491">
        <f>$CU$273</f>
        <v>96</v>
      </c>
      <c r="CP400" s="488">
        <f>$CU$337</f>
        <v>89</v>
      </c>
      <c r="CQ400" s="492">
        <f t="shared" si="384"/>
        <v>549</v>
      </c>
      <c r="CR400" s="492">
        <f>IF(ISNUMBER(CQ400),ROUNDUP((CQ400/'STUDENT PROFILE'!V13),0),CQ400)</f>
        <v>92</v>
      </c>
      <c r="CS400" s="493" t="str">
        <f t="shared" si="381"/>
        <v>A1</v>
      </c>
      <c r="CT400" s="502">
        <f>ROUND(SUM(CF400,BR400,BD400,AP400,AB400,N400)/'STUDENT PROFILE'!V13,0)</f>
        <v>9</v>
      </c>
      <c r="CU400" s="503">
        <f t="shared" si="382"/>
        <v>5</v>
      </c>
      <c r="CV400" s="503">
        <v>13</v>
      </c>
      <c r="CW400" s="503">
        <v>14</v>
      </c>
      <c r="CX400" s="540"/>
      <c r="CY400" s="504"/>
      <c r="CZ400" s="505"/>
      <c r="DA400" s="487"/>
      <c r="DB400" s="506"/>
      <c r="DC400" s="506"/>
      <c r="DD400" s="506"/>
      <c r="DE400" s="486"/>
      <c r="DF400" s="506"/>
      <c r="DG400" s="506"/>
      <c r="DH400" s="506"/>
      <c r="DI400" s="486"/>
      <c r="DJ400" s="486"/>
      <c r="DK400" s="486"/>
      <c r="DL400" s="486"/>
    </row>
    <row r="401" spans="1:116" ht="15" customHeight="1">
      <c r="A401" s="686"/>
      <c r="B401" s="488">
        <f>'STUDENT PROFILE'!$A$14</f>
        <v>8</v>
      </c>
      <c r="C401" s="489" t="str">
        <f>'STUDENT PROFILE'!$C$14</f>
        <v>Gourav</v>
      </c>
      <c r="D401" s="490">
        <f>'STUDENT PROFILE'!$D$14</f>
        <v>2736</v>
      </c>
      <c r="E401" s="491">
        <f t="shared" si="370"/>
        <v>87</v>
      </c>
      <c r="F401" s="491">
        <f t="shared" si="371"/>
        <v>87</v>
      </c>
      <c r="G401" s="491">
        <f t="shared" si="372"/>
        <v>69</v>
      </c>
      <c r="H401" s="491">
        <f>$L$210</f>
        <v>69</v>
      </c>
      <c r="I401" s="491">
        <f>$L$274</f>
        <v>87</v>
      </c>
      <c r="J401" s="488">
        <f>$L$338</f>
        <v>87</v>
      </c>
      <c r="K401" s="492">
        <f t="shared" si="362"/>
        <v>486</v>
      </c>
      <c r="L401" s="492">
        <f>IF(ISNUMBER(K401),ROUNDUP((K401/'STUDENT PROFILE'!V14),0),K401)</f>
        <v>81</v>
      </c>
      <c r="M401" s="493" t="str">
        <f t="shared" si="363"/>
        <v>A2</v>
      </c>
      <c r="N401" s="494">
        <f>IF(ISNUMBER(L401),(SUM(N18+N82+N146+N210+N274+N338)/'STUDENT PROFILE'!V14),"EIOP")</f>
        <v>8.6666666666666661</v>
      </c>
      <c r="O401" s="728"/>
      <c r="P401" s="488">
        <f>'STUDENT PROFILE'!$A$14</f>
        <v>8</v>
      </c>
      <c r="Q401" s="489" t="str">
        <f>'STUDENT PROFILE'!$C$14</f>
        <v>Gourav</v>
      </c>
      <c r="R401" s="490">
        <f>'STUDENT PROFILE'!$D$14</f>
        <v>2736</v>
      </c>
      <c r="S401" s="491">
        <f>$Z$18</f>
        <v>87</v>
      </c>
      <c r="T401" s="491">
        <f>$Z$82</f>
        <v>87</v>
      </c>
      <c r="U401" s="491">
        <f>$Z$146</f>
        <v>87</v>
      </c>
      <c r="V401" s="491">
        <f>$Z$210</f>
        <v>87</v>
      </c>
      <c r="W401" s="491">
        <f>$Z$274</f>
        <v>87</v>
      </c>
      <c r="X401" s="488">
        <f>$Z$338</f>
        <v>87</v>
      </c>
      <c r="Y401" s="492">
        <f t="shared" si="364"/>
        <v>522</v>
      </c>
      <c r="Z401" s="495">
        <f>IF(ISNUMBER(Y401),ROUNDUP((Y401/'STUDENT PROFILE'!V14),0),Y401)</f>
        <v>87</v>
      </c>
      <c r="AA401" s="493" t="str">
        <f t="shared" si="365"/>
        <v>A2</v>
      </c>
      <c r="AB401" s="494">
        <f>IF(ISNUMBER(Z401),(SUM(AB18+AB82+AB146+AB210+AB274+AB338)/'STUDENT PROFILE'!V14),"EIOP")</f>
        <v>9</v>
      </c>
      <c r="AC401" s="686"/>
      <c r="AD401" s="488">
        <f>'STUDENT PROFILE'!$A$14</f>
        <v>8</v>
      </c>
      <c r="AE401" s="489" t="str">
        <f>'STUDENT PROFILE'!$C$14</f>
        <v>Gourav</v>
      </c>
      <c r="AF401" s="490">
        <f>'STUDENT PROFILE'!$D$14</f>
        <v>2736</v>
      </c>
      <c r="AG401" s="491">
        <f>$AI$18</f>
        <v>90</v>
      </c>
      <c r="AH401" s="491">
        <f>$AI$82</f>
        <v>90</v>
      </c>
      <c r="AI401" s="491">
        <f>$AI$146</f>
        <v>90</v>
      </c>
      <c r="AJ401" s="491">
        <f>$AI$210</f>
        <v>90</v>
      </c>
      <c r="AK401" s="491">
        <f>$AI$274</f>
        <v>90</v>
      </c>
      <c r="AL401" s="488">
        <f>$AI$338</f>
        <v>90</v>
      </c>
      <c r="AM401" s="492">
        <f t="shared" si="366"/>
        <v>540</v>
      </c>
      <c r="AN401" s="492">
        <f>IF(ISNUMBER(AM401),ROUND((AM401/'STUDENT PROFILE'!V14),1),AM401)</f>
        <v>90</v>
      </c>
      <c r="AO401" s="493" t="str">
        <f t="shared" si="373"/>
        <v>A2</v>
      </c>
      <c r="AP401" s="496">
        <f>IF(ISNUMBER(AN401),(SUM(AK18+AK82+AK146+AK210+AK274+AK338)/'STUDENT PROFILE'!V14),"EIOP")</f>
        <v>9</v>
      </c>
      <c r="AQ401" s="686"/>
      <c r="AR401" s="488">
        <f>'STUDENT PROFILE'!$A$14</f>
        <v>8</v>
      </c>
      <c r="AS401" s="489" t="str">
        <f>'STUDENT PROFILE'!$C$14</f>
        <v>Gourav</v>
      </c>
      <c r="AT401" s="490">
        <f>'STUDENT PROFILE'!$D$14</f>
        <v>2736</v>
      </c>
      <c r="AU401" s="491">
        <f>$BB$18</f>
        <v>87</v>
      </c>
      <c r="AV401" s="491">
        <f>$BB$82</f>
        <v>87</v>
      </c>
      <c r="AW401" s="491">
        <f>$BB$146</f>
        <v>87</v>
      </c>
      <c r="AX401" s="491">
        <f>$BB$210</f>
        <v>87</v>
      </c>
      <c r="AY401" s="491">
        <f>$BB$274</f>
        <v>87</v>
      </c>
      <c r="AZ401" s="488">
        <f>$BB$338</f>
        <v>87</v>
      </c>
      <c r="BA401" s="492">
        <f t="shared" si="374"/>
        <v>522</v>
      </c>
      <c r="BB401" s="492">
        <f>IF(ISNUMBER(BA401),ROUNDUP((BA401/'STUDENT PROFILE'!V14),0),BA401)</f>
        <v>87</v>
      </c>
      <c r="BC401" s="493" t="str">
        <f t="shared" si="375"/>
        <v>A2</v>
      </c>
      <c r="BD401" s="493">
        <f>IF(ISNUMBER(BB401),(SUM(BD18+BD82+BD146+BD210+BD274+BD338)/'STUDENT PROFILE'!V14),"EIOP")</f>
        <v>9</v>
      </c>
      <c r="BE401" s="686"/>
      <c r="BF401" s="488">
        <f>'STUDENT PROFILE'!$A$14</f>
        <v>8</v>
      </c>
      <c r="BG401" s="489" t="str">
        <f>'STUDENT PROFILE'!$C$14</f>
        <v>Gourav</v>
      </c>
      <c r="BH401" s="490">
        <f>'STUDENT PROFILE'!$D$14</f>
        <v>2736</v>
      </c>
      <c r="BI401" s="491">
        <f>$BP$18</f>
        <v>87</v>
      </c>
      <c r="BJ401" s="491">
        <f>$BP$82</f>
        <v>87</v>
      </c>
      <c r="BK401" s="491">
        <f>$BP$146</f>
        <v>87</v>
      </c>
      <c r="BL401" s="491">
        <f>$BP$210</f>
        <v>87</v>
      </c>
      <c r="BM401" s="491">
        <f>$BP$274</f>
        <v>87</v>
      </c>
      <c r="BN401" s="488">
        <f>$BP$338</f>
        <v>87</v>
      </c>
      <c r="BO401" s="492">
        <f t="shared" si="376"/>
        <v>522</v>
      </c>
      <c r="BP401" s="492">
        <f>IF(ISNUMBER(BO401),ROUNDUP((BO401/'STUDENT PROFILE'!V14),0),BO401)</f>
        <v>87</v>
      </c>
      <c r="BQ401" s="493" t="str">
        <f t="shared" si="377"/>
        <v>A2</v>
      </c>
      <c r="BR401" s="493">
        <f>IF(ISNUMBER(BP401),(SUM(BR18+BR82+BR146+BR210+BR274+BR338)/'STUDENT PROFILE'!V14),"EIOP")</f>
        <v>9</v>
      </c>
      <c r="BS401" s="686"/>
      <c r="BT401" s="488">
        <f>'STUDENT PROFILE'!$A$14</f>
        <v>8</v>
      </c>
      <c r="BU401" s="497" t="str">
        <f>'STUDENT PROFILE'!$C$14</f>
        <v>Gourav</v>
      </c>
      <c r="BV401" s="490">
        <f>'STUDENT PROFILE'!$D$14</f>
        <v>2736</v>
      </c>
      <c r="BW401" s="491">
        <f>$BY$18</f>
        <v>90</v>
      </c>
      <c r="BX401" s="491">
        <f>$BY$82</f>
        <v>113</v>
      </c>
      <c r="BY401" s="491">
        <f>$BY$146</f>
        <v>100</v>
      </c>
      <c r="BZ401" s="491">
        <f>$BY$210</f>
        <v>90</v>
      </c>
      <c r="CA401" s="491">
        <f>$BY$274</f>
        <v>113</v>
      </c>
      <c r="CB401" s="488">
        <f>$BY$338</f>
        <v>90</v>
      </c>
      <c r="CC401" s="492">
        <f t="shared" si="368"/>
        <v>596</v>
      </c>
      <c r="CD401" s="492">
        <f>IF(ISNUMBER(CC401),ROUNDUP((CC401/'STUDENT PROFILE'!V14),0),CC401)</f>
        <v>100</v>
      </c>
      <c r="CE401" s="493" t="str">
        <f t="shared" si="383"/>
        <v>A1</v>
      </c>
      <c r="CF401" s="496">
        <f>IF(ISNUMBER(CD401),(SUM(CA18+CA82+CA146+CA210+CA274+CA338)/'STUDENT PROFILE'!V14),"EIOP")</f>
        <v>9.5</v>
      </c>
      <c r="CG401" s="686"/>
      <c r="CH401" s="498">
        <f>'STUDENT PROFILE'!$A$14</f>
        <v>8</v>
      </c>
      <c r="CI401" s="489" t="str">
        <f>'STUDENT PROFILE'!$C$14</f>
        <v>Gourav</v>
      </c>
      <c r="CJ401" s="490">
        <f>'STUDENT PROFILE'!$D$14</f>
        <v>2736</v>
      </c>
      <c r="CK401" s="499">
        <f t="shared" si="380"/>
        <v>89</v>
      </c>
      <c r="CL401" s="491">
        <f>$CU$82</f>
        <v>96</v>
      </c>
      <c r="CM401" s="491">
        <f>$CU$146</f>
        <v>92</v>
      </c>
      <c r="CN401" s="491">
        <f>$CU$210</f>
        <v>87</v>
      </c>
      <c r="CO401" s="491">
        <f>$CU$274</f>
        <v>96</v>
      </c>
      <c r="CP401" s="488">
        <f>$CU$338</f>
        <v>89</v>
      </c>
      <c r="CQ401" s="492">
        <f t="shared" si="384"/>
        <v>549</v>
      </c>
      <c r="CR401" s="492">
        <f>IF(ISNUMBER(CQ401),ROUNDUP((CQ401/'STUDENT PROFILE'!V14),0),CQ401)</f>
        <v>92</v>
      </c>
      <c r="CS401" s="493" t="str">
        <f t="shared" si="381"/>
        <v>A1</v>
      </c>
      <c r="CT401" s="502">
        <f>ROUND(SUM(CF401,BR401,BD401,AP401,AB401,N401)/'STUDENT PROFILE'!V14,0)</f>
        <v>9</v>
      </c>
      <c r="CU401" s="503">
        <f t="shared" si="382"/>
        <v>5</v>
      </c>
      <c r="CV401" s="503">
        <v>15</v>
      </c>
      <c r="CW401" s="503">
        <v>16</v>
      </c>
      <c r="CX401" s="540"/>
      <c r="CY401" s="504"/>
      <c r="CZ401" s="505"/>
      <c r="DA401" s="487"/>
      <c r="DB401" s="506"/>
      <c r="DC401" s="506"/>
      <c r="DD401" s="506"/>
      <c r="DE401" s="486"/>
      <c r="DF401" s="506"/>
      <c r="DG401" s="506"/>
      <c r="DH401" s="506"/>
      <c r="DI401" s="486"/>
      <c r="DJ401" s="486"/>
      <c r="DK401" s="486"/>
      <c r="DL401" s="486"/>
    </row>
    <row r="402" spans="1:116" ht="15" customHeight="1">
      <c r="A402" s="686"/>
      <c r="B402" s="488">
        <f>'STUDENT PROFILE'!$A$15</f>
        <v>9</v>
      </c>
      <c r="C402" s="489" t="str">
        <f>'STUDENT PROFILE'!$C$15</f>
        <v>Sourav</v>
      </c>
      <c r="D402" s="490">
        <f>'STUDENT PROFILE'!$D$15</f>
        <v>2737</v>
      </c>
      <c r="E402" s="491">
        <f t="shared" si="370"/>
        <v>87</v>
      </c>
      <c r="F402" s="491">
        <f t="shared" si="371"/>
        <v>87</v>
      </c>
      <c r="G402" s="491">
        <f t="shared" si="372"/>
        <v>69</v>
      </c>
      <c r="H402" s="491">
        <f>$L$211</f>
        <v>69</v>
      </c>
      <c r="I402" s="491">
        <f>$L$275</f>
        <v>87</v>
      </c>
      <c r="J402" s="488">
        <f>$L$339</f>
        <v>87</v>
      </c>
      <c r="K402" s="492">
        <f t="shared" si="362"/>
        <v>486</v>
      </c>
      <c r="L402" s="492">
        <f>IF(ISNUMBER(K402),ROUNDUP((K402/'STUDENT PROFILE'!V15),0),K402)</f>
        <v>81</v>
      </c>
      <c r="M402" s="493" t="str">
        <f t="shared" si="363"/>
        <v>A2</v>
      </c>
      <c r="N402" s="494">
        <f>IF(ISNUMBER(L402),(SUM(N19+N83+N147+N211+N275+N339)/'STUDENT PROFILE'!V15),"EIOP")</f>
        <v>8.6666666666666661</v>
      </c>
      <c r="O402" s="728"/>
      <c r="P402" s="488">
        <f>'STUDENT PROFILE'!$A$15</f>
        <v>9</v>
      </c>
      <c r="Q402" s="489" t="str">
        <f>'STUDENT PROFILE'!$C$15</f>
        <v>Sourav</v>
      </c>
      <c r="R402" s="490">
        <f>'STUDENT PROFILE'!$D$15</f>
        <v>2737</v>
      </c>
      <c r="S402" s="491">
        <f>$Z$19</f>
        <v>87</v>
      </c>
      <c r="T402" s="491">
        <f>$Z$83</f>
        <v>87</v>
      </c>
      <c r="U402" s="491">
        <f>$Z$147</f>
        <v>87</v>
      </c>
      <c r="V402" s="491">
        <f>$Z$211</f>
        <v>87</v>
      </c>
      <c r="W402" s="491">
        <f>$Z$275</f>
        <v>87</v>
      </c>
      <c r="X402" s="488">
        <f>$Z$339</f>
        <v>87</v>
      </c>
      <c r="Y402" s="492">
        <f t="shared" si="364"/>
        <v>522</v>
      </c>
      <c r="Z402" s="495">
        <f>IF(ISNUMBER(Y402),ROUNDUP((Y402/'STUDENT PROFILE'!V15),0),Y402)</f>
        <v>87</v>
      </c>
      <c r="AA402" s="493" t="str">
        <f t="shared" si="365"/>
        <v>A2</v>
      </c>
      <c r="AB402" s="494">
        <f>IF(ISNUMBER(Z402),(SUM(AB19+AB83+AB147+AB211+AB275+AB339)/'STUDENT PROFILE'!V15),"EIOP")</f>
        <v>9</v>
      </c>
      <c r="AC402" s="686"/>
      <c r="AD402" s="488">
        <f>'STUDENT PROFILE'!$A$15</f>
        <v>9</v>
      </c>
      <c r="AE402" s="489" t="str">
        <f>'STUDENT PROFILE'!$C$15</f>
        <v>Sourav</v>
      </c>
      <c r="AF402" s="490">
        <f>'STUDENT PROFILE'!$D$15</f>
        <v>2737</v>
      </c>
      <c r="AG402" s="491">
        <f>$AI$19</f>
        <v>90</v>
      </c>
      <c r="AH402" s="491">
        <f>$AI$83</f>
        <v>90</v>
      </c>
      <c r="AI402" s="491">
        <f>$AI$147</f>
        <v>90</v>
      </c>
      <c r="AJ402" s="491">
        <f>$AI$211</f>
        <v>90</v>
      </c>
      <c r="AK402" s="491">
        <f>$AI$275</f>
        <v>90</v>
      </c>
      <c r="AL402" s="488">
        <f>$AI$339</f>
        <v>90</v>
      </c>
      <c r="AM402" s="492">
        <f t="shared" si="366"/>
        <v>540</v>
      </c>
      <c r="AN402" s="492">
        <f>IF(ISNUMBER(AM402),ROUND((AM402/'STUDENT PROFILE'!V15),1),AM402)</f>
        <v>90</v>
      </c>
      <c r="AO402" s="493" t="str">
        <f t="shared" si="373"/>
        <v>A2</v>
      </c>
      <c r="AP402" s="496">
        <f>IF(ISNUMBER(AN402),(SUM(AK19+AK83+AK147+AK211+AK275+AK339)/'STUDENT PROFILE'!V15),"EIOP")</f>
        <v>9</v>
      </c>
      <c r="AQ402" s="686"/>
      <c r="AR402" s="488">
        <f>'STUDENT PROFILE'!$A$15</f>
        <v>9</v>
      </c>
      <c r="AS402" s="489" t="str">
        <f>'STUDENT PROFILE'!$C$15</f>
        <v>Sourav</v>
      </c>
      <c r="AT402" s="490">
        <f>'STUDENT PROFILE'!$D$15</f>
        <v>2737</v>
      </c>
      <c r="AU402" s="491">
        <f>$BB$19</f>
        <v>87</v>
      </c>
      <c r="AV402" s="491">
        <f>$BB$83</f>
        <v>87</v>
      </c>
      <c r="AW402" s="491">
        <f>$BB$147</f>
        <v>87</v>
      </c>
      <c r="AX402" s="491">
        <f>$BB$211</f>
        <v>87</v>
      </c>
      <c r="AY402" s="491">
        <f>$BB$275</f>
        <v>87</v>
      </c>
      <c r="AZ402" s="488">
        <f>$BB$339</f>
        <v>87</v>
      </c>
      <c r="BA402" s="492">
        <f t="shared" si="374"/>
        <v>522</v>
      </c>
      <c r="BB402" s="492">
        <f>IF(ISNUMBER(BA402),ROUNDUP((BA402/'STUDENT PROFILE'!V15),0),BA402)</f>
        <v>87</v>
      </c>
      <c r="BC402" s="493" t="str">
        <f t="shared" si="375"/>
        <v>A2</v>
      </c>
      <c r="BD402" s="493">
        <f>IF(ISNUMBER(BB402),(SUM(BD19+BD83+BD147+BD211+BD275+BD339)/'STUDENT PROFILE'!V15),"EIOP")</f>
        <v>9</v>
      </c>
      <c r="BE402" s="686"/>
      <c r="BF402" s="488">
        <f>'STUDENT PROFILE'!$A$15</f>
        <v>9</v>
      </c>
      <c r="BG402" s="489" t="str">
        <f>'STUDENT PROFILE'!$C$15</f>
        <v>Sourav</v>
      </c>
      <c r="BH402" s="490">
        <f>'STUDENT PROFILE'!$D$15</f>
        <v>2737</v>
      </c>
      <c r="BI402" s="491">
        <f>$BP$19</f>
        <v>87</v>
      </c>
      <c r="BJ402" s="491">
        <f>$BP$83</f>
        <v>87</v>
      </c>
      <c r="BK402" s="491">
        <f>$BP$147</f>
        <v>87</v>
      </c>
      <c r="BL402" s="491">
        <f>$BP$211</f>
        <v>87</v>
      </c>
      <c r="BM402" s="491">
        <f>$BP$275</f>
        <v>87</v>
      </c>
      <c r="BN402" s="488">
        <f>$BP$339</f>
        <v>87</v>
      </c>
      <c r="BO402" s="492">
        <f t="shared" si="376"/>
        <v>522</v>
      </c>
      <c r="BP402" s="492">
        <f>IF(ISNUMBER(BO402),ROUNDUP((BO402/'STUDENT PROFILE'!V15),0),BO402)</f>
        <v>87</v>
      </c>
      <c r="BQ402" s="493" t="str">
        <f t="shared" si="377"/>
        <v>A2</v>
      </c>
      <c r="BR402" s="493">
        <f>IF(ISNUMBER(BP402),(SUM(BR19+BR83+BR147+BR211+BR275+BR339)/'STUDENT PROFILE'!V15),"EIOP")</f>
        <v>9</v>
      </c>
      <c r="BS402" s="686"/>
      <c r="BT402" s="488">
        <f>'STUDENT PROFILE'!$A$15</f>
        <v>9</v>
      </c>
      <c r="BU402" s="497" t="str">
        <f>'STUDENT PROFILE'!$C$15</f>
        <v>Sourav</v>
      </c>
      <c r="BV402" s="490">
        <f>'STUDENT PROFILE'!$D$15</f>
        <v>2737</v>
      </c>
      <c r="BW402" s="491">
        <f>$BY$19</f>
        <v>90</v>
      </c>
      <c r="BX402" s="491">
        <f>$BY$83</f>
        <v>113</v>
      </c>
      <c r="BY402" s="491">
        <f>$BY$147</f>
        <v>100</v>
      </c>
      <c r="BZ402" s="491">
        <f>$BY$211</f>
        <v>90</v>
      </c>
      <c r="CA402" s="491">
        <f>$BY$275</f>
        <v>113</v>
      </c>
      <c r="CB402" s="488">
        <f>$BY$339</f>
        <v>90</v>
      </c>
      <c r="CC402" s="492">
        <f t="shared" si="368"/>
        <v>596</v>
      </c>
      <c r="CD402" s="492">
        <f>IF(ISNUMBER(CC402),ROUNDUP((CC402/'STUDENT PROFILE'!V15),0),CC402)</f>
        <v>100</v>
      </c>
      <c r="CE402" s="493" t="str">
        <f t="shared" si="383"/>
        <v>A1</v>
      </c>
      <c r="CF402" s="496">
        <f>IF(ISNUMBER(CD402),(SUM(CA19+CA83+CA147+CA211+CA275+CA339)/'STUDENT PROFILE'!V15),"EIOP")</f>
        <v>9.5</v>
      </c>
      <c r="CG402" s="686"/>
      <c r="CH402" s="498">
        <f>'STUDENT PROFILE'!$A$15</f>
        <v>9</v>
      </c>
      <c r="CI402" s="489" t="str">
        <f>'STUDENT PROFILE'!$C$15</f>
        <v>Sourav</v>
      </c>
      <c r="CJ402" s="490">
        <f>'STUDENT PROFILE'!$D$15</f>
        <v>2737</v>
      </c>
      <c r="CK402" s="499">
        <f t="shared" si="380"/>
        <v>89</v>
      </c>
      <c r="CL402" s="491">
        <f>$CU$83</f>
        <v>96</v>
      </c>
      <c r="CM402" s="491">
        <f>$CU$147</f>
        <v>92</v>
      </c>
      <c r="CN402" s="491">
        <f>$CU$211</f>
        <v>87</v>
      </c>
      <c r="CO402" s="491">
        <f>$CU$275</f>
        <v>96</v>
      </c>
      <c r="CP402" s="488">
        <f>$CU$339</f>
        <v>89</v>
      </c>
      <c r="CQ402" s="492">
        <f t="shared" si="384"/>
        <v>549</v>
      </c>
      <c r="CR402" s="492">
        <f>IF(ISNUMBER(CQ402),ROUNDUP((CQ402/'STUDENT PROFILE'!V15),0),CQ402)</f>
        <v>92</v>
      </c>
      <c r="CS402" s="493" t="str">
        <f t="shared" si="381"/>
        <v>A1</v>
      </c>
      <c r="CT402" s="502">
        <f>ROUND(SUM(CF402,BR402,BD402,AP402,AB402,N402)/'STUDENT PROFILE'!V15,0)</f>
        <v>9</v>
      </c>
      <c r="CU402" s="503">
        <f t="shared" si="382"/>
        <v>5</v>
      </c>
      <c r="CV402" s="503">
        <v>17</v>
      </c>
      <c r="CW402" s="503">
        <v>18</v>
      </c>
      <c r="CX402" s="540"/>
      <c r="CY402" s="504"/>
      <c r="CZ402" s="505"/>
      <c r="DA402" s="487"/>
      <c r="DB402" s="506"/>
      <c r="DC402" s="506"/>
      <c r="DD402" s="506"/>
      <c r="DE402" s="486"/>
      <c r="DF402" s="506"/>
      <c r="DG402" s="506"/>
      <c r="DH402" s="506"/>
      <c r="DI402" s="486"/>
      <c r="DJ402" s="486"/>
      <c r="DK402" s="486"/>
      <c r="DL402" s="486"/>
    </row>
    <row r="403" spans="1:116" ht="15" customHeight="1">
      <c r="A403" s="686"/>
      <c r="B403" s="488">
        <f>'STUDENT PROFILE'!$A$16</f>
        <v>10</v>
      </c>
      <c r="C403" s="489" t="str">
        <f>'STUDENT PROFILE'!$C$16</f>
        <v>Ruchika</v>
      </c>
      <c r="D403" s="490">
        <f>'STUDENT PROFILE'!$D$16</f>
        <v>2738</v>
      </c>
      <c r="E403" s="491">
        <f t="shared" si="370"/>
        <v>87</v>
      </c>
      <c r="F403" s="491">
        <f t="shared" si="371"/>
        <v>87</v>
      </c>
      <c r="G403" s="491">
        <f t="shared" si="372"/>
        <v>69</v>
      </c>
      <c r="H403" s="491">
        <f>$L$212</f>
        <v>69</v>
      </c>
      <c r="I403" s="491">
        <f>$L$276</f>
        <v>87</v>
      </c>
      <c r="J403" s="488">
        <f>$L$340</f>
        <v>87</v>
      </c>
      <c r="K403" s="492">
        <f t="shared" si="362"/>
        <v>486</v>
      </c>
      <c r="L403" s="492">
        <f>IF(ISNUMBER(K403),ROUNDUP((K403/'STUDENT PROFILE'!V16),0),K403)</f>
        <v>81</v>
      </c>
      <c r="M403" s="493" t="str">
        <f t="shared" si="363"/>
        <v>A2</v>
      </c>
      <c r="N403" s="494">
        <f>IF(ISNUMBER(L403),(SUM(N20+N84+N148+N212+N276+N340)/'STUDENT PROFILE'!V16),"EIOP")</f>
        <v>8.6666666666666661</v>
      </c>
      <c r="O403" s="728"/>
      <c r="P403" s="488">
        <f>'STUDENT PROFILE'!$A$16</f>
        <v>10</v>
      </c>
      <c r="Q403" s="489" t="str">
        <f>'STUDENT PROFILE'!$C$16</f>
        <v>Ruchika</v>
      </c>
      <c r="R403" s="490">
        <f>'STUDENT PROFILE'!$D$16</f>
        <v>2738</v>
      </c>
      <c r="S403" s="491">
        <f>$Z$20</f>
        <v>87</v>
      </c>
      <c r="T403" s="491">
        <f>$Z$84</f>
        <v>87</v>
      </c>
      <c r="U403" s="491">
        <f>$Z$148</f>
        <v>87</v>
      </c>
      <c r="V403" s="491">
        <f>$Z$212</f>
        <v>87</v>
      </c>
      <c r="W403" s="491">
        <f>$Z$276</f>
        <v>87</v>
      </c>
      <c r="X403" s="488">
        <f>$Z$340</f>
        <v>87</v>
      </c>
      <c r="Y403" s="492">
        <f t="shared" si="364"/>
        <v>522</v>
      </c>
      <c r="Z403" s="495">
        <f>IF(ISNUMBER(Y403),ROUNDUP((Y403/'STUDENT PROFILE'!V16),0),Y403)</f>
        <v>87</v>
      </c>
      <c r="AA403" s="493" t="str">
        <f t="shared" si="365"/>
        <v>A2</v>
      </c>
      <c r="AB403" s="494">
        <f>IF(ISNUMBER(Z403),(SUM(AB20+AB84+AB148+AB212+AB276+AB340)/'STUDENT PROFILE'!V16),"EIOP")</f>
        <v>9</v>
      </c>
      <c r="AC403" s="686"/>
      <c r="AD403" s="488">
        <f>'STUDENT PROFILE'!$A$16</f>
        <v>10</v>
      </c>
      <c r="AE403" s="489" t="str">
        <f>'STUDENT PROFILE'!$C$16</f>
        <v>Ruchika</v>
      </c>
      <c r="AF403" s="490">
        <f>'STUDENT PROFILE'!$D$16</f>
        <v>2738</v>
      </c>
      <c r="AG403" s="491">
        <f>$AI$20</f>
        <v>90</v>
      </c>
      <c r="AH403" s="491">
        <f>$AI$84</f>
        <v>90</v>
      </c>
      <c r="AI403" s="491">
        <f>$AI$148</f>
        <v>90</v>
      </c>
      <c r="AJ403" s="491">
        <f>$AI$212</f>
        <v>90</v>
      </c>
      <c r="AK403" s="491">
        <f>$AI$276</f>
        <v>90</v>
      </c>
      <c r="AL403" s="488">
        <f>$AI$340</f>
        <v>90</v>
      </c>
      <c r="AM403" s="492">
        <f t="shared" si="366"/>
        <v>540</v>
      </c>
      <c r="AN403" s="492">
        <f>IF(ISNUMBER(AM403),ROUND((AM403/'STUDENT PROFILE'!V16),1),AM403)</f>
        <v>90</v>
      </c>
      <c r="AO403" s="493" t="str">
        <f t="shared" si="373"/>
        <v>A2</v>
      </c>
      <c r="AP403" s="496">
        <f>IF(ISNUMBER(AN403),(SUM(AK20+AK84+AK148+AK212+AK276+AK340)/'STUDENT PROFILE'!V16),"EIOP")</f>
        <v>9</v>
      </c>
      <c r="AQ403" s="686"/>
      <c r="AR403" s="488">
        <f>'STUDENT PROFILE'!$A$16</f>
        <v>10</v>
      </c>
      <c r="AS403" s="489" t="str">
        <f>'STUDENT PROFILE'!$C$16</f>
        <v>Ruchika</v>
      </c>
      <c r="AT403" s="490">
        <f>'STUDENT PROFILE'!$D$16</f>
        <v>2738</v>
      </c>
      <c r="AU403" s="491">
        <f>$BB$20</f>
        <v>87</v>
      </c>
      <c r="AV403" s="491">
        <f>$BB$84</f>
        <v>87</v>
      </c>
      <c r="AW403" s="491">
        <f>$BB$148</f>
        <v>87</v>
      </c>
      <c r="AX403" s="491">
        <f>$BB$212</f>
        <v>87</v>
      </c>
      <c r="AY403" s="491">
        <f>$BB$276</f>
        <v>87</v>
      </c>
      <c r="AZ403" s="488">
        <f>$BB$340</f>
        <v>87</v>
      </c>
      <c r="BA403" s="492">
        <f t="shared" si="374"/>
        <v>522</v>
      </c>
      <c r="BB403" s="492">
        <f>IF(ISNUMBER(BA403),ROUNDUP((BA403/'STUDENT PROFILE'!V16),0),BA403)</f>
        <v>87</v>
      </c>
      <c r="BC403" s="493" t="str">
        <f t="shared" si="375"/>
        <v>A2</v>
      </c>
      <c r="BD403" s="493">
        <f>IF(ISNUMBER(BB403),(SUM(BD20+BD84+BD148+BD212+BD276+BD340)/'STUDENT PROFILE'!V16),"EIOP")</f>
        <v>9</v>
      </c>
      <c r="BE403" s="686"/>
      <c r="BF403" s="488">
        <f>'STUDENT PROFILE'!$A$16</f>
        <v>10</v>
      </c>
      <c r="BG403" s="489" t="str">
        <f>'STUDENT PROFILE'!$C$16</f>
        <v>Ruchika</v>
      </c>
      <c r="BH403" s="490">
        <f>'STUDENT PROFILE'!$D$16</f>
        <v>2738</v>
      </c>
      <c r="BI403" s="491">
        <f>$BP$20</f>
        <v>87</v>
      </c>
      <c r="BJ403" s="491">
        <f>$BP$84</f>
        <v>87</v>
      </c>
      <c r="BK403" s="491">
        <f>$BP$148</f>
        <v>87</v>
      </c>
      <c r="BL403" s="491">
        <f>$BP$212</f>
        <v>87</v>
      </c>
      <c r="BM403" s="491">
        <f>$BP$276</f>
        <v>87</v>
      </c>
      <c r="BN403" s="488">
        <f>$BP$340</f>
        <v>87</v>
      </c>
      <c r="BO403" s="492">
        <f t="shared" si="376"/>
        <v>522</v>
      </c>
      <c r="BP403" s="492">
        <f>IF(ISNUMBER(BO403),ROUNDUP((BO403/'STUDENT PROFILE'!V16),0),BO403)</f>
        <v>87</v>
      </c>
      <c r="BQ403" s="493" t="str">
        <f t="shared" si="377"/>
        <v>A2</v>
      </c>
      <c r="BR403" s="493">
        <f>IF(ISNUMBER(BP403),(SUM(BR20+BR84+BR148+BR212+BR276+BR340)/'STUDENT PROFILE'!V16),"EIOP")</f>
        <v>9</v>
      </c>
      <c r="BS403" s="686"/>
      <c r="BT403" s="488">
        <f>'STUDENT PROFILE'!$A$16</f>
        <v>10</v>
      </c>
      <c r="BU403" s="497" t="str">
        <f>'STUDENT PROFILE'!$C$16</f>
        <v>Ruchika</v>
      </c>
      <c r="BV403" s="490">
        <f>'STUDENT PROFILE'!$D$16</f>
        <v>2738</v>
      </c>
      <c r="BW403" s="491">
        <f>$BY$20</f>
        <v>90</v>
      </c>
      <c r="BX403" s="491">
        <f>$BY$84</f>
        <v>113</v>
      </c>
      <c r="BY403" s="491">
        <f>$BY$148</f>
        <v>100</v>
      </c>
      <c r="BZ403" s="491">
        <f>$BY$212</f>
        <v>90</v>
      </c>
      <c r="CA403" s="491">
        <f>$BY$276</f>
        <v>113</v>
      </c>
      <c r="CB403" s="488">
        <f>$BY$340</f>
        <v>90</v>
      </c>
      <c r="CC403" s="492">
        <f t="shared" si="368"/>
        <v>596</v>
      </c>
      <c r="CD403" s="492">
        <f>IF(ISNUMBER(CC403),ROUNDUP((CC403/'STUDENT PROFILE'!V16),0),CC403)</f>
        <v>100</v>
      </c>
      <c r="CE403" s="493" t="str">
        <f t="shared" si="383"/>
        <v>A1</v>
      </c>
      <c r="CF403" s="496">
        <f>IF(ISNUMBER(CD403),(SUM(CA20+CA84+CA148+CA212+CA276+CA340)/'STUDENT PROFILE'!V16),"EIOP")</f>
        <v>9.5</v>
      </c>
      <c r="CG403" s="686"/>
      <c r="CH403" s="498">
        <f>'STUDENT PROFILE'!$A$16</f>
        <v>10</v>
      </c>
      <c r="CI403" s="489" t="str">
        <f>'STUDENT PROFILE'!$C$16</f>
        <v>Ruchika</v>
      </c>
      <c r="CJ403" s="490">
        <f>'STUDENT PROFILE'!$D$16</f>
        <v>2738</v>
      </c>
      <c r="CK403" s="499">
        <f t="shared" si="380"/>
        <v>89</v>
      </c>
      <c r="CL403" s="491">
        <f>$CU$84</f>
        <v>96</v>
      </c>
      <c r="CM403" s="491">
        <f>$CU$148</f>
        <v>92</v>
      </c>
      <c r="CN403" s="491">
        <f>$CU$212</f>
        <v>87</v>
      </c>
      <c r="CO403" s="491">
        <f>$CU$276</f>
        <v>96</v>
      </c>
      <c r="CP403" s="488">
        <f>$CU$340</f>
        <v>89</v>
      </c>
      <c r="CQ403" s="492">
        <f t="shared" si="384"/>
        <v>549</v>
      </c>
      <c r="CR403" s="492">
        <f>IF(ISNUMBER(CQ403),ROUNDUP((CQ403/'STUDENT PROFILE'!V16),0),CQ403)</f>
        <v>92</v>
      </c>
      <c r="CS403" s="493" t="str">
        <f t="shared" si="381"/>
        <v>A1</v>
      </c>
      <c r="CT403" s="502">
        <f>ROUND(SUM(CF403,BR403,BD403,AP403,AB403,N403)/'STUDENT PROFILE'!V16,0)</f>
        <v>9</v>
      </c>
      <c r="CU403" s="503">
        <f t="shared" si="382"/>
        <v>5</v>
      </c>
      <c r="CV403" s="503">
        <v>19</v>
      </c>
      <c r="CW403" s="503">
        <v>20</v>
      </c>
      <c r="CX403" s="540"/>
      <c r="CY403" s="504"/>
      <c r="CZ403" s="505"/>
      <c r="DA403" s="487"/>
      <c r="DB403" s="506"/>
      <c r="DC403" s="506"/>
      <c r="DD403" s="506"/>
      <c r="DE403" s="486"/>
      <c r="DF403" s="506"/>
      <c r="DG403" s="506"/>
      <c r="DH403" s="506"/>
      <c r="DI403" s="486"/>
      <c r="DJ403" s="486"/>
      <c r="DK403" s="486"/>
      <c r="DL403" s="486"/>
    </row>
    <row r="404" spans="1:116" ht="15" customHeight="1">
      <c r="A404" s="686"/>
      <c r="B404" s="488">
        <f>'STUDENT PROFILE'!$A$17</f>
        <v>11</v>
      </c>
      <c r="C404" s="489" t="str">
        <f>'STUDENT PROFILE'!$C$17</f>
        <v>Hitesh Kumar</v>
      </c>
      <c r="D404" s="490">
        <f>'STUDENT PROFILE'!$D$17</f>
        <v>2739</v>
      </c>
      <c r="E404" s="491">
        <f t="shared" si="370"/>
        <v>80</v>
      </c>
      <c r="F404" s="491">
        <f t="shared" si="371"/>
        <v>80</v>
      </c>
      <c r="G404" s="491">
        <f t="shared" si="372"/>
        <v>64</v>
      </c>
      <c r="H404" s="491">
        <f>$L$213</f>
        <v>64</v>
      </c>
      <c r="I404" s="491">
        <f>$L$277</f>
        <v>80</v>
      </c>
      <c r="J404" s="488">
        <f>$L$341</f>
        <v>80</v>
      </c>
      <c r="K404" s="492">
        <f t="shared" si="362"/>
        <v>448</v>
      </c>
      <c r="L404" s="492">
        <f>IF(ISNUMBER(K404),ROUNDUP((K404/'STUDENT PROFILE'!V17),0),K404)</f>
        <v>75</v>
      </c>
      <c r="M404" s="493" t="str">
        <f t="shared" si="363"/>
        <v>B1</v>
      </c>
      <c r="N404" s="494">
        <f>IF(ISNUMBER(L404),(SUM(N21+N85+N149+N213+N277+N341)/'STUDENT PROFILE'!V17),"EIOP")</f>
        <v>7.833333333333333</v>
      </c>
      <c r="O404" s="728"/>
      <c r="P404" s="488">
        <f>'STUDENT PROFILE'!$A$17</f>
        <v>11</v>
      </c>
      <c r="Q404" s="489" t="str">
        <f>'STUDENT PROFILE'!$C$17</f>
        <v>Hitesh Kumar</v>
      </c>
      <c r="R404" s="490">
        <f>'STUDENT PROFILE'!$D$17</f>
        <v>2739</v>
      </c>
      <c r="S404" s="491">
        <f>$Z$21</f>
        <v>80</v>
      </c>
      <c r="T404" s="491">
        <f>$Z$85</f>
        <v>80</v>
      </c>
      <c r="U404" s="491">
        <f>$Z$149</f>
        <v>80</v>
      </c>
      <c r="V404" s="491">
        <f>$Z$213</f>
        <v>80</v>
      </c>
      <c r="W404" s="491">
        <f>$Z$277</f>
        <v>80</v>
      </c>
      <c r="X404" s="488">
        <f>$Z$341</f>
        <v>80</v>
      </c>
      <c r="Y404" s="492">
        <f t="shared" si="364"/>
        <v>480</v>
      </c>
      <c r="Z404" s="495">
        <f>IF(ISNUMBER(Y404),ROUNDUP((Y404/'STUDENT PROFILE'!V17),0),Y404)</f>
        <v>80</v>
      </c>
      <c r="AA404" s="493" t="str">
        <f t="shared" si="365"/>
        <v>B1</v>
      </c>
      <c r="AB404" s="494">
        <f>IF(ISNUMBER(Z404),(SUM(AB21+AB85+AB149+AB213+AB277+AB341)/'STUDENT PROFILE'!V17),"EIOP")</f>
        <v>8</v>
      </c>
      <c r="AC404" s="686"/>
      <c r="AD404" s="488">
        <f>'STUDENT PROFILE'!$A$17</f>
        <v>11</v>
      </c>
      <c r="AE404" s="489" t="str">
        <f>'STUDENT PROFILE'!$C$17</f>
        <v>Hitesh Kumar</v>
      </c>
      <c r="AF404" s="490">
        <f>'STUDENT PROFILE'!$D$17</f>
        <v>2739</v>
      </c>
      <c r="AG404" s="491">
        <f>$AI$21</f>
        <v>80</v>
      </c>
      <c r="AH404" s="491">
        <f>$AI$85</f>
        <v>80</v>
      </c>
      <c r="AI404" s="491">
        <f>$AI$149</f>
        <v>80</v>
      </c>
      <c r="AJ404" s="491">
        <f>$AI$213</f>
        <v>80</v>
      </c>
      <c r="AK404" s="491">
        <f>$AI$277</f>
        <v>80</v>
      </c>
      <c r="AL404" s="488">
        <f>$AI$341</f>
        <v>80</v>
      </c>
      <c r="AM404" s="492">
        <f t="shared" si="366"/>
        <v>480</v>
      </c>
      <c r="AN404" s="492">
        <f>IF(ISNUMBER(AM404),ROUND((AM404/'STUDENT PROFILE'!V17),1),AM404)</f>
        <v>80</v>
      </c>
      <c r="AO404" s="493" t="str">
        <f t="shared" si="373"/>
        <v>B1</v>
      </c>
      <c r="AP404" s="496">
        <f>IF(ISNUMBER(AN404),(SUM(AK21+AK85+AK149+AK213+AK277+AK341)/'STUDENT PROFILE'!V17),"EIOP")</f>
        <v>8</v>
      </c>
      <c r="AQ404" s="686"/>
      <c r="AR404" s="488">
        <f>'STUDENT PROFILE'!$A$17</f>
        <v>11</v>
      </c>
      <c r="AS404" s="489" t="str">
        <f>'STUDENT PROFILE'!$C$17</f>
        <v>Hitesh Kumar</v>
      </c>
      <c r="AT404" s="490">
        <f>'STUDENT PROFILE'!$D$17</f>
        <v>2739</v>
      </c>
      <c r="AU404" s="491">
        <f>$BB$21</f>
        <v>80</v>
      </c>
      <c r="AV404" s="491">
        <f>$BB$85</f>
        <v>80</v>
      </c>
      <c r="AW404" s="491">
        <f>$BB$149</f>
        <v>80</v>
      </c>
      <c r="AX404" s="491">
        <f>$BB$213</f>
        <v>80</v>
      </c>
      <c r="AY404" s="491">
        <f>$BB$277</f>
        <v>80</v>
      </c>
      <c r="AZ404" s="488">
        <f>$BB$341</f>
        <v>80</v>
      </c>
      <c r="BA404" s="492">
        <f t="shared" si="374"/>
        <v>480</v>
      </c>
      <c r="BB404" s="492">
        <f>IF(ISNUMBER(BA404),ROUNDUP((BA404/'STUDENT PROFILE'!V17),0),BA404)</f>
        <v>80</v>
      </c>
      <c r="BC404" s="493" t="str">
        <f t="shared" si="375"/>
        <v>B1</v>
      </c>
      <c r="BD404" s="493">
        <f>IF(ISNUMBER(BB404),(SUM(BD21+BD85+BD149+BD213+BD277+BD341)/'STUDENT PROFILE'!V17),"EIOP")</f>
        <v>8</v>
      </c>
      <c r="BE404" s="686"/>
      <c r="BF404" s="488">
        <f>'STUDENT PROFILE'!$A$17</f>
        <v>11</v>
      </c>
      <c r="BG404" s="489" t="str">
        <f>'STUDENT PROFILE'!$C$17</f>
        <v>Hitesh Kumar</v>
      </c>
      <c r="BH404" s="490">
        <f>'STUDENT PROFILE'!$D$17</f>
        <v>2739</v>
      </c>
      <c r="BI404" s="491">
        <f>$BP$21</f>
        <v>80</v>
      </c>
      <c r="BJ404" s="491">
        <f>$BP$85</f>
        <v>80</v>
      </c>
      <c r="BK404" s="491">
        <f>$BP$149</f>
        <v>80</v>
      </c>
      <c r="BL404" s="491">
        <f>$BP$213</f>
        <v>80</v>
      </c>
      <c r="BM404" s="491">
        <f>$BP$277</f>
        <v>80</v>
      </c>
      <c r="BN404" s="488">
        <f>$BP$341</f>
        <v>80</v>
      </c>
      <c r="BO404" s="492">
        <f t="shared" si="376"/>
        <v>480</v>
      </c>
      <c r="BP404" s="492">
        <f>IF(ISNUMBER(BO404),ROUNDUP((BO404/'STUDENT PROFILE'!V17),0),BO404)</f>
        <v>80</v>
      </c>
      <c r="BQ404" s="493" t="str">
        <f t="shared" si="377"/>
        <v>B1</v>
      </c>
      <c r="BR404" s="493">
        <f>IF(ISNUMBER(BP404),(SUM(BR21+BR85+BR149+BR213+BR277+BR341)/'STUDENT PROFILE'!V17),"EIOP")</f>
        <v>8</v>
      </c>
      <c r="BS404" s="686"/>
      <c r="BT404" s="488">
        <f>'STUDENT PROFILE'!$A$17</f>
        <v>11</v>
      </c>
      <c r="BU404" s="497" t="str">
        <f>'STUDENT PROFILE'!$C$17</f>
        <v>Hitesh Kumar</v>
      </c>
      <c r="BV404" s="490">
        <f>'STUDENT PROFILE'!$D$17</f>
        <v>2739</v>
      </c>
      <c r="BW404" s="491">
        <f>$BY$21</f>
        <v>80</v>
      </c>
      <c r="BX404" s="491">
        <f>$BY$85</f>
        <v>100</v>
      </c>
      <c r="BY404" s="491">
        <f>$BY$149</f>
        <v>89</v>
      </c>
      <c r="BZ404" s="491">
        <f>$BY$213</f>
        <v>80</v>
      </c>
      <c r="CA404" s="491">
        <f>$BY$277</f>
        <v>100</v>
      </c>
      <c r="CB404" s="488">
        <f>$BY$341</f>
        <v>80</v>
      </c>
      <c r="CC404" s="492">
        <f t="shared" si="368"/>
        <v>529</v>
      </c>
      <c r="CD404" s="492">
        <f>IF(ISNUMBER(CC404),ROUNDUP((CC404/'STUDENT PROFILE'!V17),0),CC404)</f>
        <v>89</v>
      </c>
      <c r="CE404" s="493" t="str">
        <f t="shared" si="383"/>
        <v>A2</v>
      </c>
      <c r="CF404" s="496">
        <f>IF(ISNUMBER(CD404),(SUM(CA21+CA85+CA149+CA213+CA277+CA341)/'STUDENT PROFILE'!V17),"EIOP")</f>
        <v>8.8333333333333339</v>
      </c>
      <c r="CG404" s="686"/>
      <c r="CH404" s="498">
        <f>'STUDENT PROFILE'!$A$17</f>
        <v>11</v>
      </c>
      <c r="CI404" s="489" t="str">
        <f>'STUDENT PROFILE'!$C$17</f>
        <v>Hitesh Kumar</v>
      </c>
      <c r="CJ404" s="490">
        <f>'STUDENT PROFILE'!$D$17</f>
        <v>2739</v>
      </c>
      <c r="CK404" s="499">
        <f t="shared" si="380"/>
        <v>80</v>
      </c>
      <c r="CL404" s="491">
        <f>$CU$85</f>
        <v>86</v>
      </c>
      <c r="CM404" s="491">
        <f>$CU$149</f>
        <v>83</v>
      </c>
      <c r="CN404" s="491">
        <f>$CU$213</f>
        <v>79</v>
      </c>
      <c r="CO404" s="491">
        <f>$CU$277</f>
        <v>86</v>
      </c>
      <c r="CP404" s="488">
        <f>$CU$341</f>
        <v>80</v>
      </c>
      <c r="CQ404" s="492">
        <f t="shared" si="384"/>
        <v>494</v>
      </c>
      <c r="CR404" s="492">
        <f>IF(ISNUMBER(CQ404),ROUNDUP((CQ404/'STUDENT PROFILE'!V17),0),CQ404)</f>
        <v>83</v>
      </c>
      <c r="CS404" s="493" t="str">
        <f t="shared" si="381"/>
        <v>A2</v>
      </c>
      <c r="CT404" s="502">
        <f>ROUND(SUM(CF404,BR404,BD404,AP404,AB404,N404)/'STUDENT PROFILE'!V17,0)</f>
        <v>8</v>
      </c>
      <c r="CU404" s="503">
        <f t="shared" si="382"/>
        <v>10</v>
      </c>
      <c r="CV404" s="503">
        <v>21</v>
      </c>
      <c r="CW404" s="503">
        <v>22</v>
      </c>
      <c r="CX404" s="540"/>
      <c r="CY404" s="504"/>
      <c r="CZ404" s="505"/>
      <c r="DA404" s="487"/>
      <c r="DB404" s="506"/>
      <c r="DC404" s="506"/>
      <c r="DD404" s="506"/>
      <c r="DE404" s="486"/>
      <c r="DF404" s="506"/>
      <c r="DG404" s="506"/>
      <c r="DH404" s="506"/>
      <c r="DI404" s="486"/>
      <c r="DJ404" s="486"/>
      <c r="DK404" s="486"/>
      <c r="DL404" s="486"/>
    </row>
    <row r="405" spans="1:116" ht="15" customHeight="1">
      <c r="A405" s="686"/>
      <c r="B405" s="488">
        <f>'STUDENT PROFILE'!$A$18</f>
        <v>12</v>
      </c>
      <c r="C405" s="489" t="str">
        <f>'STUDENT PROFILE'!$C$18</f>
        <v>Ankit Yadav</v>
      </c>
      <c r="D405" s="490">
        <f>'STUDENT PROFILE'!$D$18</f>
        <v>2740</v>
      </c>
      <c r="E405" s="491">
        <f t="shared" si="370"/>
        <v>80</v>
      </c>
      <c r="F405" s="491">
        <f t="shared" si="371"/>
        <v>80</v>
      </c>
      <c r="G405" s="491">
        <f t="shared" si="372"/>
        <v>64</v>
      </c>
      <c r="H405" s="491">
        <f>$L$214</f>
        <v>64</v>
      </c>
      <c r="I405" s="491">
        <f>$L$278</f>
        <v>80</v>
      </c>
      <c r="J405" s="488">
        <f>$L$342</f>
        <v>80</v>
      </c>
      <c r="K405" s="492">
        <f t="shared" si="362"/>
        <v>448</v>
      </c>
      <c r="L405" s="492">
        <f>IF(ISNUMBER(K405),ROUNDUP((K405/'STUDENT PROFILE'!V18),0),K405)</f>
        <v>75</v>
      </c>
      <c r="M405" s="493" t="str">
        <f t="shared" si="363"/>
        <v>B1</v>
      </c>
      <c r="N405" s="494">
        <f>IF(ISNUMBER(L405),(SUM(N22+N86+N150+N214+N278+N342)/'STUDENT PROFILE'!V18),"EIOP")</f>
        <v>7.833333333333333</v>
      </c>
      <c r="O405" s="728"/>
      <c r="P405" s="488">
        <f>'STUDENT PROFILE'!$A$18</f>
        <v>12</v>
      </c>
      <c r="Q405" s="489" t="str">
        <f>'STUDENT PROFILE'!$C$18</f>
        <v>Ankit Yadav</v>
      </c>
      <c r="R405" s="490">
        <f>'STUDENT PROFILE'!$D$18</f>
        <v>2740</v>
      </c>
      <c r="S405" s="491">
        <f>$Z$22</f>
        <v>80</v>
      </c>
      <c r="T405" s="491">
        <f>$Z$86</f>
        <v>80</v>
      </c>
      <c r="U405" s="491">
        <f>$Z$150</f>
        <v>80</v>
      </c>
      <c r="V405" s="491">
        <f>$Z$214</f>
        <v>80</v>
      </c>
      <c r="W405" s="491">
        <f>$Z$278</f>
        <v>80</v>
      </c>
      <c r="X405" s="488">
        <f>$Z$342</f>
        <v>80</v>
      </c>
      <c r="Y405" s="492">
        <f t="shared" si="364"/>
        <v>480</v>
      </c>
      <c r="Z405" s="495">
        <f>IF(ISNUMBER(Y405),ROUNDUP((Y405/'STUDENT PROFILE'!V18),0),Y405)</f>
        <v>80</v>
      </c>
      <c r="AA405" s="493" t="str">
        <f t="shared" si="365"/>
        <v>B1</v>
      </c>
      <c r="AB405" s="494">
        <f>IF(ISNUMBER(Z405),(SUM(AB22+AB86+AB150+AB214+AB278+AB342)/'STUDENT PROFILE'!V18),"EIOP")</f>
        <v>8</v>
      </c>
      <c r="AC405" s="686"/>
      <c r="AD405" s="488">
        <f>'STUDENT PROFILE'!$A$18</f>
        <v>12</v>
      </c>
      <c r="AE405" s="489" t="str">
        <f>'STUDENT PROFILE'!$C$18</f>
        <v>Ankit Yadav</v>
      </c>
      <c r="AF405" s="490">
        <f>'STUDENT PROFILE'!$D$18</f>
        <v>2740</v>
      </c>
      <c r="AG405" s="491">
        <f>$AI$22</f>
        <v>80</v>
      </c>
      <c r="AH405" s="491">
        <f>$AI$86</f>
        <v>80</v>
      </c>
      <c r="AI405" s="491">
        <f>$AI$150</f>
        <v>80</v>
      </c>
      <c r="AJ405" s="491">
        <f>$AI$214</f>
        <v>80</v>
      </c>
      <c r="AK405" s="491">
        <f>$AI$278</f>
        <v>80</v>
      </c>
      <c r="AL405" s="488">
        <f>$AI$342</f>
        <v>80</v>
      </c>
      <c r="AM405" s="492">
        <f t="shared" si="366"/>
        <v>480</v>
      </c>
      <c r="AN405" s="492">
        <f>IF(ISNUMBER(AM405),ROUND((AM405/'STUDENT PROFILE'!V18),1),AM405)</f>
        <v>80</v>
      </c>
      <c r="AO405" s="493" t="str">
        <f t="shared" si="373"/>
        <v>B1</v>
      </c>
      <c r="AP405" s="496">
        <f>IF(ISNUMBER(AN405),(SUM(AK22+AK86+AK150+AK214+AK278+AK342)/'STUDENT PROFILE'!V18),"EIOP")</f>
        <v>8</v>
      </c>
      <c r="AQ405" s="686"/>
      <c r="AR405" s="488">
        <f>'STUDENT PROFILE'!$A$18</f>
        <v>12</v>
      </c>
      <c r="AS405" s="489" t="str">
        <f>'STUDENT PROFILE'!$C$18</f>
        <v>Ankit Yadav</v>
      </c>
      <c r="AT405" s="490">
        <f>'STUDENT PROFILE'!$D$18</f>
        <v>2740</v>
      </c>
      <c r="AU405" s="491">
        <f>$BB$22</f>
        <v>80</v>
      </c>
      <c r="AV405" s="491">
        <f>$BB$86</f>
        <v>80</v>
      </c>
      <c r="AW405" s="491">
        <f>$BB$150</f>
        <v>80</v>
      </c>
      <c r="AX405" s="491">
        <f>$BB$214</f>
        <v>80</v>
      </c>
      <c r="AY405" s="491">
        <f>$BB$278</f>
        <v>80</v>
      </c>
      <c r="AZ405" s="488">
        <f>$BB$342</f>
        <v>80</v>
      </c>
      <c r="BA405" s="492">
        <f t="shared" si="374"/>
        <v>480</v>
      </c>
      <c r="BB405" s="492">
        <f>IF(ISNUMBER(BA405),ROUNDUP((BA405/'STUDENT PROFILE'!V18),0),BA405)</f>
        <v>80</v>
      </c>
      <c r="BC405" s="493" t="str">
        <f t="shared" si="375"/>
        <v>B1</v>
      </c>
      <c r="BD405" s="493">
        <f>IF(ISNUMBER(BB405),(SUM(BD22+BD86+BD150+BD214+BD278+BD342)/'STUDENT PROFILE'!V18),"EIOP")</f>
        <v>8</v>
      </c>
      <c r="BE405" s="686"/>
      <c r="BF405" s="488">
        <f>'STUDENT PROFILE'!$A$18</f>
        <v>12</v>
      </c>
      <c r="BG405" s="489" t="str">
        <f>'STUDENT PROFILE'!$C$18</f>
        <v>Ankit Yadav</v>
      </c>
      <c r="BH405" s="490">
        <f>'STUDENT PROFILE'!$D$18</f>
        <v>2740</v>
      </c>
      <c r="BI405" s="491">
        <f>$BP$22</f>
        <v>80</v>
      </c>
      <c r="BJ405" s="491">
        <f>$BP$86</f>
        <v>80</v>
      </c>
      <c r="BK405" s="491">
        <f>$BP$150</f>
        <v>80</v>
      </c>
      <c r="BL405" s="491">
        <f>$BP$214</f>
        <v>80</v>
      </c>
      <c r="BM405" s="491">
        <f>$BP$278</f>
        <v>80</v>
      </c>
      <c r="BN405" s="488">
        <f>$BP$342</f>
        <v>80</v>
      </c>
      <c r="BO405" s="492">
        <f t="shared" si="376"/>
        <v>480</v>
      </c>
      <c r="BP405" s="492">
        <f>IF(ISNUMBER(BO405),ROUNDUP((BO405/'STUDENT PROFILE'!V18),0),BO405)</f>
        <v>80</v>
      </c>
      <c r="BQ405" s="493" t="str">
        <f t="shared" si="377"/>
        <v>B1</v>
      </c>
      <c r="BR405" s="493">
        <f>IF(ISNUMBER(BP405),(SUM(BR22+BR86+BR150+BR214+BR278+BR342)/'STUDENT PROFILE'!V18),"EIOP")</f>
        <v>8</v>
      </c>
      <c r="BS405" s="686"/>
      <c r="BT405" s="488">
        <f>'STUDENT PROFILE'!$A$18</f>
        <v>12</v>
      </c>
      <c r="BU405" s="497" t="str">
        <f>'STUDENT PROFILE'!$C$18</f>
        <v>Ankit Yadav</v>
      </c>
      <c r="BV405" s="490">
        <f>'STUDENT PROFILE'!$D$18</f>
        <v>2740</v>
      </c>
      <c r="BW405" s="491">
        <f>$BY$22</f>
        <v>80</v>
      </c>
      <c r="BX405" s="491">
        <f>$BY$86</f>
        <v>100</v>
      </c>
      <c r="BY405" s="491">
        <f>$BY$150</f>
        <v>89</v>
      </c>
      <c r="BZ405" s="491">
        <f>$BY$214</f>
        <v>80</v>
      </c>
      <c r="CA405" s="491">
        <f>$BY$278</f>
        <v>100</v>
      </c>
      <c r="CB405" s="488">
        <f>$BY$342</f>
        <v>80</v>
      </c>
      <c r="CC405" s="492">
        <f t="shared" si="368"/>
        <v>529</v>
      </c>
      <c r="CD405" s="492">
        <f>IF(ISNUMBER(CC405),ROUNDUP((CC405/'STUDENT PROFILE'!V18),0),CC405)</f>
        <v>89</v>
      </c>
      <c r="CE405" s="493" t="str">
        <f t="shared" si="383"/>
        <v>A2</v>
      </c>
      <c r="CF405" s="496">
        <f>IF(ISNUMBER(CD405),(SUM(CA22+CA86+CA150+CA214+CA278+CA342)/'STUDENT PROFILE'!V18),"EIOP")</f>
        <v>8.8333333333333339</v>
      </c>
      <c r="CG405" s="686"/>
      <c r="CH405" s="498">
        <f>'STUDENT PROFILE'!$A$18</f>
        <v>12</v>
      </c>
      <c r="CI405" s="489" t="str">
        <f>'STUDENT PROFILE'!$C$18</f>
        <v>Ankit Yadav</v>
      </c>
      <c r="CJ405" s="490">
        <f>'STUDENT PROFILE'!$D$18</f>
        <v>2740</v>
      </c>
      <c r="CK405" s="499">
        <f t="shared" si="380"/>
        <v>80</v>
      </c>
      <c r="CL405" s="491">
        <f>$CU$86</f>
        <v>86</v>
      </c>
      <c r="CM405" s="491">
        <f>$CU$150</f>
        <v>83</v>
      </c>
      <c r="CN405" s="491">
        <f>$CU$214</f>
        <v>79</v>
      </c>
      <c r="CO405" s="491">
        <f>$CU$278</f>
        <v>86</v>
      </c>
      <c r="CP405" s="488">
        <f>$CU$342</f>
        <v>80</v>
      </c>
      <c r="CQ405" s="492">
        <f t="shared" si="384"/>
        <v>494</v>
      </c>
      <c r="CR405" s="492">
        <f>IF(ISNUMBER(CQ405),ROUNDUP((CQ405/'STUDENT PROFILE'!V18),0),CQ405)</f>
        <v>83</v>
      </c>
      <c r="CS405" s="493" t="str">
        <f t="shared" si="381"/>
        <v>A2</v>
      </c>
      <c r="CT405" s="502">
        <f>ROUND(SUM(CF405,BR405,BD405,AP405,AB405,N405)/'STUDENT PROFILE'!V18,0)</f>
        <v>8</v>
      </c>
      <c r="CU405" s="503">
        <f t="shared" si="382"/>
        <v>10</v>
      </c>
      <c r="CV405" s="503">
        <v>23</v>
      </c>
      <c r="CW405" s="503">
        <v>24</v>
      </c>
      <c r="CX405" s="540"/>
      <c r="CY405" s="504"/>
      <c r="CZ405" s="505"/>
      <c r="DA405" s="487"/>
      <c r="DB405" s="506"/>
      <c r="DC405" s="506"/>
      <c r="DD405" s="506"/>
      <c r="DE405" s="486"/>
      <c r="DF405" s="506"/>
      <c r="DG405" s="506"/>
      <c r="DH405" s="506"/>
      <c r="DI405" s="486"/>
      <c r="DJ405" s="486"/>
      <c r="DK405" s="486"/>
      <c r="DL405" s="486"/>
    </row>
    <row r="406" spans="1:116" ht="15" customHeight="1">
      <c r="A406" s="686"/>
      <c r="B406" s="488">
        <f>'STUDENT PROFILE'!$A$19</f>
        <v>13</v>
      </c>
      <c r="C406" s="489" t="str">
        <f>'STUDENT PROFILE'!$C$19</f>
        <v>Kuldeep</v>
      </c>
      <c r="D406" s="490">
        <f>'STUDENT PROFILE'!$D$19</f>
        <v>2741</v>
      </c>
      <c r="E406" s="491">
        <f t="shared" si="370"/>
        <v>80</v>
      </c>
      <c r="F406" s="491">
        <f t="shared" si="371"/>
        <v>80</v>
      </c>
      <c r="G406" s="491">
        <f t="shared" si="372"/>
        <v>64</v>
      </c>
      <c r="H406" s="491">
        <f>$L$215</f>
        <v>64</v>
      </c>
      <c r="I406" s="491">
        <f>$L$279</f>
        <v>80</v>
      </c>
      <c r="J406" s="488">
        <f>$L$343</f>
        <v>80</v>
      </c>
      <c r="K406" s="492">
        <f t="shared" si="362"/>
        <v>448</v>
      </c>
      <c r="L406" s="492">
        <f>IF(ISNUMBER(K406),ROUNDUP((K406/'STUDENT PROFILE'!V19),0),K406)</f>
        <v>75</v>
      </c>
      <c r="M406" s="493" t="str">
        <f t="shared" si="363"/>
        <v>B1</v>
      </c>
      <c r="N406" s="494">
        <f>IF(ISNUMBER(L406),(SUM(N23+N87+N151+N215+N279+N343)/'STUDENT PROFILE'!V19),"EIOP")</f>
        <v>7.833333333333333</v>
      </c>
      <c r="O406" s="728"/>
      <c r="P406" s="488">
        <f>'STUDENT PROFILE'!$A$19</f>
        <v>13</v>
      </c>
      <c r="Q406" s="489" t="str">
        <f>'STUDENT PROFILE'!$C$19</f>
        <v>Kuldeep</v>
      </c>
      <c r="R406" s="490">
        <f>'STUDENT PROFILE'!$D$19</f>
        <v>2741</v>
      </c>
      <c r="S406" s="491">
        <f>$Z$23</f>
        <v>80</v>
      </c>
      <c r="T406" s="491">
        <f>$Z$87</f>
        <v>80</v>
      </c>
      <c r="U406" s="491">
        <f>$Z$151</f>
        <v>80</v>
      </c>
      <c r="V406" s="491">
        <f>$Z$215</f>
        <v>80</v>
      </c>
      <c r="W406" s="491">
        <f>$Z$279</f>
        <v>80</v>
      </c>
      <c r="X406" s="488">
        <f>$Z$343</f>
        <v>80</v>
      </c>
      <c r="Y406" s="492">
        <f t="shared" si="364"/>
        <v>480</v>
      </c>
      <c r="Z406" s="495">
        <f>IF(ISNUMBER(Y406),ROUNDUP((Y406/'STUDENT PROFILE'!V19),0),Y406)</f>
        <v>80</v>
      </c>
      <c r="AA406" s="493" t="str">
        <f t="shared" si="365"/>
        <v>B1</v>
      </c>
      <c r="AB406" s="494">
        <f>IF(ISNUMBER(Z406),(SUM(AB23+AB87+AB151+AB215+AB279+AB343)/'STUDENT PROFILE'!V19),"EIOP")</f>
        <v>8</v>
      </c>
      <c r="AC406" s="686"/>
      <c r="AD406" s="488">
        <f>'STUDENT PROFILE'!$A$19</f>
        <v>13</v>
      </c>
      <c r="AE406" s="489" t="str">
        <f>'STUDENT PROFILE'!$C$19</f>
        <v>Kuldeep</v>
      </c>
      <c r="AF406" s="490">
        <f>'STUDENT PROFILE'!$D$19</f>
        <v>2741</v>
      </c>
      <c r="AG406" s="491">
        <f>$AI$23</f>
        <v>80</v>
      </c>
      <c r="AH406" s="491">
        <f>$AI$87</f>
        <v>80</v>
      </c>
      <c r="AI406" s="491">
        <f>$AI$151</f>
        <v>80</v>
      </c>
      <c r="AJ406" s="491">
        <f>$AI$215</f>
        <v>80</v>
      </c>
      <c r="AK406" s="491">
        <f>$AI$279</f>
        <v>80</v>
      </c>
      <c r="AL406" s="488">
        <f>$AI$343</f>
        <v>80</v>
      </c>
      <c r="AM406" s="492">
        <f t="shared" si="366"/>
        <v>480</v>
      </c>
      <c r="AN406" s="492">
        <f>IF(ISNUMBER(AM406),ROUND((AM406/'STUDENT PROFILE'!V19),1),AM406)</f>
        <v>80</v>
      </c>
      <c r="AO406" s="493" t="str">
        <f t="shared" si="373"/>
        <v>B1</v>
      </c>
      <c r="AP406" s="496">
        <f>IF(ISNUMBER(AN406),(SUM(AK23+AK87+AK151+AK215+AK279+AK343)/'STUDENT PROFILE'!V19),"EIOP")</f>
        <v>8</v>
      </c>
      <c r="AQ406" s="686"/>
      <c r="AR406" s="488">
        <f>'STUDENT PROFILE'!$A$19</f>
        <v>13</v>
      </c>
      <c r="AS406" s="489" t="str">
        <f>'STUDENT PROFILE'!$C$19</f>
        <v>Kuldeep</v>
      </c>
      <c r="AT406" s="490">
        <f>'STUDENT PROFILE'!$D$19</f>
        <v>2741</v>
      </c>
      <c r="AU406" s="491">
        <f>$BB$23</f>
        <v>80</v>
      </c>
      <c r="AV406" s="491">
        <f>$BB$87</f>
        <v>80</v>
      </c>
      <c r="AW406" s="491">
        <f>$BB$151</f>
        <v>80</v>
      </c>
      <c r="AX406" s="491">
        <f>$BB$215</f>
        <v>80</v>
      </c>
      <c r="AY406" s="491">
        <f>$BB$279</f>
        <v>80</v>
      </c>
      <c r="AZ406" s="488">
        <f>$BB$343</f>
        <v>80</v>
      </c>
      <c r="BA406" s="492">
        <f t="shared" si="374"/>
        <v>480</v>
      </c>
      <c r="BB406" s="492">
        <f>IF(ISNUMBER(BA406),ROUNDUP((BA406/'STUDENT PROFILE'!V19),0),BA406)</f>
        <v>80</v>
      </c>
      <c r="BC406" s="493" t="str">
        <f t="shared" si="375"/>
        <v>B1</v>
      </c>
      <c r="BD406" s="493">
        <f>IF(ISNUMBER(BB406),(SUM(BD23+BD87+BD151+BD215+BD279+BD343)/'STUDENT PROFILE'!V19),"EIOP")</f>
        <v>8</v>
      </c>
      <c r="BE406" s="686"/>
      <c r="BF406" s="488">
        <f>'STUDENT PROFILE'!$A$19</f>
        <v>13</v>
      </c>
      <c r="BG406" s="489" t="str">
        <f>'STUDENT PROFILE'!$C$19</f>
        <v>Kuldeep</v>
      </c>
      <c r="BH406" s="490">
        <f>'STUDENT PROFILE'!$D$19</f>
        <v>2741</v>
      </c>
      <c r="BI406" s="491">
        <f>$BP$23</f>
        <v>80</v>
      </c>
      <c r="BJ406" s="491">
        <f>$BP$87</f>
        <v>80</v>
      </c>
      <c r="BK406" s="491">
        <f>$BP$151</f>
        <v>80</v>
      </c>
      <c r="BL406" s="491">
        <f>$BP$215</f>
        <v>80</v>
      </c>
      <c r="BM406" s="491">
        <f>$BP$279</f>
        <v>80</v>
      </c>
      <c r="BN406" s="488">
        <f>$BP$343</f>
        <v>80</v>
      </c>
      <c r="BO406" s="492">
        <f t="shared" si="376"/>
        <v>480</v>
      </c>
      <c r="BP406" s="492">
        <f>IF(ISNUMBER(BO406),ROUNDUP((BO406/'STUDENT PROFILE'!V19),0),BO406)</f>
        <v>80</v>
      </c>
      <c r="BQ406" s="493" t="str">
        <f t="shared" si="377"/>
        <v>B1</v>
      </c>
      <c r="BR406" s="493">
        <f>IF(ISNUMBER(BP406),(SUM(BR23+BR87+BR151+BR215+BR279+BR343)/'STUDENT PROFILE'!V19),"EIOP")</f>
        <v>8</v>
      </c>
      <c r="BS406" s="686"/>
      <c r="BT406" s="488">
        <f>'STUDENT PROFILE'!$A$19</f>
        <v>13</v>
      </c>
      <c r="BU406" s="497" t="str">
        <f>'STUDENT PROFILE'!$C$19</f>
        <v>Kuldeep</v>
      </c>
      <c r="BV406" s="490">
        <f>'STUDENT PROFILE'!$D$19</f>
        <v>2741</v>
      </c>
      <c r="BW406" s="491">
        <f>$BY$23</f>
        <v>80</v>
      </c>
      <c r="BX406" s="491">
        <f>$BY$87</f>
        <v>100</v>
      </c>
      <c r="BY406" s="491">
        <f>$BY$151</f>
        <v>89</v>
      </c>
      <c r="BZ406" s="491">
        <f>$BY$215</f>
        <v>80</v>
      </c>
      <c r="CA406" s="491">
        <f>$BY$279</f>
        <v>100</v>
      </c>
      <c r="CB406" s="488">
        <f>$BY$343</f>
        <v>80</v>
      </c>
      <c r="CC406" s="492">
        <f t="shared" si="368"/>
        <v>529</v>
      </c>
      <c r="CD406" s="492">
        <f>IF(ISNUMBER(CC406),ROUNDUP((CC406/'STUDENT PROFILE'!V19),0),CC406)</f>
        <v>89</v>
      </c>
      <c r="CE406" s="493" t="str">
        <f t="shared" si="383"/>
        <v>A2</v>
      </c>
      <c r="CF406" s="496">
        <f>IF(ISNUMBER(CD406),(SUM(CA23+CA87+CA151+CA215+CA279+CA343)/'STUDENT PROFILE'!V19),"EIOP")</f>
        <v>8.8333333333333339</v>
      </c>
      <c r="CG406" s="686"/>
      <c r="CH406" s="498">
        <f>'STUDENT PROFILE'!$A$19</f>
        <v>13</v>
      </c>
      <c r="CI406" s="489" t="str">
        <f>'STUDENT PROFILE'!$C$19</f>
        <v>Kuldeep</v>
      </c>
      <c r="CJ406" s="490">
        <f>'STUDENT PROFILE'!$D$19</f>
        <v>2741</v>
      </c>
      <c r="CK406" s="499">
        <f t="shared" si="380"/>
        <v>80</v>
      </c>
      <c r="CL406" s="491">
        <f>$CU$87</f>
        <v>86</v>
      </c>
      <c r="CM406" s="491">
        <f>$CU$151</f>
        <v>83</v>
      </c>
      <c r="CN406" s="491">
        <f>$CU$215</f>
        <v>79</v>
      </c>
      <c r="CO406" s="491">
        <f>$CU$279</f>
        <v>86</v>
      </c>
      <c r="CP406" s="488">
        <f>$CU$343</f>
        <v>80</v>
      </c>
      <c r="CQ406" s="492">
        <f t="shared" si="384"/>
        <v>494</v>
      </c>
      <c r="CR406" s="492">
        <f>IF(ISNUMBER(CQ406),ROUNDUP((CQ406/'STUDENT PROFILE'!V19),0),CQ406)</f>
        <v>83</v>
      </c>
      <c r="CS406" s="493" t="str">
        <f t="shared" si="381"/>
        <v>A2</v>
      </c>
      <c r="CT406" s="502">
        <f>ROUND(SUM(CF406,BR406,BD406,AP406,AB406,N406)/'STUDENT PROFILE'!V19,0)</f>
        <v>8</v>
      </c>
      <c r="CU406" s="503">
        <f t="shared" si="382"/>
        <v>10</v>
      </c>
      <c r="CV406" s="503">
        <v>25</v>
      </c>
      <c r="CW406" s="503">
        <v>26</v>
      </c>
      <c r="CX406" s="540"/>
      <c r="CY406" s="504"/>
      <c r="CZ406" s="505"/>
      <c r="DA406" s="487"/>
      <c r="DB406" s="506"/>
      <c r="DC406" s="506"/>
      <c r="DD406" s="506"/>
      <c r="DE406" s="486"/>
      <c r="DF406" s="506"/>
      <c r="DG406" s="506"/>
      <c r="DH406" s="506"/>
      <c r="DI406" s="486"/>
      <c r="DJ406" s="486"/>
      <c r="DK406" s="486"/>
      <c r="DL406" s="486"/>
    </row>
    <row r="407" spans="1:116" ht="15" customHeight="1">
      <c r="A407" s="686"/>
      <c r="B407" s="488">
        <f>'STUDENT PROFILE'!$A$20</f>
        <v>14</v>
      </c>
      <c r="C407" s="489" t="str">
        <f>'STUDENT PROFILE'!$C$20</f>
        <v>Tejveer</v>
      </c>
      <c r="D407" s="490">
        <f>'STUDENT PROFILE'!$D$20</f>
        <v>2743</v>
      </c>
      <c r="E407" s="491">
        <f t="shared" si="370"/>
        <v>80</v>
      </c>
      <c r="F407" s="491">
        <f t="shared" si="371"/>
        <v>80</v>
      </c>
      <c r="G407" s="491">
        <f t="shared" si="372"/>
        <v>64</v>
      </c>
      <c r="H407" s="491">
        <f>$L$216</f>
        <v>64</v>
      </c>
      <c r="I407" s="491">
        <f>$L$280</f>
        <v>80</v>
      </c>
      <c r="J407" s="488">
        <f>$L$344</f>
        <v>80</v>
      </c>
      <c r="K407" s="492">
        <f t="shared" si="362"/>
        <v>448</v>
      </c>
      <c r="L407" s="492">
        <f>IF(ISNUMBER(K407),ROUNDUP((K407/'STUDENT PROFILE'!V20),0),K407)</f>
        <v>75</v>
      </c>
      <c r="M407" s="493" t="str">
        <f t="shared" si="363"/>
        <v>B1</v>
      </c>
      <c r="N407" s="494">
        <f>IF(ISNUMBER(L407),(SUM(N24+N88+N152+N216+N280+N344)/'STUDENT PROFILE'!V20),"EIOP")</f>
        <v>7.833333333333333</v>
      </c>
      <c r="O407" s="728"/>
      <c r="P407" s="488">
        <f>'STUDENT PROFILE'!$A$20</f>
        <v>14</v>
      </c>
      <c r="Q407" s="489" t="str">
        <f>'STUDENT PROFILE'!$C$20</f>
        <v>Tejveer</v>
      </c>
      <c r="R407" s="490">
        <f>'STUDENT PROFILE'!$D$20</f>
        <v>2743</v>
      </c>
      <c r="S407" s="491">
        <f>$Z$24</f>
        <v>80</v>
      </c>
      <c r="T407" s="491">
        <f>$Z$88</f>
        <v>80</v>
      </c>
      <c r="U407" s="491">
        <f>$Z$152</f>
        <v>80</v>
      </c>
      <c r="V407" s="491">
        <f>$Z$216</f>
        <v>80</v>
      </c>
      <c r="W407" s="491">
        <f>$Z$280</f>
        <v>80</v>
      </c>
      <c r="X407" s="488">
        <f>$Z$344</f>
        <v>80</v>
      </c>
      <c r="Y407" s="492">
        <f t="shared" si="364"/>
        <v>480</v>
      </c>
      <c r="Z407" s="495">
        <f>IF(ISNUMBER(Y407),ROUNDUP((Y407/'STUDENT PROFILE'!V20),0),Y407)</f>
        <v>80</v>
      </c>
      <c r="AA407" s="493" t="str">
        <f t="shared" si="365"/>
        <v>B1</v>
      </c>
      <c r="AB407" s="494">
        <f>IF(ISNUMBER(Z407),(SUM(AB24+AB88+AB152+AB216+AB280+AB344)/'STUDENT PROFILE'!V20),"EIOP")</f>
        <v>8</v>
      </c>
      <c r="AC407" s="686"/>
      <c r="AD407" s="488">
        <f>'STUDENT PROFILE'!$A$20</f>
        <v>14</v>
      </c>
      <c r="AE407" s="489" t="str">
        <f>'STUDENT PROFILE'!$C$20</f>
        <v>Tejveer</v>
      </c>
      <c r="AF407" s="490">
        <f>'STUDENT PROFILE'!$D$20</f>
        <v>2743</v>
      </c>
      <c r="AG407" s="491">
        <f>$AI$24</f>
        <v>80</v>
      </c>
      <c r="AH407" s="491">
        <f>$AI$88</f>
        <v>80</v>
      </c>
      <c r="AI407" s="491">
        <f>$AI$152</f>
        <v>80</v>
      </c>
      <c r="AJ407" s="491">
        <f>$AI$216</f>
        <v>80</v>
      </c>
      <c r="AK407" s="491">
        <f>$AI$280</f>
        <v>80</v>
      </c>
      <c r="AL407" s="488">
        <f>$AI$344</f>
        <v>80</v>
      </c>
      <c r="AM407" s="492">
        <f t="shared" si="366"/>
        <v>480</v>
      </c>
      <c r="AN407" s="492">
        <f>IF(ISNUMBER(AM407),ROUND((AM407/'STUDENT PROFILE'!V20),1),AM407)</f>
        <v>80</v>
      </c>
      <c r="AO407" s="493" t="str">
        <f t="shared" si="373"/>
        <v>B1</v>
      </c>
      <c r="AP407" s="496">
        <f>IF(ISNUMBER(AN407),(SUM(AK24+AK88+AK152+AK216+AK280+AK344)/'STUDENT PROFILE'!V20),"EIOP")</f>
        <v>8</v>
      </c>
      <c r="AQ407" s="686"/>
      <c r="AR407" s="488">
        <f>'STUDENT PROFILE'!$A$20</f>
        <v>14</v>
      </c>
      <c r="AS407" s="489" t="str">
        <f>'STUDENT PROFILE'!$C$20</f>
        <v>Tejveer</v>
      </c>
      <c r="AT407" s="490">
        <f>'STUDENT PROFILE'!$D$20</f>
        <v>2743</v>
      </c>
      <c r="AU407" s="491">
        <f>$BB$24</f>
        <v>80</v>
      </c>
      <c r="AV407" s="491">
        <f>$BB$88</f>
        <v>80</v>
      </c>
      <c r="AW407" s="491">
        <f>$BB$152</f>
        <v>80</v>
      </c>
      <c r="AX407" s="491">
        <f>$BB$216</f>
        <v>80</v>
      </c>
      <c r="AY407" s="491">
        <f>$BB$280</f>
        <v>80</v>
      </c>
      <c r="AZ407" s="488">
        <f>$BB$344</f>
        <v>80</v>
      </c>
      <c r="BA407" s="492">
        <f t="shared" si="374"/>
        <v>480</v>
      </c>
      <c r="BB407" s="492">
        <f>IF(ISNUMBER(BA407),ROUNDUP((BA407/'STUDENT PROFILE'!V20),0),BA407)</f>
        <v>80</v>
      </c>
      <c r="BC407" s="493" t="str">
        <f t="shared" si="375"/>
        <v>B1</v>
      </c>
      <c r="BD407" s="493">
        <f>IF(ISNUMBER(BB407),(SUM(BD24+BD88+BD152+BD216+BD280+BD344)/'STUDENT PROFILE'!V20),"EIOP")</f>
        <v>8</v>
      </c>
      <c r="BE407" s="686"/>
      <c r="BF407" s="488">
        <f>'STUDENT PROFILE'!$A$20</f>
        <v>14</v>
      </c>
      <c r="BG407" s="489" t="str">
        <f>'STUDENT PROFILE'!$C$20</f>
        <v>Tejveer</v>
      </c>
      <c r="BH407" s="490">
        <f>'STUDENT PROFILE'!$D$20</f>
        <v>2743</v>
      </c>
      <c r="BI407" s="491">
        <f>$BP$24</f>
        <v>80</v>
      </c>
      <c r="BJ407" s="491">
        <f>$BP$88</f>
        <v>80</v>
      </c>
      <c r="BK407" s="491">
        <f>$BP$152</f>
        <v>80</v>
      </c>
      <c r="BL407" s="491">
        <f>$BP$216</f>
        <v>80</v>
      </c>
      <c r="BM407" s="491">
        <f>$BP$280</f>
        <v>80</v>
      </c>
      <c r="BN407" s="488">
        <f>$BP$344</f>
        <v>80</v>
      </c>
      <c r="BO407" s="492">
        <f t="shared" si="376"/>
        <v>480</v>
      </c>
      <c r="BP407" s="492">
        <f>IF(ISNUMBER(BO407),ROUNDUP((BO407/'STUDENT PROFILE'!V20),0),BO407)</f>
        <v>80</v>
      </c>
      <c r="BQ407" s="493" t="str">
        <f t="shared" si="377"/>
        <v>B1</v>
      </c>
      <c r="BR407" s="493">
        <f>IF(ISNUMBER(BP407),(SUM(BR24+BR88+BR152+BR216+BR280+BR344)/'STUDENT PROFILE'!V20),"EIOP")</f>
        <v>8</v>
      </c>
      <c r="BS407" s="686"/>
      <c r="BT407" s="488">
        <f>'STUDENT PROFILE'!$A$20</f>
        <v>14</v>
      </c>
      <c r="BU407" s="497" t="str">
        <f>'STUDENT PROFILE'!$C$20</f>
        <v>Tejveer</v>
      </c>
      <c r="BV407" s="490">
        <f>'STUDENT PROFILE'!$D$20</f>
        <v>2743</v>
      </c>
      <c r="BW407" s="491">
        <f>$BY$24</f>
        <v>80</v>
      </c>
      <c r="BX407" s="491">
        <f>$BY$88</f>
        <v>100</v>
      </c>
      <c r="BY407" s="491">
        <f>$BY$152</f>
        <v>89</v>
      </c>
      <c r="BZ407" s="491">
        <f>$BY$216</f>
        <v>80</v>
      </c>
      <c r="CA407" s="491">
        <f>$BY$280</f>
        <v>100</v>
      </c>
      <c r="CB407" s="488">
        <f>$BY$344</f>
        <v>80</v>
      </c>
      <c r="CC407" s="492">
        <f t="shared" si="368"/>
        <v>529</v>
      </c>
      <c r="CD407" s="492">
        <f>IF(ISNUMBER(CC407),ROUNDUP((CC407/'STUDENT PROFILE'!V20),0),CC407)</f>
        <v>89</v>
      </c>
      <c r="CE407" s="493" t="str">
        <f t="shared" si="383"/>
        <v>A2</v>
      </c>
      <c r="CF407" s="496">
        <f>IF(ISNUMBER(CD407),(SUM(CA24+CA88+CA152+CA216+CA280+CA344)/'STUDENT PROFILE'!V20),"EIOP")</f>
        <v>8.8333333333333339</v>
      </c>
      <c r="CG407" s="686"/>
      <c r="CH407" s="498">
        <f>'STUDENT PROFILE'!$A$20</f>
        <v>14</v>
      </c>
      <c r="CI407" s="489" t="str">
        <f>'STUDENT PROFILE'!$C$20</f>
        <v>Tejveer</v>
      </c>
      <c r="CJ407" s="490">
        <f>'STUDENT PROFILE'!$D$20</f>
        <v>2743</v>
      </c>
      <c r="CK407" s="499">
        <f t="shared" si="380"/>
        <v>80</v>
      </c>
      <c r="CL407" s="491">
        <f>$CU$88</f>
        <v>86</v>
      </c>
      <c r="CM407" s="491">
        <f>$CU$152</f>
        <v>83</v>
      </c>
      <c r="CN407" s="491">
        <f>$CU$216</f>
        <v>79</v>
      </c>
      <c r="CO407" s="491">
        <f>$CU$280</f>
        <v>86</v>
      </c>
      <c r="CP407" s="488">
        <f>$CU$344</f>
        <v>80</v>
      </c>
      <c r="CQ407" s="492">
        <f t="shared" si="384"/>
        <v>494</v>
      </c>
      <c r="CR407" s="492">
        <f>IF(ISNUMBER(CQ407),ROUNDUP((CQ407/'STUDENT PROFILE'!V20),0),CQ407)</f>
        <v>83</v>
      </c>
      <c r="CS407" s="493" t="str">
        <f t="shared" si="381"/>
        <v>A2</v>
      </c>
      <c r="CT407" s="502">
        <f>ROUND(SUM(CF407,BR407,BD407,AP407,AB407,N407)/'STUDENT PROFILE'!V20,0)</f>
        <v>8</v>
      </c>
      <c r="CU407" s="503">
        <f t="shared" si="382"/>
        <v>10</v>
      </c>
      <c r="CV407" s="503">
        <v>27</v>
      </c>
      <c r="CW407" s="503">
        <v>28</v>
      </c>
      <c r="CX407" s="540"/>
      <c r="CY407" s="504"/>
      <c r="CZ407" s="505"/>
      <c r="DA407" s="487"/>
      <c r="DB407" s="506"/>
      <c r="DC407" s="506"/>
      <c r="DD407" s="506"/>
      <c r="DE407" s="486"/>
      <c r="DF407" s="506"/>
      <c r="DG407" s="506"/>
      <c r="DH407" s="506"/>
      <c r="DI407" s="486"/>
      <c r="DJ407" s="486"/>
      <c r="DK407" s="486"/>
      <c r="DL407" s="486"/>
    </row>
    <row r="408" spans="1:116" ht="15" customHeight="1">
      <c r="A408" s="686"/>
      <c r="B408" s="488">
        <f>'STUDENT PROFILE'!$A$21</f>
        <v>15</v>
      </c>
      <c r="C408" s="489" t="str">
        <f>'STUDENT PROFILE'!$C$21</f>
        <v>Rahul</v>
      </c>
      <c r="D408" s="490">
        <f>'STUDENT PROFILE'!$D$21</f>
        <v>2744</v>
      </c>
      <c r="E408" s="491">
        <f t="shared" si="370"/>
        <v>80</v>
      </c>
      <c r="F408" s="491">
        <f t="shared" si="371"/>
        <v>80</v>
      </c>
      <c r="G408" s="491">
        <f t="shared" si="372"/>
        <v>64</v>
      </c>
      <c r="H408" s="491">
        <f>$L$217</f>
        <v>64</v>
      </c>
      <c r="I408" s="491">
        <f>$L$281</f>
        <v>80</v>
      </c>
      <c r="J408" s="488">
        <f>$L$345</f>
        <v>80</v>
      </c>
      <c r="K408" s="492">
        <f t="shared" si="362"/>
        <v>448</v>
      </c>
      <c r="L408" s="492">
        <f>IF(ISNUMBER(K408),ROUNDUP((K408/'STUDENT PROFILE'!V21),0),K408)</f>
        <v>75</v>
      </c>
      <c r="M408" s="493" t="str">
        <f t="shared" si="363"/>
        <v>B1</v>
      </c>
      <c r="N408" s="494">
        <f>IF(ISNUMBER(L408),(SUM(N25+N89+N153+N217+N281+N345)/'STUDENT PROFILE'!V21),"EIOP")</f>
        <v>7.833333333333333</v>
      </c>
      <c r="O408" s="728"/>
      <c r="P408" s="488">
        <f>'STUDENT PROFILE'!$A$21</f>
        <v>15</v>
      </c>
      <c r="Q408" s="489" t="str">
        <f>'STUDENT PROFILE'!$C$21</f>
        <v>Rahul</v>
      </c>
      <c r="R408" s="490">
        <f>'STUDENT PROFILE'!$D$21</f>
        <v>2744</v>
      </c>
      <c r="S408" s="491">
        <f>$Z$25</f>
        <v>80</v>
      </c>
      <c r="T408" s="491">
        <f>$Z$89</f>
        <v>80</v>
      </c>
      <c r="U408" s="491">
        <f>$Z$153</f>
        <v>80</v>
      </c>
      <c r="V408" s="491">
        <f>$Z$217</f>
        <v>80</v>
      </c>
      <c r="W408" s="491">
        <f>$Z$281</f>
        <v>80</v>
      </c>
      <c r="X408" s="488">
        <f>$Z$345</f>
        <v>80</v>
      </c>
      <c r="Y408" s="492">
        <f t="shared" si="364"/>
        <v>480</v>
      </c>
      <c r="Z408" s="495">
        <f>IF(ISNUMBER(Y408),ROUNDUP((Y408/'STUDENT PROFILE'!V21),0),Y408)</f>
        <v>80</v>
      </c>
      <c r="AA408" s="493" t="str">
        <f t="shared" si="365"/>
        <v>B1</v>
      </c>
      <c r="AB408" s="494">
        <f>IF(ISNUMBER(Z408),(SUM(AB25+AB89+AB153+AB217+AB281+AB345)/'STUDENT PROFILE'!V21),"EIOP")</f>
        <v>8</v>
      </c>
      <c r="AC408" s="686"/>
      <c r="AD408" s="488">
        <f>'STUDENT PROFILE'!$A$21</f>
        <v>15</v>
      </c>
      <c r="AE408" s="489" t="str">
        <f>'STUDENT PROFILE'!$C$21</f>
        <v>Rahul</v>
      </c>
      <c r="AF408" s="490">
        <f>'STUDENT PROFILE'!$D$21</f>
        <v>2744</v>
      </c>
      <c r="AG408" s="491">
        <f>$AI$25</f>
        <v>80</v>
      </c>
      <c r="AH408" s="491">
        <f>$AI$89</f>
        <v>80</v>
      </c>
      <c r="AI408" s="491">
        <f>$AI$153</f>
        <v>80</v>
      </c>
      <c r="AJ408" s="491">
        <f>$AI$217</f>
        <v>80</v>
      </c>
      <c r="AK408" s="491">
        <f>$AI$281</f>
        <v>80</v>
      </c>
      <c r="AL408" s="488">
        <f>$AI$345</f>
        <v>80</v>
      </c>
      <c r="AM408" s="492">
        <f t="shared" si="366"/>
        <v>480</v>
      </c>
      <c r="AN408" s="492">
        <f>IF(ISNUMBER(AM408),ROUND((AM408/'STUDENT PROFILE'!V21),1),AM408)</f>
        <v>80</v>
      </c>
      <c r="AO408" s="493" t="str">
        <f t="shared" si="373"/>
        <v>B1</v>
      </c>
      <c r="AP408" s="496">
        <f>IF(ISNUMBER(AN408),(SUM(AK25+AK89+AK153+AK217+AK281+AK345)/'STUDENT PROFILE'!V21),"EIOP")</f>
        <v>8</v>
      </c>
      <c r="AQ408" s="686"/>
      <c r="AR408" s="488">
        <f>'STUDENT PROFILE'!$A$21</f>
        <v>15</v>
      </c>
      <c r="AS408" s="489" t="str">
        <f>'STUDENT PROFILE'!$C$21</f>
        <v>Rahul</v>
      </c>
      <c r="AT408" s="490">
        <f>'STUDENT PROFILE'!$D$21</f>
        <v>2744</v>
      </c>
      <c r="AU408" s="491">
        <f>$BB$25</f>
        <v>80</v>
      </c>
      <c r="AV408" s="491">
        <f>$BB$89</f>
        <v>80</v>
      </c>
      <c r="AW408" s="491">
        <f>$BB$153</f>
        <v>80</v>
      </c>
      <c r="AX408" s="491">
        <f>$BB$217</f>
        <v>80</v>
      </c>
      <c r="AY408" s="491">
        <f>$BB$281</f>
        <v>80</v>
      </c>
      <c r="AZ408" s="488">
        <f>$BB$345</f>
        <v>80</v>
      </c>
      <c r="BA408" s="492">
        <f t="shared" si="374"/>
        <v>480</v>
      </c>
      <c r="BB408" s="492">
        <f>IF(ISNUMBER(BA408),ROUNDUP((BA408/'STUDENT PROFILE'!V21),0),BA408)</f>
        <v>80</v>
      </c>
      <c r="BC408" s="493" t="str">
        <f t="shared" si="375"/>
        <v>B1</v>
      </c>
      <c r="BD408" s="493">
        <f>IF(ISNUMBER(BB408),(SUM(BD25+BD89+BD153+BD217+BD281+BD345)/'STUDENT PROFILE'!V21),"EIOP")</f>
        <v>8</v>
      </c>
      <c r="BE408" s="686"/>
      <c r="BF408" s="488">
        <f>'STUDENT PROFILE'!$A$21</f>
        <v>15</v>
      </c>
      <c r="BG408" s="489" t="str">
        <f>'STUDENT PROFILE'!$C$21</f>
        <v>Rahul</v>
      </c>
      <c r="BH408" s="490">
        <f>'STUDENT PROFILE'!$D$21</f>
        <v>2744</v>
      </c>
      <c r="BI408" s="491">
        <f>$BP$25</f>
        <v>80</v>
      </c>
      <c r="BJ408" s="491">
        <f>$BP$89</f>
        <v>80</v>
      </c>
      <c r="BK408" s="491">
        <f>$BP$153</f>
        <v>80</v>
      </c>
      <c r="BL408" s="491">
        <f>$BP$217</f>
        <v>80</v>
      </c>
      <c r="BM408" s="491">
        <f>$BP$281</f>
        <v>80</v>
      </c>
      <c r="BN408" s="488">
        <f>$BP$345</f>
        <v>80</v>
      </c>
      <c r="BO408" s="492">
        <f t="shared" si="376"/>
        <v>480</v>
      </c>
      <c r="BP408" s="492">
        <f>IF(ISNUMBER(BO408),ROUNDUP((BO408/'STUDENT PROFILE'!V21),0),BO408)</f>
        <v>80</v>
      </c>
      <c r="BQ408" s="493" t="str">
        <f t="shared" si="377"/>
        <v>B1</v>
      </c>
      <c r="BR408" s="493">
        <f>IF(ISNUMBER(BP408),(SUM(BR25+BR89+BR153+BR217+BR281+BR345)/'STUDENT PROFILE'!V21),"EIOP")</f>
        <v>8</v>
      </c>
      <c r="BS408" s="686"/>
      <c r="BT408" s="488">
        <f>'STUDENT PROFILE'!$A$21</f>
        <v>15</v>
      </c>
      <c r="BU408" s="497" t="str">
        <f>'STUDENT PROFILE'!$C$21</f>
        <v>Rahul</v>
      </c>
      <c r="BV408" s="490">
        <f>'STUDENT PROFILE'!$D$21</f>
        <v>2744</v>
      </c>
      <c r="BW408" s="491">
        <f>$BY$25</f>
        <v>80</v>
      </c>
      <c r="BX408" s="491">
        <f>$BY$89</f>
        <v>100</v>
      </c>
      <c r="BY408" s="491">
        <f>$BY$153</f>
        <v>89</v>
      </c>
      <c r="BZ408" s="491">
        <f>$BY$217</f>
        <v>80</v>
      </c>
      <c r="CA408" s="491">
        <f>$BY$281</f>
        <v>100</v>
      </c>
      <c r="CB408" s="488">
        <f>$BY$345</f>
        <v>80</v>
      </c>
      <c r="CC408" s="492">
        <f t="shared" si="368"/>
        <v>529</v>
      </c>
      <c r="CD408" s="492">
        <f>IF(ISNUMBER(CC408),ROUNDUP((CC408/'STUDENT PROFILE'!V21),0),CC408)</f>
        <v>89</v>
      </c>
      <c r="CE408" s="493" t="str">
        <f t="shared" si="383"/>
        <v>A2</v>
      </c>
      <c r="CF408" s="496">
        <f>IF(ISNUMBER(CD408),(SUM(CA25+CA89+CA153+CA217+CA281+CA345)/'STUDENT PROFILE'!V21),"EIOP")</f>
        <v>8.8333333333333339</v>
      </c>
      <c r="CG408" s="686"/>
      <c r="CH408" s="498">
        <f>'STUDENT PROFILE'!$A$21</f>
        <v>15</v>
      </c>
      <c r="CI408" s="489" t="str">
        <f>'STUDENT PROFILE'!$C$21</f>
        <v>Rahul</v>
      </c>
      <c r="CJ408" s="490">
        <f>'STUDENT PROFILE'!$D$21</f>
        <v>2744</v>
      </c>
      <c r="CK408" s="499">
        <f t="shared" si="380"/>
        <v>80</v>
      </c>
      <c r="CL408" s="491">
        <f>$CU$89</f>
        <v>86</v>
      </c>
      <c r="CM408" s="491">
        <f>$CU$153</f>
        <v>83</v>
      </c>
      <c r="CN408" s="491">
        <f>$CU$217</f>
        <v>79</v>
      </c>
      <c r="CO408" s="491">
        <f>$CU$281</f>
        <v>86</v>
      </c>
      <c r="CP408" s="488">
        <f>$CU$345</f>
        <v>80</v>
      </c>
      <c r="CQ408" s="492">
        <f t="shared" si="384"/>
        <v>494</v>
      </c>
      <c r="CR408" s="492">
        <f>IF(ISNUMBER(CQ408),ROUNDUP((CQ408/'STUDENT PROFILE'!V21),0),CQ408)</f>
        <v>83</v>
      </c>
      <c r="CS408" s="493" t="str">
        <f t="shared" si="381"/>
        <v>A2</v>
      </c>
      <c r="CT408" s="502">
        <f>ROUND(SUM(CF408,BR408,BD408,AP408,AB408,N408)/'STUDENT PROFILE'!V21,0)</f>
        <v>8</v>
      </c>
      <c r="CU408" s="503">
        <f t="shared" si="382"/>
        <v>10</v>
      </c>
      <c r="CV408" s="503">
        <v>29</v>
      </c>
      <c r="CW408" s="503">
        <v>30</v>
      </c>
      <c r="CX408" s="540"/>
      <c r="CY408" s="504"/>
      <c r="CZ408" s="505"/>
      <c r="DA408" s="487"/>
      <c r="DB408" s="506"/>
      <c r="DC408" s="506"/>
      <c r="DD408" s="506"/>
      <c r="DE408" s="486"/>
      <c r="DF408" s="506"/>
      <c r="DG408" s="506"/>
      <c r="DH408" s="506"/>
      <c r="DI408" s="486"/>
      <c r="DJ408" s="486"/>
      <c r="DK408" s="486"/>
      <c r="DL408" s="486"/>
    </row>
    <row r="409" spans="1:116" ht="15" customHeight="1">
      <c r="A409" s="686"/>
      <c r="B409" s="488">
        <f>'STUDENT PROFILE'!$A$22</f>
        <v>16</v>
      </c>
      <c r="C409" s="489" t="str">
        <f>'STUDENT PROFILE'!$C$22</f>
        <v>Ritu</v>
      </c>
      <c r="D409" s="490">
        <f>'STUDENT PROFILE'!$D$22</f>
        <v>2745</v>
      </c>
      <c r="E409" s="491">
        <f t="shared" si="370"/>
        <v>67</v>
      </c>
      <c r="F409" s="491">
        <f t="shared" si="371"/>
        <v>67</v>
      </c>
      <c r="G409" s="491">
        <f t="shared" si="372"/>
        <v>53</v>
      </c>
      <c r="H409" s="491">
        <f>$L$218</f>
        <v>53</v>
      </c>
      <c r="I409" s="491">
        <f>$L$282</f>
        <v>67</v>
      </c>
      <c r="J409" s="488">
        <f>$L$346</f>
        <v>67</v>
      </c>
      <c r="K409" s="492">
        <f t="shared" si="362"/>
        <v>374</v>
      </c>
      <c r="L409" s="492">
        <f>IF(ISNUMBER(K409),ROUNDUP((K409/'STUDENT PROFILE'!V22),0),K409)</f>
        <v>63</v>
      </c>
      <c r="M409" s="493" t="str">
        <f t="shared" si="363"/>
        <v>B2</v>
      </c>
      <c r="N409" s="494">
        <f>IF(ISNUMBER(L409),(SUM(N26+N90+N154+N218+N282+N346)/'STUDENT PROFILE'!V22),"EIOP")</f>
        <v>6.833333333333333</v>
      </c>
      <c r="O409" s="728"/>
      <c r="P409" s="488">
        <f>'STUDENT PROFILE'!$A$22</f>
        <v>16</v>
      </c>
      <c r="Q409" s="489" t="str">
        <f>'STUDENT PROFILE'!$C$22</f>
        <v>Ritu</v>
      </c>
      <c r="R409" s="490">
        <f>'STUDENT PROFILE'!$D$22</f>
        <v>2745</v>
      </c>
      <c r="S409" s="491">
        <f>$Z$26</f>
        <v>67</v>
      </c>
      <c r="T409" s="491">
        <f>$Z$90</f>
        <v>67</v>
      </c>
      <c r="U409" s="491">
        <f>$Z$154</f>
        <v>67</v>
      </c>
      <c r="V409" s="491">
        <f>$Z$218</f>
        <v>67</v>
      </c>
      <c r="W409" s="491">
        <f>$Z$282</f>
        <v>67</v>
      </c>
      <c r="X409" s="488">
        <f>$Z$346</f>
        <v>67</v>
      </c>
      <c r="Y409" s="492">
        <f t="shared" si="364"/>
        <v>402</v>
      </c>
      <c r="Z409" s="495">
        <f>IF(ISNUMBER(Y409),ROUNDUP((Y409/'STUDENT PROFILE'!V22),0),Y409)</f>
        <v>67</v>
      </c>
      <c r="AA409" s="493" t="str">
        <f t="shared" si="365"/>
        <v>B2</v>
      </c>
      <c r="AB409" s="494">
        <f>IF(ISNUMBER(Z409),(SUM(AB26+AB90+AB154+AB218+AB282+AB346)/'STUDENT PROFILE'!V22),"EIOP")</f>
        <v>7</v>
      </c>
      <c r="AC409" s="686"/>
      <c r="AD409" s="488">
        <f>'STUDENT PROFILE'!$A$22</f>
        <v>16</v>
      </c>
      <c r="AE409" s="489" t="str">
        <f>'STUDENT PROFILE'!$C$22</f>
        <v>Ritu</v>
      </c>
      <c r="AF409" s="490">
        <f>'STUDENT PROFILE'!$D$22</f>
        <v>2745</v>
      </c>
      <c r="AG409" s="491">
        <f>$AI$26</f>
        <v>70</v>
      </c>
      <c r="AH409" s="491">
        <f>$AI$90</f>
        <v>70</v>
      </c>
      <c r="AI409" s="491">
        <f>$AI$154</f>
        <v>70</v>
      </c>
      <c r="AJ409" s="491">
        <f>$AI$218</f>
        <v>70</v>
      </c>
      <c r="AK409" s="491">
        <f>$AI$282</f>
        <v>70</v>
      </c>
      <c r="AL409" s="488">
        <f>$AI$346</f>
        <v>70</v>
      </c>
      <c r="AM409" s="492">
        <f t="shared" si="366"/>
        <v>420</v>
      </c>
      <c r="AN409" s="492">
        <f>IF(ISNUMBER(AM409),ROUND((AM409/'STUDENT PROFILE'!V22),1),AM409)</f>
        <v>70</v>
      </c>
      <c r="AO409" s="493" t="str">
        <f t="shared" si="373"/>
        <v>B2</v>
      </c>
      <c r="AP409" s="496">
        <f>IF(ISNUMBER(AN409),(SUM(AK26+AK90+AK154+AK218+AK282+AK346)/'STUDENT PROFILE'!V22),"EIOP")</f>
        <v>7</v>
      </c>
      <c r="AQ409" s="686"/>
      <c r="AR409" s="488">
        <f>'STUDENT PROFILE'!$A$22</f>
        <v>16</v>
      </c>
      <c r="AS409" s="489" t="str">
        <f>'STUDENT PROFILE'!$C$22</f>
        <v>Ritu</v>
      </c>
      <c r="AT409" s="490">
        <f>'STUDENT PROFILE'!$D$22</f>
        <v>2745</v>
      </c>
      <c r="AU409" s="491">
        <f>$BB$26</f>
        <v>67</v>
      </c>
      <c r="AV409" s="491">
        <f>$BB$90</f>
        <v>67</v>
      </c>
      <c r="AW409" s="491">
        <f>$BB$154</f>
        <v>67</v>
      </c>
      <c r="AX409" s="491">
        <f>$BB$218</f>
        <v>67</v>
      </c>
      <c r="AY409" s="491">
        <f>$BB$282</f>
        <v>67</v>
      </c>
      <c r="AZ409" s="488">
        <f>$BB$346</f>
        <v>67</v>
      </c>
      <c r="BA409" s="492">
        <f t="shared" si="374"/>
        <v>402</v>
      </c>
      <c r="BB409" s="492">
        <f>IF(ISNUMBER(BA409),ROUNDUP((BA409/'STUDENT PROFILE'!V22),0),BA409)</f>
        <v>67</v>
      </c>
      <c r="BC409" s="493" t="str">
        <f t="shared" si="375"/>
        <v>B2</v>
      </c>
      <c r="BD409" s="493">
        <f>IF(ISNUMBER(BB409),(SUM(BD26+BD90+BD154+BD218+BD282+BD346)/'STUDENT PROFILE'!V22),"EIOP")</f>
        <v>7</v>
      </c>
      <c r="BE409" s="686"/>
      <c r="BF409" s="488">
        <f>'STUDENT PROFILE'!$A$22</f>
        <v>16</v>
      </c>
      <c r="BG409" s="489" t="str">
        <f>'STUDENT PROFILE'!$C$22</f>
        <v>Ritu</v>
      </c>
      <c r="BH409" s="490">
        <f>'STUDENT PROFILE'!$D$22</f>
        <v>2745</v>
      </c>
      <c r="BI409" s="491">
        <f>$BP$26</f>
        <v>67</v>
      </c>
      <c r="BJ409" s="491">
        <f>$BP$90</f>
        <v>67</v>
      </c>
      <c r="BK409" s="491">
        <f>$BP$154</f>
        <v>67</v>
      </c>
      <c r="BL409" s="491">
        <f>$BP$218</f>
        <v>67</v>
      </c>
      <c r="BM409" s="491">
        <f>$BP$282</f>
        <v>67</v>
      </c>
      <c r="BN409" s="488">
        <f>$BP$346</f>
        <v>67</v>
      </c>
      <c r="BO409" s="492">
        <f t="shared" si="376"/>
        <v>402</v>
      </c>
      <c r="BP409" s="492">
        <f>IF(ISNUMBER(BO409),ROUNDUP((BO409/'STUDENT PROFILE'!V22),0),BO409)</f>
        <v>67</v>
      </c>
      <c r="BQ409" s="493" t="str">
        <f t="shared" si="377"/>
        <v>B2</v>
      </c>
      <c r="BR409" s="493">
        <f>IF(ISNUMBER(BP409),(SUM(BR26+BR90+BR154+BR218+BR282+BR346)/'STUDENT PROFILE'!V22),"EIOP")</f>
        <v>7</v>
      </c>
      <c r="BS409" s="686"/>
      <c r="BT409" s="488">
        <f>'STUDENT PROFILE'!$A$22</f>
        <v>16</v>
      </c>
      <c r="BU409" s="497" t="str">
        <f>'STUDENT PROFILE'!$C$22</f>
        <v>Ritu</v>
      </c>
      <c r="BV409" s="490">
        <f>'STUDENT PROFILE'!$D$22</f>
        <v>2745</v>
      </c>
      <c r="BW409" s="491">
        <f>$BY$26</f>
        <v>70</v>
      </c>
      <c r="BX409" s="491">
        <f>$BY$90</f>
        <v>88</v>
      </c>
      <c r="BY409" s="491">
        <f>$BY$154</f>
        <v>78</v>
      </c>
      <c r="BZ409" s="491">
        <f>$BY$218</f>
        <v>70</v>
      </c>
      <c r="CA409" s="491">
        <f>$BY$282</f>
        <v>88</v>
      </c>
      <c r="CB409" s="488">
        <f>$BY$346</f>
        <v>70</v>
      </c>
      <c r="CC409" s="492">
        <f t="shared" si="368"/>
        <v>464</v>
      </c>
      <c r="CD409" s="492">
        <f>IF(ISNUMBER(CC409),ROUNDUP((CC409/'STUDENT PROFILE'!V22),0),CC409)</f>
        <v>78</v>
      </c>
      <c r="CE409" s="493" t="str">
        <f t="shared" si="383"/>
        <v>B1</v>
      </c>
      <c r="CF409" s="496">
        <f>IF(ISNUMBER(CD409),(SUM(CA26+CA90+CA154+CA218+CA282+CA346)/'STUDENT PROFILE'!V22),"EIOP")</f>
        <v>7.833333333333333</v>
      </c>
      <c r="CG409" s="686"/>
      <c r="CH409" s="498">
        <f>'STUDENT PROFILE'!$A$22</f>
        <v>16</v>
      </c>
      <c r="CI409" s="489" t="str">
        <f>'STUDENT PROFILE'!$C$22</f>
        <v>Ritu</v>
      </c>
      <c r="CJ409" s="490">
        <f>'STUDENT PROFILE'!$D$22</f>
        <v>2745</v>
      </c>
      <c r="CK409" s="499">
        <f t="shared" si="380"/>
        <v>69</v>
      </c>
      <c r="CL409" s="491">
        <f>$CU$90</f>
        <v>75</v>
      </c>
      <c r="CM409" s="491">
        <f>$CU$154</f>
        <v>72</v>
      </c>
      <c r="CN409" s="491">
        <f>$CU$218</f>
        <v>67</v>
      </c>
      <c r="CO409" s="491">
        <f>$CU$282</f>
        <v>75</v>
      </c>
      <c r="CP409" s="488">
        <f>$CU$346</f>
        <v>69</v>
      </c>
      <c r="CQ409" s="492">
        <f t="shared" si="384"/>
        <v>427</v>
      </c>
      <c r="CR409" s="492">
        <f>IF(ISNUMBER(CQ409),ROUNDUP((CQ409/'STUDENT PROFILE'!V22),0),CQ409)</f>
        <v>72</v>
      </c>
      <c r="CS409" s="493" t="str">
        <f t="shared" si="381"/>
        <v>B1</v>
      </c>
      <c r="CT409" s="502">
        <f>ROUND(SUM(CF409,BR409,BD409,AP409,AB409,N409)/'STUDENT PROFILE'!V22,0)</f>
        <v>7</v>
      </c>
      <c r="CU409" s="503">
        <f t="shared" si="382"/>
        <v>15</v>
      </c>
      <c r="CV409" s="503">
        <v>31</v>
      </c>
      <c r="CW409" s="503">
        <v>32</v>
      </c>
      <c r="CX409" s="540"/>
      <c r="CY409" s="504"/>
      <c r="CZ409" s="505"/>
      <c r="DA409" s="487"/>
      <c r="DB409" s="506"/>
      <c r="DC409" s="506"/>
      <c r="DD409" s="506"/>
      <c r="DE409" s="486"/>
      <c r="DF409" s="506"/>
      <c r="DG409" s="506"/>
      <c r="DH409" s="506"/>
      <c r="DI409" s="486"/>
      <c r="DJ409" s="486"/>
      <c r="DK409" s="486"/>
      <c r="DL409" s="486"/>
    </row>
    <row r="410" spans="1:116" ht="15" customHeight="1">
      <c r="A410" s="686"/>
      <c r="B410" s="488">
        <f>'STUDENT PROFILE'!$A$23</f>
        <v>17</v>
      </c>
      <c r="C410" s="489" t="str">
        <f>'STUDENT PROFILE'!$C$23</f>
        <v>Pooja Kumari</v>
      </c>
      <c r="D410" s="490">
        <f>'STUDENT PROFILE'!$D$23</f>
        <v>2746</v>
      </c>
      <c r="E410" s="491">
        <f t="shared" si="370"/>
        <v>67</v>
      </c>
      <c r="F410" s="491">
        <f t="shared" si="371"/>
        <v>67</v>
      </c>
      <c r="G410" s="491">
        <f t="shared" si="372"/>
        <v>53</v>
      </c>
      <c r="H410" s="491">
        <f>$L$219</f>
        <v>53</v>
      </c>
      <c r="I410" s="491">
        <f>$L$283</f>
        <v>67</v>
      </c>
      <c r="J410" s="488">
        <f>$L$347</f>
        <v>67</v>
      </c>
      <c r="K410" s="492">
        <f t="shared" si="362"/>
        <v>374</v>
      </c>
      <c r="L410" s="492">
        <f>IF(ISNUMBER(K410),ROUNDUP((K410/'STUDENT PROFILE'!V23),0),K410)</f>
        <v>63</v>
      </c>
      <c r="M410" s="493" t="str">
        <f t="shared" si="363"/>
        <v>B2</v>
      </c>
      <c r="N410" s="494">
        <f>IF(ISNUMBER(L410),(SUM(N27+N91+N155+N219+N283+N347)/'STUDENT PROFILE'!V23),"EIOP")</f>
        <v>6.833333333333333</v>
      </c>
      <c r="O410" s="728"/>
      <c r="P410" s="488">
        <f>'STUDENT PROFILE'!$A$23</f>
        <v>17</v>
      </c>
      <c r="Q410" s="489" t="str">
        <f>'STUDENT PROFILE'!$C$23</f>
        <v>Pooja Kumari</v>
      </c>
      <c r="R410" s="490">
        <f>'STUDENT PROFILE'!$D$23</f>
        <v>2746</v>
      </c>
      <c r="S410" s="491">
        <f>$Z$27</f>
        <v>67</v>
      </c>
      <c r="T410" s="491">
        <f>$Z$91</f>
        <v>67</v>
      </c>
      <c r="U410" s="491">
        <f>$Z$155</f>
        <v>67</v>
      </c>
      <c r="V410" s="491">
        <f>$Z$219</f>
        <v>67</v>
      </c>
      <c r="W410" s="491">
        <f>$Z$283</f>
        <v>67</v>
      </c>
      <c r="X410" s="488">
        <f>$Z$347</f>
        <v>67</v>
      </c>
      <c r="Y410" s="492">
        <f t="shared" si="364"/>
        <v>402</v>
      </c>
      <c r="Z410" s="495">
        <f>IF(ISNUMBER(Y410),ROUNDUP((Y410/'STUDENT PROFILE'!V23),0),Y410)</f>
        <v>67</v>
      </c>
      <c r="AA410" s="493" t="str">
        <f t="shared" si="365"/>
        <v>B2</v>
      </c>
      <c r="AB410" s="494">
        <f>IF(ISNUMBER(Z410),(SUM(AB27+AB91+AB155+AB219+AB283+AB347)/'STUDENT PROFILE'!V23),"EIOP")</f>
        <v>7</v>
      </c>
      <c r="AC410" s="686"/>
      <c r="AD410" s="488">
        <f>'STUDENT PROFILE'!$A$23</f>
        <v>17</v>
      </c>
      <c r="AE410" s="489" t="str">
        <f>'STUDENT PROFILE'!$C$23</f>
        <v>Pooja Kumari</v>
      </c>
      <c r="AF410" s="490">
        <f>'STUDENT PROFILE'!$D$23</f>
        <v>2746</v>
      </c>
      <c r="AG410" s="491">
        <f>$AI$27</f>
        <v>70</v>
      </c>
      <c r="AH410" s="491">
        <f>$AI$91</f>
        <v>70</v>
      </c>
      <c r="AI410" s="491">
        <f>$AI$155</f>
        <v>70</v>
      </c>
      <c r="AJ410" s="491">
        <f>$AI$219</f>
        <v>70</v>
      </c>
      <c r="AK410" s="491">
        <f>$AI$283</f>
        <v>70</v>
      </c>
      <c r="AL410" s="488">
        <f>$AI$347</f>
        <v>70</v>
      </c>
      <c r="AM410" s="492">
        <f t="shared" si="366"/>
        <v>420</v>
      </c>
      <c r="AN410" s="492">
        <f>IF(ISNUMBER(AM410),ROUND((AM410/'STUDENT PROFILE'!V23),1),AM410)</f>
        <v>70</v>
      </c>
      <c r="AO410" s="493" t="str">
        <f t="shared" si="373"/>
        <v>B2</v>
      </c>
      <c r="AP410" s="496">
        <f>IF(ISNUMBER(AN410),(SUM(AK27+AK91+AK155+AK219+AK283+AK347)/'STUDENT PROFILE'!V23),"EIOP")</f>
        <v>7</v>
      </c>
      <c r="AQ410" s="686"/>
      <c r="AR410" s="488">
        <f>'STUDENT PROFILE'!$A$23</f>
        <v>17</v>
      </c>
      <c r="AS410" s="489" t="str">
        <f>'STUDENT PROFILE'!$C$23</f>
        <v>Pooja Kumari</v>
      </c>
      <c r="AT410" s="490">
        <f>'STUDENT PROFILE'!$D$23</f>
        <v>2746</v>
      </c>
      <c r="AU410" s="491">
        <f>$BB$27</f>
        <v>67</v>
      </c>
      <c r="AV410" s="491">
        <f>$BB$91</f>
        <v>67</v>
      </c>
      <c r="AW410" s="491">
        <f>$BB$155</f>
        <v>67</v>
      </c>
      <c r="AX410" s="491">
        <f>$BB$219</f>
        <v>67</v>
      </c>
      <c r="AY410" s="491">
        <f>$BB$283</f>
        <v>67</v>
      </c>
      <c r="AZ410" s="488">
        <f>$BB$347</f>
        <v>67</v>
      </c>
      <c r="BA410" s="492">
        <f t="shared" si="374"/>
        <v>402</v>
      </c>
      <c r="BB410" s="492">
        <f>IF(ISNUMBER(BA410),ROUNDUP((BA410/'STUDENT PROFILE'!V23),0),BA410)</f>
        <v>67</v>
      </c>
      <c r="BC410" s="493" t="str">
        <f t="shared" si="375"/>
        <v>B2</v>
      </c>
      <c r="BD410" s="493">
        <f>IF(ISNUMBER(BB410),(SUM(BD27+BD91+BD155+BD219+BD283+BD347)/'STUDENT PROFILE'!V23),"EIOP")</f>
        <v>7</v>
      </c>
      <c r="BE410" s="686"/>
      <c r="BF410" s="488">
        <f>'STUDENT PROFILE'!$A$23</f>
        <v>17</v>
      </c>
      <c r="BG410" s="489" t="str">
        <f>'STUDENT PROFILE'!$C$23</f>
        <v>Pooja Kumari</v>
      </c>
      <c r="BH410" s="490">
        <f>'STUDENT PROFILE'!$D$23</f>
        <v>2746</v>
      </c>
      <c r="BI410" s="491">
        <f>$BP$27</f>
        <v>67</v>
      </c>
      <c r="BJ410" s="491">
        <f>$BP$91</f>
        <v>67</v>
      </c>
      <c r="BK410" s="491">
        <f>$BP$155</f>
        <v>67</v>
      </c>
      <c r="BL410" s="491">
        <f>$BP$219</f>
        <v>67</v>
      </c>
      <c r="BM410" s="491">
        <f>$BP$283</f>
        <v>67</v>
      </c>
      <c r="BN410" s="488">
        <f>$BP$347</f>
        <v>67</v>
      </c>
      <c r="BO410" s="492">
        <f t="shared" si="376"/>
        <v>402</v>
      </c>
      <c r="BP410" s="492">
        <f>IF(ISNUMBER(BO410),ROUNDUP((BO410/'STUDENT PROFILE'!V23),0),BO410)</f>
        <v>67</v>
      </c>
      <c r="BQ410" s="493" t="str">
        <f t="shared" si="377"/>
        <v>B2</v>
      </c>
      <c r="BR410" s="493">
        <f>IF(ISNUMBER(BP410),(SUM(BR27+BR91+BR155+BR219+BR283+BR347)/'STUDENT PROFILE'!V23),"EIOP")</f>
        <v>7</v>
      </c>
      <c r="BS410" s="686"/>
      <c r="BT410" s="488">
        <f>'STUDENT PROFILE'!$A$23</f>
        <v>17</v>
      </c>
      <c r="BU410" s="497" t="str">
        <f>'STUDENT PROFILE'!$C$23</f>
        <v>Pooja Kumari</v>
      </c>
      <c r="BV410" s="490">
        <f>'STUDENT PROFILE'!$D$23</f>
        <v>2746</v>
      </c>
      <c r="BW410" s="491">
        <f>$BY$27</f>
        <v>70</v>
      </c>
      <c r="BX410" s="491">
        <f>$BY$91</f>
        <v>88</v>
      </c>
      <c r="BY410" s="491">
        <f>$BY$155</f>
        <v>78</v>
      </c>
      <c r="BZ410" s="491">
        <f>$BY$219</f>
        <v>70</v>
      </c>
      <c r="CA410" s="491">
        <f>$BY$283</f>
        <v>88</v>
      </c>
      <c r="CB410" s="488">
        <f>$BY$347</f>
        <v>70</v>
      </c>
      <c r="CC410" s="492">
        <f t="shared" si="368"/>
        <v>464</v>
      </c>
      <c r="CD410" s="492">
        <f>IF(ISNUMBER(CC410),ROUNDUP((CC410/'STUDENT PROFILE'!V23),0),CC410)</f>
        <v>78</v>
      </c>
      <c r="CE410" s="493" t="str">
        <f t="shared" si="383"/>
        <v>B1</v>
      </c>
      <c r="CF410" s="496">
        <f>IF(ISNUMBER(CD410),(SUM(CA27+CA91+CA155+CA219+CA283+CA347)/'STUDENT PROFILE'!V23),"EIOP")</f>
        <v>7.833333333333333</v>
      </c>
      <c r="CG410" s="686"/>
      <c r="CH410" s="498">
        <f>'STUDENT PROFILE'!$A$23</f>
        <v>17</v>
      </c>
      <c r="CI410" s="489" t="str">
        <f>'STUDENT PROFILE'!$C$23</f>
        <v>Pooja Kumari</v>
      </c>
      <c r="CJ410" s="490">
        <f>'STUDENT PROFILE'!$D$23</f>
        <v>2746</v>
      </c>
      <c r="CK410" s="499">
        <f t="shared" si="380"/>
        <v>69</v>
      </c>
      <c r="CL410" s="491">
        <f>$CU$91</f>
        <v>75</v>
      </c>
      <c r="CM410" s="491">
        <f>$CU$155</f>
        <v>72</v>
      </c>
      <c r="CN410" s="491">
        <f>$CU$219</f>
        <v>67</v>
      </c>
      <c r="CO410" s="491">
        <f>$CU$283</f>
        <v>75</v>
      </c>
      <c r="CP410" s="488">
        <f>$CU$347</f>
        <v>69</v>
      </c>
      <c r="CQ410" s="492">
        <f t="shared" si="384"/>
        <v>427</v>
      </c>
      <c r="CR410" s="492">
        <f>IF(ISNUMBER(CQ410),ROUNDUP((CQ410/'STUDENT PROFILE'!V23),0),CQ410)</f>
        <v>72</v>
      </c>
      <c r="CS410" s="493" t="str">
        <f t="shared" si="381"/>
        <v>B1</v>
      </c>
      <c r="CT410" s="502">
        <f>ROUND(SUM(CF410,BR410,BD410,AP410,AB410,N410)/'STUDENT PROFILE'!V23,0)</f>
        <v>7</v>
      </c>
      <c r="CU410" s="503">
        <f t="shared" si="382"/>
        <v>15</v>
      </c>
      <c r="CV410" s="503">
        <v>33</v>
      </c>
      <c r="CW410" s="503">
        <v>34</v>
      </c>
      <c r="CX410" s="540"/>
      <c r="CY410" s="504"/>
      <c r="CZ410" s="505"/>
      <c r="DA410" s="487"/>
      <c r="DB410" s="506"/>
      <c r="DC410" s="506"/>
      <c r="DD410" s="506"/>
      <c r="DE410" s="486"/>
      <c r="DF410" s="506"/>
      <c r="DG410" s="506"/>
      <c r="DH410" s="506"/>
      <c r="DI410" s="486"/>
      <c r="DJ410" s="486"/>
      <c r="DK410" s="486"/>
      <c r="DL410" s="486"/>
    </row>
    <row r="411" spans="1:116" ht="15" customHeight="1">
      <c r="A411" s="686"/>
      <c r="B411" s="488">
        <f>'STUDENT PROFILE'!$A$24</f>
        <v>18</v>
      </c>
      <c r="C411" s="489" t="str">
        <f>'STUDENT PROFILE'!$C$24</f>
        <v>Dheeraj Kumar</v>
      </c>
      <c r="D411" s="490">
        <f>'STUDENT PROFILE'!$D$24</f>
        <v>2747</v>
      </c>
      <c r="E411" s="491">
        <f t="shared" si="370"/>
        <v>67</v>
      </c>
      <c r="F411" s="491">
        <f t="shared" si="371"/>
        <v>67</v>
      </c>
      <c r="G411" s="491">
        <f t="shared" si="372"/>
        <v>53</v>
      </c>
      <c r="H411" s="491">
        <f>$L$220</f>
        <v>53</v>
      </c>
      <c r="I411" s="491">
        <f>$L$284</f>
        <v>67</v>
      </c>
      <c r="J411" s="488">
        <f>$L$348</f>
        <v>67</v>
      </c>
      <c r="K411" s="492">
        <f t="shared" si="362"/>
        <v>374</v>
      </c>
      <c r="L411" s="492">
        <f>IF(ISNUMBER(K411),ROUNDUP((K411/'STUDENT PROFILE'!V24),0),K411)</f>
        <v>63</v>
      </c>
      <c r="M411" s="493" t="str">
        <f t="shared" si="363"/>
        <v>B2</v>
      </c>
      <c r="N411" s="494">
        <f>IF(ISNUMBER(L411),(SUM(N28+N92+N156+N220+N284+N348)/'STUDENT PROFILE'!V24),"EIOP")</f>
        <v>6.833333333333333</v>
      </c>
      <c r="O411" s="728"/>
      <c r="P411" s="488">
        <f>'STUDENT PROFILE'!$A$24</f>
        <v>18</v>
      </c>
      <c r="Q411" s="489" t="str">
        <f>'STUDENT PROFILE'!$C$24</f>
        <v>Dheeraj Kumar</v>
      </c>
      <c r="R411" s="490">
        <f>'STUDENT PROFILE'!$D$24</f>
        <v>2747</v>
      </c>
      <c r="S411" s="491">
        <f>$Z$28</f>
        <v>67</v>
      </c>
      <c r="T411" s="491">
        <f>$Z$92</f>
        <v>67</v>
      </c>
      <c r="U411" s="491">
        <f>$Z$156</f>
        <v>67</v>
      </c>
      <c r="V411" s="491">
        <f>$Z$220</f>
        <v>67</v>
      </c>
      <c r="W411" s="491">
        <f>$Z$284</f>
        <v>67</v>
      </c>
      <c r="X411" s="488">
        <f>$Z$348</f>
        <v>67</v>
      </c>
      <c r="Y411" s="492">
        <f t="shared" si="364"/>
        <v>402</v>
      </c>
      <c r="Z411" s="495">
        <f>IF(ISNUMBER(Y411),ROUNDUP((Y411/'STUDENT PROFILE'!V24),0),Y411)</f>
        <v>67</v>
      </c>
      <c r="AA411" s="493" t="str">
        <f t="shared" si="365"/>
        <v>B2</v>
      </c>
      <c r="AB411" s="494">
        <f>IF(ISNUMBER(Z411),(SUM(AB28+AB92+AB156+AB220+AB284+AB348)/'STUDENT PROFILE'!V24),"EIOP")</f>
        <v>7</v>
      </c>
      <c r="AC411" s="686"/>
      <c r="AD411" s="488">
        <f>'STUDENT PROFILE'!$A$24</f>
        <v>18</v>
      </c>
      <c r="AE411" s="489" t="str">
        <f>'STUDENT PROFILE'!$C$24</f>
        <v>Dheeraj Kumar</v>
      </c>
      <c r="AF411" s="490">
        <f>'STUDENT PROFILE'!$D$24</f>
        <v>2747</v>
      </c>
      <c r="AG411" s="491">
        <f>$AI$28</f>
        <v>70</v>
      </c>
      <c r="AH411" s="491">
        <f>$AI$92</f>
        <v>70</v>
      </c>
      <c r="AI411" s="491">
        <f>$AI$156</f>
        <v>70</v>
      </c>
      <c r="AJ411" s="491">
        <f>$AI$220</f>
        <v>70</v>
      </c>
      <c r="AK411" s="491">
        <f>$AI$284</f>
        <v>70</v>
      </c>
      <c r="AL411" s="488">
        <f>$AI$348</f>
        <v>70</v>
      </c>
      <c r="AM411" s="492">
        <f t="shared" si="366"/>
        <v>420</v>
      </c>
      <c r="AN411" s="492">
        <f>IF(ISNUMBER(AM411),ROUND((AM411/'STUDENT PROFILE'!V24),1),AM411)</f>
        <v>70</v>
      </c>
      <c r="AO411" s="493" t="str">
        <f t="shared" si="373"/>
        <v>B2</v>
      </c>
      <c r="AP411" s="496">
        <f>IF(ISNUMBER(AN411),(SUM(AK28+AK92+AK156+AK220+AK284+AK348)/'STUDENT PROFILE'!V24),"EIOP")</f>
        <v>7</v>
      </c>
      <c r="AQ411" s="686"/>
      <c r="AR411" s="488">
        <f>'STUDENT PROFILE'!$A$24</f>
        <v>18</v>
      </c>
      <c r="AS411" s="489" t="str">
        <f>'STUDENT PROFILE'!$C$24</f>
        <v>Dheeraj Kumar</v>
      </c>
      <c r="AT411" s="490">
        <f>'STUDENT PROFILE'!$D$24</f>
        <v>2747</v>
      </c>
      <c r="AU411" s="491">
        <f>$BB$28</f>
        <v>67</v>
      </c>
      <c r="AV411" s="491">
        <f>$BB$92</f>
        <v>67</v>
      </c>
      <c r="AW411" s="491">
        <f>$BB$156</f>
        <v>67</v>
      </c>
      <c r="AX411" s="491">
        <f>$BB$220</f>
        <v>67</v>
      </c>
      <c r="AY411" s="491">
        <f>$BB$284</f>
        <v>67</v>
      </c>
      <c r="AZ411" s="488">
        <f>$BB$348</f>
        <v>67</v>
      </c>
      <c r="BA411" s="492">
        <f t="shared" si="374"/>
        <v>402</v>
      </c>
      <c r="BB411" s="492">
        <f>IF(ISNUMBER(BA411),ROUNDUP((BA411/'STUDENT PROFILE'!V24),0),BA411)</f>
        <v>67</v>
      </c>
      <c r="BC411" s="493" t="str">
        <f t="shared" si="375"/>
        <v>B2</v>
      </c>
      <c r="BD411" s="493">
        <f>IF(ISNUMBER(BB411),(SUM(BD28+BD92+BD156+BD220+BD284+BD348)/'STUDENT PROFILE'!V24),"EIOP")</f>
        <v>7</v>
      </c>
      <c r="BE411" s="686"/>
      <c r="BF411" s="488">
        <f>'STUDENT PROFILE'!$A$24</f>
        <v>18</v>
      </c>
      <c r="BG411" s="489" t="str">
        <f>'STUDENT PROFILE'!$C$24</f>
        <v>Dheeraj Kumar</v>
      </c>
      <c r="BH411" s="490">
        <f>'STUDENT PROFILE'!$D$24</f>
        <v>2747</v>
      </c>
      <c r="BI411" s="491">
        <f>$BP$28</f>
        <v>67</v>
      </c>
      <c r="BJ411" s="491">
        <f>$BP$92</f>
        <v>67</v>
      </c>
      <c r="BK411" s="491">
        <f>$BP$156</f>
        <v>67</v>
      </c>
      <c r="BL411" s="491">
        <f>$BP$220</f>
        <v>67</v>
      </c>
      <c r="BM411" s="491">
        <f>$BP$284</f>
        <v>67</v>
      </c>
      <c r="BN411" s="488">
        <f>$BP$348</f>
        <v>67</v>
      </c>
      <c r="BO411" s="492">
        <f t="shared" si="376"/>
        <v>402</v>
      </c>
      <c r="BP411" s="492">
        <f>IF(ISNUMBER(BO411),ROUNDUP((BO411/'STUDENT PROFILE'!V24),0),BO411)</f>
        <v>67</v>
      </c>
      <c r="BQ411" s="493" t="str">
        <f t="shared" si="377"/>
        <v>B2</v>
      </c>
      <c r="BR411" s="493">
        <f>IF(ISNUMBER(BP411),(SUM(BR28+BR92+BR156+BR220+BR284+BR348)/'STUDENT PROFILE'!V24),"EIOP")</f>
        <v>7</v>
      </c>
      <c r="BS411" s="686"/>
      <c r="BT411" s="488">
        <f>'STUDENT PROFILE'!$A$24</f>
        <v>18</v>
      </c>
      <c r="BU411" s="497" t="str">
        <f>'STUDENT PROFILE'!$C$24</f>
        <v>Dheeraj Kumar</v>
      </c>
      <c r="BV411" s="490">
        <f>'STUDENT PROFILE'!$D$24</f>
        <v>2747</v>
      </c>
      <c r="BW411" s="491">
        <f>$BY$28</f>
        <v>70</v>
      </c>
      <c r="BX411" s="491">
        <f>$BY$92</f>
        <v>88</v>
      </c>
      <c r="BY411" s="491">
        <f>$BY$156</f>
        <v>78</v>
      </c>
      <c r="BZ411" s="491">
        <f>$BY$220</f>
        <v>70</v>
      </c>
      <c r="CA411" s="491">
        <f>$BY$284</f>
        <v>88</v>
      </c>
      <c r="CB411" s="488">
        <f>$BY$348</f>
        <v>70</v>
      </c>
      <c r="CC411" s="492">
        <f t="shared" si="368"/>
        <v>464</v>
      </c>
      <c r="CD411" s="492">
        <f>IF(ISNUMBER(CC411),ROUNDUP((CC411/'STUDENT PROFILE'!V24),0),CC411)</f>
        <v>78</v>
      </c>
      <c r="CE411" s="493" t="str">
        <f t="shared" si="383"/>
        <v>B1</v>
      </c>
      <c r="CF411" s="496">
        <f>IF(ISNUMBER(CD411),(SUM(CA28+CA92+CA156+CA220+CA284+CA348)/'STUDENT PROFILE'!V24),"EIOP")</f>
        <v>7.833333333333333</v>
      </c>
      <c r="CG411" s="686"/>
      <c r="CH411" s="498">
        <f>'STUDENT PROFILE'!$A$24</f>
        <v>18</v>
      </c>
      <c r="CI411" s="489" t="str">
        <f>'STUDENT PROFILE'!$C$24</f>
        <v>Dheeraj Kumar</v>
      </c>
      <c r="CJ411" s="490">
        <f>'STUDENT PROFILE'!$D$24</f>
        <v>2747</v>
      </c>
      <c r="CK411" s="499">
        <f t="shared" si="380"/>
        <v>69</v>
      </c>
      <c r="CL411" s="491">
        <f>$CU$92</f>
        <v>75</v>
      </c>
      <c r="CM411" s="491">
        <f>$CU$156</f>
        <v>72</v>
      </c>
      <c r="CN411" s="491">
        <f>$CU$220</f>
        <v>67</v>
      </c>
      <c r="CO411" s="491">
        <f>$CU$284</f>
        <v>75</v>
      </c>
      <c r="CP411" s="488">
        <f>$CU$348</f>
        <v>69</v>
      </c>
      <c r="CQ411" s="492">
        <f t="shared" si="384"/>
        <v>427</v>
      </c>
      <c r="CR411" s="492">
        <f>IF(ISNUMBER(CQ411),ROUNDUP((CQ411/'STUDENT PROFILE'!V24),0),CQ411)</f>
        <v>72</v>
      </c>
      <c r="CS411" s="493" t="str">
        <f t="shared" si="381"/>
        <v>B1</v>
      </c>
      <c r="CT411" s="502">
        <f>ROUND(SUM(CF411,BR411,BD411,AP411,AB411,N411)/'STUDENT PROFILE'!V24,0)</f>
        <v>7</v>
      </c>
      <c r="CU411" s="503">
        <f t="shared" si="382"/>
        <v>15</v>
      </c>
      <c r="CV411" s="503">
        <v>35</v>
      </c>
      <c r="CW411" s="503">
        <v>36</v>
      </c>
      <c r="CX411" s="540"/>
      <c r="CY411" s="504"/>
      <c r="CZ411" s="505"/>
      <c r="DA411" s="487"/>
      <c r="DB411" s="506"/>
      <c r="DC411" s="506"/>
      <c r="DD411" s="506"/>
      <c r="DE411" s="486"/>
      <c r="DF411" s="506"/>
      <c r="DG411" s="506"/>
      <c r="DH411" s="506"/>
      <c r="DI411" s="486"/>
      <c r="DJ411" s="486"/>
      <c r="DK411" s="486"/>
      <c r="DL411" s="486"/>
    </row>
    <row r="412" spans="1:116" ht="15" customHeight="1">
      <c r="A412" s="686"/>
      <c r="B412" s="488">
        <f>'STUDENT PROFILE'!$A$25</f>
        <v>19</v>
      </c>
      <c r="C412" s="489" t="str">
        <f>'STUDENT PROFILE'!$C$25</f>
        <v>Rohit</v>
      </c>
      <c r="D412" s="490">
        <f>'STUDENT PROFILE'!$D$25</f>
        <v>2748</v>
      </c>
      <c r="E412" s="491">
        <f t="shared" si="370"/>
        <v>67</v>
      </c>
      <c r="F412" s="491">
        <f t="shared" si="371"/>
        <v>67</v>
      </c>
      <c r="G412" s="491">
        <f t="shared" si="372"/>
        <v>53</v>
      </c>
      <c r="H412" s="491">
        <f>$L$221</f>
        <v>53</v>
      </c>
      <c r="I412" s="491">
        <f>$L$285</f>
        <v>67</v>
      </c>
      <c r="J412" s="488">
        <f>$L$349</f>
        <v>67</v>
      </c>
      <c r="K412" s="492">
        <f t="shared" si="362"/>
        <v>374</v>
      </c>
      <c r="L412" s="492">
        <f>IF(ISNUMBER(K412),ROUNDUP((K412/'STUDENT PROFILE'!V25),0),K412)</f>
        <v>63</v>
      </c>
      <c r="M412" s="493" t="str">
        <f t="shared" si="363"/>
        <v>B2</v>
      </c>
      <c r="N412" s="494">
        <f>IF(ISNUMBER(L412),(SUM(N29+N93+N157+N221+N285+N349)/'STUDENT PROFILE'!V25),"EIOP")</f>
        <v>6.833333333333333</v>
      </c>
      <c r="O412" s="728"/>
      <c r="P412" s="488">
        <f>'STUDENT PROFILE'!$A$25</f>
        <v>19</v>
      </c>
      <c r="Q412" s="489" t="str">
        <f>'STUDENT PROFILE'!$C$25</f>
        <v>Rohit</v>
      </c>
      <c r="R412" s="490">
        <f>'STUDENT PROFILE'!$D$25</f>
        <v>2748</v>
      </c>
      <c r="S412" s="491">
        <f>$Z$29</f>
        <v>67</v>
      </c>
      <c r="T412" s="491">
        <f>$Z$93</f>
        <v>67</v>
      </c>
      <c r="U412" s="491">
        <f>$Z$157</f>
        <v>67</v>
      </c>
      <c r="V412" s="491">
        <f>$Z$221</f>
        <v>67</v>
      </c>
      <c r="W412" s="491">
        <f>$Z$285</f>
        <v>67</v>
      </c>
      <c r="X412" s="488">
        <f>$Z$349</f>
        <v>67</v>
      </c>
      <c r="Y412" s="492">
        <f t="shared" si="364"/>
        <v>402</v>
      </c>
      <c r="Z412" s="495">
        <f>IF(ISNUMBER(Y412),ROUNDUP((Y412/'STUDENT PROFILE'!V25),0),Y412)</f>
        <v>67</v>
      </c>
      <c r="AA412" s="493" t="str">
        <f t="shared" si="365"/>
        <v>B2</v>
      </c>
      <c r="AB412" s="494">
        <f>IF(ISNUMBER(Z412),(SUM(AB29+AB93+AB157+AB221+AB285+AB349)/'STUDENT PROFILE'!V25),"EIOP")</f>
        <v>7</v>
      </c>
      <c r="AC412" s="686"/>
      <c r="AD412" s="488">
        <f>'STUDENT PROFILE'!$A$25</f>
        <v>19</v>
      </c>
      <c r="AE412" s="489" t="str">
        <f>'STUDENT PROFILE'!$C$25</f>
        <v>Rohit</v>
      </c>
      <c r="AF412" s="490">
        <f>'STUDENT PROFILE'!$D$25</f>
        <v>2748</v>
      </c>
      <c r="AG412" s="491">
        <f>$AI$29</f>
        <v>70</v>
      </c>
      <c r="AH412" s="491">
        <f>$AI$93</f>
        <v>70</v>
      </c>
      <c r="AI412" s="491">
        <f>$AI$157</f>
        <v>70</v>
      </c>
      <c r="AJ412" s="491">
        <f>$AI$221</f>
        <v>70</v>
      </c>
      <c r="AK412" s="491">
        <f>$AI$285</f>
        <v>70</v>
      </c>
      <c r="AL412" s="488">
        <f>$AI$349</f>
        <v>70</v>
      </c>
      <c r="AM412" s="492">
        <f t="shared" si="366"/>
        <v>420</v>
      </c>
      <c r="AN412" s="492">
        <f>IF(ISNUMBER(AM412),ROUND((AM412/'STUDENT PROFILE'!V25),1),AM412)</f>
        <v>70</v>
      </c>
      <c r="AO412" s="493" t="str">
        <f t="shared" si="373"/>
        <v>B2</v>
      </c>
      <c r="AP412" s="496">
        <f>IF(ISNUMBER(AN412),(SUM(AK29+AK93+AK157+AK221+AK285+AK349)/'STUDENT PROFILE'!V25),"EIOP")</f>
        <v>7</v>
      </c>
      <c r="AQ412" s="686"/>
      <c r="AR412" s="488">
        <f>'STUDENT PROFILE'!$A$25</f>
        <v>19</v>
      </c>
      <c r="AS412" s="489" t="str">
        <f>'STUDENT PROFILE'!$C$25</f>
        <v>Rohit</v>
      </c>
      <c r="AT412" s="490">
        <f>'STUDENT PROFILE'!$D$25</f>
        <v>2748</v>
      </c>
      <c r="AU412" s="491">
        <f>$BB$29</f>
        <v>67</v>
      </c>
      <c r="AV412" s="491">
        <f>$BB$93</f>
        <v>67</v>
      </c>
      <c r="AW412" s="491">
        <f>$BB$157</f>
        <v>67</v>
      </c>
      <c r="AX412" s="491">
        <f>$BB$221</f>
        <v>67</v>
      </c>
      <c r="AY412" s="491">
        <f>$BB$285</f>
        <v>67</v>
      </c>
      <c r="AZ412" s="488">
        <f>$BB$349</f>
        <v>67</v>
      </c>
      <c r="BA412" s="492">
        <f t="shared" si="374"/>
        <v>402</v>
      </c>
      <c r="BB412" s="492">
        <f>IF(ISNUMBER(BA412),ROUNDUP((BA412/'STUDENT PROFILE'!V25),0),BA412)</f>
        <v>67</v>
      </c>
      <c r="BC412" s="493" t="str">
        <f t="shared" si="375"/>
        <v>B2</v>
      </c>
      <c r="BD412" s="493">
        <f>IF(ISNUMBER(BB412),(SUM(BD29+BD93+BD157+BD221+BD285+BD349)/'STUDENT PROFILE'!V25),"EIOP")</f>
        <v>7</v>
      </c>
      <c r="BE412" s="686"/>
      <c r="BF412" s="488">
        <f>'STUDENT PROFILE'!$A$25</f>
        <v>19</v>
      </c>
      <c r="BG412" s="489" t="str">
        <f>'STUDENT PROFILE'!$C$25</f>
        <v>Rohit</v>
      </c>
      <c r="BH412" s="490">
        <f>'STUDENT PROFILE'!$D$25</f>
        <v>2748</v>
      </c>
      <c r="BI412" s="491">
        <f>$BP$29</f>
        <v>67</v>
      </c>
      <c r="BJ412" s="491">
        <f>$BP$93</f>
        <v>67</v>
      </c>
      <c r="BK412" s="491">
        <f>$BP$157</f>
        <v>67</v>
      </c>
      <c r="BL412" s="491">
        <f>$BP$221</f>
        <v>67</v>
      </c>
      <c r="BM412" s="491">
        <f>$BP$285</f>
        <v>67</v>
      </c>
      <c r="BN412" s="488">
        <f>$BP$349</f>
        <v>67</v>
      </c>
      <c r="BO412" s="492">
        <f t="shared" si="376"/>
        <v>402</v>
      </c>
      <c r="BP412" s="492">
        <f>IF(ISNUMBER(BO412),ROUNDUP((BO412/'STUDENT PROFILE'!V25),0),BO412)</f>
        <v>67</v>
      </c>
      <c r="BQ412" s="493" t="str">
        <f t="shared" si="377"/>
        <v>B2</v>
      </c>
      <c r="BR412" s="493">
        <f>IF(ISNUMBER(BP412),(SUM(BR29+BR93+BR157+BR221+BR285+BR349)/'STUDENT PROFILE'!V25),"EIOP")</f>
        <v>7</v>
      </c>
      <c r="BS412" s="686"/>
      <c r="BT412" s="488">
        <f>'STUDENT PROFILE'!$A$25</f>
        <v>19</v>
      </c>
      <c r="BU412" s="497" t="str">
        <f>'STUDENT PROFILE'!$C$25</f>
        <v>Rohit</v>
      </c>
      <c r="BV412" s="490">
        <f>'STUDENT PROFILE'!$D$25</f>
        <v>2748</v>
      </c>
      <c r="BW412" s="491">
        <f>$BY$29</f>
        <v>70</v>
      </c>
      <c r="BX412" s="491">
        <f>$BY$93</f>
        <v>88</v>
      </c>
      <c r="BY412" s="491">
        <f>$BY$157</f>
        <v>78</v>
      </c>
      <c r="BZ412" s="491">
        <f>$BY$221</f>
        <v>70</v>
      </c>
      <c r="CA412" s="491">
        <f>$BY$285</f>
        <v>88</v>
      </c>
      <c r="CB412" s="488">
        <f>$BY$349</f>
        <v>70</v>
      </c>
      <c r="CC412" s="492">
        <f t="shared" si="368"/>
        <v>464</v>
      </c>
      <c r="CD412" s="492">
        <f>IF(ISNUMBER(CC412),ROUNDUP((CC412/'STUDENT PROFILE'!V25),0),CC412)</f>
        <v>78</v>
      </c>
      <c r="CE412" s="493" t="str">
        <f t="shared" si="383"/>
        <v>B1</v>
      </c>
      <c r="CF412" s="496">
        <f>IF(ISNUMBER(CD412),(SUM(CA29+CA93+CA157+CA221+CA285+CA349)/'STUDENT PROFILE'!V25),"EIOP")</f>
        <v>7.833333333333333</v>
      </c>
      <c r="CG412" s="686"/>
      <c r="CH412" s="498">
        <f>'STUDENT PROFILE'!$A$25</f>
        <v>19</v>
      </c>
      <c r="CI412" s="489" t="str">
        <f>'STUDENT PROFILE'!$C$25</f>
        <v>Rohit</v>
      </c>
      <c r="CJ412" s="490">
        <f>'STUDENT PROFILE'!$D$25</f>
        <v>2748</v>
      </c>
      <c r="CK412" s="499">
        <f t="shared" si="380"/>
        <v>69</v>
      </c>
      <c r="CL412" s="491">
        <f>$CU$93</f>
        <v>75</v>
      </c>
      <c r="CM412" s="491">
        <f>$CU$157</f>
        <v>72</v>
      </c>
      <c r="CN412" s="491">
        <f>$CU$221</f>
        <v>67</v>
      </c>
      <c r="CO412" s="491">
        <f>$CU$285</f>
        <v>75</v>
      </c>
      <c r="CP412" s="488">
        <f>$CU$349</f>
        <v>69</v>
      </c>
      <c r="CQ412" s="492">
        <f t="shared" si="384"/>
        <v>427</v>
      </c>
      <c r="CR412" s="492">
        <f>IF(ISNUMBER(CQ412),ROUNDUP((CQ412/'STUDENT PROFILE'!V25),0),CQ412)</f>
        <v>72</v>
      </c>
      <c r="CS412" s="493" t="str">
        <f t="shared" si="381"/>
        <v>B1</v>
      </c>
      <c r="CT412" s="502">
        <f>ROUND(SUM(CF412,BR412,BD412,AP412,AB412,N412)/'STUDENT PROFILE'!V25,0)</f>
        <v>7</v>
      </c>
      <c r="CU412" s="503">
        <f t="shared" si="382"/>
        <v>15</v>
      </c>
      <c r="CV412" s="503">
        <v>37</v>
      </c>
      <c r="CW412" s="503">
        <v>38</v>
      </c>
      <c r="CX412" s="540"/>
      <c r="CY412" s="504"/>
      <c r="CZ412" s="505"/>
      <c r="DA412" s="487"/>
      <c r="DB412" s="506"/>
      <c r="DC412" s="506"/>
      <c r="DD412" s="506"/>
      <c r="DE412" s="486"/>
      <c r="DF412" s="506"/>
      <c r="DG412" s="506"/>
      <c r="DH412" s="506"/>
      <c r="DI412" s="486"/>
      <c r="DJ412" s="486"/>
      <c r="DK412" s="486"/>
      <c r="DL412" s="486"/>
    </row>
    <row r="413" spans="1:116" ht="15" customHeight="1">
      <c r="A413" s="686"/>
      <c r="B413" s="488">
        <f>'STUDENT PROFILE'!$A$26</f>
        <v>20</v>
      </c>
      <c r="C413" s="489" t="str">
        <f>'STUDENT PROFILE'!$C$26</f>
        <v>Rahul</v>
      </c>
      <c r="D413" s="490">
        <f>'STUDENT PROFILE'!$D$26</f>
        <v>2749</v>
      </c>
      <c r="E413" s="491">
        <f t="shared" si="370"/>
        <v>67</v>
      </c>
      <c r="F413" s="491">
        <f t="shared" si="371"/>
        <v>67</v>
      </c>
      <c r="G413" s="491">
        <f t="shared" si="372"/>
        <v>53</v>
      </c>
      <c r="H413" s="491">
        <f>$L$222</f>
        <v>53</v>
      </c>
      <c r="I413" s="491">
        <f>$L$286</f>
        <v>67</v>
      </c>
      <c r="J413" s="488">
        <f>$L$350</f>
        <v>67</v>
      </c>
      <c r="K413" s="492">
        <f t="shared" si="362"/>
        <v>374</v>
      </c>
      <c r="L413" s="492">
        <f>IF(ISNUMBER(K413),ROUNDUP((K413/'STUDENT PROFILE'!V26),0),K413)</f>
        <v>63</v>
      </c>
      <c r="M413" s="493" t="str">
        <f t="shared" si="363"/>
        <v>B2</v>
      </c>
      <c r="N413" s="494">
        <f>IF(ISNUMBER(L413),(SUM(N30+N94+N158+N222+N286+N350)/'STUDENT PROFILE'!V26),"EIOP")</f>
        <v>6.833333333333333</v>
      </c>
      <c r="O413" s="728"/>
      <c r="P413" s="488">
        <f>'STUDENT PROFILE'!$A$26</f>
        <v>20</v>
      </c>
      <c r="Q413" s="489" t="str">
        <f>'STUDENT PROFILE'!$C$26</f>
        <v>Rahul</v>
      </c>
      <c r="R413" s="490">
        <f>'STUDENT PROFILE'!$D$26</f>
        <v>2749</v>
      </c>
      <c r="S413" s="491">
        <f>$Z$30</f>
        <v>67</v>
      </c>
      <c r="T413" s="491">
        <f>$Z$94</f>
        <v>67</v>
      </c>
      <c r="U413" s="491">
        <f>$Z$158</f>
        <v>67</v>
      </c>
      <c r="V413" s="491">
        <f>$Z$222</f>
        <v>67</v>
      </c>
      <c r="W413" s="491">
        <f>$Z$286</f>
        <v>67</v>
      </c>
      <c r="X413" s="488">
        <f>$Z$350</f>
        <v>67</v>
      </c>
      <c r="Y413" s="492">
        <f t="shared" si="364"/>
        <v>402</v>
      </c>
      <c r="Z413" s="495">
        <f>IF(ISNUMBER(Y413),ROUNDUP((Y413/'STUDENT PROFILE'!V26),0),Y413)</f>
        <v>67</v>
      </c>
      <c r="AA413" s="493" t="str">
        <f t="shared" si="365"/>
        <v>B2</v>
      </c>
      <c r="AB413" s="494">
        <f>IF(ISNUMBER(Z413),(SUM(AB30+AB94+AB158+AB222+AB286+AB350)/'STUDENT PROFILE'!V26),"EIOP")</f>
        <v>7</v>
      </c>
      <c r="AC413" s="686"/>
      <c r="AD413" s="488">
        <f>'STUDENT PROFILE'!$A$26</f>
        <v>20</v>
      </c>
      <c r="AE413" s="489" t="str">
        <f>'STUDENT PROFILE'!$C$26</f>
        <v>Rahul</v>
      </c>
      <c r="AF413" s="490">
        <f>'STUDENT PROFILE'!$D$26</f>
        <v>2749</v>
      </c>
      <c r="AG413" s="491">
        <f>$AI$30</f>
        <v>70</v>
      </c>
      <c r="AH413" s="491">
        <f>$AI$94</f>
        <v>70</v>
      </c>
      <c r="AI413" s="491">
        <f>$AI$158</f>
        <v>70</v>
      </c>
      <c r="AJ413" s="491">
        <f>$AI$222</f>
        <v>70</v>
      </c>
      <c r="AK413" s="491">
        <f>$AI$286</f>
        <v>70</v>
      </c>
      <c r="AL413" s="488">
        <f>$AI$350</f>
        <v>70</v>
      </c>
      <c r="AM413" s="492">
        <f t="shared" si="366"/>
        <v>420</v>
      </c>
      <c r="AN413" s="492">
        <f>IF(ISNUMBER(AM413),ROUND((AM413/'STUDENT PROFILE'!V26),1),AM413)</f>
        <v>70</v>
      </c>
      <c r="AO413" s="493" t="str">
        <f t="shared" si="373"/>
        <v>B2</v>
      </c>
      <c r="AP413" s="496">
        <f>IF(ISNUMBER(AN413),(SUM(AK30+AK94+AK158+AK222+AK286+AK350)/'STUDENT PROFILE'!V26),"EIOP")</f>
        <v>7</v>
      </c>
      <c r="AQ413" s="686"/>
      <c r="AR413" s="488">
        <f>'STUDENT PROFILE'!$A$26</f>
        <v>20</v>
      </c>
      <c r="AS413" s="489" t="str">
        <f>'STUDENT PROFILE'!$C$26</f>
        <v>Rahul</v>
      </c>
      <c r="AT413" s="490">
        <f>'STUDENT PROFILE'!$D$26</f>
        <v>2749</v>
      </c>
      <c r="AU413" s="491">
        <f>$BB$30</f>
        <v>67</v>
      </c>
      <c r="AV413" s="491">
        <f>$BB$94</f>
        <v>67</v>
      </c>
      <c r="AW413" s="491">
        <f>$BB$158</f>
        <v>67</v>
      </c>
      <c r="AX413" s="491">
        <f>$BB$222</f>
        <v>67</v>
      </c>
      <c r="AY413" s="491">
        <f>$BB$286</f>
        <v>67</v>
      </c>
      <c r="AZ413" s="488">
        <f>$BB$350</f>
        <v>67</v>
      </c>
      <c r="BA413" s="492">
        <f t="shared" si="374"/>
        <v>402</v>
      </c>
      <c r="BB413" s="492">
        <f>IF(ISNUMBER(BA413),ROUNDUP((BA413/'STUDENT PROFILE'!V26),0),BA413)</f>
        <v>67</v>
      </c>
      <c r="BC413" s="493" t="str">
        <f t="shared" si="375"/>
        <v>B2</v>
      </c>
      <c r="BD413" s="493">
        <f>IF(ISNUMBER(BB413),(SUM(BD30+BD94+BD158+BD222+BD286+BD350)/'STUDENT PROFILE'!V26),"EIOP")</f>
        <v>7</v>
      </c>
      <c r="BE413" s="686"/>
      <c r="BF413" s="488">
        <f>'STUDENT PROFILE'!$A$26</f>
        <v>20</v>
      </c>
      <c r="BG413" s="489" t="str">
        <f>'STUDENT PROFILE'!$C$26</f>
        <v>Rahul</v>
      </c>
      <c r="BH413" s="490">
        <f>'STUDENT PROFILE'!$D$26</f>
        <v>2749</v>
      </c>
      <c r="BI413" s="491">
        <f>$BP$30</f>
        <v>67</v>
      </c>
      <c r="BJ413" s="491">
        <f>$BP$94</f>
        <v>67</v>
      </c>
      <c r="BK413" s="491">
        <f>$BP$158</f>
        <v>67</v>
      </c>
      <c r="BL413" s="491">
        <f>$BP$222</f>
        <v>67</v>
      </c>
      <c r="BM413" s="491">
        <f>$BP$286</f>
        <v>67</v>
      </c>
      <c r="BN413" s="488">
        <f>$BP$350</f>
        <v>67</v>
      </c>
      <c r="BO413" s="492">
        <f t="shared" si="376"/>
        <v>402</v>
      </c>
      <c r="BP413" s="492">
        <f>IF(ISNUMBER(BO413),ROUNDUP((BO413/'STUDENT PROFILE'!V26),0),BO413)</f>
        <v>67</v>
      </c>
      <c r="BQ413" s="493" t="str">
        <f t="shared" si="377"/>
        <v>B2</v>
      </c>
      <c r="BR413" s="493">
        <f>IF(ISNUMBER(BP413),(SUM(BR30+BR94+BR158+BR222+BR286+BR350)/'STUDENT PROFILE'!V26),"EIOP")</f>
        <v>7</v>
      </c>
      <c r="BS413" s="686"/>
      <c r="BT413" s="488">
        <f>'STUDENT PROFILE'!$A$26</f>
        <v>20</v>
      </c>
      <c r="BU413" s="497" t="str">
        <f>'STUDENT PROFILE'!$C$26</f>
        <v>Rahul</v>
      </c>
      <c r="BV413" s="490">
        <f>'STUDENT PROFILE'!$D$26</f>
        <v>2749</v>
      </c>
      <c r="BW413" s="491">
        <f>$BY$30</f>
        <v>70</v>
      </c>
      <c r="BX413" s="491">
        <f>$BY$94</f>
        <v>88</v>
      </c>
      <c r="BY413" s="491">
        <f>$BY$158</f>
        <v>78</v>
      </c>
      <c r="BZ413" s="491">
        <f>$BY$222</f>
        <v>70</v>
      </c>
      <c r="CA413" s="491">
        <f>$BY$286</f>
        <v>88</v>
      </c>
      <c r="CB413" s="488">
        <f>$BY$350</f>
        <v>70</v>
      </c>
      <c r="CC413" s="492">
        <f t="shared" si="368"/>
        <v>464</v>
      </c>
      <c r="CD413" s="492">
        <f>IF(ISNUMBER(CC413),ROUNDUP((CC413/'STUDENT PROFILE'!V26),0),CC413)</f>
        <v>78</v>
      </c>
      <c r="CE413" s="493" t="str">
        <f t="shared" si="383"/>
        <v>B1</v>
      </c>
      <c r="CF413" s="496">
        <f>IF(ISNUMBER(CD413),(SUM(CA30+CA94+CA158+CA222+CA286+CA350)/'STUDENT PROFILE'!V26),"EIOP")</f>
        <v>7.833333333333333</v>
      </c>
      <c r="CG413" s="686"/>
      <c r="CH413" s="498">
        <f>'STUDENT PROFILE'!$A$26</f>
        <v>20</v>
      </c>
      <c r="CI413" s="489" t="str">
        <f>'STUDENT PROFILE'!$C$26</f>
        <v>Rahul</v>
      </c>
      <c r="CJ413" s="490">
        <f>'STUDENT PROFILE'!$D$26</f>
        <v>2749</v>
      </c>
      <c r="CK413" s="499">
        <f t="shared" si="380"/>
        <v>69</v>
      </c>
      <c r="CL413" s="491">
        <f>$CU$94</f>
        <v>75</v>
      </c>
      <c r="CM413" s="491">
        <f>$CU$158</f>
        <v>72</v>
      </c>
      <c r="CN413" s="491">
        <f>$CU$222</f>
        <v>67</v>
      </c>
      <c r="CO413" s="491">
        <f>$CU$286</f>
        <v>75</v>
      </c>
      <c r="CP413" s="488">
        <f>$CU$350</f>
        <v>69</v>
      </c>
      <c r="CQ413" s="492">
        <f t="shared" si="384"/>
        <v>427</v>
      </c>
      <c r="CR413" s="492">
        <f>IF(ISNUMBER(CQ413),ROUNDUP((CQ413/'STUDENT PROFILE'!V26),0),CQ413)</f>
        <v>72</v>
      </c>
      <c r="CS413" s="493" t="str">
        <f t="shared" si="381"/>
        <v>B1</v>
      </c>
      <c r="CT413" s="502">
        <f>ROUND(SUM(CF413,BR413,BD413,AP413,AB413,N413)/'STUDENT PROFILE'!V26,0)</f>
        <v>7</v>
      </c>
      <c r="CU413" s="503">
        <f t="shared" si="382"/>
        <v>15</v>
      </c>
      <c r="CV413" s="503">
        <v>39</v>
      </c>
      <c r="CW413" s="503">
        <v>40</v>
      </c>
      <c r="CX413" s="540"/>
      <c r="CY413" s="504"/>
      <c r="CZ413" s="505"/>
      <c r="DA413" s="487"/>
      <c r="DB413" s="506"/>
      <c r="DC413" s="506"/>
      <c r="DD413" s="506"/>
      <c r="DE413" s="486"/>
      <c r="DF413" s="506"/>
      <c r="DG413" s="506"/>
      <c r="DH413" s="506"/>
      <c r="DI413" s="486"/>
      <c r="DJ413" s="486"/>
      <c r="DK413" s="486"/>
      <c r="DL413" s="486"/>
    </row>
    <row r="414" spans="1:116" ht="15" customHeight="1">
      <c r="A414" s="686"/>
      <c r="B414" s="488">
        <f>'STUDENT PROFILE'!$A$27</f>
        <v>21</v>
      </c>
      <c r="C414" s="489" t="str">
        <f>'STUDENT PROFILE'!$C$27</f>
        <v>Abhimanyu</v>
      </c>
      <c r="D414" s="490">
        <f>'STUDENT PROFILE'!$D$27</f>
        <v>2750</v>
      </c>
      <c r="E414" s="491">
        <f t="shared" si="370"/>
        <v>60</v>
      </c>
      <c r="F414" s="491">
        <f t="shared" si="371"/>
        <v>60</v>
      </c>
      <c r="G414" s="491">
        <f t="shared" si="372"/>
        <v>48</v>
      </c>
      <c r="H414" s="491">
        <f>$L$223</f>
        <v>48</v>
      </c>
      <c r="I414" s="491">
        <f>$L$287</f>
        <v>60</v>
      </c>
      <c r="J414" s="488">
        <f>$L$351</f>
        <v>60</v>
      </c>
      <c r="K414" s="492">
        <f t="shared" si="362"/>
        <v>336</v>
      </c>
      <c r="L414" s="492">
        <f>IF(ISNUMBER(K414),ROUNDUP((K414/'STUDENT PROFILE'!V27),0),K414)</f>
        <v>56</v>
      </c>
      <c r="M414" s="493" t="str">
        <f t="shared" si="363"/>
        <v>C1</v>
      </c>
      <c r="N414" s="494">
        <f>IF(ISNUMBER(L414),(SUM(N31+N95+N159+N223+N287+N351)/'STUDENT PROFILE'!V27),"EIOP")</f>
        <v>5.833333333333333</v>
      </c>
      <c r="O414" s="728"/>
      <c r="P414" s="488">
        <f>'STUDENT PROFILE'!$A$27</f>
        <v>21</v>
      </c>
      <c r="Q414" s="489" t="str">
        <f>'STUDENT PROFILE'!$C$27</f>
        <v>Abhimanyu</v>
      </c>
      <c r="R414" s="490">
        <f>'STUDENT PROFILE'!$D$27</f>
        <v>2750</v>
      </c>
      <c r="S414" s="491">
        <f>$Z$31</f>
        <v>60</v>
      </c>
      <c r="T414" s="491">
        <f>$Z$95</f>
        <v>60</v>
      </c>
      <c r="U414" s="491">
        <f>$Z$159</f>
        <v>60</v>
      </c>
      <c r="V414" s="491">
        <f>$Z$223</f>
        <v>60</v>
      </c>
      <c r="W414" s="491">
        <f>$Z$287</f>
        <v>60</v>
      </c>
      <c r="X414" s="488">
        <f>$Z$351</f>
        <v>60</v>
      </c>
      <c r="Y414" s="492">
        <f t="shared" si="364"/>
        <v>360</v>
      </c>
      <c r="Z414" s="495">
        <f>IF(ISNUMBER(Y414),ROUNDUP((Y414/'STUDENT PROFILE'!V27),0),Y414)</f>
        <v>60</v>
      </c>
      <c r="AA414" s="493" t="str">
        <f t="shared" si="365"/>
        <v>C1</v>
      </c>
      <c r="AB414" s="494">
        <f>IF(ISNUMBER(Z414),(SUM(AB31+AB95+AB159+AB223+AB287+AB351)/'STUDENT PROFILE'!V27),"EIOP")</f>
        <v>6</v>
      </c>
      <c r="AC414" s="686"/>
      <c r="AD414" s="488">
        <f>'STUDENT PROFILE'!$A$27</f>
        <v>21</v>
      </c>
      <c r="AE414" s="489" t="str">
        <f>'STUDENT PROFILE'!$C$27</f>
        <v>Abhimanyu</v>
      </c>
      <c r="AF414" s="490">
        <f>'STUDENT PROFILE'!$D$27</f>
        <v>2750</v>
      </c>
      <c r="AG414" s="491">
        <f>$AI$31</f>
        <v>60</v>
      </c>
      <c r="AH414" s="491">
        <f>$AI$95</f>
        <v>60</v>
      </c>
      <c r="AI414" s="491">
        <f>$AI$159</f>
        <v>60</v>
      </c>
      <c r="AJ414" s="491">
        <f>$AI$223</f>
        <v>60</v>
      </c>
      <c r="AK414" s="491">
        <f>$AI$287</f>
        <v>60</v>
      </c>
      <c r="AL414" s="488">
        <f>$AI$351</f>
        <v>60</v>
      </c>
      <c r="AM414" s="492">
        <f t="shared" si="366"/>
        <v>360</v>
      </c>
      <c r="AN414" s="492">
        <f>IF(ISNUMBER(AM414),ROUND((AM414/'STUDENT PROFILE'!V27),1),AM414)</f>
        <v>60</v>
      </c>
      <c r="AO414" s="493" t="str">
        <f t="shared" si="373"/>
        <v>C1</v>
      </c>
      <c r="AP414" s="496">
        <f>IF(ISNUMBER(AN414),(SUM(AK31+AK95+AK159+AK223+AK287+AK351)/'STUDENT PROFILE'!V27),"EIOP")</f>
        <v>6</v>
      </c>
      <c r="AQ414" s="686"/>
      <c r="AR414" s="488">
        <f>'STUDENT PROFILE'!$A$27</f>
        <v>21</v>
      </c>
      <c r="AS414" s="489" t="str">
        <f>'STUDENT PROFILE'!$C$27</f>
        <v>Abhimanyu</v>
      </c>
      <c r="AT414" s="490">
        <f>'STUDENT PROFILE'!$D$27</f>
        <v>2750</v>
      </c>
      <c r="AU414" s="491">
        <f>$BB$31</f>
        <v>60</v>
      </c>
      <c r="AV414" s="491">
        <f>$BB$95</f>
        <v>60</v>
      </c>
      <c r="AW414" s="491">
        <f>$BB$159</f>
        <v>60</v>
      </c>
      <c r="AX414" s="491">
        <f>$BB$223</f>
        <v>60</v>
      </c>
      <c r="AY414" s="491">
        <f>$BB$287</f>
        <v>60</v>
      </c>
      <c r="AZ414" s="488">
        <f>$BB$351</f>
        <v>60</v>
      </c>
      <c r="BA414" s="492">
        <f t="shared" si="374"/>
        <v>360</v>
      </c>
      <c r="BB414" s="492">
        <f>IF(ISNUMBER(BA414),ROUNDUP((BA414/'STUDENT PROFILE'!V27),0),BA414)</f>
        <v>60</v>
      </c>
      <c r="BC414" s="493" t="str">
        <f t="shared" si="375"/>
        <v>C1</v>
      </c>
      <c r="BD414" s="493">
        <f>IF(ISNUMBER(BB414),(SUM(BD31+BD95+BD159+BD223+BD287+BD351)/'STUDENT PROFILE'!V27),"EIOP")</f>
        <v>6</v>
      </c>
      <c r="BE414" s="686"/>
      <c r="BF414" s="488">
        <f>'STUDENT PROFILE'!$A$27</f>
        <v>21</v>
      </c>
      <c r="BG414" s="489" t="str">
        <f>'STUDENT PROFILE'!$C$27</f>
        <v>Abhimanyu</v>
      </c>
      <c r="BH414" s="490">
        <f>'STUDENT PROFILE'!$D$27</f>
        <v>2750</v>
      </c>
      <c r="BI414" s="491">
        <f>$BP$31</f>
        <v>60</v>
      </c>
      <c r="BJ414" s="491">
        <f>$BP$95</f>
        <v>60</v>
      </c>
      <c r="BK414" s="491">
        <f>$BP$159</f>
        <v>60</v>
      </c>
      <c r="BL414" s="491">
        <f>$BP$223</f>
        <v>60</v>
      </c>
      <c r="BM414" s="491">
        <f>$BP$287</f>
        <v>60</v>
      </c>
      <c r="BN414" s="488">
        <f>$BP$351</f>
        <v>60</v>
      </c>
      <c r="BO414" s="492">
        <f t="shared" si="376"/>
        <v>360</v>
      </c>
      <c r="BP414" s="492">
        <f>IF(ISNUMBER(BO414),ROUNDUP((BO414/'STUDENT PROFILE'!V27),0),BO414)</f>
        <v>60</v>
      </c>
      <c r="BQ414" s="493" t="str">
        <f t="shared" si="377"/>
        <v>C1</v>
      </c>
      <c r="BR414" s="493">
        <f>IF(ISNUMBER(BP414),(SUM(BR31+BR95+BR159+BR223+BR287+BR351)/'STUDENT PROFILE'!V27),"EIOP")</f>
        <v>6</v>
      </c>
      <c r="BS414" s="686"/>
      <c r="BT414" s="488">
        <f>'STUDENT PROFILE'!$A$27</f>
        <v>21</v>
      </c>
      <c r="BU414" s="497" t="str">
        <f>'STUDENT PROFILE'!$C$27</f>
        <v>Abhimanyu</v>
      </c>
      <c r="BV414" s="490">
        <f>'STUDENT PROFILE'!$D$27</f>
        <v>2750</v>
      </c>
      <c r="BW414" s="491">
        <f>$BY$31</f>
        <v>60</v>
      </c>
      <c r="BX414" s="491">
        <f>$BY$95</f>
        <v>75</v>
      </c>
      <c r="BY414" s="491">
        <f>$BY$159</f>
        <v>67</v>
      </c>
      <c r="BZ414" s="491">
        <f>$BY$223</f>
        <v>60</v>
      </c>
      <c r="CA414" s="491">
        <f>$BY$287</f>
        <v>75</v>
      </c>
      <c r="CB414" s="488">
        <f>$BY$351</f>
        <v>60</v>
      </c>
      <c r="CC414" s="492">
        <f t="shared" si="368"/>
        <v>397</v>
      </c>
      <c r="CD414" s="492">
        <f>IF(ISNUMBER(CC414),ROUNDUP((CC414/'STUDENT PROFILE'!V27),0),CC414)</f>
        <v>67</v>
      </c>
      <c r="CE414" s="493" t="str">
        <f t="shared" si="383"/>
        <v>B2</v>
      </c>
      <c r="CF414" s="496">
        <f>IF(ISNUMBER(CD414),(SUM(CA31+CA95+CA159+CA223+CA287+CA351)/'STUDENT PROFILE'!V27),"EIOP")</f>
        <v>6.833333333333333</v>
      </c>
      <c r="CG414" s="686"/>
      <c r="CH414" s="498">
        <f>'STUDENT PROFILE'!$A$27</f>
        <v>21</v>
      </c>
      <c r="CI414" s="489" t="str">
        <f>'STUDENT PROFILE'!$C$27</f>
        <v>Abhimanyu</v>
      </c>
      <c r="CJ414" s="490">
        <f>'STUDENT PROFILE'!$D$27</f>
        <v>2750</v>
      </c>
      <c r="CK414" s="499">
        <f t="shared" si="380"/>
        <v>60</v>
      </c>
      <c r="CL414" s="491">
        <f>$CU$95</f>
        <v>65</v>
      </c>
      <c r="CM414" s="491">
        <f>$CU$159</f>
        <v>62</v>
      </c>
      <c r="CN414" s="491">
        <f>$CU$223</f>
        <v>59</v>
      </c>
      <c r="CO414" s="491">
        <f>$CU$287</f>
        <v>65</v>
      </c>
      <c r="CP414" s="488">
        <f>$CU$351</f>
        <v>60</v>
      </c>
      <c r="CQ414" s="492">
        <f t="shared" si="384"/>
        <v>371</v>
      </c>
      <c r="CR414" s="492">
        <f>IF(ISNUMBER(CQ414),ROUNDUP((CQ414/'STUDENT PROFILE'!V27),0),CQ414)</f>
        <v>62</v>
      </c>
      <c r="CS414" s="493" t="str">
        <f t="shared" si="381"/>
        <v>B2</v>
      </c>
      <c r="CT414" s="502">
        <f>ROUND(SUM(CF414,BR414,BD414,AP414,AB414,N414)/'STUDENT PROFILE'!V27,0)</f>
        <v>6</v>
      </c>
      <c r="CU414" s="503">
        <f t="shared" si="382"/>
        <v>20</v>
      </c>
      <c r="CV414" s="503">
        <v>41</v>
      </c>
      <c r="CW414" s="503">
        <v>42</v>
      </c>
      <c r="CX414" s="540"/>
      <c r="CY414" s="504"/>
      <c r="CZ414" s="505"/>
      <c r="DA414" s="487"/>
      <c r="DB414" s="506"/>
      <c r="DC414" s="506"/>
      <c r="DD414" s="506"/>
      <c r="DE414" s="486"/>
      <c r="DF414" s="506"/>
      <c r="DG414" s="506"/>
      <c r="DH414" s="506"/>
      <c r="DI414" s="486"/>
      <c r="DJ414" s="486"/>
      <c r="DK414" s="486"/>
      <c r="DL414" s="486"/>
    </row>
    <row r="415" spans="1:116" ht="15" customHeight="1">
      <c r="A415" s="686"/>
      <c r="B415" s="488">
        <f>'STUDENT PROFILE'!$A$28</f>
        <v>22</v>
      </c>
      <c r="C415" s="489" t="str">
        <f>'STUDENT PROFILE'!$C$28</f>
        <v>Bijender Kumar</v>
      </c>
      <c r="D415" s="490">
        <f>'STUDENT PROFILE'!$D$28</f>
        <v>2751</v>
      </c>
      <c r="E415" s="491">
        <f t="shared" si="370"/>
        <v>60</v>
      </c>
      <c r="F415" s="491">
        <f t="shared" si="371"/>
        <v>60</v>
      </c>
      <c r="G415" s="491">
        <f t="shared" si="372"/>
        <v>48</v>
      </c>
      <c r="H415" s="491">
        <f>$L$224</f>
        <v>48</v>
      </c>
      <c r="I415" s="491">
        <f>$L$288</f>
        <v>60</v>
      </c>
      <c r="J415" s="488">
        <f>$L$352</f>
        <v>60</v>
      </c>
      <c r="K415" s="492">
        <f t="shared" si="362"/>
        <v>336</v>
      </c>
      <c r="L415" s="492">
        <f>IF(ISNUMBER(K415),ROUNDUP((K415/'STUDENT PROFILE'!V28),0),K415)</f>
        <v>56</v>
      </c>
      <c r="M415" s="493" t="str">
        <f t="shared" si="363"/>
        <v>C1</v>
      </c>
      <c r="N415" s="494">
        <f>IF(ISNUMBER(L415),(SUM(N32+N96+N160+N224+N288+N352)/'STUDENT PROFILE'!V28),"EIOP")</f>
        <v>5.833333333333333</v>
      </c>
      <c r="O415" s="728"/>
      <c r="P415" s="488">
        <f>'STUDENT PROFILE'!$A$28</f>
        <v>22</v>
      </c>
      <c r="Q415" s="489" t="str">
        <f>'STUDENT PROFILE'!$C$28</f>
        <v>Bijender Kumar</v>
      </c>
      <c r="R415" s="490">
        <f>'STUDENT PROFILE'!$D$28</f>
        <v>2751</v>
      </c>
      <c r="S415" s="491">
        <f>$Z$32</f>
        <v>60</v>
      </c>
      <c r="T415" s="491">
        <f>$Z$96</f>
        <v>60</v>
      </c>
      <c r="U415" s="491">
        <f>$Z$160</f>
        <v>60</v>
      </c>
      <c r="V415" s="491">
        <f>$Z$224</f>
        <v>60</v>
      </c>
      <c r="W415" s="491">
        <f>$Z$288</f>
        <v>60</v>
      </c>
      <c r="X415" s="488">
        <f>$Z$352</f>
        <v>60</v>
      </c>
      <c r="Y415" s="492">
        <f t="shared" si="364"/>
        <v>360</v>
      </c>
      <c r="Z415" s="495">
        <f>IF(ISNUMBER(Y415),ROUNDUP((Y415/'STUDENT PROFILE'!V28),0),Y415)</f>
        <v>60</v>
      </c>
      <c r="AA415" s="493" t="str">
        <f t="shared" si="365"/>
        <v>C1</v>
      </c>
      <c r="AB415" s="494">
        <f>IF(ISNUMBER(Z415),(SUM(AB32+AB96+AB160+AB224+AB288+AB352)/'STUDENT PROFILE'!V28),"EIOP")</f>
        <v>6</v>
      </c>
      <c r="AC415" s="686"/>
      <c r="AD415" s="488">
        <f>'STUDENT PROFILE'!$A$28</f>
        <v>22</v>
      </c>
      <c r="AE415" s="489" t="str">
        <f>'STUDENT PROFILE'!$C$28</f>
        <v>Bijender Kumar</v>
      </c>
      <c r="AF415" s="490">
        <f>'STUDENT PROFILE'!$D$28</f>
        <v>2751</v>
      </c>
      <c r="AG415" s="491">
        <f>$AI$32</f>
        <v>60</v>
      </c>
      <c r="AH415" s="491">
        <f>$AI$96</f>
        <v>60</v>
      </c>
      <c r="AI415" s="491">
        <f>$AI$160</f>
        <v>60</v>
      </c>
      <c r="AJ415" s="491">
        <f>$AI$224</f>
        <v>60</v>
      </c>
      <c r="AK415" s="491">
        <f>$AI$288</f>
        <v>60</v>
      </c>
      <c r="AL415" s="488">
        <f>$AI$352</f>
        <v>60</v>
      </c>
      <c r="AM415" s="492">
        <f t="shared" si="366"/>
        <v>360</v>
      </c>
      <c r="AN415" s="492">
        <f>IF(ISNUMBER(AM415),ROUND((AM415/'STUDENT PROFILE'!V28),1),AM415)</f>
        <v>60</v>
      </c>
      <c r="AO415" s="493" t="str">
        <f t="shared" si="373"/>
        <v>C1</v>
      </c>
      <c r="AP415" s="496">
        <f>IF(ISNUMBER(AN415),(SUM(AK32+AK96+AK160+AK224+AK288+AK352)/'STUDENT PROFILE'!V28),"EIOP")</f>
        <v>6</v>
      </c>
      <c r="AQ415" s="686"/>
      <c r="AR415" s="488">
        <f>'STUDENT PROFILE'!$A$28</f>
        <v>22</v>
      </c>
      <c r="AS415" s="489" t="str">
        <f>'STUDENT PROFILE'!$C$28</f>
        <v>Bijender Kumar</v>
      </c>
      <c r="AT415" s="490">
        <f>'STUDENT PROFILE'!$D$28</f>
        <v>2751</v>
      </c>
      <c r="AU415" s="491">
        <f>$BB$32</f>
        <v>60</v>
      </c>
      <c r="AV415" s="491">
        <f>$BB$96</f>
        <v>60</v>
      </c>
      <c r="AW415" s="491">
        <f>$BB$160</f>
        <v>60</v>
      </c>
      <c r="AX415" s="491">
        <f>$BB$224</f>
        <v>60</v>
      </c>
      <c r="AY415" s="491">
        <f>$BB$288</f>
        <v>60</v>
      </c>
      <c r="AZ415" s="488">
        <f>$BB$352</f>
        <v>60</v>
      </c>
      <c r="BA415" s="492">
        <f t="shared" si="374"/>
        <v>360</v>
      </c>
      <c r="BB415" s="492">
        <f>IF(ISNUMBER(BA415),ROUNDUP((BA415/'STUDENT PROFILE'!V28),0),BA415)</f>
        <v>60</v>
      </c>
      <c r="BC415" s="493" t="str">
        <f t="shared" si="375"/>
        <v>C1</v>
      </c>
      <c r="BD415" s="493">
        <f>IF(ISNUMBER(BB415),(SUM(BD32+BD96+BD160+BD224+BD288+BD352)/'STUDENT PROFILE'!V28),"EIOP")</f>
        <v>6</v>
      </c>
      <c r="BE415" s="686"/>
      <c r="BF415" s="488">
        <f>'STUDENT PROFILE'!$A$28</f>
        <v>22</v>
      </c>
      <c r="BG415" s="489" t="str">
        <f>'STUDENT PROFILE'!$C$28</f>
        <v>Bijender Kumar</v>
      </c>
      <c r="BH415" s="490">
        <f>'STUDENT PROFILE'!$D$28</f>
        <v>2751</v>
      </c>
      <c r="BI415" s="491">
        <f>$BP$32</f>
        <v>60</v>
      </c>
      <c r="BJ415" s="491">
        <f>$BP$96</f>
        <v>60</v>
      </c>
      <c r="BK415" s="491">
        <f>$BP$160</f>
        <v>60</v>
      </c>
      <c r="BL415" s="491">
        <f>$BP$224</f>
        <v>60</v>
      </c>
      <c r="BM415" s="491">
        <f>$BP$288</f>
        <v>60</v>
      </c>
      <c r="BN415" s="488">
        <f>$BP$352</f>
        <v>60</v>
      </c>
      <c r="BO415" s="492">
        <f t="shared" si="376"/>
        <v>360</v>
      </c>
      <c r="BP415" s="492">
        <f>IF(ISNUMBER(BO415),ROUNDUP((BO415/'STUDENT PROFILE'!V28),0),BO415)</f>
        <v>60</v>
      </c>
      <c r="BQ415" s="493" t="str">
        <f t="shared" si="377"/>
        <v>C1</v>
      </c>
      <c r="BR415" s="493">
        <f>IF(ISNUMBER(BP415),(SUM(BR32+BR96+BR160+BR224+BR288+BR352)/'STUDENT PROFILE'!V28),"EIOP")</f>
        <v>6</v>
      </c>
      <c r="BS415" s="686"/>
      <c r="BT415" s="488">
        <f>'STUDENT PROFILE'!$A$28</f>
        <v>22</v>
      </c>
      <c r="BU415" s="497" t="str">
        <f>'STUDENT PROFILE'!$C$28</f>
        <v>Bijender Kumar</v>
      </c>
      <c r="BV415" s="490">
        <f>'STUDENT PROFILE'!$D$28</f>
        <v>2751</v>
      </c>
      <c r="BW415" s="491">
        <f>$BY$32</f>
        <v>60</v>
      </c>
      <c r="BX415" s="491">
        <f>$BY$96</f>
        <v>75</v>
      </c>
      <c r="BY415" s="491">
        <f>$BY$160</f>
        <v>67</v>
      </c>
      <c r="BZ415" s="491">
        <f>$BY$224</f>
        <v>60</v>
      </c>
      <c r="CA415" s="491">
        <f>$BY$288</f>
        <v>75</v>
      </c>
      <c r="CB415" s="488">
        <f>$BY$352</f>
        <v>60</v>
      </c>
      <c r="CC415" s="492">
        <f t="shared" si="368"/>
        <v>397</v>
      </c>
      <c r="CD415" s="492">
        <f>IF(ISNUMBER(CC415),ROUNDUP((CC415/'STUDENT PROFILE'!V28),0),CC415)</f>
        <v>67</v>
      </c>
      <c r="CE415" s="493" t="str">
        <f t="shared" si="383"/>
        <v>B2</v>
      </c>
      <c r="CF415" s="496">
        <f>IF(ISNUMBER(CD415),(SUM(CA32+CA96+CA160+CA224+CA288+CA352)/'STUDENT PROFILE'!V28),"EIOP")</f>
        <v>6.833333333333333</v>
      </c>
      <c r="CG415" s="686"/>
      <c r="CH415" s="498">
        <f>'STUDENT PROFILE'!$A$28</f>
        <v>22</v>
      </c>
      <c r="CI415" s="489" t="str">
        <f>'STUDENT PROFILE'!$C$28</f>
        <v>Bijender Kumar</v>
      </c>
      <c r="CJ415" s="490">
        <f>'STUDENT PROFILE'!$D$28</f>
        <v>2751</v>
      </c>
      <c r="CK415" s="499">
        <f t="shared" si="380"/>
        <v>60</v>
      </c>
      <c r="CL415" s="491">
        <f>$CU$96</f>
        <v>65</v>
      </c>
      <c r="CM415" s="491">
        <f>$CU$160</f>
        <v>62</v>
      </c>
      <c r="CN415" s="491">
        <f>$CU$224</f>
        <v>59</v>
      </c>
      <c r="CO415" s="491">
        <f>$CU$288</f>
        <v>65</v>
      </c>
      <c r="CP415" s="488">
        <f>$CU$352</f>
        <v>60</v>
      </c>
      <c r="CQ415" s="492">
        <f t="shared" si="384"/>
        <v>371</v>
      </c>
      <c r="CR415" s="492">
        <f>IF(ISNUMBER(CQ415),ROUNDUP((CQ415/'STUDENT PROFILE'!V28),0),CQ415)</f>
        <v>62</v>
      </c>
      <c r="CS415" s="493" t="str">
        <f t="shared" si="381"/>
        <v>B2</v>
      </c>
      <c r="CT415" s="502">
        <f>ROUND(SUM(CF415,BR415,BD415,AP415,AB415,N415)/'STUDENT PROFILE'!V28,0)</f>
        <v>6</v>
      </c>
      <c r="CU415" s="503">
        <f t="shared" si="382"/>
        <v>20</v>
      </c>
      <c r="CV415" s="503">
        <v>43</v>
      </c>
      <c r="CW415" s="503">
        <v>44</v>
      </c>
      <c r="CX415" s="540"/>
      <c r="CY415" s="504"/>
      <c r="CZ415" s="505"/>
      <c r="DA415" s="487"/>
      <c r="DB415" s="506"/>
      <c r="DC415" s="506"/>
      <c r="DD415" s="506"/>
      <c r="DE415" s="486"/>
      <c r="DF415" s="506"/>
      <c r="DG415" s="506"/>
      <c r="DH415" s="506"/>
      <c r="DI415" s="486"/>
      <c r="DJ415" s="486"/>
      <c r="DK415" s="486"/>
      <c r="DL415" s="486"/>
    </row>
    <row r="416" spans="1:116" ht="15" customHeight="1">
      <c r="A416" s="686"/>
      <c r="B416" s="488">
        <f>'STUDENT PROFILE'!$A$29</f>
        <v>23</v>
      </c>
      <c r="C416" s="489" t="str">
        <f>'STUDENT PROFILE'!$C$29</f>
        <v>Asha</v>
      </c>
      <c r="D416" s="490">
        <f>'STUDENT PROFILE'!$D$29</f>
        <v>2752</v>
      </c>
      <c r="E416" s="491">
        <f t="shared" si="370"/>
        <v>60</v>
      </c>
      <c r="F416" s="491">
        <f t="shared" si="371"/>
        <v>60</v>
      </c>
      <c r="G416" s="491">
        <f t="shared" si="372"/>
        <v>48</v>
      </c>
      <c r="H416" s="491">
        <f>$L$225</f>
        <v>48</v>
      </c>
      <c r="I416" s="491">
        <f>$L$289</f>
        <v>60</v>
      </c>
      <c r="J416" s="488">
        <f>$L$353</f>
        <v>60</v>
      </c>
      <c r="K416" s="492">
        <f t="shared" si="362"/>
        <v>336</v>
      </c>
      <c r="L416" s="492">
        <f>IF(ISNUMBER(K416),ROUNDUP((K416/'STUDENT PROFILE'!V29),0),K416)</f>
        <v>56</v>
      </c>
      <c r="M416" s="493" t="str">
        <f t="shared" si="363"/>
        <v>C1</v>
      </c>
      <c r="N416" s="494">
        <f>IF(ISNUMBER(L416),(SUM(N33+N97+N161+N225+N289+N353)/'STUDENT PROFILE'!V29),"EIOP")</f>
        <v>5.833333333333333</v>
      </c>
      <c r="O416" s="728"/>
      <c r="P416" s="488">
        <f>'STUDENT PROFILE'!$A$29</f>
        <v>23</v>
      </c>
      <c r="Q416" s="489" t="str">
        <f>'STUDENT PROFILE'!$C$29</f>
        <v>Asha</v>
      </c>
      <c r="R416" s="490">
        <f>'STUDENT PROFILE'!$D$29</f>
        <v>2752</v>
      </c>
      <c r="S416" s="491">
        <f>$Z$33</f>
        <v>60</v>
      </c>
      <c r="T416" s="491">
        <f>$Z$97</f>
        <v>60</v>
      </c>
      <c r="U416" s="491">
        <f>$Z$161</f>
        <v>60</v>
      </c>
      <c r="V416" s="491">
        <f>$Z$225</f>
        <v>60</v>
      </c>
      <c r="W416" s="491">
        <f>$Z$289</f>
        <v>60</v>
      </c>
      <c r="X416" s="488">
        <f>$Z$353</f>
        <v>60</v>
      </c>
      <c r="Y416" s="492">
        <f t="shared" si="364"/>
        <v>360</v>
      </c>
      <c r="Z416" s="495">
        <f>IF(ISNUMBER(Y416),ROUNDUP((Y416/'STUDENT PROFILE'!V29),0),Y416)</f>
        <v>60</v>
      </c>
      <c r="AA416" s="493" t="str">
        <f t="shared" si="365"/>
        <v>C1</v>
      </c>
      <c r="AB416" s="494">
        <f>IF(ISNUMBER(Z416),(SUM(AB33+AB97+AB161+AB225+AB289+AB353)/'STUDENT PROFILE'!V29),"EIOP")</f>
        <v>6</v>
      </c>
      <c r="AC416" s="686"/>
      <c r="AD416" s="488">
        <f>'STUDENT PROFILE'!$A$29</f>
        <v>23</v>
      </c>
      <c r="AE416" s="489" t="str">
        <f>'STUDENT PROFILE'!$C$29</f>
        <v>Asha</v>
      </c>
      <c r="AF416" s="490">
        <f>'STUDENT PROFILE'!$D$29</f>
        <v>2752</v>
      </c>
      <c r="AG416" s="491">
        <f>$AI$33</f>
        <v>60</v>
      </c>
      <c r="AH416" s="491">
        <f>$AI$97</f>
        <v>60</v>
      </c>
      <c r="AI416" s="491">
        <f>$AI$161</f>
        <v>60</v>
      </c>
      <c r="AJ416" s="491">
        <f>$AI$225</f>
        <v>60</v>
      </c>
      <c r="AK416" s="491">
        <f>$AI$289</f>
        <v>60</v>
      </c>
      <c r="AL416" s="488">
        <f>$AI$353</f>
        <v>60</v>
      </c>
      <c r="AM416" s="492">
        <f t="shared" si="366"/>
        <v>360</v>
      </c>
      <c r="AN416" s="492">
        <f>IF(ISNUMBER(AM416),ROUND((AM416/'STUDENT PROFILE'!V29),1),AM416)</f>
        <v>60</v>
      </c>
      <c r="AO416" s="493" t="str">
        <f t="shared" si="373"/>
        <v>C1</v>
      </c>
      <c r="AP416" s="496">
        <f>IF(ISNUMBER(AN416),(SUM(AK33+AK97+AK161+AK225+AK289+AK353)/'STUDENT PROFILE'!V29),"EIOP")</f>
        <v>6</v>
      </c>
      <c r="AQ416" s="686"/>
      <c r="AR416" s="488">
        <f>'STUDENT PROFILE'!$A$29</f>
        <v>23</v>
      </c>
      <c r="AS416" s="489" t="str">
        <f>'STUDENT PROFILE'!$C$29</f>
        <v>Asha</v>
      </c>
      <c r="AT416" s="490">
        <f>'STUDENT PROFILE'!$D$29</f>
        <v>2752</v>
      </c>
      <c r="AU416" s="491">
        <f>$BB$33</f>
        <v>60</v>
      </c>
      <c r="AV416" s="491">
        <f>$BB$97</f>
        <v>60</v>
      </c>
      <c r="AW416" s="491">
        <f>$BB$161</f>
        <v>60</v>
      </c>
      <c r="AX416" s="491">
        <f>$BB$225</f>
        <v>60</v>
      </c>
      <c r="AY416" s="491">
        <f>$BB$289</f>
        <v>60</v>
      </c>
      <c r="AZ416" s="488">
        <f>$BB$353</f>
        <v>60</v>
      </c>
      <c r="BA416" s="492">
        <f t="shared" si="374"/>
        <v>360</v>
      </c>
      <c r="BB416" s="492">
        <f>IF(ISNUMBER(BA416),ROUNDUP((BA416/'STUDENT PROFILE'!V29),0),BA416)</f>
        <v>60</v>
      </c>
      <c r="BC416" s="493" t="str">
        <f t="shared" si="375"/>
        <v>C1</v>
      </c>
      <c r="BD416" s="493">
        <f>IF(ISNUMBER(BB416),(SUM(BD33+BD97+BD161+BD225+BD289+BD353)/'STUDENT PROFILE'!V29),"EIOP")</f>
        <v>6</v>
      </c>
      <c r="BE416" s="686"/>
      <c r="BF416" s="488">
        <f>'STUDENT PROFILE'!$A$29</f>
        <v>23</v>
      </c>
      <c r="BG416" s="489" t="str">
        <f>'STUDENT PROFILE'!$C$29</f>
        <v>Asha</v>
      </c>
      <c r="BH416" s="490">
        <f>'STUDENT PROFILE'!$D$29</f>
        <v>2752</v>
      </c>
      <c r="BI416" s="491">
        <f>$BP$33</f>
        <v>60</v>
      </c>
      <c r="BJ416" s="491">
        <f>$BP$97</f>
        <v>60</v>
      </c>
      <c r="BK416" s="491">
        <f>$BP$161</f>
        <v>60</v>
      </c>
      <c r="BL416" s="491">
        <f>$BP$225</f>
        <v>60</v>
      </c>
      <c r="BM416" s="491">
        <f>$BP$289</f>
        <v>60</v>
      </c>
      <c r="BN416" s="488">
        <f>$BP$353</f>
        <v>60</v>
      </c>
      <c r="BO416" s="492">
        <f t="shared" si="376"/>
        <v>360</v>
      </c>
      <c r="BP416" s="492">
        <f>IF(ISNUMBER(BO416),ROUNDUP((BO416/'STUDENT PROFILE'!V29),0),BO416)</f>
        <v>60</v>
      </c>
      <c r="BQ416" s="493" t="str">
        <f t="shared" si="377"/>
        <v>C1</v>
      </c>
      <c r="BR416" s="493">
        <f>IF(ISNUMBER(BP416),(SUM(BR33+BR97+BR161+BR225+BR289+BR353)/'STUDENT PROFILE'!V29),"EIOP")</f>
        <v>6</v>
      </c>
      <c r="BS416" s="686"/>
      <c r="BT416" s="488">
        <f>'STUDENT PROFILE'!$A$29</f>
        <v>23</v>
      </c>
      <c r="BU416" s="497" t="str">
        <f>'STUDENT PROFILE'!$C$29</f>
        <v>Asha</v>
      </c>
      <c r="BV416" s="490">
        <f>'STUDENT PROFILE'!$D$29</f>
        <v>2752</v>
      </c>
      <c r="BW416" s="491">
        <f>$BY$33</f>
        <v>60</v>
      </c>
      <c r="BX416" s="491">
        <f>$BY$97</f>
        <v>75</v>
      </c>
      <c r="BY416" s="491">
        <f>$BY$161</f>
        <v>67</v>
      </c>
      <c r="BZ416" s="491">
        <f>$BY$225</f>
        <v>60</v>
      </c>
      <c r="CA416" s="491">
        <f>$BY$289</f>
        <v>75</v>
      </c>
      <c r="CB416" s="488">
        <f>$BY$353</f>
        <v>60</v>
      </c>
      <c r="CC416" s="492">
        <f t="shared" si="368"/>
        <v>397</v>
      </c>
      <c r="CD416" s="492">
        <f>IF(ISNUMBER(CC416),ROUNDUP((CC416/'STUDENT PROFILE'!V29),0),CC416)</f>
        <v>67</v>
      </c>
      <c r="CE416" s="493" t="str">
        <f t="shared" si="383"/>
        <v>B2</v>
      </c>
      <c r="CF416" s="496">
        <f>IF(ISNUMBER(CD416),(SUM(CA33+CA97+CA161+CA225+CA289+CA353)/'STUDENT PROFILE'!V29),"EIOP")</f>
        <v>6.833333333333333</v>
      </c>
      <c r="CG416" s="686"/>
      <c r="CH416" s="498">
        <f>'STUDENT PROFILE'!$A$29</f>
        <v>23</v>
      </c>
      <c r="CI416" s="489" t="str">
        <f>'STUDENT PROFILE'!$C$29</f>
        <v>Asha</v>
      </c>
      <c r="CJ416" s="490">
        <f>'STUDENT PROFILE'!$D$29</f>
        <v>2752</v>
      </c>
      <c r="CK416" s="499">
        <f t="shared" si="380"/>
        <v>60</v>
      </c>
      <c r="CL416" s="491">
        <f>$CU$97</f>
        <v>65</v>
      </c>
      <c r="CM416" s="491">
        <f>$CU$161</f>
        <v>62</v>
      </c>
      <c r="CN416" s="491">
        <f>$CU$225</f>
        <v>59</v>
      </c>
      <c r="CO416" s="491">
        <f>$CU$289</f>
        <v>65</v>
      </c>
      <c r="CP416" s="488">
        <f>$CU$353</f>
        <v>60</v>
      </c>
      <c r="CQ416" s="492">
        <f t="shared" si="384"/>
        <v>371</v>
      </c>
      <c r="CR416" s="492">
        <f>IF(ISNUMBER(CQ416),ROUNDUP((CQ416/'STUDENT PROFILE'!V29),0),CQ416)</f>
        <v>62</v>
      </c>
      <c r="CS416" s="493" t="str">
        <f t="shared" si="381"/>
        <v>B2</v>
      </c>
      <c r="CT416" s="502">
        <f>ROUND(SUM(CF416,BR416,BD416,AP416,AB416,N416)/'STUDENT PROFILE'!V29,0)</f>
        <v>6</v>
      </c>
      <c r="CU416" s="503">
        <f t="shared" si="382"/>
        <v>20</v>
      </c>
      <c r="CV416" s="503">
        <v>45</v>
      </c>
      <c r="CW416" s="503">
        <v>46</v>
      </c>
      <c r="CX416" s="540"/>
      <c r="CY416" s="504"/>
      <c r="CZ416" s="505"/>
      <c r="DA416" s="487"/>
      <c r="DB416" s="506"/>
      <c r="DC416" s="506"/>
      <c r="DD416" s="506"/>
      <c r="DE416" s="486"/>
      <c r="DF416" s="506"/>
      <c r="DG416" s="506"/>
      <c r="DH416" s="506"/>
      <c r="DI416" s="486"/>
      <c r="DJ416" s="486"/>
      <c r="DK416" s="486"/>
      <c r="DL416" s="486"/>
    </row>
    <row r="417" spans="1:116" ht="15" customHeight="1">
      <c r="A417" s="686"/>
      <c r="B417" s="488">
        <f>'STUDENT PROFILE'!$A$30</f>
        <v>24</v>
      </c>
      <c r="C417" s="489" t="str">
        <f>'STUDENT PROFILE'!$C$30</f>
        <v>Sarita Kumari</v>
      </c>
      <c r="D417" s="490">
        <f>'STUDENT PROFILE'!$D$30</f>
        <v>2754</v>
      </c>
      <c r="E417" s="491">
        <f t="shared" si="370"/>
        <v>60</v>
      </c>
      <c r="F417" s="491">
        <f t="shared" si="371"/>
        <v>60</v>
      </c>
      <c r="G417" s="491">
        <f t="shared" si="372"/>
        <v>48</v>
      </c>
      <c r="H417" s="491">
        <f>$L$226</f>
        <v>48</v>
      </c>
      <c r="I417" s="491">
        <f>$L$290</f>
        <v>60</v>
      </c>
      <c r="J417" s="488">
        <f>$L$354</f>
        <v>60</v>
      </c>
      <c r="K417" s="492">
        <f t="shared" si="362"/>
        <v>336</v>
      </c>
      <c r="L417" s="492">
        <f>IF(ISNUMBER(K417),ROUNDUP((K417/'STUDENT PROFILE'!V30),0),K417)</f>
        <v>56</v>
      </c>
      <c r="M417" s="493" t="str">
        <f t="shared" si="363"/>
        <v>C1</v>
      </c>
      <c r="N417" s="494">
        <f>IF(ISNUMBER(L417),(SUM(N34+N98+N162+N226+N290+N354)/'STUDENT PROFILE'!V30),"EIOP")</f>
        <v>5.833333333333333</v>
      </c>
      <c r="O417" s="728"/>
      <c r="P417" s="488">
        <f>'STUDENT PROFILE'!$A$30</f>
        <v>24</v>
      </c>
      <c r="Q417" s="489" t="str">
        <f>'STUDENT PROFILE'!$C$30</f>
        <v>Sarita Kumari</v>
      </c>
      <c r="R417" s="490">
        <f>'STUDENT PROFILE'!$D$30</f>
        <v>2754</v>
      </c>
      <c r="S417" s="491">
        <f>$Z$34</f>
        <v>60</v>
      </c>
      <c r="T417" s="491">
        <f>$Z$98</f>
        <v>60</v>
      </c>
      <c r="U417" s="491">
        <f>$Z$162</f>
        <v>60</v>
      </c>
      <c r="V417" s="491">
        <f>$Z$226</f>
        <v>60</v>
      </c>
      <c r="W417" s="491">
        <f>$Z$290</f>
        <v>60</v>
      </c>
      <c r="X417" s="488">
        <f>$Z$354</f>
        <v>60</v>
      </c>
      <c r="Y417" s="492">
        <f t="shared" si="364"/>
        <v>360</v>
      </c>
      <c r="Z417" s="495">
        <f>IF(ISNUMBER(Y417),ROUNDUP((Y417/'STUDENT PROFILE'!V30),0),Y417)</f>
        <v>60</v>
      </c>
      <c r="AA417" s="493" t="str">
        <f t="shared" si="365"/>
        <v>C1</v>
      </c>
      <c r="AB417" s="494">
        <f>IF(ISNUMBER(Z417),(SUM(AB34+AB98+AB162+AB226+AB290+AB354)/'STUDENT PROFILE'!V30),"EIOP")</f>
        <v>6</v>
      </c>
      <c r="AC417" s="686"/>
      <c r="AD417" s="488">
        <f>'STUDENT PROFILE'!$A$30</f>
        <v>24</v>
      </c>
      <c r="AE417" s="489" t="str">
        <f>'STUDENT PROFILE'!$C$30</f>
        <v>Sarita Kumari</v>
      </c>
      <c r="AF417" s="490">
        <f>'STUDENT PROFILE'!$D$30</f>
        <v>2754</v>
      </c>
      <c r="AG417" s="491">
        <f>$AI$34</f>
        <v>60</v>
      </c>
      <c r="AH417" s="491">
        <f>$AI$98</f>
        <v>60</v>
      </c>
      <c r="AI417" s="491">
        <f>$AI$162</f>
        <v>60</v>
      </c>
      <c r="AJ417" s="491">
        <f>$AI$226</f>
        <v>60</v>
      </c>
      <c r="AK417" s="491">
        <f>$AI$290</f>
        <v>60</v>
      </c>
      <c r="AL417" s="488">
        <f>$AI$354</f>
        <v>60</v>
      </c>
      <c r="AM417" s="492">
        <f t="shared" si="366"/>
        <v>360</v>
      </c>
      <c r="AN417" s="492">
        <f>IF(ISNUMBER(AM417),ROUND((AM417/'STUDENT PROFILE'!V30),1),AM417)</f>
        <v>60</v>
      </c>
      <c r="AO417" s="493" t="str">
        <f t="shared" si="373"/>
        <v>C1</v>
      </c>
      <c r="AP417" s="496">
        <f>IF(ISNUMBER(AN417),(SUM(AK34+AK98+AK162+AK226+AK290+AK354)/'STUDENT PROFILE'!V30),"EIOP")</f>
        <v>6</v>
      </c>
      <c r="AQ417" s="686"/>
      <c r="AR417" s="488">
        <f>'STUDENT PROFILE'!$A$30</f>
        <v>24</v>
      </c>
      <c r="AS417" s="489" t="str">
        <f>'STUDENT PROFILE'!$C$30</f>
        <v>Sarita Kumari</v>
      </c>
      <c r="AT417" s="490">
        <f>'STUDENT PROFILE'!$D$30</f>
        <v>2754</v>
      </c>
      <c r="AU417" s="491">
        <f>$BB$34</f>
        <v>60</v>
      </c>
      <c r="AV417" s="491">
        <f>$BB$98</f>
        <v>60</v>
      </c>
      <c r="AW417" s="491">
        <f>$BB$162</f>
        <v>60</v>
      </c>
      <c r="AX417" s="491">
        <f>$BB$226</f>
        <v>60</v>
      </c>
      <c r="AY417" s="491">
        <f>$BB$290</f>
        <v>60</v>
      </c>
      <c r="AZ417" s="488">
        <f>$BB$354</f>
        <v>60</v>
      </c>
      <c r="BA417" s="492">
        <f t="shared" si="374"/>
        <v>360</v>
      </c>
      <c r="BB417" s="492">
        <f>IF(ISNUMBER(BA417),ROUNDUP((BA417/'STUDENT PROFILE'!V30),0),BA417)</f>
        <v>60</v>
      </c>
      <c r="BC417" s="493" t="str">
        <f t="shared" si="375"/>
        <v>C1</v>
      </c>
      <c r="BD417" s="493">
        <f>IF(ISNUMBER(BB417),(SUM(BD34+BD98+BD162+BD226+BD290+BD354)/'STUDENT PROFILE'!V30),"EIOP")</f>
        <v>6</v>
      </c>
      <c r="BE417" s="686"/>
      <c r="BF417" s="488">
        <f>'STUDENT PROFILE'!$A$30</f>
        <v>24</v>
      </c>
      <c r="BG417" s="489" t="str">
        <f>'STUDENT PROFILE'!$C$30</f>
        <v>Sarita Kumari</v>
      </c>
      <c r="BH417" s="490">
        <f>'STUDENT PROFILE'!$D$30</f>
        <v>2754</v>
      </c>
      <c r="BI417" s="491">
        <f>$BP$34</f>
        <v>60</v>
      </c>
      <c r="BJ417" s="491">
        <f>$BP$98</f>
        <v>60</v>
      </c>
      <c r="BK417" s="491">
        <f>$BP$162</f>
        <v>60</v>
      </c>
      <c r="BL417" s="491">
        <f>$BP$226</f>
        <v>60</v>
      </c>
      <c r="BM417" s="491">
        <f>$BP$290</f>
        <v>60</v>
      </c>
      <c r="BN417" s="488">
        <f>$BP$354</f>
        <v>60</v>
      </c>
      <c r="BO417" s="492">
        <f t="shared" si="376"/>
        <v>360</v>
      </c>
      <c r="BP417" s="492">
        <f>IF(ISNUMBER(BO417),ROUNDUP((BO417/'STUDENT PROFILE'!V30),0),BO417)</f>
        <v>60</v>
      </c>
      <c r="BQ417" s="493" t="str">
        <f t="shared" si="377"/>
        <v>C1</v>
      </c>
      <c r="BR417" s="493">
        <f>IF(ISNUMBER(BP417),(SUM(BR34+BR98+BR162+BR226+BR290+BR354)/'STUDENT PROFILE'!V30),"EIOP")</f>
        <v>6</v>
      </c>
      <c r="BS417" s="686"/>
      <c r="BT417" s="488">
        <f>'STUDENT PROFILE'!$A$30</f>
        <v>24</v>
      </c>
      <c r="BU417" s="497" t="str">
        <f>'STUDENT PROFILE'!$C$30</f>
        <v>Sarita Kumari</v>
      </c>
      <c r="BV417" s="490">
        <f>'STUDENT PROFILE'!$D$30</f>
        <v>2754</v>
      </c>
      <c r="BW417" s="491">
        <f>$BY$34</f>
        <v>60</v>
      </c>
      <c r="BX417" s="491">
        <f>$BY$98</f>
        <v>75</v>
      </c>
      <c r="BY417" s="491">
        <f>$BY$162</f>
        <v>67</v>
      </c>
      <c r="BZ417" s="491">
        <f>$BY$226</f>
        <v>60</v>
      </c>
      <c r="CA417" s="491">
        <f>$BY$290</f>
        <v>75</v>
      </c>
      <c r="CB417" s="488">
        <f>$BY$354</f>
        <v>60</v>
      </c>
      <c r="CC417" s="492">
        <f t="shared" si="368"/>
        <v>397</v>
      </c>
      <c r="CD417" s="492">
        <f>IF(ISNUMBER(CC417),ROUNDUP((CC417/'STUDENT PROFILE'!V30),0),CC417)</f>
        <v>67</v>
      </c>
      <c r="CE417" s="493" t="str">
        <f t="shared" si="383"/>
        <v>B2</v>
      </c>
      <c r="CF417" s="496">
        <f>IF(ISNUMBER(CD417),(SUM(CA34+CA98+CA162+CA226+CA290+CA354)/'STUDENT PROFILE'!V30),"EIOP")</f>
        <v>6.833333333333333</v>
      </c>
      <c r="CG417" s="686"/>
      <c r="CH417" s="498">
        <f>'STUDENT PROFILE'!$A$30</f>
        <v>24</v>
      </c>
      <c r="CI417" s="489" t="str">
        <f>'STUDENT PROFILE'!$C$30</f>
        <v>Sarita Kumari</v>
      </c>
      <c r="CJ417" s="490">
        <f>'STUDENT PROFILE'!$D$30</f>
        <v>2754</v>
      </c>
      <c r="CK417" s="499">
        <f t="shared" si="380"/>
        <v>60</v>
      </c>
      <c r="CL417" s="491">
        <f>$CU$98</f>
        <v>65</v>
      </c>
      <c r="CM417" s="491">
        <f>$CU$162</f>
        <v>62</v>
      </c>
      <c r="CN417" s="491">
        <f>$CU$226</f>
        <v>59</v>
      </c>
      <c r="CO417" s="491">
        <f>$CU$290</f>
        <v>65</v>
      </c>
      <c r="CP417" s="488">
        <f>$CU$354</f>
        <v>60</v>
      </c>
      <c r="CQ417" s="492">
        <f t="shared" si="384"/>
        <v>371</v>
      </c>
      <c r="CR417" s="492">
        <f>IF(ISNUMBER(CQ417),ROUNDUP((CQ417/'STUDENT PROFILE'!V30),0),CQ417)</f>
        <v>62</v>
      </c>
      <c r="CS417" s="493" t="str">
        <f t="shared" si="381"/>
        <v>B2</v>
      </c>
      <c r="CT417" s="502">
        <f>ROUND(SUM(CF417,BR417,BD417,AP417,AB417,N417)/'STUDENT PROFILE'!V30,0)</f>
        <v>6</v>
      </c>
      <c r="CU417" s="503">
        <f t="shared" si="382"/>
        <v>20</v>
      </c>
      <c r="CV417" s="503">
        <v>47</v>
      </c>
      <c r="CW417" s="503">
        <v>48</v>
      </c>
      <c r="CX417" s="540"/>
      <c r="CY417" s="504"/>
      <c r="CZ417" s="505"/>
      <c r="DA417" s="487"/>
      <c r="DB417" s="506"/>
      <c r="DC417" s="506"/>
      <c r="DD417" s="506"/>
      <c r="DE417" s="486"/>
      <c r="DF417" s="506"/>
      <c r="DG417" s="506"/>
      <c r="DH417" s="506"/>
      <c r="DI417" s="486"/>
      <c r="DJ417" s="486"/>
      <c r="DK417" s="486"/>
      <c r="DL417" s="486"/>
    </row>
    <row r="418" spans="1:116" ht="15" customHeight="1">
      <c r="A418" s="686"/>
      <c r="B418" s="488">
        <f>'STUDENT PROFILE'!$A$31</f>
        <v>25</v>
      </c>
      <c r="C418" s="489" t="str">
        <f>'STUDENT PROFILE'!$C$31</f>
        <v>Yogesh Kumar</v>
      </c>
      <c r="D418" s="490">
        <f>'STUDENT PROFILE'!$D$31</f>
        <v>2771</v>
      </c>
      <c r="E418" s="491">
        <f t="shared" si="370"/>
        <v>60</v>
      </c>
      <c r="F418" s="491">
        <f t="shared" si="371"/>
        <v>60</v>
      </c>
      <c r="G418" s="491">
        <f t="shared" si="372"/>
        <v>48</v>
      </c>
      <c r="H418" s="491">
        <f>$L$227</f>
        <v>48</v>
      </c>
      <c r="I418" s="491">
        <f>$L$291</f>
        <v>60</v>
      </c>
      <c r="J418" s="488">
        <f>$L$355</f>
        <v>60</v>
      </c>
      <c r="K418" s="492">
        <f t="shared" si="362"/>
        <v>336</v>
      </c>
      <c r="L418" s="492">
        <f>IF(ISNUMBER(K418),ROUNDUP((K418/'STUDENT PROFILE'!V31),0),K418)</f>
        <v>56</v>
      </c>
      <c r="M418" s="493" t="str">
        <f t="shared" si="363"/>
        <v>C1</v>
      </c>
      <c r="N418" s="494">
        <f>IF(ISNUMBER(L418),(SUM(N35+N99+N163+N227+N291+N355)/'STUDENT PROFILE'!V31),"EIOP")</f>
        <v>5.833333333333333</v>
      </c>
      <c r="O418" s="728"/>
      <c r="P418" s="488">
        <f>'STUDENT PROFILE'!$A$31</f>
        <v>25</v>
      </c>
      <c r="Q418" s="489" t="str">
        <f>'STUDENT PROFILE'!$C$31</f>
        <v>Yogesh Kumar</v>
      </c>
      <c r="R418" s="490">
        <f>'STUDENT PROFILE'!$D$31</f>
        <v>2771</v>
      </c>
      <c r="S418" s="491">
        <f>$Z$35</f>
        <v>60</v>
      </c>
      <c r="T418" s="491">
        <f>$Z$99</f>
        <v>60</v>
      </c>
      <c r="U418" s="491">
        <f>$Z$163</f>
        <v>60</v>
      </c>
      <c r="V418" s="491">
        <f>$Z$227</f>
        <v>60</v>
      </c>
      <c r="W418" s="491">
        <f>$Z$291</f>
        <v>60</v>
      </c>
      <c r="X418" s="488">
        <f>$Z$355</f>
        <v>60</v>
      </c>
      <c r="Y418" s="492">
        <f t="shared" si="364"/>
        <v>360</v>
      </c>
      <c r="Z418" s="495">
        <f>IF(ISNUMBER(Y418),ROUNDUP((Y418/'STUDENT PROFILE'!V31),0),Y418)</f>
        <v>60</v>
      </c>
      <c r="AA418" s="493" t="str">
        <f t="shared" si="365"/>
        <v>C1</v>
      </c>
      <c r="AB418" s="494">
        <f>IF(ISNUMBER(Z418),(SUM(AB35+AB99+AB163+AB227+AB291+AB355)/'STUDENT PROFILE'!V31),"EIOP")</f>
        <v>6</v>
      </c>
      <c r="AC418" s="686"/>
      <c r="AD418" s="488">
        <f>'STUDENT PROFILE'!$A$31</f>
        <v>25</v>
      </c>
      <c r="AE418" s="489" t="str">
        <f>'STUDENT PROFILE'!$C$31</f>
        <v>Yogesh Kumar</v>
      </c>
      <c r="AF418" s="490">
        <f>'STUDENT PROFILE'!$D$31</f>
        <v>2771</v>
      </c>
      <c r="AG418" s="491">
        <f>$AI$35</f>
        <v>60</v>
      </c>
      <c r="AH418" s="491">
        <f>$AI$99</f>
        <v>60</v>
      </c>
      <c r="AI418" s="491">
        <f>$AI$163</f>
        <v>60</v>
      </c>
      <c r="AJ418" s="491">
        <f>$AI$227</f>
        <v>60</v>
      </c>
      <c r="AK418" s="491">
        <f>$AI$291</f>
        <v>60</v>
      </c>
      <c r="AL418" s="488">
        <f>$AI$355</f>
        <v>60</v>
      </c>
      <c r="AM418" s="492">
        <f t="shared" si="366"/>
        <v>360</v>
      </c>
      <c r="AN418" s="492">
        <f>IF(ISNUMBER(AM418),ROUND((AM418/'STUDENT PROFILE'!V31),1),AM418)</f>
        <v>60</v>
      </c>
      <c r="AO418" s="493" t="str">
        <f t="shared" si="373"/>
        <v>C1</v>
      </c>
      <c r="AP418" s="496">
        <f>IF(ISNUMBER(AN418),(SUM(AK35+AK99+AK163+AK227+AK291+AK355)/'STUDENT PROFILE'!V31),"EIOP")</f>
        <v>6</v>
      </c>
      <c r="AQ418" s="686"/>
      <c r="AR418" s="488">
        <f>'STUDENT PROFILE'!$A$31</f>
        <v>25</v>
      </c>
      <c r="AS418" s="489" t="str">
        <f>'STUDENT PROFILE'!$C$31</f>
        <v>Yogesh Kumar</v>
      </c>
      <c r="AT418" s="490">
        <f>'STUDENT PROFILE'!$D$31</f>
        <v>2771</v>
      </c>
      <c r="AU418" s="491">
        <f>$BB$35</f>
        <v>60</v>
      </c>
      <c r="AV418" s="491">
        <f>$BB$99</f>
        <v>60</v>
      </c>
      <c r="AW418" s="491">
        <f>$BB$163</f>
        <v>60</v>
      </c>
      <c r="AX418" s="491">
        <f>$BB$227</f>
        <v>60</v>
      </c>
      <c r="AY418" s="491">
        <f>$BB$291</f>
        <v>60</v>
      </c>
      <c r="AZ418" s="488">
        <f>$BB$355</f>
        <v>60</v>
      </c>
      <c r="BA418" s="492">
        <f t="shared" si="374"/>
        <v>360</v>
      </c>
      <c r="BB418" s="492">
        <f>IF(ISNUMBER(BA418),ROUNDUP((BA418/'STUDENT PROFILE'!V31),0),BA418)</f>
        <v>60</v>
      </c>
      <c r="BC418" s="493" t="str">
        <f t="shared" si="375"/>
        <v>C1</v>
      </c>
      <c r="BD418" s="493">
        <f>IF(ISNUMBER(BB418),(SUM(BD35+BD99+BD163+BD227+BD291+BD355)/'STUDENT PROFILE'!V31),"EIOP")</f>
        <v>6</v>
      </c>
      <c r="BE418" s="686"/>
      <c r="BF418" s="488">
        <f>'STUDENT PROFILE'!$A$31</f>
        <v>25</v>
      </c>
      <c r="BG418" s="489" t="str">
        <f>'STUDENT PROFILE'!$C$31</f>
        <v>Yogesh Kumar</v>
      </c>
      <c r="BH418" s="490">
        <f>'STUDENT PROFILE'!$D$31</f>
        <v>2771</v>
      </c>
      <c r="BI418" s="491">
        <f>$BP$35</f>
        <v>60</v>
      </c>
      <c r="BJ418" s="491">
        <f>$BP$99</f>
        <v>60</v>
      </c>
      <c r="BK418" s="491">
        <f>$BP$163</f>
        <v>60</v>
      </c>
      <c r="BL418" s="491">
        <f>$BP$227</f>
        <v>60</v>
      </c>
      <c r="BM418" s="491">
        <f>$BP$291</f>
        <v>60</v>
      </c>
      <c r="BN418" s="488">
        <f>$BP$355</f>
        <v>60</v>
      </c>
      <c r="BO418" s="492">
        <f t="shared" si="376"/>
        <v>360</v>
      </c>
      <c r="BP418" s="492">
        <f>IF(ISNUMBER(BO418),ROUNDUP((BO418/'STUDENT PROFILE'!V31),0),BO418)</f>
        <v>60</v>
      </c>
      <c r="BQ418" s="493" t="str">
        <f t="shared" si="377"/>
        <v>C1</v>
      </c>
      <c r="BR418" s="493">
        <f>IF(ISNUMBER(BP418),(SUM(BR35+BR99+BR163+BR227+BR291+BR355)/'STUDENT PROFILE'!V31),"EIOP")</f>
        <v>6</v>
      </c>
      <c r="BS418" s="686"/>
      <c r="BT418" s="488">
        <f>'STUDENT PROFILE'!$A$31</f>
        <v>25</v>
      </c>
      <c r="BU418" s="497" t="str">
        <f>'STUDENT PROFILE'!$C$31</f>
        <v>Yogesh Kumar</v>
      </c>
      <c r="BV418" s="490">
        <f>'STUDENT PROFILE'!$D$31</f>
        <v>2771</v>
      </c>
      <c r="BW418" s="491">
        <f>$BY$35</f>
        <v>60</v>
      </c>
      <c r="BX418" s="491">
        <f>$BY$99</f>
        <v>75</v>
      </c>
      <c r="BY418" s="491">
        <f>$BY$163</f>
        <v>67</v>
      </c>
      <c r="BZ418" s="491">
        <f>$BY$227</f>
        <v>60</v>
      </c>
      <c r="CA418" s="491">
        <f>$BY$291</f>
        <v>75</v>
      </c>
      <c r="CB418" s="488">
        <f>$BY$355</f>
        <v>60</v>
      </c>
      <c r="CC418" s="492">
        <f t="shared" si="368"/>
        <v>397</v>
      </c>
      <c r="CD418" s="492">
        <f>IF(ISNUMBER(CC418),ROUNDUP((CC418/'STUDENT PROFILE'!V31),0),CC418)</f>
        <v>67</v>
      </c>
      <c r="CE418" s="493" t="str">
        <f t="shared" si="383"/>
        <v>B2</v>
      </c>
      <c r="CF418" s="496">
        <f>IF(ISNUMBER(CD418),(SUM(CA35+CA99+CA163+CA227+CA291+CA355)/'STUDENT PROFILE'!V31),"EIOP")</f>
        <v>6.833333333333333</v>
      </c>
      <c r="CG418" s="686"/>
      <c r="CH418" s="498">
        <f>'STUDENT PROFILE'!$A$31</f>
        <v>25</v>
      </c>
      <c r="CI418" s="489" t="str">
        <f>'STUDENT PROFILE'!$C$31</f>
        <v>Yogesh Kumar</v>
      </c>
      <c r="CJ418" s="490">
        <f>'STUDENT PROFILE'!$D$31</f>
        <v>2771</v>
      </c>
      <c r="CK418" s="499">
        <f t="shared" si="380"/>
        <v>60</v>
      </c>
      <c r="CL418" s="491">
        <f>$CU$99</f>
        <v>65</v>
      </c>
      <c r="CM418" s="491">
        <f>$CU$163</f>
        <v>62</v>
      </c>
      <c r="CN418" s="491">
        <f>$CU$227</f>
        <v>59</v>
      </c>
      <c r="CO418" s="491">
        <f>$CU$291</f>
        <v>65</v>
      </c>
      <c r="CP418" s="488">
        <f>$CU$355</f>
        <v>60</v>
      </c>
      <c r="CQ418" s="492">
        <f t="shared" si="384"/>
        <v>371</v>
      </c>
      <c r="CR418" s="492">
        <f>IF(ISNUMBER(CQ418),ROUNDUP((CQ418/'STUDENT PROFILE'!V31),0),CQ418)</f>
        <v>62</v>
      </c>
      <c r="CS418" s="493" t="str">
        <f t="shared" si="381"/>
        <v>B2</v>
      </c>
      <c r="CT418" s="502">
        <f>ROUND(SUM(CF418,BR418,BD418,AP418,AB418,N418)/'STUDENT PROFILE'!V31,0)</f>
        <v>6</v>
      </c>
      <c r="CU418" s="503">
        <f t="shared" si="382"/>
        <v>20</v>
      </c>
      <c r="CV418" s="503">
        <v>49</v>
      </c>
      <c r="CW418" s="503">
        <v>50</v>
      </c>
      <c r="CX418" s="540"/>
      <c r="CY418" s="504"/>
      <c r="CZ418" s="505"/>
      <c r="DA418" s="487"/>
      <c r="DB418" s="506"/>
      <c r="DC418" s="506"/>
      <c r="DD418" s="506"/>
      <c r="DE418" s="486"/>
      <c r="DF418" s="506"/>
      <c r="DG418" s="506"/>
      <c r="DH418" s="506"/>
      <c r="DI418" s="486"/>
      <c r="DJ418" s="486"/>
      <c r="DK418" s="486"/>
      <c r="DL418" s="486"/>
    </row>
    <row r="419" spans="1:116" ht="15" customHeight="1">
      <c r="A419" s="686"/>
      <c r="B419" s="488">
        <f>'STUDENT PROFILE'!$A$32</f>
        <v>26</v>
      </c>
      <c r="C419" s="489" t="str">
        <f>'STUDENT PROFILE'!$C$32</f>
        <v>Nisha</v>
      </c>
      <c r="D419" s="490">
        <f>'STUDENT PROFILE'!$D$32</f>
        <v>2795</v>
      </c>
      <c r="E419" s="491">
        <f t="shared" si="370"/>
        <v>50</v>
      </c>
      <c r="F419" s="491">
        <f t="shared" si="371"/>
        <v>50</v>
      </c>
      <c r="G419" s="491">
        <f t="shared" si="372"/>
        <v>40</v>
      </c>
      <c r="H419" s="491">
        <f>$L$228</f>
        <v>40</v>
      </c>
      <c r="I419" s="491">
        <f>$L$292</f>
        <v>50</v>
      </c>
      <c r="J419" s="488">
        <f>$L$356</f>
        <v>50</v>
      </c>
      <c r="K419" s="492">
        <f t="shared" si="362"/>
        <v>280</v>
      </c>
      <c r="L419" s="492">
        <f>IF(ISNUMBER(K419),ROUNDUP((K419/'STUDENT PROFILE'!V32),0),K419)</f>
        <v>47</v>
      </c>
      <c r="M419" s="493" t="str">
        <f t="shared" si="363"/>
        <v>C2</v>
      </c>
      <c r="N419" s="494">
        <f>IF(ISNUMBER(L419),(SUM(N36+N100+N164+N228+N292+N356)/'STUDENT PROFILE'!V32),"EIOP")</f>
        <v>4.833333333333333</v>
      </c>
      <c r="O419" s="728"/>
      <c r="P419" s="488">
        <f>'STUDENT PROFILE'!$A$32</f>
        <v>26</v>
      </c>
      <c r="Q419" s="489" t="str">
        <f>'STUDENT PROFILE'!$C$32</f>
        <v>Nisha</v>
      </c>
      <c r="R419" s="490">
        <f>'STUDENT PROFILE'!$D$32</f>
        <v>2795</v>
      </c>
      <c r="S419" s="491">
        <f>$Z$36</f>
        <v>50</v>
      </c>
      <c r="T419" s="491">
        <f>$Z$100</f>
        <v>50</v>
      </c>
      <c r="U419" s="491">
        <f>$Z$164</f>
        <v>50</v>
      </c>
      <c r="V419" s="491">
        <f>$Z$228</f>
        <v>50</v>
      </c>
      <c r="W419" s="491">
        <f>$Z$292</f>
        <v>50</v>
      </c>
      <c r="X419" s="488">
        <f>$Z$356</f>
        <v>50</v>
      </c>
      <c r="Y419" s="492">
        <f t="shared" si="364"/>
        <v>300</v>
      </c>
      <c r="Z419" s="495">
        <f>IF(ISNUMBER(Y419),ROUNDUP((Y419/'STUDENT PROFILE'!V32),0),Y419)</f>
        <v>50</v>
      </c>
      <c r="AA419" s="493" t="str">
        <f t="shared" si="365"/>
        <v>C2</v>
      </c>
      <c r="AB419" s="494">
        <f>IF(ISNUMBER(Z419),(SUM(AB36+AB100+AB164+AB228+AB292+AB356)/'STUDENT PROFILE'!V32),"EIOP")</f>
        <v>5</v>
      </c>
      <c r="AC419" s="686"/>
      <c r="AD419" s="488">
        <f>'STUDENT PROFILE'!$A$32</f>
        <v>26</v>
      </c>
      <c r="AE419" s="489" t="str">
        <f>'STUDENT PROFILE'!$C$32</f>
        <v>Nisha</v>
      </c>
      <c r="AF419" s="490">
        <f>'STUDENT PROFILE'!$D$32</f>
        <v>2795</v>
      </c>
      <c r="AG419" s="491">
        <f>$AI$36</f>
        <v>50</v>
      </c>
      <c r="AH419" s="491">
        <f>$AI$100</f>
        <v>50</v>
      </c>
      <c r="AI419" s="491">
        <f>$AI$164</f>
        <v>50</v>
      </c>
      <c r="AJ419" s="491">
        <f>$AI$228</f>
        <v>50</v>
      </c>
      <c r="AK419" s="491">
        <f>$AI$292</f>
        <v>50</v>
      </c>
      <c r="AL419" s="488">
        <f>$AI$356</f>
        <v>50</v>
      </c>
      <c r="AM419" s="492">
        <f t="shared" si="366"/>
        <v>300</v>
      </c>
      <c r="AN419" s="492">
        <f>IF(ISNUMBER(AM419),ROUND((AM419/'STUDENT PROFILE'!V32),1),AM419)</f>
        <v>50</v>
      </c>
      <c r="AO419" s="493" t="str">
        <f t="shared" si="373"/>
        <v>C2</v>
      </c>
      <c r="AP419" s="496">
        <f>IF(ISNUMBER(AN419),(SUM(AK36+AK100+AK164+AK228+AK292+AK356)/'STUDENT PROFILE'!V32),"EIOP")</f>
        <v>5</v>
      </c>
      <c r="AQ419" s="686"/>
      <c r="AR419" s="488">
        <f>'STUDENT PROFILE'!$A$32</f>
        <v>26</v>
      </c>
      <c r="AS419" s="489" t="str">
        <f>'STUDENT PROFILE'!$C$32</f>
        <v>Nisha</v>
      </c>
      <c r="AT419" s="490">
        <f>'STUDENT PROFILE'!$D$32</f>
        <v>2795</v>
      </c>
      <c r="AU419" s="491">
        <f>$BB$36</f>
        <v>50</v>
      </c>
      <c r="AV419" s="491">
        <f>$BB$100</f>
        <v>50</v>
      </c>
      <c r="AW419" s="491">
        <f>$BB$164</f>
        <v>50</v>
      </c>
      <c r="AX419" s="491">
        <f>$BB$228</f>
        <v>50</v>
      </c>
      <c r="AY419" s="491">
        <f>$BB$292</f>
        <v>50</v>
      </c>
      <c r="AZ419" s="488">
        <f>$BB$356</f>
        <v>50</v>
      </c>
      <c r="BA419" s="492">
        <f t="shared" si="374"/>
        <v>300</v>
      </c>
      <c r="BB419" s="492">
        <f>IF(ISNUMBER(BA419),ROUNDUP((BA419/'STUDENT PROFILE'!V32),0),BA419)</f>
        <v>50</v>
      </c>
      <c r="BC419" s="493" t="str">
        <f t="shared" si="375"/>
        <v>C2</v>
      </c>
      <c r="BD419" s="493">
        <f>IF(ISNUMBER(BB419),(SUM(BD36+BD100+BD164+BD228+BD292+BD356)/'STUDENT PROFILE'!V32),"EIOP")</f>
        <v>5</v>
      </c>
      <c r="BE419" s="686"/>
      <c r="BF419" s="488">
        <f>'STUDENT PROFILE'!$A$32</f>
        <v>26</v>
      </c>
      <c r="BG419" s="489" t="str">
        <f>'STUDENT PROFILE'!$C$32</f>
        <v>Nisha</v>
      </c>
      <c r="BH419" s="490">
        <f>'STUDENT PROFILE'!$D$32</f>
        <v>2795</v>
      </c>
      <c r="BI419" s="491">
        <f>$BP$36</f>
        <v>50</v>
      </c>
      <c r="BJ419" s="491">
        <f>$BP$100</f>
        <v>50</v>
      </c>
      <c r="BK419" s="491">
        <f>$BP$164</f>
        <v>50</v>
      </c>
      <c r="BL419" s="491">
        <f>$BP$228</f>
        <v>50</v>
      </c>
      <c r="BM419" s="491">
        <f>$BP$292</f>
        <v>50</v>
      </c>
      <c r="BN419" s="488">
        <f>$BP$356</f>
        <v>50</v>
      </c>
      <c r="BO419" s="492">
        <f t="shared" si="376"/>
        <v>300</v>
      </c>
      <c r="BP419" s="492">
        <f>IF(ISNUMBER(BO419),ROUNDUP((BO419/'STUDENT PROFILE'!V32),0),BO419)</f>
        <v>50</v>
      </c>
      <c r="BQ419" s="493" t="str">
        <f t="shared" si="377"/>
        <v>C2</v>
      </c>
      <c r="BR419" s="493">
        <f>IF(ISNUMBER(BP419),(SUM(BR36+BR100+BR164+BR228+BR292+BR356)/'STUDENT PROFILE'!V32),"EIOP")</f>
        <v>5</v>
      </c>
      <c r="BS419" s="686"/>
      <c r="BT419" s="488">
        <f>'STUDENT PROFILE'!$A$32</f>
        <v>26</v>
      </c>
      <c r="BU419" s="497" t="str">
        <f>'STUDENT PROFILE'!$C$32</f>
        <v>Nisha</v>
      </c>
      <c r="BV419" s="490">
        <f>'STUDENT PROFILE'!$D$32</f>
        <v>2795</v>
      </c>
      <c r="BW419" s="491">
        <f>$BY$36</f>
        <v>50</v>
      </c>
      <c r="BX419" s="491">
        <f>$BY$100</f>
        <v>63</v>
      </c>
      <c r="BY419" s="491">
        <f>$BY$164</f>
        <v>56</v>
      </c>
      <c r="BZ419" s="491">
        <f>$BY$228</f>
        <v>50</v>
      </c>
      <c r="CA419" s="491">
        <f>$BY$292</f>
        <v>63</v>
      </c>
      <c r="CB419" s="488">
        <f>$BY$356</f>
        <v>50</v>
      </c>
      <c r="CC419" s="492">
        <f t="shared" si="368"/>
        <v>332</v>
      </c>
      <c r="CD419" s="492">
        <f>IF(ISNUMBER(CC419),ROUNDUP((CC419/'STUDENT PROFILE'!V32),0),CC419)</f>
        <v>56</v>
      </c>
      <c r="CE419" s="493" t="str">
        <f t="shared" si="383"/>
        <v>C1</v>
      </c>
      <c r="CF419" s="496">
        <f>IF(ISNUMBER(CD419),(SUM(CA36+CA100+CA164+CA228+CA292+CA356)/'STUDENT PROFILE'!V32),"EIOP")</f>
        <v>5.833333333333333</v>
      </c>
      <c r="CG419" s="686"/>
      <c r="CH419" s="498">
        <f>'STUDENT PROFILE'!$A$32</f>
        <v>26</v>
      </c>
      <c r="CI419" s="489" t="str">
        <f>'STUDENT PROFILE'!$C$32</f>
        <v>Nisha</v>
      </c>
      <c r="CJ419" s="490">
        <f>'STUDENT PROFILE'!$D$32</f>
        <v>2795</v>
      </c>
      <c r="CK419" s="499">
        <f t="shared" si="380"/>
        <v>50</v>
      </c>
      <c r="CL419" s="491">
        <f>$CU$100</f>
        <v>54</v>
      </c>
      <c r="CM419" s="491">
        <f>$CU$164</f>
        <v>52</v>
      </c>
      <c r="CN419" s="491">
        <f>$CU$228</f>
        <v>49</v>
      </c>
      <c r="CO419" s="491">
        <f>$CU$292</f>
        <v>54</v>
      </c>
      <c r="CP419" s="488">
        <f>$CU$356</f>
        <v>50</v>
      </c>
      <c r="CQ419" s="492">
        <f t="shared" si="384"/>
        <v>309</v>
      </c>
      <c r="CR419" s="492">
        <f>IF(ISNUMBER(CQ419),ROUNDUP((CQ419/'STUDENT PROFILE'!V32),0),CQ419)</f>
        <v>52</v>
      </c>
      <c r="CS419" s="493" t="str">
        <f t="shared" si="381"/>
        <v>C1</v>
      </c>
      <c r="CT419" s="502">
        <f>ROUND(SUM(CF419,BR419,BD419,AP419,AB419,N419)/'STUDENT PROFILE'!V32,0)</f>
        <v>5</v>
      </c>
      <c r="CU419" s="503">
        <f t="shared" si="382"/>
        <v>25</v>
      </c>
      <c r="CV419" s="503">
        <v>51</v>
      </c>
      <c r="CW419" s="503">
        <v>52</v>
      </c>
      <c r="CX419" s="540"/>
      <c r="CY419" s="504"/>
      <c r="CZ419" s="505"/>
      <c r="DA419" s="487"/>
      <c r="DB419" s="506"/>
      <c r="DC419" s="506"/>
      <c r="DD419" s="506"/>
      <c r="DE419" s="486"/>
      <c r="DF419" s="506"/>
      <c r="DG419" s="506"/>
      <c r="DH419" s="506"/>
      <c r="DI419" s="486"/>
      <c r="DJ419" s="486"/>
      <c r="DK419" s="486"/>
      <c r="DL419" s="486"/>
    </row>
    <row r="420" spans="1:116" ht="15" customHeight="1">
      <c r="A420" s="686"/>
      <c r="B420" s="488">
        <f>'STUDENT PROFILE'!$A$33</f>
        <v>27</v>
      </c>
      <c r="C420" s="489" t="str">
        <f>'STUDENT PROFILE'!$C$33</f>
        <v>Hitesh Kumar</v>
      </c>
      <c r="D420" s="490">
        <f>'STUDENT PROFILE'!$D$33</f>
        <v>2800</v>
      </c>
      <c r="E420" s="491">
        <f t="shared" si="370"/>
        <v>50</v>
      </c>
      <c r="F420" s="491">
        <f t="shared" si="371"/>
        <v>50</v>
      </c>
      <c r="G420" s="491">
        <f t="shared" si="372"/>
        <v>40</v>
      </c>
      <c r="H420" s="491">
        <f>$L$229</f>
        <v>40</v>
      </c>
      <c r="I420" s="491">
        <f>$L$293</f>
        <v>50</v>
      </c>
      <c r="J420" s="488">
        <f>$L$357</f>
        <v>50</v>
      </c>
      <c r="K420" s="492">
        <f t="shared" si="362"/>
        <v>280</v>
      </c>
      <c r="L420" s="492">
        <f>IF(ISNUMBER(K420),ROUNDUP((K420/'STUDENT PROFILE'!V33),0),K420)</f>
        <v>47</v>
      </c>
      <c r="M420" s="493" t="str">
        <f t="shared" si="363"/>
        <v>C2</v>
      </c>
      <c r="N420" s="494">
        <f>IF(ISNUMBER(L420),(SUM(N37+N101+N165+N229+N293+N357)/'STUDENT PROFILE'!V33),"EIOP")</f>
        <v>4.833333333333333</v>
      </c>
      <c r="O420" s="728"/>
      <c r="P420" s="488">
        <f>'STUDENT PROFILE'!$A$33</f>
        <v>27</v>
      </c>
      <c r="Q420" s="489" t="str">
        <f>'STUDENT PROFILE'!$C$33</f>
        <v>Hitesh Kumar</v>
      </c>
      <c r="R420" s="490">
        <f>'STUDENT PROFILE'!$D$33</f>
        <v>2800</v>
      </c>
      <c r="S420" s="491">
        <f>$Z$37</f>
        <v>50</v>
      </c>
      <c r="T420" s="491">
        <f>$Z$101</f>
        <v>50</v>
      </c>
      <c r="U420" s="491">
        <f>$Z$165</f>
        <v>50</v>
      </c>
      <c r="V420" s="491">
        <f>$Z$229</f>
        <v>50</v>
      </c>
      <c r="W420" s="491">
        <f>$Z$293</f>
        <v>50</v>
      </c>
      <c r="X420" s="488">
        <f>$Z$357</f>
        <v>50</v>
      </c>
      <c r="Y420" s="492">
        <f t="shared" si="364"/>
        <v>300</v>
      </c>
      <c r="Z420" s="495">
        <f>IF(ISNUMBER(Y420),ROUNDUP((Y420/'STUDENT PROFILE'!V33),0),Y420)</f>
        <v>50</v>
      </c>
      <c r="AA420" s="493" t="str">
        <f t="shared" si="365"/>
        <v>C2</v>
      </c>
      <c r="AB420" s="494">
        <f>IF(ISNUMBER(Z420),(SUM(AB37+AB101+AB165+AB229+AB293+AB357)/'STUDENT PROFILE'!V33),"EIOP")</f>
        <v>5</v>
      </c>
      <c r="AC420" s="686"/>
      <c r="AD420" s="488">
        <f>'STUDENT PROFILE'!$A$33</f>
        <v>27</v>
      </c>
      <c r="AE420" s="489" t="str">
        <f>'STUDENT PROFILE'!$C$33</f>
        <v>Hitesh Kumar</v>
      </c>
      <c r="AF420" s="490">
        <f>'STUDENT PROFILE'!$D$33</f>
        <v>2800</v>
      </c>
      <c r="AG420" s="491">
        <f>$AI$37</f>
        <v>50</v>
      </c>
      <c r="AH420" s="491">
        <f>$AI$101</f>
        <v>50</v>
      </c>
      <c r="AI420" s="491">
        <f>$AI$165</f>
        <v>50</v>
      </c>
      <c r="AJ420" s="491">
        <f>$AI$229</f>
        <v>50</v>
      </c>
      <c r="AK420" s="491">
        <f>$AI$293</f>
        <v>50</v>
      </c>
      <c r="AL420" s="488">
        <f>$AI$357</f>
        <v>50</v>
      </c>
      <c r="AM420" s="492">
        <f t="shared" si="366"/>
        <v>300</v>
      </c>
      <c r="AN420" s="492">
        <f>IF(ISNUMBER(AM420),ROUND((AM420/'STUDENT PROFILE'!V33),1),AM420)</f>
        <v>50</v>
      </c>
      <c r="AO420" s="493" t="str">
        <f t="shared" si="373"/>
        <v>C2</v>
      </c>
      <c r="AP420" s="496">
        <f>IF(ISNUMBER(AN420),(SUM(AK37+AK101+AK165+AK229+AK293+AK357)/'STUDENT PROFILE'!V33),"EIOP")</f>
        <v>5</v>
      </c>
      <c r="AQ420" s="686"/>
      <c r="AR420" s="488">
        <f>'STUDENT PROFILE'!$A$33</f>
        <v>27</v>
      </c>
      <c r="AS420" s="489" t="str">
        <f>'STUDENT PROFILE'!$C$33</f>
        <v>Hitesh Kumar</v>
      </c>
      <c r="AT420" s="490">
        <f>'STUDENT PROFILE'!$D$33</f>
        <v>2800</v>
      </c>
      <c r="AU420" s="491">
        <f>$BB$37</f>
        <v>50</v>
      </c>
      <c r="AV420" s="491">
        <f>$BB$101</f>
        <v>50</v>
      </c>
      <c r="AW420" s="491">
        <f>$BB$165</f>
        <v>50</v>
      </c>
      <c r="AX420" s="491">
        <f>$BB$229</f>
        <v>50</v>
      </c>
      <c r="AY420" s="491">
        <f>$BB$293</f>
        <v>50</v>
      </c>
      <c r="AZ420" s="488">
        <f>$BB$357</f>
        <v>50</v>
      </c>
      <c r="BA420" s="492">
        <f t="shared" si="374"/>
        <v>300</v>
      </c>
      <c r="BB420" s="492">
        <f>IF(ISNUMBER(BA420),ROUNDUP((BA420/'STUDENT PROFILE'!V33),0),BA420)</f>
        <v>50</v>
      </c>
      <c r="BC420" s="493" t="str">
        <f t="shared" si="375"/>
        <v>C2</v>
      </c>
      <c r="BD420" s="493">
        <f>IF(ISNUMBER(BB420),(SUM(BD37+BD101+BD165+BD229+BD293+BD357)/'STUDENT PROFILE'!V33),"EIOP")</f>
        <v>5</v>
      </c>
      <c r="BE420" s="686"/>
      <c r="BF420" s="488">
        <f>'STUDENT PROFILE'!$A$33</f>
        <v>27</v>
      </c>
      <c r="BG420" s="489" t="str">
        <f>'STUDENT PROFILE'!$C$33</f>
        <v>Hitesh Kumar</v>
      </c>
      <c r="BH420" s="490">
        <f>'STUDENT PROFILE'!$D$33</f>
        <v>2800</v>
      </c>
      <c r="BI420" s="491">
        <f>$BP$37</f>
        <v>50</v>
      </c>
      <c r="BJ420" s="491">
        <f>$BP$101</f>
        <v>50</v>
      </c>
      <c r="BK420" s="491">
        <f>$BP$165</f>
        <v>50</v>
      </c>
      <c r="BL420" s="491">
        <f>$BP$229</f>
        <v>50</v>
      </c>
      <c r="BM420" s="491">
        <f>$BP$293</f>
        <v>50</v>
      </c>
      <c r="BN420" s="488">
        <f>$BP$357</f>
        <v>50</v>
      </c>
      <c r="BO420" s="492">
        <f t="shared" si="376"/>
        <v>300</v>
      </c>
      <c r="BP420" s="492">
        <f>IF(ISNUMBER(BO420),ROUNDUP((BO420/'STUDENT PROFILE'!V33),0),BO420)</f>
        <v>50</v>
      </c>
      <c r="BQ420" s="493" t="str">
        <f t="shared" si="377"/>
        <v>C2</v>
      </c>
      <c r="BR420" s="493">
        <f>IF(ISNUMBER(BP420),(SUM(BR37+BR101+BR165+BR229+BR293+BR357)/'STUDENT PROFILE'!V33),"EIOP")</f>
        <v>5</v>
      </c>
      <c r="BS420" s="686"/>
      <c r="BT420" s="488">
        <f>'STUDENT PROFILE'!$A$33</f>
        <v>27</v>
      </c>
      <c r="BU420" s="497" t="str">
        <f>'STUDENT PROFILE'!$C$33</f>
        <v>Hitesh Kumar</v>
      </c>
      <c r="BV420" s="490">
        <f>'STUDENT PROFILE'!$D$33</f>
        <v>2800</v>
      </c>
      <c r="BW420" s="491">
        <f>$BY$37</f>
        <v>50</v>
      </c>
      <c r="BX420" s="491">
        <f>$BY$101</f>
        <v>63</v>
      </c>
      <c r="BY420" s="491">
        <f>$BY$165</f>
        <v>56</v>
      </c>
      <c r="BZ420" s="491">
        <f>$BY$229</f>
        <v>50</v>
      </c>
      <c r="CA420" s="491">
        <f>$BY$293</f>
        <v>63</v>
      </c>
      <c r="CB420" s="488">
        <f>$BY$357</f>
        <v>50</v>
      </c>
      <c r="CC420" s="492">
        <f t="shared" si="368"/>
        <v>332</v>
      </c>
      <c r="CD420" s="492">
        <f>IF(ISNUMBER(CC420),ROUNDUP((CC420/'STUDENT PROFILE'!V33),0),CC420)</f>
        <v>56</v>
      </c>
      <c r="CE420" s="493" t="str">
        <f t="shared" si="383"/>
        <v>C1</v>
      </c>
      <c r="CF420" s="496">
        <f>IF(ISNUMBER(CD420),(SUM(CA37+CA101+CA165+CA229+CA293+CA357)/'STUDENT PROFILE'!V33),"EIOP")</f>
        <v>5.833333333333333</v>
      </c>
      <c r="CG420" s="686"/>
      <c r="CH420" s="498">
        <f>'STUDENT PROFILE'!$A$33</f>
        <v>27</v>
      </c>
      <c r="CI420" s="489" t="str">
        <f>'STUDENT PROFILE'!$C$33</f>
        <v>Hitesh Kumar</v>
      </c>
      <c r="CJ420" s="490">
        <f>'STUDENT PROFILE'!$D$33</f>
        <v>2800</v>
      </c>
      <c r="CK420" s="499">
        <f t="shared" si="380"/>
        <v>50</v>
      </c>
      <c r="CL420" s="491">
        <f>$CU$101</f>
        <v>54</v>
      </c>
      <c r="CM420" s="491">
        <f>$CU$165</f>
        <v>52</v>
      </c>
      <c r="CN420" s="491">
        <f>$CU$229</f>
        <v>49</v>
      </c>
      <c r="CO420" s="491">
        <f>$CU$293</f>
        <v>54</v>
      </c>
      <c r="CP420" s="488">
        <f>$CU$357</f>
        <v>50</v>
      </c>
      <c r="CQ420" s="492">
        <f t="shared" si="384"/>
        <v>309</v>
      </c>
      <c r="CR420" s="492">
        <f>IF(ISNUMBER(CQ420),ROUNDUP((CQ420/'STUDENT PROFILE'!V33),0),CQ420)</f>
        <v>52</v>
      </c>
      <c r="CS420" s="493" t="str">
        <f t="shared" si="381"/>
        <v>C1</v>
      </c>
      <c r="CT420" s="502">
        <f>ROUND(SUM(CF420,BR420,BD420,AP420,AB420,N420)/'STUDENT PROFILE'!V33,0)</f>
        <v>5</v>
      </c>
      <c r="CU420" s="503">
        <f t="shared" si="382"/>
        <v>25</v>
      </c>
      <c r="CV420" s="503">
        <v>53</v>
      </c>
      <c r="CW420" s="503">
        <v>54</v>
      </c>
      <c r="CX420" s="540"/>
      <c r="CY420" s="504"/>
      <c r="CZ420" s="505"/>
      <c r="DA420" s="487"/>
      <c r="DB420" s="506"/>
      <c r="DC420" s="506"/>
      <c r="DD420" s="506"/>
      <c r="DE420" s="486"/>
      <c r="DF420" s="506"/>
      <c r="DG420" s="506"/>
      <c r="DH420" s="506"/>
      <c r="DI420" s="486"/>
      <c r="DJ420" s="486"/>
      <c r="DK420" s="486"/>
      <c r="DL420" s="486"/>
    </row>
    <row r="421" spans="1:116" ht="15" customHeight="1">
      <c r="A421" s="686"/>
      <c r="B421" s="488">
        <f>'STUDENT PROFILE'!$A$34</f>
        <v>28</v>
      </c>
      <c r="C421" s="489" t="str">
        <f>'STUDENT PROFILE'!$C$34</f>
        <v>Dushyant</v>
      </c>
      <c r="D421" s="490">
        <f>'STUDENT PROFILE'!$D$34</f>
        <v>2801</v>
      </c>
      <c r="E421" s="491">
        <f t="shared" si="370"/>
        <v>50</v>
      </c>
      <c r="F421" s="491">
        <f t="shared" si="371"/>
        <v>50</v>
      </c>
      <c r="G421" s="491">
        <f t="shared" si="372"/>
        <v>40</v>
      </c>
      <c r="H421" s="491">
        <f>$L$230</f>
        <v>40</v>
      </c>
      <c r="I421" s="491">
        <f>$L$294</f>
        <v>50</v>
      </c>
      <c r="J421" s="488">
        <f>$L$358</f>
        <v>50</v>
      </c>
      <c r="K421" s="492">
        <f t="shared" si="362"/>
        <v>280</v>
      </c>
      <c r="L421" s="492">
        <f>IF(ISNUMBER(K421),ROUNDUP((K421/'STUDENT PROFILE'!V34),0),K421)</f>
        <v>47</v>
      </c>
      <c r="M421" s="493" t="str">
        <f t="shared" si="363"/>
        <v>C2</v>
      </c>
      <c r="N421" s="494">
        <f>IF(ISNUMBER(L421),(SUM(N38+N102+N166+N230+N294+N358)/'STUDENT PROFILE'!V34),"EIOP")</f>
        <v>4.833333333333333</v>
      </c>
      <c r="O421" s="728"/>
      <c r="P421" s="488">
        <f>'STUDENT PROFILE'!$A$34</f>
        <v>28</v>
      </c>
      <c r="Q421" s="489" t="str">
        <f>'STUDENT PROFILE'!$C$34</f>
        <v>Dushyant</v>
      </c>
      <c r="R421" s="490">
        <f>'STUDENT PROFILE'!$D$34</f>
        <v>2801</v>
      </c>
      <c r="S421" s="491">
        <f>$Z$38</f>
        <v>50</v>
      </c>
      <c r="T421" s="491">
        <f>$Z$102</f>
        <v>50</v>
      </c>
      <c r="U421" s="491">
        <f>$Z$166</f>
        <v>50</v>
      </c>
      <c r="V421" s="491">
        <f>$Z$230</f>
        <v>50</v>
      </c>
      <c r="W421" s="491">
        <f>$Z$294</f>
        <v>50</v>
      </c>
      <c r="X421" s="488">
        <f>$Z$358</f>
        <v>50</v>
      </c>
      <c r="Y421" s="492">
        <f t="shared" si="364"/>
        <v>300</v>
      </c>
      <c r="Z421" s="495">
        <f>IF(ISNUMBER(Y421),ROUNDUP((Y421/'STUDENT PROFILE'!V34),0),Y421)</f>
        <v>50</v>
      </c>
      <c r="AA421" s="493" t="str">
        <f t="shared" si="365"/>
        <v>C2</v>
      </c>
      <c r="AB421" s="494">
        <f>IF(ISNUMBER(Z421),(SUM(AB38+AB102+AB166+AB230+AB294+AB358)/'STUDENT PROFILE'!V34),"EIOP")</f>
        <v>5</v>
      </c>
      <c r="AC421" s="686"/>
      <c r="AD421" s="488">
        <f>'STUDENT PROFILE'!$A$34</f>
        <v>28</v>
      </c>
      <c r="AE421" s="489" t="str">
        <f>'STUDENT PROFILE'!$C$34</f>
        <v>Dushyant</v>
      </c>
      <c r="AF421" s="490">
        <f>'STUDENT PROFILE'!$D$34</f>
        <v>2801</v>
      </c>
      <c r="AG421" s="491">
        <f>$AI$38</f>
        <v>50</v>
      </c>
      <c r="AH421" s="491">
        <f>$AI$102</f>
        <v>50</v>
      </c>
      <c r="AI421" s="491">
        <f>$AI$166</f>
        <v>50</v>
      </c>
      <c r="AJ421" s="491">
        <f>$AI$230</f>
        <v>50</v>
      </c>
      <c r="AK421" s="491">
        <f>$AI$294</f>
        <v>50</v>
      </c>
      <c r="AL421" s="488">
        <f>$AI$358</f>
        <v>50</v>
      </c>
      <c r="AM421" s="492">
        <f t="shared" si="366"/>
        <v>300</v>
      </c>
      <c r="AN421" s="492">
        <f>IF(ISNUMBER(AM421),ROUND((AM421/'STUDENT PROFILE'!V34),1),AM421)</f>
        <v>50</v>
      </c>
      <c r="AO421" s="493" t="str">
        <f t="shared" si="373"/>
        <v>C2</v>
      </c>
      <c r="AP421" s="496">
        <f>IF(ISNUMBER(AN421),(SUM(AK38+AK102+AK166+AK230+AK294+AK358)/'STUDENT PROFILE'!V34),"EIOP")</f>
        <v>5</v>
      </c>
      <c r="AQ421" s="686"/>
      <c r="AR421" s="488">
        <f>'STUDENT PROFILE'!$A$34</f>
        <v>28</v>
      </c>
      <c r="AS421" s="489" t="str">
        <f>'STUDENT PROFILE'!$C$34</f>
        <v>Dushyant</v>
      </c>
      <c r="AT421" s="490">
        <f>'STUDENT PROFILE'!$D$34</f>
        <v>2801</v>
      </c>
      <c r="AU421" s="491">
        <f>$BB$38</f>
        <v>50</v>
      </c>
      <c r="AV421" s="491">
        <f>$BB$102</f>
        <v>50</v>
      </c>
      <c r="AW421" s="491">
        <f>$BB$166</f>
        <v>50</v>
      </c>
      <c r="AX421" s="491">
        <f>$BB$230</f>
        <v>50</v>
      </c>
      <c r="AY421" s="491">
        <f>$BB$294</f>
        <v>50</v>
      </c>
      <c r="AZ421" s="488">
        <f>$BB$358</f>
        <v>50</v>
      </c>
      <c r="BA421" s="492">
        <f t="shared" si="374"/>
        <v>300</v>
      </c>
      <c r="BB421" s="492">
        <f>IF(ISNUMBER(BA421),ROUNDUP((BA421/'STUDENT PROFILE'!V34),0),BA421)</f>
        <v>50</v>
      </c>
      <c r="BC421" s="493" t="str">
        <f t="shared" si="375"/>
        <v>C2</v>
      </c>
      <c r="BD421" s="493">
        <f>IF(ISNUMBER(BB421),(SUM(BD38+BD102+BD166+BD230+BD294+BD358)/'STUDENT PROFILE'!V34),"EIOP")</f>
        <v>5</v>
      </c>
      <c r="BE421" s="686"/>
      <c r="BF421" s="488">
        <f>'STUDENT PROFILE'!$A$34</f>
        <v>28</v>
      </c>
      <c r="BG421" s="489" t="str">
        <f>'STUDENT PROFILE'!$C$34</f>
        <v>Dushyant</v>
      </c>
      <c r="BH421" s="490">
        <f>'STUDENT PROFILE'!$D$34</f>
        <v>2801</v>
      </c>
      <c r="BI421" s="491">
        <f>$BP$38</f>
        <v>50</v>
      </c>
      <c r="BJ421" s="491">
        <f>$BP$102</f>
        <v>50</v>
      </c>
      <c r="BK421" s="491">
        <f>$BP$166</f>
        <v>50</v>
      </c>
      <c r="BL421" s="491">
        <f>$BP$230</f>
        <v>50</v>
      </c>
      <c r="BM421" s="491">
        <f>$BP$294</f>
        <v>50</v>
      </c>
      <c r="BN421" s="488">
        <f>$BP$358</f>
        <v>50</v>
      </c>
      <c r="BO421" s="492">
        <f t="shared" si="376"/>
        <v>300</v>
      </c>
      <c r="BP421" s="492">
        <f>IF(ISNUMBER(BO421),ROUNDUP((BO421/'STUDENT PROFILE'!V34),0),BO421)</f>
        <v>50</v>
      </c>
      <c r="BQ421" s="493" t="str">
        <f t="shared" si="377"/>
        <v>C2</v>
      </c>
      <c r="BR421" s="493">
        <f>IF(ISNUMBER(BP421),(SUM(BR38+BR102+BR166+BR230+BR294+BR358)/'STUDENT PROFILE'!V34),"EIOP")</f>
        <v>5</v>
      </c>
      <c r="BS421" s="686"/>
      <c r="BT421" s="488">
        <f>'STUDENT PROFILE'!$A$34</f>
        <v>28</v>
      </c>
      <c r="BU421" s="497" t="str">
        <f>'STUDENT PROFILE'!$C$34</f>
        <v>Dushyant</v>
      </c>
      <c r="BV421" s="490">
        <f>'STUDENT PROFILE'!$D$34</f>
        <v>2801</v>
      </c>
      <c r="BW421" s="491">
        <f>$BY$38</f>
        <v>50</v>
      </c>
      <c r="BX421" s="491">
        <f>$BY$102</f>
        <v>63</v>
      </c>
      <c r="BY421" s="491">
        <f>$BY$166</f>
        <v>56</v>
      </c>
      <c r="BZ421" s="491">
        <f>$BY$230</f>
        <v>50</v>
      </c>
      <c r="CA421" s="491">
        <f>$BY$294</f>
        <v>63</v>
      </c>
      <c r="CB421" s="488">
        <f>$BY$358</f>
        <v>50</v>
      </c>
      <c r="CC421" s="492">
        <f t="shared" si="368"/>
        <v>332</v>
      </c>
      <c r="CD421" s="492">
        <f>IF(ISNUMBER(CC421),ROUNDUP((CC421/'STUDENT PROFILE'!V34),0),CC421)</f>
        <v>56</v>
      </c>
      <c r="CE421" s="493" t="str">
        <f t="shared" si="383"/>
        <v>C1</v>
      </c>
      <c r="CF421" s="496">
        <f>IF(ISNUMBER(CD421),(SUM(CA38+CA102+CA166+CA230+CA294+CA358)/'STUDENT PROFILE'!V34),"EIOP")</f>
        <v>5.833333333333333</v>
      </c>
      <c r="CG421" s="686"/>
      <c r="CH421" s="498">
        <f>'STUDENT PROFILE'!$A$34</f>
        <v>28</v>
      </c>
      <c r="CI421" s="489" t="str">
        <f>'STUDENT PROFILE'!$C$34</f>
        <v>Dushyant</v>
      </c>
      <c r="CJ421" s="490">
        <f>'STUDENT PROFILE'!$D$34</f>
        <v>2801</v>
      </c>
      <c r="CK421" s="499">
        <f t="shared" si="380"/>
        <v>50</v>
      </c>
      <c r="CL421" s="491">
        <f>$CU$102</f>
        <v>54</v>
      </c>
      <c r="CM421" s="491">
        <f>$CU$166</f>
        <v>52</v>
      </c>
      <c r="CN421" s="491">
        <f>$CU$230</f>
        <v>49</v>
      </c>
      <c r="CO421" s="491">
        <f>$CU$294</f>
        <v>54</v>
      </c>
      <c r="CP421" s="488">
        <f>$CU$358</f>
        <v>50</v>
      </c>
      <c r="CQ421" s="492">
        <f t="shared" si="384"/>
        <v>309</v>
      </c>
      <c r="CR421" s="492">
        <f>IF(ISNUMBER(CQ421),ROUNDUP((CQ421/'STUDENT PROFILE'!V34),0),CQ421)</f>
        <v>52</v>
      </c>
      <c r="CS421" s="493" t="str">
        <f t="shared" si="381"/>
        <v>C1</v>
      </c>
      <c r="CT421" s="502">
        <f>ROUND(SUM(CF421,BR421,BD421,AP421,AB421,N421)/'STUDENT PROFILE'!V34,0)</f>
        <v>5</v>
      </c>
      <c r="CU421" s="503">
        <f t="shared" si="382"/>
        <v>25</v>
      </c>
      <c r="CV421" s="503">
        <v>55</v>
      </c>
      <c r="CW421" s="503">
        <v>56</v>
      </c>
      <c r="CX421" s="540"/>
      <c r="CY421" s="504"/>
      <c r="CZ421" s="505"/>
      <c r="DA421" s="487"/>
      <c r="DB421" s="506"/>
      <c r="DC421" s="506"/>
      <c r="DD421" s="506"/>
      <c r="DE421" s="486"/>
      <c r="DF421" s="506"/>
      <c r="DG421" s="506"/>
      <c r="DH421" s="506"/>
      <c r="DI421" s="486"/>
      <c r="DJ421" s="486"/>
      <c r="DK421" s="486"/>
      <c r="DL421" s="486"/>
    </row>
    <row r="422" spans="1:116" ht="15" customHeight="1">
      <c r="A422" s="686"/>
      <c r="B422" s="488">
        <f>'STUDENT PROFILE'!$A$35</f>
        <v>29</v>
      </c>
      <c r="C422" s="489" t="str">
        <f>'STUDENT PROFILE'!$C$35</f>
        <v>Ruchi</v>
      </c>
      <c r="D422" s="490">
        <f>'STUDENT PROFILE'!$D$35</f>
        <v>2804</v>
      </c>
      <c r="E422" s="491">
        <f t="shared" si="370"/>
        <v>50</v>
      </c>
      <c r="F422" s="491">
        <f t="shared" si="371"/>
        <v>50</v>
      </c>
      <c r="G422" s="491">
        <f t="shared" si="372"/>
        <v>40</v>
      </c>
      <c r="H422" s="491">
        <f>$L$231</f>
        <v>40</v>
      </c>
      <c r="I422" s="491">
        <f>$L$295</f>
        <v>50</v>
      </c>
      <c r="J422" s="488">
        <f>$L$359</f>
        <v>50</v>
      </c>
      <c r="K422" s="492">
        <f t="shared" si="362"/>
        <v>280</v>
      </c>
      <c r="L422" s="492">
        <f>IF(ISNUMBER(K422),ROUNDUP((K422/'STUDENT PROFILE'!V35),0),K422)</f>
        <v>47</v>
      </c>
      <c r="M422" s="493" t="str">
        <f t="shared" si="363"/>
        <v>C2</v>
      </c>
      <c r="N422" s="494">
        <f>IF(ISNUMBER(L422),(SUM(N39+N103+N167+N231+N295+N359)/'STUDENT PROFILE'!V35),"EIOP")</f>
        <v>4.833333333333333</v>
      </c>
      <c r="O422" s="728"/>
      <c r="P422" s="488">
        <f>'STUDENT PROFILE'!$A$35</f>
        <v>29</v>
      </c>
      <c r="Q422" s="489" t="str">
        <f>'STUDENT PROFILE'!$C$35</f>
        <v>Ruchi</v>
      </c>
      <c r="R422" s="490">
        <f>'STUDENT PROFILE'!$D$35</f>
        <v>2804</v>
      </c>
      <c r="S422" s="491">
        <f>$Z$39</f>
        <v>50</v>
      </c>
      <c r="T422" s="491">
        <f>$Z$103</f>
        <v>50</v>
      </c>
      <c r="U422" s="491">
        <f>$Z$167</f>
        <v>50</v>
      </c>
      <c r="V422" s="491">
        <f>$Z$231</f>
        <v>50</v>
      </c>
      <c r="W422" s="491">
        <f>$Z$295</f>
        <v>50</v>
      </c>
      <c r="X422" s="488">
        <f>$Z$359</f>
        <v>50</v>
      </c>
      <c r="Y422" s="492">
        <f t="shared" si="364"/>
        <v>300</v>
      </c>
      <c r="Z422" s="495">
        <f>IF(ISNUMBER(Y422),ROUNDUP((Y422/'STUDENT PROFILE'!V35),0),Y422)</f>
        <v>50</v>
      </c>
      <c r="AA422" s="493" t="str">
        <f t="shared" si="365"/>
        <v>C2</v>
      </c>
      <c r="AB422" s="494">
        <f>IF(ISNUMBER(Z422),(SUM(AB39+AB103+AB167+AB231+AB295+AB359)/'STUDENT PROFILE'!V35),"EIOP")</f>
        <v>5</v>
      </c>
      <c r="AC422" s="686"/>
      <c r="AD422" s="488">
        <f>'STUDENT PROFILE'!$A$35</f>
        <v>29</v>
      </c>
      <c r="AE422" s="489" t="str">
        <f>'STUDENT PROFILE'!$C$35</f>
        <v>Ruchi</v>
      </c>
      <c r="AF422" s="490">
        <f>'STUDENT PROFILE'!$D$35</f>
        <v>2804</v>
      </c>
      <c r="AG422" s="491">
        <f>$AI$39</f>
        <v>50</v>
      </c>
      <c r="AH422" s="491">
        <f>$AI$103</f>
        <v>50</v>
      </c>
      <c r="AI422" s="491">
        <f>$AI$167</f>
        <v>50</v>
      </c>
      <c r="AJ422" s="491">
        <f>$AI$231</f>
        <v>50</v>
      </c>
      <c r="AK422" s="491">
        <f>$AI$295</f>
        <v>50</v>
      </c>
      <c r="AL422" s="488">
        <f>$AI$359</f>
        <v>50</v>
      </c>
      <c r="AM422" s="492">
        <f t="shared" si="366"/>
        <v>300</v>
      </c>
      <c r="AN422" s="492">
        <f>IF(ISNUMBER(AM422),ROUND((AM422/'STUDENT PROFILE'!V35),1),AM422)</f>
        <v>50</v>
      </c>
      <c r="AO422" s="493" t="str">
        <f t="shared" si="373"/>
        <v>C2</v>
      </c>
      <c r="AP422" s="496">
        <f>IF(ISNUMBER(AN422),(SUM(AK39+AK103+AK167+AK231+AK295+AK359)/'STUDENT PROFILE'!V35),"EIOP")</f>
        <v>5</v>
      </c>
      <c r="AQ422" s="686"/>
      <c r="AR422" s="488">
        <f>'STUDENT PROFILE'!$A$35</f>
        <v>29</v>
      </c>
      <c r="AS422" s="489" t="str">
        <f>'STUDENT PROFILE'!$C$35</f>
        <v>Ruchi</v>
      </c>
      <c r="AT422" s="490">
        <f>'STUDENT PROFILE'!$D$35</f>
        <v>2804</v>
      </c>
      <c r="AU422" s="491">
        <f>$BB$39</f>
        <v>50</v>
      </c>
      <c r="AV422" s="491">
        <f>$BB$103</f>
        <v>50</v>
      </c>
      <c r="AW422" s="491">
        <f>$BB$167</f>
        <v>50</v>
      </c>
      <c r="AX422" s="491">
        <f>$BB$231</f>
        <v>50</v>
      </c>
      <c r="AY422" s="491">
        <f>$BB$295</f>
        <v>50</v>
      </c>
      <c r="AZ422" s="488">
        <f>$BB$359</f>
        <v>50</v>
      </c>
      <c r="BA422" s="492">
        <f t="shared" si="374"/>
        <v>300</v>
      </c>
      <c r="BB422" s="492">
        <f>IF(ISNUMBER(BA422),ROUNDUP((BA422/'STUDENT PROFILE'!V35),0),BA422)</f>
        <v>50</v>
      </c>
      <c r="BC422" s="493" t="str">
        <f t="shared" si="375"/>
        <v>C2</v>
      </c>
      <c r="BD422" s="493">
        <f>IF(ISNUMBER(BB422),(SUM(BD39+BD103+BD167+BD231+BD295+BD359)/'STUDENT PROFILE'!V35),"EIOP")</f>
        <v>5</v>
      </c>
      <c r="BE422" s="686"/>
      <c r="BF422" s="488">
        <f>'STUDENT PROFILE'!$A$35</f>
        <v>29</v>
      </c>
      <c r="BG422" s="489" t="str">
        <f>'STUDENT PROFILE'!$C$35</f>
        <v>Ruchi</v>
      </c>
      <c r="BH422" s="490">
        <f>'STUDENT PROFILE'!$D$35</f>
        <v>2804</v>
      </c>
      <c r="BI422" s="491">
        <f>$BP$39</f>
        <v>50</v>
      </c>
      <c r="BJ422" s="491">
        <f>$BP$103</f>
        <v>50</v>
      </c>
      <c r="BK422" s="491">
        <f>$BP$167</f>
        <v>50</v>
      </c>
      <c r="BL422" s="491">
        <f>$BP$231</f>
        <v>50</v>
      </c>
      <c r="BM422" s="491">
        <f>$BP$295</f>
        <v>50</v>
      </c>
      <c r="BN422" s="488">
        <f>$BP$359</f>
        <v>50</v>
      </c>
      <c r="BO422" s="492">
        <f t="shared" si="376"/>
        <v>300</v>
      </c>
      <c r="BP422" s="492">
        <f>IF(ISNUMBER(BO422),ROUNDUP((BO422/'STUDENT PROFILE'!V35),0),BO422)</f>
        <v>50</v>
      </c>
      <c r="BQ422" s="493" t="str">
        <f t="shared" si="377"/>
        <v>C2</v>
      </c>
      <c r="BR422" s="493">
        <f>IF(ISNUMBER(BP422),(SUM(BR39+BR103+BR167+BR231+BR295+BR359)/'STUDENT PROFILE'!V35),"EIOP")</f>
        <v>5</v>
      </c>
      <c r="BS422" s="686"/>
      <c r="BT422" s="488">
        <f>'STUDENT PROFILE'!$A$35</f>
        <v>29</v>
      </c>
      <c r="BU422" s="497" t="str">
        <f>'STUDENT PROFILE'!$C$35</f>
        <v>Ruchi</v>
      </c>
      <c r="BV422" s="490">
        <f>'STUDENT PROFILE'!$D$35</f>
        <v>2804</v>
      </c>
      <c r="BW422" s="491">
        <f>$BY$39</f>
        <v>50</v>
      </c>
      <c r="BX422" s="491">
        <f>$BY$103</f>
        <v>63</v>
      </c>
      <c r="BY422" s="491">
        <f>$BY$167</f>
        <v>56</v>
      </c>
      <c r="BZ422" s="491">
        <f>$BY$231</f>
        <v>50</v>
      </c>
      <c r="CA422" s="491">
        <f>$BY$295</f>
        <v>63</v>
      </c>
      <c r="CB422" s="488">
        <f>$BY$359</f>
        <v>50</v>
      </c>
      <c r="CC422" s="492">
        <f t="shared" si="368"/>
        <v>332</v>
      </c>
      <c r="CD422" s="492">
        <f>IF(ISNUMBER(CC422),ROUNDUP((CC422/'STUDENT PROFILE'!V35),0),CC422)</f>
        <v>56</v>
      </c>
      <c r="CE422" s="493" t="str">
        <f t="shared" si="383"/>
        <v>C1</v>
      </c>
      <c r="CF422" s="496">
        <f>IF(ISNUMBER(CD422),(SUM(CA39+CA103+CA167+CA231+CA295+CA359)/'STUDENT PROFILE'!V35),"EIOP")</f>
        <v>5.833333333333333</v>
      </c>
      <c r="CG422" s="686"/>
      <c r="CH422" s="498">
        <f>'STUDENT PROFILE'!$A$35</f>
        <v>29</v>
      </c>
      <c r="CI422" s="489" t="str">
        <f>'STUDENT PROFILE'!$C$35</f>
        <v>Ruchi</v>
      </c>
      <c r="CJ422" s="490">
        <f>'STUDENT PROFILE'!$D$35</f>
        <v>2804</v>
      </c>
      <c r="CK422" s="499">
        <f t="shared" si="380"/>
        <v>50</v>
      </c>
      <c r="CL422" s="491">
        <f>$CU$103</f>
        <v>54</v>
      </c>
      <c r="CM422" s="491">
        <f>$CU$167</f>
        <v>52</v>
      </c>
      <c r="CN422" s="491">
        <f>$CU$231</f>
        <v>49</v>
      </c>
      <c r="CO422" s="491">
        <f>$CU$295</f>
        <v>54</v>
      </c>
      <c r="CP422" s="488">
        <f>$CU$359</f>
        <v>50</v>
      </c>
      <c r="CQ422" s="492">
        <f t="shared" si="384"/>
        <v>309</v>
      </c>
      <c r="CR422" s="492">
        <f>IF(ISNUMBER(CQ422),ROUNDUP((CQ422/'STUDENT PROFILE'!V35),0),CQ422)</f>
        <v>52</v>
      </c>
      <c r="CS422" s="493" t="str">
        <f t="shared" si="381"/>
        <v>C1</v>
      </c>
      <c r="CT422" s="502">
        <f>ROUND(SUM(CF422,BR422,BD422,AP422,AB422,N422)/'STUDENT PROFILE'!V35,0)</f>
        <v>5</v>
      </c>
      <c r="CU422" s="503">
        <f t="shared" si="382"/>
        <v>25</v>
      </c>
      <c r="CV422" s="503">
        <v>57</v>
      </c>
      <c r="CW422" s="503">
        <v>58</v>
      </c>
      <c r="CX422" s="540"/>
      <c r="CY422" s="504"/>
      <c r="CZ422" s="505"/>
      <c r="DA422" s="487"/>
      <c r="DB422" s="506"/>
      <c r="DC422" s="506"/>
      <c r="DD422" s="506"/>
      <c r="DE422" s="486"/>
      <c r="DF422" s="506"/>
      <c r="DG422" s="506"/>
      <c r="DH422" s="506"/>
      <c r="DI422" s="486"/>
      <c r="DJ422" s="486"/>
      <c r="DK422" s="486"/>
      <c r="DL422" s="486"/>
    </row>
    <row r="423" spans="1:116" ht="15" customHeight="1">
      <c r="A423" s="686"/>
      <c r="B423" s="488">
        <f>'STUDENT PROFILE'!$A$36</f>
        <v>30</v>
      </c>
      <c r="C423" s="489" t="str">
        <f>'STUDENT PROFILE'!$C$36</f>
        <v>Bhavi</v>
      </c>
      <c r="D423" s="490">
        <f>'STUDENT PROFILE'!$D$36</f>
        <v>3060</v>
      </c>
      <c r="E423" s="491">
        <f t="shared" si="370"/>
        <v>50</v>
      </c>
      <c r="F423" s="491">
        <f t="shared" si="371"/>
        <v>50</v>
      </c>
      <c r="G423" s="491">
        <f t="shared" si="372"/>
        <v>40</v>
      </c>
      <c r="H423" s="491">
        <f>$L$232</f>
        <v>40</v>
      </c>
      <c r="I423" s="491">
        <f>$L$296</f>
        <v>50</v>
      </c>
      <c r="J423" s="488">
        <f>$L$360</f>
        <v>50</v>
      </c>
      <c r="K423" s="492">
        <f t="shared" si="362"/>
        <v>280</v>
      </c>
      <c r="L423" s="492">
        <f>IF(ISNUMBER(K423),ROUNDUP((K423/'STUDENT PROFILE'!V36),0),K423)</f>
        <v>47</v>
      </c>
      <c r="M423" s="493" t="str">
        <f t="shared" si="363"/>
        <v>C2</v>
      </c>
      <c r="N423" s="494">
        <f>IF(ISNUMBER(L423),(SUM(N40+N104+N168+N232+N296+N360)/'STUDENT PROFILE'!V36),"EIOP")</f>
        <v>4.833333333333333</v>
      </c>
      <c r="O423" s="728"/>
      <c r="P423" s="488">
        <f>'STUDENT PROFILE'!$A$36</f>
        <v>30</v>
      </c>
      <c r="Q423" s="489" t="str">
        <f>'STUDENT PROFILE'!$C$36</f>
        <v>Bhavi</v>
      </c>
      <c r="R423" s="490">
        <f>'STUDENT PROFILE'!$D$36</f>
        <v>3060</v>
      </c>
      <c r="S423" s="491">
        <f>$Z$40</f>
        <v>50</v>
      </c>
      <c r="T423" s="491">
        <f>$Z$104</f>
        <v>50</v>
      </c>
      <c r="U423" s="491">
        <f>$Z$168</f>
        <v>50</v>
      </c>
      <c r="V423" s="491">
        <f>$Z$232</f>
        <v>50</v>
      </c>
      <c r="W423" s="491">
        <f>$Z$296</f>
        <v>50</v>
      </c>
      <c r="X423" s="488">
        <f>$Z$360</f>
        <v>50</v>
      </c>
      <c r="Y423" s="492">
        <f t="shared" si="364"/>
        <v>300</v>
      </c>
      <c r="Z423" s="495">
        <f>IF(ISNUMBER(Y423),ROUNDUP((Y423/'STUDENT PROFILE'!V36),0),Y423)</f>
        <v>50</v>
      </c>
      <c r="AA423" s="493" t="str">
        <f t="shared" si="365"/>
        <v>C2</v>
      </c>
      <c r="AB423" s="494">
        <f>IF(ISNUMBER(Z423),(SUM(AB40+AB104+AB168+AB232+AB296+AB360)/'STUDENT PROFILE'!V36),"EIOP")</f>
        <v>5</v>
      </c>
      <c r="AC423" s="686"/>
      <c r="AD423" s="488">
        <f>'STUDENT PROFILE'!$A$36</f>
        <v>30</v>
      </c>
      <c r="AE423" s="489" t="str">
        <f>'STUDENT PROFILE'!$C$36</f>
        <v>Bhavi</v>
      </c>
      <c r="AF423" s="490">
        <f>'STUDENT PROFILE'!$D$36</f>
        <v>3060</v>
      </c>
      <c r="AG423" s="491">
        <f>$AI$40</f>
        <v>50</v>
      </c>
      <c r="AH423" s="491">
        <f>$AI$104</f>
        <v>50</v>
      </c>
      <c r="AI423" s="491">
        <f>$AI$168</f>
        <v>50</v>
      </c>
      <c r="AJ423" s="491">
        <f>$AI$232</f>
        <v>50</v>
      </c>
      <c r="AK423" s="491">
        <f>$AI$296</f>
        <v>50</v>
      </c>
      <c r="AL423" s="488">
        <f>$AI$360</f>
        <v>50</v>
      </c>
      <c r="AM423" s="492">
        <f t="shared" si="366"/>
        <v>300</v>
      </c>
      <c r="AN423" s="492">
        <f>IF(ISNUMBER(AM423),ROUND((AM423/'STUDENT PROFILE'!V36),1),AM423)</f>
        <v>50</v>
      </c>
      <c r="AO423" s="493" t="str">
        <f t="shared" si="373"/>
        <v>C2</v>
      </c>
      <c r="AP423" s="496">
        <f>IF(ISNUMBER(AN423),(SUM(AK40+AK104+AK168+AK232+AK296+AK360)/'STUDENT PROFILE'!V36),"EIOP")</f>
        <v>5</v>
      </c>
      <c r="AQ423" s="686"/>
      <c r="AR423" s="488">
        <f>'STUDENT PROFILE'!$A$36</f>
        <v>30</v>
      </c>
      <c r="AS423" s="489" t="str">
        <f>'STUDENT PROFILE'!$C$36</f>
        <v>Bhavi</v>
      </c>
      <c r="AT423" s="490">
        <f>'STUDENT PROFILE'!$D$36</f>
        <v>3060</v>
      </c>
      <c r="AU423" s="491">
        <f>$BB$40</f>
        <v>50</v>
      </c>
      <c r="AV423" s="491">
        <f>$BB$104</f>
        <v>50</v>
      </c>
      <c r="AW423" s="491">
        <f>$BB$168</f>
        <v>50</v>
      </c>
      <c r="AX423" s="491">
        <f>$BB$232</f>
        <v>50</v>
      </c>
      <c r="AY423" s="491">
        <f>$BB$296</f>
        <v>50</v>
      </c>
      <c r="AZ423" s="488">
        <f>$BB$360</f>
        <v>50</v>
      </c>
      <c r="BA423" s="492">
        <f t="shared" si="374"/>
        <v>300</v>
      </c>
      <c r="BB423" s="492">
        <f>IF(ISNUMBER(BA423),ROUNDUP((BA423/'STUDENT PROFILE'!V36),0),BA423)</f>
        <v>50</v>
      </c>
      <c r="BC423" s="493" t="str">
        <f t="shared" si="375"/>
        <v>C2</v>
      </c>
      <c r="BD423" s="493">
        <f>IF(ISNUMBER(BB423),(SUM(BD40+BD104+BD168+BD232+BD296+BD360)/'STUDENT PROFILE'!V36),"EIOP")</f>
        <v>5</v>
      </c>
      <c r="BE423" s="686"/>
      <c r="BF423" s="488">
        <f>'STUDENT PROFILE'!$A$36</f>
        <v>30</v>
      </c>
      <c r="BG423" s="489" t="str">
        <f>'STUDENT PROFILE'!$C$36</f>
        <v>Bhavi</v>
      </c>
      <c r="BH423" s="490">
        <f>'STUDENT PROFILE'!$D$36</f>
        <v>3060</v>
      </c>
      <c r="BI423" s="491">
        <f>$BP$40</f>
        <v>50</v>
      </c>
      <c r="BJ423" s="491">
        <f>$BP$104</f>
        <v>50</v>
      </c>
      <c r="BK423" s="491">
        <f>$BP$168</f>
        <v>50</v>
      </c>
      <c r="BL423" s="491">
        <f>$BP$232</f>
        <v>50</v>
      </c>
      <c r="BM423" s="491">
        <f>$BP$296</f>
        <v>50</v>
      </c>
      <c r="BN423" s="488">
        <f>$BP$360</f>
        <v>50</v>
      </c>
      <c r="BO423" s="492">
        <f t="shared" si="376"/>
        <v>300</v>
      </c>
      <c r="BP423" s="492">
        <f>IF(ISNUMBER(BO423),ROUNDUP((BO423/'STUDENT PROFILE'!V36),0),BO423)</f>
        <v>50</v>
      </c>
      <c r="BQ423" s="493" t="str">
        <f t="shared" si="377"/>
        <v>C2</v>
      </c>
      <c r="BR423" s="493">
        <f>IF(ISNUMBER(BP423),(SUM(BR40+BR104+BR168+BR232+BR296+BR360)/'STUDENT PROFILE'!V36),"EIOP")</f>
        <v>5</v>
      </c>
      <c r="BS423" s="686"/>
      <c r="BT423" s="488">
        <f>'STUDENT PROFILE'!$A$36</f>
        <v>30</v>
      </c>
      <c r="BU423" s="497" t="str">
        <f>'STUDENT PROFILE'!$C$36</f>
        <v>Bhavi</v>
      </c>
      <c r="BV423" s="490">
        <f>'STUDENT PROFILE'!$D$36</f>
        <v>3060</v>
      </c>
      <c r="BW423" s="491">
        <f>$BY$40</f>
        <v>50</v>
      </c>
      <c r="BX423" s="491">
        <f>$BY$104</f>
        <v>63</v>
      </c>
      <c r="BY423" s="491">
        <f>$BY$168</f>
        <v>56</v>
      </c>
      <c r="BZ423" s="491">
        <f>$BY$232</f>
        <v>50</v>
      </c>
      <c r="CA423" s="491">
        <f>$BY$296</f>
        <v>63</v>
      </c>
      <c r="CB423" s="488">
        <f>$BY$360</f>
        <v>50</v>
      </c>
      <c r="CC423" s="492">
        <f t="shared" si="368"/>
        <v>332</v>
      </c>
      <c r="CD423" s="492">
        <f>IF(ISNUMBER(CC423),ROUNDUP((CC423/'STUDENT PROFILE'!V36),0),CC423)</f>
        <v>56</v>
      </c>
      <c r="CE423" s="493" t="str">
        <f t="shared" si="383"/>
        <v>C1</v>
      </c>
      <c r="CF423" s="496">
        <f>IF(ISNUMBER(CD423),(SUM(CA40+CA104+CA168+CA232+CA296+CA360)/'STUDENT PROFILE'!V36),"EIOP")</f>
        <v>5.833333333333333</v>
      </c>
      <c r="CG423" s="686"/>
      <c r="CH423" s="498">
        <f>'STUDENT PROFILE'!$A$36</f>
        <v>30</v>
      </c>
      <c r="CI423" s="489" t="str">
        <f>'STUDENT PROFILE'!$C$36</f>
        <v>Bhavi</v>
      </c>
      <c r="CJ423" s="490">
        <f>'STUDENT PROFILE'!$D$36</f>
        <v>3060</v>
      </c>
      <c r="CK423" s="499">
        <f t="shared" si="380"/>
        <v>50</v>
      </c>
      <c r="CL423" s="491">
        <f>$CU$104</f>
        <v>54</v>
      </c>
      <c r="CM423" s="491">
        <f>$CU$168</f>
        <v>52</v>
      </c>
      <c r="CN423" s="491">
        <f>$CU$232</f>
        <v>49</v>
      </c>
      <c r="CO423" s="491">
        <f>$CU$296</f>
        <v>54</v>
      </c>
      <c r="CP423" s="488">
        <f>$CU$360</f>
        <v>50</v>
      </c>
      <c r="CQ423" s="492">
        <f t="shared" si="384"/>
        <v>309</v>
      </c>
      <c r="CR423" s="492">
        <f>IF(ISNUMBER(CQ423),ROUNDUP((CQ423/'STUDENT PROFILE'!V36),0),CQ423)</f>
        <v>52</v>
      </c>
      <c r="CS423" s="493" t="str">
        <f t="shared" si="381"/>
        <v>C1</v>
      </c>
      <c r="CT423" s="502">
        <f>ROUND(SUM(CF423,BR423,BD423,AP423,AB423,N423)/'STUDENT PROFILE'!V36,0)</f>
        <v>5</v>
      </c>
      <c r="CU423" s="503">
        <f t="shared" si="382"/>
        <v>25</v>
      </c>
      <c r="CV423" s="503">
        <v>59</v>
      </c>
      <c r="CW423" s="503">
        <v>60</v>
      </c>
      <c r="CX423" s="540"/>
      <c r="CY423" s="504"/>
      <c r="CZ423" s="505"/>
      <c r="DA423" s="487"/>
      <c r="DB423" s="506"/>
      <c r="DC423" s="506"/>
      <c r="DD423" s="506"/>
      <c r="DE423" s="486"/>
      <c r="DF423" s="506"/>
      <c r="DG423" s="506"/>
      <c r="DH423" s="506"/>
      <c r="DI423" s="486"/>
      <c r="DJ423" s="486"/>
      <c r="DK423" s="486"/>
      <c r="DL423" s="486"/>
    </row>
    <row r="424" spans="1:116" ht="15" customHeight="1">
      <c r="A424" s="686"/>
      <c r="B424" s="488">
        <f>'STUDENT PROFILE'!$A$37</f>
        <v>31</v>
      </c>
      <c r="C424" s="489" t="str">
        <f>'STUDENT PROFILE'!$C$37</f>
        <v>Akshay Kumar</v>
      </c>
      <c r="D424" s="490">
        <f>'STUDENT PROFILE'!$D$37</f>
        <v>3061</v>
      </c>
      <c r="E424" s="491">
        <f t="shared" si="370"/>
        <v>38</v>
      </c>
      <c r="F424" s="491">
        <f t="shared" si="371"/>
        <v>38</v>
      </c>
      <c r="G424" s="491">
        <f t="shared" si="372"/>
        <v>30</v>
      </c>
      <c r="H424" s="491">
        <f>$L$233</f>
        <v>30</v>
      </c>
      <c r="I424" s="491">
        <f>$L$297</f>
        <v>38</v>
      </c>
      <c r="J424" s="488">
        <f>$L$361</f>
        <v>38</v>
      </c>
      <c r="K424" s="492" t="str">
        <f t="shared" si="362"/>
        <v>EIOP</v>
      </c>
      <c r="L424" s="492" t="str">
        <f>IF(ISNUMBER(K424),ROUNDUP((K424/'STUDENT PROFILE'!V37),0),K424)</f>
        <v>EIOP</v>
      </c>
      <c r="M424" s="493" t="str">
        <f t="shared" si="363"/>
        <v>EIOP</v>
      </c>
      <c r="N424" s="494" t="str">
        <f>IF(ISNUMBER(L424),(SUM(N41+N105+N169+N233+N297+N361)/'STUDENT PROFILE'!V37),"EIOP")</f>
        <v>EIOP</v>
      </c>
      <c r="O424" s="728"/>
      <c r="P424" s="488">
        <f>'STUDENT PROFILE'!$A$37</f>
        <v>31</v>
      </c>
      <c r="Q424" s="489" t="str">
        <f>'STUDENT PROFILE'!$C$37</f>
        <v>Akshay Kumar</v>
      </c>
      <c r="R424" s="490">
        <f>'STUDENT PROFILE'!$D$37</f>
        <v>3061</v>
      </c>
      <c r="S424" s="491">
        <f>$Z$41</f>
        <v>38</v>
      </c>
      <c r="T424" s="491">
        <f>$Z$105</f>
        <v>38</v>
      </c>
      <c r="U424" s="491">
        <f>$Z$169</f>
        <v>38</v>
      </c>
      <c r="V424" s="491">
        <f>$Z$233</f>
        <v>38</v>
      </c>
      <c r="W424" s="491">
        <f>$Z$297</f>
        <v>38</v>
      </c>
      <c r="X424" s="488">
        <f>$Z$361</f>
        <v>38</v>
      </c>
      <c r="Y424" s="492">
        <f t="shared" si="364"/>
        <v>228</v>
      </c>
      <c r="Z424" s="495">
        <f>IF(ISNUMBER(Y424),ROUNDUP((Y424/'STUDENT PROFILE'!V37),0),Y424)</f>
        <v>38</v>
      </c>
      <c r="AA424" s="493" t="str">
        <f t="shared" si="365"/>
        <v>D</v>
      </c>
      <c r="AB424" s="494">
        <f>IF(ISNUMBER(Z424),(SUM(AB41+AB105+AB169+AB233+AB297+AB361)/'STUDENT PROFILE'!V37),"EIOP")</f>
        <v>4</v>
      </c>
      <c r="AC424" s="686"/>
      <c r="AD424" s="488">
        <f>'STUDENT PROFILE'!$A$37</f>
        <v>31</v>
      </c>
      <c r="AE424" s="489" t="str">
        <f>'STUDENT PROFILE'!$C$37</f>
        <v>Akshay Kumar</v>
      </c>
      <c r="AF424" s="490">
        <f>'STUDENT PROFILE'!$D$37</f>
        <v>3061</v>
      </c>
      <c r="AG424" s="491">
        <f>$AI$41</f>
        <v>40</v>
      </c>
      <c r="AH424" s="491">
        <f>$AI$105</f>
        <v>40</v>
      </c>
      <c r="AI424" s="491">
        <f>$AI$169</f>
        <v>40</v>
      </c>
      <c r="AJ424" s="491">
        <f>$AI$233</f>
        <v>40</v>
      </c>
      <c r="AK424" s="491">
        <f>$AI$297</f>
        <v>40</v>
      </c>
      <c r="AL424" s="488">
        <f>$AI$361</f>
        <v>40</v>
      </c>
      <c r="AM424" s="492">
        <f t="shared" si="366"/>
        <v>240</v>
      </c>
      <c r="AN424" s="492">
        <f>IF(ISNUMBER(AM424),ROUND((AM424/'STUDENT PROFILE'!V37),1),AM424)</f>
        <v>40</v>
      </c>
      <c r="AO424" s="493" t="str">
        <f t="shared" si="373"/>
        <v>D</v>
      </c>
      <c r="AP424" s="496">
        <f>IF(ISNUMBER(AN424),(SUM(AK41+AK105+AK169+AK233+AK297+AK361)/'STUDENT PROFILE'!V37),"EIOP")</f>
        <v>4</v>
      </c>
      <c r="AQ424" s="686"/>
      <c r="AR424" s="488">
        <f>'STUDENT PROFILE'!$A$37</f>
        <v>31</v>
      </c>
      <c r="AS424" s="489" t="str">
        <f>'STUDENT PROFILE'!$C$37</f>
        <v>Akshay Kumar</v>
      </c>
      <c r="AT424" s="490">
        <f>'STUDENT PROFILE'!$D$37</f>
        <v>3061</v>
      </c>
      <c r="AU424" s="491">
        <f>$BB$41</f>
        <v>38</v>
      </c>
      <c r="AV424" s="491">
        <f>$BB$105</f>
        <v>38</v>
      </c>
      <c r="AW424" s="491">
        <f>$BB$169</f>
        <v>38</v>
      </c>
      <c r="AX424" s="491">
        <f>$BB$233</f>
        <v>38</v>
      </c>
      <c r="AY424" s="491">
        <f>$BB$297</f>
        <v>38</v>
      </c>
      <c r="AZ424" s="488">
        <f>$BB$361</f>
        <v>38</v>
      </c>
      <c r="BA424" s="492">
        <f t="shared" si="374"/>
        <v>228</v>
      </c>
      <c r="BB424" s="492">
        <f>IF(ISNUMBER(BA424),ROUNDUP((BA424/'STUDENT PROFILE'!V37),0),BA424)</f>
        <v>38</v>
      </c>
      <c r="BC424" s="493" t="str">
        <f t="shared" si="375"/>
        <v>D</v>
      </c>
      <c r="BD424" s="493">
        <f>IF(ISNUMBER(BB424),(SUM(BD41+BD105+BD169+BD233+BD297+BD361)/'STUDENT PROFILE'!V37),"EIOP")</f>
        <v>4</v>
      </c>
      <c r="BE424" s="686"/>
      <c r="BF424" s="488">
        <f>'STUDENT PROFILE'!$A$37</f>
        <v>31</v>
      </c>
      <c r="BG424" s="489" t="str">
        <f>'STUDENT PROFILE'!$C$37</f>
        <v>Akshay Kumar</v>
      </c>
      <c r="BH424" s="490">
        <f>'STUDENT PROFILE'!$D$37</f>
        <v>3061</v>
      </c>
      <c r="BI424" s="491">
        <f>$BP$41</f>
        <v>38</v>
      </c>
      <c r="BJ424" s="491">
        <f>$BP$105</f>
        <v>38</v>
      </c>
      <c r="BK424" s="491">
        <f>$BP$169</f>
        <v>38</v>
      </c>
      <c r="BL424" s="491">
        <f>$BP$233</f>
        <v>38</v>
      </c>
      <c r="BM424" s="491">
        <f>$BP$297</f>
        <v>38</v>
      </c>
      <c r="BN424" s="488">
        <f>$BP$361</f>
        <v>38</v>
      </c>
      <c r="BO424" s="492">
        <f t="shared" si="376"/>
        <v>228</v>
      </c>
      <c r="BP424" s="492">
        <f>IF(ISNUMBER(BO424),ROUNDUP((BO424/'STUDENT PROFILE'!V37),0),BO424)</f>
        <v>38</v>
      </c>
      <c r="BQ424" s="493" t="str">
        <f t="shared" si="377"/>
        <v>D</v>
      </c>
      <c r="BR424" s="493">
        <f>IF(ISNUMBER(BP424),(SUM(BR41+BR105+BR169+BR233+BR297+BR361)/'STUDENT PROFILE'!V37),"EIOP")</f>
        <v>4</v>
      </c>
      <c r="BS424" s="686"/>
      <c r="BT424" s="488">
        <f>'STUDENT PROFILE'!$A$37</f>
        <v>31</v>
      </c>
      <c r="BU424" s="497" t="str">
        <f>'STUDENT PROFILE'!$C$37</f>
        <v>Akshay Kumar</v>
      </c>
      <c r="BV424" s="490">
        <f>'STUDENT PROFILE'!$D$37</f>
        <v>3061</v>
      </c>
      <c r="BW424" s="491">
        <f>$BY$41</f>
        <v>40</v>
      </c>
      <c r="BX424" s="491">
        <f>$BY$105</f>
        <v>50</v>
      </c>
      <c r="BY424" s="491">
        <f>$BY$169</f>
        <v>44</v>
      </c>
      <c r="BZ424" s="491">
        <f>$BY$233</f>
        <v>40</v>
      </c>
      <c r="CA424" s="491">
        <f>$BY$297</f>
        <v>50</v>
      </c>
      <c r="CB424" s="488">
        <f>$BY$361</f>
        <v>40</v>
      </c>
      <c r="CC424" s="492">
        <f t="shared" si="368"/>
        <v>264</v>
      </c>
      <c r="CD424" s="492">
        <f>IF(ISNUMBER(CC424),ROUNDUP((CC424/'STUDENT PROFILE'!V37),0),CC424)</f>
        <v>44</v>
      </c>
      <c r="CE424" s="493" t="str">
        <f t="shared" si="383"/>
        <v>C2</v>
      </c>
      <c r="CF424" s="496">
        <f>IF(ISNUMBER(CD424),(SUM(CA41+CA105+CA169+CA233+CA297+CA361)/'STUDENT PROFILE'!V37),"EIOP")</f>
        <v>4.5</v>
      </c>
      <c r="CG424" s="686"/>
      <c r="CH424" s="498">
        <f>'STUDENT PROFILE'!$A$37</f>
        <v>31</v>
      </c>
      <c r="CI424" s="489" t="str">
        <f>'STUDENT PROFILE'!$C$37</f>
        <v>Akshay Kumar</v>
      </c>
      <c r="CJ424" s="490">
        <f>'STUDENT PROFILE'!$D$37</f>
        <v>3061</v>
      </c>
      <c r="CK424" s="499">
        <f t="shared" si="380"/>
        <v>40</v>
      </c>
      <c r="CL424" s="491">
        <f>$CU$105</f>
        <v>43</v>
      </c>
      <c r="CM424" s="491">
        <f>$CU$169</f>
        <v>41</v>
      </c>
      <c r="CN424" s="491">
        <f>$CU$233</f>
        <v>39</v>
      </c>
      <c r="CO424" s="491">
        <f>$CU$297</f>
        <v>43</v>
      </c>
      <c r="CP424" s="488">
        <f>$CU$361</f>
        <v>40</v>
      </c>
      <c r="CQ424" s="492">
        <f t="shared" si="384"/>
        <v>246</v>
      </c>
      <c r="CR424" s="492">
        <f>IF(ISNUMBER(CQ424),ROUNDUP((CQ424/'STUDENT PROFILE'!V37),0),CQ424)</f>
        <v>41</v>
      </c>
      <c r="CS424" s="493" t="str">
        <f t="shared" si="381"/>
        <v>C2</v>
      </c>
      <c r="CT424" s="502">
        <f>ROUND(SUM(CF424,BR424,BD424,AP424,AB424,N424)/'STUDENT PROFILE'!V37,0)</f>
        <v>3</v>
      </c>
      <c r="CU424" s="503">
        <f t="shared" si="382"/>
        <v>30</v>
      </c>
      <c r="CV424" s="503">
        <v>61</v>
      </c>
      <c r="CW424" s="503">
        <v>62</v>
      </c>
      <c r="CX424" s="540"/>
      <c r="CY424" s="504"/>
      <c r="CZ424" s="505"/>
      <c r="DA424" s="487"/>
      <c r="DB424" s="506"/>
      <c r="DC424" s="506"/>
      <c r="DD424" s="506"/>
      <c r="DE424" s="486"/>
      <c r="DF424" s="506"/>
      <c r="DG424" s="506"/>
      <c r="DH424" s="506"/>
      <c r="DI424" s="486"/>
      <c r="DJ424" s="486"/>
      <c r="DK424" s="486"/>
      <c r="DL424" s="486"/>
    </row>
    <row r="425" spans="1:116" ht="15" customHeight="1">
      <c r="A425" s="686"/>
      <c r="B425" s="488">
        <f>'STUDENT PROFILE'!$A$38</f>
        <v>32</v>
      </c>
      <c r="C425" s="507" t="str">
        <f>'STUDENT PROFILE'!$C$38</f>
        <v>Satender Yadav</v>
      </c>
      <c r="D425" s="490">
        <f>'STUDENT PROFILE'!$D$38</f>
        <v>3062</v>
      </c>
      <c r="E425" s="491">
        <f t="shared" si="370"/>
        <v>38</v>
      </c>
      <c r="F425" s="491">
        <f t="shared" si="371"/>
        <v>38</v>
      </c>
      <c r="G425" s="491">
        <f t="shared" si="372"/>
        <v>30</v>
      </c>
      <c r="H425" s="491">
        <f>$L$234</f>
        <v>30</v>
      </c>
      <c r="I425" s="491">
        <f>$L$298</f>
        <v>38</v>
      </c>
      <c r="J425" s="488">
        <f>$L$362</f>
        <v>38</v>
      </c>
      <c r="K425" s="492" t="str">
        <f t="shared" si="362"/>
        <v>EIOP</v>
      </c>
      <c r="L425" s="492" t="str">
        <f>IF(ISNUMBER(K425),ROUNDUP((K425/'STUDENT PROFILE'!V38),0),K425)</f>
        <v>EIOP</v>
      </c>
      <c r="M425" s="493" t="str">
        <f t="shared" si="363"/>
        <v>EIOP</v>
      </c>
      <c r="N425" s="494" t="str">
        <f>IF(ISNUMBER(L425),(SUM(N42+N106+N170+N234+N298+N362)/'STUDENT PROFILE'!V38),"EIOP")</f>
        <v>EIOP</v>
      </c>
      <c r="O425" s="728"/>
      <c r="P425" s="488">
        <f>'STUDENT PROFILE'!$A$38</f>
        <v>32</v>
      </c>
      <c r="Q425" s="507" t="str">
        <f>'STUDENT PROFILE'!$C$38</f>
        <v>Satender Yadav</v>
      </c>
      <c r="R425" s="490">
        <f>'STUDENT PROFILE'!$D$38</f>
        <v>3062</v>
      </c>
      <c r="S425" s="491">
        <f>$Z$42</f>
        <v>38</v>
      </c>
      <c r="T425" s="491">
        <f>$Z$106</f>
        <v>38</v>
      </c>
      <c r="U425" s="491">
        <f>$Z$170</f>
        <v>38</v>
      </c>
      <c r="V425" s="491">
        <f>$Z$234</f>
        <v>38</v>
      </c>
      <c r="W425" s="491">
        <f>$Z$298</f>
        <v>38</v>
      </c>
      <c r="X425" s="488">
        <f>$Z$362</f>
        <v>38</v>
      </c>
      <c r="Y425" s="492">
        <f t="shared" si="364"/>
        <v>228</v>
      </c>
      <c r="Z425" s="495">
        <f>IF(ISNUMBER(Y425),ROUNDUP((Y425/'STUDENT PROFILE'!V38),0),Y425)</f>
        <v>38</v>
      </c>
      <c r="AA425" s="493" t="str">
        <f t="shared" si="365"/>
        <v>D</v>
      </c>
      <c r="AB425" s="494">
        <f>IF(ISNUMBER(Z425),(SUM(AB42+AB106+AB170+AB234+AB298+AB362)/'STUDENT PROFILE'!V38),"EIOP")</f>
        <v>4</v>
      </c>
      <c r="AC425" s="686"/>
      <c r="AD425" s="488">
        <f>'STUDENT PROFILE'!$A$38</f>
        <v>32</v>
      </c>
      <c r="AE425" s="507" t="str">
        <f>'STUDENT PROFILE'!$C$38</f>
        <v>Satender Yadav</v>
      </c>
      <c r="AF425" s="490">
        <f>'STUDENT PROFILE'!$D$38</f>
        <v>3062</v>
      </c>
      <c r="AG425" s="491">
        <f>$AI$42</f>
        <v>40</v>
      </c>
      <c r="AH425" s="491">
        <f>$AI$106</f>
        <v>40</v>
      </c>
      <c r="AI425" s="491">
        <f>$AI$170</f>
        <v>40</v>
      </c>
      <c r="AJ425" s="491">
        <f>$AI$234</f>
        <v>40</v>
      </c>
      <c r="AK425" s="491">
        <f>$AI$298</f>
        <v>40</v>
      </c>
      <c r="AL425" s="488">
        <f>$AI$362</f>
        <v>40</v>
      </c>
      <c r="AM425" s="492">
        <f t="shared" si="366"/>
        <v>240</v>
      </c>
      <c r="AN425" s="492">
        <f>IF(ISNUMBER(AM425),ROUND((AM425/'STUDENT PROFILE'!V38),1),AM425)</f>
        <v>40</v>
      </c>
      <c r="AO425" s="493" t="str">
        <f t="shared" si="373"/>
        <v>D</v>
      </c>
      <c r="AP425" s="496">
        <f>IF(ISNUMBER(AN425),(SUM(AK42+AK106+AK170+AK234+AK298+AK362)/'STUDENT PROFILE'!V38),"EIOP")</f>
        <v>4</v>
      </c>
      <c r="AQ425" s="686"/>
      <c r="AR425" s="488">
        <f>'STUDENT PROFILE'!$A$38</f>
        <v>32</v>
      </c>
      <c r="AS425" s="507" t="str">
        <f>'STUDENT PROFILE'!$C$38</f>
        <v>Satender Yadav</v>
      </c>
      <c r="AT425" s="490">
        <f>'STUDENT PROFILE'!$D$38</f>
        <v>3062</v>
      </c>
      <c r="AU425" s="491">
        <f>$BB$42</f>
        <v>38</v>
      </c>
      <c r="AV425" s="491">
        <f>$BB$106</f>
        <v>38</v>
      </c>
      <c r="AW425" s="491">
        <f>$BB$170</f>
        <v>38</v>
      </c>
      <c r="AX425" s="491">
        <f>$BB$234</f>
        <v>38</v>
      </c>
      <c r="AY425" s="491">
        <f>$BB$298</f>
        <v>38</v>
      </c>
      <c r="AZ425" s="488">
        <f>$BB$362</f>
        <v>38</v>
      </c>
      <c r="BA425" s="492">
        <f t="shared" si="374"/>
        <v>228</v>
      </c>
      <c r="BB425" s="492">
        <f>IF(ISNUMBER(BA425),ROUNDUP((BA425/'STUDENT PROFILE'!V38),0),BA425)</f>
        <v>38</v>
      </c>
      <c r="BC425" s="493" t="str">
        <f t="shared" si="375"/>
        <v>D</v>
      </c>
      <c r="BD425" s="493">
        <f>IF(ISNUMBER(BB425),(SUM(BD42+BD106+BD170+BD234+BD298+BD362)/'STUDENT PROFILE'!V38),"EIOP")</f>
        <v>4</v>
      </c>
      <c r="BE425" s="686"/>
      <c r="BF425" s="488">
        <f>'STUDENT PROFILE'!$A$38</f>
        <v>32</v>
      </c>
      <c r="BG425" s="507" t="str">
        <f>'STUDENT PROFILE'!$C$38</f>
        <v>Satender Yadav</v>
      </c>
      <c r="BH425" s="490">
        <f>'STUDENT PROFILE'!$D$38</f>
        <v>3062</v>
      </c>
      <c r="BI425" s="491">
        <f>$BP$42</f>
        <v>38</v>
      </c>
      <c r="BJ425" s="491">
        <f>$BP$106</f>
        <v>38</v>
      </c>
      <c r="BK425" s="491">
        <f>$BP$170</f>
        <v>38</v>
      </c>
      <c r="BL425" s="491">
        <f>$BP$234</f>
        <v>38</v>
      </c>
      <c r="BM425" s="491">
        <f>$BP$298</f>
        <v>38</v>
      </c>
      <c r="BN425" s="488">
        <f>$BP$362</f>
        <v>38</v>
      </c>
      <c r="BO425" s="492">
        <f t="shared" si="376"/>
        <v>228</v>
      </c>
      <c r="BP425" s="492">
        <f>IF(ISNUMBER(BO425),ROUNDUP((BO425/'STUDENT PROFILE'!V38),0),BO425)</f>
        <v>38</v>
      </c>
      <c r="BQ425" s="493" t="str">
        <f t="shared" si="377"/>
        <v>D</v>
      </c>
      <c r="BR425" s="493">
        <f>IF(ISNUMBER(BP425),(SUM(BR42+BR106+BR170+BR234+BR298+BR362)/'STUDENT PROFILE'!V38),"EIOP")</f>
        <v>4</v>
      </c>
      <c r="BS425" s="686"/>
      <c r="BT425" s="488">
        <f>'STUDENT PROFILE'!$A$38</f>
        <v>32</v>
      </c>
      <c r="BU425" s="508" t="str">
        <f>'STUDENT PROFILE'!$C$38</f>
        <v>Satender Yadav</v>
      </c>
      <c r="BV425" s="490">
        <f>'STUDENT PROFILE'!$D$38</f>
        <v>3062</v>
      </c>
      <c r="BW425" s="491">
        <f>$BY$42</f>
        <v>40</v>
      </c>
      <c r="BX425" s="491">
        <f>$BY$106</f>
        <v>50</v>
      </c>
      <c r="BY425" s="491">
        <f>$BY$170</f>
        <v>44</v>
      </c>
      <c r="BZ425" s="491">
        <f>$BY$234</f>
        <v>40</v>
      </c>
      <c r="CA425" s="491">
        <f>$BY$298</f>
        <v>50</v>
      </c>
      <c r="CB425" s="488">
        <f>$BY$362</f>
        <v>40</v>
      </c>
      <c r="CC425" s="492">
        <f t="shared" si="368"/>
        <v>264</v>
      </c>
      <c r="CD425" s="492">
        <f>IF(ISNUMBER(CC425),ROUNDUP((CC425/'STUDENT PROFILE'!V38),0),CC425)</f>
        <v>44</v>
      </c>
      <c r="CE425" s="493" t="str">
        <f t="shared" si="383"/>
        <v>C2</v>
      </c>
      <c r="CF425" s="496">
        <f>IF(ISNUMBER(CD425),(SUM(CA42+CA106+CA170+CA234+CA298+CA362)/'STUDENT PROFILE'!V38),"EIOP")</f>
        <v>4.5</v>
      </c>
      <c r="CG425" s="686"/>
      <c r="CH425" s="498">
        <f>'STUDENT PROFILE'!$A$38</f>
        <v>32</v>
      </c>
      <c r="CI425" s="507" t="str">
        <f>'STUDENT PROFILE'!$C$38</f>
        <v>Satender Yadav</v>
      </c>
      <c r="CJ425" s="490">
        <f>'STUDENT PROFILE'!$D$38</f>
        <v>3062</v>
      </c>
      <c r="CK425" s="499">
        <f t="shared" si="380"/>
        <v>40</v>
      </c>
      <c r="CL425" s="491">
        <f>$CU$106</f>
        <v>43</v>
      </c>
      <c r="CM425" s="491">
        <f>$CU$170</f>
        <v>41</v>
      </c>
      <c r="CN425" s="491">
        <f>$CU$234</f>
        <v>39</v>
      </c>
      <c r="CO425" s="491">
        <f>$CU$298</f>
        <v>43</v>
      </c>
      <c r="CP425" s="488">
        <f>$CU$362</f>
        <v>40</v>
      </c>
      <c r="CQ425" s="492">
        <f t="shared" si="384"/>
        <v>246</v>
      </c>
      <c r="CR425" s="492">
        <f>IF(ISNUMBER(CQ425),ROUNDUP((CQ425/'STUDENT PROFILE'!V38),0),CQ425)</f>
        <v>41</v>
      </c>
      <c r="CS425" s="493" t="str">
        <f t="shared" si="381"/>
        <v>C2</v>
      </c>
      <c r="CT425" s="502">
        <f>ROUND(SUM(CF425,BR425,BD425,AP425,AB425,N425)/'STUDENT PROFILE'!V38,0)</f>
        <v>3</v>
      </c>
      <c r="CU425" s="503">
        <f t="shared" si="382"/>
        <v>30</v>
      </c>
      <c r="CV425" s="503">
        <v>63</v>
      </c>
      <c r="CW425" s="503">
        <v>64</v>
      </c>
      <c r="CX425" s="540"/>
      <c r="CY425" s="504"/>
      <c r="CZ425" s="509"/>
      <c r="DA425" s="487"/>
      <c r="DB425" s="506"/>
      <c r="DC425" s="506"/>
      <c r="DD425" s="506"/>
      <c r="DE425" s="486"/>
      <c r="DF425" s="506"/>
      <c r="DG425" s="506"/>
      <c r="DH425" s="506"/>
      <c r="DI425" s="486"/>
      <c r="DJ425" s="486"/>
      <c r="DK425" s="486"/>
      <c r="DL425" s="486"/>
    </row>
    <row r="426" spans="1:116" ht="15" customHeight="1">
      <c r="A426" s="686"/>
      <c r="B426" s="488">
        <f>'STUDENT PROFILE'!$A$39</f>
        <v>33</v>
      </c>
      <c r="C426" s="489" t="str">
        <f>'STUDENT PROFILE'!$C$39</f>
        <v>Vikash</v>
      </c>
      <c r="D426" s="490">
        <f>'STUDENT PROFILE'!$D$39</f>
        <v>3063</v>
      </c>
      <c r="E426" s="491">
        <f t="shared" si="370"/>
        <v>38</v>
      </c>
      <c r="F426" s="491">
        <f t="shared" si="371"/>
        <v>38</v>
      </c>
      <c r="G426" s="491">
        <f t="shared" si="372"/>
        <v>30</v>
      </c>
      <c r="H426" s="491">
        <f>$L$235</f>
        <v>30</v>
      </c>
      <c r="I426" s="491">
        <f>$L$299</f>
        <v>38</v>
      </c>
      <c r="J426" s="488">
        <f>$L$363</f>
        <v>38</v>
      </c>
      <c r="K426" s="492" t="str">
        <f t="shared" si="362"/>
        <v>EIOP</v>
      </c>
      <c r="L426" s="492" t="str">
        <f>IF(ISNUMBER(K426),ROUNDUP((K426/'STUDENT PROFILE'!V39),0),K426)</f>
        <v>EIOP</v>
      </c>
      <c r="M426" s="493" t="str">
        <f t="shared" si="363"/>
        <v>EIOP</v>
      </c>
      <c r="N426" s="494" t="str">
        <f>IF(ISNUMBER(L426),(SUM(N43+N107+N171+N235+N299+N363)/'STUDENT PROFILE'!V39),"EIOP")</f>
        <v>EIOP</v>
      </c>
      <c r="O426" s="728"/>
      <c r="P426" s="488">
        <f>'STUDENT PROFILE'!$A$39</f>
        <v>33</v>
      </c>
      <c r="Q426" s="489" t="str">
        <f>'STUDENT PROFILE'!$C$39</f>
        <v>Vikash</v>
      </c>
      <c r="R426" s="490">
        <f>'STUDENT PROFILE'!$D$39</f>
        <v>3063</v>
      </c>
      <c r="S426" s="491">
        <f>$Z$43</f>
        <v>38</v>
      </c>
      <c r="T426" s="491">
        <f>$Z$107</f>
        <v>38</v>
      </c>
      <c r="U426" s="491">
        <f>$Z$171</f>
        <v>38</v>
      </c>
      <c r="V426" s="491">
        <f>$Z$235</f>
        <v>38</v>
      </c>
      <c r="W426" s="491">
        <f>$Z$299</f>
        <v>38</v>
      </c>
      <c r="X426" s="488">
        <f>$Z$363</f>
        <v>38</v>
      </c>
      <c r="Y426" s="492">
        <f t="shared" si="364"/>
        <v>228</v>
      </c>
      <c r="Z426" s="495">
        <f>IF(ISNUMBER(Y426),ROUNDUP((Y426/'STUDENT PROFILE'!V39),0),Y426)</f>
        <v>38</v>
      </c>
      <c r="AA426" s="493" t="str">
        <f t="shared" si="365"/>
        <v>D</v>
      </c>
      <c r="AB426" s="494">
        <f>IF(ISNUMBER(Z426),(SUM(AB43+AB107+AB171+AB235+AB299+AB363)/'STUDENT PROFILE'!V39),"EIOP")</f>
        <v>4</v>
      </c>
      <c r="AC426" s="686"/>
      <c r="AD426" s="488">
        <f>'STUDENT PROFILE'!$A$39</f>
        <v>33</v>
      </c>
      <c r="AE426" s="489" t="str">
        <f>'STUDENT PROFILE'!$C$39</f>
        <v>Vikash</v>
      </c>
      <c r="AF426" s="490">
        <f>'STUDENT PROFILE'!$D$39</f>
        <v>3063</v>
      </c>
      <c r="AG426" s="491">
        <f>$AI$43</f>
        <v>40</v>
      </c>
      <c r="AH426" s="491">
        <f>$AI$107</f>
        <v>40</v>
      </c>
      <c r="AI426" s="491">
        <f>$AI$171</f>
        <v>40</v>
      </c>
      <c r="AJ426" s="491">
        <f>$AI$235</f>
        <v>40</v>
      </c>
      <c r="AK426" s="491">
        <f>$AI$299</f>
        <v>40</v>
      </c>
      <c r="AL426" s="488">
        <f>$AI$363</f>
        <v>40</v>
      </c>
      <c r="AM426" s="492">
        <f t="shared" si="366"/>
        <v>240</v>
      </c>
      <c r="AN426" s="492">
        <f>IF(ISNUMBER(AM426),ROUND((AM426/'STUDENT PROFILE'!V39),1),AM426)</f>
        <v>40</v>
      </c>
      <c r="AO426" s="493" t="str">
        <f t="shared" si="373"/>
        <v>D</v>
      </c>
      <c r="AP426" s="496">
        <f>IF(ISNUMBER(AN426),(SUM(AK43+AK107+AK171+AK235+AK299+AK363)/'STUDENT PROFILE'!V39),"EIOP")</f>
        <v>4</v>
      </c>
      <c r="AQ426" s="686"/>
      <c r="AR426" s="488">
        <f>'STUDENT PROFILE'!$A$39</f>
        <v>33</v>
      </c>
      <c r="AS426" s="489" t="str">
        <f>'STUDENT PROFILE'!$C$39</f>
        <v>Vikash</v>
      </c>
      <c r="AT426" s="490">
        <f>'STUDENT PROFILE'!$D$39</f>
        <v>3063</v>
      </c>
      <c r="AU426" s="491">
        <f>$BB$43</f>
        <v>38</v>
      </c>
      <c r="AV426" s="491">
        <f>$BB$107</f>
        <v>38</v>
      </c>
      <c r="AW426" s="491">
        <f>$BB$171</f>
        <v>38</v>
      </c>
      <c r="AX426" s="491">
        <f>$BB$235</f>
        <v>38</v>
      </c>
      <c r="AY426" s="491">
        <f>$BB$299</f>
        <v>38</v>
      </c>
      <c r="AZ426" s="488">
        <f>$BB$363</f>
        <v>38</v>
      </c>
      <c r="BA426" s="492">
        <f t="shared" si="374"/>
        <v>228</v>
      </c>
      <c r="BB426" s="492">
        <f>IF(ISNUMBER(BA426),ROUNDUP((BA426/'STUDENT PROFILE'!V39),0),BA426)</f>
        <v>38</v>
      </c>
      <c r="BC426" s="493" t="str">
        <f t="shared" si="375"/>
        <v>D</v>
      </c>
      <c r="BD426" s="493">
        <f>IF(ISNUMBER(BB426),(SUM(BD43+BD107+BD171+BD235+BD299+BD363)/'STUDENT PROFILE'!V39),"EIOP")</f>
        <v>4</v>
      </c>
      <c r="BE426" s="686"/>
      <c r="BF426" s="488">
        <f>'STUDENT PROFILE'!$A$39</f>
        <v>33</v>
      </c>
      <c r="BG426" s="489" t="str">
        <f>'STUDENT PROFILE'!$C$39</f>
        <v>Vikash</v>
      </c>
      <c r="BH426" s="490">
        <f>'STUDENT PROFILE'!$D$39</f>
        <v>3063</v>
      </c>
      <c r="BI426" s="491">
        <f>$BP$43</f>
        <v>38</v>
      </c>
      <c r="BJ426" s="491">
        <f>$BP$107</f>
        <v>38</v>
      </c>
      <c r="BK426" s="491">
        <f>$BP$171</f>
        <v>38</v>
      </c>
      <c r="BL426" s="491">
        <f>$BP$235</f>
        <v>38</v>
      </c>
      <c r="BM426" s="491">
        <f>$BP$299</f>
        <v>38</v>
      </c>
      <c r="BN426" s="488">
        <f>$BP$363</f>
        <v>38</v>
      </c>
      <c r="BO426" s="492">
        <f t="shared" si="376"/>
        <v>228</v>
      </c>
      <c r="BP426" s="492">
        <f>IF(ISNUMBER(BO426),ROUNDUP((BO426/'STUDENT PROFILE'!V39),0),BO426)</f>
        <v>38</v>
      </c>
      <c r="BQ426" s="493" t="str">
        <f t="shared" si="377"/>
        <v>D</v>
      </c>
      <c r="BR426" s="493">
        <f>IF(ISNUMBER(BP426),(SUM(BR43+BR107+BR171+BR235+BR299+BR363)/'STUDENT PROFILE'!V39),"EIOP")</f>
        <v>4</v>
      </c>
      <c r="BS426" s="686"/>
      <c r="BT426" s="488">
        <f>'STUDENT PROFILE'!$A$39</f>
        <v>33</v>
      </c>
      <c r="BU426" s="497" t="str">
        <f>'STUDENT PROFILE'!$C$39</f>
        <v>Vikash</v>
      </c>
      <c r="BV426" s="490">
        <f>'STUDENT PROFILE'!$D$39</f>
        <v>3063</v>
      </c>
      <c r="BW426" s="491">
        <f>$BY$43</f>
        <v>40</v>
      </c>
      <c r="BX426" s="491">
        <f>$BY$107</f>
        <v>50</v>
      </c>
      <c r="BY426" s="491">
        <f>$BY$171</f>
        <v>44</v>
      </c>
      <c r="BZ426" s="491">
        <f>$BY$235</f>
        <v>40</v>
      </c>
      <c r="CA426" s="491">
        <f>$BY$299</f>
        <v>50</v>
      </c>
      <c r="CB426" s="488">
        <f>$BY$363</f>
        <v>40</v>
      </c>
      <c r="CC426" s="492">
        <f t="shared" si="368"/>
        <v>264</v>
      </c>
      <c r="CD426" s="492">
        <f>IF(ISNUMBER(CC426),ROUNDUP((CC426/'STUDENT PROFILE'!V39),0),CC426)</f>
        <v>44</v>
      </c>
      <c r="CE426" s="493" t="str">
        <f t="shared" si="383"/>
        <v>C2</v>
      </c>
      <c r="CF426" s="496">
        <f>IF(ISNUMBER(CD426),(SUM(CA43+CA107+CA171+CA235+CA299+CA363)/'STUDENT PROFILE'!V39),"EIOP")</f>
        <v>4.5</v>
      </c>
      <c r="CG426" s="686"/>
      <c r="CH426" s="498">
        <f>'STUDENT PROFILE'!$A$39</f>
        <v>33</v>
      </c>
      <c r="CI426" s="489" t="str">
        <f>'STUDENT PROFILE'!$C$39</f>
        <v>Vikash</v>
      </c>
      <c r="CJ426" s="490">
        <f>'STUDENT PROFILE'!$D$39</f>
        <v>3063</v>
      </c>
      <c r="CK426" s="499">
        <f t="shared" si="380"/>
        <v>40</v>
      </c>
      <c r="CL426" s="491">
        <f>$CU$107</f>
        <v>43</v>
      </c>
      <c r="CM426" s="491">
        <f>$CU$171</f>
        <v>41</v>
      </c>
      <c r="CN426" s="491">
        <f>$CU$235</f>
        <v>39</v>
      </c>
      <c r="CO426" s="491">
        <f>$CU$299</f>
        <v>43</v>
      </c>
      <c r="CP426" s="488">
        <f>$CU$363</f>
        <v>40</v>
      </c>
      <c r="CQ426" s="492">
        <f t="shared" si="384"/>
        <v>246</v>
      </c>
      <c r="CR426" s="492">
        <f>IF(ISNUMBER(CQ426),ROUNDUP((CQ426/'STUDENT PROFILE'!V39),0),CQ426)</f>
        <v>41</v>
      </c>
      <c r="CS426" s="493" t="str">
        <f t="shared" si="381"/>
        <v>C2</v>
      </c>
      <c r="CT426" s="502">
        <f>ROUND(SUM(CF426,BR426,BD426,AP426,AB426,N426)/'STUDENT PROFILE'!V39,0)</f>
        <v>3</v>
      </c>
      <c r="CU426" s="503">
        <f t="shared" si="382"/>
        <v>30</v>
      </c>
      <c r="CV426" s="503">
        <v>65</v>
      </c>
      <c r="CW426" s="503">
        <v>66</v>
      </c>
      <c r="CX426" s="540"/>
      <c r="CY426" s="504"/>
      <c r="CZ426" s="505"/>
      <c r="DA426" s="487"/>
      <c r="DB426" s="506"/>
      <c r="DC426" s="506"/>
      <c r="DD426" s="506"/>
      <c r="DE426" s="486"/>
      <c r="DF426" s="506"/>
      <c r="DG426" s="506"/>
      <c r="DH426" s="506"/>
      <c r="DI426" s="486"/>
      <c r="DJ426" s="486"/>
      <c r="DK426" s="486"/>
      <c r="DL426" s="486"/>
    </row>
    <row r="427" spans="1:116" ht="15" customHeight="1">
      <c r="A427" s="686"/>
      <c r="B427" s="488">
        <f>'STUDENT PROFILE'!$A$40</f>
        <v>34</v>
      </c>
      <c r="C427" s="507" t="str">
        <f>'STUDENT PROFILE'!$C$40</f>
        <v>Charu</v>
      </c>
      <c r="D427" s="490">
        <f>'STUDENT PROFILE'!$D$40</f>
        <v>3064</v>
      </c>
      <c r="E427" s="491">
        <f t="shared" si="370"/>
        <v>38</v>
      </c>
      <c r="F427" s="491">
        <f t="shared" si="371"/>
        <v>38</v>
      </c>
      <c r="G427" s="491">
        <f t="shared" si="372"/>
        <v>30</v>
      </c>
      <c r="H427" s="491">
        <f>$L$236</f>
        <v>30</v>
      </c>
      <c r="I427" s="491">
        <f>$L$300</f>
        <v>38</v>
      </c>
      <c r="J427" s="488">
        <f>$L$364</f>
        <v>38</v>
      </c>
      <c r="K427" s="492" t="str">
        <f t="shared" si="362"/>
        <v>EIOP</v>
      </c>
      <c r="L427" s="492" t="str">
        <f>IF(ISNUMBER(K427),ROUNDUP((K427/'STUDENT PROFILE'!V40),0),K427)</f>
        <v>EIOP</v>
      </c>
      <c r="M427" s="493" t="str">
        <f t="shared" si="363"/>
        <v>EIOP</v>
      </c>
      <c r="N427" s="494" t="str">
        <f>IF(ISNUMBER(L427),(SUM(N44+N108+N172+N236+N300+N364)/'STUDENT PROFILE'!V40),"EIOP")</f>
        <v>EIOP</v>
      </c>
      <c r="O427" s="728"/>
      <c r="P427" s="488">
        <f>'STUDENT PROFILE'!$A$40</f>
        <v>34</v>
      </c>
      <c r="Q427" s="507" t="str">
        <f>'STUDENT PROFILE'!$C$40</f>
        <v>Charu</v>
      </c>
      <c r="R427" s="490">
        <f>'STUDENT PROFILE'!$D$40</f>
        <v>3064</v>
      </c>
      <c r="S427" s="491">
        <f>$Z$44</f>
        <v>38</v>
      </c>
      <c r="T427" s="491">
        <f>$Z$108</f>
        <v>38</v>
      </c>
      <c r="U427" s="491">
        <f>$Z$172</f>
        <v>38</v>
      </c>
      <c r="V427" s="491">
        <f>$Z$236</f>
        <v>38</v>
      </c>
      <c r="W427" s="491">
        <f>$Z$300</f>
        <v>38</v>
      </c>
      <c r="X427" s="488">
        <f>$Z$364</f>
        <v>38</v>
      </c>
      <c r="Y427" s="492">
        <f t="shared" si="364"/>
        <v>228</v>
      </c>
      <c r="Z427" s="495">
        <f>IF(ISNUMBER(Y427),ROUNDUP((Y427/'STUDENT PROFILE'!V40),0),Y427)</f>
        <v>38</v>
      </c>
      <c r="AA427" s="493" t="str">
        <f t="shared" si="365"/>
        <v>D</v>
      </c>
      <c r="AB427" s="494">
        <f>IF(ISNUMBER(Z427),(SUM(AB44+AB108+AB172+AB236+AB300+AB364)/'STUDENT PROFILE'!V40),"EIOP")</f>
        <v>4</v>
      </c>
      <c r="AC427" s="686"/>
      <c r="AD427" s="488">
        <f>'STUDENT PROFILE'!$A$40</f>
        <v>34</v>
      </c>
      <c r="AE427" s="507" t="str">
        <f>'STUDENT PROFILE'!$C$40</f>
        <v>Charu</v>
      </c>
      <c r="AF427" s="490">
        <f>'STUDENT PROFILE'!$D$40</f>
        <v>3064</v>
      </c>
      <c r="AG427" s="491">
        <f>$AI$44</f>
        <v>40</v>
      </c>
      <c r="AH427" s="491">
        <f>$AI$108</f>
        <v>40</v>
      </c>
      <c r="AI427" s="491">
        <f>$AI$172</f>
        <v>40</v>
      </c>
      <c r="AJ427" s="491">
        <f>$AI$236</f>
        <v>40</v>
      </c>
      <c r="AK427" s="491">
        <f>$AI$300</f>
        <v>40</v>
      </c>
      <c r="AL427" s="488">
        <f>$AI$364</f>
        <v>40</v>
      </c>
      <c r="AM427" s="492">
        <f t="shared" si="366"/>
        <v>240</v>
      </c>
      <c r="AN427" s="492">
        <f>IF(ISNUMBER(AM427),ROUND((AM427/'STUDENT PROFILE'!V40),1),AM427)</f>
        <v>40</v>
      </c>
      <c r="AO427" s="493" t="str">
        <f t="shared" si="373"/>
        <v>D</v>
      </c>
      <c r="AP427" s="496">
        <f>IF(ISNUMBER(AN427),(SUM(AK44+AK108+AK172+AK236+AK300+AK364)/'STUDENT PROFILE'!V40),"EIOP")</f>
        <v>4</v>
      </c>
      <c r="AQ427" s="686"/>
      <c r="AR427" s="488">
        <f>'STUDENT PROFILE'!$A$40</f>
        <v>34</v>
      </c>
      <c r="AS427" s="507" t="str">
        <f>'STUDENT PROFILE'!$C$40</f>
        <v>Charu</v>
      </c>
      <c r="AT427" s="490">
        <f>'STUDENT PROFILE'!$D$40</f>
        <v>3064</v>
      </c>
      <c r="AU427" s="491">
        <f>$BB$44</f>
        <v>38</v>
      </c>
      <c r="AV427" s="491">
        <f>$BB$108</f>
        <v>38</v>
      </c>
      <c r="AW427" s="491">
        <f>$BB$172</f>
        <v>38</v>
      </c>
      <c r="AX427" s="491">
        <f>$BB$236</f>
        <v>38</v>
      </c>
      <c r="AY427" s="491">
        <f>$BB$300</f>
        <v>38</v>
      </c>
      <c r="AZ427" s="488">
        <f>$BB$364</f>
        <v>38</v>
      </c>
      <c r="BA427" s="492">
        <f t="shared" si="374"/>
        <v>228</v>
      </c>
      <c r="BB427" s="492">
        <f>IF(ISNUMBER(BA427),ROUNDUP((BA427/'STUDENT PROFILE'!V40),0),BA427)</f>
        <v>38</v>
      </c>
      <c r="BC427" s="493" t="str">
        <f t="shared" si="375"/>
        <v>D</v>
      </c>
      <c r="BD427" s="493">
        <f>IF(ISNUMBER(BB427),(SUM(BD44+BD108+BD172+BD236+BD300+BD364)/'STUDENT PROFILE'!V40),"EIOP")</f>
        <v>4</v>
      </c>
      <c r="BE427" s="686"/>
      <c r="BF427" s="488">
        <f>'STUDENT PROFILE'!$A$40</f>
        <v>34</v>
      </c>
      <c r="BG427" s="507" t="str">
        <f>'STUDENT PROFILE'!$C$40</f>
        <v>Charu</v>
      </c>
      <c r="BH427" s="490">
        <f>'STUDENT PROFILE'!$D$40</f>
        <v>3064</v>
      </c>
      <c r="BI427" s="491">
        <f>$BP$44</f>
        <v>38</v>
      </c>
      <c r="BJ427" s="491">
        <f>$BP$108</f>
        <v>38</v>
      </c>
      <c r="BK427" s="491">
        <f>$BP$172</f>
        <v>38</v>
      </c>
      <c r="BL427" s="491">
        <f>$BP$236</f>
        <v>38</v>
      </c>
      <c r="BM427" s="491">
        <f>$BP$300</f>
        <v>38</v>
      </c>
      <c r="BN427" s="488">
        <f>$BP$364</f>
        <v>38</v>
      </c>
      <c r="BO427" s="492">
        <f t="shared" si="376"/>
        <v>228</v>
      </c>
      <c r="BP427" s="492">
        <f>IF(ISNUMBER(BO427),ROUNDUP((BO427/'STUDENT PROFILE'!V40),0),BO427)</f>
        <v>38</v>
      </c>
      <c r="BQ427" s="493" t="str">
        <f t="shared" si="377"/>
        <v>D</v>
      </c>
      <c r="BR427" s="493">
        <f>IF(ISNUMBER(BP427),(SUM(BR44+BR108+BR172+BR236+BR300+BR364)/'STUDENT PROFILE'!V40),"EIOP")</f>
        <v>4</v>
      </c>
      <c r="BS427" s="686"/>
      <c r="BT427" s="488">
        <f>'STUDENT PROFILE'!$A$40</f>
        <v>34</v>
      </c>
      <c r="BU427" s="508" t="str">
        <f>'STUDENT PROFILE'!$C$40</f>
        <v>Charu</v>
      </c>
      <c r="BV427" s="490">
        <f>'STUDENT PROFILE'!$D$40</f>
        <v>3064</v>
      </c>
      <c r="BW427" s="491">
        <f>$BY$44</f>
        <v>40</v>
      </c>
      <c r="BX427" s="491">
        <f>$BY$108</f>
        <v>50</v>
      </c>
      <c r="BY427" s="491">
        <f>$BY$172</f>
        <v>44</v>
      </c>
      <c r="BZ427" s="491">
        <f>$BY$236</f>
        <v>40</v>
      </c>
      <c r="CA427" s="491">
        <f>$BY$300</f>
        <v>50</v>
      </c>
      <c r="CB427" s="488">
        <f>$BY$364</f>
        <v>40</v>
      </c>
      <c r="CC427" s="492">
        <f t="shared" si="368"/>
        <v>264</v>
      </c>
      <c r="CD427" s="492">
        <f>IF(ISNUMBER(CC427),ROUNDUP((CC427/'STUDENT PROFILE'!V40),0),CC427)</f>
        <v>44</v>
      </c>
      <c r="CE427" s="493" t="str">
        <f t="shared" si="383"/>
        <v>C2</v>
      </c>
      <c r="CF427" s="496">
        <f>IF(ISNUMBER(CD427),(SUM(CA44+CA108+CA172+CA236+CA300+CA364)/'STUDENT PROFILE'!V40),"EIOP")</f>
        <v>4.5</v>
      </c>
      <c r="CG427" s="686"/>
      <c r="CH427" s="498">
        <f>'STUDENT PROFILE'!$A$40</f>
        <v>34</v>
      </c>
      <c r="CI427" s="507" t="str">
        <f>'STUDENT PROFILE'!$C$40</f>
        <v>Charu</v>
      </c>
      <c r="CJ427" s="490">
        <f>'STUDENT PROFILE'!$D$40</f>
        <v>3064</v>
      </c>
      <c r="CK427" s="499">
        <f t="shared" si="380"/>
        <v>40</v>
      </c>
      <c r="CL427" s="491">
        <f>$CU$108</f>
        <v>43</v>
      </c>
      <c r="CM427" s="491">
        <f>$CU$172</f>
        <v>41</v>
      </c>
      <c r="CN427" s="491">
        <f>$CU$236</f>
        <v>39</v>
      </c>
      <c r="CO427" s="491">
        <f>$CU$300</f>
        <v>43</v>
      </c>
      <c r="CP427" s="488">
        <f>$CU$364</f>
        <v>40</v>
      </c>
      <c r="CQ427" s="492">
        <f t="shared" si="384"/>
        <v>246</v>
      </c>
      <c r="CR427" s="492">
        <f>IF(ISNUMBER(CQ427),ROUNDUP((CQ427/'STUDENT PROFILE'!V40),0),CQ427)</f>
        <v>41</v>
      </c>
      <c r="CS427" s="493" t="str">
        <f t="shared" si="381"/>
        <v>C2</v>
      </c>
      <c r="CT427" s="502">
        <f>ROUND(SUM(CF427,BR427,BD427,AP427,AB427,N427)/'STUDENT PROFILE'!V40,0)</f>
        <v>3</v>
      </c>
      <c r="CU427" s="503">
        <f t="shared" si="382"/>
        <v>30</v>
      </c>
      <c r="CV427" s="503">
        <v>67</v>
      </c>
      <c r="CW427" s="503">
        <v>68</v>
      </c>
      <c r="CX427" s="540"/>
      <c r="CY427" s="504"/>
      <c r="CZ427" s="509"/>
      <c r="DA427" s="487"/>
      <c r="DB427" s="506"/>
      <c r="DC427" s="506"/>
      <c r="DD427" s="506"/>
      <c r="DE427" s="486"/>
      <c r="DF427" s="506"/>
      <c r="DG427" s="506"/>
      <c r="DH427" s="506"/>
      <c r="DI427" s="486"/>
      <c r="DJ427" s="486"/>
      <c r="DK427" s="486"/>
      <c r="DL427" s="486"/>
    </row>
    <row r="428" spans="1:116" ht="15" customHeight="1">
      <c r="A428" s="686"/>
      <c r="B428" s="488">
        <f>'STUDENT PROFILE'!$A$41</f>
        <v>35</v>
      </c>
      <c r="C428" s="510" t="str">
        <f>'STUDENT PROFILE'!$C$41</f>
        <v>Dinesh</v>
      </c>
      <c r="D428" s="490">
        <f>'STUDENT PROFILE'!$D$41</f>
        <v>3065</v>
      </c>
      <c r="E428" s="491">
        <f t="shared" si="370"/>
        <v>38</v>
      </c>
      <c r="F428" s="491">
        <f t="shared" si="371"/>
        <v>38</v>
      </c>
      <c r="G428" s="491">
        <f t="shared" si="372"/>
        <v>30</v>
      </c>
      <c r="H428" s="491">
        <f>$L$237</f>
        <v>30</v>
      </c>
      <c r="I428" s="491">
        <f>$L$301</f>
        <v>38</v>
      </c>
      <c r="J428" s="488">
        <f>$L$365</f>
        <v>38</v>
      </c>
      <c r="K428" s="492" t="str">
        <f t="shared" si="362"/>
        <v>EIOP</v>
      </c>
      <c r="L428" s="492" t="str">
        <f>IF(ISNUMBER(K428),ROUNDUP((K428/'STUDENT PROFILE'!V41),0),K428)</f>
        <v>EIOP</v>
      </c>
      <c r="M428" s="493" t="str">
        <f t="shared" si="363"/>
        <v>EIOP</v>
      </c>
      <c r="N428" s="494" t="str">
        <f>IF(ISNUMBER(L428),(SUM(N45+N109+N173+N237+N301+N365)/'STUDENT PROFILE'!V41),"EIOP")</f>
        <v>EIOP</v>
      </c>
      <c r="O428" s="728"/>
      <c r="P428" s="488">
        <f>'STUDENT PROFILE'!$A$41</f>
        <v>35</v>
      </c>
      <c r="Q428" s="510" t="str">
        <f>'STUDENT PROFILE'!$C$41</f>
        <v>Dinesh</v>
      </c>
      <c r="R428" s="490">
        <f>'STUDENT PROFILE'!$D$41</f>
        <v>3065</v>
      </c>
      <c r="S428" s="491">
        <f>$Z$45</f>
        <v>38</v>
      </c>
      <c r="T428" s="491">
        <f>$Z$109</f>
        <v>38</v>
      </c>
      <c r="U428" s="491">
        <f>$Z$173</f>
        <v>38</v>
      </c>
      <c r="V428" s="491">
        <f>$Z$237</f>
        <v>38</v>
      </c>
      <c r="W428" s="491">
        <f>$Z$301</f>
        <v>38</v>
      </c>
      <c r="X428" s="488">
        <f>$Z$365</f>
        <v>38</v>
      </c>
      <c r="Y428" s="492">
        <f t="shared" si="364"/>
        <v>228</v>
      </c>
      <c r="Z428" s="495">
        <f>IF(ISNUMBER(Y428),ROUNDUP((Y428/'STUDENT PROFILE'!V41),0),Y428)</f>
        <v>38</v>
      </c>
      <c r="AA428" s="493" t="str">
        <f t="shared" si="365"/>
        <v>D</v>
      </c>
      <c r="AB428" s="494">
        <f>IF(ISNUMBER(Z428),(SUM(AB45+AB109+AB173+AB237+AB301+AB365)/'STUDENT PROFILE'!V41),"EIOP")</f>
        <v>4</v>
      </c>
      <c r="AC428" s="686"/>
      <c r="AD428" s="488">
        <f>'STUDENT PROFILE'!$A$41</f>
        <v>35</v>
      </c>
      <c r="AE428" s="510" t="str">
        <f>'STUDENT PROFILE'!$C$41</f>
        <v>Dinesh</v>
      </c>
      <c r="AF428" s="490">
        <f>'STUDENT PROFILE'!$D$41</f>
        <v>3065</v>
      </c>
      <c r="AG428" s="491">
        <f>$AI$45</f>
        <v>40</v>
      </c>
      <c r="AH428" s="491">
        <f>$AI$109</f>
        <v>40</v>
      </c>
      <c r="AI428" s="491">
        <f>$AI$173</f>
        <v>40</v>
      </c>
      <c r="AJ428" s="491">
        <f>$AI$237</f>
        <v>40</v>
      </c>
      <c r="AK428" s="491">
        <f>$AI$301</f>
        <v>40</v>
      </c>
      <c r="AL428" s="488">
        <f>$AI$365</f>
        <v>40</v>
      </c>
      <c r="AM428" s="492">
        <f t="shared" si="366"/>
        <v>240</v>
      </c>
      <c r="AN428" s="492">
        <f>IF(ISNUMBER(AM428),ROUND((AM428/'STUDENT PROFILE'!V41),1),AM428)</f>
        <v>40</v>
      </c>
      <c r="AO428" s="493" t="str">
        <f t="shared" si="373"/>
        <v>D</v>
      </c>
      <c r="AP428" s="496">
        <f>IF(ISNUMBER(AN428),(SUM(AK45+AK109+AK173+AK237+AK301+AK365)/'STUDENT PROFILE'!V41),"EIOP")</f>
        <v>4</v>
      </c>
      <c r="AQ428" s="686"/>
      <c r="AR428" s="488">
        <f>'STUDENT PROFILE'!$A$41</f>
        <v>35</v>
      </c>
      <c r="AS428" s="510" t="str">
        <f>'STUDENT PROFILE'!$C$41</f>
        <v>Dinesh</v>
      </c>
      <c r="AT428" s="490">
        <f>'STUDENT PROFILE'!$D$41</f>
        <v>3065</v>
      </c>
      <c r="AU428" s="491">
        <f>$BB$45</f>
        <v>38</v>
      </c>
      <c r="AV428" s="491">
        <f>$BB$109</f>
        <v>38</v>
      </c>
      <c r="AW428" s="491">
        <f>$BB$173</f>
        <v>38</v>
      </c>
      <c r="AX428" s="491">
        <f>$BB$237</f>
        <v>38</v>
      </c>
      <c r="AY428" s="491">
        <f>$BB$301</f>
        <v>38</v>
      </c>
      <c r="AZ428" s="488">
        <f>$BB$365</f>
        <v>38</v>
      </c>
      <c r="BA428" s="492">
        <f t="shared" si="374"/>
        <v>228</v>
      </c>
      <c r="BB428" s="492">
        <f>IF(ISNUMBER(BA428),ROUNDUP((BA428/'STUDENT PROFILE'!V41),0),BA428)</f>
        <v>38</v>
      </c>
      <c r="BC428" s="493" t="str">
        <f t="shared" si="375"/>
        <v>D</v>
      </c>
      <c r="BD428" s="493">
        <f>IF(ISNUMBER(BB428),(SUM(BD45+BD109+BD173+BD237+BD301+BD365)/'STUDENT PROFILE'!V41),"EIOP")</f>
        <v>4</v>
      </c>
      <c r="BE428" s="686"/>
      <c r="BF428" s="488">
        <f>'STUDENT PROFILE'!$A$41</f>
        <v>35</v>
      </c>
      <c r="BG428" s="510" t="str">
        <f>'STUDENT PROFILE'!$C$41</f>
        <v>Dinesh</v>
      </c>
      <c r="BH428" s="490">
        <f>'STUDENT PROFILE'!$D$41</f>
        <v>3065</v>
      </c>
      <c r="BI428" s="491">
        <f>$BP$45</f>
        <v>38</v>
      </c>
      <c r="BJ428" s="491">
        <f>$BP$109</f>
        <v>38</v>
      </c>
      <c r="BK428" s="491">
        <f>$BP$173</f>
        <v>38</v>
      </c>
      <c r="BL428" s="491">
        <f>$BP$237</f>
        <v>38</v>
      </c>
      <c r="BM428" s="491">
        <f>$BP$301</f>
        <v>38</v>
      </c>
      <c r="BN428" s="488">
        <f>$BP$365</f>
        <v>38</v>
      </c>
      <c r="BO428" s="492">
        <f t="shared" si="376"/>
        <v>228</v>
      </c>
      <c r="BP428" s="492">
        <f>IF(ISNUMBER(BO428),ROUNDUP((BO428/'STUDENT PROFILE'!V41),0),BO428)</f>
        <v>38</v>
      </c>
      <c r="BQ428" s="493" t="str">
        <f t="shared" si="377"/>
        <v>D</v>
      </c>
      <c r="BR428" s="493">
        <f>IF(ISNUMBER(BP428),(SUM(BR45+BR109+BR173+BR237+BR301+BR365)/'STUDENT PROFILE'!V41),"EIOP")</f>
        <v>4</v>
      </c>
      <c r="BS428" s="686"/>
      <c r="BT428" s="488">
        <f>'STUDENT PROFILE'!$A$41</f>
        <v>35</v>
      </c>
      <c r="BU428" s="511" t="str">
        <f>'STUDENT PROFILE'!$C$41</f>
        <v>Dinesh</v>
      </c>
      <c r="BV428" s="490">
        <f>'STUDENT PROFILE'!$D$41</f>
        <v>3065</v>
      </c>
      <c r="BW428" s="491">
        <f>$BY$45</f>
        <v>40</v>
      </c>
      <c r="BX428" s="491">
        <f>$BY$109</f>
        <v>50</v>
      </c>
      <c r="BY428" s="491">
        <f>$BY$173</f>
        <v>44</v>
      </c>
      <c r="BZ428" s="491">
        <f>$BY$237</f>
        <v>40</v>
      </c>
      <c r="CA428" s="491">
        <f>$BY$301</f>
        <v>50</v>
      </c>
      <c r="CB428" s="488">
        <f>$BY$365</f>
        <v>40</v>
      </c>
      <c r="CC428" s="492">
        <f t="shared" si="368"/>
        <v>264</v>
      </c>
      <c r="CD428" s="492">
        <f>IF(ISNUMBER(CC428),ROUNDUP((CC428/'STUDENT PROFILE'!V41),0),CC428)</f>
        <v>44</v>
      </c>
      <c r="CE428" s="493" t="str">
        <f t="shared" si="383"/>
        <v>C2</v>
      </c>
      <c r="CF428" s="496">
        <f>IF(ISNUMBER(CD428),(SUM(CA45+CA109+CA173+CA237+CA301+CA365)/'STUDENT PROFILE'!V41),"EIOP")</f>
        <v>4.5</v>
      </c>
      <c r="CG428" s="686"/>
      <c r="CH428" s="498">
        <f>'STUDENT PROFILE'!$A$41</f>
        <v>35</v>
      </c>
      <c r="CI428" s="510" t="str">
        <f>'STUDENT PROFILE'!$C$41</f>
        <v>Dinesh</v>
      </c>
      <c r="CJ428" s="490">
        <f>'STUDENT PROFILE'!$D$41</f>
        <v>3065</v>
      </c>
      <c r="CK428" s="499">
        <f t="shared" si="380"/>
        <v>40</v>
      </c>
      <c r="CL428" s="491">
        <f>$CU$109</f>
        <v>43</v>
      </c>
      <c r="CM428" s="491">
        <f>$CU$173</f>
        <v>41</v>
      </c>
      <c r="CN428" s="491">
        <f>$CU$237</f>
        <v>39</v>
      </c>
      <c r="CO428" s="491">
        <f>$CU$301</f>
        <v>43</v>
      </c>
      <c r="CP428" s="488">
        <f>$CU$365</f>
        <v>40</v>
      </c>
      <c r="CQ428" s="492">
        <f t="shared" si="384"/>
        <v>246</v>
      </c>
      <c r="CR428" s="492">
        <f>IF(ISNUMBER(CQ428),ROUNDUP((CQ428/'STUDENT PROFILE'!V41),0),CQ428)</f>
        <v>41</v>
      </c>
      <c r="CS428" s="493" t="str">
        <f t="shared" si="381"/>
        <v>C2</v>
      </c>
      <c r="CT428" s="502">
        <f>ROUND(SUM(CF428,BR428,BD428,AP428,AB428,N428)/'STUDENT PROFILE'!V41,0)</f>
        <v>3</v>
      </c>
      <c r="CU428" s="503">
        <f t="shared" si="382"/>
        <v>30</v>
      </c>
      <c r="CV428" s="503">
        <v>69</v>
      </c>
      <c r="CW428" s="503">
        <v>70</v>
      </c>
      <c r="CX428" s="540"/>
      <c r="CY428" s="504"/>
      <c r="CZ428" s="512"/>
      <c r="DA428" s="487"/>
      <c r="DB428" s="506"/>
      <c r="DC428" s="506"/>
      <c r="DD428" s="506"/>
      <c r="DE428" s="486"/>
      <c r="DF428" s="506"/>
      <c r="DG428" s="506"/>
      <c r="DH428" s="506"/>
      <c r="DI428" s="486"/>
      <c r="DJ428" s="486"/>
      <c r="DK428" s="486"/>
      <c r="DL428" s="486"/>
    </row>
    <row r="429" spans="1:116" ht="15" customHeight="1">
      <c r="A429" s="686"/>
      <c r="B429" s="488">
        <f>'STUDENT PROFILE'!$A$42</f>
        <v>36</v>
      </c>
      <c r="C429" s="510" t="str">
        <f>'STUDENT PROFILE'!$C$42</f>
        <v>Aanand</v>
      </c>
      <c r="D429" s="490">
        <f>'STUDENT PROFILE'!$D$42</f>
        <v>2725</v>
      </c>
      <c r="E429" s="491">
        <f t="shared" si="370"/>
        <v>30</v>
      </c>
      <c r="F429" s="491">
        <f t="shared" si="371"/>
        <v>30</v>
      </c>
      <c r="G429" s="491">
        <f t="shared" si="372"/>
        <v>24</v>
      </c>
      <c r="H429" s="491">
        <f>$L$238</f>
        <v>24</v>
      </c>
      <c r="I429" s="491">
        <f>$L$302</f>
        <v>30</v>
      </c>
      <c r="J429" s="488">
        <f>$L$366</f>
        <v>30</v>
      </c>
      <c r="K429" s="492" t="str">
        <f t="shared" si="362"/>
        <v>EIOP</v>
      </c>
      <c r="L429" s="492" t="str">
        <f>IF(ISNUMBER(K429),ROUNDUP((K429/'STUDENT PROFILE'!V42),0),K429)</f>
        <v>EIOP</v>
      </c>
      <c r="M429" s="493" t="str">
        <f t="shared" si="363"/>
        <v>EIOP</v>
      </c>
      <c r="N429" s="494" t="str">
        <f>IF(ISNUMBER(L429),(SUM(N46+N110+N174+N238+N302+N366)/'STUDENT PROFILE'!V42),"EIOP")</f>
        <v>EIOP</v>
      </c>
      <c r="O429" s="728"/>
      <c r="P429" s="488">
        <f>'STUDENT PROFILE'!$A$42</f>
        <v>36</v>
      </c>
      <c r="Q429" s="510" t="str">
        <f>'STUDENT PROFILE'!$C$42</f>
        <v>Aanand</v>
      </c>
      <c r="R429" s="490">
        <f>'STUDENT PROFILE'!$D$42</f>
        <v>2725</v>
      </c>
      <c r="S429" s="491">
        <f>$Z$46</f>
        <v>30</v>
      </c>
      <c r="T429" s="491">
        <f>$Z$110</f>
        <v>30</v>
      </c>
      <c r="U429" s="491">
        <f>$Z$174</f>
        <v>30</v>
      </c>
      <c r="V429" s="491">
        <f>$Z$238</f>
        <v>30</v>
      </c>
      <c r="W429" s="491">
        <f>$Z$302</f>
        <v>30</v>
      </c>
      <c r="X429" s="488">
        <f>$Z$366</f>
        <v>30</v>
      </c>
      <c r="Y429" s="492" t="str">
        <f t="shared" si="364"/>
        <v>EIOP</v>
      </c>
      <c r="Z429" s="495" t="str">
        <f>IF(ISNUMBER(Y429),ROUNDUP((Y429/'STUDENT PROFILE'!V42),0),Y429)</f>
        <v>EIOP</v>
      </c>
      <c r="AA429" s="493" t="str">
        <f t="shared" si="365"/>
        <v>EIOP</v>
      </c>
      <c r="AB429" s="494" t="str">
        <f>IF(ISNUMBER(Z429),(SUM(AB46+AB110+AB174+AB238+AB302+AB366)/'STUDENT PROFILE'!V42),"EIOP")</f>
        <v>EIOP</v>
      </c>
      <c r="AC429" s="686"/>
      <c r="AD429" s="488">
        <f>'STUDENT PROFILE'!$A$42</f>
        <v>36</v>
      </c>
      <c r="AE429" s="510" t="str">
        <f>'STUDENT PROFILE'!$C$42</f>
        <v>Aanand</v>
      </c>
      <c r="AF429" s="490">
        <f>'STUDENT PROFILE'!$D$42</f>
        <v>2725</v>
      </c>
      <c r="AG429" s="491">
        <f>$AI$46</f>
        <v>32</v>
      </c>
      <c r="AH429" s="491">
        <f>$AI$110</f>
        <v>32</v>
      </c>
      <c r="AI429" s="491">
        <f>$AI$174</f>
        <v>32</v>
      </c>
      <c r="AJ429" s="491">
        <f>$AI$238</f>
        <v>32</v>
      </c>
      <c r="AK429" s="491">
        <f>$AI$302</f>
        <v>32</v>
      </c>
      <c r="AL429" s="488">
        <f>$AI$366</f>
        <v>32</v>
      </c>
      <c r="AM429" s="492" t="str">
        <f t="shared" si="366"/>
        <v>EIOP</v>
      </c>
      <c r="AN429" s="492" t="str">
        <f>IF(ISNUMBER(AM429),ROUND((AM429/'STUDENT PROFILE'!V42),1),AM429)</f>
        <v>EIOP</v>
      </c>
      <c r="AO429" s="493" t="str">
        <f t="shared" si="373"/>
        <v>EIOP</v>
      </c>
      <c r="AP429" s="496" t="str">
        <f>IF(ISNUMBER(AN429),(SUM(AK46+AK110+AK174+AK238+AK302+AK366)/'STUDENT PROFILE'!V42),"EIOP")</f>
        <v>EIOP</v>
      </c>
      <c r="AQ429" s="686"/>
      <c r="AR429" s="488">
        <f>'STUDENT PROFILE'!$A$42</f>
        <v>36</v>
      </c>
      <c r="AS429" s="510" t="str">
        <f>'STUDENT PROFILE'!$C$42</f>
        <v>Aanand</v>
      </c>
      <c r="AT429" s="490">
        <f>'STUDENT PROFILE'!$D$42</f>
        <v>2725</v>
      </c>
      <c r="AU429" s="491">
        <f>$BB$46</f>
        <v>30</v>
      </c>
      <c r="AV429" s="491">
        <f>$BB$110</f>
        <v>30</v>
      </c>
      <c r="AW429" s="491">
        <f>$BB$174</f>
        <v>30</v>
      </c>
      <c r="AX429" s="491">
        <f>$BB$238</f>
        <v>30</v>
      </c>
      <c r="AY429" s="491">
        <f>$BB$302</f>
        <v>30</v>
      </c>
      <c r="AZ429" s="488">
        <f>$BB$366</f>
        <v>30</v>
      </c>
      <c r="BA429" s="492" t="str">
        <f t="shared" si="374"/>
        <v>EIOP</v>
      </c>
      <c r="BB429" s="492" t="str">
        <f>IF(ISNUMBER(BA429),ROUNDUP((BA429/'STUDENT PROFILE'!V42),0),BA429)</f>
        <v>EIOP</v>
      </c>
      <c r="BC429" s="493" t="str">
        <f t="shared" si="375"/>
        <v>EIOP</v>
      </c>
      <c r="BD429" s="493" t="str">
        <f>IF(ISNUMBER(BB429),(SUM(BD46+BD110+BD174+BD238+BD302+BD366)/'STUDENT PROFILE'!V42),"EIOP")</f>
        <v>EIOP</v>
      </c>
      <c r="BE429" s="686"/>
      <c r="BF429" s="488">
        <f>'STUDENT PROFILE'!$A$42</f>
        <v>36</v>
      </c>
      <c r="BG429" s="510" t="str">
        <f>'STUDENT PROFILE'!$C$42</f>
        <v>Aanand</v>
      </c>
      <c r="BH429" s="490">
        <f>'STUDENT PROFILE'!$D$42</f>
        <v>2725</v>
      </c>
      <c r="BI429" s="491">
        <f>$BP$46</f>
        <v>30</v>
      </c>
      <c r="BJ429" s="491">
        <f>$BP$110</f>
        <v>30</v>
      </c>
      <c r="BK429" s="491">
        <f>$BP$174</f>
        <v>30</v>
      </c>
      <c r="BL429" s="491">
        <f>$BP$238</f>
        <v>30</v>
      </c>
      <c r="BM429" s="491">
        <f>$BP$302</f>
        <v>30</v>
      </c>
      <c r="BN429" s="488">
        <f>$BP$366</f>
        <v>30</v>
      </c>
      <c r="BO429" s="492" t="str">
        <f t="shared" si="376"/>
        <v>EIOP</v>
      </c>
      <c r="BP429" s="492" t="str">
        <f>IF(ISNUMBER(BO429),ROUNDUP((BO429/'STUDENT PROFILE'!V42),0),BO429)</f>
        <v>EIOP</v>
      </c>
      <c r="BQ429" s="493" t="str">
        <f t="shared" si="377"/>
        <v>EIOP</v>
      </c>
      <c r="BR429" s="493" t="str">
        <f>IF(ISNUMBER(BP429),(SUM(BR46+BR110+BR174+BR238+BR302+BR366)/'STUDENT PROFILE'!V42),"EIOP")</f>
        <v>EIOP</v>
      </c>
      <c r="BS429" s="686"/>
      <c r="BT429" s="488">
        <f>'STUDENT PROFILE'!$A$42</f>
        <v>36</v>
      </c>
      <c r="BU429" s="511" t="str">
        <f>'STUDENT PROFILE'!$C$42</f>
        <v>Aanand</v>
      </c>
      <c r="BV429" s="490">
        <f>'STUDENT PROFILE'!$D$42</f>
        <v>2725</v>
      </c>
      <c r="BW429" s="491">
        <f>$BY$46</f>
        <v>32</v>
      </c>
      <c r="BX429" s="491">
        <f>$BY$110</f>
        <v>40</v>
      </c>
      <c r="BY429" s="491">
        <f>$BY$174</f>
        <v>36</v>
      </c>
      <c r="BZ429" s="491">
        <f>$BY$238</f>
        <v>32</v>
      </c>
      <c r="CA429" s="491">
        <f>$BY$302</f>
        <v>40</v>
      </c>
      <c r="CB429" s="488">
        <f>$BY$366</f>
        <v>32</v>
      </c>
      <c r="CC429" s="492" t="str">
        <f t="shared" si="368"/>
        <v>EIOP</v>
      </c>
      <c r="CD429" s="492" t="str">
        <f>IF(ISNUMBER(CC429),ROUNDUP((CC429/'STUDENT PROFILE'!V42),0),CC429)</f>
        <v>EIOP</v>
      </c>
      <c r="CE429" s="493" t="str">
        <f t="shared" si="383"/>
        <v>EIOP</v>
      </c>
      <c r="CF429" s="496" t="str">
        <f>IF(ISNUMBER(CD429),(SUM(CA46+CA110+CA174+CA238+CA302+CA366)/'STUDENT PROFILE'!V42),"EIOP")</f>
        <v>EIOP</v>
      </c>
      <c r="CG429" s="686"/>
      <c r="CH429" s="498">
        <f>'STUDENT PROFILE'!$A$42</f>
        <v>36</v>
      </c>
      <c r="CI429" s="510" t="str">
        <f>'STUDENT PROFILE'!$C$42</f>
        <v>Aanand</v>
      </c>
      <c r="CJ429" s="490">
        <f>'STUDENT PROFILE'!$D$42</f>
        <v>2725</v>
      </c>
      <c r="CK429" s="499">
        <f t="shared" si="380"/>
        <v>32</v>
      </c>
      <c r="CL429" s="491">
        <f>$CU$110</f>
        <v>34</v>
      </c>
      <c r="CM429" s="491">
        <f>$CU$174</f>
        <v>33</v>
      </c>
      <c r="CN429" s="491">
        <f>$CU$238</f>
        <v>31</v>
      </c>
      <c r="CO429" s="491">
        <f>$CU$302</f>
        <v>34</v>
      </c>
      <c r="CP429" s="488">
        <f>$CU$366</f>
        <v>32</v>
      </c>
      <c r="CQ429" s="492" t="str">
        <f t="shared" si="384"/>
        <v>EIOP</v>
      </c>
      <c r="CR429" s="492" t="str">
        <f>IF(ISNUMBER(CQ429),ROUNDUP((CQ429/'STUDENT PROFILE'!V42),0),CQ429)</f>
        <v>EIOP</v>
      </c>
      <c r="CS429" s="493" t="str">
        <f t="shared" si="381"/>
        <v>EIOP</v>
      </c>
      <c r="CT429" s="502">
        <f>ROUND(SUM(CF429,BR429,BD429,AP429,AB429,N429)/'STUDENT PROFILE'!V42,0)</f>
        <v>0</v>
      </c>
      <c r="CU429" s="503" t="e">
        <f t="shared" ref="CU429:CU443" si="385">RANK(CQ429,CQ$394:CQ$443,0)</f>
        <v>#VALUE!</v>
      </c>
      <c r="CV429" s="503">
        <v>71</v>
      </c>
      <c r="CW429" s="503">
        <v>72</v>
      </c>
      <c r="CX429" s="540"/>
      <c r="CY429" s="504"/>
      <c r="CZ429" s="512"/>
      <c r="DA429" s="487"/>
      <c r="DB429" s="506"/>
      <c r="DC429" s="506"/>
      <c r="DD429" s="506"/>
      <c r="DE429" s="486"/>
      <c r="DF429" s="506"/>
      <c r="DG429" s="506"/>
      <c r="DH429" s="506"/>
      <c r="DI429" s="486"/>
      <c r="DJ429" s="486"/>
      <c r="DK429" s="486"/>
      <c r="DL429" s="486"/>
    </row>
    <row r="430" spans="1:116" ht="15" customHeight="1">
      <c r="A430" s="686"/>
      <c r="B430" s="488">
        <f>'STUDENT PROFILE'!$A$43</f>
        <v>37</v>
      </c>
      <c r="C430" s="510" t="str">
        <f>'STUDENT PROFILE'!$C$43</f>
        <v>Rahul</v>
      </c>
      <c r="D430" s="490">
        <f>'STUDENT PROFILE'!$D$43</f>
        <v>2733</v>
      </c>
      <c r="E430" s="491">
        <f t="shared" si="370"/>
        <v>30</v>
      </c>
      <c r="F430" s="491">
        <f t="shared" si="371"/>
        <v>30</v>
      </c>
      <c r="G430" s="491">
        <f t="shared" si="372"/>
        <v>24</v>
      </c>
      <c r="H430" s="491">
        <f>$L$239</f>
        <v>24</v>
      </c>
      <c r="I430" s="491">
        <f>$L$303</f>
        <v>30</v>
      </c>
      <c r="J430" s="488">
        <f>$L$367</f>
        <v>30</v>
      </c>
      <c r="K430" s="492" t="str">
        <f t="shared" si="362"/>
        <v>EIOP</v>
      </c>
      <c r="L430" s="492" t="str">
        <f>IF(ISNUMBER(K430),ROUNDUP((K430/'STUDENT PROFILE'!V43),0),K430)</f>
        <v>EIOP</v>
      </c>
      <c r="M430" s="493" t="str">
        <f t="shared" si="363"/>
        <v>EIOP</v>
      </c>
      <c r="N430" s="494" t="str">
        <f>IF(ISNUMBER(L430),(SUM(N47+N111+N175+N239+N303+N367)/'STUDENT PROFILE'!V43),"EIOP")</f>
        <v>EIOP</v>
      </c>
      <c r="O430" s="728"/>
      <c r="P430" s="488">
        <f>'STUDENT PROFILE'!$A$43</f>
        <v>37</v>
      </c>
      <c r="Q430" s="510" t="str">
        <f>'STUDENT PROFILE'!$C$43</f>
        <v>Rahul</v>
      </c>
      <c r="R430" s="490">
        <f>'STUDENT PROFILE'!$D$43</f>
        <v>2733</v>
      </c>
      <c r="S430" s="491">
        <f>$Z$47</f>
        <v>30</v>
      </c>
      <c r="T430" s="491">
        <f>$Z$111</f>
        <v>30</v>
      </c>
      <c r="U430" s="491">
        <f>$Z$175</f>
        <v>30</v>
      </c>
      <c r="V430" s="491">
        <f>$Z$239</f>
        <v>30</v>
      </c>
      <c r="W430" s="491">
        <f>$Z$303</f>
        <v>30</v>
      </c>
      <c r="X430" s="488">
        <f>$Z$367</f>
        <v>30</v>
      </c>
      <c r="Y430" s="492" t="str">
        <f t="shared" si="364"/>
        <v>EIOP</v>
      </c>
      <c r="Z430" s="495" t="str">
        <f>IF(ISNUMBER(Y430),ROUNDUP((Y430/'STUDENT PROFILE'!V43),0),Y430)</f>
        <v>EIOP</v>
      </c>
      <c r="AA430" s="493" t="str">
        <f t="shared" si="365"/>
        <v>EIOP</v>
      </c>
      <c r="AB430" s="494" t="str">
        <f>IF(ISNUMBER(Z430),(SUM(AB47+AB111+AB175+AB239+AB303+AB367)/'STUDENT PROFILE'!V43),"EIOP")</f>
        <v>EIOP</v>
      </c>
      <c r="AC430" s="686"/>
      <c r="AD430" s="488">
        <f>'STUDENT PROFILE'!$A$43</f>
        <v>37</v>
      </c>
      <c r="AE430" s="510" t="str">
        <f>'STUDENT PROFILE'!$C$43</f>
        <v>Rahul</v>
      </c>
      <c r="AF430" s="490">
        <f>'STUDENT PROFILE'!$D$43</f>
        <v>2733</v>
      </c>
      <c r="AG430" s="491">
        <f>$AI$47</f>
        <v>32</v>
      </c>
      <c r="AH430" s="491">
        <f>$AI$111</f>
        <v>32</v>
      </c>
      <c r="AI430" s="491">
        <f>$AI$175</f>
        <v>32</v>
      </c>
      <c r="AJ430" s="491">
        <f>$AI$239</f>
        <v>32</v>
      </c>
      <c r="AK430" s="491">
        <f>$AI$303</f>
        <v>32</v>
      </c>
      <c r="AL430" s="488">
        <f>$AI$367</f>
        <v>32</v>
      </c>
      <c r="AM430" s="492" t="str">
        <f t="shared" si="366"/>
        <v>EIOP</v>
      </c>
      <c r="AN430" s="492" t="str">
        <f>IF(ISNUMBER(AM430),ROUND((AM430/'STUDENT PROFILE'!V43),1),AM430)</f>
        <v>EIOP</v>
      </c>
      <c r="AO430" s="493" t="str">
        <f t="shared" si="373"/>
        <v>EIOP</v>
      </c>
      <c r="AP430" s="496" t="str">
        <f>IF(ISNUMBER(AN430),(SUM(AK47+AK111+AK175+AK239+AK303+AK367)/'STUDENT PROFILE'!V43),"EIOP")</f>
        <v>EIOP</v>
      </c>
      <c r="AQ430" s="686"/>
      <c r="AR430" s="488">
        <f>'STUDENT PROFILE'!$A$43</f>
        <v>37</v>
      </c>
      <c r="AS430" s="510" t="str">
        <f>'STUDENT PROFILE'!$C$43</f>
        <v>Rahul</v>
      </c>
      <c r="AT430" s="490">
        <f>'STUDENT PROFILE'!$D$43</f>
        <v>2733</v>
      </c>
      <c r="AU430" s="491">
        <f>$BB$47</f>
        <v>30</v>
      </c>
      <c r="AV430" s="491">
        <f>$BB$111</f>
        <v>30</v>
      </c>
      <c r="AW430" s="491">
        <f>$BB$175</f>
        <v>30</v>
      </c>
      <c r="AX430" s="491">
        <f>$BB$239</f>
        <v>30</v>
      </c>
      <c r="AY430" s="491">
        <f>$BB$303</f>
        <v>30</v>
      </c>
      <c r="AZ430" s="488">
        <f>$BB$367</f>
        <v>30</v>
      </c>
      <c r="BA430" s="492" t="str">
        <f t="shared" si="374"/>
        <v>EIOP</v>
      </c>
      <c r="BB430" s="492" t="str">
        <f>IF(ISNUMBER(BA430),ROUNDUP((BA430/'STUDENT PROFILE'!V43),0),BA430)</f>
        <v>EIOP</v>
      </c>
      <c r="BC430" s="493" t="str">
        <f t="shared" si="375"/>
        <v>EIOP</v>
      </c>
      <c r="BD430" s="493" t="str">
        <f>IF(ISNUMBER(BB430),(SUM(BD47+BD111+BD175+BD239+BD303+BD367)/'STUDENT PROFILE'!V43),"EIOP")</f>
        <v>EIOP</v>
      </c>
      <c r="BE430" s="686"/>
      <c r="BF430" s="488">
        <f>'STUDENT PROFILE'!$A$43</f>
        <v>37</v>
      </c>
      <c r="BG430" s="510" t="str">
        <f>'STUDENT PROFILE'!$C$43</f>
        <v>Rahul</v>
      </c>
      <c r="BH430" s="490">
        <f>'STUDENT PROFILE'!$D$43</f>
        <v>2733</v>
      </c>
      <c r="BI430" s="491">
        <f>$BP$47</f>
        <v>30</v>
      </c>
      <c r="BJ430" s="491">
        <f>$BP$111</f>
        <v>30</v>
      </c>
      <c r="BK430" s="491">
        <f>$BP$175</f>
        <v>30</v>
      </c>
      <c r="BL430" s="491">
        <f>$BP$239</f>
        <v>30</v>
      </c>
      <c r="BM430" s="491">
        <f>$BP$303</f>
        <v>30</v>
      </c>
      <c r="BN430" s="488">
        <f>$BP$367</f>
        <v>30</v>
      </c>
      <c r="BO430" s="492" t="str">
        <f t="shared" si="376"/>
        <v>EIOP</v>
      </c>
      <c r="BP430" s="492" t="str">
        <f>IF(ISNUMBER(BO430),ROUNDUP((BO430/'STUDENT PROFILE'!V43),0),BO430)</f>
        <v>EIOP</v>
      </c>
      <c r="BQ430" s="493" t="str">
        <f t="shared" si="377"/>
        <v>EIOP</v>
      </c>
      <c r="BR430" s="493" t="str">
        <f>IF(ISNUMBER(BP430),(SUM(BR47+BR111+BR175+BR239+BR303+BR367)/'STUDENT PROFILE'!V43),"EIOP")</f>
        <v>EIOP</v>
      </c>
      <c r="BS430" s="686"/>
      <c r="BT430" s="488">
        <f>'STUDENT PROFILE'!$A$43</f>
        <v>37</v>
      </c>
      <c r="BU430" s="511" t="str">
        <f>'STUDENT PROFILE'!$C$43</f>
        <v>Rahul</v>
      </c>
      <c r="BV430" s="490">
        <f>'STUDENT PROFILE'!$D$43</f>
        <v>2733</v>
      </c>
      <c r="BW430" s="491">
        <f>$BY$47</f>
        <v>32</v>
      </c>
      <c r="BX430" s="491">
        <f>$BY$111</f>
        <v>40</v>
      </c>
      <c r="BY430" s="491">
        <f>$BY$175</f>
        <v>36</v>
      </c>
      <c r="BZ430" s="491">
        <f>$BY$239</f>
        <v>32</v>
      </c>
      <c r="CA430" s="491">
        <f>$BY$303</f>
        <v>40</v>
      </c>
      <c r="CB430" s="488">
        <f>$BY$367</f>
        <v>32</v>
      </c>
      <c r="CC430" s="492" t="str">
        <f t="shared" si="368"/>
        <v>EIOP</v>
      </c>
      <c r="CD430" s="492" t="str">
        <f>IF(ISNUMBER(CC430),ROUNDUP((CC430/'STUDENT PROFILE'!V43),0),CC430)</f>
        <v>EIOP</v>
      </c>
      <c r="CE430" s="493" t="str">
        <f t="shared" si="383"/>
        <v>EIOP</v>
      </c>
      <c r="CF430" s="496" t="str">
        <f>IF(ISNUMBER(CD430),(SUM(CA47+CA111+CA175+CA239+CA303+CA367)/'STUDENT PROFILE'!V43),"EIOP")</f>
        <v>EIOP</v>
      </c>
      <c r="CG430" s="686"/>
      <c r="CH430" s="498">
        <f>'STUDENT PROFILE'!$A$43</f>
        <v>37</v>
      </c>
      <c r="CI430" s="510" t="str">
        <f>'STUDENT PROFILE'!$C$43</f>
        <v>Rahul</v>
      </c>
      <c r="CJ430" s="490">
        <f>'STUDENT PROFILE'!$D$43</f>
        <v>2733</v>
      </c>
      <c r="CK430" s="499">
        <f t="shared" si="380"/>
        <v>32</v>
      </c>
      <c r="CL430" s="491">
        <f>$CU$111</f>
        <v>34</v>
      </c>
      <c r="CM430" s="491">
        <f>$CU$175</f>
        <v>33</v>
      </c>
      <c r="CN430" s="491">
        <f>$CU$239</f>
        <v>31</v>
      </c>
      <c r="CO430" s="491">
        <f>$CU$303</f>
        <v>34</v>
      </c>
      <c r="CP430" s="488">
        <f>$CU$367</f>
        <v>32</v>
      </c>
      <c r="CQ430" s="492" t="str">
        <f t="shared" si="384"/>
        <v>EIOP</v>
      </c>
      <c r="CR430" s="492" t="str">
        <f>IF(ISNUMBER(CQ430),ROUNDUP((CQ430/'STUDENT PROFILE'!V43),0),CQ430)</f>
        <v>EIOP</v>
      </c>
      <c r="CS430" s="493" t="str">
        <f t="shared" si="381"/>
        <v>EIOP</v>
      </c>
      <c r="CT430" s="502">
        <f>ROUND(SUM(CF430,BR430,BD430,AP430,AB430,N430)/'STUDENT PROFILE'!V43,0)</f>
        <v>0</v>
      </c>
      <c r="CU430" s="503" t="e">
        <f t="shared" si="385"/>
        <v>#VALUE!</v>
      </c>
      <c r="CV430" s="503">
        <v>73</v>
      </c>
      <c r="CW430" s="503">
        <v>74</v>
      </c>
      <c r="CX430" s="540"/>
      <c r="CY430" s="504"/>
      <c r="CZ430" s="512"/>
      <c r="DA430" s="487"/>
      <c r="DB430" s="506"/>
      <c r="DC430" s="506"/>
      <c r="DD430" s="506"/>
      <c r="DE430" s="486"/>
      <c r="DF430" s="506"/>
      <c r="DG430" s="506"/>
      <c r="DH430" s="506"/>
      <c r="DI430" s="486"/>
      <c r="DJ430" s="486"/>
      <c r="DK430" s="486"/>
      <c r="DL430" s="486"/>
    </row>
    <row r="431" spans="1:116" ht="15" customHeight="1">
      <c r="A431" s="686"/>
      <c r="B431" s="488">
        <f>'STUDENT PROFILE'!$A$44</f>
        <v>38</v>
      </c>
      <c r="C431" s="510" t="str">
        <f>'STUDENT PROFILE'!$C$44</f>
        <v>Nidhi Yadav</v>
      </c>
      <c r="D431" s="490">
        <f>'STUDENT PROFILE'!$D$44</f>
        <v>2755</v>
      </c>
      <c r="E431" s="491">
        <f t="shared" si="370"/>
        <v>30</v>
      </c>
      <c r="F431" s="491">
        <f t="shared" si="371"/>
        <v>30</v>
      </c>
      <c r="G431" s="491">
        <f t="shared" si="372"/>
        <v>24</v>
      </c>
      <c r="H431" s="491">
        <f>$L$240</f>
        <v>24</v>
      </c>
      <c r="I431" s="491">
        <f>$L$304</f>
        <v>30</v>
      </c>
      <c r="J431" s="488">
        <f>$L$368</f>
        <v>30</v>
      </c>
      <c r="K431" s="492" t="str">
        <f t="shared" si="362"/>
        <v>EIOP</v>
      </c>
      <c r="L431" s="492" t="str">
        <f>IF(ISNUMBER(K431),ROUNDUP((K431/'STUDENT PROFILE'!V44),0),K431)</f>
        <v>EIOP</v>
      </c>
      <c r="M431" s="493" t="str">
        <f t="shared" si="363"/>
        <v>EIOP</v>
      </c>
      <c r="N431" s="494" t="str">
        <f>IF(ISNUMBER(L431),(SUM(N48+N112+N176+N240+N304+N368)/'STUDENT PROFILE'!V44),"EIOP")</f>
        <v>EIOP</v>
      </c>
      <c r="O431" s="728"/>
      <c r="P431" s="488">
        <f>'STUDENT PROFILE'!$A$44</f>
        <v>38</v>
      </c>
      <c r="Q431" s="510" t="str">
        <f>'STUDENT PROFILE'!$C$44</f>
        <v>Nidhi Yadav</v>
      </c>
      <c r="R431" s="490">
        <f>'STUDENT PROFILE'!$D$44</f>
        <v>2755</v>
      </c>
      <c r="S431" s="491">
        <f>$Z$48</f>
        <v>30</v>
      </c>
      <c r="T431" s="491">
        <f>$Z$112</f>
        <v>30</v>
      </c>
      <c r="U431" s="491">
        <f>$Z$176</f>
        <v>30</v>
      </c>
      <c r="V431" s="491">
        <f>$Z$240</f>
        <v>30</v>
      </c>
      <c r="W431" s="491">
        <f>$Z$304</f>
        <v>30</v>
      </c>
      <c r="X431" s="488">
        <f>$Z$368</f>
        <v>30</v>
      </c>
      <c r="Y431" s="492" t="str">
        <f t="shared" si="364"/>
        <v>EIOP</v>
      </c>
      <c r="Z431" s="495" t="str">
        <f>IF(ISNUMBER(Y431),ROUNDUP((Y431/'STUDENT PROFILE'!V44),0),Y431)</f>
        <v>EIOP</v>
      </c>
      <c r="AA431" s="493" t="str">
        <f t="shared" si="365"/>
        <v>EIOP</v>
      </c>
      <c r="AB431" s="494" t="str">
        <f>IF(ISNUMBER(Z431),(SUM(AB48+AB112+AB176+AB240+AB304+AB368)/'STUDENT PROFILE'!V44),"EIOP")</f>
        <v>EIOP</v>
      </c>
      <c r="AC431" s="686"/>
      <c r="AD431" s="488">
        <f>'STUDENT PROFILE'!$A$44</f>
        <v>38</v>
      </c>
      <c r="AE431" s="510" t="str">
        <f>'STUDENT PROFILE'!$C$44</f>
        <v>Nidhi Yadav</v>
      </c>
      <c r="AF431" s="490">
        <f>'STUDENT PROFILE'!$D$44</f>
        <v>2755</v>
      </c>
      <c r="AG431" s="491">
        <f>$AI$48</f>
        <v>32</v>
      </c>
      <c r="AH431" s="491">
        <f>$AI$112</f>
        <v>32</v>
      </c>
      <c r="AI431" s="491">
        <f>$AI$176</f>
        <v>32</v>
      </c>
      <c r="AJ431" s="491">
        <f>$AI$240</f>
        <v>32</v>
      </c>
      <c r="AK431" s="491">
        <f>$AI$304</f>
        <v>32</v>
      </c>
      <c r="AL431" s="488">
        <f>$AI$368</f>
        <v>32</v>
      </c>
      <c r="AM431" s="492" t="str">
        <f t="shared" si="366"/>
        <v>EIOP</v>
      </c>
      <c r="AN431" s="492" t="str">
        <f>IF(ISNUMBER(AM431),ROUND((AM431/'STUDENT PROFILE'!V44),1),AM431)</f>
        <v>EIOP</v>
      </c>
      <c r="AO431" s="493" t="str">
        <f t="shared" si="373"/>
        <v>EIOP</v>
      </c>
      <c r="AP431" s="496" t="str">
        <f>IF(ISNUMBER(AN431),(SUM(AK48+AK112+AK176+AK240+AK304+AK368)/'STUDENT PROFILE'!V44),"EIOP")</f>
        <v>EIOP</v>
      </c>
      <c r="AQ431" s="686"/>
      <c r="AR431" s="488">
        <f>'STUDENT PROFILE'!$A$44</f>
        <v>38</v>
      </c>
      <c r="AS431" s="510" t="str">
        <f>'STUDENT PROFILE'!$C$44</f>
        <v>Nidhi Yadav</v>
      </c>
      <c r="AT431" s="490">
        <f>'STUDENT PROFILE'!$D$44</f>
        <v>2755</v>
      </c>
      <c r="AU431" s="491">
        <f>$BB$48</f>
        <v>30</v>
      </c>
      <c r="AV431" s="491">
        <f>$BB$112</f>
        <v>30</v>
      </c>
      <c r="AW431" s="491">
        <f>$BB$176</f>
        <v>30</v>
      </c>
      <c r="AX431" s="491">
        <f>$BB$240</f>
        <v>30</v>
      </c>
      <c r="AY431" s="491">
        <f>$BB$304</f>
        <v>30</v>
      </c>
      <c r="AZ431" s="488">
        <f>$BB$368</f>
        <v>30</v>
      </c>
      <c r="BA431" s="492" t="str">
        <f t="shared" si="374"/>
        <v>EIOP</v>
      </c>
      <c r="BB431" s="492" t="str">
        <f>IF(ISNUMBER(BA431),ROUNDUP((BA431/'STUDENT PROFILE'!V44),0),BA431)</f>
        <v>EIOP</v>
      </c>
      <c r="BC431" s="493" t="str">
        <f t="shared" si="375"/>
        <v>EIOP</v>
      </c>
      <c r="BD431" s="493" t="str">
        <f>IF(ISNUMBER(BB431),(SUM(BD48+BD112+BD176+BD240+BD304+BD368)/'STUDENT PROFILE'!V44),"EIOP")</f>
        <v>EIOP</v>
      </c>
      <c r="BE431" s="686"/>
      <c r="BF431" s="488">
        <f>'STUDENT PROFILE'!$A$44</f>
        <v>38</v>
      </c>
      <c r="BG431" s="510" t="str">
        <f>'STUDENT PROFILE'!$C$44</f>
        <v>Nidhi Yadav</v>
      </c>
      <c r="BH431" s="490">
        <f>'STUDENT PROFILE'!$D$44</f>
        <v>2755</v>
      </c>
      <c r="BI431" s="491">
        <f>$BP$48</f>
        <v>30</v>
      </c>
      <c r="BJ431" s="491">
        <f>$BP$112</f>
        <v>30</v>
      </c>
      <c r="BK431" s="491">
        <f>$BP$176</f>
        <v>30</v>
      </c>
      <c r="BL431" s="491">
        <f>$BP$240</f>
        <v>30</v>
      </c>
      <c r="BM431" s="491">
        <f>$BP$304</f>
        <v>30</v>
      </c>
      <c r="BN431" s="488">
        <f>$BP$368</f>
        <v>30</v>
      </c>
      <c r="BO431" s="492" t="str">
        <f t="shared" si="376"/>
        <v>EIOP</v>
      </c>
      <c r="BP431" s="492" t="str">
        <f>IF(ISNUMBER(BO431),ROUNDUP((BO431/'STUDENT PROFILE'!V44),0),BO431)</f>
        <v>EIOP</v>
      </c>
      <c r="BQ431" s="493" t="str">
        <f t="shared" si="377"/>
        <v>EIOP</v>
      </c>
      <c r="BR431" s="493" t="str">
        <f>IF(ISNUMBER(BP431),(SUM(BR48+BR112+BR176+BR240+BR304+BR368)/'STUDENT PROFILE'!V44),"EIOP")</f>
        <v>EIOP</v>
      </c>
      <c r="BS431" s="686"/>
      <c r="BT431" s="488">
        <f>'STUDENT PROFILE'!$A$44</f>
        <v>38</v>
      </c>
      <c r="BU431" s="511" t="str">
        <f>'STUDENT PROFILE'!$C$44</f>
        <v>Nidhi Yadav</v>
      </c>
      <c r="BV431" s="490">
        <f>'STUDENT PROFILE'!$D$44</f>
        <v>2755</v>
      </c>
      <c r="BW431" s="491">
        <f>$BY$48</f>
        <v>32</v>
      </c>
      <c r="BX431" s="491">
        <f>$BY$112</f>
        <v>40</v>
      </c>
      <c r="BY431" s="491">
        <f>$BY$176</f>
        <v>36</v>
      </c>
      <c r="BZ431" s="491">
        <f>$BY$240</f>
        <v>32</v>
      </c>
      <c r="CA431" s="491">
        <f>$BY$304</f>
        <v>40</v>
      </c>
      <c r="CB431" s="488">
        <f>$BY$368</f>
        <v>32</v>
      </c>
      <c r="CC431" s="492" t="str">
        <f t="shared" si="368"/>
        <v>EIOP</v>
      </c>
      <c r="CD431" s="492" t="str">
        <f>IF(ISNUMBER(CC431),ROUNDUP((CC431/'STUDENT PROFILE'!V44),0),CC431)</f>
        <v>EIOP</v>
      </c>
      <c r="CE431" s="493" t="str">
        <f t="shared" si="383"/>
        <v>EIOP</v>
      </c>
      <c r="CF431" s="496" t="str">
        <f>IF(ISNUMBER(CD431),(SUM(CA48+CA112+CA176+CA240+CA304+CA368)/'STUDENT PROFILE'!V44),"EIOP")</f>
        <v>EIOP</v>
      </c>
      <c r="CG431" s="686"/>
      <c r="CH431" s="498">
        <f>'STUDENT PROFILE'!$A$44</f>
        <v>38</v>
      </c>
      <c r="CI431" s="510" t="str">
        <f>'STUDENT PROFILE'!$C$44</f>
        <v>Nidhi Yadav</v>
      </c>
      <c r="CJ431" s="490">
        <f>'STUDENT PROFILE'!$D$44</f>
        <v>2755</v>
      </c>
      <c r="CK431" s="499">
        <f t="shared" si="380"/>
        <v>32</v>
      </c>
      <c r="CL431" s="491">
        <f>$CU$112</f>
        <v>34</v>
      </c>
      <c r="CM431" s="491">
        <f>$CU$176</f>
        <v>33</v>
      </c>
      <c r="CN431" s="491">
        <f>$CU$240</f>
        <v>31</v>
      </c>
      <c r="CO431" s="491">
        <f>$CU$304</f>
        <v>34</v>
      </c>
      <c r="CP431" s="488">
        <f>$CU$368</f>
        <v>32</v>
      </c>
      <c r="CQ431" s="492" t="str">
        <f t="shared" si="384"/>
        <v>EIOP</v>
      </c>
      <c r="CR431" s="492" t="str">
        <f>IF(ISNUMBER(CQ431),ROUNDUP((CQ431/'STUDENT PROFILE'!V44),0),CQ431)</f>
        <v>EIOP</v>
      </c>
      <c r="CS431" s="493" t="str">
        <f t="shared" si="381"/>
        <v>EIOP</v>
      </c>
      <c r="CT431" s="502">
        <f>ROUND(SUM(CF431,BR431,BD431,AP431,AB431,N431)/'STUDENT PROFILE'!V44,0)</f>
        <v>0</v>
      </c>
      <c r="CU431" s="503" t="e">
        <f t="shared" si="385"/>
        <v>#VALUE!</v>
      </c>
      <c r="CV431" s="503">
        <v>75</v>
      </c>
      <c r="CW431" s="503">
        <v>76</v>
      </c>
      <c r="CX431" s="540"/>
      <c r="CY431" s="504"/>
      <c r="CZ431" s="512"/>
      <c r="DA431" s="487"/>
      <c r="DB431" s="506"/>
      <c r="DC431" s="506"/>
      <c r="DD431" s="506"/>
      <c r="DE431" s="486"/>
      <c r="DF431" s="506"/>
      <c r="DG431" s="506"/>
      <c r="DH431" s="506"/>
      <c r="DI431" s="486"/>
      <c r="DJ431" s="486"/>
      <c r="DK431" s="486"/>
      <c r="DL431" s="486"/>
    </row>
    <row r="432" spans="1:116" ht="15" customHeight="1">
      <c r="A432" s="686"/>
      <c r="B432" s="488">
        <f>'STUDENT PROFILE'!$A$45</f>
        <v>39</v>
      </c>
      <c r="C432" s="510" t="str">
        <f>'STUDENT PROFILE'!$C$45</f>
        <v>Chanchal</v>
      </c>
      <c r="D432" s="490">
        <f>'STUDENT PROFILE'!$D$45</f>
        <v>2757</v>
      </c>
      <c r="E432" s="491">
        <f t="shared" si="370"/>
        <v>30</v>
      </c>
      <c r="F432" s="491">
        <f t="shared" si="371"/>
        <v>30</v>
      </c>
      <c r="G432" s="491">
        <f t="shared" si="372"/>
        <v>24</v>
      </c>
      <c r="H432" s="491">
        <f>$L$241</f>
        <v>24</v>
      </c>
      <c r="I432" s="491">
        <f>$L$305</f>
        <v>30</v>
      </c>
      <c r="J432" s="488">
        <f>$L$369</f>
        <v>30</v>
      </c>
      <c r="K432" s="492" t="str">
        <f t="shared" si="362"/>
        <v>EIOP</v>
      </c>
      <c r="L432" s="492" t="str">
        <f>IF(ISNUMBER(K432),ROUNDUP((K432/'STUDENT PROFILE'!V45),0),K432)</f>
        <v>EIOP</v>
      </c>
      <c r="M432" s="493" t="str">
        <f t="shared" si="363"/>
        <v>EIOP</v>
      </c>
      <c r="N432" s="494" t="str">
        <f>IF(ISNUMBER(L432),(SUM(N49+N113+N177+N241+N305+N369)/'STUDENT PROFILE'!V45),"EIOP")</f>
        <v>EIOP</v>
      </c>
      <c r="O432" s="728"/>
      <c r="P432" s="488">
        <f>'STUDENT PROFILE'!$A$45</f>
        <v>39</v>
      </c>
      <c r="Q432" s="510" t="str">
        <f>'STUDENT PROFILE'!$C$45</f>
        <v>Chanchal</v>
      </c>
      <c r="R432" s="490">
        <f>'STUDENT PROFILE'!$D$45</f>
        <v>2757</v>
      </c>
      <c r="S432" s="491">
        <f>$Z$49</f>
        <v>30</v>
      </c>
      <c r="T432" s="491">
        <f>$Z$113</f>
        <v>30</v>
      </c>
      <c r="U432" s="491">
        <f>$Z$177</f>
        <v>30</v>
      </c>
      <c r="V432" s="491">
        <f>$Z$241</f>
        <v>30</v>
      </c>
      <c r="W432" s="491">
        <f>$Z$305</f>
        <v>30</v>
      </c>
      <c r="X432" s="488">
        <f>$Z$369</f>
        <v>30</v>
      </c>
      <c r="Y432" s="492" t="str">
        <f t="shared" si="364"/>
        <v>EIOP</v>
      </c>
      <c r="Z432" s="495" t="str">
        <f>IF(ISNUMBER(Y432),ROUNDUP((Y432/'STUDENT PROFILE'!V45),0),Y432)</f>
        <v>EIOP</v>
      </c>
      <c r="AA432" s="493" t="str">
        <f t="shared" si="365"/>
        <v>EIOP</v>
      </c>
      <c r="AB432" s="494" t="str">
        <f>IF(ISNUMBER(Z432),(SUM(AB49+AB113+AB177+AB241+AB305+AB369)/'STUDENT PROFILE'!V45),"EIOP")</f>
        <v>EIOP</v>
      </c>
      <c r="AC432" s="686"/>
      <c r="AD432" s="488">
        <f>'STUDENT PROFILE'!$A$45</f>
        <v>39</v>
      </c>
      <c r="AE432" s="510" t="str">
        <f>'STUDENT PROFILE'!$C$45</f>
        <v>Chanchal</v>
      </c>
      <c r="AF432" s="490">
        <f>'STUDENT PROFILE'!$D$45</f>
        <v>2757</v>
      </c>
      <c r="AG432" s="491">
        <f>$AI$49</f>
        <v>32</v>
      </c>
      <c r="AH432" s="491">
        <f>$AI$113</f>
        <v>32</v>
      </c>
      <c r="AI432" s="491">
        <f>$AI$177</f>
        <v>32</v>
      </c>
      <c r="AJ432" s="491">
        <f>$AI$241</f>
        <v>32</v>
      </c>
      <c r="AK432" s="491">
        <f>$AI$305</f>
        <v>32</v>
      </c>
      <c r="AL432" s="488">
        <f>$AI$369</f>
        <v>32</v>
      </c>
      <c r="AM432" s="492" t="str">
        <f t="shared" si="366"/>
        <v>EIOP</v>
      </c>
      <c r="AN432" s="492" t="str">
        <f>IF(ISNUMBER(AM432),ROUND((AM432/'STUDENT PROFILE'!V45),1),AM432)</f>
        <v>EIOP</v>
      </c>
      <c r="AO432" s="493" t="str">
        <f t="shared" si="373"/>
        <v>EIOP</v>
      </c>
      <c r="AP432" s="496" t="str">
        <f>IF(ISNUMBER(AN432),(SUM(AK49+AK113+AK177+AK241+AK305+AK369)/'STUDENT PROFILE'!V45),"EIOP")</f>
        <v>EIOP</v>
      </c>
      <c r="AQ432" s="686"/>
      <c r="AR432" s="488">
        <f>'STUDENT PROFILE'!$A$45</f>
        <v>39</v>
      </c>
      <c r="AS432" s="510" t="str">
        <f>'STUDENT PROFILE'!$C$45</f>
        <v>Chanchal</v>
      </c>
      <c r="AT432" s="490">
        <f>'STUDENT PROFILE'!$D$45</f>
        <v>2757</v>
      </c>
      <c r="AU432" s="491">
        <f>$BB$49</f>
        <v>30</v>
      </c>
      <c r="AV432" s="491">
        <f>$BB$113</f>
        <v>30</v>
      </c>
      <c r="AW432" s="491">
        <f>$BB$177</f>
        <v>30</v>
      </c>
      <c r="AX432" s="491">
        <f>$BB$241</f>
        <v>30</v>
      </c>
      <c r="AY432" s="491">
        <f>$BB$305</f>
        <v>30</v>
      </c>
      <c r="AZ432" s="488">
        <f>$BB$369</f>
        <v>30</v>
      </c>
      <c r="BA432" s="492" t="str">
        <f t="shared" si="374"/>
        <v>EIOP</v>
      </c>
      <c r="BB432" s="492" t="str">
        <f>IF(ISNUMBER(BA432),ROUNDUP((BA432/'STUDENT PROFILE'!V45),0),BA432)</f>
        <v>EIOP</v>
      </c>
      <c r="BC432" s="493" t="str">
        <f t="shared" si="375"/>
        <v>EIOP</v>
      </c>
      <c r="BD432" s="493" t="str">
        <f>IF(ISNUMBER(BB432),(SUM(BD49+BD113+BD177+BD241+BD305+BD369)/'STUDENT PROFILE'!V45),"EIOP")</f>
        <v>EIOP</v>
      </c>
      <c r="BE432" s="686"/>
      <c r="BF432" s="488">
        <f>'STUDENT PROFILE'!$A$45</f>
        <v>39</v>
      </c>
      <c r="BG432" s="510" t="str">
        <f>'STUDENT PROFILE'!$C$45</f>
        <v>Chanchal</v>
      </c>
      <c r="BH432" s="490">
        <f>'STUDENT PROFILE'!$D$45</f>
        <v>2757</v>
      </c>
      <c r="BI432" s="491">
        <f>$BP$49</f>
        <v>30</v>
      </c>
      <c r="BJ432" s="491">
        <f>$BP$113</f>
        <v>30</v>
      </c>
      <c r="BK432" s="491">
        <f>$BP$177</f>
        <v>30</v>
      </c>
      <c r="BL432" s="491">
        <f>$BP$241</f>
        <v>30</v>
      </c>
      <c r="BM432" s="491">
        <f>$BP$305</f>
        <v>30</v>
      </c>
      <c r="BN432" s="488">
        <f>$BP$369</f>
        <v>30</v>
      </c>
      <c r="BO432" s="492" t="str">
        <f t="shared" si="376"/>
        <v>EIOP</v>
      </c>
      <c r="BP432" s="492" t="str">
        <f>IF(ISNUMBER(BO432),ROUNDUP((BO432/'STUDENT PROFILE'!V45),0),BO432)</f>
        <v>EIOP</v>
      </c>
      <c r="BQ432" s="493" t="str">
        <f t="shared" si="377"/>
        <v>EIOP</v>
      </c>
      <c r="BR432" s="493" t="str">
        <f>IF(ISNUMBER(BP432),(SUM(BR49+BR113+BR177+BR241+BR305+BR369)/'STUDENT PROFILE'!V45),"EIOP")</f>
        <v>EIOP</v>
      </c>
      <c r="BS432" s="686"/>
      <c r="BT432" s="488">
        <f>'STUDENT PROFILE'!$A$45</f>
        <v>39</v>
      </c>
      <c r="BU432" s="511" t="str">
        <f>'STUDENT PROFILE'!$C$45</f>
        <v>Chanchal</v>
      </c>
      <c r="BV432" s="490">
        <f>'STUDENT PROFILE'!$D$45</f>
        <v>2757</v>
      </c>
      <c r="BW432" s="491">
        <f>$BY$49</f>
        <v>32</v>
      </c>
      <c r="BX432" s="491">
        <f>$BY$113</f>
        <v>40</v>
      </c>
      <c r="BY432" s="491">
        <f>$BY$177</f>
        <v>36</v>
      </c>
      <c r="BZ432" s="491">
        <f>$BY$241</f>
        <v>32</v>
      </c>
      <c r="CA432" s="491">
        <f>$BY$305</f>
        <v>40</v>
      </c>
      <c r="CB432" s="488">
        <f>$BY$369</f>
        <v>32</v>
      </c>
      <c r="CC432" s="492" t="str">
        <f t="shared" si="368"/>
        <v>EIOP</v>
      </c>
      <c r="CD432" s="492" t="str">
        <f>IF(ISNUMBER(CC432),ROUNDUP((CC432/'STUDENT PROFILE'!V45),0),CC432)</f>
        <v>EIOP</v>
      </c>
      <c r="CE432" s="493" t="str">
        <f t="shared" si="383"/>
        <v>EIOP</v>
      </c>
      <c r="CF432" s="496" t="str">
        <f>IF(ISNUMBER(CD432),(SUM(CA49+CA113+CA177+CA241+CA305+CA369)/'STUDENT PROFILE'!V45),"EIOP")</f>
        <v>EIOP</v>
      </c>
      <c r="CG432" s="686"/>
      <c r="CH432" s="498">
        <f>'STUDENT PROFILE'!$A$45</f>
        <v>39</v>
      </c>
      <c r="CI432" s="510" t="str">
        <f>'STUDENT PROFILE'!$C$45</f>
        <v>Chanchal</v>
      </c>
      <c r="CJ432" s="490">
        <f>'STUDENT PROFILE'!$D$45</f>
        <v>2757</v>
      </c>
      <c r="CK432" s="499">
        <f t="shared" si="380"/>
        <v>32</v>
      </c>
      <c r="CL432" s="491">
        <f>$CU$113</f>
        <v>34</v>
      </c>
      <c r="CM432" s="491">
        <f>$CU$177</f>
        <v>33</v>
      </c>
      <c r="CN432" s="491">
        <f>$CU$241</f>
        <v>31</v>
      </c>
      <c r="CO432" s="491">
        <f>$CU$305</f>
        <v>34</v>
      </c>
      <c r="CP432" s="488">
        <f>$CU$369</f>
        <v>32</v>
      </c>
      <c r="CQ432" s="492" t="str">
        <f t="shared" si="384"/>
        <v>EIOP</v>
      </c>
      <c r="CR432" s="492" t="str">
        <f>IF(ISNUMBER(CQ432),ROUNDUP((CQ432/'STUDENT PROFILE'!V45),0),CQ432)</f>
        <v>EIOP</v>
      </c>
      <c r="CS432" s="493" t="str">
        <f t="shared" si="381"/>
        <v>EIOP</v>
      </c>
      <c r="CT432" s="502">
        <f>ROUND(SUM(CF432,BR432,BD432,AP432,AB432,N432)/'STUDENT PROFILE'!V45,0)</f>
        <v>0</v>
      </c>
      <c r="CU432" s="503" t="e">
        <f t="shared" si="385"/>
        <v>#VALUE!</v>
      </c>
      <c r="CV432" s="503">
        <v>77</v>
      </c>
      <c r="CW432" s="503">
        <v>78</v>
      </c>
      <c r="CX432" s="540"/>
      <c r="CY432" s="504"/>
      <c r="CZ432" s="512"/>
      <c r="DA432" s="487"/>
      <c r="DB432" s="506"/>
      <c r="DC432" s="506"/>
      <c r="DD432" s="506"/>
      <c r="DE432" s="486"/>
      <c r="DF432" s="506"/>
      <c r="DG432" s="506"/>
      <c r="DH432" s="506"/>
      <c r="DI432" s="486"/>
      <c r="DJ432" s="486"/>
      <c r="DK432" s="486"/>
      <c r="DL432" s="486"/>
    </row>
    <row r="433" spans="1:116" ht="15" customHeight="1">
      <c r="A433" s="686"/>
      <c r="B433" s="488">
        <f>'STUDENT PROFILE'!$A$46</f>
        <v>40</v>
      </c>
      <c r="C433" s="510" t="str">
        <f>'STUDENT PROFILE'!$C$46</f>
        <v>Anil</v>
      </c>
      <c r="D433" s="490">
        <f>'STUDENT PROFILE'!$D$46</f>
        <v>2758</v>
      </c>
      <c r="E433" s="491">
        <f t="shared" si="370"/>
        <v>30</v>
      </c>
      <c r="F433" s="491">
        <f t="shared" si="371"/>
        <v>30</v>
      </c>
      <c r="G433" s="491">
        <f t="shared" si="372"/>
        <v>24</v>
      </c>
      <c r="H433" s="491">
        <f>$L$242</f>
        <v>24</v>
      </c>
      <c r="I433" s="491">
        <f>$L$306</f>
        <v>30</v>
      </c>
      <c r="J433" s="488">
        <f>$L$370</f>
        <v>30</v>
      </c>
      <c r="K433" s="492" t="str">
        <f t="shared" si="362"/>
        <v>EIOP</v>
      </c>
      <c r="L433" s="492" t="str">
        <f>IF(ISNUMBER(K433),ROUNDUP((K433/'STUDENT PROFILE'!V46),0),K433)</f>
        <v>EIOP</v>
      </c>
      <c r="M433" s="493" t="str">
        <f t="shared" si="363"/>
        <v>EIOP</v>
      </c>
      <c r="N433" s="494" t="str">
        <f>IF(ISNUMBER(L433),(SUM(N50+N114+N178+N242+N306+N370)/'STUDENT PROFILE'!V46),"EIOP")</f>
        <v>EIOP</v>
      </c>
      <c r="O433" s="728"/>
      <c r="P433" s="488">
        <f>'STUDENT PROFILE'!$A$46</f>
        <v>40</v>
      </c>
      <c r="Q433" s="510" t="str">
        <f>'STUDENT PROFILE'!$C$46</f>
        <v>Anil</v>
      </c>
      <c r="R433" s="490">
        <f>'STUDENT PROFILE'!$D$46</f>
        <v>2758</v>
      </c>
      <c r="S433" s="491">
        <f>$Z$50</f>
        <v>30</v>
      </c>
      <c r="T433" s="491">
        <f>$Z$114</f>
        <v>30</v>
      </c>
      <c r="U433" s="491">
        <f>$Z$178</f>
        <v>30</v>
      </c>
      <c r="V433" s="491">
        <f>$Z$242</f>
        <v>30</v>
      </c>
      <c r="W433" s="491">
        <f>$Z$306</f>
        <v>30</v>
      </c>
      <c r="X433" s="488">
        <f>$Z$370</f>
        <v>30</v>
      </c>
      <c r="Y433" s="492" t="str">
        <f t="shared" si="364"/>
        <v>EIOP</v>
      </c>
      <c r="Z433" s="495" t="str">
        <f>IF(ISNUMBER(Y433),ROUNDUP((Y433/'STUDENT PROFILE'!V46),0),Y433)</f>
        <v>EIOP</v>
      </c>
      <c r="AA433" s="493" t="str">
        <f t="shared" si="365"/>
        <v>EIOP</v>
      </c>
      <c r="AB433" s="494" t="str">
        <f>IF(ISNUMBER(Z433),(SUM(AB50+AB114+AB178+AB242+AB306+AB370)/'STUDENT PROFILE'!V46),"EIOP")</f>
        <v>EIOP</v>
      </c>
      <c r="AC433" s="686"/>
      <c r="AD433" s="488">
        <f>'STUDENT PROFILE'!$A$46</f>
        <v>40</v>
      </c>
      <c r="AE433" s="510" t="str">
        <f>'STUDENT PROFILE'!$C$46</f>
        <v>Anil</v>
      </c>
      <c r="AF433" s="490">
        <f>'STUDENT PROFILE'!$D$46</f>
        <v>2758</v>
      </c>
      <c r="AG433" s="491">
        <f>$AI$50</f>
        <v>32</v>
      </c>
      <c r="AH433" s="491">
        <f>$AI$114</f>
        <v>32</v>
      </c>
      <c r="AI433" s="491">
        <f>$AI$178</f>
        <v>32</v>
      </c>
      <c r="AJ433" s="491">
        <f>$AI$242</f>
        <v>32</v>
      </c>
      <c r="AK433" s="491">
        <f>$AI$306</f>
        <v>32</v>
      </c>
      <c r="AL433" s="488">
        <f>$AI$370</f>
        <v>32</v>
      </c>
      <c r="AM433" s="492" t="str">
        <f t="shared" si="366"/>
        <v>EIOP</v>
      </c>
      <c r="AN433" s="492" t="str">
        <f>IF(ISNUMBER(AM433),ROUND((AM433/'STUDENT PROFILE'!V46),1),AM433)</f>
        <v>EIOP</v>
      </c>
      <c r="AO433" s="493" t="str">
        <f t="shared" si="373"/>
        <v>EIOP</v>
      </c>
      <c r="AP433" s="496" t="str">
        <f>IF(ISNUMBER(AN433),(SUM(AK50+AK114+AK178+AK242+AK306+AK370)/'STUDENT PROFILE'!V46),"EIOP")</f>
        <v>EIOP</v>
      </c>
      <c r="AQ433" s="686"/>
      <c r="AR433" s="488">
        <f>'STUDENT PROFILE'!$A$46</f>
        <v>40</v>
      </c>
      <c r="AS433" s="510" t="str">
        <f>'STUDENT PROFILE'!$C$46</f>
        <v>Anil</v>
      </c>
      <c r="AT433" s="490">
        <f>'STUDENT PROFILE'!$D$46</f>
        <v>2758</v>
      </c>
      <c r="AU433" s="491">
        <f>$BB$50</f>
        <v>30</v>
      </c>
      <c r="AV433" s="491">
        <f>$BB$114</f>
        <v>30</v>
      </c>
      <c r="AW433" s="491">
        <f>$BB$178</f>
        <v>30</v>
      </c>
      <c r="AX433" s="491">
        <f>$BB$242</f>
        <v>30</v>
      </c>
      <c r="AY433" s="491">
        <f>$BB$306</f>
        <v>30</v>
      </c>
      <c r="AZ433" s="488">
        <f>$BB$370</f>
        <v>30</v>
      </c>
      <c r="BA433" s="492" t="str">
        <f t="shared" si="374"/>
        <v>EIOP</v>
      </c>
      <c r="BB433" s="492" t="str">
        <f>IF(ISNUMBER(BA433),ROUNDUP((BA433/'STUDENT PROFILE'!V46),0),BA433)</f>
        <v>EIOP</v>
      </c>
      <c r="BC433" s="493" t="str">
        <f t="shared" si="375"/>
        <v>EIOP</v>
      </c>
      <c r="BD433" s="493" t="str">
        <f>IF(ISNUMBER(BB433),(SUM(BD50+BD114+BD178+BD242+BD306+BD370)/'STUDENT PROFILE'!V46),"EIOP")</f>
        <v>EIOP</v>
      </c>
      <c r="BE433" s="686"/>
      <c r="BF433" s="488">
        <f>'STUDENT PROFILE'!$A$46</f>
        <v>40</v>
      </c>
      <c r="BG433" s="510" t="str">
        <f>'STUDENT PROFILE'!$C$46</f>
        <v>Anil</v>
      </c>
      <c r="BH433" s="490">
        <f>'STUDENT PROFILE'!$D$46</f>
        <v>2758</v>
      </c>
      <c r="BI433" s="491">
        <f>$BP$50</f>
        <v>30</v>
      </c>
      <c r="BJ433" s="491">
        <f>$BP$114</f>
        <v>30</v>
      </c>
      <c r="BK433" s="491">
        <f>$BP$178</f>
        <v>30</v>
      </c>
      <c r="BL433" s="491">
        <f>$BP$242</f>
        <v>30</v>
      </c>
      <c r="BM433" s="491">
        <f>$BP$306</f>
        <v>30</v>
      </c>
      <c r="BN433" s="488">
        <f>$BP$370</f>
        <v>30</v>
      </c>
      <c r="BO433" s="492" t="str">
        <f t="shared" si="376"/>
        <v>EIOP</v>
      </c>
      <c r="BP433" s="492" t="str">
        <f>IF(ISNUMBER(BO433),ROUNDUP((BO433/'STUDENT PROFILE'!V46),0),BO433)</f>
        <v>EIOP</v>
      </c>
      <c r="BQ433" s="493" t="str">
        <f t="shared" si="377"/>
        <v>EIOP</v>
      </c>
      <c r="BR433" s="493" t="str">
        <f>IF(ISNUMBER(BP433),(SUM(BR50+BR114+BR178+BR242+BR306+BR370)/'STUDENT PROFILE'!V46),"EIOP")</f>
        <v>EIOP</v>
      </c>
      <c r="BS433" s="686"/>
      <c r="BT433" s="488">
        <f>'STUDENT PROFILE'!$A$46</f>
        <v>40</v>
      </c>
      <c r="BU433" s="511" t="str">
        <f>'STUDENT PROFILE'!$C$46</f>
        <v>Anil</v>
      </c>
      <c r="BV433" s="490">
        <f>'STUDENT PROFILE'!$D$46</f>
        <v>2758</v>
      </c>
      <c r="BW433" s="491">
        <f>$BY$50</f>
        <v>32</v>
      </c>
      <c r="BX433" s="491">
        <f>$BY$114</f>
        <v>40</v>
      </c>
      <c r="BY433" s="491">
        <f>$BY$178</f>
        <v>36</v>
      </c>
      <c r="BZ433" s="491">
        <f>$BY$242</f>
        <v>32</v>
      </c>
      <c r="CA433" s="491">
        <f>$BY$306</f>
        <v>40</v>
      </c>
      <c r="CB433" s="488">
        <f>$BY$370</f>
        <v>32</v>
      </c>
      <c r="CC433" s="492" t="str">
        <f t="shared" si="368"/>
        <v>EIOP</v>
      </c>
      <c r="CD433" s="492" t="str">
        <f>IF(ISNUMBER(CC433),ROUNDUP((CC433/'STUDENT PROFILE'!V46),0),CC433)</f>
        <v>EIOP</v>
      </c>
      <c r="CE433" s="493" t="str">
        <f t="shared" si="383"/>
        <v>EIOP</v>
      </c>
      <c r="CF433" s="496" t="str">
        <f>IF(ISNUMBER(CD433),(SUM(CA50+CA114+CA178+CA242+CA306+CA370)/'STUDENT PROFILE'!V46),"EIOP")</f>
        <v>EIOP</v>
      </c>
      <c r="CG433" s="686"/>
      <c r="CH433" s="498">
        <f>'STUDENT PROFILE'!$A$46</f>
        <v>40</v>
      </c>
      <c r="CI433" s="510" t="str">
        <f>'STUDENT PROFILE'!$C$46</f>
        <v>Anil</v>
      </c>
      <c r="CJ433" s="490">
        <f>'STUDENT PROFILE'!$D$46</f>
        <v>2758</v>
      </c>
      <c r="CK433" s="499">
        <f t="shared" si="380"/>
        <v>32</v>
      </c>
      <c r="CL433" s="491">
        <f>$CU$114</f>
        <v>34</v>
      </c>
      <c r="CM433" s="491">
        <f>$CU$178</f>
        <v>33</v>
      </c>
      <c r="CN433" s="491">
        <f>$CU$242</f>
        <v>31</v>
      </c>
      <c r="CO433" s="491">
        <f>$CU$306</f>
        <v>34</v>
      </c>
      <c r="CP433" s="488">
        <f>$CU$370</f>
        <v>32</v>
      </c>
      <c r="CQ433" s="492" t="str">
        <f t="shared" si="384"/>
        <v>EIOP</v>
      </c>
      <c r="CR433" s="492" t="str">
        <f>IF(ISNUMBER(CQ433),ROUNDUP((CQ433/'STUDENT PROFILE'!V46),0),CQ433)</f>
        <v>EIOP</v>
      </c>
      <c r="CS433" s="493" t="str">
        <f t="shared" si="381"/>
        <v>EIOP</v>
      </c>
      <c r="CT433" s="502">
        <f>ROUND(SUM(CF433,BR433,BD433,AP433,AB433,N433)/'STUDENT PROFILE'!V46,0)</f>
        <v>0</v>
      </c>
      <c r="CU433" s="503" t="e">
        <f t="shared" si="385"/>
        <v>#VALUE!</v>
      </c>
      <c r="CV433" s="503">
        <v>79</v>
      </c>
      <c r="CW433" s="503">
        <v>80</v>
      </c>
      <c r="CX433" s="540"/>
      <c r="CY433" s="504"/>
      <c r="CZ433" s="512"/>
      <c r="DA433" s="487"/>
      <c r="DB433" s="506"/>
      <c r="DC433" s="506"/>
      <c r="DD433" s="506"/>
      <c r="DE433" s="486"/>
      <c r="DF433" s="506"/>
      <c r="DG433" s="506"/>
      <c r="DH433" s="506"/>
      <c r="DI433" s="486"/>
      <c r="DJ433" s="486"/>
      <c r="DK433" s="486"/>
      <c r="DL433" s="486"/>
    </row>
    <row r="434" spans="1:116" ht="15" customHeight="1">
      <c r="A434" s="686"/>
      <c r="B434" s="488">
        <f>'STUDENT PROFILE'!$A$47</f>
        <v>41</v>
      </c>
      <c r="C434" s="510" t="str">
        <f>'STUDENT PROFILE'!$C$47</f>
        <v>Ravi Kumar</v>
      </c>
      <c r="D434" s="490">
        <f>'STUDENT PROFILE'!$D$47</f>
        <v>2760</v>
      </c>
      <c r="E434" s="491">
        <f t="shared" si="370"/>
        <v>20</v>
      </c>
      <c r="F434" s="491">
        <f t="shared" si="371"/>
        <v>20</v>
      </c>
      <c r="G434" s="491">
        <f t="shared" si="372"/>
        <v>16</v>
      </c>
      <c r="H434" s="491">
        <f>$L$243</f>
        <v>16</v>
      </c>
      <c r="I434" s="491">
        <f>$L$307</f>
        <v>20</v>
      </c>
      <c r="J434" s="488">
        <f>$L$371</f>
        <v>20</v>
      </c>
      <c r="K434" s="492" t="str">
        <f t="shared" si="362"/>
        <v>EIOP</v>
      </c>
      <c r="L434" s="492" t="str">
        <f>IF(ISNUMBER(K434),ROUNDUP((K434/'STUDENT PROFILE'!V47),0),K434)</f>
        <v>EIOP</v>
      </c>
      <c r="M434" s="493" t="str">
        <f t="shared" si="363"/>
        <v>EIOP</v>
      </c>
      <c r="N434" s="494" t="str">
        <f>IF(ISNUMBER(L434),(SUM(N51+N115+N179+N243+N307+N371)/'STUDENT PROFILE'!V47),"EIOP")</f>
        <v>EIOP</v>
      </c>
      <c r="O434" s="728"/>
      <c r="P434" s="488">
        <f>'STUDENT PROFILE'!$A$47</f>
        <v>41</v>
      </c>
      <c r="Q434" s="510" t="str">
        <f>'STUDENT PROFILE'!$C$47</f>
        <v>Ravi Kumar</v>
      </c>
      <c r="R434" s="490">
        <f>'STUDENT PROFILE'!$D$47</f>
        <v>2760</v>
      </c>
      <c r="S434" s="491">
        <f>$Z$51</f>
        <v>20</v>
      </c>
      <c r="T434" s="491">
        <f>$Z$115</f>
        <v>20</v>
      </c>
      <c r="U434" s="491">
        <f>$Z$179</f>
        <v>20</v>
      </c>
      <c r="V434" s="491">
        <f>$Z$243</f>
        <v>20</v>
      </c>
      <c r="W434" s="491">
        <f>$Z$307</f>
        <v>20</v>
      </c>
      <c r="X434" s="488">
        <f>$Z$371</f>
        <v>20</v>
      </c>
      <c r="Y434" s="492" t="str">
        <f t="shared" si="364"/>
        <v>EIOP</v>
      </c>
      <c r="Z434" s="495" t="str">
        <f>IF(ISNUMBER(Y434),ROUNDUP((Y434/'STUDENT PROFILE'!V47),0),Y434)</f>
        <v>EIOP</v>
      </c>
      <c r="AA434" s="493" t="str">
        <f t="shared" si="365"/>
        <v>EIOP</v>
      </c>
      <c r="AB434" s="494" t="str">
        <f>IF(ISNUMBER(Z434),(SUM(AB51+AB115+AB179+AB243+AB307+AB371)/'STUDENT PROFILE'!V47),"EIOP")</f>
        <v>EIOP</v>
      </c>
      <c r="AC434" s="686"/>
      <c r="AD434" s="488">
        <f>'STUDENT PROFILE'!$A$47</f>
        <v>41</v>
      </c>
      <c r="AE434" s="510" t="str">
        <f>'STUDENT PROFILE'!$C$47</f>
        <v>Ravi Kumar</v>
      </c>
      <c r="AF434" s="490">
        <f>'STUDENT PROFILE'!$D$47</f>
        <v>2760</v>
      </c>
      <c r="AG434" s="491">
        <f>$AI$51</f>
        <v>20</v>
      </c>
      <c r="AH434" s="491">
        <f>$AI$115</f>
        <v>20</v>
      </c>
      <c r="AI434" s="491">
        <f>$AI$179</f>
        <v>20</v>
      </c>
      <c r="AJ434" s="491">
        <f>$AI$243</f>
        <v>20</v>
      </c>
      <c r="AK434" s="491">
        <f>$AI$307</f>
        <v>20</v>
      </c>
      <c r="AL434" s="488">
        <f>$AI$371</f>
        <v>20</v>
      </c>
      <c r="AM434" s="492" t="str">
        <f t="shared" si="366"/>
        <v>EIOP</v>
      </c>
      <c r="AN434" s="492" t="str">
        <f>IF(ISNUMBER(AM434),ROUND((AM434/'STUDENT PROFILE'!V47),1),AM434)</f>
        <v>EIOP</v>
      </c>
      <c r="AO434" s="493" t="str">
        <f t="shared" si="373"/>
        <v>EIOP</v>
      </c>
      <c r="AP434" s="496" t="str">
        <f>IF(ISNUMBER(AN434),(SUM(AK51+AK115+AK179+AK243+AK307+AK371)/'STUDENT PROFILE'!V47),"EIOP")</f>
        <v>EIOP</v>
      </c>
      <c r="AQ434" s="686"/>
      <c r="AR434" s="488">
        <f>'STUDENT PROFILE'!$A$47</f>
        <v>41</v>
      </c>
      <c r="AS434" s="510" t="str">
        <f>'STUDENT PROFILE'!$C$47</f>
        <v>Ravi Kumar</v>
      </c>
      <c r="AT434" s="490">
        <f>'STUDENT PROFILE'!$D$47</f>
        <v>2760</v>
      </c>
      <c r="AU434" s="491">
        <f>$BB$51</f>
        <v>20</v>
      </c>
      <c r="AV434" s="491">
        <f>$BB$115</f>
        <v>20</v>
      </c>
      <c r="AW434" s="491">
        <f>$BB$179</f>
        <v>20</v>
      </c>
      <c r="AX434" s="491">
        <f>$BB$243</f>
        <v>20</v>
      </c>
      <c r="AY434" s="491">
        <f>$BB$307</f>
        <v>20</v>
      </c>
      <c r="AZ434" s="488">
        <f>$BB$371</f>
        <v>20</v>
      </c>
      <c r="BA434" s="492" t="str">
        <f t="shared" si="374"/>
        <v>EIOP</v>
      </c>
      <c r="BB434" s="492" t="str">
        <f>IF(ISNUMBER(BA434),ROUNDUP((BA434/'STUDENT PROFILE'!V47),0),BA434)</f>
        <v>EIOP</v>
      </c>
      <c r="BC434" s="493" t="str">
        <f t="shared" si="375"/>
        <v>EIOP</v>
      </c>
      <c r="BD434" s="493" t="str">
        <f>IF(ISNUMBER(BB434),(SUM(BD51+BD115+BD179+BD243+BD307+BD371)/'STUDENT PROFILE'!V47),"EIOP")</f>
        <v>EIOP</v>
      </c>
      <c r="BE434" s="686"/>
      <c r="BF434" s="488">
        <f>'STUDENT PROFILE'!$A$47</f>
        <v>41</v>
      </c>
      <c r="BG434" s="510" t="str">
        <f>'STUDENT PROFILE'!$C$47</f>
        <v>Ravi Kumar</v>
      </c>
      <c r="BH434" s="490">
        <f>'STUDENT PROFILE'!$D$47</f>
        <v>2760</v>
      </c>
      <c r="BI434" s="491">
        <f>$BP$51</f>
        <v>20</v>
      </c>
      <c r="BJ434" s="491">
        <f>$BP$115</f>
        <v>20</v>
      </c>
      <c r="BK434" s="491">
        <f>$BP$179</f>
        <v>20</v>
      </c>
      <c r="BL434" s="491">
        <f>$BP$243</f>
        <v>20</v>
      </c>
      <c r="BM434" s="491">
        <f>$BP$307</f>
        <v>20</v>
      </c>
      <c r="BN434" s="488">
        <f>$BP$371</f>
        <v>20</v>
      </c>
      <c r="BO434" s="492" t="str">
        <f t="shared" si="376"/>
        <v>EIOP</v>
      </c>
      <c r="BP434" s="492" t="str">
        <f>IF(ISNUMBER(BO434),ROUNDUP((BO434/'STUDENT PROFILE'!V47),0),BO434)</f>
        <v>EIOP</v>
      </c>
      <c r="BQ434" s="493" t="str">
        <f t="shared" si="377"/>
        <v>EIOP</v>
      </c>
      <c r="BR434" s="493" t="str">
        <f>IF(ISNUMBER(BP434),(SUM(BR51+BR115+BR179+BR243+BR307+BR371)/'STUDENT PROFILE'!V47),"EIOP")</f>
        <v>EIOP</v>
      </c>
      <c r="BS434" s="686"/>
      <c r="BT434" s="488">
        <f>'STUDENT PROFILE'!$A$47</f>
        <v>41</v>
      </c>
      <c r="BU434" s="511" t="str">
        <f>'STUDENT PROFILE'!$C$47</f>
        <v>Ravi Kumar</v>
      </c>
      <c r="BV434" s="490">
        <f>'STUDENT PROFILE'!$D$47</f>
        <v>2760</v>
      </c>
      <c r="BW434" s="491">
        <f>$BY$51</f>
        <v>20</v>
      </c>
      <c r="BX434" s="491">
        <f>$BY$115</f>
        <v>25</v>
      </c>
      <c r="BY434" s="491">
        <f>$BY$179</f>
        <v>22</v>
      </c>
      <c r="BZ434" s="491">
        <f>$BY$243</f>
        <v>20</v>
      </c>
      <c r="CA434" s="491">
        <f>$BY$307</f>
        <v>25</v>
      </c>
      <c r="CB434" s="488">
        <f>$BY$371</f>
        <v>20</v>
      </c>
      <c r="CC434" s="492" t="str">
        <f t="shared" si="368"/>
        <v>EIOP</v>
      </c>
      <c r="CD434" s="492" t="str">
        <f>IF(ISNUMBER(CC434),ROUNDUP((CC434/'STUDENT PROFILE'!V47),0),CC434)</f>
        <v>EIOP</v>
      </c>
      <c r="CE434" s="493" t="str">
        <f t="shared" si="383"/>
        <v>EIOP</v>
      </c>
      <c r="CF434" s="496" t="str">
        <f>IF(ISNUMBER(CD434),(SUM(CA51+CA115+CA179+CA243+CA307+CA371)/'STUDENT PROFILE'!V47),"EIOP")</f>
        <v>EIOP</v>
      </c>
      <c r="CG434" s="686"/>
      <c r="CH434" s="498">
        <f>'STUDENT PROFILE'!$A$47</f>
        <v>41</v>
      </c>
      <c r="CI434" s="510" t="str">
        <f>'STUDENT PROFILE'!$C$47</f>
        <v>Ravi Kumar</v>
      </c>
      <c r="CJ434" s="490">
        <f>'STUDENT PROFILE'!$D$47</f>
        <v>2760</v>
      </c>
      <c r="CK434" s="499">
        <f t="shared" si="380"/>
        <v>20</v>
      </c>
      <c r="CL434" s="491">
        <f>$CU$115</f>
        <v>22</v>
      </c>
      <c r="CM434" s="491">
        <f>$CU$179</f>
        <v>21</v>
      </c>
      <c r="CN434" s="491">
        <f>$CU$243</f>
        <v>20</v>
      </c>
      <c r="CO434" s="491">
        <f>$CU$307</f>
        <v>22</v>
      </c>
      <c r="CP434" s="488">
        <f>$CU$371</f>
        <v>20</v>
      </c>
      <c r="CQ434" s="492" t="str">
        <f t="shared" si="384"/>
        <v>EIOP</v>
      </c>
      <c r="CR434" s="492" t="str">
        <f>IF(ISNUMBER(CQ434),ROUNDUP((CQ434/'STUDENT PROFILE'!V47),0),CQ434)</f>
        <v>EIOP</v>
      </c>
      <c r="CS434" s="493" t="str">
        <f t="shared" si="381"/>
        <v>EIOP</v>
      </c>
      <c r="CT434" s="502">
        <f>ROUND(SUM(CF434,BR434,BD434,AP434,AB434,N434)/'STUDENT PROFILE'!V47,0)</f>
        <v>0</v>
      </c>
      <c r="CU434" s="503" t="e">
        <f t="shared" si="385"/>
        <v>#VALUE!</v>
      </c>
      <c r="CV434" s="503">
        <v>81</v>
      </c>
      <c r="CW434" s="503">
        <v>82</v>
      </c>
      <c r="CX434" s="540"/>
      <c r="CY434" s="504"/>
      <c r="CZ434" s="512"/>
      <c r="DA434" s="487"/>
      <c r="DB434" s="506"/>
      <c r="DC434" s="506"/>
      <c r="DD434" s="506"/>
      <c r="DE434" s="486"/>
      <c r="DF434" s="506"/>
      <c r="DG434" s="506"/>
      <c r="DH434" s="506"/>
      <c r="DI434" s="486"/>
      <c r="DJ434" s="486"/>
      <c r="DK434" s="486"/>
      <c r="DL434" s="486"/>
    </row>
    <row r="435" spans="1:116" ht="15" customHeight="1">
      <c r="A435" s="686"/>
      <c r="B435" s="488">
        <f>'STUDENT PROFILE'!$A$48</f>
        <v>42</v>
      </c>
      <c r="C435" s="510" t="str">
        <f>'STUDENT PROFILE'!$C$48</f>
        <v>Manoj Kumar</v>
      </c>
      <c r="D435" s="490">
        <f>'STUDENT PROFILE'!$D$48</f>
        <v>2762</v>
      </c>
      <c r="E435" s="491">
        <f t="shared" si="370"/>
        <v>20</v>
      </c>
      <c r="F435" s="491">
        <f t="shared" si="371"/>
        <v>20</v>
      </c>
      <c r="G435" s="491">
        <f t="shared" si="372"/>
        <v>16</v>
      </c>
      <c r="H435" s="491">
        <f>$L$244</f>
        <v>16</v>
      </c>
      <c r="I435" s="491">
        <f>$L$308</f>
        <v>20</v>
      </c>
      <c r="J435" s="488">
        <f>$L$372</f>
        <v>20</v>
      </c>
      <c r="K435" s="492" t="str">
        <f t="shared" si="362"/>
        <v>EIOP</v>
      </c>
      <c r="L435" s="492" t="str">
        <f>IF(ISNUMBER(K435),ROUNDUP((K435/'STUDENT PROFILE'!V48),0),K435)</f>
        <v>EIOP</v>
      </c>
      <c r="M435" s="493" t="str">
        <f t="shared" si="363"/>
        <v>EIOP</v>
      </c>
      <c r="N435" s="494" t="str">
        <f>IF(ISNUMBER(L435),(SUM(N52+N116+N180+N244+N308+N372)/'STUDENT PROFILE'!V48),"EIOP")</f>
        <v>EIOP</v>
      </c>
      <c r="O435" s="728"/>
      <c r="P435" s="488">
        <f>'STUDENT PROFILE'!$A$48</f>
        <v>42</v>
      </c>
      <c r="Q435" s="510" t="str">
        <f>'STUDENT PROFILE'!$C$48</f>
        <v>Manoj Kumar</v>
      </c>
      <c r="R435" s="490">
        <f>'STUDENT PROFILE'!$D$48</f>
        <v>2762</v>
      </c>
      <c r="S435" s="491">
        <f>$Z$52</f>
        <v>20</v>
      </c>
      <c r="T435" s="491">
        <f>$Z$116</f>
        <v>20</v>
      </c>
      <c r="U435" s="491">
        <f>$Z$180</f>
        <v>20</v>
      </c>
      <c r="V435" s="491">
        <f>$Z$244</f>
        <v>20</v>
      </c>
      <c r="W435" s="491">
        <f>$Z$308</f>
        <v>20</v>
      </c>
      <c r="X435" s="488">
        <f>$Z$372</f>
        <v>20</v>
      </c>
      <c r="Y435" s="492" t="str">
        <f t="shared" si="364"/>
        <v>EIOP</v>
      </c>
      <c r="Z435" s="495" t="str">
        <f>IF(ISNUMBER(Y435),ROUNDUP((Y435/'STUDENT PROFILE'!V48),0),Y435)</f>
        <v>EIOP</v>
      </c>
      <c r="AA435" s="493" t="str">
        <f t="shared" si="365"/>
        <v>EIOP</v>
      </c>
      <c r="AB435" s="494" t="str">
        <f>IF(ISNUMBER(Z435),(SUM(AB52+AB116+AB180+AB244+AB308+AB372)/'STUDENT PROFILE'!V48),"EIOP")</f>
        <v>EIOP</v>
      </c>
      <c r="AC435" s="686"/>
      <c r="AD435" s="488">
        <f>'STUDENT PROFILE'!$A$48</f>
        <v>42</v>
      </c>
      <c r="AE435" s="510" t="str">
        <f>'STUDENT PROFILE'!$C$48</f>
        <v>Manoj Kumar</v>
      </c>
      <c r="AF435" s="490">
        <f>'STUDENT PROFILE'!$D$48</f>
        <v>2762</v>
      </c>
      <c r="AG435" s="491">
        <f>$AI$52</f>
        <v>20</v>
      </c>
      <c r="AH435" s="491">
        <f>$AI$116</f>
        <v>20</v>
      </c>
      <c r="AI435" s="491">
        <f>$AI$180</f>
        <v>20</v>
      </c>
      <c r="AJ435" s="491">
        <f>$AI$244</f>
        <v>20</v>
      </c>
      <c r="AK435" s="491">
        <f>$AI$308</f>
        <v>20</v>
      </c>
      <c r="AL435" s="488">
        <f>$AI$372</f>
        <v>20</v>
      </c>
      <c r="AM435" s="492" t="str">
        <f t="shared" si="366"/>
        <v>EIOP</v>
      </c>
      <c r="AN435" s="492" t="str">
        <f>IF(ISNUMBER(AM435),ROUND((AM435/'STUDENT PROFILE'!V48),1),AM435)</f>
        <v>EIOP</v>
      </c>
      <c r="AO435" s="493" t="str">
        <f t="shared" si="373"/>
        <v>EIOP</v>
      </c>
      <c r="AP435" s="496" t="str">
        <f>IF(ISNUMBER(AN435),(SUM(AK52+AK116+AK180+AK244+AK308+AK372)/'STUDENT PROFILE'!V48),"EIOP")</f>
        <v>EIOP</v>
      </c>
      <c r="AQ435" s="686"/>
      <c r="AR435" s="488">
        <f>'STUDENT PROFILE'!$A$48</f>
        <v>42</v>
      </c>
      <c r="AS435" s="510" t="str">
        <f>'STUDENT PROFILE'!$C$48</f>
        <v>Manoj Kumar</v>
      </c>
      <c r="AT435" s="490">
        <f>'STUDENT PROFILE'!$D$48</f>
        <v>2762</v>
      </c>
      <c r="AU435" s="491">
        <f>$BB$52</f>
        <v>20</v>
      </c>
      <c r="AV435" s="491">
        <f>$BB$116</f>
        <v>20</v>
      </c>
      <c r="AW435" s="491">
        <f>$BB$180</f>
        <v>20</v>
      </c>
      <c r="AX435" s="491">
        <f>$BB$244</f>
        <v>20</v>
      </c>
      <c r="AY435" s="491">
        <f>$BB$308</f>
        <v>20</v>
      </c>
      <c r="AZ435" s="488">
        <f>$BB$372</f>
        <v>20</v>
      </c>
      <c r="BA435" s="492" t="str">
        <f t="shared" si="374"/>
        <v>EIOP</v>
      </c>
      <c r="BB435" s="492" t="str">
        <f>IF(ISNUMBER(BA435),ROUNDUP((BA435/'STUDENT PROFILE'!V48),0),BA435)</f>
        <v>EIOP</v>
      </c>
      <c r="BC435" s="493" t="str">
        <f t="shared" si="375"/>
        <v>EIOP</v>
      </c>
      <c r="BD435" s="493" t="str">
        <f>IF(ISNUMBER(BB435),(SUM(BD52+BD116+BD180+BD244+BD308+BD372)/'STUDENT PROFILE'!V48),"EIOP")</f>
        <v>EIOP</v>
      </c>
      <c r="BE435" s="686"/>
      <c r="BF435" s="488">
        <f>'STUDENT PROFILE'!$A$48</f>
        <v>42</v>
      </c>
      <c r="BG435" s="510" t="str">
        <f>'STUDENT PROFILE'!$C$48</f>
        <v>Manoj Kumar</v>
      </c>
      <c r="BH435" s="490">
        <f>'STUDENT PROFILE'!$D$48</f>
        <v>2762</v>
      </c>
      <c r="BI435" s="491">
        <f>$BP$52</f>
        <v>20</v>
      </c>
      <c r="BJ435" s="491">
        <f>$BP$116</f>
        <v>20</v>
      </c>
      <c r="BK435" s="491">
        <f>$BP$180</f>
        <v>20</v>
      </c>
      <c r="BL435" s="491">
        <f>$BP$244</f>
        <v>20</v>
      </c>
      <c r="BM435" s="491">
        <f>$BP$308</f>
        <v>20</v>
      </c>
      <c r="BN435" s="488">
        <f>$BP$372</f>
        <v>20</v>
      </c>
      <c r="BO435" s="492" t="str">
        <f t="shared" si="376"/>
        <v>EIOP</v>
      </c>
      <c r="BP435" s="492" t="str">
        <f>IF(ISNUMBER(BO435),ROUNDUP((BO435/'STUDENT PROFILE'!V48),0),BO435)</f>
        <v>EIOP</v>
      </c>
      <c r="BQ435" s="493" t="str">
        <f t="shared" si="377"/>
        <v>EIOP</v>
      </c>
      <c r="BR435" s="493" t="str">
        <f>IF(ISNUMBER(BP435),(SUM(BR52+BR116+BR180+BR244+BR308+BR372)/'STUDENT PROFILE'!V48),"EIOP")</f>
        <v>EIOP</v>
      </c>
      <c r="BS435" s="686"/>
      <c r="BT435" s="488">
        <f>'STUDENT PROFILE'!$A$48</f>
        <v>42</v>
      </c>
      <c r="BU435" s="511" t="str">
        <f>'STUDENT PROFILE'!$C$48</f>
        <v>Manoj Kumar</v>
      </c>
      <c r="BV435" s="490">
        <f>'STUDENT PROFILE'!$D$48</f>
        <v>2762</v>
      </c>
      <c r="BW435" s="491">
        <f>$BY$52</f>
        <v>20</v>
      </c>
      <c r="BX435" s="491">
        <f>$BY$116</f>
        <v>25</v>
      </c>
      <c r="BY435" s="491">
        <f>$BY$180</f>
        <v>22</v>
      </c>
      <c r="BZ435" s="491">
        <f>$BY$244</f>
        <v>20</v>
      </c>
      <c r="CA435" s="491">
        <f>$BY$308</f>
        <v>25</v>
      </c>
      <c r="CB435" s="488">
        <f>$BY$372</f>
        <v>20</v>
      </c>
      <c r="CC435" s="492" t="str">
        <f t="shared" si="368"/>
        <v>EIOP</v>
      </c>
      <c r="CD435" s="492" t="str">
        <f>IF(ISNUMBER(CC435),ROUNDUP((CC435/'STUDENT PROFILE'!V48),0),CC435)</f>
        <v>EIOP</v>
      </c>
      <c r="CE435" s="493" t="str">
        <f t="shared" si="383"/>
        <v>EIOP</v>
      </c>
      <c r="CF435" s="496" t="str">
        <f>IF(ISNUMBER(CD435),(SUM(CA52+CA116+CA180+CA244+CA308+CA372)/'STUDENT PROFILE'!V48),"EIOP")</f>
        <v>EIOP</v>
      </c>
      <c r="CG435" s="686"/>
      <c r="CH435" s="498">
        <f>'STUDENT PROFILE'!$A$48</f>
        <v>42</v>
      </c>
      <c r="CI435" s="510" t="str">
        <f>'STUDENT PROFILE'!$C$48</f>
        <v>Manoj Kumar</v>
      </c>
      <c r="CJ435" s="490">
        <f>'STUDENT PROFILE'!$D$48</f>
        <v>2762</v>
      </c>
      <c r="CK435" s="499">
        <f t="shared" si="380"/>
        <v>20</v>
      </c>
      <c r="CL435" s="491">
        <f>$CU$116</f>
        <v>22</v>
      </c>
      <c r="CM435" s="491">
        <f>$CU$180</f>
        <v>21</v>
      </c>
      <c r="CN435" s="491">
        <f>$CU$244</f>
        <v>20</v>
      </c>
      <c r="CO435" s="491">
        <f>$CU$308</f>
        <v>22</v>
      </c>
      <c r="CP435" s="488">
        <f>$CU$372</f>
        <v>20</v>
      </c>
      <c r="CQ435" s="492" t="str">
        <f t="shared" si="384"/>
        <v>EIOP</v>
      </c>
      <c r="CR435" s="492" t="str">
        <f>IF(ISNUMBER(CQ435),ROUNDUP((CQ435/'STUDENT PROFILE'!V48),0),CQ435)</f>
        <v>EIOP</v>
      </c>
      <c r="CS435" s="493" t="str">
        <f t="shared" si="381"/>
        <v>EIOP</v>
      </c>
      <c r="CT435" s="502">
        <f>ROUND(SUM(CF435,BR435,BD435,AP435,AB435,N435)/'STUDENT PROFILE'!V48,0)</f>
        <v>0</v>
      </c>
      <c r="CU435" s="503" t="e">
        <f t="shared" si="385"/>
        <v>#VALUE!</v>
      </c>
      <c r="CV435" s="503">
        <v>83</v>
      </c>
      <c r="CW435" s="503">
        <v>84</v>
      </c>
      <c r="CX435" s="540"/>
      <c r="CY435" s="504"/>
      <c r="CZ435" s="512"/>
      <c r="DA435" s="487"/>
      <c r="DB435" s="506"/>
      <c r="DC435" s="506"/>
      <c r="DD435" s="506"/>
      <c r="DE435" s="486"/>
      <c r="DF435" s="506"/>
      <c r="DG435" s="506"/>
      <c r="DH435" s="506"/>
      <c r="DI435" s="486"/>
      <c r="DJ435" s="486"/>
      <c r="DK435" s="486"/>
      <c r="DL435" s="486"/>
    </row>
    <row r="436" spans="1:116" ht="15" customHeight="1">
      <c r="A436" s="686"/>
      <c r="B436" s="488">
        <f>'STUDENT PROFILE'!$A$49</f>
        <v>43</v>
      </c>
      <c r="C436" s="510" t="str">
        <f>'STUDENT PROFILE'!$C$49</f>
        <v>Nikesh</v>
      </c>
      <c r="D436" s="490">
        <f>'STUDENT PROFILE'!$D$49</f>
        <v>2763</v>
      </c>
      <c r="E436" s="491">
        <f t="shared" si="370"/>
        <v>20</v>
      </c>
      <c r="F436" s="491">
        <f t="shared" si="371"/>
        <v>20</v>
      </c>
      <c r="G436" s="491">
        <f t="shared" si="372"/>
        <v>16</v>
      </c>
      <c r="H436" s="491">
        <f>$L$245</f>
        <v>16</v>
      </c>
      <c r="I436" s="491">
        <f>$L$309</f>
        <v>20</v>
      </c>
      <c r="J436" s="488">
        <f>$L$373</f>
        <v>20</v>
      </c>
      <c r="K436" s="492" t="str">
        <f t="shared" si="362"/>
        <v>EIOP</v>
      </c>
      <c r="L436" s="492" t="str">
        <f>IF(ISNUMBER(K436),ROUNDUP((K436/'STUDENT PROFILE'!V49),0),K436)</f>
        <v>EIOP</v>
      </c>
      <c r="M436" s="493" t="str">
        <f t="shared" si="363"/>
        <v>EIOP</v>
      </c>
      <c r="N436" s="494" t="str">
        <f>IF(ISNUMBER(L436),(SUM(N53+N117+N181+N245+N309+N373)/'STUDENT PROFILE'!V49),"EIOP")</f>
        <v>EIOP</v>
      </c>
      <c r="O436" s="728"/>
      <c r="P436" s="488">
        <f>'STUDENT PROFILE'!$A$49</f>
        <v>43</v>
      </c>
      <c r="Q436" s="510" t="str">
        <f>'STUDENT PROFILE'!$C$49</f>
        <v>Nikesh</v>
      </c>
      <c r="R436" s="490">
        <f>'STUDENT PROFILE'!$D$49</f>
        <v>2763</v>
      </c>
      <c r="S436" s="491">
        <f>$Z$53</f>
        <v>20</v>
      </c>
      <c r="T436" s="491">
        <f>$Z$117</f>
        <v>20</v>
      </c>
      <c r="U436" s="491">
        <f>$Z$181</f>
        <v>20</v>
      </c>
      <c r="V436" s="491">
        <f>$Z$245</f>
        <v>20</v>
      </c>
      <c r="W436" s="491">
        <f>$Z$309</f>
        <v>20</v>
      </c>
      <c r="X436" s="488">
        <f>$Z$373</f>
        <v>20</v>
      </c>
      <c r="Y436" s="492" t="str">
        <f t="shared" si="364"/>
        <v>EIOP</v>
      </c>
      <c r="Z436" s="495" t="str">
        <f>IF(ISNUMBER(Y436),ROUNDUP((Y436/'STUDENT PROFILE'!V49),0),Y436)</f>
        <v>EIOP</v>
      </c>
      <c r="AA436" s="493" t="str">
        <f t="shared" si="365"/>
        <v>EIOP</v>
      </c>
      <c r="AB436" s="494" t="str">
        <f>IF(ISNUMBER(Z436),(SUM(AB53+AB117+AB181+AB245+AB309+AB373)/'STUDENT PROFILE'!V49),"EIOP")</f>
        <v>EIOP</v>
      </c>
      <c r="AC436" s="686"/>
      <c r="AD436" s="488">
        <f>'STUDENT PROFILE'!$A$49</f>
        <v>43</v>
      </c>
      <c r="AE436" s="510" t="str">
        <f>'STUDENT PROFILE'!$C$49</f>
        <v>Nikesh</v>
      </c>
      <c r="AF436" s="490">
        <f>'STUDENT PROFILE'!$D$49</f>
        <v>2763</v>
      </c>
      <c r="AG436" s="491">
        <f>$AI$53</f>
        <v>20</v>
      </c>
      <c r="AH436" s="491">
        <f>$AI$117</f>
        <v>20</v>
      </c>
      <c r="AI436" s="491">
        <f>$AI$181</f>
        <v>20</v>
      </c>
      <c r="AJ436" s="491">
        <f>$AI$245</f>
        <v>20</v>
      </c>
      <c r="AK436" s="491">
        <f>$AI$309</f>
        <v>20</v>
      </c>
      <c r="AL436" s="488">
        <f>$AI$373</f>
        <v>20</v>
      </c>
      <c r="AM436" s="492" t="str">
        <f t="shared" si="366"/>
        <v>EIOP</v>
      </c>
      <c r="AN436" s="492" t="str">
        <f>IF(ISNUMBER(AM436),ROUND((AM436/'STUDENT PROFILE'!V49),1),AM436)</f>
        <v>EIOP</v>
      </c>
      <c r="AO436" s="493" t="str">
        <f t="shared" si="373"/>
        <v>EIOP</v>
      </c>
      <c r="AP436" s="496" t="str">
        <f>IF(ISNUMBER(AN436),(SUM(AK53+AK117+AK181+AK245+AK309+AK373)/'STUDENT PROFILE'!V49),"EIOP")</f>
        <v>EIOP</v>
      </c>
      <c r="AQ436" s="686"/>
      <c r="AR436" s="488">
        <f>'STUDENT PROFILE'!$A$49</f>
        <v>43</v>
      </c>
      <c r="AS436" s="510" t="str">
        <f>'STUDENT PROFILE'!$C$49</f>
        <v>Nikesh</v>
      </c>
      <c r="AT436" s="490">
        <f>'STUDENT PROFILE'!$D$49</f>
        <v>2763</v>
      </c>
      <c r="AU436" s="491">
        <f>$BB$53</f>
        <v>20</v>
      </c>
      <c r="AV436" s="491">
        <f>$BB$117</f>
        <v>20</v>
      </c>
      <c r="AW436" s="491">
        <f>$BB$181</f>
        <v>20</v>
      </c>
      <c r="AX436" s="491">
        <f>$BB$245</f>
        <v>20</v>
      </c>
      <c r="AY436" s="491">
        <f>$BB$309</f>
        <v>20</v>
      </c>
      <c r="AZ436" s="488">
        <f>$BB$373</f>
        <v>20</v>
      </c>
      <c r="BA436" s="492" t="str">
        <f t="shared" si="374"/>
        <v>EIOP</v>
      </c>
      <c r="BB436" s="492" t="str">
        <f>IF(ISNUMBER(BA436),ROUNDUP((BA436/'STUDENT PROFILE'!V49),0),BA436)</f>
        <v>EIOP</v>
      </c>
      <c r="BC436" s="493" t="str">
        <f t="shared" si="375"/>
        <v>EIOP</v>
      </c>
      <c r="BD436" s="493" t="str">
        <f>IF(ISNUMBER(BB436),(SUM(BD53+BD117+BD181+BD245+BD309+BD373)/'STUDENT PROFILE'!V49),"EIOP")</f>
        <v>EIOP</v>
      </c>
      <c r="BE436" s="686"/>
      <c r="BF436" s="488">
        <f>'STUDENT PROFILE'!$A$49</f>
        <v>43</v>
      </c>
      <c r="BG436" s="510" t="str">
        <f>'STUDENT PROFILE'!$C$49</f>
        <v>Nikesh</v>
      </c>
      <c r="BH436" s="490">
        <f>'STUDENT PROFILE'!$D$49</f>
        <v>2763</v>
      </c>
      <c r="BI436" s="491">
        <f>$BP$53</f>
        <v>20</v>
      </c>
      <c r="BJ436" s="491">
        <f>$BP$117</f>
        <v>20</v>
      </c>
      <c r="BK436" s="491">
        <f>$BP$181</f>
        <v>20</v>
      </c>
      <c r="BL436" s="491">
        <f>$BP$245</f>
        <v>20</v>
      </c>
      <c r="BM436" s="491">
        <f>$BP$309</f>
        <v>20</v>
      </c>
      <c r="BN436" s="488">
        <f>$BP$373</f>
        <v>20</v>
      </c>
      <c r="BO436" s="492" t="str">
        <f t="shared" si="376"/>
        <v>EIOP</v>
      </c>
      <c r="BP436" s="492" t="str">
        <f>IF(ISNUMBER(BO436),ROUNDUP((BO436/'STUDENT PROFILE'!V49),0),BO436)</f>
        <v>EIOP</v>
      </c>
      <c r="BQ436" s="493" t="str">
        <f t="shared" si="377"/>
        <v>EIOP</v>
      </c>
      <c r="BR436" s="493" t="str">
        <f>IF(ISNUMBER(BP436),(SUM(BR53+BR117+BR181+BR245+BR309+BR373)/'STUDENT PROFILE'!V49),"EIOP")</f>
        <v>EIOP</v>
      </c>
      <c r="BS436" s="686"/>
      <c r="BT436" s="488">
        <f>'STUDENT PROFILE'!$A$49</f>
        <v>43</v>
      </c>
      <c r="BU436" s="511" t="str">
        <f>'STUDENT PROFILE'!$C$49</f>
        <v>Nikesh</v>
      </c>
      <c r="BV436" s="490">
        <f>'STUDENT PROFILE'!$D$49</f>
        <v>2763</v>
      </c>
      <c r="BW436" s="491">
        <f>$BY$53</f>
        <v>20</v>
      </c>
      <c r="BX436" s="491">
        <f>$BY$117</f>
        <v>25</v>
      </c>
      <c r="BY436" s="491">
        <f>$BY$181</f>
        <v>22</v>
      </c>
      <c r="BZ436" s="491">
        <f>$BY$245</f>
        <v>20</v>
      </c>
      <c r="CA436" s="491">
        <f>$BY$309</f>
        <v>25</v>
      </c>
      <c r="CB436" s="488">
        <f>$BY$373</f>
        <v>20</v>
      </c>
      <c r="CC436" s="492" t="str">
        <f t="shared" si="368"/>
        <v>EIOP</v>
      </c>
      <c r="CD436" s="492" t="str">
        <f>IF(ISNUMBER(CC436),ROUNDUP((CC436/'STUDENT PROFILE'!V49),0),CC436)</f>
        <v>EIOP</v>
      </c>
      <c r="CE436" s="493" t="str">
        <f t="shared" si="383"/>
        <v>EIOP</v>
      </c>
      <c r="CF436" s="496" t="str">
        <f>IF(ISNUMBER(CD436),(SUM(CA53+CA117+CA181+CA245+CA309+CA373)/'STUDENT PROFILE'!V49),"EIOP")</f>
        <v>EIOP</v>
      </c>
      <c r="CG436" s="686"/>
      <c r="CH436" s="498">
        <f>'STUDENT PROFILE'!$A$49</f>
        <v>43</v>
      </c>
      <c r="CI436" s="510" t="str">
        <f>'STUDENT PROFILE'!$C$49</f>
        <v>Nikesh</v>
      </c>
      <c r="CJ436" s="490">
        <f>'STUDENT PROFILE'!$D$49</f>
        <v>2763</v>
      </c>
      <c r="CK436" s="499">
        <f t="shared" si="380"/>
        <v>20</v>
      </c>
      <c r="CL436" s="491">
        <f>$CU$117</f>
        <v>22</v>
      </c>
      <c r="CM436" s="491">
        <f>$CU$181</f>
        <v>21</v>
      </c>
      <c r="CN436" s="491">
        <f>$CU$245</f>
        <v>20</v>
      </c>
      <c r="CO436" s="491">
        <f>$CU$309</f>
        <v>22</v>
      </c>
      <c r="CP436" s="488">
        <f>$CU$373</f>
        <v>20</v>
      </c>
      <c r="CQ436" s="492" t="str">
        <f t="shared" si="384"/>
        <v>EIOP</v>
      </c>
      <c r="CR436" s="492" t="str">
        <f>IF(ISNUMBER(CQ436),ROUNDUP((CQ436/'STUDENT PROFILE'!V49),0),CQ436)</f>
        <v>EIOP</v>
      </c>
      <c r="CS436" s="493" t="str">
        <f t="shared" si="381"/>
        <v>EIOP</v>
      </c>
      <c r="CT436" s="502">
        <f>ROUND(SUM(CF436,BR436,BD436,AP436,AB436,N436)/'STUDENT PROFILE'!V49,0)</f>
        <v>0</v>
      </c>
      <c r="CU436" s="503" t="e">
        <f t="shared" si="385"/>
        <v>#VALUE!</v>
      </c>
      <c r="CV436" s="503">
        <v>85</v>
      </c>
      <c r="CW436" s="503">
        <v>86</v>
      </c>
      <c r="CX436" s="540"/>
      <c r="CY436" s="504"/>
      <c r="CZ436" s="512"/>
      <c r="DA436" s="487"/>
      <c r="DB436" s="506"/>
      <c r="DC436" s="506"/>
      <c r="DD436" s="506"/>
      <c r="DE436" s="486"/>
      <c r="DF436" s="506"/>
      <c r="DG436" s="506"/>
      <c r="DH436" s="506"/>
      <c r="DI436" s="486"/>
      <c r="DJ436" s="486"/>
      <c r="DK436" s="486"/>
      <c r="DL436" s="486"/>
    </row>
    <row r="437" spans="1:116" ht="15" customHeight="1">
      <c r="A437" s="686"/>
      <c r="B437" s="488">
        <f>'STUDENT PROFILE'!$A$50</f>
        <v>44</v>
      </c>
      <c r="C437" s="510" t="str">
        <f>'STUDENT PROFILE'!$C$50</f>
        <v>Ankita</v>
      </c>
      <c r="D437" s="490">
        <f>'STUDENT PROFILE'!$D$50</f>
        <v>2765</v>
      </c>
      <c r="E437" s="491">
        <f t="shared" si="370"/>
        <v>20</v>
      </c>
      <c r="F437" s="491">
        <f t="shared" si="371"/>
        <v>20</v>
      </c>
      <c r="G437" s="491">
        <f t="shared" si="372"/>
        <v>16</v>
      </c>
      <c r="H437" s="491">
        <f>$L$246</f>
        <v>16</v>
      </c>
      <c r="I437" s="491">
        <f>$L$310</f>
        <v>20</v>
      </c>
      <c r="J437" s="488">
        <f>$L$374</f>
        <v>20</v>
      </c>
      <c r="K437" s="492" t="str">
        <f t="shared" si="362"/>
        <v>EIOP</v>
      </c>
      <c r="L437" s="492" t="str">
        <f>IF(ISNUMBER(K437),ROUNDUP((K437/'STUDENT PROFILE'!V50),0),K437)</f>
        <v>EIOP</v>
      </c>
      <c r="M437" s="493" t="str">
        <f t="shared" si="363"/>
        <v>EIOP</v>
      </c>
      <c r="N437" s="494" t="str">
        <f>IF(ISNUMBER(L437),(SUM(N54+N118+N182+N246+N310+N374)/'STUDENT PROFILE'!V50),"EIOP")</f>
        <v>EIOP</v>
      </c>
      <c r="O437" s="728"/>
      <c r="P437" s="488">
        <f>'STUDENT PROFILE'!$A$50</f>
        <v>44</v>
      </c>
      <c r="Q437" s="510" t="str">
        <f>'STUDENT PROFILE'!$C$50</f>
        <v>Ankita</v>
      </c>
      <c r="R437" s="490">
        <f>'STUDENT PROFILE'!$D$50</f>
        <v>2765</v>
      </c>
      <c r="S437" s="491">
        <f>$Z$54</f>
        <v>20</v>
      </c>
      <c r="T437" s="491">
        <f>$Z$118</f>
        <v>20</v>
      </c>
      <c r="U437" s="491">
        <f>$Z$182</f>
        <v>20</v>
      </c>
      <c r="V437" s="491">
        <f>$Z$246</f>
        <v>20</v>
      </c>
      <c r="W437" s="491">
        <f>$Z$310</f>
        <v>20</v>
      </c>
      <c r="X437" s="488">
        <f>$Z$374</f>
        <v>20</v>
      </c>
      <c r="Y437" s="492" t="str">
        <f t="shared" si="364"/>
        <v>EIOP</v>
      </c>
      <c r="Z437" s="495" t="str">
        <f>IF(ISNUMBER(Y437),ROUNDUP((Y437/'STUDENT PROFILE'!V50),0),Y437)</f>
        <v>EIOP</v>
      </c>
      <c r="AA437" s="493" t="str">
        <f t="shared" si="365"/>
        <v>EIOP</v>
      </c>
      <c r="AB437" s="494" t="str">
        <f>IF(ISNUMBER(Z437),(SUM(AB54+AB118+AB182+AB246+AB310+AB374)/'STUDENT PROFILE'!V50),"EIOP")</f>
        <v>EIOP</v>
      </c>
      <c r="AC437" s="686"/>
      <c r="AD437" s="488">
        <f>'STUDENT PROFILE'!$A$50</f>
        <v>44</v>
      </c>
      <c r="AE437" s="510" t="str">
        <f>'STUDENT PROFILE'!$C$50</f>
        <v>Ankita</v>
      </c>
      <c r="AF437" s="490">
        <f>'STUDENT PROFILE'!$D$50</f>
        <v>2765</v>
      </c>
      <c r="AG437" s="491">
        <f>$AI$54</f>
        <v>20</v>
      </c>
      <c r="AH437" s="491">
        <f>$AI$118</f>
        <v>20</v>
      </c>
      <c r="AI437" s="491">
        <f>$AI$182</f>
        <v>20</v>
      </c>
      <c r="AJ437" s="491">
        <f>$AI$246</f>
        <v>20</v>
      </c>
      <c r="AK437" s="491">
        <f>$AI$310</f>
        <v>20</v>
      </c>
      <c r="AL437" s="488">
        <f>$AI$374</f>
        <v>20</v>
      </c>
      <c r="AM437" s="492" t="str">
        <f t="shared" si="366"/>
        <v>EIOP</v>
      </c>
      <c r="AN437" s="492" t="str">
        <f>IF(ISNUMBER(AM437),ROUND((AM437/'STUDENT PROFILE'!V50),1),AM437)</f>
        <v>EIOP</v>
      </c>
      <c r="AO437" s="493" t="str">
        <f t="shared" si="373"/>
        <v>EIOP</v>
      </c>
      <c r="AP437" s="496" t="str">
        <f>IF(ISNUMBER(AN437),(SUM(AK54+AK118+AK182+AK246+AK310+AK374)/'STUDENT PROFILE'!V50),"EIOP")</f>
        <v>EIOP</v>
      </c>
      <c r="AQ437" s="686"/>
      <c r="AR437" s="488">
        <f>'STUDENT PROFILE'!$A$50</f>
        <v>44</v>
      </c>
      <c r="AS437" s="510" t="str">
        <f>'STUDENT PROFILE'!$C$50</f>
        <v>Ankita</v>
      </c>
      <c r="AT437" s="490">
        <f>'STUDENT PROFILE'!$D$50</f>
        <v>2765</v>
      </c>
      <c r="AU437" s="491">
        <f>$BB$54</f>
        <v>20</v>
      </c>
      <c r="AV437" s="491">
        <f>$BB$118</f>
        <v>20</v>
      </c>
      <c r="AW437" s="491">
        <f>$BB$182</f>
        <v>20</v>
      </c>
      <c r="AX437" s="491">
        <f>$BB$246</f>
        <v>20</v>
      </c>
      <c r="AY437" s="491">
        <f>$BB$310</f>
        <v>20</v>
      </c>
      <c r="AZ437" s="488">
        <f>$BB$374</f>
        <v>20</v>
      </c>
      <c r="BA437" s="492" t="str">
        <f t="shared" si="374"/>
        <v>EIOP</v>
      </c>
      <c r="BB437" s="492" t="str">
        <f>IF(ISNUMBER(BA437),ROUNDUP((BA437/'STUDENT PROFILE'!V50),0),BA437)</f>
        <v>EIOP</v>
      </c>
      <c r="BC437" s="493" t="str">
        <f t="shared" si="375"/>
        <v>EIOP</v>
      </c>
      <c r="BD437" s="493" t="str">
        <f>IF(ISNUMBER(BB437),(SUM(BD54+BD118+BD182+BD246+BD310+BD374)/'STUDENT PROFILE'!V50),"EIOP")</f>
        <v>EIOP</v>
      </c>
      <c r="BE437" s="686"/>
      <c r="BF437" s="488">
        <f>'STUDENT PROFILE'!$A$50</f>
        <v>44</v>
      </c>
      <c r="BG437" s="510" t="str">
        <f>'STUDENT PROFILE'!$C$50</f>
        <v>Ankita</v>
      </c>
      <c r="BH437" s="490">
        <f>'STUDENT PROFILE'!$D$50</f>
        <v>2765</v>
      </c>
      <c r="BI437" s="491">
        <f>$BP$54</f>
        <v>20</v>
      </c>
      <c r="BJ437" s="491">
        <f>$BP$118</f>
        <v>20</v>
      </c>
      <c r="BK437" s="491">
        <f>$BP$182</f>
        <v>20</v>
      </c>
      <c r="BL437" s="491">
        <f>$BP$246</f>
        <v>20</v>
      </c>
      <c r="BM437" s="491">
        <f>$BP$310</f>
        <v>20</v>
      </c>
      <c r="BN437" s="488">
        <f>$BP$374</f>
        <v>20</v>
      </c>
      <c r="BO437" s="492" t="str">
        <f t="shared" si="376"/>
        <v>EIOP</v>
      </c>
      <c r="BP437" s="492" t="str">
        <f>IF(ISNUMBER(BO437),ROUNDUP((BO437/'STUDENT PROFILE'!V50),0),BO437)</f>
        <v>EIOP</v>
      </c>
      <c r="BQ437" s="493" t="str">
        <f t="shared" si="377"/>
        <v>EIOP</v>
      </c>
      <c r="BR437" s="493" t="str">
        <f>IF(ISNUMBER(BP437),(SUM(BR54+BR118+BR182+BR246+BR310+BR374)/'STUDENT PROFILE'!V50),"EIOP")</f>
        <v>EIOP</v>
      </c>
      <c r="BS437" s="686"/>
      <c r="BT437" s="488">
        <f>'STUDENT PROFILE'!$A$50</f>
        <v>44</v>
      </c>
      <c r="BU437" s="511" t="str">
        <f>'STUDENT PROFILE'!$C$50</f>
        <v>Ankita</v>
      </c>
      <c r="BV437" s="490">
        <f>'STUDENT PROFILE'!$D$50</f>
        <v>2765</v>
      </c>
      <c r="BW437" s="491">
        <f>$BY$54</f>
        <v>20</v>
      </c>
      <c r="BX437" s="491">
        <f>$BY$118</f>
        <v>25</v>
      </c>
      <c r="BY437" s="491">
        <f>$BY$182</f>
        <v>22</v>
      </c>
      <c r="BZ437" s="491">
        <f>$BY$246</f>
        <v>20</v>
      </c>
      <c r="CA437" s="491">
        <f>$BY$310</f>
        <v>25</v>
      </c>
      <c r="CB437" s="488">
        <f>$BY$374</f>
        <v>20</v>
      </c>
      <c r="CC437" s="492" t="str">
        <f t="shared" si="368"/>
        <v>EIOP</v>
      </c>
      <c r="CD437" s="492" t="str">
        <f>IF(ISNUMBER(CC437),ROUNDUP((CC437/'STUDENT PROFILE'!V50),0),CC437)</f>
        <v>EIOP</v>
      </c>
      <c r="CE437" s="493" t="str">
        <f t="shared" si="383"/>
        <v>EIOP</v>
      </c>
      <c r="CF437" s="496" t="str">
        <f>IF(ISNUMBER(CD437),(SUM(CA54+CA118+CA182+CA246+CA310+CA374)/'STUDENT PROFILE'!V50),"EIOP")</f>
        <v>EIOP</v>
      </c>
      <c r="CG437" s="686"/>
      <c r="CH437" s="498">
        <f>'STUDENT PROFILE'!$A$50</f>
        <v>44</v>
      </c>
      <c r="CI437" s="510" t="str">
        <f>'STUDENT PROFILE'!$C$50</f>
        <v>Ankita</v>
      </c>
      <c r="CJ437" s="490">
        <f>'STUDENT PROFILE'!$D$50</f>
        <v>2765</v>
      </c>
      <c r="CK437" s="499">
        <f t="shared" si="380"/>
        <v>20</v>
      </c>
      <c r="CL437" s="491">
        <f>$CU$118</f>
        <v>22</v>
      </c>
      <c r="CM437" s="491">
        <f>$CU$182</f>
        <v>21</v>
      </c>
      <c r="CN437" s="491">
        <f>$CU$246</f>
        <v>20</v>
      </c>
      <c r="CO437" s="491">
        <f>$CU$310</f>
        <v>22</v>
      </c>
      <c r="CP437" s="488">
        <f>$CU$374</f>
        <v>20</v>
      </c>
      <c r="CQ437" s="492" t="str">
        <f t="shared" si="384"/>
        <v>EIOP</v>
      </c>
      <c r="CR437" s="492" t="str">
        <f>IF(ISNUMBER(CQ437),ROUNDUP((CQ437/'STUDENT PROFILE'!V50),0),CQ437)</f>
        <v>EIOP</v>
      </c>
      <c r="CS437" s="493" t="str">
        <f t="shared" si="381"/>
        <v>EIOP</v>
      </c>
      <c r="CT437" s="502">
        <f>ROUND(SUM(CF437,BR437,BD437,AP437,AB437,N437)/'STUDENT PROFILE'!V50,0)</f>
        <v>0</v>
      </c>
      <c r="CU437" s="503" t="e">
        <f t="shared" si="385"/>
        <v>#VALUE!</v>
      </c>
      <c r="CV437" s="503">
        <v>87</v>
      </c>
      <c r="CW437" s="503">
        <v>88</v>
      </c>
      <c r="CX437" s="540"/>
      <c r="CY437" s="504"/>
      <c r="CZ437" s="512"/>
      <c r="DA437" s="487"/>
      <c r="DB437" s="506"/>
      <c r="DC437" s="506"/>
      <c r="DD437" s="506"/>
      <c r="DE437" s="486"/>
      <c r="DF437" s="506"/>
      <c r="DG437" s="506"/>
      <c r="DH437" s="506"/>
      <c r="DI437" s="486"/>
      <c r="DJ437" s="486"/>
      <c r="DK437" s="486"/>
      <c r="DL437" s="486"/>
    </row>
    <row r="438" spans="1:116" ht="15" customHeight="1">
      <c r="A438" s="686"/>
      <c r="B438" s="488">
        <f>'STUDENT PROFILE'!$A$51</f>
        <v>45</v>
      </c>
      <c r="C438" s="510" t="str">
        <f>'STUDENT PROFILE'!$C$51</f>
        <v xml:space="preserve">Sonam </v>
      </c>
      <c r="D438" s="490">
        <f>'STUDENT PROFILE'!$D$51</f>
        <v>2767</v>
      </c>
      <c r="E438" s="491">
        <f t="shared" si="370"/>
        <v>14</v>
      </c>
      <c r="F438" s="491">
        <f t="shared" si="371"/>
        <v>14</v>
      </c>
      <c r="G438" s="491">
        <f t="shared" si="372"/>
        <v>11</v>
      </c>
      <c r="H438" s="491">
        <f>$L$247</f>
        <v>11</v>
      </c>
      <c r="I438" s="491">
        <f>$L$311</f>
        <v>14</v>
      </c>
      <c r="J438" s="488">
        <f>$L$375</f>
        <v>14</v>
      </c>
      <c r="K438" s="492" t="str">
        <f t="shared" si="362"/>
        <v>EIOP</v>
      </c>
      <c r="L438" s="492" t="str">
        <f>IF(ISNUMBER(K438),ROUNDUP((K438/'STUDENT PROFILE'!V51),0),K438)</f>
        <v>EIOP</v>
      </c>
      <c r="M438" s="493" t="str">
        <f t="shared" si="363"/>
        <v>EIOP</v>
      </c>
      <c r="N438" s="494" t="str">
        <f>IF(ISNUMBER(L438),(SUM(N55+N119+N183+N247+N311+N375)/'STUDENT PROFILE'!V51),"EIOP")</f>
        <v>EIOP</v>
      </c>
      <c r="O438" s="728"/>
      <c r="P438" s="488">
        <f>'STUDENT PROFILE'!$A$51</f>
        <v>45</v>
      </c>
      <c r="Q438" s="510" t="str">
        <f>'STUDENT PROFILE'!$C$51</f>
        <v xml:space="preserve">Sonam </v>
      </c>
      <c r="R438" s="490">
        <f>'STUDENT PROFILE'!$D$51</f>
        <v>2767</v>
      </c>
      <c r="S438" s="491">
        <f>$Z$55</f>
        <v>14</v>
      </c>
      <c r="T438" s="491">
        <f>$Z$119</f>
        <v>14</v>
      </c>
      <c r="U438" s="491">
        <f>$Z$183</f>
        <v>14</v>
      </c>
      <c r="V438" s="491">
        <f>$Z$247</f>
        <v>14</v>
      </c>
      <c r="W438" s="491">
        <f>$Z$311</f>
        <v>14</v>
      </c>
      <c r="X438" s="488">
        <f>$Z$375</f>
        <v>14</v>
      </c>
      <c r="Y438" s="492" t="str">
        <f t="shared" si="364"/>
        <v>EIOP</v>
      </c>
      <c r="Z438" s="495" t="str">
        <f>IF(ISNUMBER(Y438),ROUNDUP((Y438/'STUDENT PROFILE'!V51),0),Y438)</f>
        <v>EIOP</v>
      </c>
      <c r="AA438" s="493" t="str">
        <f t="shared" si="365"/>
        <v>EIOP</v>
      </c>
      <c r="AB438" s="494" t="str">
        <f>IF(ISNUMBER(Z438),(SUM(AB55+AB119+AB183+AB247+AB311+AB375)/'STUDENT PROFILE'!V51),"EIOP")</f>
        <v>EIOP</v>
      </c>
      <c r="AC438" s="686"/>
      <c r="AD438" s="488">
        <f>'STUDENT PROFILE'!$A$51</f>
        <v>45</v>
      </c>
      <c r="AE438" s="510" t="str">
        <f>'STUDENT PROFILE'!$C$51</f>
        <v xml:space="preserve">Sonam </v>
      </c>
      <c r="AF438" s="490">
        <f>'STUDENT PROFILE'!$D$51</f>
        <v>2767</v>
      </c>
      <c r="AG438" s="491">
        <f>$AI$55</f>
        <v>20</v>
      </c>
      <c r="AH438" s="491">
        <f>$AI$119</f>
        <v>20</v>
      </c>
      <c r="AI438" s="491">
        <f>$AI$183</f>
        <v>20</v>
      </c>
      <c r="AJ438" s="491">
        <f>$AI$247</f>
        <v>20</v>
      </c>
      <c r="AK438" s="491">
        <f>$AI$311</f>
        <v>20</v>
      </c>
      <c r="AL438" s="488">
        <f>$AI$375</f>
        <v>20</v>
      </c>
      <c r="AM438" s="492" t="str">
        <f t="shared" si="366"/>
        <v>EIOP</v>
      </c>
      <c r="AN438" s="492" t="str">
        <f>IF(ISNUMBER(AM438),ROUND((AM438/'STUDENT PROFILE'!V51),1),AM438)</f>
        <v>EIOP</v>
      </c>
      <c r="AO438" s="493" t="str">
        <f t="shared" si="373"/>
        <v>EIOP</v>
      </c>
      <c r="AP438" s="496" t="str">
        <f>IF(ISNUMBER(AN438),(SUM(AK55+AK119+AK183+AK247+AK311+AK375)/'STUDENT PROFILE'!V51),"EIOP")</f>
        <v>EIOP</v>
      </c>
      <c r="AQ438" s="686"/>
      <c r="AR438" s="488">
        <f>'STUDENT PROFILE'!$A$51</f>
        <v>45</v>
      </c>
      <c r="AS438" s="510" t="str">
        <f>'STUDENT PROFILE'!$C$51</f>
        <v xml:space="preserve">Sonam </v>
      </c>
      <c r="AT438" s="490">
        <f>'STUDENT PROFILE'!$D$51</f>
        <v>2767</v>
      </c>
      <c r="AU438" s="491">
        <f>$BB$55</f>
        <v>14</v>
      </c>
      <c r="AV438" s="491">
        <f>$BB$119</f>
        <v>14</v>
      </c>
      <c r="AW438" s="491">
        <f>$BB$183</f>
        <v>14</v>
      </c>
      <c r="AX438" s="491">
        <f>$BB$247</f>
        <v>14</v>
      </c>
      <c r="AY438" s="491">
        <f>$BB$311</f>
        <v>14</v>
      </c>
      <c r="AZ438" s="488">
        <f>$BB$375</f>
        <v>14</v>
      </c>
      <c r="BA438" s="492" t="str">
        <f t="shared" si="374"/>
        <v>EIOP</v>
      </c>
      <c r="BB438" s="492" t="str">
        <f>IF(ISNUMBER(BA438),ROUNDUP((BA438/'STUDENT PROFILE'!V51),0),BA438)</f>
        <v>EIOP</v>
      </c>
      <c r="BC438" s="493" t="str">
        <f t="shared" si="375"/>
        <v>EIOP</v>
      </c>
      <c r="BD438" s="493" t="str">
        <f>IF(ISNUMBER(BB438),(SUM(BD55+BD119+BD183+BD247+BD311+BD375)/'STUDENT PROFILE'!V51),"EIOP")</f>
        <v>EIOP</v>
      </c>
      <c r="BE438" s="686"/>
      <c r="BF438" s="488">
        <f>'STUDENT PROFILE'!$A$51</f>
        <v>45</v>
      </c>
      <c r="BG438" s="510" t="str">
        <f>'STUDENT PROFILE'!$C$51</f>
        <v xml:space="preserve">Sonam </v>
      </c>
      <c r="BH438" s="490">
        <f>'STUDENT PROFILE'!$D$51</f>
        <v>2767</v>
      </c>
      <c r="BI438" s="491">
        <f>$BP$55</f>
        <v>14</v>
      </c>
      <c r="BJ438" s="491">
        <f>$BP$119</f>
        <v>14</v>
      </c>
      <c r="BK438" s="491">
        <f>$BP$183</f>
        <v>14</v>
      </c>
      <c r="BL438" s="491">
        <f>$BP$247</f>
        <v>14</v>
      </c>
      <c r="BM438" s="491">
        <f>$BP$311</f>
        <v>14</v>
      </c>
      <c r="BN438" s="488">
        <f>$BP$375</f>
        <v>14</v>
      </c>
      <c r="BO438" s="492" t="str">
        <f t="shared" si="376"/>
        <v>EIOP</v>
      </c>
      <c r="BP438" s="492" t="str">
        <f>IF(ISNUMBER(BO438),ROUNDUP((BO438/'STUDENT PROFILE'!V51),0),BO438)</f>
        <v>EIOP</v>
      </c>
      <c r="BQ438" s="493" t="str">
        <f t="shared" si="377"/>
        <v>EIOP</v>
      </c>
      <c r="BR438" s="493" t="str">
        <f>IF(ISNUMBER(BP438),(SUM(BR55+BR119+BR183+BR247+BR311+BR375)/'STUDENT PROFILE'!V51),"EIOP")</f>
        <v>EIOP</v>
      </c>
      <c r="BS438" s="686"/>
      <c r="BT438" s="488">
        <f>'STUDENT PROFILE'!$A$51</f>
        <v>45</v>
      </c>
      <c r="BU438" s="511" t="str">
        <f>'STUDENT PROFILE'!$C$51</f>
        <v xml:space="preserve">Sonam </v>
      </c>
      <c r="BV438" s="490">
        <f>'STUDENT PROFILE'!$D$51</f>
        <v>2767</v>
      </c>
      <c r="BW438" s="491">
        <f>$BY$55</f>
        <v>20</v>
      </c>
      <c r="BX438" s="491">
        <f>$BY$119</f>
        <v>25</v>
      </c>
      <c r="BY438" s="491">
        <f>$BY$183</f>
        <v>22</v>
      </c>
      <c r="BZ438" s="491">
        <f>$BY$247</f>
        <v>20</v>
      </c>
      <c r="CA438" s="491">
        <f>$BY$311</f>
        <v>25</v>
      </c>
      <c r="CB438" s="488">
        <f>$BY$375</f>
        <v>20</v>
      </c>
      <c r="CC438" s="492" t="str">
        <f t="shared" si="368"/>
        <v>EIOP</v>
      </c>
      <c r="CD438" s="492" t="str">
        <f>IF(ISNUMBER(CC438),ROUNDUP((CC438/'STUDENT PROFILE'!V51),0),CC438)</f>
        <v>EIOP</v>
      </c>
      <c r="CE438" s="493" t="str">
        <f t="shared" si="383"/>
        <v>EIOP</v>
      </c>
      <c r="CF438" s="496" t="str">
        <f>IF(ISNUMBER(CD438),(SUM(CA55+CA119+CA183+CA247+CA311+CA375)/'STUDENT PROFILE'!V51),"EIOP")</f>
        <v>EIOP</v>
      </c>
      <c r="CG438" s="686"/>
      <c r="CH438" s="498">
        <f>'STUDENT PROFILE'!$A$51</f>
        <v>45</v>
      </c>
      <c r="CI438" s="510" t="str">
        <f>'STUDENT PROFILE'!$C$51</f>
        <v xml:space="preserve">Sonam </v>
      </c>
      <c r="CJ438" s="490">
        <f>'STUDENT PROFILE'!$D$51</f>
        <v>2767</v>
      </c>
      <c r="CK438" s="499">
        <f t="shared" si="380"/>
        <v>18</v>
      </c>
      <c r="CL438" s="491">
        <f>$CU$119</f>
        <v>19</v>
      </c>
      <c r="CM438" s="491">
        <f>$CU$183</f>
        <v>18</v>
      </c>
      <c r="CN438" s="491">
        <f>$CU$247</f>
        <v>18</v>
      </c>
      <c r="CO438" s="491">
        <f>$CU$311</f>
        <v>19</v>
      </c>
      <c r="CP438" s="488">
        <f>$CU$375</f>
        <v>18</v>
      </c>
      <c r="CQ438" s="492" t="str">
        <f t="shared" si="384"/>
        <v>EIOP</v>
      </c>
      <c r="CR438" s="492" t="str">
        <f>IF(ISNUMBER(CQ438),ROUNDUP((CQ438/'STUDENT PROFILE'!V51),0),CQ438)</f>
        <v>EIOP</v>
      </c>
      <c r="CS438" s="493" t="str">
        <f t="shared" si="381"/>
        <v>EIOP</v>
      </c>
      <c r="CT438" s="502">
        <f>ROUND(SUM(CF438,BR438,BD438,AP438,AB438,N438)/'STUDENT PROFILE'!V51,0)</f>
        <v>0</v>
      </c>
      <c r="CU438" s="503" t="e">
        <f t="shared" si="385"/>
        <v>#VALUE!</v>
      </c>
      <c r="CV438" s="503">
        <v>89</v>
      </c>
      <c r="CW438" s="503">
        <v>90</v>
      </c>
      <c r="CX438" s="540"/>
      <c r="CY438" s="504"/>
      <c r="CZ438" s="512"/>
      <c r="DA438" s="487"/>
      <c r="DB438" s="506"/>
      <c r="DC438" s="506"/>
      <c r="DD438" s="506"/>
      <c r="DE438" s="486"/>
      <c r="DF438" s="506"/>
      <c r="DG438" s="506"/>
      <c r="DH438" s="506"/>
      <c r="DI438" s="486"/>
      <c r="DJ438" s="486"/>
      <c r="DK438" s="486"/>
      <c r="DL438" s="486"/>
    </row>
    <row r="439" spans="1:116" ht="15" customHeight="1">
      <c r="A439" s="686"/>
      <c r="B439" s="488">
        <f>'STUDENT PROFILE'!$A$52</f>
        <v>46</v>
      </c>
      <c r="C439" s="510" t="str">
        <f>'STUDENT PROFILE'!$C$52</f>
        <v>Deepika</v>
      </c>
      <c r="D439" s="490">
        <f>'STUDENT PROFILE'!$D$52</f>
        <v>2768</v>
      </c>
      <c r="E439" s="491" t="str">
        <f t="shared" si="370"/>
        <v>ab</v>
      </c>
      <c r="F439" s="491" t="str">
        <f t="shared" si="371"/>
        <v>ab</v>
      </c>
      <c r="G439" s="491" t="str">
        <f t="shared" si="372"/>
        <v>ab</v>
      </c>
      <c r="H439" s="491" t="str">
        <f>$L$248</f>
        <v>ab</v>
      </c>
      <c r="I439" s="491" t="str">
        <f>$L$312</f>
        <v>ab</v>
      </c>
      <c r="J439" s="488" t="str">
        <f>$L$376</f>
        <v>ab</v>
      </c>
      <c r="K439" s="492">
        <f t="shared" ref="K439:K443" si="386">IF(AND(E439&gt;=33,F439&gt;=33,G439&gt;=33,H439&gt;=33,I439&gt;=33,J439&gt;=33),SUM(E439,F439,G439,H439,I439,J439),"EIOP")</f>
        <v>0</v>
      </c>
      <c r="L439" s="492">
        <f>IF(ISNUMBER(K439),ROUNDUP((K439/'STUDENT PROFILE'!V52),0),K439)</f>
        <v>0</v>
      </c>
      <c r="M439" s="493" t="str">
        <f t="shared" ref="M439:M443" si="387">IF(ISNUMBER(L439),IF(L439&gt;=91,"A1",IF(L439&gt;=81,"A2",IF(L439&gt;=71,"B1",IF(L439&gt;=61,"B2",IF(L439&gt;=51,"C1",IF(L439&gt;=41,"C2",IF(L439&gt;=33,"D",IF(L439&gt;=21,"E1",IF(L439&gt;0,"E2",""))))))))),L439)</f>
        <v/>
      </c>
      <c r="N439" s="494" t="e">
        <f>IF(ISNUMBER(L439),(SUM(N56+N120+N184+N248+N312+N376)/'STUDENT PROFILE'!V52),"EIOP")</f>
        <v>#VALUE!</v>
      </c>
      <c r="O439" s="728"/>
      <c r="P439" s="488">
        <f>'STUDENT PROFILE'!$A$52</f>
        <v>46</v>
      </c>
      <c r="Q439" s="510" t="str">
        <f>'STUDENT PROFILE'!$C$52</f>
        <v>Deepika</v>
      </c>
      <c r="R439" s="490">
        <f>'STUDENT PROFILE'!$D$52</f>
        <v>2768</v>
      </c>
      <c r="S439" s="491">
        <f>$Z$56</f>
        <v>14</v>
      </c>
      <c r="T439" s="491" t="str">
        <f>$Z$120</f>
        <v>ab</v>
      </c>
      <c r="U439" s="491" t="str">
        <f>$Z$184</f>
        <v>ab</v>
      </c>
      <c r="V439" s="491" t="str">
        <f>$Z$248</f>
        <v>ab</v>
      </c>
      <c r="W439" s="491" t="str">
        <f>$Z$312</f>
        <v>ab</v>
      </c>
      <c r="X439" s="488" t="str">
        <f>$Z$376</f>
        <v>ab</v>
      </c>
      <c r="Y439" s="492" t="str">
        <f t="shared" si="364"/>
        <v>EIOP</v>
      </c>
      <c r="Z439" s="495" t="str">
        <f>IF(ISNUMBER(Y439),ROUNDUP((Y439/'STUDENT PROFILE'!V52),0),Y439)</f>
        <v>EIOP</v>
      </c>
      <c r="AA439" s="493" t="str">
        <f t="shared" si="365"/>
        <v>EIOP</v>
      </c>
      <c r="AB439" s="494" t="str">
        <f>IF(ISNUMBER(Z439),(SUM(AB56+AB120+AB184+AB248+AB312+AB376)/'STUDENT PROFILE'!V52),"EIOP")</f>
        <v>EIOP</v>
      </c>
      <c r="AC439" s="686"/>
      <c r="AD439" s="488">
        <f>'STUDENT PROFILE'!$A$52</f>
        <v>46</v>
      </c>
      <c r="AE439" s="510" t="str">
        <f>'STUDENT PROFILE'!$C$52</f>
        <v>Deepika</v>
      </c>
      <c r="AF439" s="490">
        <f>'STUDENT PROFILE'!$D$52</f>
        <v>2768</v>
      </c>
      <c r="AG439" s="491">
        <f>$AI$56</f>
        <v>20</v>
      </c>
      <c r="AH439" s="491">
        <f>$AI$120</f>
        <v>20</v>
      </c>
      <c r="AI439" s="491">
        <f>$AI$184</f>
        <v>20</v>
      </c>
      <c r="AJ439" s="491">
        <f>$AI$248</f>
        <v>20</v>
      </c>
      <c r="AK439" s="491">
        <f>$AI$312</f>
        <v>20</v>
      </c>
      <c r="AL439" s="488">
        <f>$AI$376</f>
        <v>20</v>
      </c>
      <c r="AM439" s="492" t="str">
        <f t="shared" si="366"/>
        <v>EIOP</v>
      </c>
      <c r="AN439" s="492" t="str">
        <f>IF(ISNUMBER(AM439),ROUND((AM439/'STUDENT PROFILE'!V52),1),AM439)</f>
        <v>EIOP</v>
      </c>
      <c r="AO439" s="493" t="str">
        <f t="shared" si="373"/>
        <v>EIOP</v>
      </c>
      <c r="AP439" s="496" t="str">
        <f>IF(ISNUMBER(AN439),(SUM(AK56+AK120+AK184+AK248+AK312+AK376)/'STUDENT PROFILE'!V52),"EIOP")</f>
        <v>EIOP</v>
      </c>
      <c r="AQ439" s="686"/>
      <c r="AR439" s="488">
        <f>'STUDENT PROFILE'!$A$52</f>
        <v>46</v>
      </c>
      <c r="AS439" s="510" t="str">
        <f>'STUDENT PROFILE'!$C$52</f>
        <v>Deepika</v>
      </c>
      <c r="AT439" s="490">
        <f>'STUDENT PROFILE'!$D$52</f>
        <v>2768</v>
      </c>
      <c r="AU439" s="491">
        <f>$BB$56</f>
        <v>14</v>
      </c>
      <c r="AV439" s="491">
        <f>$BB$120</f>
        <v>14</v>
      </c>
      <c r="AW439" s="491">
        <f>$BB$184</f>
        <v>14</v>
      </c>
      <c r="AX439" s="491">
        <f>$BB$248</f>
        <v>14</v>
      </c>
      <c r="AY439" s="491">
        <f>$BB$312</f>
        <v>14</v>
      </c>
      <c r="AZ439" s="488">
        <f>$BB$376</f>
        <v>14</v>
      </c>
      <c r="BA439" s="492" t="str">
        <f t="shared" si="374"/>
        <v>EIOP</v>
      </c>
      <c r="BB439" s="492" t="str">
        <f>IF(ISNUMBER(BA439),ROUNDUP((BA439/'STUDENT PROFILE'!V52),0),BA439)</f>
        <v>EIOP</v>
      </c>
      <c r="BC439" s="493" t="str">
        <f t="shared" si="375"/>
        <v>EIOP</v>
      </c>
      <c r="BD439" s="493" t="str">
        <f>IF(ISNUMBER(BB439),(SUM(BD56+BD120+BD184+BD248+BD312+BD376)/'STUDENT PROFILE'!V52),"EIOP")</f>
        <v>EIOP</v>
      </c>
      <c r="BE439" s="686"/>
      <c r="BF439" s="488">
        <f>'STUDENT PROFILE'!$A$52</f>
        <v>46</v>
      </c>
      <c r="BG439" s="510" t="str">
        <f>'STUDENT PROFILE'!$C$52</f>
        <v>Deepika</v>
      </c>
      <c r="BH439" s="490">
        <f>'STUDENT PROFILE'!$D$52</f>
        <v>2768</v>
      </c>
      <c r="BI439" s="491">
        <f>$BP$56</f>
        <v>14</v>
      </c>
      <c r="BJ439" s="491">
        <f>$BP$120</f>
        <v>14</v>
      </c>
      <c r="BK439" s="491">
        <f>$BP$184</f>
        <v>14</v>
      </c>
      <c r="BL439" s="491">
        <f>$BP$248</f>
        <v>14</v>
      </c>
      <c r="BM439" s="491">
        <f>$BP$312</f>
        <v>14</v>
      </c>
      <c r="BN439" s="488">
        <f>$BP$376</f>
        <v>14</v>
      </c>
      <c r="BO439" s="492" t="str">
        <f t="shared" si="376"/>
        <v>EIOP</v>
      </c>
      <c r="BP439" s="492" t="str">
        <f>IF(ISNUMBER(BO439),ROUNDUP((BO439/'STUDENT PROFILE'!V52),0),BO439)</f>
        <v>EIOP</v>
      </c>
      <c r="BQ439" s="493" t="str">
        <f t="shared" si="377"/>
        <v>EIOP</v>
      </c>
      <c r="BR439" s="493" t="str">
        <f>IF(ISNUMBER(BP439),(SUM(BR56+BR120+BR184+BR248+BR312+BR376)/'STUDENT PROFILE'!V52),"EIOP")</f>
        <v>EIOP</v>
      </c>
      <c r="BS439" s="686"/>
      <c r="BT439" s="488">
        <f>'STUDENT PROFILE'!$A$52</f>
        <v>46</v>
      </c>
      <c r="BU439" s="511" t="str">
        <f>'STUDENT PROFILE'!$C$52</f>
        <v>Deepika</v>
      </c>
      <c r="BV439" s="490">
        <f>'STUDENT PROFILE'!$D$52</f>
        <v>2768</v>
      </c>
      <c r="BW439" s="491">
        <f>$BY$56</f>
        <v>20</v>
      </c>
      <c r="BX439" s="491">
        <f>$BY$120</f>
        <v>25</v>
      </c>
      <c r="BY439" s="491">
        <f>$BY$184</f>
        <v>22</v>
      </c>
      <c r="BZ439" s="491">
        <f>$BY$248</f>
        <v>20</v>
      </c>
      <c r="CA439" s="491">
        <f>$BY$312</f>
        <v>25</v>
      </c>
      <c r="CB439" s="488">
        <f>$BY$376</f>
        <v>20</v>
      </c>
      <c r="CC439" s="492" t="str">
        <f t="shared" si="368"/>
        <v>EIOP</v>
      </c>
      <c r="CD439" s="492" t="str">
        <f>IF(ISNUMBER(CC439),ROUNDUP((CC439/'STUDENT PROFILE'!V52),0),CC439)</f>
        <v>EIOP</v>
      </c>
      <c r="CE439" s="493" t="str">
        <f t="shared" si="383"/>
        <v>EIOP</v>
      </c>
      <c r="CF439" s="496" t="str">
        <f>IF(ISNUMBER(CD439),(SUM(CA56+CA120+CA184+CA248+CA312+CA376)/'STUDENT PROFILE'!V52),"EIOP")</f>
        <v>EIOP</v>
      </c>
      <c r="CG439" s="686"/>
      <c r="CH439" s="498">
        <f>'STUDENT PROFILE'!$A$52</f>
        <v>46</v>
      </c>
      <c r="CI439" s="510" t="str">
        <f>'STUDENT PROFILE'!$C$52</f>
        <v>Deepika</v>
      </c>
      <c r="CJ439" s="490">
        <f>'STUDENT PROFILE'!$D$52</f>
        <v>2768</v>
      </c>
      <c r="CK439" s="499">
        <f t="shared" si="380"/>
        <v>17</v>
      </c>
      <c r="CL439" s="491">
        <f>$CU$120</f>
        <v>16</v>
      </c>
      <c r="CM439" s="491">
        <f>$CU$184</f>
        <v>15</v>
      </c>
      <c r="CN439" s="491">
        <f>$CU$248</f>
        <v>15</v>
      </c>
      <c r="CO439" s="491">
        <f>$CU$312</f>
        <v>16</v>
      </c>
      <c r="CP439" s="488">
        <f>$CU$376</f>
        <v>15</v>
      </c>
      <c r="CQ439" s="492" t="str">
        <f t="shared" si="384"/>
        <v>EIOP</v>
      </c>
      <c r="CR439" s="492" t="str">
        <f>IF(ISNUMBER(CQ439),ROUNDUP((CQ439/'STUDENT PROFILE'!V52),0),CQ439)</f>
        <v>EIOP</v>
      </c>
      <c r="CS439" s="493" t="str">
        <f t="shared" si="381"/>
        <v>EIOP</v>
      </c>
      <c r="CT439" s="502" t="e">
        <f>ROUND(SUM(CF439,BR439,BD439,AP439,AB439,N439)/'STUDENT PROFILE'!V52,0)</f>
        <v>#VALUE!</v>
      </c>
      <c r="CU439" s="503" t="e">
        <f t="shared" si="385"/>
        <v>#VALUE!</v>
      </c>
      <c r="CV439" s="503">
        <v>91</v>
      </c>
      <c r="CW439" s="503">
        <v>92</v>
      </c>
      <c r="CX439" s="540"/>
      <c r="CY439" s="504"/>
      <c r="CZ439" s="512"/>
      <c r="DA439" s="487"/>
      <c r="DB439" s="506"/>
      <c r="DC439" s="506"/>
      <c r="DD439" s="506"/>
      <c r="DE439" s="486"/>
      <c r="DF439" s="506"/>
      <c r="DG439" s="506"/>
      <c r="DH439" s="506"/>
      <c r="DI439" s="486"/>
      <c r="DJ439" s="486"/>
      <c r="DK439" s="486"/>
      <c r="DL439" s="486"/>
    </row>
    <row r="440" spans="1:116" ht="15" customHeight="1">
      <c r="A440" s="686"/>
      <c r="B440" s="488">
        <f>'STUDENT PROFILE'!$A$53</f>
        <v>47</v>
      </c>
      <c r="C440" s="510" t="str">
        <f>'STUDENT PROFILE'!$C$53</f>
        <v>Manish Kumar</v>
      </c>
      <c r="D440" s="490">
        <f>'STUDENT PROFILE'!$D$53</f>
        <v>2769</v>
      </c>
      <c r="E440" s="491" t="str">
        <f t="shared" si="370"/>
        <v>ab</v>
      </c>
      <c r="F440" s="491" t="str">
        <f t="shared" si="371"/>
        <v>ab</v>
      </c>
      <c r="G440" s="491" t="str">
        <f t="shared" si="372"/>
        <v>ab</v>
      </c>
      <c r="H440" s="491" t="str">
        <f>$L$249</f>
        <v>ab</v>
      </c>
      <c r="I440" s="491" t="str">
        <f>$L$313</f>
        <v>ab</v>
      </c>
      <c r="J440" s="488">
        <f>$L$377</f>
        <v>23</v>
      </c>
      <c r="K440" s="492" t="str">
        <f t="shared" si="386"/>
        <v>EIOP</v>
      </c>
      <c r="L440" s="492" t="str">
        <f>IF(ISNUMBER(K440),ROUNDUP((K440/'STUDENT PROFILE'!V53),0),K440)</f>
        <v>EIOP</v>
      </c>
      <c r="M440" s="493" t="str">
        <f t="shared" si="387"/>
        <v>EIOP</v>
      </c>
      <c r="N440" s="494" t="str">
        <f>IF(ISNUMBER(L440),(SUM(N57+N121+N185+N249+N313+N377)/'STUDENT PROFILE'!V53),"EIOP")</f>
        <v>EIOP</v>
      </c>
      <c r="O440" s="728"/>
      <c r="P440" s="488">
        <f>'STUDENT PROFILE'!$A$53</f>
        <v>47</v>
      </c>
      <c r="Q440" s="510" t="str">
        <f>'STUDENT PROFILE'!$C$53</f>
        <v>Manish Kumar</v>
      </c>
      <c r="R440" s="490">
        <f>'STUDENT PROFILE'!$D$53</f>
        <v>2769</v>
      </c>
      <c r="S440" s="491">
        <f>$Z$57</f>
        <v>14</v>
      </c>
      <c r="T440" s="491" t="str">
        <f>$Z$121</f>
        <v>ab</v>
      </c>
      <c r="U440" s="491" t="str">
        <f>$Z$185</f>
        <v>ab</v>
      </c>
      <c r="V440" s="491" t="str">
        <f>$Z$249</f>
        <v>ab</v>
      </c>
      <c r="W440" s="491" t="str">
        <f>$Z$313</f>
        <v>ab</v>
      </c>
      <c r="X440" s="488" t="str">
        <f>$Z$377</f>
        <v>ab</v>
      </c>
      <c r="Y440" s="492" t="str">
        <f t="shared" si="364"/>
        <v>EIOP</v>
      </c>
      <c r="Z440" s="495" t="str">
        <f>IF(ISNUMBER(Y440),ROUNDUP((Y440/'STUDENT PROFILE'!V53),0),Y440)</f>
        <v>EIOP</v>
      </c>
      <c r="AA440" s="493" t="str">
        <f t="shared" si="365"/>
        <v>EIOP</v>
      </c>
      <c r="AB440" s="494" t="str">
        <f>IF(ISNUMBER(Z440),(SUM(AB57+AB121+AB185+AB249+AB313+AB377)/'STUDENT PROFILE'!V53),"EIOP")</f>
        <v>EIOP</v>
      </c>
      <c r="AC440" s="686"/>
      <c r="AD440" s="488">
        <f>'STUDENT PROFILE'!$A$53</f>
        <v>47</v>
      </c>
      <c r="AE440" s="510" t="str">
        <f>'STUDENT PROFILE'!$C$53</f>
        <v>Manish Kumar</v>
      </c>
      <c r="AF440" s="490">
        <f>'STUDENT PROFILE'!$D$53</f>
        <v>2769</v>
      </c>
      <c r="AG440" s="491">
        <f>$AI$57</f>
        <v>20</v>
      </c>
      <c r="AH440" s="491">
        <f>$AI$121</f>
        <v>20</v>
      </c>
      <c r="AI440" s="491">
        <f>$AI$185</f>
        <v>20</v>
      </c>
      <c r="AJ440" s="491">
        <f>$AI$249</f>
        <v>20</v>
      </c>
      <c r="AK440" s="491">
        <f>$AI$313</f>
        <v>20</v>
      </c>
      <c r="AL440" s="488">
        <f>$AI$377</f>
        <v>20</v>
      </c>
      <c r="AM440" s="492" t="str">
        <f t="shared" si="366"/>
        <v>EIOP</v>
      </c>
      <c r="AN440" s="492" t="str">
        <f>IF(ISNUMBER(AM440),ROUND((AM440/'STUDENT PROFILE'!V53),1),AM440)</f>
        <v>EIOP</v>
      </c>
      <c r="AO440" s="493" t="str">
        <f t="shared" si="373"/>
        <v>EIOP</v>
      </c>
      <c r="AP440" s="496" t="str">
        <f>IF(ISNUMBER(AN440),(SUM(AK57+AK121+AK185+AK249+AK313+AK377)/'STUDENT PROFILE'!V53),"EIOP")</f>
        <v>EIOP</v>
      </c>
      <c r="AQ440" s="686"/>
      <c r="AR440" s="488">
        <f>'STUDENT PROFILE'!$A$53</f>
        <v>47</v>
      </c>
      <c r="AS440" s="510" t="str">
        <f>'STUDENT PROFILE'!$C$53</f>
        <v>Manish Kumar</v>
      </c>
      <c r="AT440" s="490">
        <f>'STUDENT PROFILE'!$D$53</f>
        <v>2769</v>
      </c>
      <c r="AU440" s="491">
        <f>$BB$57</f>
        <v>14</v>
      </c>
      <c r="AV440" s="491">
        <f>$BB$121</f>
        <v>14</v>
      </c>
      <c r="AW440" s="491">
        <f>$BB$185</f>
        <v>14</v>
      </c>
      <c r="AX440" s="491">
        <f>$BB$249</f>
        <v>14</v>
      </c>
      <c r="AY440" s="491">
        <f>$BB$313</f>
        <v>14</v>
      </c>
      <c r="AZ440" s="488">
        <f>$BB$377</f>
        <v>14</v>
      </c>
      <c r="BA440" s="492" t="str">
        <f t="shared" si="374"/>
        <v>EIOP</v>
      </c>
      <c r="BB440" s="492" t="str">
        <f>IF(ISNUMBER(BA440),ROUNDUP((BA440/'STUDENT PROFILE'!V53),0),BA440)</f>
        <v>EIOP</v>
      </c>
      <c r="BC440" s="493" t="str">
        <f t="shared" si="375"/>
        <v>EIOP</v>
      </c>
      <c r="BD440" s="493" t="str">
        <f>IF(ISNUMBER(BB440),(SUM(BD57+BD121+BD185+BD249+BD313+BD377)/'STUDENT PROFILE'!V53),"EIOP")</f>
        <v>EIOP</v>
      </c>
      <c r="BE440" s="686"/>
      <c r="BF440" s="488">
        <f>'STUDENT PROFILE'!$A$53</f>
        <v>47</v>
      </c>
      <c r="BG440" s="510" t="str">
        <f>'STUDENT PROFILE'!$C$53</f>
        <v>Manish Kumar</v>
      </c>
      <c r="BH440" s="490">
        <f>'STUDENT PROFILE'!$D$53</f>
        <v>2769</v>
      </c>
      <c r="BI440" s="491">
        <f>$BP$57</f>
        <v>14</v>
      </c>
      <c r="BJ440" s="491">
        <f>$BP$121</f>
        <v>14</v>
      </c>
      <c r="BK440" s="491">
        <f>$BP$185</f>
        <v>14</v>
      </c>
      <c r="BL440" s="491">
        <f>$BP$249</f>
        <v>14</v>
      </c>
      <c r="BM440" s="491">
        <f>$BP$313</f>
        <v>14</v>
      </c>
      <c r="BN440" s="488">
        <f>$BP$377</f>
        <v>14</v>
      </c>
      <c r="BO440" s="492" t="str">
        <f t="shared" si="376"/>
        <v>EIOP</v>
      </c>
      <c r="BP440" s="492" t="str">
        <f>IF(ISNUMBER(BO440),ROUNDUP((BO440/'STUDENT PROFILE'!V53),0),BO440)</f>
        <v>EIOP</v>
      </c>
      <c r="BQ440" s="493" t="str">
        <f t="shared" si="377"/>
        <v>EIOP</v>
      </c>
      <c r="BR440" s="493" t="str">
        <f>IF(ISNUMBER(BP440),(SUM(BR57+BR121+BR185+BR249+BR313+BR377)/'STUDENT PROFILE'!V53),"EIOP")</f>
        <v>EIOP</v>
      </c>
      <c r="BS440" s="686"/>
      <c r="BT440" s="488">
        <f>'STUDENT PROFILE'!$A$53</f>
        <v>47</v>
      </c>
      <c r="BU440" s="511" t="str">
        <f>'STUDENT PROFILE'!$C$53</f>
        <v>Manish Kumar</v>
      </c>
      <c r="BV440" s="490">
        <f>'STUDENT PROFILE'!$D$53</f>
        <v>2769</v>
      </c>
      <c r="BW440" s="491">
        <f>$BY$57</f>
        <v>20</v>
      </c>
      <c r="BX440" s="491">
        <f>$BY$121</f>
        <v>25</v>
      </c>
      <c r="BY440" s="491">
        <f>$BY$185</f>
        <v>22</v>
      </c>
      <c r="BZ440" s="491">
        <f>$BY$249</f>
        <v>20</v>
      </c>
      <c r="CA440" s="491">
        <f>$BY$313</f>
        <v>25</v>
      </c>
      <c r="CB440" s="488">
        <f>$BY$377</f>
        <v>20</v>
      </c>
      <c r="CC440" s="492" t="str">
        <f t="shared" si="368"/>
        <v>EIOP</v>
      </c>
      <c r="CD440" s="492" t="str">
        <f>IF(ISNUMBER(CC440),ROUNDUP((CC440/'STUDENT PROFILE'!V53),0),CC440)</f>
        <v>EIOP</v>
      </c>
      <c r="CE440" s="493" t="str">
        <f t="shared" si="383"/>
        <v>EIOP</v>
      </c>
      <c r="CF440" s="496" t="str">
        <f>IF(ISNUMBER(CD440),(SUM(CA57+CA121+CA185+CA249+CA313+CA377)/'STUDENT PROFILE'!V53),"EIOP")</f>
        <v>EIOP</v>
      </c>
      <c r="CG440" s="686"/>
      <c r="CH440" s="498">
        <f>'STUDENT PROFILE'!$A$53</f>
        <v>47</v>
      </c>
      <c r="CI440" s="510" t="str">
        <f>'STUDENT PROFILE'!$C$53</f>
        <v>Manish Kumar</v>
      </c>
      <c r="CJ440" s="490">
        <f>'STUDENT PROFILE'!$D$53</f>
        <v>2769</v>
      </c>
      <c r="CK440" s="499">
        <f t="shared" si="380"/>
        <v>17</v>
      </c>
      <c r="CL440" s="491">
        <f>$CU$121</f>
        <v>16</v>
      </c>
      <c r="CM440" s="491">
        <f>$CU$185</f>
        <v>15</v>
      </c>
      <c r="CN440" s="491">
        <f>$CU$249</f>
        <v>15</v>
      </c>
      <c r="CO440" s="491">
        <f>$CU$313</f>
        <v>16</v>
      </c>
      <c r="CP440" s="488">
        <f>$CU$377</f>
        <v>18</v>
      </c>
      <c r="CQ440" s="492" t="str">
        <f t="shared" si="384"/>
        <v>EIOP</v>
      </c>
      <c r="CR440" s="492" t="str">
        <f>IF(ISNUMBER(CQ440),ROUNDUP((CQ440/'STUDENT PROFILE'!V53),0),CQ440)</f>
        <v>EIOP</v>
      </c>
      <c r="CS440" s="493" t="str">
        <f t="shared" si="381"/>
        <v>EIOP</v>
      </c>
      <c r="CT440" s="502">
        <f>ROUND(SUM(CF440,BR440,BD440,AP440,AB440,N440)/'STUDENT PROFILE'!V53,0)</f>
        <v>0</v>
      </c>
      <c r="CU440" s="503" t="e">
        <f t="shared" si="385"/>
        <v>#VALUE!</v>
      </c>
      <c r="CV440" s="503">
        <v>93</v>
      </c>
      <c r="CW440" s="503">
        <v>94</v>
      </c>
      <c r="CX440" s="540"/>
      <c r="CY440" s="504"/>
      <c r="CZ440" s="512"/>
      <c r="DA440" s="487"/>
      <c r="DB440" s="506"/>
      <c r="DC440" s="506"/>
      <c r="DD440" s="506"/>
      <c r="DE440" s="486"/>
      <c r="DF440" s="506"/>
      <c r="DG440" s="506"/>
      <c r="DH440" s="506"/>
      <c r="DI440" s="486"/>
      <c r="DJ440" s="486"/>
      <c r="DK440" s="486"/>
      <c r="DL440" s="486"/>
    </row>
    <row r="441" spans="1:116" ht="15" customHeight="1">
      <c r="A441" s="686"/>
      <c r="B441" s="488">
        <f>'STUDENT PROFILE'!$A$54</f>
        <v>48</v>
      </c>
      <c r="C441" s="510" t="str">
        <f>'STUDENT PROFILE'!$C$54</f>
        <v>Shubham</v>
      </c>
      <c r="D441" s="490">
        <f>'STUDENT PROFILE'!$D$54</f>
        <v>2770</v>
      </c>
      <c r="E441" s="491" t="str">
        <f t="shared" si="370"/>
        <v>ab</v>
      </c>
      <c r="F441" s="491" t="str">
        <f t="shared" si="371"/>
        <v>ab</v>
      </c>
      <c r="G441" s="491" t="str">
        <f t="shared" si="372"/>
        <v>ab</v>
      </c>
      <c r="H441" s="491" t="str">
        <f>$L$250</f>
        <v>ab</v>
      </c>
      <c r="I441" s="491" t="str">
        <f>$L$314</f>
        <v>ab</v>
      </c>
      <c r="J441" s="488" t="str">
        <f>$L$378</f>
        <v>ab</v>
      </c>
      <c r="K441" s="492">
        <f t="shared" si="386"/>
        <v>0</v>
      </c>
      <c r="L441" s="492">
        <f>IF(ISNUMBER(K441),ROUNDUP((K441/'STUDENT PROFILE'!V54),0),K441)</f>
        <v>0</v>
      </c>
      <c r="M441" s="493" t="str">
        <f t="shared" si="387"/>
        <v/>
      </c>
      <c r="N441" s="494" t="e">
        <f>IF(ISNUMBER(L441),(SUM(N58+N122+N186+N250+N314+N378)/'STUDENT PROFILE'!V54),"EIOP")</f>
        <v>#VALUE!</v>
      </c>
      <c r="O441" s="728"/>
      <c r="P441" s="488">
        <f>'STUDENT PROFILE'!$A$54</f>
        <v>48</v>
      </c>
      <c r="Q441" s="510" t="str">
        <f>'STUDENT PROFILE'!$C$54</f>
        <v>Shubham</v>
      </c>
      <c r="R441" s="490">
        <f>'STUDENT PROFILE'!$D$54</f>
        <v>2770</v>
      </c>
      <c r="S441" s="491">
        <f>$Z$58</f>
        <v>14</v>
      </c>
      <c r="T441" s="491" t="str">
        <f>$Z$122</f>
        <v>ab</v>
      </c>
      <c r="U441" s="491" t="str">
        <f>$Z$186</f>
        <v>ab</v>
      </c>
      <c r="V441" s="491" t="str">
        <f>$Z$250</f>
        <v>ab</v>
      </c>
      <c r="W441" s="491" t="str">
        <f>$Z$314</f>
        <v>ab</v>
      </c>
      <c r="X441" s="488" t="str">
        <f>$Z$378</f>
        <v>ab</v>
      </c>
      <c r="Y441" s="492" t="str">
        <f t="shared" si="364"/>
        <v>EIOP</v>
      </c>
      <c r="Z441" s="495" t="str">
        <f>IF(ISNUMBER(Y441),ROUNDUP((Y441/'STUDENT PROFILE'!V54),0),Y441)</f>
        <v>EIOP</v>
      </c>
      <c r="AA441" s="493" t="str">
        <f t="shared" si="365"/>
        <v>EIOP</v>
      </c>
      <c r="AB441" s="494" t="str">
        <f>IF(ISNUMBER(Z441),(SUM(AB58+AB122+AB186+AB250+AB314+AB378)/'STUDENT PROFILE'!V54),"EIOP")</f>
        <v>EIOP</v>
      </c>
      <c r="AC441" s="686"/>
      <c r="AD441" s="488">
        <f>'STUDENT PROFILE'!$A$54</f>
        <v>48</v>
      </c>
      <c r="AE441" s="510" t="str">
        <f>'STUDENT PROFILE'!$C$54</f>
        <v>Shubham</v>
      </c>
      <c r="AF441" s="490">
        <f>'STUDENT PROFILE'!$D$54</f>
        <v>2770</v>
      </c>
      <c r="AG441" s="491">
        <f>$AI$58</f>
        <v>20</v>
      </c>
      <c r="AH441" s="491">
        <f>$AI$122</f>
        <v>20</v>
      </c>
      <c r="AI441" s="491">
        <f>$AI$186</f>
        <v>20</v>
      </c>
      <c r="AJ441" s="491">
        <f>$AI$250</f>
        <v>20</v>
      </c>
      <c r="AK441" s="491">
        <f>$AI$314</f>
        <v>20</v>
      </c>
      <c r="AL441" s="488">
        <f>$AI$378</f>
        <v>20</v>
      </c>
      <c r="AM441" s="492" t="str">
        <f t="shared" si="366"/>
        <v>EIOP</v>
      </c>
      <c r="AN441" s="492" t="str">
        <f>IF(ISNUMBER(AM441),ROUND((AM441/'STUDENT PROFILE'!V54),1),AM441)</f>
        <v>EIOP</v>
      </c>
      <c r="AO441" s="493" t="str">
        <f t="shared" si="373"/>
        <v>EIOP</v>
      </c>
      <c r="AP441" s="496" t="str">
        <f>IF(ISNUMBER(AN441),(SUM(AK58+AK122+AK186+AK250+AK314+AK378)/'STUDENT PROFILE'!V54),"EIOP")</f>
        <v>EIOP</v>
      </c>
      <c r="AQ441" s="686"/>
      <c r="AR441" s="488">
        <f>'STUDENT PROFILE'!$A$54</f>
        <v>48</v>
      </c>
      <c r="AS441" s="510" t="str">
        <f>'STUDENT PROFILE'!$C$54</f>
        <v>Shubham</v>
      </c>
      <c r="AT441" s="490">
        <f>'STUDENT PROFILE'!$D$54</f>
        <v>2770</v>
      </c>
      <c r="AU441" s="491">
        <f>$BB$58</f>
        <v>14</v>
      </c>
      <c r="AV441" s="491">
        <f>$BB$122</f>
        <v>14</v>
      </c>
      <c r="AW441" s="491">
        <f>$BB$186</f>
        <v>14</v>
      </c>
      <c r="AX441" s="491">
        <f>$BB$250</f>
        <v>14</v>
      </c>
      <c r="AY441" s="491">
        <f>$BB$314</f>
        <v>14</v>
      </c>
      <c r="AZ441" s="488">
        <f>$BB$378</f>
        <v>14</v>
      </c>
      <c r="BA441" s="492" t="str">
        <f t="shared" si="374"/>
        <v>EIOP</v>
      </c>
      <c r="BB441" s="492" t="str">
        <f>IF(ISNUMBER(BA441),ROUNDUP((BA441/'STUDENT PROFILE'!V54),0),BA441)</f>
        <v>EIOP</v>
      </c>
      <c r="BC441" s="493" t="str">
        <f t="shared" si="375"/>
        <v>EIOP</v>
      </c>
      <c r="BD441" s="493" t="str">
        <f>IF(ISNUMBER(BB441),(SUM(BD58+BD122+BD186+BD250+BD314+BD378)/'STUDENT PROFILE'!V54),"EIOP")</f>
        <v>EIOP</v>
      </c>
      <c r="BE441" s="686"/>
      <c r="BF441" s="488">
        <f>'STUDENT PROFILE'!$A$54</f>
        <v>48</v>
      </c>
      <c r="BG441" s="510" t="str">
        <f>'STUDENT PROFILE'!$C$54</f>
        <v>Shubham</v>
      </c>
      <c r="BH441" s="490">
        <f>'STUDENT PROFILE'!$D$54</f>
        <v>2770</v>
      </c>
      <c r="BI441" s="491">
        <f>$BP$58</f>
        <v>14</v>
      </c>
      <c r="BJ441" s="491">
        <f>$BP$122</f>
        <v>14</v>
      </c>
      <c r="BK441" s="491">
        <f>$BP$186</f>
        <v>14</v>
      </c>
      <c r="BL441" s="491">
        <f>$BP$250</f>
        <v>14</v>
      </c>
      <c r="BM441" s="491">
        <f>$BP$314</f>
        <v>14</v>
      </c>
      <c r="BN441" s="488">
        <f>$BP$378</f>
        <v>14</v>
      </c>
      <c r="BO441" s="492" t="str">
        <f t="shared" si="376"/>
        <v>EIOP</v>
      </c>
      <c r="BP441" s="492" t="str">
        <f>IF(ISNUMBER(BO441),ROUNDUP((BO441/'STUDENT PROFILE'!V54),0),BO441)</f>
        <v>EIOP</v>
      </c>
      <c r="BQ441" s="493" t="str">
        <f t="shared" si="377"/>
        <v>EIOP</v>
      </c>
      <c r="BR441" s="493" t="str">
        <f>IF(ISNUMBER(BP441),(SUM(BR58+BR122+BR186+BR250+BR314+BR378)/'STUDENT PROFILE'!V54),"EIOP")</f>
        <v>EIOP</v>
      </c>
      <c r="BS441" s="686"/>
      <c r="BT441" s="488">
        <f>'STUDENT PROFILE'!$A$54</f>
        <v>48</v>
      </c>
      <c r="BU441" s="511" t="str">
        <f>'STUDENT PROFILE'!$C$54</f>
        <v>Shubham</v>
      </c>
      <c r="BV441" s="490">
        <f>'STUDENT PROFILE'!$D$54</f>
        <v>2770</v>
      </c>
      <c r="BW441" s="491">
        <f>$BY$58</f>
        <v>20</v>
      </c>
      <c r="BX441" s="491">
        <f>$BY$122</f>
        <v>25</v>
      </c>
      <c r="BY441" s="491">
        <f>$BY$186</f>
        <v>22</v>
      </c>
      <c r="BZ441" s="491">
        <f>$BY$250</f>
        <v>20</v>
      </c>
      <c r="CA441" s="491">
        <f>$BY$314</f>
        <v>25</v>
      </c>
      <c r="CB441" s="488">
        <f>$BY$378</f>
        <v>20</v>
      </c>
      <c r="CC441" s="492" t="str">
        <f t="shared" si="368"/>
        <v>EIOP</v>
      </c>
      <c r="CD441" s="492" t="str">
        <f>IF(ISNUMBER(CC441),ROUNDUP((CC441/'STUDENT PROFILE'!V54),0),CC441)</f>
        <v>EIOP</v>
      </c>
      <c r="CE441" s="493" t="str">
        <f t="shared" si="383"/>
        <v>EIOP</v>
      </c>
      <c r="CF441" s="496" t="str">
        <f>IF(ISNUMBER(CD441),(SUM(CA58+CA122+CA186+CA250+CA314+CA378)/'STUDENT PROFILE'!V54),"EIOP")</f>
        <v>EIOP</v>
      </c>
      <c r="CG441" s="686"/>
      <c r="CH441" s="498">
        <f>'STUDENT PROFILE'!$A$54</f>
        <v>48</v>
      </c>
      <c r="CI441" s="510" t="str">
        <f>'STUDENT PROFILE'!$C$54</f>
        <v>Shubham</v>
      </c>
      <c r="CJ441" s="490">
        <f>'STUDENT PROFILE'!$D$54</f>
        <v>2770</v>
      </c>
      <c r="CK441" s="499">
        <f t="shared" si="380"/>
        <v>17</v>
      </c>
      <c r="CL441" s="491">
        <f>$CU$122</f>
        <v>16</v>
      </c>
      <c r="CM441" s="491">
        <f>$CU$186</f>
        <v>15</v>
      </c>
      <c r="CN441" s="491">
        <f>$CU$250</f>
        <v>15</v>
      </c>
      <c r="CO441" s="491">
        <f>$CU$314</f>
        <v>16</v>
      </c>
      <c r="CP441" s="488">
        <f>$CU$378</f>
        <v>15</v>
      </c>
      <c r="CQ441" s="492" t="str">
        <f t="shared" si="384"/>
        <v>EIOP</v>
      </c>
      <c r="CR441" s="492" t="str">
        <f>IF(ISNUMBER(CQ441),ROUNDUP((CQ441/'STUDENT PROFILE'!V54),0),CQ441)</f>
        <v>EIOP</v>
      </c>
      <c r="CS441" s="493" t="str">
        <f t="shared" si="381"/>
        <v>EIOP</v>
      </c>
      <c r="CT441" s="502" t="e">
        <f>ROUND(SUM(CF441,BR441,BD441,AP441,AB441,N441)/'STUDENT PROFILE'!V54,0)</f>
        <v>#VALUE!</v>
      </c>
      <c r="CU441" s="503" t="e">
        <f t="shared" si="385"/>
        <v>#VALUE!</v>
      </c>
      <c r="CV441" s="503">
        <v>95</v>
      </c>
      <c r="CW441" s="503">
        <v>96</v>
      </c>
      <c r="CX441" s="540"/>
      <c r="CY441" s="504"/>
      <c r="CZ441" s="512"/>
      <c r="DA441" s="487"/>
      <c r="DB441" s="506"/>
      <c r="DC441" s="506"/>
      <c r="DD441" s="506"/>
      <c r="DE441" s="486"/>
      <c r="DF441" s="506"/>
      <c r="DG441" s="506"/>
      <c r="DH441" s="506"/>
      <c r="DI441" s="486"/>
      <c r="DJ441" s="486"/>
      <c r="DK441" s="486"/>
      <c r="DL441" s="486"/>
    </row>
    <row r="442" spans="1:116" ht="15" customHeight="1">
      <c r="A442" s="686"/>
      <c r="B442" s="488">
        <f>'STUDENT PROFILE'!$A$55</f>
        <v>49</v>
      </c>
      <c r="C442" s="510" t="str">
        <f>'STUDENT PROFILE'!$C$55</f>
        <v>Rahul</v>
      </c>
      <c r="D442" s="490">
        <f>'STUDENT PROFILE'!$D$55</f>
        <v>2772</v>
      </c>
      <c r="E442" s="491" t="str">
        <f t="shared" si="370"/>
        <v>ab</v>
      </c>
      <c r="F442" s="491" t="str">
        <f t="shared" si="371"/>
        <v>ab</v>
      </c>
      <c r="G442" s="491" t="str">
        <f t="shared" si="372"/>
        <v>ab</v>
      </c>
      <c r="H442" s="491" t="str">
        <f>$L$251</f>
        <v>ab</v>
      </c>
      <c r="I442" s="491" t="str">
        <f>$L$315</f>
        <v>ab</v>
      </c>
      <c r="J442" s="488" t="str">
        <f>$L$379</f>
        <v>ab</v>
      </c>
      <c r="K442" s="492">
        <f t="shared" si="386"/>
        <v>0</v>
      </c>
      <c r="L442" s="492">
        <f>IF(ISNUMBER(K442),ROUNDUP((K442/'STUDENT PROFILE'!V55),0),K442)</f>
        <v>0</v>
      </c>
      <c r="M442" s="493" t="str">
        <f t="shared" si="387"/>
        <v/>
      </c>
      <c r="N442" s="494" t="e">
        <f>IF(ISNUMBER(L442),(SUM(N59+N123+N187+N251+N315+N379)/'STUDENT PROFILE'!V55),"EIOP")</f>
        <v>#VALUE!</v>
      </c>
      <c r="O442" s="728"/>
      <c r="P442" s="488">
        <f>'STUDENT PROFILE'!$A$55</f>
        <v>49</v>
      </c>
      <c r="Q442" s="510" t="str">
        <f>'STUDENT PROFILE'!$C$55</f>
        <v>Rahul</v>
      </c>
      <c r="R442" s="490">
        <f>'STUDENT PROFILE'!$D$55</f>
        <v>2772</v>
      </c>
      <c r="S442" s="491">
        <f>$Z$59</f>
        <v>14</v>
      </c>
      <c r="T442" s="491" t="str">
        <f>$Z$123</f>
        <v>ab</v>
      </c>
      <c r="U442" s="491" t="str">
        <f>$Z$187</f>
        <v>ab</v>
      </c>
      <c r="V442" s="491" t="str">
        <f>$Z$251</f>
        <v>ab</v>
      </c>
      <c r="W442" s="491" t="str">
        <f>$Z$315</f>
        <v>ab</v>
      </c>
      <c r="X442" s="488" t="str">
        <f>$Z$379</f>
        <v>ab</v>
      </c>
      <c r="Y442" s="492" t="str">
        <f t="shared" si="364"/>
        <v>EIOP</v>
      </c>
      <c r="Z442" s="495" t="str">
        <f>IF(ISNUMBER(Y442),ROUNDUP((Y442/'STUDENT PROFILE'!V55),0),Y442)</f>
        <v>EIOP</v>
      </c>
      <c r="AA442" s="493" t="str">
        <f t="shared" si="365"/>
        <v>EIOP</v>
      </c>
      <c r="AB442" s="494" t="str">
        <f>IF(ISNUMBER(Z442),(SUM(AB59+AB123+AB187+AB251+AB315+AB379)/'STUDENT PROFILE'!V55),"EIOP")</f>
        <v>EIOP</v>
      </c>
      <c r="AC442" s="686"/>
      <c r="AD442" s="488">
        <f>'STUDENT PROFILE'!$A$55</f>
        <v>49</v>
      </c>
      <c r="AE442" s="510" t="str">
        <f>'STUDENT PROFILE'!$C$55</f>
        <v>Rahul</v>
      </c>
      <c r="AF442" s="490">
        <f>'STUDENT PROFILE'!$D$55</f>
        <v>2772</v>
      </c>
      <c r="AG442" s="491">
        <f>$AI$59</f>
        <v>20</v>
      </c>
      <c r="AH442" s="491">
        <f>$AI$123</f>
        <v>20</v>
      </c>
      <c r="AI442" s="491">
        <f>$AI$187</f>
        <v>20</v>
      </c>
      <c r="AJ442" s="491">
        <f>$AI$251</f>
        <v>20</v>
      </c>
      <c r="AK442" s="491">
        <f>$AI$315</f>
        <v>20</v>
      </c>
      <c r="AL442" s="488">
        <f>$AI$379</f>
        <v>20</v>
      </c>
      <c r="AM442" s="492" t="str">
        <f t="shared" si="366"/>
        <v>EIOP</v>
      </c>
      <c r="AN442" s="492" t="str">
        <f>IF(ISNUMBER(AM442),ROUND((AM442/'STUDENT PROFILE'!V55),1),AM442)</f>
        <v>EIOP</v>
      </c>
      <c r="AO442" s="493" t="str">
        <f t="shared" si="373"/>
        <v>EIOP</v>
      </c>
      <c r="AP442" s="496" t="str">
        <f>IF(ISNUMBER(AN442),(SUM(AK59+AK123+AK187+AK251+AK315+AK379)/'STUDENT PROFILE'!V55),"EIOP")</f>
        <v>EIOP</v>
      </c>
      <c r="AQ442" s="686"/>
      <c r="AR442" s="488">
        <f>'STUDENT PROFILE'!$A$55</f>
        <v>49</v>
      </c>
      <c r="AS442" s="510" t="str">
        <f>'STUDENT PROFILE'!$C$55</f>
        <v>Rahul</v>
      </c>
      <c r="AT442" s="490">
        <f>'STUDENT PROFILE'!$D$55</f>
        <v>2772</v>
      </c>
      <c r="AU442" s="491">
        <f>$BB$59</f>
        <v>14</v>
      </c>
      <c r="AV442" s="491">
        <f>$BB$123</f>
        <v>14</v>
      </c>
      <c r="AW442" s="491">
        <f>$BB$187</f>
        <v>14</v>
      </c>
      <c r="AX442" s="491">
        <f>$BB$251</f>
        <v>14</v>
      </c>
      <c r="AY442" s="491">
        <f>$BB$315</f>
        <v>14</v>
      </c>
      <c r="AZ442" s="488">
        <f>$BB$379</f>
        <v>14</v>
      </c>
      <c r="BA442" s="492" t="str">
        <f t="shared" si="374"/>
        <v>EIOP</v>
      </c>
      <c r="BB442" s="492" t="str">
        <f>IF(ISNUMBER(BA442),ROUNDUP((BA442/'STUDENT PROFILE'!V55),0),BA442)</f>
        <v>EIOP</v>
      </c>
      <c r="BC442" s="493" t="str">
        <f t="shared" si="375"/>
        <v>EIOP</v>
      </c>
      <c r="BD442" s="493" t="str">
        <f>IF(ISNUMBER(BB442),(SUM(BD59+BD123+BD187+BD251+BD315+BD379)/'STUDENT PROFILE'!V55),"EIOP")</f>
        <v>EIOP</v>
      </c>
      <c r="BE442" s="686"/>
      <c r="BF442" s="488">
        <f>'STUDENT PROFILE'!$A$55</f>
        <v>49</v>
      </c>
      <c r="BG442" s="510" t="str">
        <f>'STUDENT PROFILE'!$C$55</f>
        <v>Rahul</v>
      </c>
      <c r="BH442" s="490">
        <f>'STUDENT PROFILE'!$D$55</f>
        <v>2772</v>
      </c>
      <c r="BI442" s="491">
        <f>$BP$59</f>
        <v>14</v>
      </c>
      <c r="BJ442" s="491">
        <f>$BP$123</f>
        <v>14</v>
      </c>
      <c r="BK442" s="491">
        <f>$BP$187</f>
        <v>14</v>
      </c>
      <c r="BL442" s="491">
        <f>$BP$251</f>
        <v>14</v>
      </c>
      <c r="BM442" s="491">
        <f>$BP$315</f>
        <v>14</v>
      </c>
      <c r="BN442" s="488">
        <f>$BP$379</f>
        <v>14</v>
      </c>
      <c r="BO442" s="492" t="str">
        <f t="shared" si="376"/>
        <v>EIOP</v>
      </c>
      <c r="BP442" s="492" t="str">
        <f>IF(ISNUMBER(BO442),ROUNDUP((BO442/'STUDENT PROFILE'!V55),0),BO442)</f>
        <v>EIOP</v>
      </c>
      <c r="BQ442" s="493" t="str">
        <f t="shared" si="377"/>
        <v>EIOP</v>
      </c>
      <c r="BR442" s="493" t="str">
        <f>IF(ISNUMBER(BP442),(SUM(BR59+BR123+BR187+BR251+BR315+BR379)/'STUDENT PROFILE'!V55),"EIOP")</f>
        <v>EIOP</v>
      </c>
      <c r="BS442" s="686"/>
      <c r="BT442" s="488">
        <f>'STUDENT PROFILE'!$A$55</f>
        <v>49</v>
      </c>
      <c r="BU442" s="511" t="str">
        <f>'STUDENT PROFILE'!$C$55</f>
        <v>Rahul</v>
      </c>
      <c r="BV442" s="490">
        <f>'STUDENT PROFILE'!$D$55</f>
        <v>2772</v>
      </c>
      <c r="BW442" s="491">
        <f>$BY$59</f>
        <v>20</v>
      </c>
      <c r="BX442" s="491">
        <f>$BY$123</f>
        <v>25</v>
      </c>
      <c r="BY442" s="491">
        <f>$BY$187</f>
        <v>22</v>
      </c>
      <c r="BZ442" s="491">
        <f>$BY$251</f>
        <v>20</v>
      </c>
      <c r="CA442" s="491">
        <f>$BY$315</f>
        <v>25</v>
      </c>
      <c r="CB442" s="488">
        <f>$BY$379</f>
        <v>20</v>
      </c>
      <c r="CC442" s="492" t="str">
        <f t="shared" si="368"/>
        <v>EIOP</v>
      </c>
      <c r="CD442" s="492" t="str">
        <f>IF(ISNUMBER(CC442),ROUNDUP((CC442/'STUDENT PROFILE'!V55),0),CC442)</f>
        <v>EIOP</v>
      </c>
      <c r="CE442" s="493" t="str">
        <f t="shared" si="383"/>
        <v>EIOP</v>
      </c>
      <c r="CF442" s="496" t="str">
        <f>IF(ISNUMBER(CD442),(SUM(CA59+CA123+CA187+CA251+CA315+CA379)/'STUDENT PROFILE'!V55),"EIOP")</f>
        <v>EIOP</v>
      </c>
      <c r="CG442" s="686"/>
      <c r="CH442" s="498">
        <f>'STUDENT PROFILE'!$A$55</f>
        <v>49</v>
      </c>
      <c r="CI442" s="510" t="str">
        <f>'STUDENT PROFILE'!$C$55</f>
        <v>Rahul</v>
      </c>
      <c r="CJ442" s="490">
        <f>'STUDENT PROFILE'!$D$55</f>
        <v>2772</v>
      </c>
      <c r="CK442" s="499">
        <f t="shared" si="380"/>
        <v>17</v>
      </c>
      <c r="CL442" s="491">
        <f>$CU$123</f>
        <v>16</v>
      </c>
      <c r="CM442" s="491">
        <f>$CU$187</f>
        <v>15</v>
      </c>
      <c r="CN442" s="491">
        <f>$CU$251</f>
        <v>15</v>
      </c>
      <c r="CO442" s="491">
        <f>$CU$315</f>
        <v>16</v>
      </c>
      <c r="CP442" s="488">
        <f>$CU$379</f>
        <v>15</v>
      </c>
      <c r="CQ442" s="492" t="str">
        <f t="shared" si="384"/>
        <v>EIOP</v>
      </c>
      <c r="CR442" s="492" t="str">
        <f>IF(ISNUMBER(CQ442),ROUNDUP((CQ442/'STUDENT PROFILE'!V55),0),CQ442)</f>
        <v>EIOP</v>
      </c>
      <c r="CS442" s="493" t="str">
        <f t="shared" si="381"/>
        <v>EIOP</v>
      </c>
      <c r="CT442" s="502" t="e">
        <f>ROUND(SUM(CF442,BR442,BD442,AP442,AB442,N442)/'STUDENT PROFILE'!V55,0)</f>
        <v>#VALUE!</v>
      </c>
      <c r="CU442" s="503" t="e">
        <f t="shared" si="385"/>
        <v>#VALUE!</v>
      </c>
      <c r="CV442" s="503">
        <v>97</v>
      </c>
      <c r="CW442" s="503">
        <v>98</v>
      </c>
      <c r="CX442" s="540"/>
      <c r="CY442" s="504"/>
      <c r="CZ442" s="512"/>
      <c r="DA442" s="487"/>
      <c r="DB442" s="506"/>
      <c r="DC442" s="506"/>
      <c r="DD442" s="506"/>
      <c r="DE442" s="486"/>
      <c r="DF442" s="506"/>
      <c r="DG442" s="506"/>
      <c r="DH442" s="506"/>
      <c r="DI442" s="486"/>
      <c r="DJ442" s="486"/>
      <c r="DK442" s="486"/>
      <c r="DL442" s="486"/>
    </row>
    <row r="443" spans="1:116" ht="15" customHeight="1" thickBot="1">
      <c r="A443" s="686"/>
      <c r="B443" s="488">
        <f>'STUDENT PROFILE'!$A$56</f>
        <v>50</v>
      </c>
      <c r="C443" s="510" t="str">
        <f>'STUDENT PROFILE'!$C$56</f>
        <v>Nitin</v>
      </c>
      <c r="D443" s="490">
        <f>'STUDENT PROFILE'!$D$56</f>
        <v>2773</v>
      </c>
      <c r="E443" s="491" t="str">
        <f t="shared" si="370"/>
        <v>ab</v>
      </c>
      <c r="F443" s="491" t="str">
        <f t="shared" si="371"/>
        <v>ab</v>
      </c>
      <c r="G443" s="491" t="str">
        <f t="shared" si="372"/>
        <v>ab</v>
      </c>
      <c r="H443" s="491" t="str">
        <f>$L$252</f>
        <v>ab</v>
      </c>
      <c r="I443" s="491" t="str">
        <f>$L$316</f>
        <v>ab</v>
      </c>
      <c r="J443" s="488" t="str">
        <f>$L$380</f>
        <v>ab</v>
      </c>
      <c r="K443" s="492">
        <f t="shared" si="386"/>
        <v>0</v>
      </c>
      <c r="L443" s="492">
        <f>IF(ISNUMBER(K443),ROUNDUP((K443/'STUDENT PROFILE'!V56),0),K443)</f>
        <v>0</v>
      </c>
      <c r="M443" s="493" t="str">
        <f t="shared" si="387"/>
        <v/>
      </c>
      <c r="N443" s="494" t="e">
        <f>IF(ISNUMBER(L443),(SUM(N60+N124+N188+N252+N316+N380)/'STUDENT PROFILE'!V56),"EIOP")</f>
        <v>#VALUE!</v>
      </c>
      <c r="O443" s="728"/>
      <c r="P443" s="488">
        <f>'STUDENT PROFILE'!$A$56</f>
        <v>50</v>
      </c>
      <c r="Q443" s="510" t="str">
        <f>'STUDENT PROFILE'!$C$56</f>
        <v>Nitin</v>
      </c>
      <c r="R443" s="490">
        <f>'STUDENT PROFILE'!$D$56</f>
        <v>2773</v>
      </c>
      <c r="S443" s="491">
        <f>$Z$60</f>
        <v>14</v>
      </c>
      <c r="T443" s="491" t="str">
        <f>$Z$124</f>
        <v>ab</v>
      </c>
      <c r="U443" s="491" t="str">
        <f>$Z$188</f>
        <v>ab</v>
      </c>
      <c r="V443" s="491" t="str">
        <f>$Z$252</f>
        <v>ab</v>
      </c>
      <c r="W443" s="491" t="str">
        <f>$Z$316</f>
        <v>ab</v>
      </c>
      <c r="X443" s="488" t="str">
        <f>$Z$380</f>
        <v>ab</v>
      </c>
      <c r="Y443" s="492" t="str">
        <f t="shared" ref="Y443" si="388">IF(AND(S443&gt;=33,T443&gt;=33,U443&gt;=33,V443&gt;=33,W443&gt;=33,X443&gt;=33),SUM(S443,T443,U443,V443,W443,X443),"EIOP")</f>
        <v>EIOP</v>
      </c>
      <c r="Z443" s="495" t="str">
        <f>IF(ISNUMBER(Y443),ROUNDUP((Y443/'STUDENT PROFILE'!V56),0),Y443)</f>
        <v>EIOP</v>
      </c>
      <c r="AA443" s="493" t="str">
        <f t="shared" ref="AA443" si="389">IF(ISNUMBER(Z443),IF(Z443&gt;=91,"A1",IF(Z443&gt;=81,"A2",IF(Z443&gt;=71,"B1",IF(Z443&gt;=61,"B2",IF(Z443&gt;=51,"C1",IF(Z443&gt;=41,"C2",IF(Z443&gt;=33,"D",IF(Z443&gt;=21,"E1",IF(Z443&gt;0,"E2",""))))))))),Z443)</f>
        <v>EIOP</v>
      </c>
      <c r="AB443" s="494" t="str">
        <f>IF(ISNUMBER(Z443),(SUM(AB60+AB124+AB188+AB252+AB316+AB380)/'STUDENT PROFILE'!V56),"EIOP")</f>
        <v>EIOP</v>
      </c>
      <c r="AC443" s="686"/>
      <c r="AD443" s="488">
        <f>'STUDENT PROFILE'!$A$56</f>
        <v>50</v>
      </c>
      <c r="AE443" s="510" t="str">
        <f>'STUDENT PROFILE'!$C$56</f>
        <v>Nitin</v>
      </c>
      <c r="AF443" s="490">
        <f>'STUDENT PROFILE'!$D$56</f>
        <v>2773</v>
      </c>
      <c r="AG443" s="491">
        <f>$AI$60</f>
        <v>20</v>
      </c>
      <c r="AH443" s="491">
        <f>$AI$124</f>
        <v>20</v>
      </c>
      <c r="AI443" s="491">
        <f>$AI$188</f>
        <v>20</v>
      </c>
      <c r="AJ443" s="491">
        <f>$AI$252</f>
        <v>20</v>
      </c>
      <c r="AK443" s="491">
        <f>$AI$316</f>
        <v>20</v>
      </c>
      <c r="AL443" s="488">
        <f>$AI$379</f>
        <v>20</v>
      </c>
      <c r="AM443" s="492" t="str">
        <f t="shared" ref="AM443" si="390">IF(AND(AG443&gt;=33,AH443&gt;=33,AI443&gt;=33,AJ443&gt;=33,AK443&gt;=33,AL443&gt;=33),SUM(AG443,AH443,AI443,AJ443,AK443,AL443),"EIOP")</f>
        <v>EIOP</v>
      </c>
      <c r="AN443" s="492" t="str">
        <f>IF(ISNUMBER(AM443),ROUND((AM443/'STUDENT PROFILE'!V56),1),AM443)</f>
        <v>EIOP</v>
      </c>
      <c r="AO443" s="493" t="str">
        <f t="shared" si="373"/>
        <v>EIOP</v>
      </c>
      <c r="AP443" s="496" t="str">
        <f>IF(ISNUMBER(AN443),(SUM(AK60+AK124+AK188+AK252+AK316+AK380)/'STUDENT PROFILE'!V56),"EIOP")</f>
        <v>EIOP</v>
      </c>
      <c r="AQ443" s="686"/>
      <c r="AR443" s="488">
        <f>'STUDENT PROFILE'!$A$56</f>
        <v>50</v>
      </c>
      <c r="AS443" s="510" t="str">
        <f>'STUDENT PROFILE'!$C$56</f>
        <v>Nitin</v>
      </c>
      <c r="AT443" s="490">
        <f>'STUDENT PROFILE'!$D$56</f>
        <v>2773</v>
      </c>
      <c r="AU443" s="491">
        <f>$BB$60</f>
        <v>14</v>
      </c>
      <c r="AV443" s="491">
        <f>$BB$124</f>
        <v>14</v>
      </c>
      <c r="AW443" s="491">
        <f>$BB$188</f>
        <v>14</v>
      </c>
      <c r="AX443" s="491">
        <f>$BB$252</f>
        <v>14</v>
      </c>
      <c r="AY443" s="491">
        <f>$BB$316</f>
        <v>14</v>
      </c>
      <c r="AZ443" s="488">
        <f>$BB$380</f>
        <v>14</v>
      </c>
      <c r="BA443" s="492" t="str">
        <f t="shared" si="374"/>
        <v>EIOP</v>
      </c>
      <c r="BB443" s="492" t="str">
        <f>IF(ISNUMBER(BA443),ROUNDUP((BA443/'STUDENT PROFILE'!V56),0),BA443)</f>
        <v>EIOP</v>
      </c>
      <c r="BC443" s="493" t="str">
        <f t="shared" si="375"/>
        <v>EIOP</v>
      </c>
      <c r="BD443" s="493" t="str">
        <f>IF(ISNUMBER(BB443),(SUM(BD60+BD124+BD188+BD252+BD316+BD380)/'STUDENT PROFILE'!V56),"EIOP")</f>
        <v>EIOP</v>
      </c>
      <c r="BE443" s="686"/>
      <c r="BF443" s="488">
        <f>'STUDENT PROFILE'!$A$56</f>
        <v>50</v>
      </c>
      <c r="BG443" s="510" t="str">
        <f>'STUDENT PROFILE'!$C$56</f>
        <v>Nitin</v>
      </c>
      <c r="BH443" s="490">
        <f>'STUDENT PROFILE'!$D$56</f>
        <v>2773</v>
      </c>
      <c r="BI443" s="491">
        <f>$BP$60</f>
        <v>14</v>
      </c>
      <c r="BJ443" s="491">
        <f>$BP$124</f>
        <v>14</v>
      </c>
      <c r="BK443" s="491">
        <f>$BP$188</f>
        <v>14</v>
      </c>
      <c r="BL443" s="491">
        <f>$BP$252</f>
        <v>14</v>
      </c>
      <c r="BM443" s="491">
        <f>$BP$316</f>
        <v>14</v>
      </c>
      <c r="BN443" s="488">
        <f>$BP$380</f>
        <v>14</v>
      </c>
      <c r="BO443" s="492" t="str">
        <f t="shared" si="376"/>
        <v>EIOP</v>
      </c>
      <c r="BP443" s="492" t="str">
        <f>IF(ISNUMBER(BO443),ROUNDUP((BO443/'STUDENT PROFILE'!V56),0),BO443)</f>
        <v>EIOP</v>
      </c>
      <c r="BQ443" s="493" t="str">
        <f t="shared" si="377"/>
        <v>EIOP</v>
      </c>
      <c r="BR443" s="493" t="str">
        <f>IF(ISNUMBER(BP443),(SUM(BR60+BR124+BR188+BR252+BR316+BR380)/'STUDENT PROFILE'!V56),"EIOP")</f>
        <v>EIOP</v>
      </c>
      <c r="BS443" s="686"/>
      <c r="BT443" s="488">
        <f>'STUDENT PROFILE'!$A$56</f>
        <v>50</v>
      </c>
      <c r="BU443" s="511" t="str">
        <f>'STUDENT PROFILE'!$C$56</f>
        <v>Nitin</v>
      </c>
      <c r="BV443" s="490">
        <f>'STUDENT PROFILE'!$D$56</f>
        <v>2773</v>
      </c>
      <c r="BW443" s="491">
        <f>$BY$60</f>
        <v>20</v>
      </c>
      <c r="BX443" s="491">
        <f>$BY$124</f>
        <v>25</v>
      </c>
      <c r="BY443" s="491">
        <f>$BY$188</f>
        <v>22</v>
      </c>
      <c r="BZ443" s="491">
        <f>$BY$252</f>
        <v>20</v>
      </c>
      <c r="CA443" s="491">
        <f>$BY$316</f>
        <v>25</v>
      </c>
      <c r="CB443" s="488">
        <f>$BY$380</f>
        <v>20</v>
      </c>
      <c r="CC443" s="492" t="str">
        <f t="shared" si="368"/>
        <v>EIOP</v>
      </c>
      <c r="CD443" s="492" t="str">
        <f>IF(ISNUMBER(CC443),ROUNDUP((CC443/'STUDENT PROFILE'!V56),0),CC443)</f>
        <v>EIOP</v>
      </c>
      <c r="CE443" s="493" t="str">
        <f t="shared" si="383"/>
        <v>EIOP</v>
      </c>
      <c r="CF443" s="496" t="str">
        <f>IF(ISNUMBER(CD443),(SUM(CA60+CA124+CA188+CA252+CA316+CA380)/'STUDENT PROFILE'!V56),"EIOP")</f>
        <v>EIOP</v>
      </c>
      <c r="CG443" s="686"/>
      <c r="CH443" s="498">
        <f>'STUDENT PROFILE'!$A$56</f>
        <v>50</v>
      </c>
      <c r="CI443" s="510" t="str">
        <f>'STUDENT PROFILE'!$C$56</f>
        <v>Nitin</v>
      </c>
      <c r="CJ443" s="490">
        <f>'STUDENT PROFILE'!$D$56</f>
        <v>2773</v>
      </c>
      <c r="CK443" s="499">
        <f t="shared" si="380"/>
        <v>17</v>
      </c>
      <c r="CL443" s="491">
        <f>$CU$124</f>
        <v>16</v>
      </c>
      <c r="CM443" s="491">
        <f>$CU$188</f>
        <v>15</v>
      </c>
      <c r="CN443" s="491">
        <f>$CU$252</f>
        <v>15</v>
      </c>
      <c r="CO443" s="491">
        <f>$CU$316</f>
        <v>16</v>
      </c>
      <c r="CP443" s="488">
        <f>$CU$380</f>
        <v>15</v>
      </c>
      <c r="CQ443" s="492" t="str">
        <f>IF(AND(CK443&gt;=33,CL443&gt;=33,CM443&gt;=33,CN443&gt;=33,CO443&gt;=33,CP443&gt;=33),SUM(CK443,CL443,CM443,CN443,CO443,CP443),"EIOP")</f>
        <v>EIOP</v>
      </c>
      <c r="CR443" s="492" t="str">
        <f>IF(ISNUMBER(CQ443),ROUNDUP((CQ443/'STUDENT PROFILE'!V56),0),CQ443)</f>
        <v>EIOP</v>
      </c>
      <c r="CS443" s="493" t="str">
        <f>IF(ISNUMBER(CR443),IF(CR443&gt;=91,"A1",IF(CR443&gt;=81,"A2",IF(CR443&gt;=71,"B1",IF(CR443&gt;=61,"B2",IF(CR443&gt;=51,"C1",IF(CR443&gt;=41,"C2",IF(CR443&gt;=33,"D",IF(CR443&gt;=21,"E1",IF(CR443&gt;0,"E2",""))))))))),CR443)</f>
        <v>EIOP</v>
      </c>
      <c r="CT443" s="502" t="e">
        <f>ROUND(SUM(CF443,BR443,BD443,AP443,AB443,N443)/'STUDENT PROFILE'!V56,0)</f>
        <v>#VALUE!</v>
      </c>
      <c r="CU443" s="503" t="e">
        <f t="shared" si="385"/>
        <v>#VALUE!</v>
      </c>
      <c r="CV443" s="503">
        <v>99</v>
      </c>
      <c r="CW443" s="503">
        <v>100</v>
      </c>
      <c r="CX443" s="540"/>
      <c r="CY443" s="504"/>
      <c r="CZ443" s="512"/>
      <c r="DA443" s="487"/>
      <c r="DB443" s="506"/>
      <c r="DC443" s="506"/>
      <c r="DD443" s="506"/>
      <c r="DE443" s="486"/>
      <c r="DF443" s="506"/>
      <c r="DG443" s="506"/>
      <c r="DH443" s="506"/>
      <c r="DI443" s="486"/>
      <c r="DJ443" s="486"/>
      <c r="DK443" s="486"/>
      <c r="DL443" s="486"/>
    </row>
    <row r="444" spans="1:116" ht="15" customHeight="1">
      <c r="A444" s="686"/>
      <c r="B444" s="513"/>
      <c r="C444" s="794" t="s">
        <v>101</v>
      </c>
      <c r="D444" s="795"/>
      <c r="E444" s="795"/>
      <c r="F444" s="795"/>
      <c r="G444" s="795"/>
      <c r="H444" s="795"/>
      <c r="I444" s="795"/>
      <c r="J444" s="795"/>
      <c r="K444" s="795"/>
      <c r="L444" s="795"/>
      <c r="M444" s="795"/>
      <c r="N444" s="796"/>
      <c r="O444" s="728"/>
      <c r="P444" s="513"/>
      <c r="Q444" s="794" t="s">
        <v>101</v>
      </c>
      <c r="R444" s="795"/>
      <c r="S444" s="795"/>
      <c r="T444" s="795"/>
      <c r="U444" s="795"/>
      <c r="V444" s="795"/>
      <c r="W444" s="795"/>
      <c r="X444" s="795"/>
      <c r="Y444" s="795"/>
      <c r="Z444" s="795"/>
      <c r="AA444" s="795"/>
      <c r="AB444" s="796"/>
      <c r="AC444" s="686"/>
      <c r="AD444" s="513"/>
      <c r="AE444" s="794" t="s">
        <v>101</v>
      </c>
      <c r="AF444" s="795"/>
      <c r="AG444" s="795"/>
      <c r="AH444" s="795"/>
      <c r="AI444" s="795"/>
      <c r="AJ444" s="795"/>
      <c r="AK444" s="795"/>
      <c r="AL444" s="795"/>
      <c r="AM444" s="795"/>
      <c r="AN444" s="795"/>
      <c r="AO444" s="795"/>
      <c r="AP444" s="796"/>
      <c r="AQ444" s="686"/>
      <c r="AR444" s="513"/>
      <c r="AS444" s="794" t="s">
        <v>101</v>
      </c>
      <c r="AT444" s="795"/>
      <c r="AU444" s="795"/>
      <c r="AV444" s="795"/>
      <c r="AW444" s="795"/>
      <c r="AX444" s="795"/>
      <c r="AY444" s="795"/>
      <c r="AZ444" s="795"/>
      <c r="BA444" s="795"/>
      <c r="BB444" s="795"/>
      <c r="BC444" s="795"/>
      <c r="BD444" s="796"/>
      <c r="BE444" s="686"/>
      <c r="BF444" s="513"/>
      <c r="BG444" s="794" t="s">
        <v>101</v>
      </c>
      <c r="BH444" s="795"/>
      <c r="BI444" s="795"/>
      <c r="BJ444" s="795"/>
      <c r="BK444" s="795"/>
      <c r="BL444" s="795"/>
      <c r="BM444" s="795"/>
      <c r="BN444" s="795"/>
      <c r="BO444" s="795"/>
      <c r="BP444" s="795"/>
      <c r="BQ444" s="795"/>
      <c r="BR444" s="796"/>
      <c r="BS444" s="686"/>
      <c r="BT444" s="513"/>
      <c r="BU444" s="794" t="s">
        <v>101</v>
      </c>
      <c r="BV444" s="795"/>
      <c r="BW444" s="795"/>
      <c r="BX444" s="795"/>
      <c r="BY444" s="795"/>
      <c r="BZ444" s="795"/>
      <c r="CA444" s="795"/>
      <c r="CB444" s="795"/>
      <c r="CC444" s="795"/>
      <c r="CD444" s="795"/>
      <c r="CE444" s="795"/>
      <c r="CF444" s="796"/>
      <c r="CG444" s="686"/>
      <c r="CH444" s="514"/>
      <c r="CI444" s="758" t="s">
        <v>101</v>
      </c>
      <c r="CJ444" s="759"/>
      <c r="CK444" s="759"/>
      <c r="CL444" s="759"/>
      <c r="CM444" s="759"/>
      <c r="CN444" s="759"/>
      <c r="CO444" s="759"/>
      <c r="CP444" s="759"/>
      <c r="CQ444" s="759"/>
      <c r="CR444" s="759"/>
      <c r="CS444" s="759"/>
      <c r="CT444" s="760"/>
      <c r="CU444" s="539"/>
      <c r="CV444" s="539"/>
      <c r="CW444" s="539"/>
      <c r="CX444" s="540"/>
      <c r="CY444" s="835"/>
      <c r="CZ444" s="835"/>
      <c r="DA444" s="835"/>
      <c r="DB444" s="835"/>
      <c r="DC444" s="835"/>
      <c r="DD444" s="835"/>
      <c r="DE444" s="835"/>
      <c r="DF444" s="835"/>
      <c r="DG444" s="835"/>
      <c r="DH444" s="835"/>
      <c r="DI444" s="835"/>
      <c r="DJ444" s="835"/>
      <c r="DK444" s="835"/>
      <c r="DL444" s="835"/>
    </row>
    <row r="445" spans="1:116" ht="15" customHeight="1">
      <c r="A445" s="686"/>
      <c r="B445" s="513"/>
      <c r="C445" s="515" t="s">
        <v>114</v>
      </c>
      <c r="D445" s="516">
        <f>ROUND((SUM($L$394:$L$443)/COUNTIF($L$394:$L$443,"&gt;0")),0)</f>
        <v>69</v>
      </c>
      <c r="E445" s="729" t="s">
        <v>5</v>
      </c>
      <c r="F445" s="730"/>
      <c r="G445" s="731">
        <f t="shared" ref="G445:G453" si="391">COUNTIF($M$394:$M$443,E445)</f>
        <v>5</v>
      </c>
      <c r="H445" s="732"/>
      <c r="I445" s="517" t="s">
        <v>29</v>
      </c>
      <c r="J445" s="516">
        <f>COUNTIFS('STUDENT PROFILE'!$B$7:$B$56,'MARK LIST'!I445,$L$394:$L$443,"&gt;0")</f>
        <v>3</v>
      </c>
      <c r="K445" s="516">
        <f>COUNTIFS('STUDENT PROFILE'!$B$7:$B$56,'MARK LIST'!I445,$L$394:$L$443,"&gt;32")</f>
        <v>3</v>
      </c>
      <c r="L445" s="517" t="s">
        <v>107</v>
      </c>
      <c r="M445" s="516">
        <f>COUNTIFS('STUDENT PROFILE'!$B$7:$B$56,'MARK LIST'!L445,$L$394:$L$443,"&gt;0")</f>
        <v>1</v>
      </c>
      <c r="N445" s="516">
        <f>COUNTIFS('STUDENT PROFILE'!$B$7:$B$56,'MARK LIST'!L445,$L$394:$L$443,"&gt;32")</f>
        <v>1</v>
      </c>
      <c r="O445" s="728"/>
      <c r="P445" s="513"/>
      <c r="Q445" s="515" t="s">
        <v>114</v>
      </c>
      <c r="R445" s="516">
        <f>ROUND((SUM($Z$394:$Z$443)/COUNTIF($Z$394:$Z$443,"&gt;0")),0)</f>
        <v>69</v>
      </c>
      <c r="S445" s="729" t="s">
        <v>5</v>
      </c>
      <c r="T445" s="730"/>
      <c r="U445" s="731">
        <f t="shared" ref="U445:U453" si="392">COUNTIF($AA$394:$AA$443,E445)</f>
        <v>5</v>
      </c>
      <c r="V445" s="732"/>
      <c r="W445" s="517" t="s">
        <v>29</v>
      </c>
      <c r="X445" s="516">
        <f>COUNTIFS('STUDENT PROFILE'!$B$7:$B$56,'MARK LIST'!I445,$Z$394:$Z$443,"&gt;0")</f>
        <v>3</v>
      </c>
      <c r="Y445" s="516">
        <f>COUNTIFS('STUDENT PROFILE'!$B$7:$B$56,'MARK LIST'!I445,$Z$394:$Z$443,"&gt;32")</f>
        <v>3</v>
      </c>
      <c r="Z445" s="517" t="s">
        <v>107</v>
      </c>
      <c r="AA445" s="516">
        <f>COUNTIFS('STUDENT PROFILE'!$B$7:$B$56,'MARK LIST'!L445,$Z$394:$Z$443,"&gt;0")</f>
        <v>1</v>
      </c>
      <c r="AB445" s="516">
        <f>COUNTIFS('STUDENT PROFILE'!$B$7:$B$56,'MARK LIST'!L445,$Z$394:$Z$443,"&gt;32")</f>
        <v>1</v>
      </c>
      <c r="AC445" s="686"/>
      <c r="AD445" s="513"/>
      <c r="AE445" s="515" t="s">
        <v>114</v>
      </c>
      <c r="AF445" s="516">
        <f>ROUND((SUM($AN$394:$AN$443)/COUNTIF($AN$394:$AN$443,"&gt;0")),0)</f>
        <v>69</v>
      </c>
      <c r="AG445" s="729" t="s">
        <v>5</v>
      </c>
      <c r="AH445" s="730"/>
      <c r="AI445" s="731">
        <f t="shared" ref="AI445:AI453" si="393">COUNTIF($AO$394:$AO$443,AG445)</f>
        <v>5</v>
      </c>
      <c r="AJ445" s="732"/>
      <c r="AK445" s="517" t="s">
        <v>29</v>
      </c>
      <c r="AL445" s="516">
        <f>COUNTIFS('STUDENT PROFILE'!$B$7:$B$56,'MARK LIST'!I445,$AN$394:$AN$443,"&gt;0")</f>
        <v>3</v>
      </c>
      <c r="AM445" s="516">
        <f>COUNTIFS('STUDENT PROFILE'!$B$7:$B$56,'MARK LIST'!I445,$AN$394:$AN$443,"&gt;32")</f>
        <v>3</v>
      </c>
      <c r="AN445" s="517" t="s">
        <v>107</v>
      </c>
      <c r="AO445" s="516">
        <f>COUNTIFS('STUDENT PROFILE'!$B$7:$B$56,'MARK LIST'!L445,$AN$394:$AN$443,"&gt;0")</f>
        <v>1</v>
      </c>
      <c r="AP445" s="516">
        <f>COUNTIFS('STUDENT PROFILE'!$B$7:$B$56,'MARK LIST'!L445,$AN$394:$AN$443,"&gt;32")</f>
        <v>1</v>
      </c>
      <c r="AQ445" s="686"/>
      <c r="AR445" s="513"/>
      <c r="AS445" s="515" t="s">
        <v>114</v>
      </c>
      <c r="AT445" s="516">
        <f>ROUND((SUM($BB$394:$BB$443)/COUNTIF($BB$394:$BB$443,"&gt;0")),0)</f>
        <v>69</v>
      </c>
      <c r="AU445" s="729" t="s">
        <v>5</v>
      </c>
      <c r="AV445" s="730"/>
      <c r="AW445" s="731">
        <f t="shared" ref="AW445:AW453" si="394">COUNTIF($BC$394:$BC$443,AU445)</f>
        <v>5</v>
      </c>
      <c r="AX445" s="732"/>
      <c r="AY445" s="517" t="s">
        <v>29</v>
      </c>
      <c r="AZ445" s="516">
        <f>COUNTIFS('STUDENT PROFILE'!$B$7:$B$56,'MARK LIST'!I445,$BB$394:$BB$443,"&gt;0")</f>
        <v>3</v>
      </c>
      <c r="BA445" s="516">
        <f>COUNTIFS('STUDENT PROFILE'!$B$7:$B$56,'MARK LIST'!I445,$BB$394:$BB$443,"&gt;32")</f>
        <v>3</v>
      </c>
      <c r="BB445" s="517" t="s">
        <v>107</v>
      </c>
      <c r="BC445" s="516">
        <f>COUNTIFS('STUDENT PROFILE'!$B$7:$B$56,'MARK LIST'!L445,$BB$394:$BB$443,"&gt;0")</f>
        <v>1</v>
      </c>
      <c r="BD445" s="516">
        <f>COUNTIFS('STUDENT PROFILE'!$B$7:$B$56,'MARK LIST'!L445,$BB$394:$BB$443,"&gt;32")</f>
        <v>1</v>
      </c>
      <c r="BE445" s="686"/>
      <c r="BF445" s="513"/>
      <c r="BG445" s="515" t="s">
        <v>114</v>
      </c>
      <c r="BH445" s="516">
        <f>ROUND((SUM($BP$394:$BP$443)/COUNTIF($BP$394:$BP$443,"&gt;0")),0)</f>
        <v>68</v>
      </c>
      <c r="BI445" s="729" t="s">
        <v>5</v>
      </c>
      <c r="BJ445" s="730"/>
      <c r="BK445" s="731">
        <f t="shared" ref="BK445:BK453" si="395">COUNTIF($BQ$394:$BQ$443,BI445)</f>
        <v>4</v>
      </c>
      <c r="BL445" s="732"/>
      <c r="BM445" s="517" t="s">
        <v>29</v>
      </c>
      <c r="BN445" s="516">
        <f>COUNTIFS('STUDENT PROFILE'!$B$7:$B$56,'MARK LIST'!I445,$BP$394:$BP$443,"&gt;0")</f>
        <v>3</v>
      </c>
      <c r="BO445" s="516">
        <f>COUNTIFS('STUDENT PROFILE'!$B$7:$B$56,'MARK LIST'!I445,$BP$394:$BP$443,"&gt;32")</f>
        <v>3</v>
      </c>
      <c r="BP445" s="517" t="s">
        <v>107</v>
      </c>
      <c r="BQ445" s="516">
        <f>COUNTIFS('STUDENT PROFILE'!$B$7:$B$56,'MARK LIST'!L445,$BP$394:$BP$443,"&gt;0")</f>
        <v>1</v>
      </c>
      <c r="BR445" s="516">
        <f>COUNTIFS('STUDENT PROFILE'!$B$7:$B$56,'MARK LIST'!L445,$BP$394:$BP$443,"&gt;32")</f>
        <v>1</v>
      </c>
      <c r="BS445" s="686"/>
      <c r="BT445" s="513"/>
      <c r="BU445" s="518" t="s">
        <v>114</v>
      </c>
      <c r="BV445" s="516">
        <f>ROUND((SUM($CD$394:$CD$443)/COUNTIF($CD$394:$CD$443,"&gt;0")),0)</f>
        <v>77</v>
      </c>
      <c r="BW445" s="729" t="s">
        <v>5</v>
      </c>
      <c r="BX445" s="730"/>
      <c r="BY445" s="731">
        <f t="shared" ref="BY445:BY453" si="396">COUNTIF($CE$394:$CE$443,BW445)</f>
        <v>10</v>
      </c>
      <c r="BZ445" s="732"/>
      <c r="CA445" s="517" t="s">
        <v>29</v>
      </c>
      <c r="CB445" s="516">
        <f>COUNTIFS('STUDENT PROFILE'!$B$7:$B$56,'MARK LIST'!I445,$CD$394:$CD$443,"&gt;0")</f>
        <v>3</v>
      </c>
      <c r="CC445" s="516">
        <f>COUNTIFS('STUDENT PROFILE'!$B$7:$B$56,'MARK LIST'!I445,$CD$394:$CD$443,"&gt;32")</f>
        <v>3</v>
      </c>
      <c r="CD445" s="517" t="s">
        <v>107</v>
      </c>
      <c r="CE445" s="516">
        <f>COUNTIFS('STUDENT PROFILE'!$B$7:$B$56,'MARK LIST'!L445,$CD$394:$CD$443,"&gt;0")</f>
        <v>1</v>
      </c>
      <c r="CF445" s="516">
        <f>COUNTIFS('STUDENT PROFILE'!$B$7:$B$56,'MARK LIST'!L445,$CD$394:$CD$443,"&gt;32")</f>
        <v>1</v>
      </c>
      <c r="CG445" s="686"/>
      <c r="CH445" s="514"/>
      <c r="CI445" s="515" t="s">
        <v>114</v>
      </c>
      <c r="CJ445" s="516">
        <f>ROUND((SUM($CR$394:$CR$443)/COUNTIF($CR$394:$CR$443,"&gt;0")),0)</f>
        <v>71</v>
      </c>
      <c r="CK445" s="729" t="s">
        <v>5</v>
      </c>
      <c r="CL445" s="730"/>
      <c r="CM445" s="731">
        <f t="shared" ref="CM445:CM453" si="397">COUNTIF($CS$394:$CS$443,CK445)</f>
        <v>9</v>
      </c>
      <c r="CN445" s="732"/>
      <c r="CO445" s="517" t="s">
        <v>29</v>
      </c>
      <c r="CP445" s="516">
        <f>COUNTIFS('STUDENT PROFILE'!$B$7:$B$56,'MARK LIST'!CO445,$CR$394:$CR$443,"&gt;0")</f>
        <v>2</v>
      </c>
      <c r="CQ445" s="516">
        <f>COUNTIFS('STUDENT PROFILE'!$B$7:$B$56,'MARK LIST'!CO445,$CR$394:$CR$443,"&gt;32")</f>
        <v>2</v>
      </c>
      <c r="CR445" s="517" t="s">
        <v>107</v>
      </c>
      <c r="CS445" s="516">
        <f>COUNTIFS('STUDENT PROFILE'!$B$7:$B$56,'MARK LIST'!CR445,$CR$394:$CR$443,"&gt;0")</f>
        <v>1</v>
      </c>
      <c r="CT445" s="519">
        <f>COUNTIFS('STUDENT PROFILE'!$B$7:$B$56,'MARK LIST'!CR445,$CR$394:$CR$443,"&gt;32")</f>
        <v>1</v>
      </c>
      <c r="CU445" s="520"/>
      <c r="CV445" s="520"/>
      <c r="CW445" s="521"/>
      <c r="CX445" s="540"/>
      <c r="CY445" s="846"/>
      <c r="CZ445" s="846"/>
      <c r="DA445" s="846"/>
      <c r="DB445" s="846"/>
      <c r="DC445" s="846"/>
      <c r="DD445" s="846"/>
      <c r="DE445" s="846"/>
      <c r="DF445" s="846"/>
      <c r="DG445" s="846"/>
      <c r="DH445" s="846"/>
      <c r="DI445" s="846"/>
      <c r="DJ445" s="846"/>
      <c r="DK445" s="846"/>
      <c r="DL445" s="846"/>
    </row>
    <row r="446" spans="1:116" ht="15" customHeight="1">
      <c r="A446" s="686"/>
      <c r="B446" s="513"/>
      <c r="C446" s="515" t="s">
        <v>115</v>
      </c>
      <c r="D446" s="516">
        <f>COUNTIF($L$394:$L$443,"&gt;=90")</f>
        <v>5</v>
      </c>
      <c r="E446" s="729" t="s">
        <v>6</v>
      </c>
      <c r="F446" s="730"/>
      <c r="G446" s="731">
        <f t="shared" si="391"/>
        <v>5</v>
      </c>
      <c r="H446" s="732"/>
      <c r="I446" s="517" t="s">
        <v>30</v>
      </c>
      <c r="J446" s="516">
        <f>COUNTIFS('STUDENT PROFILE'!$B$7:$B$56,'MARK LIST'!I446,$L$394:$L$443,"&gt;0")</f>
        <v>3</v>
      </c>
      <c r="K446" s="516">
        <f>COUNTIFS('STUDENT PROFILE'!$B$7:$B$56,'MARK LIST'!I446,$L$394:$L$443,"&gt;32")</f>
        <v>3</v>
      </c>
      <c r="L446" s="517" t="s">
        <v>108</v>
      </c>
      <c r="M446" s="516">
        <f>COUNTIFS('STUDENT PROFILE'!$B$7:$B$56,'MARK LIST'!L446,$L$394:$L$443,"&gt;0")</f>
        <v>7</v>
      </c>
      <c r="N446" s="516">
        <f>COUNTIFS('STUDENT PROFILE'!$B$7:$B$56,'MARK LIST'!L446,$L$394:$L$443,"&gt;32")</f>
        <v>7</v>
      </c>
      <c r="O446" s="728"/>
      <c r="P446" s="513"/>
      <c r="Q446" s="515" t="s">
        <v>115</v>
      </c>
      <c r="R446" s="516">
        <f>COUNTIF($Z$394:$Z$443,"&gt;=90")</f>
        <v>5</v>
      </c>
      <c r="S446" s="729" t="s">
        <v>6</v>
      </c>
      <c r="T446" s="730"/>
      <c r="U446" s="731">
        <f t="shared" si="392"/>
        <v>5</v>
      </c>
      <c r="V446" s="732"/>
      <c r="W446" s="517" t="s">
        <v>30</v>
      </c>
      <c r="X446" s="516">
        <f>COUNTIFS('STUDENT PROFILE'!$B$7:$B$56,'MARK LIST'!I446,$Z$394:$Z$443,"&gt;0")</f>
        <v>3</v>
      </c>
      <c r="Y446" s="516">
        <f>COUNTIFS('STUDENT PROFILE'!$B$7:$B$56,'MARK LIST'!I446,$Z$394:$Z$443,"&gt;32")</f>
        <v>3</v>
      </c>
      <c r="Z446" s="517" t="s">
        <v>108</v>
      </c>
      <c r="AA446" s="516">
        <f>COUNTIFS('STUDENT PROFILE'!$B$7:$B$56,'MARK LIST'!L446,$Z$394:$Z$443,"&gt;0")</f>
        <v>11</v>
      </c>
      <c r="AB446" s="516">
        <f>COUNTIFS('STUDENT PROFILE'!$B$7:$B$56,'MARK LIST'!L446,$Z$394:$Z$443,"&gt;32")</f>
        <v>11</v>
      </c>
      <c r="AC446" s="686"/>
      <c r="AD446" s="513"/>
      <c r="AE446" s="515" t="s">
        <v>115</v>
      </c>
      <c r="AF446" s="516">
        <f>COUNTIF($AN$394:$AN$443,"&gt;=90")</f>
        <v>10</v>
      </c>
      <c r="AG446" s="729" t="s">
        <v>6</v>
      </c>
      <c r="AH446" s="730"/>
      <c r="AI446" s="731">
        <f t="shared" si="393"/>
        <v>5</v>
      </c>
      <c r="AJ446" s="732"/>
      <c r="AK446" s="517" t="s">
        <v>30</v>
      </c>
      <c r="AL446" s="516">
        <f>COUNTIFS('STUDENT PROFILE'!$B$7:$B$56,'MARK LIST'!I446,$AN$394:$AN$443,"&gt;0")</f>
        <v>3</v>
      </c>
      <c r="AM446" s="516">
        <f>COUNTIFS('STUDENT PROFILE'!$B$7:$B$56,'MARK LIST'!I446,$AN$394:$AN$443,"&gt;32")</f>
        <v>3</v>
      </c>
      <c r="AN446" s="517" t="s">
        <v>108</v>
      </c>
      <c r="AO446" s="516">
        <f>COUNTIFS('STUDENT PROFILE'!$B$7:$B$56,'MARK LIST'!L446,$AN$394:$AN$443,"&gt;0")</f>
        <v>11</v>
      </c>
      <c r="AP446" s="516">
        <f>COUNTIFS('STUDENT PROFILE'!$B$7:$B$56,'MARK LIST'!L446,$AN$394:$AN$443,"&gt;32")</f>
        <v>11</v>
      </c>
      <c r="AQ446" s="686"/>
      <c r="AR446" s="513"/>
      <c r="AS446" s="515" t="s">
        <v>115</v>
      </c>
      <c r="AT446" s="516">
        <f>COUNTIF($BB$394:$BB$443,"&gt;=90")</f>
        <v>5</v>
      </c>
      <c r="AU446" s="729" t="s">
        <v>6</v>
      </c>
      <c r="AV446" s="730"/>
      <c r="AW446" s="731">
        <f t="shared" si="394"/>
        <v>5</v>
      </c>
      <c r="AX446" s="732"/>
      <c r="AY446" s="517" t="s">
        <v>30</v>
      </c>
      <c r="AZ446" s="516">
        <f>COUNTIFS('STUDENT PROFILE'!$B$7:$B$56,'MARK LIST'!I446,$BB$394:$BB$443,"&gt;0")</f>
        <v>3</v>
      </c>
      <c r="BA446" s="516">
        <f>COUNTIFS('STUDENT PROFILE'!$B$7:$B$56,'MARK LIST'!I446,$BB$394:$BB$443,"&gt;32")</f>
        <v>3</v>
      </c>
      <c r="BB446" s="517" t="s">
        <v>108</v>
      </c>
      <c r="BC446" s="516">
        <f>COUNTIFS('STUDENT PROFILE'!$B$7:$B$56,'MARK LIST'!L446,$BB$394:$BB$443,"&gt;0")</f>
        <v>11</v>
      </c>
      <c r="BD446" s="516">
        <f>COUNTIFS('STUDENT PROFILE'!$B$7:$B$56,'MARK LIST'!L446,$BB$394:$BB$443,"&gt;32")</f>
        <v>11</v>
      </c>
      <c r="BE446" s="686"/>
      <c r="BF446" s="513"/>
      <c r="BG446" s="515" t="s">
        <v>115</v>
      </c>
      <c r="BH446" s="516">
        <f>COUNTIF($BP$394:$BP$443,"&gt;=90")</f>
        <v>4</v>
      </c>
      <c r="BI446" s="729" t="s">
        <v>6</v>
      </c>
      <c r="BJ446" s="730"/>
      <c r="BK446" s="731">
        <f t="shared" si="395"/>
        <v>6</v>
      </c>
      <c r="BL446" s="732"/>
      <c r="BM446" s="517" t="s">
        <v>30</v>
      </c>
      <c r="BN446" s="516">
        <f>COUNTIFS('STUDENT PROFILE'!$B$7:$B$56,'MARK LIST'!I446,$BP$394:$BP$443,"&gt;0")</f>
        <v>3</v>
      </c>
      <c r="BO446" s="516">
        <f>COUNTIFS('STUDENT PROFILE'!$B$7:$B$56,'MARK LIST'!I446,$BP$394:$BP$443,"&gt;32")</f>
        <v>3</v>
      </c>
      <c r="BP446" s="517" t="s">
        <v>108</v>
      </c>
      <c r="BQ446" s="516">
        <f>COUNTIFS('STUDENT PROFILE'!$B$7:$B$56,'MARK LIST'!L446,$BP$394:$BP$443,"&gt;0")</f>
        <v>11</v>
      </c>
      <c r="BR446" s="516">
        <f>COUNTIFS('STUDENT PROFILE'!$B$7:$B$56,'MARK LIST'!L446,$BP$394:$BP$443,"&gt;32")</f>
        <v>11</v>
      </c>
      <c r="BS446" s="686"/>
      <c r="BT446" s="513"/>
      <c r="BU446" s="518" t="s">
        <v>115</v>
      </c>
      <c r="BV446" s="516">
        <f>COUNTIF($CD$394:$CD$443,"&gt;=90")</f>
        <v>10</v>
      </c>
      <c r="BW446" s="729" t="s">
        <v>6</v>
      </c>
      <c r="BX446" s="730"/>
      <c r="BY446" s="731">
        <f t="shared" si="396"/>
        <v>5</v>
      </c>
      <c r="BZ446" s="732"/>
      <c r="CA446" s="517" t="s">
        <v>30</v>
      </c>
      <c r="CB446" s="516">
        <f>COUNTIFS('STUDENT PROFILE'!$B$7:$B$56,'MARK LIST'!I446,$CD$394:$CD$443,"&gt;0")</f>
        <v>3</v>
      </c>
      <c r="CC446" s="516">
        <f>COUNTIFS('STUDENT PROFILE'!$B$7:$B$56,'MARK LIST'!I446,$CD$394:$CD$443,"&gt;32")</f>
        <v>3</v>
      </c>
      <c r="CD446" s="517" t="s">
        <v>108</v>
      </c>
      <c r="CE446" s="516">
        <f>COUNTIFS('STUDENT PROFILE'!$B$7:$B$56,'MARK LIST'!L446,$CD$394:$CD$443,"&gt;0")</f>
        <v>11</v>
      </c>
      <c r="CF446" s="516">
        <f>COUNTIFS('STUDENT PROFILE'!$B$7:$B$56,'MARK LIST'!L446,$CD$394:$CD$443,"&gt;32")</f>
        <v>11</v>
      </c>
      <c r="CG446" s="686"/>
      <c r="CH446" s="514"/>
      <c r="CI446" s="515" t="s">
        <v>115</v>
      </c>
      <c r="CJ446" s="516">
        <f>COUNTIF($CR$394:$CR$443,"&gt;=90")</f>
        <v>9</v>
      </c>
      <c r="CK446" s="729" t="s">
        <v>6</v>
      </c>
      <c r="CL446" s="730"/>
      <c r="CM446" s="731">
        <f t="shared" si="397"/>
        <v>5</v>
      </c>
      <c r="CN446" s="732"/>
      <c r="CO446" s="517" t="s">
        <v>30</v>
      </c>
      <c r="CP446" s="516">
        <f>COUNTIFS('STUDENT PROFILE'!$B$7:$B$56,'MARK LIST'!CO446,$CR$394:$CR$443,"&gt;0")</f>
        <v>3</v>
      </c>
      <c r="CQ446" s="516">
        <f>COUNTIFS('STUDENT PROFILE'!$B$7:$B$56,'MARK LIST'!CO446,$CR$394:$CR$443,"&gt;32")</f>
        <v>3</v>
      </c>
      <c r="CR446" s="517" t="s">
        <v>108</v>
      </c>
      <c r="CS446" s="516">
        <f>COUNTIFS('STUDENT PROFILE'!$B$7:$B$56,'MARK LIST'!CR446,$CR$394:$CR$443,"&gt;0")</f>
        <v>11</v>
      </c>
      <c r="CT446" s="519">
        <f>COUNTIFS('STUDENT PROFILE'!$B$7:$B$56,'MARK LIST'!CR446,$CR$394:$CR$443,"&gt;32")</f>
        <v>11</v>
      </c>
      <c r="CU446" s="522"/>
      <c r="CV446" s="522"/>
      <c r="CW446" s="522"/>
      <c r="CX446" s="540"/>
      <c r="CY446" s="850"/>
      <c r="CZ446" s="850"/>
      <c r="DA446" s="850"/>
      <c r="DB446" s="850"/>
      <c r="DC446" s="850"/>
      <c r="DD446" s="850"/>
      <c r="DE446" s="850"/>
      <c r="DF446" s="523"/>
      <c r="DG446" s="850"/>
      <c r="DH446" s="850"/>
      <c r="DI446" s="850"/>
      <c r="DJ446" s="850"/>
      <c r="DK446" s="850"/>
      <c r="DL446" s="850"/>
    </row>
    <row r="447" spans="1:116" ht="15" customHeight="1">
      <c r="A447" s="686"/>
      <c r="B447" s="513"/>
      <c r="C447" s="515" t="s">
        <v>116</v>
      </c>
      <c r="D447" s="516">
        <f>COUNTIF($L$394:$L$443,"&gt;74")-COUNTIF($L$394:$L$443,"&gt;=90")</f>
        <v>10</v>
      </c>
      <c r="E447" s="729" t="s">
        <v>7</v>
      </c>
      <c r="F447" s="730"/>
      <c r="G447" s="731">
        <f t="shared" si="391"/>
        <v>5</v>
      </c>
      <c r="H447" s="732"/>
      <c r="I447" s="517" t="s">
        <v>31</v>
      </c>
      <c r="J447" s="516">
        <f>COUNTIFS('STUDENT PROFILE'!$B$7:$B$56,'MARK LIST'!I447,$L$394:$L$443,"&gt;0")</f>
        <v>3</v>
      </c>
      <c r="K447" s="516">
        <f>COUNTIFS('STUDENT PROFILE'!$B$7:$B$56,'MARK LIST'!I447,$L$394:$L$443,"&gt;32")</f>
        <v>3</v>
      </c>
      <c r="L447" s="517" t="s">
        <v>109</v>
      </c>
      <c r="M447" s="516">
        <f>COUNTIFS('STUDENT PROFILE'!$B$7:$B$56,'MARK LIST'!L447,$L$394:$L$443,"&gt;0")</f>
        <v>5</v>
      </c>
      <c r="N447" s="516">
        <f>COUNTIFS('STUDENT PROFILE'!$B$7:$B$56,'MARK LIST'!L447,$L$394:$L$443,"&gt;32")</f>
        <v>5</v>
      </c>
      <c r="O447" s="728"/>
      <c r="P447" s="513"/>
      <c r="Q447" s="515" t="s">
        <v>116</v>
      </c>
      <c r="R447" s="516">
        <f>COUNTIF($Z$394:$Z$443,"&gt;74")-COUNTIF($Z$394:$Z$443,"&gt;=90")</f>
        <v>10</v>
      </c>
      <c r="S447" s="729" t="s">
        <v>7</v>
      </c>
      <c r="T447" s="730"/>
      <c r="U447" s="731">
        <f t="shared" si="392"/>
        <v>5</v>
      </c>
      <c r="V447" s="732"/>
      <c r="W447" s="517" t="s">
        <v>31</v>
      </c>
      <c r="X447" s="516">
        <f>COUNTIFS('STUDENT PROFILE'!$B$7:$B$56,'MARK LIST'!I447,$Z$394:$Z$443,"&gt;0")</f>
        <v>3</v>
      </c>
      <c r="Y447" s="516">
        <f>COUNTIFS('STUDENT PROFILE'!$B$7:$B$56,'MARK LIST'!I447,$Z$394:$Z$443,"&gt;32")</f>
        <v>3</v>
      </c>
      <c r="Z447" s="517" t="s">
        <v>109</v>
      </c>
      <c r="AA447" s="516">
        <f>COUNTIFS('STUDENT PROFILE'!$B$7:$B$56,'MARK LIST'!L447,$Z$394:$Z$443,"&gt;0")</f>
        <v>5</v>
      </c>
      <c r="AB447" s="516">
        <f>COUNTIFS('STUDENT PROFILE'!$B$7:$B$56,'MARK LIST'!L447,$Z$394:$Z$443,"&gt;32")</f>
        <v>5</v>
      </c>
      <c r="AC447" s="686"/>
      <c r="AD447" s="513"/>
      <c r="AE447" s="515" t="s">
        <v>116</v>
      </c>
      <c r="AF447" s="516">
        <f>COUNTIF($AN$394:$AN$443,"&gt;74")-COUNTIF($AN$394:$AN$443,"&gt;=90")</f>
        <v>5</v>
      </c>
      <c r="AG447" s="729" t="s">
        <v>7</v>
      </c>
      <c r="AH447" s="730"/>
      <c r="AI447" s="731">
        <f t="shared" si="393"/>
        <v>5</v>
      </c>
      <c r="AJ447" s="732"/>
      <c r="AK447" s="517" t="s">
        <v>31</v>
      </c>
      <c r="AL447" s="516">
        <f>COUNTIFS('STUDENT PROFILE'!$B$7:$B$56,'MARK LIST'!I447,$AN$394:$AN$443,"&gt;0")</f>
        <v>3</v>
      </c>
      <c r="AM447" s="516">
        <f>COUNTIFS('STUDENT PROFILE'!$B$7:$B$56,'MARK LIST'!I447,$AN$394:$AN$443,"&gt;32")</f>
        <v>3</v>
      </c>
      <c r="AN447" s="517" t="s">
        <v>109</v>
      </c>
      <c r="AO447" s="516">
        <f>COUNTIFS('STUDENT PROFILE'!$B$7:$B$56,'MARK LIST'!L447,$AN$394:$AN$443,"&gt;0")</f>
        <v>5</v>
      </c>
      <c r="AP447" s="516">
        <f>COUNTIFS('STUDENT PROFILE'!$B$7:$B$56,'MARK LIST'!L447,$AN$394:$AN$443,"&gt;32")</f>
        <v>5</v>
      </c>
      <c r="AQ447" s="686"/>
      <c r="AR447" s="513"/>
      <c r="AS447" s="515" t="s">
        <v>116</v>
      </c>
      <c r="AT447" s="516">
        <f>COUNTIF($BB$394:$BB$443,"&gt;74")-COUNTIF($BB$394:$BB$443,"&gt;=90")</f>
        <v>10</v>
      </c>
      <c r="AU447" s="729" t="s">
        <v>7</v>
      </c>
      <c r="AV447" s="730"/>
      <c r="AW447" s="731">
        <f t="shared" si="394"/>
        <v>5</v>
      </c>
      <c r="AX447" s="732"/>
      <c r="AY447" s="517" t="s">
        <v>31</v>
      </c>
      <c r="AZ447" s="516">
        <f>COUNTIFS('STUDENT PROFILE'!$B$7:$B$56,'MARK LIST'!I447,$BB$394:$BB$443,"&gt;0")</f>
        <v>3</v>
      </c>
      <c r="BA447" s="516">
        <f>COUNTIFS('STUDENT PROFILE'!$B$7:$B$56,'MARK LIST'!I447,$BB$394:$BB$443,"&gt;32")</f>
        <v>3</v>
      </c>
      <c r="BB447" s="517" t="s">
        <v>109</v>
      </c>
      <c r="BC447" s="516">
        <f>COUNTIFS('STUDENT PROFILE'!$B$7:$B$56,'MARK LIST'!L447,$BB$394:$BB$443,"&gt;0")</f>
        <v>5</v>
      </c>
      <c r="BD447" s="516">
        <f>COUNTIFS('STUDENT PROFILE'!$B$7:$B$56,'MARK LIST'!L447,$BB$394:$BB$443,"&gt;32")</f>
        <v>5</v>
      </c>
      <c r="BE447" s="686"/>
      <c r="BF447" s="513"/>
      <c r="BG447" s="515" t="s">
        <v>116</v>
      </c>
      <c r="BH447" s="516">
        <f>COUNTIF($BP$394:$BP$443,"&gt;74")-COUNTIF($BP$394:$BP$443,"&gt;=90")</f>
        <v>11</v>
      </c>
      <c r="BI447" s="729" t="s">
        <v>7</v>
      </c>
      <c r="BJ447" s="730"/>
      <c r="BK447" s="731">
        <f t="shared" si="395"/>
        <v>5</v>
      </c>
      <c r="BL447" s="732"/>
      <c r="BM447" s="517" t="s">
        <v>31</v>
      </c>
      <c r="BN447" s="516">
        <f>COUNTIFS('STUDENT PROFILE'!$B$7:$B$56,'MARK LIST'!I447,$BP$394:$BP$443,"&gt;0")</f>
        <v>3</v>
      </c>
      <c r="BO447" s="516">
        <f>COUNTIFS('STUDENT PROFILE'!$B$7:$B$56,'MARK LIST'!I447,$BP$394:$BP$443,"&gt;32")</f>
        <v>3</v>
      </c>
      <c r="BP447" s="517" t="s">
        <v>109</v>
      </c>
      <c r="BQ447" s="516">
        <f>COUNTIFS('STUDENT PROFILE'!$B$7:$B$56,'MARK LIST'!L447,$BP$394:$BP$443,"&gt;0")</f>
        <v>5</v>
      </c>
      <c r="BR447" s="516">
        <f>COUNTIFS('STUDENT PROFILE'!$B$7:$B$56,'MARK LIST'!L447,$BP$394:$BP$443,"&gt;32")</f>
        <v>5</v>
      </c>
      <c r="BS447" s="686"/>
      <c r="BT447" s="513"/>
      <c r="BU447" s="518" t="s">
        <v>116</v>
      </c>
      <c r="BV447" s="516">
        <f>COUNTIF($CD$394:$CD$443,"&gt;74")-COUNTIF($CD$394:$CD$443,"&gt;=90")</f>
        <v>10</v>
      </c>
      <c r="BW447" s="729" t="s">
        <v>7</v>
      </c>
      <c r="BX447" s="730"/>
      <c r="BY447" s="731">
        <f t="shared" si="396"/>
        <v>5</v>
      </c>
      <c r="BZ447" s="732"/>
      <c r="CA447" s="517" t="s">
        <v>31</v>
      </c>
      <c r="CB447" s="516">
        <f>COUNTIFS('STUDENT PROFILE'!$B$7:$B$56,'MARK LIST'!I447,$CD$394:$CD$443,"&gt;0")</f>
        <v>3</v>
      </c>
      <c r="CC447" s="516">
        <f>COUNTIFS('STUDENT PROFILE'!$B$7:$B$56,'MARK LIST'!I447,$CD$394:$CD$443,"&gt;32")</f>
        <v>3</v>
      </c>
      <c r="CD447" s="517" t="s">
        <v>109</v>
      </c>
      <c r="CE447" s="516">
        <f>COUNTIFS('STUDENT PROFILE'!$B$7:$B$56,'MARK LIST'!L447,$CD$394:$CD$443,"&gt;0")</f>
        <v>5</v>
      </c>
      <c r="CF447" s="516">
        <f>COUNTIFS('STUDENT PROFILE'!$B$7:$B$56,'MARK LIST'!L447,$CD$394:$CD$443,"&gt;32")</f>
        <v>5</v>
      </c>
      <c r="CG447" s="686"/>
      <c r="CH447" s="514"/>
      <c r="CI447" s="515" t="s">
        <v>116</v>
      </c>
      <c r="CJ447" s="516">
        <f>COUNTIF($CR$394:$CR$443,"&gt;74")-COUNTIF($CR$394:$CR$443,"&gt;=90")</f>
        <v>5</v>
      </c>
      <c r="CK447" s="729" t="s">
        <v>7</v>
      </c>
      <c r="CL447" s="730"/>
      <c r="CM447" s="731">
        <f t="shared" si="397"/>
        <v>5</v>
      </c>
      <c r="CN447" s="732"/>
      <c r="CO447" s="517" t="s">
        <v>31</v>
      </c>
      <c r="CP447" s="516">
        <f>COUNTIFS('STUDENT PROFILE'!$B$7:$B$56,'MARK LIST'!CO447,$CR$394:$CR$443,"&gt;0")</f>
        <v>3</v>
      </c>
      <c r="CQ447" s="516">
        <f>COUNTIFS('STUDENT PROFILE'!$B$7:$B$56,'MARK LIST'!CO447,$CR$394:$CR$443,"&gt;32")</f>
        <v>3</v>
      </c>
      <c r="CR447" s="517" t="s">
        <v>109</v>
      </c>
      <c r="CS447" s="516">
        <f>COUNTIFS('STUDENT PROFILE'!$B$7:$B$56,'MARK LIST'!CR447,$CR$394:$CR$443,"&gt;0")</f>
        <v>5</v>
      </c>
      <c r="CT447" s="519">
        <f>COUNTIFS('STUDENT PROFILE'!$B$7:$B$56,'MARK LIST'!CR447,$CR$394:$CR$443,"&gt;32")</f>
        <v>5</v>
      </c>
      <c r="CU447" s="524"/>
      <c r="CV447" s="524"/>
      <c r="CW447" s="524"/>
      <c r="CX447" s="540"/>
      <c r="CY447" s="525"/>
      <c r="CZ447" s="525"/>
      <c r="DA447" s="525"/>
      <c r="DB447" s="525"/>
      <c r="DC447" s="525"/>
      <c r="DD447" s="525"/>
      <c r="DE447" s="525"/>
      <c r="DF447" s="523"/>
      <c r="DG447" s="525"/>
      <c r="DH447" s="525"/>
      <c r="DI447" s="525"/>
      <c r="DJ447" s="525"/>
      <c r="DK447" s="525"/>
      <c r="DL447" s="525"/>
    </row>
    <row r="448" spans="1:116" ht="15" customHeight="1">
      <c r="A448" s="537"/>
      <c r="B448" s="513"/>
      <c r="C448" s="515" t="s">
        <v>117</v>
      </c>
      <c r="D448" s="516">
        <f>COUNTIF($L$394:$L$443,"&gt;=60")-COUNTIF($L$394:$L$443,"&gt;74")</f>
        <v>5</v>
      </c>
      <c r="E448" s="729" t="s">
        <v>8</v>
      </c>
      <c r="F448" s="730"/>
      <c r="G448" s="731">
        <f t="shared" si="391"/>
        <v>5</v>
      </c>
      <c r="H448" s="732"/>
      <c r="I448" s="517" t="s">
        <v>11</v>
      </c>
      <c r="J448" s="516">
        <f>COUNTIFS('STUDENT PROFILE'!$B$7:$B$56,'MARK LIST'!I448,$L$394:$L$443,"&gt;0")</f>
        <v>0</v>
      </c>
      <c r="K448" s="516">
        <f>COUNTIFS('STUDENT PROFILE'!$B$7:$B$56,'MARK LIST'!I448,$L$394:$L$443,"&gt;32")</f>
        <v>0</v>
      </c>
      <c r="L448" s="517" t="s">
        <v>51</v>
      </c>
      <c r="M448" s="516">
        <f>COUNTIFS('STUDENT PROFILE'!$B$7:$B$56,'MARK LIST'!L448,$L$394:$L$443,"&gt;0")</f>
        <v>0</v>
      </c>
      <c r="N448" s="516">
        <f>COUNTIFS('STUDENT PROFILE'!$B$7:$B$56,'MARK LIST'!L448,$L$394:$L$443,"&gt;32")</f>
        <v>0</v>
      </c>
      <c r="O448" s="728"/>
      <c r="P448" s="513"/>
      <c r="Q448" s="515" t="s">
        <v>117</v>
      </c>
      <c r="R448" s="516">
        <f>COUNTIF($Z$394:$Z$443,"&gt;=60")-COUNTIF($Z$394:$Z$443,"&gt;74")</f>
        <v>10</v>
      </c>
      <c r="S448" s="729" t="s">
        <v>8</v>
      </c>
      <c r="T448" s="730"/>
      <c r="U448" s="731">
        <f t="shared" si="392"/>
        <v>5</v>
      </c>
      <c r="V448" s="732"/>
      <c r="W448" s="517" t="s">
        <v>11</v>
      </c>
      <c r="X448" s="516">
        <f>COUNTIFS('STUDENT PROFILE'!$B$7:$B$56,'MARK LIST'!I448,$Z$394:$Z$443,"&gt;0")</f>
        <v>0</v>
      </c>
      <c r="Y448" s="516">
        <f>COUNTIFS('STUDENT PROFILE'!$B$7:$B$56,'MARK LIST'!I448,$Z$394:$Z$443,"&gt;32")</f>
        <v>0</v>
      </c>
      <c r="Z448" s="517" t="s">
        <v>51</v>
      </c>
      <c r="AA448" s="516">
        <f>COUNTIFS('STUDENT PROFILE'!$B$7:$B$56,'MARK LIST'!L448,$Z$394:$Z$443,"&gt;0")</f>
        <v>0</v>
      </c>
      <c r="AB448" s="516">
        <f>COUNTIFS('STUDENT PROFILE'!$B$7:$B$56,'MARK LIST'!L448,$Z$394:$Z$443,"&gt;32")</f>
        <v>0</v>
      </c>
      <c r="AC448" s="537"/>
      <c r="AD448" s="513"/>
      <c r="AE448" s="515" t="s">
        <v>117</v>
      </c>
      <c r="AF448" s="516">
        <f>COUNTIF($AN$394:$AN$443,"&gt;=60")-COUNTIF($AN$394:$AN$443,"&gt;74")</f>
        <v>10</v>
      </c>
      <c r="AG448" s="729" t="s">
        <v>8</v>
      </c>
      <c r="AH448" s="730"/>
      <c r="AI448" s="731">
        <f t="shared" si="393"/>
        <v>5</v>
      </c>
      <c r="AJ448" s="732"/>
      <c r="AK448" s="517" t="s">
        <v>11</v>
      </c>
      <c r="AL448" s="516">
        <f>COUNTIFS('STUDENT PROFILE'!$B$7:$B$56,'MARK LIST'!I448,$AN$394:$AN$443,"&gt;0")</f>
        <v>0</v>
      </c>
      <c r="AM448" s="516">
        <f>COUNTIFS('STUDENT PROFILE'!$B$7:$B$56,'MARK LIST'!I448,$AN$394:$AN$443,"&gt;32")</f>
        <v>0</v>
      </c>
      <c r="AN448" s="517" t="s">
        <v>51</v>
      </c>
      <c r="AO448" s="516">
        <f>COUNTIFS('STUDENT PROFILE'!$B$7:$B$56,'MARK LIST'!L448,$AN$394:$AN$443,"&gt;0")</f>
        <v>0</v>
      </c>
      <c r="AP448" s="516">
        <f>COUNTIFS('STUDENT PROFILE'!$B$7:$B$56,'MARK LIST'!L448,$AN$394:$AN$443,"&gt;32")</f>
        <v>0</v>
      </c>
      <c r="AQ448" s="537"/>
      <c r="AR448" s="513"/>
      <c r="AS448" s="515" t="s">
        <v>117</v>
      </c>
      <c r="AT448" s="516">
        <f>COUNTIF($BB$394:$BB$443,"&gt;=60")-COUNTIF($BB$394:$BB$443,"&gt;74")</f>
        <v>10</v>
      </c>
      <c r="AU448" s="729" t="s">
        <v>8</v>
      </c>
      <c r="AV448" s="730"/>
      <c r="AW448" s="731">
        <f t="shared" si="394"/>
        <v>5</v>
      </c>
      <c r="AX448" s="732"/>
      <c r="AY448" s="517" t="s">
        <v>11</v>
      </c>
      <c r="AZ448" s="516">
        <f>COUNTIFS('STUDENT PROFILE'!$B$7:$B$56,'MARK LIST'!I448,$BB$394:$BB$443,"&gt;0")</f>
        <v>0</v>
      </c>
      <c r="BA448" s="516">
        <f>COUNTIFS('STUDENT PROFILE'!$B$7:$B$56,'MARK LIST'!I448,$BB$394:$BB$443,"&gt;32")</f>
        <v>0</v>
      </c>
      <c r="BB448" s="517" t="s">
        <v>51</v>
      </c>
      <c r="BC448" s="516">
        <f>COUNTIFS('STUDENT PROFILE'!$B$7:$B$56,'MARK LIST'!L448,$BB$394:$BB$443,"&gt;0")</f>
        <v>0</v>
      </c>
      <c r="BD448" s="516">
        <f>COUNTIFS('STUDENT PROFILE'!$B$7:$B$56,'MARK LIST'!L448,$BB$394:$BB$443,"&gt;32")</f>
        <v>0</v>
      </c>
      <c r="BE448" s="537"/>
      <c r="BF448" s="513"/>
      <c r="BG448" s="515" t="s">
        <v>117</v>
      </c>
      <c r="BH448" s="516">
        <f>COUNTIF($BP$394:$BP$443,"&gt;=60")-COUNTIF($BP$394:$BP$443,"&gt;74")</f>
        <v>10</v>
      </c>
      <c r="BI448" s="729" t="s">
        <v>8</v>
      </c>
      <c r="BJ448" s="730"/>
      <c r="BK448" s="731">
        <f t="shared" si="395"/>
        <v>5</v>
      </c>
      <c r="BL448" s="732"/>
      <c r="BM448" s="517" t="s">
        <v>11</v>
      </c>
      <c r="BN448" s="516">
        <f>COUNTIFS('STUDENT PROFILE'!$B$7:$B$56,'MARK LIST'!I448,$BP$394:$BP$443,"&gt;0")</f>
        <v>0</v>
      </c>
      <c r="BO448" s="516">
        <f>COUNTIFS('STUDENT PROFILE'!$B$7:$B$56,'MARK LIST'!I448,$BP$394:$BP$443,"&gt;32")</f>
        <v>0</v>
      </c>
      <c r="BP448" s="517" t="s">
        <v>51</v>
      </c>
      <c r="BQ448" s="516">
        <f>COUNTIFS('STUDENT PROFILE'!$B$7:$B$56,'MARK LIST'!L448,$BP$394:$BP$443,"&gt;0")</f>
        <v>0</v>
      </c>
      <c r="BR448" s="516">
        <f>COUNTIFS('STUDENT PROFILE'!$B$7:$B$56,'MARK LIST'!L448,$BP$394:$BP$443,"&gt;32")</f>
        <v>0</v>
      </c>
      <c r="BS448" s="537"/>
      <c r="BT448" s="513"/>
      <c r="BU448" s="518" t="s">
        <v>117</v>
      </c>
      <c r="BV448" s="516">
        <f>COUNTIF($CD$394:$CD$443,"&gt;=60")-COUNTIF($CD$394:$CD$443,"&gt;74")</f>
        <v>5</v>
      </c>
      <c r="BW448" s="729" t="s">
        <v>8</v>
      </c>
      <c r="BX448" s="730"/>
      <c r="BY448" s="731">
        <f t="shared" si="396"/>
        <v>5</v>
      </c>
      <c r="BZ448" s="732"/>
      <c r="CA448" s="517" t="s">
        <v>11</v>
      </c>
      <c r="CB448" s="516">
        <f>COUNTIFS('STUDENT PROFILE'!$B$7:$B$56,'MARK LIST'!I448,$CD$394:$CD$443,"&gt;0")</f>
        <v>0</v>
      </c>
      <c r="CC448" s="516">
        <f>COUNTIFS('STUDENT PROFILE'!$B$7:$B$56,'MARK LIST'!I448,$CD$394:$CD$443,"&gt;32")</f>
        <v>0</v>
      </c>
      <c r="CD448" s="517" t="s">
        <v>51</v>
      </c>
      <c r="CE448" s="516">
        <f>COUNTIFS('STUDENT PROFILE'!$B$7:$B$56,'MARK LIST'!L448,$CD$394:$CD$443,"&gt;0")</f>
        <v>0</v>
      </c>
      <c r="CF448" s="516">
        <f>COUNTIFS('STUDENT PROFILE'!$B$7:$B$56,'MARK LIST'!L448,$CD$394:$CD$443,"&gt;32")</f>
        <v>0</v>
      </c>
      <c r="CG448" s="537"/>
      <c r="CH448" s="514"/>
      <c r="CI448" s="515" t="s">
        <v>117</v>
      </c>
      <c r="CJ448" s="516">
        <f>COUNTIF($CR$394:$CR$443,"&gt;=60")-COUNTIF($CR$394:$CR$443,"&gt;74")</f>
        <v>10</v>
      </c>
      <c r="CK448" s="729" t="s">
        <v>8</v>
      </c>
      <c r="CL448" s="730"/>
      <c r="CM448" s="731">
        <f t="shared" si="397"/>
        <v>5</v>
      </c>
      <c r="CN448" s="732"/>
      <c r="CO448" s="517" t="s">
        <v>11</v>
      </c>
      <c r="CP448" s="516">
        <f>COUNTIFS('STUDENT PROFILE'!$B$7:$B$56,'MARK LIST'!CO448,$CR$394:$CR$443,"&gt;0")</f>
        <v>0</v>
      </c>
      <c r="CQ448" s="516">
        <f>COUNTIFS('STUDENT PROFILE'!$B$7:$B$56,'MARK LIST'!CO448,$CR$394:$CR$443,"&gt;32")</f>
        <v>0</v>
      </c>
      <c r="CR448" s="517" t="s">
        <v>51</v>
      </c>
      <c r="CS448" s="516">
        <f>COUNTIFS('STUDENT PROFILE'!$B$7:$B$56,'MARK LIST'!CR448,$CR$394:$CR$443,"&gt;0")</f>
        <v>0</v>
      </c>
      <c r="CT448" s="519">
        <f>COUNTIFS('STUDENT PROFILE'!$B$7:$B$56,'MARK LIST'!CR448,$CR$394:$CR$443,"&gt;32")</f>
        <v>0</v>
      </c>
      <c r="CU448" s="524"/>
      <c r="CV448" s="524"/>
      <c r="CW448" s="524"/>
      <c r="CX448" s="537"/>
      <c r="CY448" s="525"/>
      <c r="CZ448" s="525"/>
      <c r="DA448" s="525"/>
      <c r="DB448" s="525"/>
      <c r="DC448" s="525"/>
      <c r="DD448" s="525"/>
      <c r="DE448" s="525"/>
      <c r="DF448" s="523"/>
      <c r="DG448" s="525"/>
      <c r="DH448" s="525"/>
      <c r="DI448" s="525"/>
      <c r="DJ448" s="525"/>
      <c r="DK448" s="525"/>
      <c r="DL448" s="525"/>
    </row>
    <row r="449" spans="1:116" ht="15" customHeight="1">
      <c r="A449" s="537"/>
      <c r="B449" s="513"/>
      <c r="C449" s="526" t="s">
        <v>118</v>
      </c>
      <c r="D449" s="516">
        <f>COUNTIF($L$394:$L$443,"&gt;=33")-COUNTIF($L$394:$L$443,"&gt;=60")</f>
        <v>10</v>
      </c>
      <c r="E449" s="729" t="s">
        <v>9</v>
      </c>
      <c r="F449" s="730"/>
      <c r="G449" s="731">
        <f t="shared" si="391"/>
        <v>5</v>
      </c>
      <c r="H449" s="732"/>
      <c r="I449" s="517" t="s">
        <v>42</v>
      </c>
      <c r="J449" s="516">
        <f>COUNTIFS('STUDENT PROFILE'!$B$7:$B$56,'MARK LIST'!I449,$L$394:$L$443,"&gt;0")</f>
        <v>0</v>
      </c>
      <c r="K449" s="516">
        <f>COUNTIFS('STUDENT PROFILE'!$B$7:$B$56,'MARK LIST'!I449,$L$394:$L$443,"&gt;32")</f>
        <v>0</v>
      </c>
      <c r="L449" s="517" t="s">
        <v>44</v>
      </c>
      <c r="M449" s="516">
        <f>COUNTIFS('STUDENT PROFILE'!$B$7:$B$56,'MARK LIST'!L449,$L$394:$L$443,"&gt;0")</f>
        <v>1</v>
      </c>
      <c r="N449" s="516">
        <f>COUNTIFS('STUDENT PROFILE'!$B$7:$B$56,'MARK LIST'!L449,$L$394:$L$443,"&gt;32")</f>
        <v>1</v>
      </c>
      <c r="O449" s="728"/>
      <c r="P449" s="513"/>
      <c r="Q449" s="526" t="s">
        <v>118</v>
      </c>
      <c r="R449" s="516">
        <f>COUNTIF($Z$394:$Z$443,"&gt;=33")-COUNTIF($Z$394:$Z$443,"&gt;=60")</f>
        <v>10</v>
      </c>
      <c r="S449" s="729" t="s">
        <v>9</v>
      </c>
      <c r="T449" s="730"/>
      <c r="U449" s="731">
        <f t="shared" si="392"/>
        <v>5</v>
      </c>
      <c r="V449" s="732"/>
      <c r="W449" s="517" t="s">
        <v>42</v>
      </c>
      <c r="X449" s="516">
        <f>COUNTIFS('STUDENT PROFILE'!$B$7:$B$56,'MARK LIST'!I449,$Z$394:$Z$443,"&gt;0")</f>
        <v>0</v>
      </c>
      <c r="Y449" s="516">
        <f>COUNTIFS('STUDENT PROFILE'!$B$7:$B$56,'MARK LIST'!I449,$Z$394:$Z$443,"&gt;32")</f>
        <v>0</v>
      </c>
      <c r="Z449" s="517" t="s">
        <v>44</v>
      </c>
      <c r="AA449" s="516">
        <f>COUNTIFS('STUDENT PROFILE'!$B$7:$B$56,'MARK LIST'!L449,$Z$394:$Z$443,"&gt;0")</f>
        <v>1</v>
      </c>
      <c r="AB449" s="516">
        <f>COUNTIFS('STUDENT PROFILE'!$B$7:$B$56,'MARK LIST'!L449,$Z$394:$Z$443,"&gt;32")</f>
        <v>1</v>
      </c>
      <c r="AC449" s="537"/>
      <c r="AD449" s="513"/>
      <c r="AE449" s="526" t="s">
        <v>118</v>
      </c>
      <c r="AF449" s="516">
        <f>COUNTIF($AN$394:$AN$443,"&gt;=33")-COUNTIF($AN$394:$AN$443,"&gt;=60")</f>
        <v>10</v>
      </c>
      <c r="AG449" s="729" t="s">
        <v>9</v>
      </c>
      <c r="AH449" s="730"/>
      <c r="AI449" s="731">
        <f t="shared" si="393"/>
        <v>5</v>
      </c>
      <c r="AJ449" s="732"/>
      <c r="AK449" s="517" t="s">
        <v>42</v>
      </c>
      <c r="AL449" s="516">
        <f>COUNTIFS('STUDENT PROFILE'!$B$7:$B$56,'MARK LIST'!I449,$AN$394:$AN$443,"&gt;0")</f>
        <v>0</v>
      </c>
      <c r="AM449" s="516">
        <f>COUNTIFS('STUDENT PROFILE'!$B$7:$B$56,'MARK LIST'!I449,$AN$394:$AN$443,"&gt;32")</f>
        <v>0</v>
      </c>
      <c r="AN449" s="517" t="s">
        <v>44</v>
      </c>
      <c r="AO449" s="516">
        <f>COUNTIFS('STUDENT PROFILE'!$B$7:$B$56,'MARK LIST'!L449,$AN$394:$AN$443,"&gt;0")</f>
        <v>1</v>
      </c>
      <c r="AP449" s="516">
        <f>COUNTIFS('STUDENT PROFILE'!$B$7:$B$56,'MARK LIST'!L449,$AN$394:$AN$443,"&gt;32")</f>
        <v>1</v>
      </c>
      <c r="AQ449" s="537"/>
      <c r="AR449" s="513"/>
      <c r="AS449" s="526" t="s">
        <v>118</v>
      </c>
      <c r="AT449" s="516">
        <f>COUNTIF($BB$394:$BB$443,"&gt;=33")-COUNTIF($BB$394:$BB$443,"&gt;=60")</f>
        <v>10</v>
      </c>
      <c r="AU449" s="729" t="s">
        <v>9</v>
      </c>
      <c r="AV449" s="730"/>
      <c r="AW449" s="731">
        <f t="shared" si="394"/>
        <v>5</v>
      </c>
      <c r="AX449" s="732"/>
      <c r="AY449" s="517" t="s">
        <v>42</v>
      </c>
      <c r="AZ449" s="516">
        <f>COUNTIFS('STUDENT PROFILE'!$B$7:$B$56,'MARK LIST'!I449,$BB$394:$BB$443,"&gt;0")</f>
        <v>0</v>
      </c>
      <c r="BA449" s="516">
        <f>COUNTIFS('STUDENT PROFILE'!$B$7:$B$56,'MARK LIST'!I449,$BB$394:$BB$443,"&gt;32")</f>
        <v>0</v>
      </c>
      <c r="BB449" s="517" t="s">
        <v>44</v>
      </c>
      <c r="BC449" s="516">
        <f>COUNTIFS('STUDENT PROFILE'!$B$7:$B$56,'MARK LIST'!L449,$BB$394:$BB$443,"&gt;0")</f>
        <v>1</v>
      </c>
      <c r="BD449" s="516">
        <f>COUNTIFS('STUDENT PROFILE'!$B$7:$B$56,'MARK LIST'!L449,$BB$394:$BB$443,"&gt;32")</f>
        <v>1</v>
      </c>
      <c r="BE449" s="537"/>
      <c r="BF449" s="513"/>
      <c r="BG449" s="526" t="s">
        <v>118</v>
      </c>
      <c r="BH449" s="516">
        <f>COUNTIF($BP$394:$BP$443,"&gt;=33")-COUNTIF($BP$394:$BP$443,"&gt;=60")</f>
        <v>10</v>
      </c>
      <c r="BI449" s="729" t="s">
        <v>9</v>
      </c>
      <c r="BJ449" s="730"/>
      <c r="BK449" s="731">
        <f t="shared" si="395"/>
        <v>5</v>
      </c>
      <c r="BL449" s="732"/>
      <c r="BM449" s="517" t="s">
        <v>42</v>
      </c>
      <c r="BN449" s="516">
        <f>COUNTIFS('STUDENT PROFILE'!$B$7:$B$56,'MARK LIST'!I449,$BP$394:$BP$443,"&gt;0")</f>
        <v>0</v>
      </c>
      <c r="BO449" s="516">
        <f>COUNTIFS('STUDENT PROFILE'!$B$7:$B$56,'MARK LIST'!I449,$BP$394:$BP$443,"&gt;32")</f>
        <v>0</v>
      </c>
      <c r="BP449" s="517" t="s">
        <v>44</v>
      </c>
      <c r="BQ449" s="516">
        <f>COUNTIFS('STUDENT PROFILE'!$B$7:$B$56,'MARK LIST'!L449,$BP$394:$BP$443,"&gt;0")</f>
        <v>1</v>
      </c>
      <c r="BR449" s="516">
        <f>COUNTIFS('STUDENT PROFILE'!$B$7:$B$56,'MARK LIST'!L449,$BP$394:$BP$443,"&gt;32")</f>
        <v>1</v>
      </c>
      <c r="BS449" s="537"/>
      <c r="BT449" s="513"/>
      <c r="BU449" s="527" t="s">
        <v>118</v>
      </c>
      <c r="BV449" s="516">
        <f>COUNTIF($CD$394:$CD$443,"&gt;=33")-COUNTIF($CD$394:$CD$443,"&gt;=60")</f>
        <v>10</v>
      </c>
      <c r="BW449" s="729" t="s">
        <v>9</v>
      </c>
      <c r="BX449" s="730"/>
      <c r="BY449" s="731">
        <f t="shared" si="396"/>
        <v>5</v>
      </c>
      <c r="BZ449" s="732"/>
      <c r="CA449" s="517" t="s">
        <v>42</v>
      </c>
      <c r="CB449" s="516">
        <f>COUNTIFS('STUDENT PROFILE'!$B$7:$B$56,'MARK LIST'!I449,$CD$394:$CD$443,"&gt;0")</f>
        <v>0</v>
      </c>
      <c r="CC449" s="516">
        <f>COUNTIFS('STUDENT PROFILE'!$B$7:$B$56,'MARK LIST'!I449,$CD$394:$CD$443,"&gt;32")</f>
        <v>0</v>
      </c>
      <c r="CD449" s="517" t="s">
        <v>44</v>
      </c>
      <c r="CE449" s="516">
        <f>COUNTIFS('STUDENT PROFILE'!$B$7:$B$56,'MARK LIST'!L449,$CD$394:$CD$443,"&gt;0")</f>
        <v>1</v>
      </c>
      <c r="CF449" s="516">
        <f>COUNTIFS('STUDENT PROFILE'!$B$7:$B$56,'MARK LIST'!L449,$CD$394:$CD$443,"&gt;32")</f>
        <v>1</v>
      </c>
      <c r="CG449" s="537"/>
      <c r="CH449" s="514"/>
      <c r="CI449" s="526" t="s">
        <v>118</v>
      </c>
      <c r="CJ449" s="516">
        <f>COUNTIF($CR$394:$CR$443,"&gt;=33")-COUNTIF($CR$394:$CR$443,"&gt;=60")</f>
        <v>10</v>
      </c>
      <c r="CK449" s="729" t="s">
        <v>9</v>
      </c>
      <c r="CL449" s="730"/>
      <c r="CM449" s="731">
        <f t="shared" si="397"/>
        <v>5</v>
      </c>
      <c r="CN449" s="732"/>
      <c r="CO449" s="517" t="s">
        <v>42</v>
      </c>
      <c r="CP449" s="516">
        <f>COUNTIFS('STUDENT PROFILE'!$B$7:$B$56,'MARK LIST'!CO449,$CR$394:$CR$443,"&gt;0")</f>
        <v>0</v>
      </c>
      <c r="CQ449" s="516">
        <f>COUNTIFS('STUDENT PROFILE'!$B$7:$B$56,'MARK LIST'!CO449,$CR$394:$CR$443,"&gt;32")</f>
        <v>0</v>
      </c>
      <c r="CR449" s="517" t="s">
        <v>44</v>
      </c>
      <c r="CS449" s="516">
        <f>COUNTIFS('STUDENT PROFILE'!$B$7:$B$56,'MARK LIST'!CR449,$CR$394:$CR$443,"&gt;0")</f>
        <v>1</v>
      </c>
      <c r="CT449" s="519">
        <f>COUNTIFS('STUDENT PROFILE'!$B$7:$B$56,'MARK LIST'!CR449,$CR$394:$CR$443,"&gt;32")</f>
        <v>1</v>
      </c>
      <c r="CU449" s="524"/>
      <c r="CV449" s="524"/>
      <c r="CW449" s="524"/>
      <c r="CX449" s="537"/>
      <c r="CY449" s="525"/>
      <c r="CZ449" s="525"/>
      <c r="DA449" s="525"/>
      <c r="DB449" s="525"/>
      <c r="DC449" s="525"/>
      <c r="DD449" s="525"/>
      <c r="DE449" s="525"/>
      <c r="DF449" s="523"/>
      <c r="DG449" s="525"/>
      <c r="DH449" s="525"/>
      <c r="DI449" s="525"/>
      <c r="DJ449" s="525"/>
      <c r="DK449" s="525"/>
      <c r="DL449" s="525"/>
    </row>
    <row r="450" spans="1:116" ht="14.1" customHeight="1">
      <c r="A450" s="537"/>
      <c r="B450" s="513"/>
      <c r="C450" s="515" t="s">
        <v>119</v>
      </c>
      <c r="D450" s="516">
        <f>COUNTIF($L$394:$L$443,"&lt;33")-COUNTIF($L$394:$L$443,"=0")</f>
        <v>0</v>
      </c>
      <c r="E450" s="729" t="s">
        <v>10</v>
      </c>
      <c r="F450" s="730"/>
      <c r="G450" s="731">
        <f t="shared" si="391"/>
        <v>5</v>
      </c>
      <c r="H450" s="732"/>
      <c r="I450" s="517" t="s">
        <v>105</v>
      </c>
      <c r="J450" s="516">
        <f>COUNTIFS('STUDENT PROFILE'!$B$7:$B$56,'MARK LIST'!I450,$L$394:$L$443,"&gt;0")</f>
        <v>2</v>
      </c>
      <c r="K450" s="516">
        <f>COUNTIFS('STUDENT PROFILE'!$B$7:$B$56,'MARK LIST'!I450,$L$394:$L$443,"&gt;32")</f>
        <v>2</v>
      </c>
      <c r="L450" s="517" t="s">
        <v>110</v>
      </c>
      <c r="M450" s="516">
        <f>COUNTIFS('STUDENT PROFILE'!$B$7:$B$56,'MARK LIST'!L450,$L$394:$L$443,"&gt;0")</f>
        <v>3</v>
      </c>
      <c r="N450" s="516">
        <f>COUNTIFS('STUDENT PROFILE'!$B$7:$B$56,'MARK LIST'!L450,$L$394:$L$443,"&gt;32")</f>
        <v>3</v>
      </c>
      <c r="O450" s="728"/>
      <c r="P450" s="513"/>
      <c r="Q450" s="515" t="s">
        <v>119</v>
      </c>
      <c r="R450" s="516">
        <f>COUNTIF($Z$394:$Z$443,"EIOP")</f>
        <v>15</v>
      </c>
      <c r="S450" s="729" t="s">
        <v>10</v>
      </c>
      <c r="T450" s="730"/>
      <c r="U450" s="731">
        <f t="shared" si="392"/>
        <v>5</v>
      </c>
      <c r="V450" s="732"/>
      <c r="W450" s="517" t="s">
        <v>105</v>
      </c>
      <c r="X450" s="516">
        <f>COUNTIFS('STUDENT PROFILE'!$B$7:$B$56,'MARK LIST'!I450,$Z$394:$Z$443,"&gt;0")</f>
        <v>2</v>
      </c>
      <c r="Y450" s="516">
        <f>COUNTIFS('STUDENT PROFILE'!$B$7:$B$56,'MARK LIST'!I450,$Z$394:$Z$443,"&gt;32")</f>
        <v>2</v>
      </c>
      <c r="Z450" s="517" t="s">
        <v>110</v>
      </c>
      <c r="AA450" s="516">
        <f>COUNTIFS('STUDENT PROFILE'!$B$7:$B$56,'MARK LIST'!L450,$Z$394:$Z$443,"&gt;0")</f>
        <v>3</v>
      </c>
      <c r="AB450" s="516">
        <f>COUNTIFS('STUDENT PROFILE'!$B$7:$B$56,'MARK LIST'!L450,$Z$394:$Z$443,"&gt;32")</f>
        <v>3</v>
      </c>
      <c r="AC450" s="537"/>
      <c r="AD450" s="513"/>
      <c r="AE450" s="515" t="s">
        <v>119</v>
      </c>
      <c r="AF450" s="516">
        <f>COUNTIF($AN$394:$AN$443,"&lt;33")-COUNTIF($AN$394:$AN$443,"=0")</f>
        <v>0</v>
      </c>
      <c r="AG450" s="729" t="s">
        <v>10</v>
      </c>
      <c r="AH450" s="730"/>
      <c r="AI450" s="731">
        <f t="shared" si="393"/>
        <v>5</v>
      </c>
      <c r="AJ450" s="732"/>
      <c r="AK450" s="517" t="s">
        <v>105</v>
      </c>
      <c r="AL450" s="516">
        <f>COUNTIFS('STUDENT PROFILE'!$B$7:$B$56,'MARK LIST'!I450,$AN$394:$AN$443,"&gt;0")</f>
        <v>2</v>
      </c>
      <c r="AM450" s="516">
        <f>COUNTIFS('STUDENT PROFILE'!$B$7:$B$56,'MARK LIST'!I450,$AN$394:$AN$443,"&gt;32")</f>
        <v>2</v>
      </c>
      <c r="AN450" s="517" t="s">
        <v>110</v>
      </c>
      <c r="AO450" s="516">
        <f>COUNTIFS('STUDENT PROFILE'!$B$7:$B$56,'MARK LIST'!L450,$AN$394:$AN$443,"&gt;0")</f>
        <v>3</v>
      </c>
      <c r="AP450" s="516">
        <f>COUNTIFS('STUDENT PROFILE'!$B$7:$B$56,'MARK LIST'!L450,$AN$394:$AN$443,"&gt;32")</f>
        <v>3</v>
      </c>
      <c r="AQ450" s="537"/>
      <c r="AR450" s="513"/>
      <c r="AS450" s="515" t="s">
        <v>119</v>
      </c>
      <c r="AT450" s="516">
        <f>COUNTIF($BB$394:$BB$443,"&lt;33")-COUNTIF($BB$394:$BB$443,"=0")</f>
        <v>0</v>
      </c>
      <c r="AU450" s="729" t="s">
        <v>10</v>
      </c>
      <c r="AV450" s="730"/>
      <c r="AW450" s="731">
        <f t="shared" si="394"/>
        <v>5</v>
      </c>
      <c r="AX450" s="732"/>
      <c r="AY450" s="517" t="s">
        <v>105</v>
      </c>
      <c r="AZ450" s="516">
        <f>COUNTIFS('STUDENT PROFILE'!$B$7:$B$56,'MARK LIST'!I450,$BB$394:$BB$443,"&gt;0")</f>
        <v>2</v>
      </c>
      <c r="BA450" s="516">
        <f>COUNTIFS('STUDENT PROFILE'!$B$7:$B$56,'MARK LIST'!I450,$BB$394:$BB$443,"&gt;32")</f>
        <v>2</v>
      </c>
      <c r="BB450" s="517" t="s">
        <v>110</v>
      </c>
      <c r="BC450" s="516">
        <f>COUNTIFS('STUDENT PROFILE'!$B$7:$B$56,'MARK LIST'!L450,$BB$394:$BB$443,"&gt;0")</f>
        <v>3</v>
      </c>
      <c r="BD450" s="516">
        <f>COUNTIFS('STUDENT PROFILE'!$B$7:$B$56,'MARK LIST'!L450,$BB$394:$BB$443,"&gt;32")</f>
        <v>3</v>
      </c>
      <c r="BE450" s="537"/>
      <c r="BF450" s="513"/>
      <c r="BG450" s="515" t="s">
        <v>119</v>
      </c>
      <c r="BH450" s="516">
        <f>COUNTIF($BP$394:$BP$443,"&lt;33")-COUNTIF($BP$394:$BP$443,"=0")</f>
        <v>0</v>
      </c>
      <c r="BI450" s="729" t="s">
        <v>10</v>
      </c>
      <c r="BJ450" s="730"/>
      <c r="BK450" s="731">
        <f t="shared" si="395"/>
        <v>5</v>
      </c>
      <c r="BL450" s="732"/>
      <c r="BM450" s="517" t="s">
        <v>105</v>
      </c>
      <c r="BN450" s="516">
        <f>COUNTIFS('STUDENT PROFILE'!$B$7:$B$56,'MARK LIST'!I450,$BP$394:$BP$443,"&gt;0")</f>
        <v>2</v>
      </c>
      <c r="BO450" s="516">
        <f>COUNTIFS('STUDENT PROFILE'!$B$7:$B$56,'MARK LIST'!I450,$BP$394:$BP$443,"&gt;32")</f>
        <v>2</v>
      </c>
      <c r="BP450" s="517" t="s">
        <v>110</v>
      </c>
      <c r="BQ450" s="516">
        <f>COUNTIFS('STUDENT PROFILE'!$B$7:$B$56,'MARK LIST'!L450,$BP$394:$BP$443,"&gt;0")</f>
        <v>3</v>
      </c>
      <c r="BR450" s="516">
        <f>COUNTIFS('STUDENT PROFILE'!$B$7:$B$56,'MARK LIST'!L450,$BP$394:$BP$443,"&gt;32")</f>
        <v>3</v>
      </c>
      <c r="BS450" s="537"/>
      <c r="BT450" s="513"/>
      <c r="BU450" s="518" t="s">
        <v>119</v>
      </c>
      <c r="BV450" s="516">
        <f>COUNTIF($CD$394:$CD$443,"&lt;33")-COUNTIF($CD$394:$CD$443,"=0")</f>
        <v>0</v>
      </c>
      <c r="BW450" s="729" t="s">
        <v>10</v>
      </c>
      <c r="BX450" s="730"/>
      <c r="BY450" s="731">
        <f t="shared" si="396"/>
        <v>5</v>
      </c>
      <c r="BZ450" s="732"/>
      <c r="CA450" s="517" t="s">
        <v>105</v>
      </c>
      <c r="CB450" s="516">
        <f>COUNTIFS('STUDENT PROFILE'!$B$7:$B$56,'MARK LIST'!I450,$CD$394:$CD$443,"&gt;0")</f>
        <v>2</v>
      </c>
      <c r="CC450" s="516">
        <f>COUNTIFS('STUDENT PROFILE'!$B$7:$B$56,'MARK LIST'!I450,$CD$394:$CD$443,"&gt;32")</f>
        <v>2</v>
      </c>
      <c r="CD450" s="517" t="s">
        <v>110</v>
      </c>
      <c r="CE450" s="516">
        <f>COUNTIFS('STUDENT PROFILE'!$B$7:$B$56,'MARK LIST'!L450,$CD$394:$CD$443,"&gt;0")</f>
        <v>3</v>
      </c>
      <c r="CF450" s="516">
        <f>COUNTIFS('STUDENT PROFILE'!$B$7:$B$56,'MARK LIST'!L450,$CD$394:$CD$443,"&gt;32")</f>
        <v>3</v>
      </c>
      <c r="CG450" s="537"/>
      <c r="CH450" s="514"/>
      <c r="CI450" s="515" t="s">
        <v>119</v>
      </c>
      <c r="CJ450" s="516">
        <f>COUNTIF($CR$394:$CR$443,"&lt;33")-COUNTIF($CR$394:$CR$443,"=0")</f>
        <v>0</v>
      </c>
      <c r="CK450" s="729" t="s">
        <v>10</v>
      </c>
      <c r="CL450" s="730"/>
      <c r="CM450" s="731">
        <f t="shared" si="397"/>
        <v>5</v>
      </c>
      <c r="CN450" s="732"/>
      <c r="CO450" s="517" t="s">
        <v>105</v>
      </c>
      <c r="CP450" s="516">
        <f>COUNTIFS('STUDENT PROFILE'!$B$7:$B$56,'MARK LIST'!CO450,$CR$394:$CR$443,"&gt;0")</f>
        <v>2</v>
      </c>
      <c r="CQ450" s="516">
        <f>COUNTIFS('STUDENT PROFILE'!$B$7:$B$56,'MARK LIST'!CO450,$CR$394:$CR$443,"&gt;32")</f>
        <v>2</v>
      </c>
      <c r="CR450" s="517" t="s">
        <v>110</v>
      </c>
      <c r="CS450" s="516">
        <f>COUNTIFS('STUDENT PROFILE'!$B$7:$B$56,'MARK LIST'!CR450,$CR$394:$CR$443,"&gt;0")</f>
        <v>3</v>
      </c>
      <c r="CT450" s="519">
        <f>COUNTIFS('STUDENT PROFILE'!$B$7:$B$56,'MARK LIST'!CR450,$CR$394:$CR$443,"&gt;32")</f>
        <v>3</v>
      </c>
      <c r="CU450" s="458"/>
      <c r="CV450" s="458"/>
      <c r="CW450" s="458"/>
      <c r="CX450" s="537"/>
      <c r="CY450" s="481"/>
      <c r="CZ450" s="481"/>
      <c r="DA450" s="481"/>
      <c r="DB450" s="481"/>
      <c r="DC450" s="481"/>
      <c r="DD450" s="481"/>
      <c r="DE450" s="481"/>
      <c r="DF450" s="481"/>
      <c r="DG450" s="481"/>
      <c r="DH450" s="481"/>
      <c r="DI450" s="481"/>
      <c r="DJ450" s="481"/>
      <c r="DK450" s="481"/>
      <c r="DL450" s="481"/>
    </row>
    <row r="451" spans="1:116" ht="14.1" customHeight="1">
      <c r="A451" s="537"/>
      <c r="B451" s="513"/>
      <c r="C451" s="515" t="s">
        <v>120</v>
      </c>
      <c r="D451" s="516">
        <f>COUNTIF($E$394:$E$443,"=AB")</f>
        <v>5</v>
      </c>
      <c r="E451" s="729" t="s">
        <v>11</v>
      </c>
      <c r="F451" s="730"/>
      <c r="G451" s="731">
        <f t="shared" si="391"/>
        <v>0</v>
      </c>
      <c r="H451" s="732"/>
      <c r="I451" s="517" t="s">
        <v>46</v>
      </c>
      <c r="J451" s="516">
        <f>COUNTIFS('STUDENT PROFILE'!$B$7:$B$56,'MARK LIST'!I451,$L$394:$L$443,"&gt;0")</f>
        <v>1</v>
      </c>
      <c r="K451" s="516">
        <f>COUNTIFS('STUDENT PROFILE'!$B$7:$B$56,'MARK LIST'!I451,$L$394:$L$443,"&gt;32")</f>
        <v>1</v>
      </c>
      <c r="L451" s="517" t="s">
        <v>111</v>
      </c>
      <c r="M451" s="516">
        <f>COUNTIFS('STUDENT PROFILE'!$B$7:$B$56,'MARK LIST'!L451,$L$394:$L$443,"&gt;0")</f>
        <v>1</v>
      </c>
      <c r="N451" s="516">
        <f>COUNTIFS('STUDENT PROFILE'!$B$7:$B$56,'MARK LIST'!L451,$L$394:$L$443,"&gt;32")</f>
        <v>1</v>
      </c>
      <c r="O451" s="728"/>
      <c r="P451" s="513"/>
      <c r="Q451" s="515" t="s">
        <v>120</v>
      </c>
      <c r="R451" s="516">
        <f>COUNTIF($S$394:$S$443,"=AB")</f>
        <v>0</v>
      </c>
      <c r="S451" s="729" t="s">
        <v>11</v>
      </c>
      <c r="T451" s="730"/>
      <c r="U451" s="731">
        <f t="shared" si="392"/>
        <v>5</v>
      </c>
      <c r="V451" s="732"/>
      <c r="W451" s="517" t="s">
        <v>46</v>
      </c>
      <c r="X451" s="516">
        <f>COUNTIFS('STUDENT PROFILE'!$B$7:$B$56,'MARK LIST'!I451,$Z$394:$Z$443,"&gt;0")</f>
        <v>2</v>
      </c>
      <c r="Y451" s="516">
        <f>COUNTIFS('STUDENT PROFILE'!$B$7:$B$56,'MARK LIST'!I451,$Z$394:$Z$443,"&gt;32")</f>
        <v>2</v>
      </c>
      <c r="Z451" s="517" t="s">
        <v>111</v>
      </c>
      <c r="AA451" s="516">
        <f>COUNTIFS('STUDENT PROFILE'!$B$7:$B$56,'MARK LIST'!L451,$Z$394:$Z$443,"&gt;0")</f>
        <v>1</v>
      </c>
      <c r="AB451" s="516">
        <f>COUNTIFS('STUDENT PROFILE'!$B$7:$B$56,'MARK LIST'!L451,$Z$394:$Z$443,"&gt;32")</f>
        <v>1</v>
      </c>
      <c r="AC451" s="537"/>
      <c r="AD451" s="513"/>
      <c r="AE451" s="515" t="s">
        <v>120</v>
      </c>
      <c r="AF451" s="516">
        <f>COUNTIF($AG$394:$AG$443,"=AB")</f>
        <v>0</v>
      </c>
      <c r="AG451" s="729" t="s">
        <v>11</v>
      </c>
      <c r="AH451" s="730"/>
      <c r="AI451" s="731">
        <f t="shared" si="393"/>
        <v>5</v>
      </c>
      <c r="AJ451" s="732"/>
      <c r="AK451" s="517" t="s">
        <v>46</v>
      </c>
      <c r="AL451" s="516">
        <f>COUNTIFS('STUDENT PROFILE'!$B$7:$B$56,'MARK LIST'!I451,$AN$394:$AN$443,"&gt;0")</f>
        <v>2</v>
      </c>
      <c r="AM451" s="516">
        <f>COUNTIFS('STUDENT PROFILE'!$B$7:$B$56,'MARK LIST'!I451,$AN$394:$AN$443,"&gt;32")</f>
        <v>2</v>
      </c>
      <c r="AN451" s="517" t="s">
        <v>111</v>
      </c>
      <c r="AO451" s="516">
        <f>COUNTIFS('STUDENT PROFILE'!$B$7:$B$56,'MARK LIST'!L451,$AN$394:$AN$443,"&gt;0")</f>
        <v>1</v>
      </c>
      <c r="AP451" s="516">
        <f>COUNTIFS('STUDENT PROFILE'!$B$7:$B$56,'MARK LIST'!L451,$AN$394:$AN$443,"&gt;32")</f>
        <v>1</v>
      </c>
      <c r="AQ451" s="537"/>
      <c r="AR451" s="513"/>
      <c r="AS451" s="515" t="s">
        <v>120</v>
      </c>
      <c r="AT451" s="516">
        <f>COUNTIF($AU$394:$AU$443,"=AB")</f>
        <v>0</v>
      </c>
      <c r="AU451" s="729" t="s">
        <v>11</v>
      </c>
      <c r="AV451" s="730"/>
      <c r="AW451" s="731">
        <f t="shared" si="394"/>
        <v>5</v>
      </c>
      <c r="AX451" s="732"/>
      <c r="AY451" s="517" t="s">
        <v>46</v>
      </c>
      <c r="AZ451" s="516">
        <f>COUNTIFS('STUDENT PROFILE'!$B$7:$B$56,'MARK LIST'!I451,$BB$394:$BB$443,"&gt;0")</f>
        <v>2</v>
      </c>
      <c r="BA451" s="516">
        <f>COUNTIFS('STUDENT PROFILE'!$B$7:$B$56,'MARK LIST'!I451,$BB$394:$BB$443,"&gt;32")</f>
        <v>2</v>
      </c>
      <c r="BB451" s="517" t="s">
        <v>111</v>
      </c>
      <c r="BC451" s="516">
        <f>COUNTIFS('STUDENT PROFILE'!$B$7:$B$56,'MARK LIST'!L451,$BB$394:$BB$443,"&gt;0")</f>
        <v>1</v>
      </c>
      <c r="BD451" s="516">
        <f>COUNTIFS('STUDENT PROFILE'!$B$7:$B$56,'MARK LIST'!L451,$BB$394:$BB$443,"&gt;32")</f>
        <v>1</v>
      </c>
      <c r="BE451" s="537"/>
      <c r="BF451" s="513"/>
      <c r="BG451" s="515" t="s">
        <v>120</v>
      </c>
      <c r="BH451" s="516">
        <f>COUNTIF($BI$394:$BI$443,"=AB")</f>
        <v>0</v>
      </c>
      <c r="BI451" s="729" t="s">
        <v>11</v>
      </c>
      <c r="BJ451" s="730"/>
      <c r="BK451" s="731">
        <f t="shared" si="395"/>
        <v>5</v>
      </c>
      <c r="BL451" s="732"/>
      <c r="BM451" s="517" t="s">
        <v>46</v>
      </c>
      <c r="BN451" s="516">
        <f>COUNTIFS('STUDENT PROFILE'!$B$7:$B$56,'MARK LIST'!I451,$BP$394:$BP$443,"&gt;0")</f>
        <v>2</v>
      </c>
      <c r="BO451" s="516">
        <f>COUNTIFS('STUDENT PROFILE'!$B$7:$B$56,'MARK LIST'!I451,$BP$394:$BP$443,"&gt;32")</f>
        <v>2</v>
      </c>
      <c r="BP451" s="517" t="s">
        <v>111</v>
      </c>
      <c r="BQ451" s="516">
        <f>COUNTIFS('STUDENT PROFILE'!$B$7:$B$56,'MARK LIST'!L451,$BP$394:$BP$443,"&gt;0")</f>
        <v>1</v>
      </c>
      <c r="BR451" s="516">
        <f>COUNTIFS('STUDENT PROFILE'!$B$7:$B$56,'MARK LIST'!L451,$BP$394:$BP$443,"&gt;32")</f>
        <v>1</v>
      </c>
      <c r="BS451" s="537"/>
      <c r="BT451" s="513"/>
      <c r="BU451" s="518" t="s">
        <v>120</v>
      </c>
      <c r="BV451" s="516">
        <f>COUNTIF($E$394:$E$443,"=AB")</f>
        <v>5</v>
      </c>
      <c r="BW451" s="729" t="s">
        <v>11</v>
      </c>
      <c r="BX451" s="730"/>
      <c r="BY451" s="731">
        <f t="shared" si="396"/>
        <v>0</v>
      </c>
      <c r="BZ451" s="732"/>
      <c r="CA451" s="517" t="s">
        <v>46</v>
      </c>
      <c r="CB451" s="516">
        <f>COUNTIFS('STUDENT PROFILE'!$B$7:$B$56,'MARK LIST'!I451,$CD$394:$CD$443,"&gt;0")</f>
        <v>2</v>
      </c>
      <c r="CC451" s="516">
        <f>COUNTIFS('STUDENT PROFILE'!$B$7:$B$56,'MARK LIST'!I451,$CD$394:$CD$443,"&gt;32")</f>
        <v>2</v>
      </c>
      <c r="CD451" s="517" t="s">
        <v>111</v>
      </c>
      <c r="CE451" s="516">
        <f>COUNTIFS('STUDENT PROFILE'!$B$7:$B$56,'MARK LIST'!L451,$CD$394:$CD$443,"&gt;0")</f>
        <v>1</v>
      </c>
      <c r="CF451" s="516">
        <f>COUNTIFS('STUDENT PROFILE'!$B$7:$B$56,'MARK LIST'!L451,$CD$394:$CD$443,"&gt;32")</f>
        <v>1</v>
      </c>
      <c r="CG451" s="537"/>
      <c r="CH451" s="514"/>
      <c r="CI451" s="515" t="s">
        <v>120</v>
      </c>
      <c r="CJ451" s="516">
        <f>COUNTIF($CK$394:$CK$443,"=AB")</f>
        <v>0</v>
      </c>
      <c r="CK451" s="729" t="s">
        <v>11</v>
      </c>
      <c r="CL451" s="730"/>
      <c r="CM451" s="731">
        <f t="shared" si="397"/>
        <v>0</v>
      </c>
      <c r="CN451" s="732"/>
      <c r="CO451" s="517" t="s">
        <v>46</v>
      </c>
      <c r="CP451" s="516">
        <f>COUNTIFS('STUDENT PROFILE'!$B$7:$B$56,'MARK LIST'!CO451,$CR$394:$CR$443,"&gt;0")</f>
        <v>2</v>
      </c>
      <c r="CQ451" s="516">
        <f>COUNTIFS('STUDENT PROFILE'!$B$7:$B$56,'MARK LIST'!CO451,$CR$394:$CR$443,"&gt;32")</f>
        <v>2</v>
      </c>
      <c r="CR451" s="517" t="s">
        <v>111</v>
      </c>
      <c r="CS451" s="516">
        <f>COUNTIFS('STUDENT PROFILE'!$B$7:$B$56,'MARK LIST'!CR451,$CR$394:$CR$443,"&gt;0")</f>
        <v>1</v>
      </c>
      <c r="CT451" s="519">
        <f>COUNTIFS('STUDENT PROFILE'!$B$7:$B$56,'MARK LIST'!CR451,$CR$394:$CR$443,"&gt;32")</f>
        <v>1</v>
      </c>
      <c r="CU451" s="458"/>
      <c r="CV451" s="458"/>
      <c r="CW451" s="458"/>
      <c r="CX451" s="537"/>
      <c r="CY451" s="481"/>
      <c r="CZ451" s="481"/>
      <c r="DA451" s="481"/>
      <c r="DB451" s="481"/>
      <c r="DC451" s="481"/>
      <c r="DD451" s="481"/>
      <c r="DE451" s="481"/>
      <c r="DF451" s="481"/>
      <c r="DG451" s="481"/>
      <c r="DH451" s="481"/>
      <c r="DI451" s="481"/>
      <c r="DJ451" s="481"/>
      <c r="DK451" s="481"/>
      <c r="DL451" s="481"/>
    </row>
    <row r="452" spans="1:116" ht="14.1" customHeight="1">
      <c r="A452" s="537"/>
      <c r="B452" s="513"/>
      <c r="C452" s="515" t="s">
        <v>121</v>
      </c>
      <c r="D452" s="516">
        <f>COUNTIF($L$394:$L$443,"&gt;0")</f>
        <v>30</v>
      </c>
      <c r="E452" s="729" t="s">
        <v>12</v>
      </c>
      <c r="F452" s="730"/>
      <c r="G452" s="731">
        <f t="shared" si="391"/>
        <v>0</v>
      </c>
      <c r="H452" s="732"/>
      <c r="I452" s="517" t="s">
        <v>106</v>
      </c>
      <c r="J452" s="516">
        <f>COUNTIFS('STUDENT PROFILE'!$B$7:$B$56,'MARK LIST'!I452,$L$394:$L$443,"&gt;0")</f>
        <v>0</v>
      </c>
      <c r="K452" s="516">
        <f>COUNTIFS('STUDENT PROFILE'!$B$7:$B$56,'MARK LIST'!I452,$L$394:$L$443,"&gt;32")</f>
        <v>0</v>
      </c>
      <c r="L452" s="517" t="s">
        <v>112</v>
      </c>
      <c r="M452" s="516">
        <f>COUNTIFS('STUDENT PROFILE'!$B$7:$B$56,'MARK LIST'!L452,$L$394:$L$443,"&gt;0")</f>
        <v>0</v>
      </c>
      <c r="N452" s="516">
        <f>COUNTIFS('STUDENT PROFILE'!$B$7:$B$56,'MARK LIST'!L452,$L$394:$L$443,"&gt;32")</f>
        <v>0</v>
      </c>
      <c r="O452" s="728"/>
      <c r="P452" s="513"/>
      <c r="Q452" s="515" t="s">
        <v>121</v>
      </c>
      <c r="R452" s="516">
        <f>COUNTIF($Z$394:$Z$443,"&gt;0")</f>
        <v>35</v>
      </c>
      <c r="S452" s="729" t="s">
        <v>12</v>
      </c>
      <c r="T452" s="730"/>
      <c r="U452" s="731">
        <f t="shared" si="392"/>
        <v>0</v>
      </c>
      <c r="V452" s="732"/>
      <c r="W452" s="517" t="s">
        <v>106</v>
      </c>
      <c r="X452" s="516">
        <f>COUNTIFS('STUDENT PROFILE'!$B$7:$B$56,'MARK LIST'!I452,$Z$394:$Z$443,"&gt;0")</f>
        <v>0</v>
      </c>
      <c r="Y452" s="516">
        <f>COUNTIFS('STUDENT PROFILE'!$B$7:$B$56,'MARK LIST'!I452,$Z$394:$Z$443,"&gt;32")</f>
        <v>0</v>
      </c>
      <c r="Z452" s="517" t="s">
        <v>112</v>
      </c>
      <c r="AA452" s="516">
        <f>COUNTIFS('STUDENT PROFILE'!$B$7:$B$56,'MARK LIST'!L452,$Z$394:$Z$443,"&gt;0")</f>
        <v>0</v>
      </c>
      <c r="AB452" s="516">
        <f>COUNTIFS('STUDENT PROFILE'!$B$7:$B$56,'MARK LIST'!L452,$Z$394:$Z$443,"&gt;32")</f>
        <v>0</v>
      </c>
      <c r="AC452" s="537"/>
      <c r="AD452" s="513"/>
      <c r="AE452" s="515" t="s">
        <v>121</v>
      </c>
      <c r="AF452" s="516">
        <f>COUNTIF($AN$394:$AN$443,"&gt;0")</f>
        <v>35</v>
      </c>
      <c r="AG452" s="729" t="s">
        <v>12</v>
      </c>
      <c r="AH452" s="730"/>
      <c r="AI452" s="731">
        <f t="shared" si="393"/>
        <v>0</v>
      </c>
      <c r="AJ452" s="732"/>
      <c r="AK452" s="517" t="s">
        <v>106</v>
      </c>
      <c r="AL452" s="516">
        <f>COUNTIFS('STUDENT PROFILE'!$B$7:$B$56,'MARK LIST'!I452,$AN$394:$AN$443,"&gt;0")</f>
        <v>0</v>
      </c>
      <c r="AM452" s="516">
        <f>COUNTIFS('STUDENT PROFILE'!$B$7:$B$56,'MARK LIST'!I452,$AN$394:$AN$443,"&gt;32")</f>
        <v>0</v>
      </c>
      <c r="AN452" s="517" t="s">
        <v>112</v>
      </c>
      <c r="AO452" s="516">
        <f>COUNTIFS('STUDENT PROFILE'!$B$7:$B$56,'MARK LIST'!L452,$AN$394:$AN$443,"&gt;0")</f>
        <v>0</v>
      </c>
      <c r="AP452" s="516">
        <f>COUNTIFS('STUDENT PROFILE'!$B$7:$B$56,'MARK LIST'!L452,$AN$394:$AN$443,"&gt;32")</f>
        <v>0</v>
      </c>
      <c r="AQ452" s="537"/>
      <c r="AR452" s="513"/>
      <c r="AS452" s="515" t="s">
        <v>121</v>
      </c>
      <c r="AT452" s="516">
        <f>COUNTIF($BB$394:$BB$443,"&gt;0")</f>
        <v>35</v>
      </c>
      <c r="AU452" s="729" t="s">
        <v>12</v>
      </c>
      <c r="AV452" s="730"/>
      <c r="AW452" s="731">
        <f t="shared" si="394"/>
        <v>0</v>
      </c>
      <c r="AX452" s="732"/>
      <c r="AY452" s="517" t="s">
        <v>106</v>
      </c>
      <c r="AZ452" s="516">
        <f>COUNTIFS('STUDENT PROFILE'!$B$7:$B$56,'MARK LIST'!I452,$BB$394:$BB$443,"&gt;0")</f>
        <v>0</v>
      </c>
      <c r="BA452" s="516">
        <f>COUNTIFS('STUDENT PROFILE'!$B$7:$B$56,'MARK LIST'!I452,$BB$394:$BB$443,"&gt;32")</f>
        <v>0</v>
      </c>
      <c r="BB452" s="517" t="s">
        <v>112</v>
      </c>
      <c r="BC452" s="516">
        <f>COUNTIFS('STUDENT PROFILE'!$B$7:$B$56,'MARK LIST'!L452,$BB$394:$BB$443,"&gt;0")</f>
        <v>0</v>
      </c>
      <c r="BD452" s="516">
        <f>COUNTIFS('STUDENT PROFILE'!$B$7:$B$56,'MARK LIST'!L452,$BB$394:$BB$443,"&gt;32")</f>
        <v>0</v>
      </c>
      <c r="BE452" s="537"/>
      <c r="BF452" s="513"/>
      <c r="BG452" s="515" t="s">
        <v>121</v>
      </c>
      <c r="BH452" s="516">
        <f>COUNTIF($BP$394:$BP$443,"&gt;0")</f>
        <v>35</v>
      </c>
      <c r="BI452" s="729" t="s">
        <v>12</v>
      </c>
      <c r="BJ452" s="730"/>
      <c r="BK452" s="731">
        <f t="shared" si="395"/>
        <v>0</v>
      </c>
      <c r="BL452" s="732"/>
      <c r="BM452" s="517" t="s">
        <v>106</v>
      </c>
      <c r="BN452" s="516">
        <f>COUNTIFS('STUDENT PROFILE'!$B$7:$B$56,'MARK LIST'!I452,$BP$394:$BP$443,"&gt;0")</f>
        <v>0</v>
      </c>
      <c r="BO452" s="516">
        <f>COUNTIFS('STUDENT PROFILE'!$B$7:$B$56,'MARK LIST'!I452,$BP$394:$BP$443,"&gt;32")</f>
        <v>0</v>
      </c>
      <c r="BP452" s="517" t="s">
        <v>112</v>
      </c>
      <c r="BQ452" s="516">
        <f>COUNTIFS('STUDENT PROFILE'!$B$7:$B$56,'MARK LIST'!L452,$BP$394:$BP$443,"&gt;0")</f>
        <v>0</v>
      </c>
      <c r="BR452" s="516">
        <f>COUNTIFS('STUDENT PROFILE'!$B$7:$B$56,'MARK LIST'!L452,$BP$394:$BP$443,"&gt;32")</f>
        <v>0</v>
      </c>
      <c r="BS452" s="537"/>
      <c r="BT452" s="513"/>
      <c r="BU452" s="518" t="s">
        <v>121</v>
      </c>
      <c r="BV452" s="516">
        <f>COUNTIF($CD$394:$CD$443,"&gt;0")</f>
        <v>35</v>
      </c>
      <c r="BW452" s="729" t="s">
        <v>12</v>
      </c>
      <c r="BX452" s="730"/>
      <c r="BY452" s="731">
        <f t="shared" si="396"/>
        <v>0</v>
      </c>
      <c r="BZ452" s="732"/>
      <c r="CA452" s="517" t="s">
        <v>106</v>
      </c>
      <c r="CB452" s="516">
        <f>COUNTIFS('STUDENT PROFILE'!$B$7:$B$56,'MARK LIST'!I452,$CD$394:$CD$443,"&gt;0")</f>
        <v>0</v>
      </c>
      <c r="CC452" s="516">
        <f>COUNTIFS('STUDENT PROFILE'!$B$7:$B$56,'MARK LIST'!I452,$CD$394:$CD$443,"&gt;32")</f>
        <v>0</v>
      </c>
      <c r="CD452" s="517" t="s">
        <v>112</v>
      </c>
      <c r="CE452" s="516">
        <f>COUNTIFS('STUDENT PROFILE'!$B$7:$B$56,'MARK LIST'!L452,$CD$394:$CD$443,"&gt;0")</f>
        <v>0</v>
      </c>
      <c r="CF452" s="516">
        <f>COUNTIFS('STUDENT PROFILE'!$B$7:$B$56,'MARK LIST'!L452,$CD$394:$CD$443,"&gt;32")</f>
        <v>0</v>
      </c>
      <c r="CG452" s="537"/>
      <c r="CH452" s="514"/>
      <c r="CI452" s="515" t="s">
        <v>121</v>
      </c>
      <c r="CJ452" s="516">
        <f>COUNTIF($CR$394:$CR$443,"&gt;0")</f>
        <v>34</v>
      </c>
      <c r="CK452" s="729" t="s">
        <v>12</v>
      </c>
      <c r="CL452" s="730"/>
      <c r="CM452" s="731">
        <f t="shared" si="397"/>
        <v>0</v>
      </c>
      <c r="CN452" s="732"/>
      <c r="CO452" s="517" t="s">
        <v>106</v>
      </c>
      <c r="CP452" s="516">
        <f>COUNTIFS('STUDENT PROFILE'!$B$7:$B$56,'MARK LIST'!CO452,$CR$394:$CR$443,"&gt;0")</f>
        <v>0</v>
      </c>
      <c r="CQ452" s="516">
        <f>COUNTIFS('STUDENT PROFILE'!$B$7:$B$56,'MARK LIST'!CO452,$CR$394:$CR$443,"&gt;32")</f>
        <v>0</v>
      </c>
      <c r="CR452" s="517" t="s">
        <v>112</v>
      </c>
      <c r="CS452" s="516">
        <f>COUNTIFS('STUDENT PROFILE'!$B$7:$B$56,'MARK LIST'!CR452,$CR$394:$CR$443,"&gt;0")</f>
        <v>0</v>
      </c>
      <c r="CT452" s="519">
        <f>COUNTIFS('STUDENT PROFILE'!$B$7:$B$56,'MARK LIST'!CR452,$CR$394:$CR$443,"&gt;32")</f>
        <v>0</v>
      </c>
      <c r="CU452" s="458"/>
      <c r="CV452" s="458"/>
      <c r="CW452" s="458"/>
      <c r="CX452" s="537"/>
      <c r="CY452" s="481"/>
      <c r="CZ452" s="481"/>
      <c r="DA452" s="481"/>
      <c r="DB452" s="481"/>
      <c r="DC452" s="481"/>
      <c r="DD452" s="481"/>
      <c r="DE452" s="481"/>
      <c r="DF452" s="481"/>
      <c r="DG452" s="481"/>
      <c r="DH452" s="481"/>
      <c r="DI452" s="481"/>
      <c r="DJ452" s="481"/>
      <c r="DK452" s="481"/>
      <c r="DL452" s="481"/>
    </row>
    <row r="453" spans="1:116" ht="14.1" customHeight="1" thickBot="1">
      <c r="A453" s="537"/>
      <c r="B453" s="513"/>
      <c r="C453" s="528" t="s">
        <v>122</v>
      </c>
      <c r="D453" s="529">
        <f>ROUND(((($D$452-$D$450)/$D$452)*100),1)</f>
        <v>100</v>
      </c>
      <c r="E453" s="740" t="s">
        <v>13</v>
      </c>
      <c r="F453" s="741"/>
      <c r="G453" s="731">
        <f t="shared" si="391"/>
        <v>0</v>
      </c>
      <c r="H453" s="732"/>
      <c r="I453" s="530"/>
      <c r="J453" s="531">
        <f>SUM(J445,J446,J447,J448,J449,J450,J451,J452)</f>
        <v>12</v>
      </c>
      <c r="K453" s="531">
        <f>SUM(K445,K446,K447,K448,K449,K450,K451,K452)</f>
        <v>12</v>
      </c>
      <c r="L453" s="532"/>
      <c r="M453" s="531">
        <f>SUM(M445,M446,M447,M448,M449,M450,M451,M452)</f>
        <v>18</v>
      </c>
      <c r="N453" s="531">
        <f>SUM(N445,N446,N447,N448,N449,N450,N451,N452)</f>
        <v>18</v>
      </c>
      <c r="O453" s="728"/>
      <c r="P453" s="513"/>
      <c r="Q453" s="528" t="s">
        <v>122</v>
      </c>
      <c r="R453" s="529">
        <f>ROUND(((($R$452-$R$450)/$R$452)*100),1)</f>
        <v>57.1</v>
      </c>
      <c r="S453" s="740" t="s">
        <v>13</v>
      </c>
      <c r="T453" s="741"/>
      <c r="U453" s="731">
        <f t="shared" si="392"/>
        <v>0</v>
      </c>
      <c r="V453" s="732"/>
      <c r="W453" s="530"/>
      <c r="X453" s="531">
        <f>SUM(X445,X446,X447,X448,X449,X450,X451,X452)</f>
        <v>13</v>
      </c>
      <c r="Y453" s="531">
        <f>SUM(Y445,Y446,Y447,Y448,Y449,Y450,Y451,Y452)</f>
        <v>13</v>
      </c>
      <c r="Z453" s="532"/>
      <c r="AA453" s="531">
        <f>SUM(AA445,AA446,AA447,AA448,AA449,AA450,AA451,AA452)</f>
        <v>22</v>
      </c>
      <c r="AB453" s="531">
        <f>SUM(AB445,AB446,AB447,AB448,AB449,AB450,AB451,AB452)</f>
        <v>22</v>
      </c>
      <c r="AC453" s="537"/>
      <c r="AD453" s="513"/>
      <c r="AE453" s="528" t="s">
        <v>122</v>
      </c>
      <c r="AF453" s="533">
        <f>ROUND((COUNTIF(AN394:AN443,"&gt;0")/COUNTA(AF394:AF443)*100),1)</f>
        <v>70</v>
      </c>
      <c r="AG453" s="740" t="s">
        <v>13</v>
      </c>
      <c r="AH453" s="741"/>
      <c r="AI453" s="731">
        <f t="shared" si="393"/>
        <v>0</v>
      </c>
      <c r="AJ453" s="732"/>
      <c r="AK453" s="530"/>
      <c r="AL453" s="531">
        <f>SUM(AL445,AL446,AL447,AL448,AL449,AL450,AL451,AL452)</f>
        <v>13</v>
      </c>
      <c r="AM453" s="531">
        <f>SUM(AM445,AM446,AM447,AM448,AM449,AM450,AM451,AM452)</f>
        <v>13</v>
      </c>
      <c r="AN453" s="532"/>
      <c r="AO453" s="531">
        <f>SUM(AO445,AO446,AO447,AO448,AO449,AO450,AO451,AO452)</f>
        <v>22</v>
      </c>
      <c r="AP453" s="531">
        <f>SUM(AP445,AP446,AP447,AP448,AP449,AP450,AP451,AP452)</f>
        <v>22</v>
      </c>
      <c r="AQ453" s="537"/>
      <c r="AR453" s="513"/>
      <c r="AS453" s="528" t="s">
        <v>122</v>
      </c>
      <c r="AT453" s="529">
        <f>ROUND(((($AT$452-$AT$450)/$AT$452)*100),1)</f>
        <v>100</v>
      </c>
      <c r="AU453" s="740" t="s">
        <v>13</v>
      </c>
      <c r="AV453" s="741"/>
      <c r="AW453" s="731">
        <f t="shared" si="394"/>
        <v>0</v>
      </c>
      <c r="AX453" s="732"/>
      <c r="AY453" s="530"/>
      <c r="AZ453" s="531">
        <f>SUM(AZ445,AZ446,AZ447,AZ448,AZ449,AZ450,AZ451,AZ452)</f>
        <v>13</v>
      </c>
      <c r="BA453" s="531">
        <f>SUM(BA445,BA446,BA447,BA448,BA449,BA450,BA451,BA452)</f>
        <v>13</v>
      </c>
      <c r="BB453" s="532"/>
      <c r="BC453" s="531">
        <f>SUM(BC445,BC446,BC447,BC448,BC449,BC450,BC451,BC452)</f>
        <v>22</v>
      </c>
      <c r="BD453" s="531">
        <f>SUM(BD445,BD446,BD447,BD448,BD449,BD450,BD451,BD452)</f>
        <v>22</v>
      </c>
      <c r="BE453" s="450"/>
      <c r="BF453" s="513"/>
      <c r="BG453" s="528" t="s">
        <v>122</v>
      </c>
      <c r="BH453" s="529">
        <f>ROUND(((($BH$452-$BH$450)/$BH$452)*100),1)</f>
        <v>100</v>
      </c>
      <c r="BI453" s="740" t="s">
        <v>13</v>
      </c>
      <c r="BJ453" s="741"/>
      <c r="BK453" s="731">
        <f t="shared" si="395"/>
        <v>0</v>
      </c>
      <c r="BL453" s="732"/>
      <c r="BM453" s="530"/>
      <c r="BN453" s="531">
        <f>SUM(BN445,BN446,BN447,BN448,BN449,BN450,BN451,BN452)</f>
        <v>13</v>
      </c>
      <c r="BO453" s="531">
        <f>SUM(BO445,BO446,BO447,BO448,BO449,BO450,BO451,BO452)</f>
        <v>13</v>
      </c>
      <c r="BP453" s="532"/>
      <c r="BQ453" s="531">
        <f>SUM(BQ445,BQ446,BQ447,BQ448,BQ449,BQ450,BQ451,BQ452)</f>
        <v>22</v>
      </c>
      <c r="BR453" s="531">
        <f>SUM(BR445,BR446,BR447,BR448,BR449,BR450,BR451,BR452)</f>
        <v>22</v>
      </c>
      <c r="BS453" s="537"/>
      <c r="BT453" s="513"/>
      <c r="BU453" s="528" t="s">
        <v>122</v>
      </c>
      <c r="BV453" s="529">
        <f>ROUND(((($BV$452-$BV$450)/$BV$452)*100),1)</f>
        <v>100</v>
      </c>
      <c r="BW453" s="740" t="s">
        <v>13</v>
      </c>
      <c r="BX453" s="741"/>
      <c r="BY453" s="731">
        <f t="shared" si="396"/>
        <v>0</v>
      </c>
      <c r="BZ453" s="732"/>
      <c r="CA453" s="530"/>
      <c r="CB453" s="531">
        <f>SUM(CB445,CB446,CB447,CB448,CB449,CB450,CB451,CB452)</f>
        <v>13</v>
      </c>
      <c r="CC453" s="531">
        <f>SUM(CC445,CC446,CC447,CC448,CC449,CC450,CC451,CC452)</f>
        <v>13</v>
      </c>
      <c r="CD453" s="532"/>
      <c r="CE453" s="531">
        <f>SUM(CE445,CE446,CE447,CE448,CE449,CE450,CE451,CE452)</f>
        <v>22</v>
      </c>
      <c r="CF453" s="531">
        <f>SUM(CF445,CF446,CF447,CF448,CF449,CF450,CF451,CF452)</f>
        <v>22</v>
      </c>
      <c r="CG453" s="537"/>
      <c r="CH453" s="534"/>
      <c r="CI453" s="528" t="s">
        <v>122</v>
      </c>
      <c r="CJ453" s="529">
        <f>ROUND(((($CJ$452-$CJ$450)/$CJ$452)*100),1)</f>
        <v>100</v>
      </c>
      <c r="CK453" s="740" t="s">
        <v>13</v>
      </c>
      <c r="CL453" s="741"/>
      <c r="CM453" s="733">
        <f t="shared" si="397"/>
        <v>0</v>
      </c>
      <c r="CN453" s="734"/>
      <c r="CO453" s="530"/>
      <c r="CP453" s="531">
        <f>SUM(CP445,CP446,CP447,CP448,CP449,CP450,CP451,CP452)</f>
        <v>12</v>
      </c>
      <c r="CQ453" s="531">
        <f>SUM(CQ445,CQ446,CQ447,CQ448,CQ449,CQ450,CQ451,CQ452)</f>
        <v>12</v>
      </c>
      <c r="CR453" s="532"/>
      <c r="CS453" s="531">
        <f>SUM(CS445,CS446,CS447,CS448,CS449,CS450,CS451,CS452)</f>
        <v>22</v>
      </c>
      <c r="CT453" s="531">
        <f>SUM(CT445,CT446,CT447,CT448,CT449,CT450,CT451,CT452)</f>
        <v>22</v>
      </c>
      <c r="CU453" s="458"/>
      <c r="CV453" s="458"/>
      <c r="CW453" s="458"/>
      <c r="CX453" s="537"/>
      <c r="CY453" s="481"/>
      <c r="CZ453" s="481"/>
      <c r="DA453" s="481"/>
      <c r="DB453" s="481"/>
      <c r="DC453" s="481"/>
      <c r="DD453" s="481"/>
      <c r="DE453" s="481"/>
      <c r="DF453" s="481"/>
      <c r="DG453" s="481"/>
      <c r="DH453" s="481"/>
      <c r="DI453" s="481"/>
      <c r="DJ453" s="481"/>
      <c r="DK453" s="481"/>
      <c r="DL453" s="481"/>
    </row>
    <row r="454" spans="1:116" ht="6" customHeight="1">
      <c r="A454" s="450"/>
      <c r="N454" s="475"/>
      <c r="O454" s="450"/>
      <c r="AC454" s="450"/>
      <c r="AQ454" s="450"/>
      <c r="BE454" s="450"/>
      <c r="BS454" s="450"/>
      <c r="CG454" s="450"/>
      <c r="CU454" s="458"/>
      <c r="CV454" s="458"/>
      <c r="CW454" s="458"/>
      <c r="CX454" s="450"/>
    </row>
    <row r="455" spans="1:116" ht="12.75" customHeight="1">
      <c r="A455" s="450"/>
      <c r="O455" s="450"/>
      <c r="AC455" s="450"/>
      <c r="AQ455" s="450"/>
      <c r="BE455" s="450"/>
      <c r="BS455" s="450"/>
      <c r="CG455" s="450"/>
      <c r="CX455" s="450"/>
    </row>
    <row r="456" spans="1:116" ht="12.75" customHeight="1">
      <c r="A456" s="450"/>
      <c r="O456" s="450"/>
      <c r="AC456" s="450"/>
      <c r="AQ456" s="450"/>
      <c r="BE456" s="450"/>
      <c r="BS456" s="450"/>
      <c r="CG456" s="450"/>
      <c r="CX456" s="450"/>
    </row>
    <row r="457" spans="1:116" ht="12.75" customHeight="1">
      <c r="A457" s="450"/>
      <c r="O457" s="450"/>
      <c r="AC457" s="450"/>
      <c r="AQ457" s="450"/>
      <c r="BE457" s="450"/>
      <c r="BS457" s="450"/>
      <c r="CG457" s="450"/>
      <c r="CX457" s="450"/>
    </row>
  </sheetData>
  <protectedRanges>
    <protectedRange sqref="X10 BN10 X74 AZ74 BN74 X138 AZ138 BN138 J202 X202 AZ202 BN202 J266 X266 AZ266 BN266 J330 X330 AZ330 BN330 J10 J138 J74 J453:K453 M453:N453 X453:Y453 AA453:AB453 AL453:AM453 AO453:AP453 AZ453:BA453 BC453:BD453 BN453:BO453 BQ453:BR453 CB453:CC453 CE453:CF453 CP453:CQ453 CS453:CT453 J394:J444 X394:X444 AZ394:AZ444 BN394:BN444 CB394:CB444 CP394:CP444 AL394:AL444 AZ10 X46:X60 AZ46:AZ60 BN46:BN60 AZ110:AZ124 BN110:BN124 AZ174:AZ188 BN174:BN188 AZ238:AZ252 BN238:BN252 AZ302:AZ316 BN302:BN316 AZ366:AZ380 BN366:BN380 AG10:AG60 AG74:AG124 AG138:AG188 AG202:AG252 AG266:AG316 AG330:AG380 BW10:BW60 BW74:BW124 BW138:BW188 BW202:BW252 BW266:BW316 BW330:BW380 J46:J60 J110:J124 X110:X124 J174:J188 X174:X188 J238:J252 X238:X252 J302:J316 X302:X316 J366:J380 X366:X380" name="Range1"/>
    <protectedRange sqref="AB203:AB252 N267:N316 AB267:AB316 N331:N380 AB331:AB380 BD203:BD252 BR75:BR124 BR139:BR188 CA139:CE188 BR203:BR252 BR267:BR316 BR331:BR380 DB75:DI124 DB139:DI188 DB203:DI252 DB267:DI316 DB331:DI380 DB11:DI60 CW75:CW124 CW139:CW188 CW203:CW252 CW267:CW316 CW331:CW380 BR11:BR60 AB11:AB60 N75:N124 AK11:AO60 CA11:CE60 CK11:CT60 CA75:CE124 BD75:BD124 BD139:BD188 BD267:BD316 BD331:BD380 DB394:DI443 CK75:CT124 CK139:CT188 CK203:CT252 CK267:CT316 CK331:CT380 N11:N60 CW11:CW60 AB75:AB124 N139:N188 AB139:AB188 N203:N252 AK75:AO124 AK139:AO188 AK203:AO252 AK267:AO316 AK331:AO380 BD11:BD60 CA203:CE252 CA331:CE380 CA267:CE316 CW394:CW443 CF394:CF444 AB394:AB444 N394:N444 BD394:BD444 AP394:AP444 BR394:BR444 CT394:CT444" name="Range2"/>
    <protectedRange sqref="J11:J45 X11:X45 J75:J109 X75:X109 J139:J173 X139:X173 J203:J237 X203:X237 J267:J301 X267:X301 J331:J365 X331:X365 AZ11:AZ45 BN11:BN45 AZ75:AZ109 BN75:BN109 AZ139:AZ173 BN139:BN173 AZ203:AZ237 BN203:BN237 AZ267:AZ301 BN267:BN301 AZ331:AZ365 BN331:BN365" name="Range1_1"/>
  </protectedRanges>
  <mergeCells count="1963">
    <mergeCell ref="DJ317:DL317"/>
    <mergeCell ref="CY318:CY319"/>
    <mergeCell ref="DA318:DI318"/>
    <mergeCell ref="DJ318:DL319"/>
    <mergeCell ref="DA319:DI319"/>
    <mergeCell ref="CY253:DC253"/>
    <mergeCell ref="DD253:DF253"/>
    <mergeCell ref="DG253:DI253"/>
    <mergeCell ref="DJ253:DL253"/>
    <mergeCell ref="CZ390:CZ393"/>
    <mergeCell ref="DF390:DI390"/>
    <mergeCell ref="CY381:DL381"/>
    <mergeCell ref="DJ327:DL327"/>
    <mergeCell ref="DA324:DI324"/>
    <mergeCell ref="DF328:DF329"/>
    <mergeCell ref="DF327:DI327"/>
    <mergeCell ref="DA322:DI322"/>
    <mergeCell ref="CY382:DL382"/>
    <mergeCell ref="DI328:DI329"/>
    <mergeCell ref="DJ322:DL325"/>
    <mergeCell ref="DE264:DE265"/>
    <mergeCell ref="CZ261:DI261"/>
    <mergeCell ref="CY258:CY261"/>
    <mergeCell ref="DA258:DI258"/>
    <mergeCell ref="DG255:DL255"/>
    <mergeCell ref="DJ391:DJ392"/>
    <mergeCell ref="DG328:DG329"/>
    <mergeCell ref="DL264:DL265"/>
    <mergeCell ref="DB390:DE390"/>
    <mergeCell ref="DB264:DB265"/>
    <mergeCell ref="DD387:DL387"/>
    <mergeCell ref="DD388:DL388"/>
    <mergeCell ref="CA62:CC62"/>
    <mergeCell ref="W382:Y382"/>
    <mergeCell ref="AK382:AM382"/>
    <mergeCell ref="BW382:BY382"/>
    <mergeCell ref="CA382:CC382"/>
    <mergeCell ref="BW318:BY318"/>
    <mergeCell ref="CA318:CC318"/>
    <mergeCell ref="BW254:BY254"/>
    <mergeCell ref="CA254:CC254"/>
    <mergeCell ref="BW190:BY190"/>
    <mergeCell ref="W126:Y126"/>
    <mergeCell ref="AA322:AB325"/>
    <mergeCell ref="R322:Z322"/>
    <mergeCell ref="AV328:AV329"/>
    <mergeCell ref="AY264:AY265"/>
    <mergeCell ref="R259:Z259"/>
    <mergeCell ref="Y261:Z261"/>
    <mergeCell ref="AG261:AL261"/>
    <mergeCell ref="AM261:AN261"/>
    <mergeCell ref="AQ257:AQ319"/>
    <mergeCell ref="AK263:AK266"/>
    <mergeCell ref="AF260:AN260"/>
    <mergeCell ref="AD327:AD330"/>
    <mergeCell ref="AD322:AD325"/>
    <mergeCell ref="R324:Z324"/>
    <mergeCell ref="R327:R329"/>
    <mergeCell ref="AC321:AC383"/>
    <mergeCell ref="P381:AB381"/>
    <mergeCell ref="AA327:AA330"/>
    <mergeCell ref="T328:T329"/>
    <mergeCell ref="Q263:Q266"/>
    <mergeCell ref="S264:S265"/>
    <mergeCell ref="Y264:Y265"/>
    <mergeCell ref="AB263:AB266"/>
    <mergeCell ref="AL257:AM257"/>
    <mergeCell ref="AD321:AF321"/>
    <mergeCell ref="P317:AB317"/>
    <mergeCell ref="X264:X265"/>
    <mergeCell ref="T264:T265"/>
    <mergeCell ref="P383:Q383"/>
    <mergeCell ref="B1:D1"/>
    <mergeCell ref="E1:I1"/>
    <mergeCell ref="AR130:AR133"/>
    <mergeCell ref="O65:O127"/>
    <mergeCell ref="AG126:AI126"/>
    <mergeCell ref="AK126:AM126"/>
    <mergeCell ref="AD319:AE319"/>
    <mergeCell ref="B263:B266"/>
    <mergeCell ref="AF259:AN259"/>
    <mergeCell ref="P263:P266"/>
    <mergeCell ref="V264:V265"/>
    <mergeCell ref="S318:U318"/>
    <mergeCell ref="R263:R265"/>
    <mergeCell ref="S263:Z263"/>
    <mergeCell ref="U264:U265"/>
    <mergeCell ref="AC257:AC319"/>
    <mergeCell ref="R260:Z260"/>
    <mergeCell ref="AN257:AP257"/>
    <mergeCell ref="P318:Q318"/>
    <mergeCell ref="K261:L261"/>
    <mergeCell ref="S261:X261"/>
    <mergeCell ref="E264:E265"/>
    <mergeCell ref="F264:F265"/>
    <mergeCell ref="G264:G265"/>
    <mergeCell ref="AD255:AE255"/>
    <mergeCell ref="B319:C319"/>
    <mergeCell ref="D263:D265"/>
    <mergeCell ref="Z264:Z265"/>
    <mergeCell ref="L264:L265"/>
    <mergeCell ref="W264:W265"/>
    <mergeCell ref="AA263:AA266"/>
    <mergeCell ref="BP1:BR1"/>
    <mergeCell ref="BT1:BV1"/>
    <mergeCell ref="CU1:CW1"/>
    <mergeCell ref="CS263:CW263"/>
    <mergeCell ref="CS264:CS265"/>
    <mergeCell ref="CT264:CT265"/>
    <mergeCell ref="CH263:CH266"/>
    <mergeCell ref="AR254:AS254"/>
    <mergeCell ref="BV319:BZ319"/>
    <mergeCell ref="AO8:AO9"/>
    <mergeCell ref="AW8:AW9"/>
    <mergeCell ref="BT319:BU319"/>
    <mergeCell ref="BB264:BB265"/>
    <mergeCell ref="BW264:BW265"/>
    <mergeCell ref="BR263:BR266"/>
    <mergeCell ref="CI261:CU261"/>
    <mergeCell ref="CH258:CH261"/>
    <mergeCell ref="BH259:BP259"/>
    <mergeCell ref="AI264:AI265"/>
    <mergeCell ref="AD257:AF257"/>
    <mergeCell ref="AF322:AN322"/>
    <mergeCell ref="AW264:AW265"/>
    <mergeCell ref="AT259:BB259"/>
    <mergeCell ref="AW328:AW329"/>
    <mergeCell ref="AU327:BB327"/>
    <mergeCell ref="AL327:AP327"/>
    <mergeCell ref="AR258:AR261"/>
    <mergeCell ref="AR322:AR325"/>
    <mergeCell ref="AR263:AR266"/>
    <mergeCell ref="BZ327:BZ330"/>
    <mergeCell ref="CD328:CD329"/>
    <mergeCell ref="BM328:BM329"/>
    <mergeCell ref="BS321:BS383"/>
    <mergeCell ref="BN328:BN329"/>
    <mergeCell ref="CC328:CC329"/>
    <mergeCell ref="BT327:BT330"/>
    <mergeCell ref="AF319:AJ319"/>
    <mergeCell ref="AK319:AP319"/>
    <mergeCell ref="BF322:BF325"/>
    <mergeCell ref="BH322:BP322"/>
    <mergeCell ref="AY319:BD319"/>
    <mergeCell ref="BA264:BA265"/>
    <mergeCell ref="AP264:AP266"/>
    <mergeCell ref="AU264:AU265"/>
    <mergeCell ref="AZ264:AZ265"/>
    <mergeCell ref="AX264:AX265"/>
    <mergeCell ref="BT318:BU318"/>
    <mergeCell ref="AO258:AP261"/>
    <mergeCell ref="AG327:AI327"/>
    <mergeCell ref="AD258:AD261"/>
    <mergeCell ref="BV263:BV265"/>
    <mergeCell ref="BF319:BG319"/>
    <mergeCell ref="BN264:BN265"/>
    <mergeCell ref="BE321:BE383"/>
    <mergeCell ref="AF324:AN324"/>
    <mergeCell ref="AT324:BB324"/>
    <mergeCell ref="BF321:BH321"/>
    <mergeCell ref="BA325:BB325"/>
    <mergeCell ref="AR383:AS383"/>
    <mergeCell ref="AS263:AS266"/>
    <mergeCell ref="BL328:BL329"/>
    <mergeCell ref="CA327:CA330"/>
    <mergeCell ref="BV322:CD322"/>
    <mergeCell ref="BA328:BA329"/>
    <mergeCell ref="AY328:AY329"/>
    <mergeCell ref="J1:K1"/>
    <mergeCell ref="L1:N1"/>
    <mergeCell ref="E62:G62"/>
    <mergeCell ref="P1:R1"/>
    <mergeCell ref="S1:W1"/>
    <mergeCell ref="X1:Y1"/>
    <mergeCell ref="Z1:AB1"/>
    <mergeCell ref="AD1:AF1"/>
    <mergeCell ref="AG1:AK1"/>
    <mergeCell ref="AL1:AM1"/>
    <mergeCell ref="AN1:AP1"/>
    <mergeCell ref="AR1:AT1"/>
    <mergeCell ref="R7:R9"/>
    <mergeCell ref="AD7:AD10"/>
    <mergeCell ref="S7:Z7"/>
    <mergeCell ref="X8:X9"/>
    <mergeCell ref="AP8:AP10"/>
    <mergeCell ref="AF2:AN2"/>
    <mergeCell ref="AF3:AN3"/>
    <mergeCell ref="AT2:BB2"/>
    <mergeCell ref="AT3:BB3"/>
    <mergeCell ref="AT4:BB4"/>
    <mergeCell ref="AV8:AV9"/>
    <mergeCell ref="E7:L7"/>
    <mergeCell ref="BB8:BB9"/>
    <mergeCell ref="U8:U9"/>
    <mergeCell ref="P7:P10"/>
    <mergeCell ref="AL8:AL9"/>
    <mergeCell ref="E5:J5"/>
    <mergeCell ref="AC1:AC63"/>
    <mergeCell ref="M2:N5"/>
    <mergeCell ref="AQ1:AQ63"/>
    <mergeCell ref="BI453:BJ453"/>
    <mergeCell ref="BF385:BH385"/>
    <mergeCell ref="BY452:BZ452"/>
    <mergeCell ref="BG386:BP386"/>
    <mergeCell ref="BG388:BP388"/>
    <mergeCell ref="AI446:AJ446"/>
    <mergeCell ref="AS444:BD444"/>
    <mergeCell ref="BR390:BR393"/>
    <mergeCell ref="BN390:BN393"/>
    <mergeCell ref="BF390:BF393"/>
    <mergeCell ref="BY451:BZ451"/>
    <mergeCell ref="BW452:BX452"/>
    <mergeCell ref="BU386:CD386"/>
    <mergeCell ref="BU388:CD388"/>
    <mergeCell ref="CD390:CD393"/>
    <mergeCell ref="BF386:BF388"/>
    <mergeCell ref="AW448:AX448"/>
    <mergeCell ref="AU449:AV449"/>
    <mergeCell ref="AL390:AL393"/>
    <mergeCell ref="AE386:AN386"/>
    <mergeCell ref="BA390:BA393"/>
    <mergeCell ref="AM390:AM393"/>
    <mergeCell ref="BB390:BB393"/>
    <mergeCell ref="BK450:BL450"/>
    <mergeCell ref="BI451:BJ451"/>
    <mergeCell ref="BK451:BL451"/>
    <mergeCell ref="AI448:AJ448"/>
    <mergeCell ref="AW451:AX451"/>
    <mergeCell ref="AU453:AV453"/>
    <mergeCell ref="AU452:AV452"/>
    <mergeCell ref="AW452:AX452"/>
    <mergeCell ref="BK446:BL446"/>
    <mergeCell ref="BO390:BO393"/>
    <mergeCell ref="E446:F446"/>
    <mergeCell ref="G446:H446"/>
    <mergeCell ref="G447:H447"/>
    <mergeCell ref="AI445:AJ445"/>
    <mergeCell ref="E453:F453"/>
    <mergeCell ref="G453:H453"/>
    <mergeCell ref="E450:F450"/>
    <mergeCell ref="G450:H450"/>
    <mergeCell ref="E451:F451"/>
    <mergeCell ref="G451:H451"/>
    <mergeCell ref="E452:F452"/>
    <mergeCell ref="G452:H452"/>
    <mergeCell ref="N390:N393"/>
    <mergeCell ref="S453:T453"/>
    <mergeCell ref="U453:V453"/>
    <mergeCell ref="AK390:AK393"/>
    <mergeCell ref="BK453:BL453"/>
    <mergeCell ref="BE385:BE447"/>
    <mergeCell ref="BI452:BJ452"/>
    <mergeCell ref="BK452:BL452"/>
    <mergeCell ref="BI447:BJ447"/>
    <mergeCell ref="AG453:AH453"/>
    <mergeCell ref="AI453:AJ453"/>
    <mergeCell ref="AG451:AH451"/>
    <mergeCell ref="E445:F445"/>
    <mergeCell ref="G445:H445"/>
    <mergeCell ref="E447:F447"/>
    <mergeCell ref="BI448:BJ448"/>
    <mergeCell ref="BW453:BX453"/>
    <mergeCell ref="BY453:BZ453"/>
    <mergeCell ref="AG390:AG393"/>
    <mergeCell ref="AH390:AH393"/>
    <mergeCell ref="AI390:AI393"/>
    <mergeCell ref="BH390:BH392"/>
    <mergeCell ref="AG450:AH450"/>
    <mergeCell ref="BY450:BZ450"/>
    <mergeCell ref="BI390:BI393"/>
    <mergeCell ref="BJ390:BJ393"/>
    <mergeCell ref="U452:V452"/>
    <mergeCell ref="BW390:BW393"/>
    <mergeCell ref="S447:T447"/>
    <mergeCell ref="BK445:BL445"/>
    <mergeCell ref="AG446:AH446"/>
    <mergeCell ref="U449:V449"/>
    <mergeCell ref="BU390:BU393"/>
    <mergeCell ref="AR390:AR393"/>
    <mergeCell ref="BY448:BZ448"/>
    <mergeCell ref="BW449:BX449"/>
    <mergeCell ref="BM390:BM393"/>
    <mergeCell ref="BK390:BK393"/>
    <mergeCell ref="BL390:BL393"/>
    <mergeCell ref="BW447:BX447"/>
    <mergeCell ref="AG445:AH445"/>
    <mergeCell ref="AJ390:AJ393"/>
    <mergeCell ref="BK449:BL449"/>
    <mergeCell ref="BI450:BJ450"/>
    <mergeCell ref="U446:V446"/>
    <mergeCell ref="AU448:AV448"/>
    <mergeCell ref="AW449:AX449"/>
    <mergeCell ref="AW453:AX453"/>
    <mergeCell ref="AG257:AK257"/>
    <mergeCell ref="CY445:DL445"/>
    <mergeCell ref="BG390:BG393"/>
    <mergeCell ref="CN390:CN393"/>
    <mergeCell ref="CU390:CU393"/>
    <mergeCell ref="DD386:DL386"/>
    <mergeCell ref="CM390:CM393"/>
    <mergeCell ref="CK446:CL446"/>
    <mergeCell ref="DA446:DE446"/>
    <mergeCell ref="CY444:DL444"/>
    <mergeCell ref="DB391:DB392"/>
    <mergeCell ref="DC391:DC392"/>
    <mergeCell ref="DG446:DL446"/>
    <mergeCell ref="DD391:DD392"/>
    <mergeCell ref="DE391:DE392"/>
    <mergeCell ref="DF391:DF392"/>
    <mergeCell ref="CY446:CZ446"/>
    <mergeCell ref="CR390:CR393"/>
    <mergeCell ref="CS390:CS393"/>
    <mergeCell ref="CT390:CT393"/>
    <mergeCell ref="CG385:CG447"/>
    <mergeCell ref="BP390:BP393"/>
    <mergeCell ref="BU444:CF444"/>
    <mergeCell ref="BW445:BX445"/>
    <mergeCell ref="BY445:BZ445"/>
    <mergeCell ref="BW446:BX446"/>
    <mergeCell ref="BY446:BZ446"/>
    <mergeCell ref="CJ390:CJ392"/>
    <mergeCell ref="CY390:CY393"/>
    <mergeCell ref="BK447:BL447"/>
    <mergeCell ref="I318:K318"/>
    <mergeCell ref="BI261:BN261"/>
    <mergeCell ref="BT317:CF317"/>
    <mergeCell ref="S327:Z327"/>
    <mergeCell ref="C388:L388"/>
    <mergeCell ref="E390:E393"/>
    <mergeCell ref="L390:L393"/>
    <mergeCell ref="AO390:AO393"/>
    <mergeCell ref="AP390:AP393"/>
    <mergeCell ref="D387:L387"/>
    <mergeCell ref="R387:Z387"/>
    <mergeCell ref="M386:N388"/>
    <mergeCell ref="AA386:AB388"/>
    <mergeCell ref="AT387:BB387"/>
    <mergeCell ref="Z385:AB385"/>
    <mergeCell ref="AD385:AF385"/>
    <mergeCell ref="AG385:AK385"/>
    <mergeCell ref="BI385:BM385"/>
    <mergeCell ref="BT322:BT325"/>
    <mergeCell ref="AH264:AH265"/>
    <mergeCell ref="AM264:AM265"/>
    <mergeCell ref="AF263:AF265"/>
    <mergeCell ref="BH263:BH265"/>
    <mergeCell ref="BJ264:BJ265"/>
    <mergeCell ref="BG263:BG266"/>
    <mergeCell ref="BF263:BF266"/>
    <mergeCell ref="AT263:AT265"/>
    <mergeCell ref="AV264:AV265"/>
    <mergeCell ref="BC322:BD325"/>
    <mergeCell ref="AU261:AZ261"/>
    <mergeCell ref="AR319:AS319"/>
    <mergeCell ref="AT319:AX319"/>
    <mergeCell ref="A65:A127"/>
    <mergeCell ref="AE388:AN388"/>
    <mergeCell ref="AS386:BB386"/>
    <mergeCell ref="AS388:BB388"/>
    <mergeCell ref="AQ385:AQ447"/>
    <mergeCell ref="AD386:AD388"/>
    <mergeCell ref="AY390:AY393"/>
    <mergeCell ref="AU445:AV445"/>
    <mergeCell ref="AW445:AX445"/>
    <mergeCell ref="AU446:AV446"/>
    <mergeCell ref="AW446:AX446"/>
    <mergeCell ref="C263:C266"/>
    <mergeCell ref="B254:C254"/>
    <mergeCell ref="P254:Q254"/>
    <mergeCell ref="P191:Q191"/>
    <mergeCell ref="Z328:Z329"/>
    <mergeCell ref="D322:L322"/>
    <mergeCell ref="P322:P325"/>
    <mergeCell ref="H264:H265"/>
    <mergeCell ref="I264:I265"/>
    <mergeCell ref="B257:D257"/>
    <mergeCell ref="J136:J137"/>
    <mergeCell ref="AX390:AX393"/>
    <mergeCell ref="AW447:AX447"/>
    <mergeCell ref="A385:A447"/>
    <mergeCell ref="AN390:AN393"/>
    <mergeCell ref="AF387:AN387"/>
    <mergeCell ref="E328:E329"/>
    <mergeCell ref="S446:T446"/>
    <mergeCell ref="A129:A191"/>
    <mergeCell ref="J264:J265"/>
    <mergeCell ref="E263:L263"/>
    <mergeCell ref="A193:A255"/>
    <mergeCell ref="A257:A319"/>
    <mergeCell ref="A321:A383"/>
    <mergeCell ref="P390:P393"/>
    <mergeCell ref="B383:C383"/>
    <mergeCell ref="V390:V393"/>
    <mergeCell ref="DG391:DG392"/>
    <mergeCell ref="DB386:DB388"/>
    <mergeCell ref="CI388:CR388"/>
    <mergeCell ref="DB385:DO385"/>
    <mergeCell ref="AS390:AS393"/>
    <mergeCell ref="AT390:AT392"/>
    <mergeCell ref="DI391:DI392"/>
    <mergeCell ref="BT390:BT393"/>
    <mergeCell ref="DM386:DO388"/>
    <mergeCell ref="AO386:AP388"/>
    <mergeCell ref="AF383:AJ383"/>
    <mergeCell ref="AK383:AP383"/>
    <mergeCell ref="DK391:DK392"/>
    <mergeCell ref="DL391:DL392"/>
    <mergeCell ref="AD383:AE383"/>
    <mergeCell ref="BM383:BR383"/>
    <mergeCell ref="AW390:AW393"/>
    <mergeCell ref="BQ390:BQ393"/>
    <mergeCell ref="CE386:CF388"/>
    <mergeCell ref="BV387:CD387"/>
    <mergeCell ref="D327:D329"/>
    <mergeCell ref="AU385:AY385"/>
    <mergeCell ref="AZ385:BA385"/>
    <mergeCell ref="B385:D385"/>
    <mergeCell ref="B386:B388"/>
    <mergeCell ref="P386:P388"/>
    <mergeCell ref="AI451:AJ451"/>
    <mergeCell ref="BS385:BS447"/>
    <mergeCell ref="U445:V445"/>
    <mergeCell ref="S451:T451"/>
    <mergeCell ref="U451:V451"/>
    <mergeCell ref="BW451:BX451"/>
    <mergeCell ref="AA390:AA393"/>
    <mergeCell ref="AB390:AB393"/>
    <mergeCell ref="AD390:AD393"/>
    <mergeCell ref="C444:N444"/>
    <mergeCell ref="G449:H449"/>
    <mergeCell ref="S449:T449"/>
    <mergeCell ref="BN385:BO385"/>
    <mergeCell ref="BY449:BZ449"/>
    <mergeCell ref="E448:F448"/>
    <mergeCell ref="AG449:AH449"/>
    <mergeCell ref="AI449:AJ449"/>
    <mergeCell ref="G448:H448"/>
    <mergeCell ref="M390:M393"/>
    <mergeCell ref="BY447:BZ447"/>
    <mergeCell ref="BK448:BL448"/>
    <mergeCell ref="BI449:BJ449"/>
    <mergeCell ref="U448:V448"/>
    <mergeCell ref="U447:V447"/>
    <mergeCell ref="S448:T448"/>
    <mergeCell ref="BW448:BX448"/>
    <mergeCell ref="BW450:BX450"/>
    <mergeCell ref="AR385:AT385"/>
    <mergeCell ref="DJ130:DL133"/>
    <mergeCell ref="DJ194:DL197"/>
    <mergeCell ref="DJ258:DL261"/>
    <mergeCell ref="DJ263:DL263"/>
    <mergeCell ref="E449:F449"/>
    <mergeCell ref="G328:G329"/>
    <mergeCell ref="P327:P330"/>
    <mergeCell ref="J328:J329"/>
    <mergeCell ref="S328:S329"/>
    <mergeCell ref="CA390:CA393"/>
    <mergeCell ref="BG444:BR444"/>
    <mergeCell ref="BI445:BJ445"/>
    <mergeCell ref="BC386:BD388"/>
    <mergeCell ref="BQ386:BR388"/>
    <mergeCell ref="BH387:BP387"/>
    <mergeCell ref="CP390:CP393"/>
    <mergeCell ref="DH391:DH392"/>
    <mergeCell ref="DJ390:DL390"/>
    <mergeCell ref="BW257:CA257"/>
    <mergeCell ref="CB257:CC257"/>
    <mergeCell ref="E318:G318"/>
    <mergeCell ref="M263:M266"/>
    <mergeCell ref="D260:L260"/>
    <mergeCell ref="D319:H319"/>
    <mergeCell ref="D259:L259"/>
    <mergeCell ref="W318:Y318"/>
    <mergeCell ref="BM319:BR319"/>
    <mergeCell ref="AG318:AI318"/>
    <mergeCell ref="W319:AB319"/>
    <mergeCell ref="S325:X325"/>
    <mergeCell ref="AK327:AK330"/>
    <mergeCell ref="BH327:BH329"/>
    <mergeCell ref="AG448:AH448"/>
    <mergeCell ref="AR386:AR388"/>
    <mergeCell ref="AG452:AH452"/>
    <mergeCell ref="X390:X393"/>
    <mergeCell ref="AE390:AE393"/>
    <mergeCell ref="Q388:Z388"/>
    <mergeCell ref="CB390:CB393"/>
    <mergeCell ref="CC390:CC393"/>
    <mergeCell ref="BI446:BJ446"/>
    <mergeCell ref="AU447:AV447"/>
    <mergeCell ref="AF390:AF392"/>
    <mergeCell ref="AC385:AC447"/>
    <mergeCell ref="W390:W393"/>
    <mergeCell ref="AI450:AJ450"/>
    <mergeCell ref="AG447:AH447"/>
    <mergeCell ref="AI447:AJ447"/>
    <mergeCell ref="Q386:Z386"/>
    <mergeCell ref="R390:R392"/>
    <mergeCell ref="Z390:Z393"/>
    <mergeCell ref="Q444:AB444"/>
    <mergeCell ref="AI452:AJ452"/>
    <mergeCell ref="Y390:Y393"/>
    <mergeCell ref="AZ390:AZ393"/>
    <mergeCell ref="AU450:AV450"/>
    <mergeCell ref="AW450:AX450"/>
    <mergeCell ref="AU451:AV451"/>
    <mergeCell ref="AI328:AI329"/>
    <mergeCell ref="E325:J325"/>
    <mergeCell ref="K325:L325"/>
    <mergeCell ref="E382:G382"/>
    <mergeCell ref="S382:U382"/>
    <mergeCell ref="D324:L324"/>
    <mergeCell ref="C327:C330"/>
    <mergeCell ref="F328:F329"/>
    <mergeCell ref="N327:N330"/>
    <mergeCell ref="B382:C382"/>
    <mergeCell ref="J382:K382"/>
    <mergeCell ref="L382:M382"/>
    <mergeCell ref="I328:I329"/>
    <mergeCell ref="K328:K329"/>
    <mergeCell ref="AR382:AS382"/>
    <mergeCell ref="BO328:BO329"/>
    <mergeCell ref="W328:W329"/>
    <mergeCell ref="BH324:BP324"/>
    <mergeCell ref="X328:X329"/>
    <mergeCell ref="AN328:AN329"/>
    <mergeCell ref="AB327:AB330"/>
    <mergeCell ref="AU328:AU329"/>
    <mergeCell ref="AH328:AH329"/>
    <mergeCell ref="AL328:AL329"/>
    <mergeCell ref="AM328:AM329"/>
    <mergeCell ref="AS327:AS330"/>
    <mergeCell ref="U328:U329"/>
    <mergeCell ref="B390:B393"/>
    <mergeCell ref="C390:C393"/>
    <mergeCell ref="D390:D392"/>
    <mergeCell ref="BF389:BR389"/>
    <mergeCell ref="R383:V383"/>
    <mergeCell ref="AO322:AP325"/>
    <mergeCell ref="AT323:BB323"/>
    <mergeCell ref="AR321:AT321"/>
    <mergeCell ref="AU321:AY321"/>
    <mergeCell ref="AZ321:BA321"/>
    <mergeCell ref="BQ327:BQ330"/>
    <mergeCell ref="BA261:BB261"/>
    <mergeCell ref="DL328:DL329"/>
    <mergeCell ref="CS328:CS329"/>
    <mergeCell ref="CT328:CT329"/>
    <mergeCell ref="CA383:CF383"/>
    <mergeCell ref="CH381:CW381"/>
    <mergeCell ref="CN328:CN329"/>
    <mergeCell ref="CU382:CV382"/>
    <mergeCell ref="CH317:CW317"/>
    <mergeCell ref="CJ319:CN319"/>
    <mergeCell ref="CU318:CV318"/>
    <mergeCell ref="CZ327:CZ330"/>
    <mergeCell ref="CV328:CV330"/>
    <mergeCell ref="CX321:CX383"/>
    <mergeCell ref="BT321:BV321"/>
    <mergeCell ref="BW321:CA321"/>
    <mergeCell ref="CB321:CC321"/>
    <mergeCell ref="CD321:CF321"/>
    <mergeCell ref="CY321:DC321"/>
    <mergeCell ref="DD321:DF321"/>
    <mergeCell ref="B318:C318"/>
    <mergeCell ref="CO327:CR327"/>
    <mergeCell ref="DB327:DE327"/>
    <mergeCell ref="BV390:BV392"/>
    <mergeCell ref="BZ390:BZ393"/>
    <mergeCell ref="DK328:DK329"/>
    <mergeCell ref="CC325:CD325"/>
    <mergeCell ref="DE328:DE329"/>
    <mergeCell ref="AZ382:BA382"/>
    <mergeCell ref="CH383:CI383"/>
    <mergeCell ref="CJ383:CN383"/>
    <mergeCell ref="CQ382:CR382"/>
    <mergeCell ref="CY322:CY325"/>
    <mergeCell ref="CB327:CF327"/>
    <mergeCell ref="BW328:BW329"/>
    <mergeCell ref="CP328:CP329"/>
    <mergeCell ref="CY327:CY330"/>
    <mergeCell ref="CM385:CO385"/>
    <mergeCell ref="BU327:BU330"/>
    <mergeCell ref="BV324:CD324"/>
    <mergeCell ref="CP385:CQ385"/>
    <mergeCell ref="CR385:CU385"/>
    <mergeCell ref="CV385:CW388"/>
    <mergeCell ref="CV390:CW392"/>
    <mergeCell ref="CU328:CU329"/>
    <mergeCell ref="CK328:CK329"/>
    <mergeCell ref="CV322:CW325"/>
    <mergeCell ref="DA390:DA392"/>
    <mergeCell ref="CJ324:CU324"/>
    <mergeCell ref="DC328:DC329"/>
    <mergeCell ref="BJ328:BJ329"/>
    <mergeCell ref="BF327:BF330"/>
    <mergeCell ref="AU325:AZ325"/>
    <mergeCell ref="AE444:AP444"/>
    <mergeCell ref="BX390:BX393"/>
    <mergeCell ref="BY390:BY393"/>
    <mergeCell ref="BS257:BS319"/>
    <mergeCell ref="AE263:AE266"/>
    <mergeCell ref="AT327:AT329"/>
    <mergeCell ref="AY318:BA318"/>
    <mergeCell ref="BT382:BU382"/>
    <mergeCell ref="CF390:CF393"/>
    <mergeCell ref="CH390:CH393"/>
    <mergeCell ref="CH386:CH388"/>
    <mergeCell ref="BT386:BT388"/>
    <mergeCell ref="BT389:CF389"/>
    <mergeCell ref="CS200:CS201"/>
    <mergeCell ref="AT322:BB322"/>
    <mergeCell ref="BD327:BD330"/>
    <mergeCell ref="BC327:BC330"/>
    <mergeCell ref="AG328:AG329"/>
    <mergeCell ref="AR327:AR330"/>
    <mergeCell ref="BB328:BB329"/>
    <mergeCell ref="CE258:CF261"/>
    <mergeCell ref="BP382:BQ382"/>
    <mergeCell ref="BH383:BL383"/>
    <mergeCell ref="BI328:BI329"/>
    <mergeCell ref="BQ322:BR325"/>
    <mergeCell ref="AR381:BD381"/>
    <mergeCell ref="AZ328:AZ329"/>
    <mergeCell ref="AG321:AK321"/>
    <mergeCell ref="BN382:BO382"/>
    <mergeCell ref="BX328:BX329"/>
    <mergeCell ref="CE390:CE393"/>
    <mergeCell ref="CJ327:CJ329"/>
    <mergeCell ref="AU390:AU393"/>
    <mergeCell ref="AV390:AV393"/>
    <mergeCell ref="AU7:BB7"/>
    <mergeCell ref="S321:W321"/>
    <mergeCell ref="X321:Y321"/>
    <mergeCell ref="Z321:AB321"/>
    <mergeCell ref="D383:H383"/>
    <mergeCell ref="I383:N383"/>
    <mergeCell ref="H328:H329"/>
    <mergeCell ref="DG321:DI321"/>
    <mergeCell ref="DJ321:DL321"/>
    <mergeCell ref="DG383:DL383"/>
    <mergeCell ref="DA327:DA329"/>
    <mergeCell ref="DJ328:DJ329"/>
    <mergeCell ref="DH328:DH329"/>
    <mergeCell ref="DA383:DE383"/>
    <mergeCell ref="CW328:CW330"/>
    <mergeCell ref="CS327:CW327"/>
    <mergeCell ref="DD328:DD329"/>
    <mergeCell ref="DB328:DB329"/>
    <mergeCell ref="CY383:CZ383"/>
    <mergeCell ref="AT383:AX383"/>
    <mergeCell ref="BB382:BC382"/>
    <mergeCell ref="AF327:AF329"/>
    <mergeCell ref="W383:AB383"/>
    <mergeCell ref="AY383:BD383"/>
    <mergeCell ref="CO7:CR7"/>
    <mergeCell ref="P382:Q382"/>
    <mergeCell ref="AD382:AE382"/>
    <mergeCell ref="AM325:AN325"/>
    <mergeCell ref="CB328:CB329"/>
    <mergeCell ref="CK7:CN7"/>
    <mergeCell ref="BC263:BC266"/>
    <mergeCell ref="AD263:AD266"/>
    <mergeCell ref="AD318:AE318"/>
    <mergeCell ref="AJ263:AJ266"/>
    <mergeCell ref="AL263:AP263"/>
    <mergeCell ref="AO264:AO265"/>
    <mergeCell ref="AN264:AN265"/>
    <mergeCell ref="AL264:AL265"/>
    <mergeCell ref="CP319:CW319"/>
    <mergeCell ref="CR264:CR265"/>
    <mergeCell ref="CU264:CU265"/>
    <mergeCell ref="BR327:BR330"/>
    <mergeCell ref="CR328:CR329"/>
    <mergeCell ref="CH327:CH330"/>
    <mergeCell ref="BP321:BR321"/>
    <mergeCell ref="CG321:CG383"/>
    <mergeCell ref="CK382:CP382"/>
    <mergeCell ref="CH382:CI382"/>
    <mergeCell ref="CK318:CM318"/>
    <mergeCell ref="CO318:CQ318"/>
    <mergeCell ref="CH321:CM321"/>
    <mergeCell ref="CN321:CQ321"/>
    <mergeCell ref="BY328:BY329"/>
    <mergeCell ref="CD264:CD265"/>
    <mergeCell ref="CM328:CM329"/>
    <mergeCell ref="CJ323:CU323"/>
    <mergeCell ref="CO328:CO329"/>
    <mergeCell ref="CL328:CL329"/>
    <mergeCell ref="CI325:CU325"/>
    <mergeCell ref="CH322:CH325"/>
    <mergeCell ref="CK327:CN327"/>
    <mergeCell ref="CQ328:CQ329"/>
    <mergeCell ref="B317:N317"/>
    <mergeCell ref="B322:B325"/>
    <mergeCell ref="D323:L323"/>
    <mergeCell ref="O321:O383"/>
    <mergeCell ref="Y325:Z325"/>
    <mergeCell ref="AQ321:AQ383"/>
    <mergeCell ref="AO328:AO329"/>
    <mergeCell ref="AP328:AP330"/>
    <mergeCell ref="M322:N325"/>
    <mergeCell ref="AG382:AI382"/>
    <mergeCell ref="L328:L329"/>
    <mergeCell ref="Y328:Y329"/>
    <mergeCell ref="AD381:AP381"/>
    <mergeCell ref="E327:L327"/>
    <mergeCell ref="B321:D321"/>
    <mergeCell ref="P321:R321"/>
    <mergeCell ref="BV327:BV329"/>
    <mergeCell ref="BT381:CF381"/>
    <mergeCell ref="BK328:BK329"/>
    <mergeCell ref="BT383:BU383"/>
    <mergeCell ref="BV383:BZ383"/>
    <mergeCell ref="BF381:BR381"/>
    <mergeCell ref="BG327:BG330"/>
    <mergeCell ref="AE327:AE330"/>
    <mergeCell ref="CE322:CF325"/>
    <mergeCell ref="BW325:CB325"/>
    <mergeCell ref="AJ327:AJ330"/>
    <mergeCell ref="B327:B330"/>
    <mergeCell ref="BF383:BG383"/>
    <mergeCell ref="BH323:BP323"/>
    <mergeCell ref="BI327:BP327"/>
    <mergeCell ref="B381:N381"/>
    <mergeCell ref="BW261:CB261"/>
    <mergeCell ref="CN264:CN265"/>
    <mergeCell ref="CX257:CX319"/>
    <mergeCell ref="CH257:CM257"/>
    <mergeCell ref="CZ263:CZ266"/>
    <mergeCell ref="CA319:CF319"/>
    <mergeCell ref="CH319:CI319"/>
    <mergeCell ref="CH318:CI318"/>
    <mergeCell ref="CJ263:CJ265"/>
    <mergeCell ref="CE264:CE265"/>
    <mergeCell ref="CF264:CF266"/>
    <mergeCell ref="CN257:CQ257"/>
    <mergeCell ref="CR257:CT257"/>
    <mergeCell ref="CZ325:DI325"/>
    <mergeCell ref="CJ258:CU258"/>
    <mergeCell ref="DG264:DG265"/>
    <mergeCell ref="DH264:DH265"/>
    <mergeCell ref="CW264:CW266"/>
    <mergeCell ref="CQ264:CQ265"/>
    <mergeCell ref="CM264:CM265"/>
    <mergeCell ref="CY257:DC257"/>
    <mergeCell ref="DD257:DF257"/>
    <mergeCell ref="DG257:DI257"/>
    <mergeCell ref="DI264:DI265"/>
    <mergeCell ref="DC264:DC265"/>
    <mergeCell ref="CV264:CV266"/>
    <mergeCell ref="DA323:DI323"/>
    <mergeCell ref="DD317:DF317"/>
    <mergeCell ref="DG317:DI317"/>
    <mergeCell ref="CY317:DC317"/>
    <mergeCell ref="BV323:CD323"/>
    <mergeCell ref="AU199:BB199"/>
    <mergeCell ref="CJ260:CU260"/>
    <mergeCell ref="BV260:CD260"/>
    <mergeCell ref="AF258:AN258"/>
    <mergeCell ref="CC261:CD261"/>
    <mergeCell ref="AZ257:BA257"/>
    <mergeCell ref="BX264:BX265"/>
    <mergeCell ref="DF264:DF265"/>
    <mergeCell ref="DF263:DI263"/>
    <mergeCell ref="CB263:CF263"/>
    <mergeCell ref="CY199:CY202"/>
    <mergeCell ref="BM264:BM265"/>
    <mergeCell ref="BT257:BV257"/>
    <mergeCell ref="BD263:BD266"/>
    <mergeCell ref="AU263:BB263"/>
    <mergeCell ref="CH199:CH202"/>
    <mergeCell ref="CI199:CI202"/>
    <mergeCell ref="BV259:CD259"/>
    <mergeCell ref="CK264:CK265"/>
    <mergeCell ref="CL264:CL265"/>
    <mergeCell ref="BO264:BO265"/>
    <mergeCell ref="AK255:AP255"/>
    <mergeCell ref="BX200:BX201"/>
    <mergeCell ref="BU199:BU202"/>
    <mergeCell ref="BT199:BT202"/>
    <mergeCell ref="CD200:CD201"/>
    <mergeCell ref="CY263:CY266"/>
    <mergeCell ref="DA263:DA265"/>
    <mergeCell ref="DB263:DE263"/>
    <mergeCell ref="DA260:DI260"/>
    <mergeCell ref="CV258:CW261"/>
    <mergeCell ref="DA259:DI259"/>
    <mergeCell ref="DJ257:DL257"/>
    <mergeCell ref="CG257:CG319"/>
    <mergeCell ref="CJ259:CU259"/>
    <mergeCell ref="DK264:DK265"/>
    <mergeCell ref="DJ264:DJ265"/>
    <mergeCell ref="CU257:CW257"/>
    <mergeCell ref="K264:K265"/>
    <mergeCell ref="AG264:AG265"/>
    <mergeCell ref="CC264:CC265"/>
    <mergeCell ref="BW263:BY263"/>
    <mergeCell ref="BU263:BU266"/>
    <mergeCell ref="BY264:BY265"/>
    <mergeCell ref="BZ263:BZ266"/>
    <mergeCell ref="CA263:CA266"/>
    <mergeCell ref="CB264:CB265"/>
    <mergeCell ref="BT258:BT261"/>
    <mergeCell ref="BV258:CD258"/>
    <mergeCell ref="BE257:BE319"/>
    <mergeCell ref="AK318:AM318"/>
    <mergeCell ref="AD317:AP317"/>
    <mergeCell ref="AR317:BD317"/>
    <mergeCell ref="N263:N266"/>
    <mergeCell ref="BI318:BK318"/>
    <mergeCell ref="BF257:BH257"/>
    <mergeCell ref="DD264:DD265"/>
    <mergeCell ref="BO261:BP261"/>
    <mergeCell ref="CD257:CF257"/>
    <mergeCell ref="CP264:CP265"/>
    <mergeCell ref="AG263:AI263"/>
    <mergeCell ref="R319:V319"/>
    <mergeCell ref="BH319:BL319"/>
    <mergeCell ref="CO263:CR263"/>
    <mergeCell ref="DK200:DK201"/>
    <mergeCell ref="R199:R201"/>
    <mergeCell ref="AC193:AC255"/>
    <mergeCell ref="AF255:AJ255"/>
    <mergeCell ref="CP200:CP201"/>
    <mergeCell ref="DH200:DH201"/>
    <mergeCell ref="DI200:DI201"/>
    <mergeCell ref="AK199:AK202"/>
    <mergeCell ref="AG254:AI254"/>
    <mergeCell ref="AK254:AM254"/>
    <mergeCell ref="CT200:CT201"/>
    <mergeCell ref="CH254:CI254"/>
    <mergeCell ref="I255:N255"/>
    <mergeCell ref="P255:Q255"/>
    <mergeCell ref="AF199:AF201"/>
    <mergeCell ref="BM255:BR255"/>
    <mergeCell ref="DA194:DI194"/>
    <mergeCell ref="DA195:DI195"/>
    <mergeCell ref="DC200:DC201"/>
    <mergeCell ref="AB199:AB202"/>
    <mergeCell ref="BI197:BN197"/>
    <mergeCell ref="BF194:BF197"/>
    <mergeCell ref="D196:L196"/>
    <mergeCell ref="CE194:CF197"/>
    <mergeCell ref="CF200:CF202"/>
    <mergeCell ref="BC194:BD197"/>
    <mergeCell ref="BF199:BF202"/>
    <mergeCell ref="AV200:AV201"/>
    <mergeCell ref="AG199:AI199"/>
    <mergeCell ref="CG193:CG255"/>
    <mergeCell ref="CU200:CU201"/>
    <mergeCell ref="BY200:BY201"/>
    <mergeCell ref="B255:C255"/>
    <mergeCell ref="CJ255:CN255"/>
    <mergeCell ref="DL200:DL201"/>
    <mergeCell ref="AJ199:AJ202"/>
    <mergeCell ref="Y200:Y201"/>
    <mergeCell ref="CY255:CZ255"/>
    <mergeCell ref="DA255:DE255"/>
    <mergeCell ref="BT255:BU255"/>
    <mergeCell ref="BV255:BZ255"/>
    <mergeCell ref="CA255:CF255"/>
    <mergeCell ref="CH255:CI255"/>
    <mergeCell ref="BH255:BL255"/>
    <mergeCell ref="CW200:CW202"/>
    <mergeCell ref="CP255:CW255"/>
    <mergeCell ref="AT255:AX255"/>
    <mergeCell ref="CZ199:CZ202"/>
    <mergeCell ref="DF199:DI199"/>
    <mergeCell ref="CK199:CN199"/>
    <mergeCell ref="CB199:CF199"/>
    <mergeCell ref="W255:AB255"/>
    <mergeCell ref="J200:J201"/>
    <mergeCell ref="CB200:CB201"/>
    <mergeCell ref="BV199:BV201"/>
    <mergeCell ref="K200:K201"/>
    <mergeCell ref="AO200:AO201"/>
    <mergeCell ref="DJ200:DJ201"/>
    <mergeCell ref="Z200:Z201"/>
    <mergeCell ref="L200:L201"/>
    <mergeCell ref="CJ199:CJ201"/>
    <mergeCell ref="AX200:AX201"/>
    <mergeCell ref="AH200:AH201"/>
    <mergeCell ref="BF255:BG255"/>
    <mergeCell ref="D255:H255"/>
    <mergeCell ref="AY200:AY201"/>
    <mergeCell ref="DA196:DI196"/>
    <mergeCell ref="CV194:CW197"/>
    <mergeCell ref="BV195:CD195"/>
    <mergeCell ref="CI197:CU197"/>
    <mergeCell ref="DL136:DL137"/>
    <mergeCell ref="CY191:CZ191"/>
    <mergeCell ref="CJ191:CN191"/>
    <mergeCell ref="CZ197:DI197"/>
    <mergeCell ref="CH190:CI190"/>
    <mergeCell ref="BW197:CB197"/>
    <mergeCell ref="CH194:CH197"/>
    <mergeCell ref="CJ195:CU195"/>
    <mergeCell ref="CX193:CX255"/>
    <mergeCell ref="CH193:CM193"/>
    <mergeCell ref="CN193:CQ193"/>
    <mergeCell ref="BT190:BU190"/>
    <mergeCell ref="BT191:BU191"/>
    <mergeCell ref="BV191:BZ191"/>
    <mergeCell ref="CA191:CF191"/>
    <mergeCell ref="CH191:CI191"/>
    <mergeCell ref="CG129:CG191"/>
    <mergeCell ref="CE130:CF133"/>
    <mergeCell ref="BF253:BR253"/>
    <mergeCell ref="CY254:DL254"/>
    <mergeCell ref="CK254:CP254"/>
    <mergeCell ref="CO199:CR199"/>
    <mergeCell ref="DK136:DK137"/>
    <mergeCell ref="DB200:DB201"/>
    <mergeCell ref="DJ199:DL199"/>
    <mergeCell ref="DA132:DI132"/>
    <mergeCell ref="AR191:AS191"/>
    <mergeCell ref="DF135:DI135"/>
    <mergeCell ref="CW136:CW138"/>
    <mergeCell ref="DG136:DG137"/>
    <mergeCell ref="CY135:CY138"/>
    <mergeCell ref="CB135:CF135"/>
    <mergeCell ref="DB136:DB137"/>
    <mergeCell ref="DC136:DC137"/>
    <mergeCell ref="CU190:CV190"/>
    <mergeCell ref="BJ136:BJ137"/>
    <mergeCell ref="CY189:DL189"/>
    <mergeCell ref="DF136:DF137"/>
    <mergeCell ref="DB135:DE135"/>
    <mergeCell ref="BT135:BT138"/>
    <mergeCell ref="CE136:CE137"/>
    <mergeCell ref="DF200:DF201"/>
    <mergeCell ref="CR200:CR201"/>
    <mergeCell ref="DD200:DD201"/>
    <mergeCell ref="DE200:DE201"/>
    <mergeCell ref="DG200:DG201"/>
    <mergeCell ref="CK136:CK137"/>
    <mergeCell ref="BT189:CF189"/>
    <mergeCell ref="CV200:CV202"/>
    <mergeCell ref="CQ200:CQ201"/>
    <mergeCell ref="CL200:CL201"/>
    <mergeCell ref="DJ135:DL135"/>
    <mergeCell ref="DJ136:DJ137"/>
    <mergeCell ref="DA191:DE191"/>
    <mergeCell ref="DG191:DL191"/>
    <mergeCell ref="DE136:DE137"/>
    <mergeCell ref="BP136:BP137"/>
    <mergeCell ref="DI136:DI137"/>
    <mergeCell ref="BH191:BL191"/>
    <mergeCell ref="BF190:BG190"/>
    <mergeCell ref="CK190:CP190"/>
    <mergeCell ref="CM136:CM137"/>
    <mergeCell ref="CN136:CN137"/>
    <mergeCell ref="CX129:CX191"/>
    <mergeCell ref="CO135:CR135"/>
    <mergeCell ref="DB199:DE199"/>
    <mergeCell ref="CY194:CY197"/>
    <mergeCell ref="CH189:CW189"/>
    <mergeCell ref="CO136:CO137"/>
    <mergeCell ref="CF136:CF138"/>
    <mergeCell ref="CS135:CW135"/>
    <mergeCell ref="CQ136:CQ137"/>
    <mergeCell ref="CU136:CU137"/>
    <mergeCell ref="BY136:BY137"/>
    <mergeCell ref="BV135:BV137"/>
    <mergeCell ref="CS136:CS137"/>
    <mergeCell ref="CL136:CL137"/>
    <mergeCell ref="CR136:CR137"/>
    <mergeCell ref="CP136:CP137"/>
    <mergeCell ref="BZ199:BZ202"/>
    <mergeCell ref="BN129:BO129"/>
    <mergeCell ref="DA199:DA201"/>
    <mergeCell ref="DA135:DA137"/>
    <mergeCell ref="DD136:DD137"/>
    <mergeCell ref="DA130:DI130"/>
    <mergeCell ref="CC136:CC137"/>
    <mergeCell ref="BT129:BV129"/>
    <mergeCell ref="CT136:CT137"/>
    <mergeCell ref="BT130:BT133"/>
    <mergeCell ref="BV130:CD130"/>
    <mergeCell ref="BW129:CA129"/>
    <mergeCell ref="CB129:CC129"/>
    <mergeCell ref="CD129:CF129"/>
    <mergeCell ref="CK135:CN135"/>
    <mergeCell ref="CJ132:CU132"/>
    <mergeCell ref="CJ135:CJ137"/>
    <mergeCell ref="CH135:CH138"/>
    <mergeCell ref="CD136:CD137"/>
    <mergeCell ref="CV136:CV138"/>
    <mergeCell ref="CB136:CB137"/>
    <mergeCell ref="CI135:CI138"/>
    <mergeCell ref="BV132:CD132"/>
    <mergeCell ref="BW135:BY135"/>
    <mergeCell ref="CH129:CM129"/>
    <mergeCell ref="CN129:CQ129"/>
    <mergeCell ref="CR129:CT129"/>
    <mergeCell ref="CU129:CW129"/>
    <mergeCell ref="CY130:CY133"/>
    <mergeCell ref="CZ133:DI133"/>
    <mergeCell ref="DA131:DI131"/>
    <mergeCell ref="CH130:CH133"/>
    <mergeCell ref="CJ130:CU130"/>
    <mergeCell ref="CC133:CD133"/>
    <mergeCell ref="DH136:DH137"/>
    <mergeCell ref="CZ135:CZ138"/>
    <mergeCell ref="CJ131:CU131"/>
    <mergeCell ref="BV131:CD131"/>
    <mergeCell ref="CV130:CW133"/>
    <mergeCell ref="BW62:BY62"/>
    <mergeCell ref="CA71:CA74"/>
    <mergeCell ref="CA127:CF127"/>
    <mergeCell ref="BZ71:BZ74"/>
    <mergeCell ref="CC72:CC73"/>
    <mergeCell ref="BT127:BU127"/>
    <mergeCell ref="CY127:CZ127"/>
    <mergeCell ref="CY126:DL126"/>
    <mergeCell ref="CP127:CW127"/>
    <mergeCell ref="DA127:DE127"/>
    <mergeCell ref="DG127:DL127"/>
    <mergeCell ref="CY125:DL125"/>
    <mergeCell ref="CK126:CP126"/>
    <mergeCell ref="CQ126:CR126"/>
    <mergeCell ref="CU126:CV126"/>
    <mergeCell ref="DB71:DE71"/>
    <mergeCell ref="DD72:DD73"/>
    <mergeCell ref="DH72:DH73"/>
    <mergeCell ref="DG72:DG73"/>
    <mergeCell ref="BV71:BV73"/>
    <mergeCell ref="CB72:CB73"/>
    <mergeCell ref="CC69:CD69"/>
    <mergeCell ref="CG1:CG63"/>
    <mergeCell ref="CG65:CG127"/>
    <mergeCell ref="CJ127:CO127"/>
    <mergeCell ref="CI71:CI74"/>
    <mergeCell ref="CP72:CP73"/>
    <mergeCell ref="CQ72:CQ73"/>
    <mergeCell ref="CJ71:CJ73"/>
    <mergeCell ref="CU72:CU73"/>
    <mergeCell ref="CT72:CT73"/>
    <mergeCell ref="CO71:CR71"/>
    <mergeCell ref="BT125:CF125"/>
    <mergeCell ref="BU71:BU74"/>
    <mergeCell ref="DD8:DD9"/>
    <mergeCell ref="CP63:CW63"/>
    <mergeCell ref="CY61:DL61"/>
    <mergeCell ref="DE8:DE9"/>
    <mergeCell ref="DF8:DF9"/>
    <mergeCell ref="DG8:DG9"/>
    <mergeCell ref="CY63:CZ63"/>
    <mergeCell ref="DA63:DE63"/>
    <mergeCell ref="DG63:DL63"/>
    <mergeCell ref="CH7:CH10"/>
    <mergeCell ref="DJ7:DL7"/>
    <mergeCell ref="DJ8:DJ9"/>
    <mergeCell ref="BW1:CA1"/>
    <mergeCell ref="CY62:DL62"/>
    <mergeCell ref="DI8:DI9"/>
    <mergeCell ref="CH2:CH5"/>
    <mergeCell ref="DJ2:DL5"/>
    <mergeCell ref="CH63:CI63"/>
    <mergeCell ref="CJ7:CJ9"/>
    <mergeCell ref="CQ8:CQ9"/>
    <mergeCell ref="CU62:CV62"/>
    <mergeCell ref="CZ5:DI5"/>
    <mergeCell ref="DL8:DL9"/>
    <mergeCell ref="DA7:DA9"/>
    <mergeCell ref="DF7:DI7"/>
    <mergeCell ref="DB8:DB9"/>
    <mergeCell ref="CY2:CY5"/>
    <mergeCell ref="CY7:CY10"/>
    <mergeCell ref="CZ7:CZ10"/>
    <mergeCell ref="CQ62:CR62"/>
    <mergeCell ref="DA3:DI3"/>
    <mergeCell ref="DA4:DI4"/>
    <mergeCell ref="CY66:CY69"/>
    <mergeCell ref="DB7:DE7"/>
    <mergeCell ref="DJ66:DL69"/>
    <mergeCell ref="DC8:DC9"/>
    <mergeCell ref="DH8:DH9"/>
    <mergeCell ref="CH61:CW61"/>
    <mergeCell ref="DK8:DK9"/>
    <mergeCell ref="CO8:CO9"/>
    <mergeCell ref="CW8:CW10"/>
    <mergeCell ref="CN8:CN9"/>
    <mergeCell ref="CP8:CP9"/>
    <mergeCell ref="DJ71:DL71"/>
    <mergeCell ref="DJ72:DJ73"/>
    <mergeCell ref="DC72:DC73"/>
    <mergeCell ref="CM72:CM73"/>
    <mergeCell ref="CN72:CN73"/>
    <mergeCell ref="CR72:CR73"/>
    <mergeCell ref="CK71:CN71"/>
    <mergeCell ref="DA66:DI66"/>
    <mergeCell ref="DA67:DI67"/>
    <mergeCell ref="CZ69:DI69"/>
    <mergeCell ref="CJ63:CN63"/>
    <mergeCell ref="DE72:DE73"/>
    <mergeCell ref="CW72:CW74"/>
    <mergeCell ref="CV72:CV74"/>
    <mergeCell ref="CS72:CS73"/>
    <mergeCell ref="DA68:DI68"/>
    <mergeCell ref="CH66:CH69"/>
    <mergeCell ref="CJ68:CU68"/>
    <mergeCell ref="CJ67:CU67"/>
    <mergeCell ref="DL72:DL73"/>
    <mergeCell ref="DK72:DK73"/>
    <mergeCell ref="DA71:DA73"/>
    <mergeCell ref="J65:K65"/>
    <mergeCell ref="L65:N65"/>
    <mergeCell ref="P65:R65"/>
    <mergeCell ref="Z72:Z73"/>
    <mergeCell ref="E72:E73"/>
    <mergeCell ref="K72:K73"/>
    <mergeCell ref="CB1:CC1"/>
    <mergeCell ref="BC2:BD5"/>
    <mergeCell ref="CI7:CI10"/>
    <mergeCell ref="BT126:BU126"/>
    <mergeCell ref="BW65:CA65"/>
    <mergeCell ref="BS65:BS127"/>
    <mergeCell ref="DF71:DI71"/>
    <mergeCell ref="DI72:DI73"/>
    <mergeCell ref="CH126:CI126"/>
    <mergeCell ref="BV127:BZ127"/>
    <mergeCell ref="BW126:BY126"/>
    <mergeCell ref="CH127:CI127"/>
    <mergeCell ref="CF72:CF74"/>
    <mergeCell ref="CH71:CH74"/>
    <mergeCell ref="CB71:CF71"/>
    <mergeCell ref="CE72:CE73"/>
    <mergeCell ref="CY71:CY74"/>
    <mergeCell ref="CH125:CW125"/>
    <mergeCell ref="CV8:CV10"/>
    <mergeCell ref="CK8:CK9"/>
    <mergeCell ref="CL8:CL9"/>
    <mergeCell ref="CM8:CM9"/>
    <mergeCell ref="CK62:CP62"/>
    <mergeCell ref="CS8:CS9"/>
    <mergeCell ref="CT8:CT9"/>
    <mergeCell ref="CH1:CM1"/>
    <mergeCell ref="P2:P5"/>
    <mergeCell ref="D3:L3"/>
    <mergeCell ref="D4:L4"/>
    <mergeCell ref="BV68:CD68"/>
    <mergeCell ref="BV66:CD66"/>
    <mergeCell ref="BV67:CD67"/>
    <mergeCell ref="E65:I65"/>
    <mergeCell ref="B126:C126"/>
    <mergeCell ref="C71:C74"/>
    <mergeCell ref="CC5:CD5"/>
    <mergeCell ref="BC7:BC10"/>
    <mergeCell ref="BN8:BN9"/>
    <mergeCell ref="BI5:BN5"/>
    <mergeCell ref="BA5:BB5"/>
    <mergeCell ref="BT7:BT10"/>
    <mergeCell ref="BT61:CF61"/>
    <mergeCell ref="BH7:BH9"/>
    <mergeCell ref="BF7:BF10"/>
    <mergeCell ref="BQ2:BR5"/>
    <mergeCell ref="BT2:BT5"/>
    <mergeCell ref="AY62:BA62"/>
    <mergeCell ref="BY8:BY9"/>
    <mergeCell ref="BJ8:BJ9"/>
    <mergeCell ref="BW5:CB5"/>
    <mergeCell ref="BF2:BF5"/>
    <mergeCell ref="BH2:BP2"/>
    <mergeCell ref="BZ7:BZ10"/>
    <mergeCell ref="CA7:CA10"/>
    <mergeCell ref="BW7:BY7"/>
    <mergeCell ref="BW8:BW9"/>
    <mergeCell ref="BU7:BU10"/>
    <mergeCell ref="BI8:BI9"/>
    <mergeCell ref="B7:B10"/>
    <mergeCell ref="C7:C10"/>
    <mergeCell ref="S65:W65"/>
    <mergeCell ref="M66:N69"/>
    <mergeCell ref="D66:L66"/>
    <mergeCell ref="L72:L73"/>
    <mergeCell ref="P66:P69"/>
    <mergeCell ref="CD1:CF1"/>
    <mergeCell ref="CE2:CF5"/>
    <mergeCell ref="AU5:AZ5"/>
    <mergeCell ref="BO200:BO201"/>
    <mergeCell ref="BO197:BP197"/>
    <mergeCell ref="BM200:BM201"/>
    <mergeCell ref="BH199:BH201"/>
    <mergeCell ref="BP200:BP201"/>
    <mergeCell ref="AM200:AM201"/>
    <mergeCell ref="AP200:AP202"/>
    <mergeCell ref="AN200:AN201"/>
    <mergeCell ref="BB129:BD129"/>
    <mergeCell ref="K136:K137"/>
    <mergeCell ref="N135:N138"/>
    <mergeCell ref="BI135:BP135"/>
    <mergeCell ref="AR189:BD189"/>
    <mergeCell ref="AR190:AS190"/>
    <mergeCell ref="BE129:BE191"/>
    <mergeCell ref="AX136:AX137"/>
    <mergeCell ref="AO2:AP5"/>
    <mergeCell ref="AM5:AN5"/>
    <mergeCell ref="AF4:AN4"/>
    <mergeCell ref="AD130:AD133"/>
    <mergeCell ref="B125:N125"/>
    <mergeCell ref="K8:K9"/>
    <mergeCell ref="AR127:AS127"/>
    <mergeCell ref="S129:W129"/>
    <mergeCell ref="X129:Y129"/>
    <mergeCell ref="Z129:AB129"/>
    <mergeCell ref="E133:J133"/>
    <mergeCell ref="W127:AB127"/>
    <mergeCell ref="AY127:BD127"/>
    <mergeCell ref="V136:V137"/>
    <mergeCell ref="U136:U137"/>
    <mergeCell ref="AM69:AN69"/>
    <mergeCell ref="F8:F9"/>
    <mergeCell ref="Y8:Y9"/>
    <mergeCell ref="W8:W9"/>
    <mergeCell ref="B71:B74"/>
    <mergeCell ref="AF68:AN68"/>
    <mergeCell ref="AA7:AA10"/>
    <mergeCell ref="AE7:AE10"/>
    <mergeCell ref="AG7:AI7"/>
    <mergeCell ref="AN8:AN9"/>
    <mergeCell ref="AL7:AP7"/>
    <mergeCell ref="F72:F73"/>
    <mergeCell ref="P71:P74"/>
    <mergeCell ref="B129:D129"/>
    <mergeCell ref="E129:I129"/>
    <mergeCell ref="J129:K129"/>
    <mergeCell ref="L129:N129"/>
    <mergeCell ref="B135:B138"/>
    <mergeCell ref="B66:B69"/>
    <mergeCell ref="AF7:AF9"/>
    <mergeCell ref="L8:L9"/>
    <mergeCell ref="V8:V9"/>
    <mergeCell ref="B62:C62"/>
    <mergeCell ref="BH130:BP130"/>
    <mergeCell ref="R130:Z130"/>
    <mergeCell ref="AB135:AB138"/>
    <mergeCell ref="BG135:BG138"/>
    <mergeCell ref="X136:X137"/>
    <mergeCell ref="BF129:BH129"/>
    <mergeCell ref="P190:Q190"/>
    <mergeCell ref="AB7:AB10"/>
    <mergeCell ref="B127:C127"/>
    <mergeCell ref="P126:Q126"/>
    <mergeCell ref="G8:G9"/>
    <mergeCell ref="BD135:BD138"/>
    <mergeCell ref="AF132:AN132"/>
    <mergeCell ref="AD135:AD138"/>
    <mergeCell ref="AK135:AK138"/>
    <mergeCell ref="BA133:BB133"/>
    <mergeCell ref="BB136:BB137"/>
    <mergeCell ref="BA136:BA137"/>
    <mergeCell ref="AZ136:AZ137"/>
    <mergeCell ref="K69:L69"/>
    <mergeCell ref="S71:Z71"/>
    <mergeCell ref="D7:D9"/>
    <mergeCell ref="AR62:AS62"/>
    <mergeCell ref="AR63:AS63"/>
    <mergeCell ref="AG65:AK65"/>
    <mergeCell ref="AS7:AS10"/>
    <mergeCell ref="BC66:BD69"/>
    <mergeCell ref="AF131:AN131"/>
    <mergeCell ref="R135:R137"/>
    <mergeCell ref="AA135:AA138"/>
    <mergeCell ref="AF135:AF137"/>
    <mergeCell ref="AM72:AM73"/>
    <mergeCell ref="BV196:CD196"/>
    <mergeCell ref="BR199:BR202"/>
    <mergeCell ref="BK200:BK201"/>
    <mergeCell ref="AZ193:BA193"/>
    <mergeCell ref="AY136:AY137"/>
    <mergeCell ref="AU129:AY129"/>
    <mergeCell ref="AZ129:BA129"/>
    <mergeCell ref="BW133:CB133"/>
    <mergeCell ref="BR71:BR74"/>
    <mergeCell ref="BI129:BM129"/>
    <mergeCell ref="BL136:BL137"/>
    <mergeCell ref="BU135:BU138"/>
    <mergeCell ref="AD191:AE191"/>
    <mergeCell ref="W191:AB191"/>
    <mergeCell ref="S190:U190"/>
    <mergeCell ref="AO130:AP133"/>
    <mergeCell ref="AH136:AH137"/>
    <mergeCell ref="R191:V191"/>
    <mergeCell ref="AJ135:AJ138"/>
    <mergeCell ref="AT130:BB130"/>
    <mergeCell ref="AF191:AJ191"/>
    <mergeCell ref="AF130:AN130"/>
    <mergeCell ref="AY190:BA190"/>
    <mergeCell ref="BM190:BO190"/>
    <mergeCell ref="AN193:AP193"/>
    <mergeCell ref="AM197:AN197"/>
    <mergeCell ref="AD193:AF193"/>
    <mergeCell ref="AQ129:AQ191"/>
    <mergeCell ref="AQ193:AQ255"/>
    <mergeCell ref="BM254:BO254"/>
    <mergeCell ref="AU197:AZ197"/>
    <mergeCell ref="W254:Y254"/>
    <mergeCell ref="BF126:BG126"/>
    <mergeCell ref="BO72:BO73"/>
    <mergeCell ref="BM72:BM73"/>
    <mergeCell ref="BP129:BR129"/>
    <mergeCell ref="AV136:AV137"/>
    <mergeCell ref="AM136:AM137"/>
    <mergeCell ref="AM133:AN133"/>
    <mergeCell ref="BH132:BP132"/>
    <mergeCell ref="P129:R129"/>
    <mergeCell ref="BO136:BO137"/>
    <mergeCell ref="Y136:Y137"/>
    <mergeCell ref="BO133:BP133"/>
    <mergeCell ref="AT135:AT137"/>
    <mergeCell ref="AY126:BA126"/>
    <mergeCell ref="BM126:BO126"/>
    <mergeCell ref="AN136:AN137"/>
    <mergeCell ref="AD129:AF129"/>
    <mergeCell ref="AG129:AK129"/>
    <mergeCell ref="AL129:AM129"/>
    <mergeCell ref="AN129:AP129"/>
    <mergeCell ref="BM127:BR127"/>
    <mergeCell ref="BH131:BP131"/>
    <mergeCell ref="BL72:BL73"/>
    <mergeCell ref="BC71:BC74"/>
    <mergeCell ref="AT132:BB132"/>
    <mergeCell ref="BQ130:BR133"/>
    <mergeCell ref="BC130:BD133"/>
    <mergeCell ref="AR135:AR138"/>
    <mergeCell ref="AT131:BB131"/>
    <mergeCell ref="AR125:BD125"/>
    <mergeCell ref="AR126:AS126"/>
    <mergeCell ref="AT71:AT73"/>
    <mergeCell ref="C199:C202"/>
    <mergeCell ref="E200:E201"/>
    <mergeCell ref="Z136:Z137"/>
    <mergeCell ref="AA199:AA202"/>
    <mergeCell ref="O193:O255"/>
    <mergeCell ref="P199:P202"/>
    <mergeCell ref="S254:U254"/>
    <mergeCell ref="B253:N253"/>
    <mergeCell ref="P253:AB253"/>
    <mergeCell ref="AD190:AE190"/>
    <mergeCell ref="E197:J197"/>
    <mergeCell ref="I191:N191"/>
    <mergeCell ref="AQ65:AQ127"/>
    <mergeCell ref="AO66:AP69"/>
    <mergeCell ref="AU69:AZ69"/>
    <mergeCell ref="X65:Y65"/>
    <mergeCell ref="Z65:AB65"/>
    <mergeCell ref="AF127:AJ127"/>
    <mergeCell ref="AL135:AP135"/>
    <mergeCell ref="AL71:AP71"/>
    <mergeCell ref="AU133:AZ133"/>
    <mergeCell ref="AR255:AS255"/>
    <mergeCell ref="AS199:AS202"/>
    <mergeCell ref="AT194:BB194"/>
    <mergeCell ref="AY254:BA254"/>
    <mergeCell ref="AR71:AR74"/>
    <mergeCell ref="AY255:BD255"/>
    <mergeCell ref="P130:P133"/>
    <mergeCell ref="U200:U201"/>
    <mergeCell ref="AL200:AL201"/>
    <mergeCell ref="A192:DL192"/>
    <mergeCell ref="E199:L199"/>
    <mergeCell ref="B199:B202"/>
    <mergeCell ref="AI200:AI201"/>
    <mergeCell ref="B190:C190"/>
    <mergeCell ref="B194:B197"/>
    <mergeCell ref="R194:Z194"/>
    <mergeCell ref="I200:I201"/>
    <mergeCell ref="K197:L197"/>
    <mergeCell ref="D195:L195"/>
    <mergeCell ref="N199:N202"/>
    <mergeCell ref="S197:X197"/>
    <mergeCell ref="Y197:Z197"/>
    <mergeCell ref="R195:Z195"/>
    <mergeCell ref="R196:Z196"/>
    <mergeCell ref="AG197:AL197"/>
    <mergeCell ref="V200:V201"/>
    <mergeCell ref="AC129:AC191"/>
    <mergeCell ref="H200:H201"/>
    <mergeCell ref="D131:L131"/>
    <mergeCell ref="M130:N133"/>
    <mergeCell ref="M199:M202"/>
    <mergeCell ref="AL199:AP199"/>
    <mergeCell ref="C135:C138"/>
    <mergeCell ref="AG135:AI135"/>
    <mergeCell ref="S135:Z135"/>
    <mergeCell ref="AP136:AP138"/>
    <mergeCell ref="AL136:AL137"/>
    <mergeCell ref="AF196:AN196"/>
    <mergeCell ref="AG200:AG201"/>
    <mergeCell ref="K133:L133"/>
    <mergeCell ref="R131:Z131"/>
    <mergeCell ref="Q135:Q138"/>
    <mergeCell ref="T136:T137"/>
    <mergeCell ref="I72:I73"/>
    <mergeCell ref="U72:U73"/>
    <mergeCell ref="R71:R73"/>
    <mergeCell ref="AF195:AN195"/>
    <mergeCell ref="I190:K190"/>
    <mergeCell ref="W190:Y190"/>
    <mergeCell ref="AK71:AK74"/>
    <mergeCell ref="M135:M138"/>
    <mergeCell ref="E71:L71"/>
    <mergeCell ref="D71:D73"/>
    <mergeCell ref="S136:S137"/>
    <mergeCell ref="E254:G254"/>
    <mergeCell ref="AA194:AB197"/>
    <mergeCell ref="AD194:AD197"/>
    <mergeCell ref="D199:D201"/>
    <mergeCell ref="P194:P197"/>
    <mergeCell ref="Q199:Q202"/>
    <mergeCell ref="T72:T73"/>
    <mergeCell ref="AK191:AP191"/>
    <mergeCell ref="W136:W137"/>
    <mergeCell ref="AG133:AL133"/>
    <mergeCell ref="AG136:AG137"/>
    <mergeCell ref="Y133:Z133"/>
    <mergeCell ref="AD127:AE127"/>
    <mergeCell ref="AA130:AB133"/>
    <mergeCell ref="AO136:AO137"/>
    <mergeCell ref="H136:H137"/>
    <mergeCell ref="S133:X133"/>
    <mergeCell ref="AI136:AI137"/>
    <mergeCell ref="AG193:AK193"/>
    <mergeCell ref="AL193:AM193"/>
    <mergeCell ref="I254:K254"/>
    <mergeCell ref="AI8:AI9"/>
    <mergeCell ref="Z8:Z9"/>
    <mergeCell ref="X200:X201"/>
    <mergeCell ref="S199:Z199"/>
    <mergeCell ref="M194:N197"/>
    <mergeCell ref="B191:C191"/>
    <mergeCell ref="AE199:AE202"/>
    <mergeCell ref="AD199:AD202"/>
    <mergeCell ref="B189:N189"/>
    <mergeCell ref="P189:AB189"/>
    <mergeCell ref="AD189:AP189"/>
    <mergeCell ref="AG190:AI190"/>
    <mergeCell ref="AK190:AM190"/>
    <mergeCell ref="F200:F201"/>
    <mergeCell ref="G200:G201"/>
    <mergeCell ref="S200:S201"/>
    <mergeCell ref="W200:W201"/>
    <mergeCell ref="E190:G190"/>
    <mergeCell ref="B193:D193"/>
    <mergeCell ref="L193:N193"/>
    <mergeCell ref="P193:R193"/>
    <mergeCell ref="AO194:AP197"/>
    <mergeCell ref="S193:W193"/>
    <mergeCell ref="Z193:AB193"/>
    <mergeCell ref="D194:L194"/>
    <mergeCell ref="E126:G126"/>
    <mergeCell ref="I136:I137"/>
    <mergeCell ref="L136:L137"/>
    <mergeCell ref="E135:L135"/>
    <mergeCell ref="P135:P138"/>
    <mergeCell ref="AE135:AE138"/>
    <mergeCell ref="AG71:AI71"/>
    <mergeCell ref="D67:L67"/>
    <mergeCell ref="J72:J73"/>
    <mergeCell ref="B130:B133"/>
    <mergeCell ref="D130:L130"/>
    <mergeCell ref="D132:L132"/>
    <mergeCell ref="D135:D137"/>
    <mergeCell ref="T200:T201"/>
    <mergeCell ref="AG8:AG9"/>
    <mergeCell ref="AJ7:AJ10"/>
    <mergeCell ref="AG62:AI62"/>
    <mergeCell ref="AF66:AN66"/>
    <mergeCell ref="Q71:Q74"/>
    <mergeCell ref="Y69:Z69"/>
    <mergeCell ref="R66:Z66"/>
    <mergeCell ref="D68:L68"/>
    <mergeCell ref="M7:M10"/>
    <mergeCell ref="B61:N61"/>
    <mergeCell ref="P61:AB61"/>
    <mergeCell ref="D63:H63"/>
    <mergeCell ref="S8:S9"/>
    <mergeCell ref="I8:I9"/>
    <mergeCell ref="AK7:AK10"/>
    <mergeCell ref="AH8:AH9"/>
    <mergeCell ref="G72:G73"/>
    <mergeCell ref="S62:U62"/>
    <mergeCell ref="P63:Q63"/>
    <mergeCell ref="R63:V63"/>
    <mergeCell ref="O1:O63"/>
    <mergeCell ref="AD63:AE63"/>
    <mergeCell ref="AF63:AJ63"/>
    <mergeCell ref="K5:L5"/>
    <mergeCell ref="AA2:AB5"/>
    <mergeCell ref="W63:AB63"/>
    <mergeCell ref="I62:K62"/>
    <mergeCell ref="W62:Y62"/>
    <mergeCell ref="N71:N74"/>
    <mergeCell ref="W72:W73"/>
    <mergeCell ref="D2:L2"/>
    <mergeCell ref="R2:Z2"/>
    <mergeCell ref="R3:Z3"/>
    <mergeCell ref="S5:X5"/>
    <mergeCell ref="B65:D65"/>
    <mergeCell ref="I63:N63"/>
    <mergeCell ref="P62:Q62"/>
    <mergeCell ref="AG5:AL5"/>
    <mergeCell ref="AD2:AD5"/>
    <mergeCell ref="H8:H9"/>
    <mergeCell ref="AD62:AE62"/>
    <mergeCell ref="AG69:AL69"/>
    <mergeCell ref="B6:N6"/>
    <mergeCell ref="N7:N10"/>
    <mergeCell ref="AD61:AP61"/>
    <mergeCell ref="AF67:AN67"/>
    <mergeCell ref="AH72:AH73"/>
    <mergeCell ref="AD71:AD74"/>
    <mergeCell ref="R4:Z4"/>
    <mergeCell ref="E8:E9"/>
    <mergeCell ref="B63:C63"/>
    <mergeCell ref="Q7:Q10"/>
    <mergeCell ref="T8:T9"/>
    <mergeCell ref="B2:B5"/>
    <mergeCell ref="Y5:Z5"/>
    <mergeCell ref="M71:M74"/>
    <mergeCell ref="J8:J9"/>
    <mergeCell ref="AO72:AO73"/>
    <mergeCell ref="BE65:BE127"/>
    <mergeCell ref="AJ71:AJ74"/>
    <mergeCell ref="AL72:AL73"/>
    <mergeCell ref="AL65:AM65"/>
    <mergeCell ref="AN65:AP65"/>
    <mergeCell ref="AR66:AR69"/>
    <mergeCell ref="BH68:BP68"/>
    <mergeCell ref="P125:AB125"/>
    <mergeCell ref="P127:Q127"/>
    <mergeCell ref="AD65:AF65"/>
    <mergeCell ref="BF125:BR125"/>
    <mergeCell ref="V72:V73"/>
    <mergeCell ref="AZ72:AZ73"/>
    <mergeCell ref="BP72:BP73"/>
    <mergeCell ref="BI71:BP71"/>
    <mergeCell ref="S126:U126"/>
    <mergeCell ref="R127:V127"/>
    <mergeCell ref="AS71:AS74"/>
    <mergeCell ref="BH127:BL127"/>
    <mergeCell ref="AU126:AW126"/>
    <mergeCell ref="AU71:BB71"/>
    <mergeCell ref="BF127:BG127"/>
    <mergeCell ref="AD126:AE126"/>
    <mergeCell ref="BB72:BB73"/>
    <mergeCell ref="BF71:BF74"/>
    <mergeCell ref="AV72:AV73"/>
    <mergeCell ref="BI126:BK126"/>
    <mergeCell ref="AP72:AP74"/>
    <mergeCell ref="AG72:AG73"/>
    <mergeCell ref="AI72:AI73"/>
    <mergeCell ref="AT127:AX127"/>
    <mergeCell ref="BD7:BD10"/>
    <mergeCell ref="BA8:BA9"/>
    <mergeCell ref="BV7:BV9"/>
    <mergeCell ref="CC8:CC9"/>
    <mergeCell ref="CB8:CB9"/>
    <mergeCell ref="BV3:CD3"/>
    <mergeCell ref="BV4:CD4"/>
    <mergeCell ref="BN65:BO65"/>
    <mergeCell ref="BP65:BR65"/>
    <mergeCell ref="BI72:BI73"/>
    <mergeCell ref="BJ72:BJ73"/>
    <mergeCell ref="BN72:BN73"/>
    <mergeCell ref="S69:X69"/>
    <mergeCell ref="R67:Z67"/>
    <mergeCell ref="R68:Z68"/>
    <mergeCell ref="AK127:AP127"/>
    <mergeCell ref="AD125:AP125"/>
    <mergeCell ref="AM8:AM9"/>
    <mergeCell ref="AK63:AP63"/>
    <mergeCell ref="BH66:BP66"/>
    <mergeCell ref="AK62:AM62"/>
    <mergeCell ref="BT63:BU63"/>
    <mergeCell ref="BV63:BZ63"/>
    <mergeCell ref="CA63:CF63"/>
    <mergeCell ref="BX8:BX9"/>
    <mergeCell ref="BW69:CB69"/>
    <mergeCell ref="CB65:CC65"/>
    <mergeCell ref="CD65:CF65"/>
    <mergeCell ref="CB7:CF7"/>
    <mergeCell ref="BH63:BL63"/>
    <mergeCell ref="CE8:CE9"/>
    <mergeCell ref="BA69:BB69"/>
    <mergeCell ref="AU1:AY1"/>
    <mergeCell ref="AZ1:BA1"/>
    <mergeCell ref="BB1:BD1"/>
    <mergeCell ref="BF1:BH1"/>
    <mergeCell ref="BF62:BG62"/>
    <mergeCell ref="BQ7:BQ10"/>
    <mergeCell ref="BS1:BS63"/>
    <mergeCell ref="AY8:AY9"/>
    <mergeCell ref="AX8:AX9"/>
    <mergeCell ref="AZ8:AZ9"/>
    <mergeCell ref="AR61:BD61"/>
    <mergeCell ref="BK8:BK9"/>
    <mergeCell ref="BI7:BP7"/>
    <mergeCell ref="AT63:AX63"/>
    <mergeCell ref="AR2:AR5"/>
    <mergeCell ref="BH4:BP4"/>
    <mergeCell ref="AY63:BD63"/>
    <mergeCell ref="BO5:BP5"/>
    <mergeCell ref="BM8:BM9"/>
    <mergeCell ref="AU62:AW62"/>
    <mergeCell ref="BI62:BK62"/>
    <mergeCell ref="BR7:BR10"/>
    <mergeCell ref="AU8:AU9"/>
    <mergeCell ref="BO8:BO9"/>
    <mergeCell ref="BF61:BR61"/>
    <mergeCell ref="BG7:BG10"/>
    <mergeCell ref="AR7:AR10"/>
    <mergeCell ref="AT7:AT9"/>
    <mergeCell ref="BE1:BE63"/>
    <mergeCell ref="BP8:BP9"/>
    <mergeCell ref="BI1:BM1"/>
    <mergeCell ref="BN1:BO1"/>
    <mergeCell ref="BL8:BL9"/>
    <mergeCell ref="CF8:CF10"/>
    <mergeCell ref="CD8:CD9"/>
    <mergeCell ref="BT65:BV65"/>
    <mergeCell ref="BQ66:BR69"/>
    <mergeCell ref="CX1:CX63"/>
    <mergeCell ref="CX65:CX127"/>
    <mergeCell ref="CH65:CM65"/>
    <mergeCell ref="CN65:CQ65"/>
    <mergeCell ref="CR65:CT65"/>
    <mergeCell ref="CE66:CF69"/>
    <mergeCell ref="CI69:CU69"/>
    <mergeCell ref="CK72:CK73"/>
    <mergeCell ref="CO72:CO73"/>
    <mergeCell ref="CL72:CL73"/>
    <mergeCell ref="CR8:CR9"/>
    <mergeCell ref="BX72:BX73"/>
    <mergeCell ref="CD72:CD73"/>
    <mergeCell ref="BH3:BP3"/>
    <mergeCell ref="BT71:BT74"/>
    <mergeCell ref="BV2:CD2"/>
    <mergeCell ref="CN1:CQ1"/>
    <mergeCell ref="CR1:CT1"/>
    <mergeCell ref="CJ66:CU66"/>
    <mergeCell ref="CV66:CW69"/>
    <mergeCell ref="CU8:CU9"/>
    <mergeCell ref="BW72:BW73"/>
    <mergeCell ref="BY72:BY73"/>
    <mergeCell ref="BW71:BY71"/>
    <mergeCell ref="CA126:CC126"/>
    <mergeCell ref="BM62:BO62"/>
    <mergeCell ref="BT62:BU62"/>
    <mergeCell ref="BF63:BG63"/>
    <mergeCell ref="AY72:AY73"/>
    <mergeCell ref="AW72:AW73"/>
    <mergeCell ref="BG71:BG74"/>
    <mergeCell ref="BA72:BA73"/>
    <mergeCell ref="AT67:BB67"/>
    <mergeCell ref="AT68:BB68"/>
    <mergeCell ref="BO69:BP69"/>
    <mergeCell ref="BI69:BN69"/>
    <mergeCell ref="BH67:BP67"/>
    <mergeCell ref="AT66:BB66"/>
    <mergeCell ref="BF66:BF69"/>
    <mergeCell ref="AU72:AU73"/>
    <mergeCell ref="BD71:BD74"/>
    <mergeCell ref="BI65:BM65"/>
    <mergeCell ref="AX72:AX73"/>
    <mergeCell ref="BQ71:BQ74"/>
    <mergeCell ref="BH71:BH73"/>
    <mergeCell ref="BK72:BK73"/>
    <mergeCell ref="AR65:AT65"/>
    <mergeCell ref="AU65:AY65"/>
    <mergeCell ref="AZ65:BA65"/>
    <mergeCell ref="BB65:BD65"/>
    <mergeCell ref="BF65:BH65"/>
    <mergeCell ref="BM63:BR63"/>
    <mergeCell ref="BT66:BT69"/>
    <mergeCell ref="AR253:BD253"/>
    <mergeCell ref="AR193:AT193"/>
    <mergeCell ref="AU193:AY193"/>
    <mergeCell ref="A1:A63"/>
    <mergeCell ref="CK450:CL450"/>
    <mergeCell ref="CM450:CN450"/>
    <mergeCell ref="CI386:CR386"/>
    <mergeCell ref="CK447:CL447"/>
    <mergeCell ref="CM447:CN447"/>
    <mergeCell ref="CK448:CL448"/>
    <mergeCell ref="CQ390:CQ393"/>
    <mergeCell ref="CM446:CN446"/>
    <mergeCell ref="CI444:CT444"/>
    <mergeCell ref="CK445:CL445"/>
    <mergeCell ref="CM445:CN445"/>
    <mergeCell ref="CK390:CK393"/>
    <mergeCell ref="CL390:CL393"/>
    <mergeCell ref="CO390:CO393"/>
    <mergeCell ref="CI390:CI393"/>
    <mergeCell ref="CJ387:CR387"/>
    <mergeCell ref="CM449:CN449"/>
    <mergeCell ref="P257:R257"/>
    <mergeCell ref="S257:W257"/>
    <mergeCell ref="X257:Y257"/>
    <mergeCell ref="Z257:AB257"/>
    <mergeCell ref="B258:B261"/>
    <mergeCell ref="D258:L258"/>
    <mergeCell ref="M258:N261"/>
    <mergeCell ref="P258:P261"/>
    <mergeCell ref="R258:Z258"/>
    <mergeCell ref="AA258:AB261"/>
    <mergeCell ref="E261:J261"/>
    <mergeCell ref="I319:N319"/>
    <mergeCell ref="P319:Q319"/>
    <mergeCell ref="S390:S393"/>
    <mergeCell ref="T390:T393"/>
    <mergeCell ref="U390:U393"/>
    <mergeCell ref="E385:I385"/>
    <mergeCell ref="J385:K385"/>
    <mergeCell ref="L385:N385"/>
    <mergeCell ref="P385:R385"/>
    <mergeCell ref="BB385:BD385"/>
    <mergeCell ref="AU382:AW382"/>
    <mergeCell ref="AL321:AM321"/>
    <mergeCell ref="AN321:AP321"/>
    <mergeCell ref="Q390:Q393"/>
    <mergeCell ref="E321:I321"/>
    <mergeCell ref="J321:K321"/>
    <mergeCell ref="L321:N321"/>
    <mergeCell ref="AR318:AS318"/>
    <mergeCell ref="AU318:AW318"/>
    <mergeCell ref="M327:M330"/>
    <mergeCell ref="V328:V329"/>
    <mergeCell ref="BB321:BD321"/>
    <mergeCell ref="AX328:AX329"/>
    <mergeCell ref="Q327:Q330"/>
    <mergeCell ref="R323:Z323"/>
    <mergeCell ref="AG325:AL325"/>
    <mergeCell ref="J390:J393"/>
    <mergeCell ref="K390:K393"/>
    <mergeCell ref="F390:F393"/>
    <mergeCell ref="G390:G393"/>
    <mergeCell ref="H390:H393"/>
    <mergeCell ref="I390:I393"/>
    <mergeCell ref="C386:L386"/>
    <mergeCell ref="O385:O453"/>
    <mergeCell ref="O257:O319"/>
    <mergeCell ref="CM451:CN451"/>
    <mergeCell ref="CM452:CN452"/>
    <mergeCell ref="CJ322:CU322"/>
    <mergeCell ref="CI327:CI330"/>
    <mergeCell ref="AF323:AN323"/>
    <mergeCell ref="BI325:BN325"/>
    <mergeCell ref="BO325:BP325"/>
    <mergeCell ref="AL385:AM385"/>
    <mergeCell ref="AN385:AP385"/>
    <mergeCell ref="BC390:BC393"/>
    <mergeCell ref="BD390:BD393"/>
    <mergeCell ref="BP328:BP329"/>
    <mergeCell ref="S385:W385"/>
    <mergeCell ref="X385:Y385"/>
    <mergeCell ref="CP383:CW383"/>
    <mergeCell ref="BF382:BG382"/>
    <mergeCell ref="BP385:BR385"/>
    <mergeCell ref="BT385:BV385"/>
    <mergeCell ref="BW385:CA385"/>
    <mergeCell ref="CB385:CC385"/>
    <mergeCell ref="CD385:CF385"/>
    <mergeCell ref="BI382:BK382"/>
    <mergeCell ref="BW327:BY327"/>
    <mergeCell ref="CE328:CE329"/>
    <mergeCell ref="CF328:CF330"/>
    <mergeCell ref="CH385:CL385"/>
    <mergeCell ref="CK451:CL451"/>
    <mergeCell ref="CK452:CL452"/>
    <mergeCell ref="S450:T450"/>
    <mergeCell ref="U450:V450"/>
    <mergeCell ref="S445:T445"/>
    <mergeCell ref="S452:T452"/>
    <mergeCell ref="CM453:CN453"/>
    <mergeCell ref="CM448:CN448"/>
    <mergeCell ref="CK449:CL449"/>
    <mergeCell ref="BB257:BD257"/>
    <mergeCell ref="BS193:BS255"/>
    <mergeCell ref="BW199:BY199"/>
    <mergeCell ref="AT195:BB195"/>
    <mergeCell ref="BW200:BW201"/>
    <mergeCell ref="CH253:CW253"/>
    <mergeCell ref="CA199:CA202"/>
    <mergeCell ref="CK200:CK201"/>
    <mergeCell ref="CO200:CO201"/>
    <mergeCell ref="CR193:CT193"/>
    <mergeCell ref="CU193:CW193"/>
    <mergeCell ref="CU254:CV254"/>
    <mergeCell ref="BH260:BP260"/>
    <mergeCell ref="BW193:CA193"/>
    <mergeCell ref="CB193:CC193"/>
    <mergeCell ref="CD193:CF193"/>
    <mergeCell ref="CR321:CT321"/>
    <mergeCell ref="CU321:CW321"/>
    <mergeCell ref="CK453:CL453"/>
    <mergeCell ref="BD199:BD202"/>
    <mergeCell ref="CJ196:CU196"/>
    <mergeCell ref="BI321:BM321"/>
    <mergeCell ref="BN321:BO321"/>
    <mergeCell ref="BK264:BK265"/>
    <mergeCell ref="BI263:BP263"/>
    <mergeCell ref="E257:I257"/>
    <mergeCell ref="J257:K257"/>
    <mergeCell ref="L257:N257"/>
    <mergeCell ref="D127:H127"/>
    <mergeCell ref="I127:N127"/>
    <mergeCell ref="X193:Y193"/>
    <mergeCell ref="R255:V255"/>
    <mergeCell ref="Y72:Y73"/>
    <mergeCell ref="X72:X73"/>
    <mergeCell ref="AA66:AB69"/>
    <mergeCell ref="AD66:AD69"/>
    <mergeCell ref="AC65:AC127"/>
    <mergeCell ref="AA71:AA74"/>
    <mergeCell ref="E136:E137"/>
    <mergeCell ref="F136:F137"/>
    <mergeCell ref="G136:G137"/>
    <mergeCell ref="E193:I193"/>
    <mergeCell ref="J193:K193"/>
    <mergeCell ref="I126:K126"/>
    <mergeCell ref="S72:S73"/>
    <mergeCell ref="H72:H73"/>
    <mergeCell ref="AD253:AP253"/>
    <mergeCell ref="AD254:AE254"/>
    <mergeCell ref="AF194:AN194"/>
    <mergeCell ref="AN72:AN73"/>
    <mergeCell ref="AB71:AB74"/>
    <mergeCell ref="AE71:AE74"/>
    <mergeCell ref="AF71:AF73"/>
    <mergeCell ref="R132:Z132"/>
    <mergeCell ref="O129:O191"/>
    <mergeCell ref="D191:H191"/>
    <mergeCell ref="E69:J69"/>
    <mergeCell ref="BB193:BD193"/>
    <mergeCell ref="BF318:BG318"/>
    <mergeCell ref="BH194:BP194"/>
    <mergeCell ref="BA197:BB197"/>
    <mergeCell ref="BI264:BI265"/>
    <mergeCell ref="BI254:BK254"/>
    <mergeCell ref="BI257:BM257"/>
    <mergeCell ref="BN257:BO257"/>
    <mergeCell ref="BP257:BR257"/>
    <mergeCell ref="AR257:AT257"/>
    <mergeCell ref="BI190:BK190"/>
    <mergeCell ref="AU190:AW190"/>
    <mergeCell ref="AU135:BB135"/>
    <mergeCell ref="BL200:BL201"/>
    <mergeCell ref="AR199:AR202"/>
    <mergeCell ref="AS135:AS138"/>
    <mergeCell ref="BG199:BG202"/>
    <mergeCell ref="AU136:AU137"/>
    <mergeCell ref="BN136:BN137"/>
    <mergeCell ref="BL264:BL265"/>
    <mergeCell ref="BQ263:BQ266"/>
    <mergeCell ref="BP264:BP265"/>
    <mergeCell ref="BR135:BR138"/>
    <mergeCell ref="BM318:BO318"/>
    <mergeCell ref="AW136:AW137"/>
    <mergeCell ref="BF135:BF138"/>
    <mergeCell ref="BQ194:BR197"/>
    <mergeCell ref="BH195:BP195"/>
    <mergeCell ref="BH258:BP258"/>
    <mergeCell ref="BF258:BF261"/>
    <mergeCell ref="BF317:BR317"/>
    <mergeCell ref="AT191:AX191"/>
    <mergeCell ref="AY191:BD191"/>
    <mergeCell ref="AW200:AW201"/>
    <mergeCell ref="AT196:BB196"/>
    <mergeCell ref="BN200:BN201"/>
    <mergeCell ref="BF254:BG254"/>
    <mergeCell ref="BF130:BF133"/>
    <mergeCell ref="BI193:BM193"/>
    <mergeCell ref="BT253:CF253"/>
    <mergeCell ref="BT194:BT197"/>
    <mergeCell ref="BM191:BR191"/>
    <mergeCell ref="BN193:BO193"/>
    <mergeCell ref="BP193:BR193"/>
    <mergeCell ref="BS129:BS191"/>
    <mergeCell ref="BH135:BH137"/>
    <mergeCell ref="BI199:BP199"/>
    <mergeCell ref="CC197:CD197"/>
    <mergeCell ref="BQ135:BQ138"/>
    <mergeCell ref="BK136:BK137"/>
    <mergeCell ref="BC199:BC202"/>
    <mergeCell ref="AU200:AU201"/>
    <mergeCell ref="BA200:BA201"/>
    <mergeCell ref="AT199:AT201"/>
    <mergeCell ref="CE200:CE201"/>
    <mergeCell ref="CA190:CC190"/>
    <mergeCell ref="BF189:BR189"/>
    <mergeCell ref="AZ200:AZ201"/>
    <mergeCell ref="CA135:CA138"/>
    <mergeCell ref="BX136:BX137"/>
    <mergeCell ref="BZ135:BZ138"/>
    <mergeCell ref="BW136:BW137"/>
    <mergeCell ref="BV194:CD194"/>
    <mergeCell ref="CC200:CC201"/>
    <mergeCell ref="AR194:AR197"/>
    <mergeCell ref="AU254:AW254"/>
    <mergeCell ref="AR129:AT129"/>
    <mergeCell ref="BM136:BM137"/>
    <mergeCell ref="BI136:BI137"/>
    <mergeCell ref="BF191:BG191"/>
    <mergeCell ref="BF193:BH193"/>
    <mergeCell ref="BE193:BE255"/>
    <mergeCell ref="BT263:BT266"/>
    <mergeCell ref="CI263:CI266"/>
    <mergeCell ref="CO264:CO265"/>
    <mergeCell ref="BB200:BB201"/>
    <mergeCell ref="CS199:CW199"/>
    <mergeCell ref="BT254:BU254"/>
    <mergeCell ref="BQ199:BQ202"/>
    <mergeCell ref="BI200:BI201"/>
    <mergeCell ref="BJ200:BJ201"/>
    <mergeCell ref="CJ194:CU194"/>
    <mergeCell ref="CQ254:CR254"/>
    <mergeCell ref="CM200:CM201"/>
    <mergeCell ref="CN200:CN201"/>
    <mergeCell ref="CQ190:CR190"/>
    <mergeCell ref="AT260:BB260"/>
    <mergeCell ref="BC258:BD261"/>
    <mergeCell ref="AT258:BB258"/>
    <mergeCell ref="CK263:CN263"/>
    <mergeCell ref="BT193:BV193"/>
    <mergeCell ref="AU257:AY257"/>
    <mergeCell ref="BH196:BP196"/>
    <mergeCell ref="BI133:BN133"/>
    <mergeCell ref="BC135:BC138"/>
    <mergeCell ref="BQ258:BR261"/>
    <mergeCell ref="CY1:DC1"/>
    <mergeCell ref="DD1:DF1"/>
    <mergeCell ref="DG1:DI1"/>
    <mergeCell ref="DJ1:DL1"/>
    <mergeCell ref="CY65:DC65"/>
    <mergeCell ref="DD65:DF65"/>
    <mergeCell ref="DG65:DI65"/>
    <mergeCell ref="DJ65:DL65"/>
    <mergeCell ref="CY129:DC129"/>
    <mergeCell ref="DD129:DF129"/>
    <mergeCell ref="DG129:DI129"/>
    <mergeCell ref="DJ129:DL129"/>
    <mergeCell ref="CY193:DC193"/>
    <mergeCell ref="DD193:DF193"/>
    <mergeCell ref="DG193:DI193"/>
    <mergeCell ref="DJ193:DL193"/>
    <mergeCell ref="CP191:CW191"/>
    <mergeCell ref="CS7:CW7"/>
    <mergeCell ref="CI133:CU133"/>
    <mergeCell ref="CH62:CI62"/>
    <mergeCell ref="CU65:CW65"/>
    <mergeCell ref="CV2:CW5"/>
    <mergeCell ref="CJ2:CU2"/>
    <mergeCell ref="CJ3:CU3"/>
    <mergeCell ref="CJ4:CU4"/>
    <mergeCell ref="CI5:CU5"/>
    <mergeCell ref="DB72:DB73"/>
    <mergeCell ref="DF72:DF73"/>
    <mergeCell ref="CY190:DL190"/>
    <mergeCell ref="DA2:DI2"/>
    <mergeCell ref="CZ71:CZ74"/>
    <mergeCell ref="CS71:CW71"/>
  </mergeCells>
  <phoneticPr fontId="8" type="noConversion"/>
  <conditionalFormatting sqref="CU11:CU60 DL394:DL443 CU394:CW443">
    <cfRule type="cellIs" dxfId="229" priority="1124" stopIfTrue="1" operator="equal">
      <formula>0</formula>
    </cfRule>
  </conditionalFormatting>
  <conditionalFormatting sqref="CV11:CW60">
    <cfRule type="cellIs" dxfId="228" priority="301" stopIfTrue="1" operator="equal">
      <formula>0</formula>
    </cfRule>
  </conditionalFormatting>
  <conditionalFormatting sqref="AA12:AA60">
    <cfRule type="containsText" dxfId="227" priority="257" operator="containsText" text="0">
      <formula>NOT(ISERROR(SEARCH("0",AA12)))</formula>
    </cfRule>
    <cfRule type="containsText" dxfId="226" priority="258" operator="containsText" text="0">
      <formula>NOT(ISERROR(SEARCH("0",AA12)))</formula>
    </cfRule>
    <cfRule type="cellIs" dxfId="225" priority="259" operator="equal">
      <formula>0</formula>
    </cfRule>
  </conditionalFormatting>
  <conditionalFormatting sqref="B11:D60 K11:N60">
    <cfRule type="cellIs" dxfId="224" priority="251" operator="equal">
      <formula>0</formula>
    </cfRule>
  </conditionalFormatting>
  <conditionalFormatting sqref="E11:J60">
    <cfRule type="notContainsBlanks" dxfId="223" priority="1380">
      <formula>LEN(TRIM(E11))&gt;0</formula>
    </cfRule>
  </conditionalFormatting>
  <conditionalFormatting sqref="P11:R60 AA12:AA60">
    <cfRule type="cellIs" dxfId="222" priority="248" operator="equal">
      <formula>0</formula>
    </cfRule>
  </conditionalFormatting>
  <conditionalFormatting sqref="AD11:AF60 AH11:AP60">
    <cfRule type="cellIs" dxfId="221" priority="247" operator="equal">
      <formula>0</formula>
    </cfRule>
  </conditionalFormatting>
  <conditionalFormatting sqref="K75:L124">
    <cfRule type="cellIs" dxfId="220" priority="245" stopIfTrue="1" operator="equal">
      <formula>0</formula>
    </cfRule>
  </conditionalFormatting>
  <conditionalFormatting sqref="B75:D124 K75:N124">
    <cfRule type="cellIs" dxfId="219" priority="244" operator="equal">
      <formula>0</formula>
    </cfRule>
  </conditionalFormatting>
  <conditionalFormatting sqref="K139:L145 L141:L188">
    <cfRule type="cellIs" dxfId="218" priority="242" stopIfTrue="1" operator="equal">
      <formula>0</formula>
    </cfRule>
  </conditionalFormatting>
  <conditionalFormatting sqref="B139:D188 K139:N188">
    <cfRule type="cellIs" dxfId="217" priority="241" operator="equal">
      <formula>0</formula>
    </cfRule>
  </conditionalFormatting>
  <conditionalFormatting sqref="K203:L209 L204:L252">
    <cfRule type="cellIs" dxfId="216" priority="239" stopIfTrue="1" operator="equal">
      <formula>0</formula>
    </cfRule>
  </conditionalFormatting>
  <conditionalFormatting sqref="B203:D252 K203:N252">
    <cfRule type="cellIs" dxfId="215" priority="238" operator="equal">
      <formula>0</formula>
    </cfRule>
  </conditionalFormatting>
  <conditionalFormatting sqref="K267:L273 L268:L316">
    <cfRule type="cellIs" dxfId="214" priority="236" stopIfTrue="1" operator="equal">
      <formula>0</formula>
    </cfRule>
  </conditionalFormatting>
  <conditionalFormatting sqref="B267:D316 K267:N316">
    <cfRule type="cellIs" dxfId="213" priority="235" operator="equal">
      <formula>0</formula>
    </cfRule>
  </conditionalFormatting>
  <conditionalFormatting sqref="K331:L337 L332:L380">
    <cfRule type="cellIs" dxfId="212" priority="233" stopIfTrue="1" operator="equal">
      <formula>0</formula>
    </cfRule>
  </conditionalFormatting>
  <conditionalFormatting sqref="B331:D380 K331:N380">
    <cfRule type="cellIs" dxfId="211" priority="232" operator="equal">
      <formula>0</formula>
    </cfRule>
  </conditionalFormatting>
  <conditionalFormatting sqref="Y331:Z337 Z332:Z380">
    <cfRule type="cellIs" dxfId="210" priority="230" stopIfTrue="1" operator="equal">
      <formula>0</formula>
    </cfRule>
  </conditionalFormatting>
  <conditionalFormatting sqref="P331:R380 Y331:AB380">
    <cfRule type="cellIs" dxfId="209" priority="229" operator="equal">
      <formula>0</formula>
    </cfRule>
  </conditionalFormatting>
  <conditionalFormatting sqref="Y267:Z273 Z268:Z316">
    <cfRule type="cellIs" dxfId="208" priority="227" stopIfTrue="1" operator="equal">
      <formula>0</formula>
    </cfRule>
  </conditionalFormatting>
  <conditionalFormatting sqref="P267:R316 Y267:AB316">
    <cfRule type="cellIs" dxfId="207" priority="226" operator="equal">
      <formula>0</formula>
    </cfRule>
  </conditionalFormatting>
  <conditionalFormatting sqref="Y203:Z209 Z204:Z252">
    <cfRule type="cellIs" dxfId="206" priority="224" stopIfTrue="1" operator="equal">
      <formula>0</formula>
    </cfRule>
  </conditionalFormatting>
  <conditionalFormatting sqref="P203:R252 Y203:AB252">
    <cfRule type="cellIs" dxfId="205" priority="223" operator="equal">
      <formula>0</formula>
    </cfRule>
  </conditionalFormatting>
  <conditionalFormatting sqref="Y139:Z145 Z140:Z188">
    <cfRule type="cellIs" dxfId="204" priority="221" stopIfTrue="1" operator="equal">
      <formula>0</formula>
    </cfRule>
  </conditionalFormatting>
  <conditionalFormatting sqref="P139:R188 Y139:AB188">
    <cfRule type="cellIs" dxfId="203" priority="220" operator="equal">
      <formula>0</formula>
    </cfRule>
  </conditionalFormatting>
  <conditionalFormatting sqref="Y75:Z81 Z76:Z124">
    <cfRule type="cellIs" dxfId="202" priority="218" stopIfTrue="1" operator="equal">
      <formula>0</formula>
    </cfRule>
  </conditionalFormatting>
  <conditionalFormatting sqref="P75:R124 Y75:AB124">
    <cfRule type="cellIs" dxfId="201" priority="217" operator="equal">
      <formula>0</formula>
    </cfRule>
  </conditionalFormatting>
  <conditionalFormatting sqref="BA11:BB17 BB12:BB60">
    <cfRule type="cellIs" dxfId="200" priority="215" stopIfTrue="1" operator="equal">
      <formula>0</formula>
    </cfRule>
  </conditionalFormatting>
  <conditionalFormatting sqref="AR11:AT60 BA11:BD60">
    <cfRule type="cellIs" dxfId="199" priority="214" operator="equal">
      <formula>0</formula>
    </cfRule>
  </conditionalFormatting>
  <conditionalFormatting sqref="BA75:BB124">
    <cfRule type="cellIs" dxfId="198" priority="212" stopIfTrue="1" operator="equal">
      <formula>0</formula>
    </cfRule>
  </conditionalFormatting>
  <conditionalFormatting sqref="AR75:AT124 BA75:BD124">
    <cfRule type="cellIs" dxfId="197" priority="211" operator="equal">
      <formula>0</formula>
    </cfRule>
  </conditionalFormatting>
  <conditionalFormatting sqref="BA139:BB188">
    <cfRule type="cellIs" dxfId="196" priority="209" stopIfTrue="1" operator="equal">
      <formula>0</formula>
    </cfRule>
  </conditionalFormatting>
  <conditionalFormatting sqref="AR139:AT188 BA139:BD188">
    <cfRule type="cellIs" dxfId="195" priority="208" operator="equal">
      <formula>0</formula>
    </cfRule>
  </conditionalFormatting>
  <conditionalFormatting sqref="BA203:BB209 BB204:BB252">
    <cfRule type="cellIs" dxfId="194" priority="206" stopIfTrue="1" operator="equal">
      <formula>0</formula>
    </cfRule>
  </conditionalFormatting>
  <conditionalFormatting sqref="AR203:AT252 BA203:BD252">
    <cfRule type="cellIs" dxfId="193" priority="205" operator="equal">
      <formula>0</formula>
    </cfRule>
  </conditionalFormatting>
  <conditionalFormatting sqref="BA267:BB316">
    <cfRule type="cellIs" dxfId="192" priority="203" stopIfTrue="1" operator="equal">
      <formula>0</formula>
    </cfRule>
  </conditionalFormatting>
  <conditionalFormatting sqref="AR267:AT316 BA267:BD316">
    <cfRule type="cellIs" dxfId="191" priority="202" operator="equal">
      <formula>0</formula>
    </cfRule>
  </conditionalFormatting>
  <conditionalFormatting sqref="BA331:BB380">
    <cfRule type="cellIs" dxfId="190" priority="200" stopIfTrue="1" operator="equal">
      <formula>0</formula>
    </cfRule>
  </conditionalFormatting>
  <conditionalFormatting sqref="AR331:AT380 BA331:BD380">
    <cfRule type="cellIs" dxfId="189" priority="199" operator="equal">
      <formula>0</formula>
    </cfRule>
  </conditionalFormatting>
  <conditionalFormatting sqref="BO331:BP337 BP332:BP380">
    <cfRule type="cellIs" dxfId="188" priority="197" stopIfTrue="1" operator="equal">
      <formula>0</formula>
    </cfRule>
  </conditionalFormatting>
  <conditionalFormatting sqref="BF331:BH380 BO331:BR380">
    <cfRule type="cellIs" dxfId="187" priority="196" operator="equal">
      <formula>0</formula>
    </cfRule>
  </conditionalFormatting>
  <conditionalFormatting sqref="BO267:BP273 BP268:BP316">
    <cfRule type="cellIs" dxfId="186" priority="194" stopIfTrue="1" operator="equal">
      <formula>0</formula>
    </cfRule>
  </conditionalFormatting>
  <conditionalFormatting sqref="BF267:BH316 BO267:BR316">
    <cfRule type="cellIs" dxfId="185" priority="193" operator="equal">
      <formula>0</formula>
    </cfRule>
  </conditionalFormatting>
  <conditionalFormatting sqref="BO203:BP209 BP204:BP252">
    <cfRule type="cellIs" dxfId="184" priority="191" stopIfTrue="1" operator="equal">
      <formula>0</formula>
    </cfRule>
  </conditionalFormatting>
  <conditionalFormatting sqref="BF203:BH252 BO203:BR252">
    <cfRule type="cellIs" dxfId="183" priority="190" operator="equal">
      <formula>0</formula>
    </cfRule>
  </conditionalFormatting>
  <conditionalFormatting sqref="BO139:BP145 BP140:BP188">
    <cfRule type="cellIs" dxfId="182" priority="188" stopIfTrue="1" operator="equal">
      <formula>0</formula>
    </cfRule>
  </conditionalFormatting>
  <conditionalFormatting sqref="BF139:BH188 BO139:BR188">
    <cfRule type="cellIs" dxfId="181" priority="187" operator="equal">
      <formula>0</formula>
    </cfRule>
  </conditionalFormatting>
  <conditionalFormatting sqref="BO75:BP81 BP76:BP124">
    <cfRule type="cellIs" dxfId="180" priority="185" stopIfTrue="1" operator="equal">
      <formula>0</formula>
    </cfRule>
  </conditionalFormatting>
  <conditionalFormatting sqref="BF75:BH124 BO75:BR124">
    <cfRule type="cellIs" dxfId="179" priority="184" operator="equal">
      <formula>0</formula>
    </cfRule>
  </conditionalFormatting>
  <conditionalFormatting sqref="BO11:BP17 BP12:BP60">
    <cfRule type="cellIs" dxfId="178" priority="182" stopIfTrue="1" operator="equal">
      <formula>0</formula>
    </cfRule>
  </conditionalFormatting>
  <conditionalFormatting sqref="BF11:BH60 BO11:BR60">
    <cfRule type="cellIs" dxfId="177" priority="181" operator="equal">
      <formula>0</formula>
    </cfRule>
  </conditionalFormatting>
  <conditionalFormatting sqref="Y11:AB11 AB12:AB60 Y12:Z60">
    <cfRule type="cellIs" dxfId="176" priority="179" operator="equal">
      <formula>0</formula>
    </cfRule>
  </conditionalFormatting>
  <conditionalFormatting sqref="BX11:CF60">
    <cfRule type="cellIs" dxfId="175" priority="178" operator="equal">
      <formula>0</formula>
    </cfRule>
  </conditionalFormatting>
  <conditionalFormatting sqref="BT11:BV60">
    <cfRule type="cellIs" dxfId="174" priority="175" operator="equal">
      <formula>0</formula>
    </cfRule>
    <cfRule type="cellIs" dxfId="173" priority="176" operator="equal">
      <formula>0</formula>
    </cfRule>
  </conditionalFormatting>
  <conditionalFormatting sqref="CH11:CW60">
    <cfRule type="cellIs" dxfId="172" priority="174" operator="equal">
      <formula>0</formula>
    </cfRule>
  </conditionalFormatting>
  <conditionalFormatting sqref="BX75:CF124">
    <cfRule type="cellIs" dxfId="171" priority="172" operator="equal">
      <formula>0</formula>
    </cfRule>
  </conditionalFormatting>
  <conditionalFormatting sqref="BT75:BV124">
    <cfRule type="cellIs" dxfId="170" priority="170" operator="equal">
      <formula>0</formula>
    </cfRule>
    <cfRule type="cellIs" dxfId="169" priority="171" operator="equal">
      <formula>0</formula>
    </cfRule>
  </conditionalFormatting>
  <conditionalFormatting sqref="BX139:CF188">
    <cfRule type="cellIs" dxfId="168" priority="168" operator="equal">
      <formula>0</formula>
    </cfRule>
  </conditionalFormatting>
  <conditionalFormatting sqref="BT139:BV188">
    <cfRule type="cellIs" dxfId="167" priority="166" operator="equal">
      <formula>0</formula>
    </cfRule>
    <cfRule type="cellIs" dxfId="166" priority="167" operator="equal">
      <formula>0</formula>
    </cfRule>
  </conditionalFormatting>
  <conditionalFormatting sqref="BX203:CF252">
    <cfRule type="cellIs" dxfId="165" priority="164" operator="equal">
      <formula>0</formula>
    </cfRule>
  </conditionalFormatting>
  <conditionalFormatting sqref="BT203:BV252">
    <cfRule type="cellIs" dxfId="164" priority="162" operator="equal">
      <formula>0</formula>
    </cfRule>
    <cfRule type="cellIs" dxfId="163" priority="163" operator="equal">
      <formula>0</formula>
    </cfRule>
  </conditionalFormatting>
  <conditionalFormatting sqref="CB267:CF316">
    <cfRule type="cellIs" dxfId="162" priority="160" operator="equal">
      <formula>0</formula>
    </cfRule>
  </conditionalFormatting>
  <conditionalFormatting sqref="BT267:BV316">
    <cfRule type="cellIs" dxfId="161" priority="158" operator="equal">
      <formula>0</formula>
    </cfRule>
    <cfRule type="cellIs" dxfId="160" priority="159" operator="equal">
      <formula>0</formula>
    </cfRule>
  </conditionalFormatting>
  <conditionalFormatting sqref="BX331:CA380">
    <cfRule type="cellIs" dxfId="159" priority="156" operator="equal">
      <formula>0</formula>
    </cfRule>
  </conditionalFormatting>
  <conditionalFormatting sqref="CU75:CU124">
    <cfRule type="cellIs" dxfId="158" priority="152" stopIfTrue="1" operator="equal">
      <formula>0</formula>
    </cfRule>
  </conditionalFormatting>
  <conditionalFormatting sqref="CS75:CT124">
    <cfRule type="cellIs" dxfId="157" priority="151" stopIfTrue="1" operator="equal">
      <formula>0</formula>
    </cfRule>
  </conditionalFormatting>
  <conditionalFormatting sqref="CV75:CW124">
    <cfRule type="cellIs" dxfId="156" priority="150" stopIfTrue="1" operator="equal">
      <formula>0</formula>
    </cfRule>
  </conditionalFormatting>
  <conditionalFormatting sqref="CH75:CW124">
    <cfRule type="cellIs" dxfId="155" priority="149" operator="equal">
      <formula>0</formula>
    </cfRule>
  </conditionalFormatting>
  <conditionalFormatting sqref="CU139:CU188">
    <cfRule type="cellIs" dxfId="154" priority="148" stopIfTrue="1" operator="equal">
      <formula>0</formula>
    </cfRule>
  </conditionalFormatting>
  <conditionalFormatting sqref="CS139:CT188">
    <cfRule type="cellIs" dxfId="153" priority="147" stopIfTrue="1" operator="equal">
      <formula>0</formula>
    </cfRule>
  </conditionalFormatting>
  <conditionalFormatting sqref="CV139:CW188">
    <cfRule type="cellIs" dxfId="152" priority="146" stopIfTrue="1" operator="equal">
      <formula>0</formula>
    </cfRule>
  </conditionalFormatting>
  <conditionalFormatting sqref="CH139:CW188">
    <cfRule type="cellIs" dxfId="151" priority="145" operator="equal">
      <formula>0</formula>
    </cfRule>
  </conditionalFormatting>
  <conditionalFormatting sqref="CU203:CU252">
    <cfRule type="cellIs" dxfId="150" priority="144" stopIfTrue="1" operator="equal">
      <formula>0</formula>
    </cfRule>
  </conditionalFormatting>
  <conditionalFormatting sqref="CS203:CT252">
    <cfRule type="cellIs" dxfId="149" priority="143" stopIfTrue="1" operator="equal">
      <formula>0</formula>
    </cfRule>
  </conditionalFormatting>
  <conditionalFormatting sqref="CV203:CW252">
    <cfRule type="cellIs" dxfId="148" priority="142" stopIfTrue="1" operator="equal">
      <formula>0</formula>
    </cfRule>
  </conditionalFormatting>
  <conditionalFormatting sqref="CH203:CW252">
    <cfRule type="cellIs" dxfId="147" priority="141" operator="equal">
      <formula>0</formula>
    </cfRule>
  </conditionalFormatting>
  <conditionalFormatting sqref="CU267:CU316">
    <cfRule type="cellIs" dxfId="146" priority="140" stopIfTrue="1" operator="equal">
      <formula>0</formula>
    </cfRule>
  </conditionalFormatting>
  <conditionalFormatting sqref="CS267:CT316">
    <cfRule type="cellIs" dxfId="145" priority="139" stopIfTrue="1" operator="equal">
      <formula>0</formula>
    </cfRule>
  </conditionalFormatting>
  <conditionalFormatting sqref="CV267:CW316">
    <cfRule type="cellIs" dxfId="144" priority="138" stopIfTrue="1" operator="equal">
      <formula>0</formula>
    </cfRule>
  </conditionalFormatting>
  <conditionalFormatting sqref="CH267:CW316">
    <cfRule type="cellIs" dxfId="143" priority="137" operator="equal">
      <formula>0</formula>
    </cfRule>
  </conditionalFormatting>
  <conditionalFormatting sqref="CU331:CU380">
    <cfRule type="cellIs" dxfId="142" priority="136" stopIfTrue="1" operator="equal">
      <formula>0</formula>
    </cfRule>
  </conditionalFormatting>
  <conditionalFormatting sqref="CS331:CT380">
    <cfRule type="cellIs" dxfId="141" priority="135" stopIfTrue="1" operator="equal">
      <formula>0</formula>
    </cfRule>
  </conditionalFormatting>
  <conditionalFormatting sqref="CV331:CW380">
    <cfRule type="cellIs" dxfId="140" priority="134" stopIfTrue="1" operator="equal">
      <formula>0</formula>
    </cfRule>
  </conditionalFormatting>
  <conditionalFormatting sqref="CH331:CW380">
    <cfRule type="cellIs" dxfId="139" priority="133" operator="equal">
      <formula>0</formula>
    </cfRule>
  </conditionalFormatting>
  <conditionalFormatting sqref="AD75:AF124 AH75:AK124">
    <cfRule type="cellIs" dxfId="138" priority="132" operator="equal">
      <formula>0</formula>
    </cfRule>
  </conditionalFormatting>
  <conditionalFormatting sqref="AD139:AF188 AH139:AK188">
    <cfRule type="cellIs" dxfId="137" priority="131" operator="equal">
      <formula>0</formula>
    </cfRule>
  </conditionalFormatting>
  <conditionalFormatting sqref="AD203:AF252 AH203:AK252">
    <cfRule type="cellIs" dxfId="136" priority="130" operator="equal">
      <formula>0</formula>
    </cfRule>
  </conditionalFormatting>
  <conditionalFormatting sqref="AD267:AF316 AH267:AK316">
    <cfRule type="cellIs" dxfId="135" priority="129" operator="equal">
      <formula>0</formula>
    </cfRule>
  </conditionalFormatting>
  <conditionalFormatting sqref="AD331:AF380 AH331:AK380">
    <cfRule type="cellIs" dxfId="134" priority="128" operator="equal">
      <formula>0</formula>
    </cfRule>
  </conditionalFormatting>
  <conditionalFormatting sqref="B394:N443">
    <cfRule type="cellIs" dxfId="133" priority="117" operator="equal">
      <formula>0</formula>
    </cfRule>
  </conditionalFormatting>
  <conditionalFormatting sqref="P394:AA443">
    <cfRule type="cellIs" dxfId="132" priority="116" operator="equal">
      <formula>0</formula>
    </cfRule>
  </conditionalFormatting>
  <conditionalFormatting sqref="AR394:BD443">
    <cfRule type="cellIs" dxfId="131" priority="114" operator="equal">
      <formula>0</formula>
    </cfRule>
  </conditionalFormatting>
  <conditionalFormatting sqref="BF394:BR443">
    <cfRule type="cellIs" dxfId="130" priority="113" operator="equal">
      <formula>0</formula>
    </cfRule>
  </conditionalFormatting>
  <conditionalFormatting sqref="BT394:CF443">
    <cfRule type="cellIs" dxfId="129" priority="112" operator="equal">
      <formula>0</formula>
    </cfRule>
  </conditionalFormatting>
  <conditionalFormatting sqref="CH394:CT443">
    <cfRule type="cellIs" dxfId="128" priority="111" operator="equal">
      <formula>0</formula>
    </cfRule>
  </conditionalFormatting>
  <conditionalFormatting sqref="AG11:AG60">
    <cfRule type="notContainsBlanks" dxfId="127" priority="104">
      <formula>LEN(TRIM(AG11))&gt;0</formula>
    </cfRule>
  </conditionalFormatting>
  <conditionalFormatting sqref="AL75:AP124">
    <cfRule type="cellIs" dxfId="126" priority="102" operator="equal">
      <formula>0</formula>
    </cfRule>
  </conditionalFormatting>
  <conditionalFormatting sqref="AL139:AP188">
    <cfRule type="cellIs" dxfId="125" priority="101" operator="equal">
      <formula>0</formula>
    </cfRule>
  </conditionalFormatting>
  <conditionalFormatting sqref="AL203:AP252">
    <cfRule type="cellIs" dxfId="124" priority="100" operator="equal">
      <formula>0</formula>
    </cfRule>
  </conditionalFormatting>
  <conditionalFormatting sqref="AL267:AP316">
    <cfRule type="cellIs" dxfId="123" priority="99" operator="equal">
      <formula>0</formula>
    </cfRule>
  </conditionalFormatting>
  <conditionalFormatting sqref="AL331:AP380">
    <cfRule type="cellIs" dxfId="122" priority="98" operator="equal">
      <formula>0</formula>
    </cfRule>
  </conditionalFormatting>
  <conditionalFormatting sqref="DJ267:DJ316">
    <cfRule type="cellIs" dxfId="121" priority="91" stopIfTrue="1" operator="equal">
      <formula>0</formula>
    </cfRule>
  </conditionalFormatting>
  <conditionalFormatting sqref="DK267:DK316">
    <cfRule type="cellIs" dxfId="120" priority="90" stopIfTrue="1" operator="equal">
      <formula>0</formula>
    </cfRule>
  </conditionalFormatting>
  <conditionalFormatting sqref="DL267:DL316">
    <cfRule type="cellIs" dxfId="119" priority="89" stopIfTrue="1" operator="equal">
      <formula>0</formula>
    </cfRule>
  </conditionalFormatting>
  <conditionalFormatting sqref="CY267:DL316">
    <cfRule type="containsText" dxfId="118" priority="88" operator="containsText" text="0">
      <formula>NOT(ISERROR(SEARCH("0",CY267)))</formula>
    </cfRule>
  </conditionalFormatting>
  <conditionalFormatting sqref="DJ203:DJ252">
    <cfRule type="cellIs" dxfId="117" priority="87" stopIfTrue="1" operator="equal">
      <formula>0</formula>
    </cfRule>
  </conditionalFormatting>
  <conditionalFormatting sqref="DK203:DK252">
    <cfRule type="cellIs" dxfId="116" priority="86" stopIfTrue="1" operator="equal">
      <formula>0</formula>
    </cfRule>
  </conditionalFormatting>
  <conditionalFormatting sqref="DL203:DL252">
    <cfRule type="cellIs" dxfId="115" priority="85" stopIfTrue="1" operator="equal">
      <formula>0</formula>
    </cfRule>
  </conditionalFormatting>
  <conditionalFormatting sqref="CZ203:CZ252 DB203:DL252">
    <cfRule type="containsText" dxfId="114" priority="84" operator="containsText" text="0">
      <formula>NOT(ISERROR(SEARCH("0",CZ203)))</formula>
    </cfRule>
  </conditionalFormatting>
  <conditionalFormatting sqref="DJ139:DJ188">
    <cfRule type="cellIs" dxfId="113" priority="83" stopIfTrue="1" operator="equal">
      <formula>0</formula>
    </cfRule>
  </conditionalFormatting>
  <conditionalFormatting sqref="DK139:DK188">
    <cfRule type="cellIs" dxfId="112" priority="82" stopIfTrue="1" operator="equal">
      <formula>0</formula>
    </cfRule>
  </conditionalFormatting>
  <conditionalFormatting sqref="DL139:DL188">
    <cfRule type="cellIs" dxfId="111" priority="81" stopIfTrue="1" operator="equal">
      <formula>0</formula>
    </cfRule>
  </conditionalFormatting>
  <conditionalFormatting sqref="DJ75:DJ124">
    <cfRule type="cellIs" dxfId="110" priority="79" stopIfTrue="1" operator="equal">
      <formula>0</formula>
    </cfRule>
  </conditionalFormatting>
  <conditionalFormatting sqref="DK75:DK124">
    <cfRule type="cellIs" dxfId="109" priority="78" stopIfTrue="1" operator="equal">
      <formula>0</formula>
    </cfRule>
  </conditionalFormatting>
  <conditionalFormatting sqref="DL75:DL124">
    <cfRule type="cellIs" dxfId="108" priority="77" stopIfTrue="1" operator="equal">
      <formula>0</formula>
    </cfRule>
  </conditionalFormatting>
  <conditionalFormatting sqref="DJ11:DJ60">
    <cfRule type="cellIs" dxfId="107" priority="75" stopIfTrue="1" operator="equal">
      <formula>0</formula>
    </cfRule>
  </conditionalFormatting>
  <conditionalFormatting sqref="DK11:DK60">
    <cfRule type="cellIs" dxfId="106" priority="74" stopIfTrue="1" operator="equal">
      <formula>0</formula>
    </cfRule>
  </conditionalFormatting>
  <conditionalFormatting sqref="DL11:DL60">
    <cfRule type="cellIs" dxfId="105" priority="73" stopIfTrue="1" operator="equal">
      <formula>0</formula>
    </cfRule>
  </conditionalFormatting>
  <conditionalFormatting sqref="BT331:BV380">
    <cfRule type="cellIs" dxfId="104" priority="71" operator="equal">
      <formula>0</formula>
    </cfRule>
  </conditionalFormatting>
  <conditionalFormatting sqref="AB394:AB443">
    <cfRule type="cellIs" dxfId="103" priority="50" operator="equal">
      <formula>0</formula>
    </cfRule>
  </conditionalFormatting>
  <conditionalFormatting sqref="BX267:CA316">
    <cfRule type="cellIs" dxfId="102" priority="49" operator="equal">
      <formula>0</formula>
    </cfRule>
  </conditionalFormatting>
  <conditionalFormatting sqref="CB331:CF380">
    <cfRule type="cellIs" dxfId="101" priority="48" operator="equal">
      <formula>0</formula>
    </cfRule>
  </conditionalFormatting>
  <conditionalFormatting sqref="DI75:DI124">
    <cfRule type="containsText" dxfId="100" priority="47" operator="containsText" text="0">
      <formula>NOT(ISERROR(SEARCH("0",DI75)))</formula>
    </cfRule>
  </conditionalFormatting>
  <conditionalFormatting sqref="S11:X60">
    <cfRule type="notContainsBlanks" dxfId="99" priority="46">
      <formula>LEN(TRIM(S11))&gt;0</formula>
    </cfRule>
  </conditionalFormatting>
  <conditionalFormatting sqref="E75:J119 E120:I124">
    <cfRule type="notContainsBlanks" dxfId="98" priority="45">
      <formula>LEN(TRIM(E75))&gt;0</formula>
    </cfRule>
  </conditionalFormatting>
  <conditionalFormatting sqref="S75:X119 S120:W124">
    <cfRule type="notContainsBlanks" dxfId="97" priority="44">
      <formula>LEN(TRIM(S75))&gt;0</formula>
    </cfRule>
  </conditionalFormatting>
  <conditionalFormatting sqref="E139:J183 E184:I188">
    <cfRule type="notContainsBlanks" dxfId="96" priority="43">
      <formula>LEN(TRIM(E139))&gt;0</formula>
    </cfRule>
  </conditionalFormatting>
  <conditionalFormatting sqref="S139:X183 S184:W188">
    <cfRule type="notContainsBlanks" dxfId="95" priority="42">
      <formula>LEN(TRIM(S139))&gt;0</formula>
    </cfRule>
  </conditionalFormatting>
  <conditionalFormatting sqref="E203:J247 E248:I252">
    <cfRule type="notContainsBlanks" dxfId="94" priority="41">
      <formula>LEN(TRIM(E203))&gt;0</formula>
    </cfRule>
  </conditionalFormatting>
  <conditionalFormatting sqref="S203:X247 S248:W252">
    <cfRule type="notContainsBlanks" dxfId="93" priority="40">
      <formula>LEN(TRIM(S203))&gt;0</formula>
    </cfRule>
  </conditionalFormatting>
  <conditionalFormatting sqref="E267:J311 E312:I316">
    <cfRule type="notContainsBlanks" dxfId="92" priority="39">
      <formula>LEN(TRIM(E267))&gt;0</formula>
    </cfRule>
  </conditionalFormatting>
  <conditionalFormatting sqref="S267:X311 S312:W316">
    <cfRule type="notContainsBlanks" dxfId="91" priority="38">
      <formula>LEN(TRIM(S267))&gt;0</formula>
    </cfRule>
  </conditionalFormatting>
  <conditionalFormatting sqref="E331:J375 E376:I380">
    <cfRule type="notContainsBlanks" dxfId="90" priority="37">
      <formula>LEN(TRIM(E331))&gt;0</formula>
    </cfRule>
  </conditionalFormatting>
  <conditionalFormatting sqref="S331:X375 S376:W380">
    <cfRule type="notContainsBlanks" dxfId="89" priority="36">
      <formula>LEN(TRIM(S331))&gt;0</formula>
    </cfRule>
  </conditionalFormatting>
  <conditionalFormatting sqref="AU11:AZ60">
    <cfRule type="notContainsBlanks" dxfId="88" priority="35">
      <formula>LEN(TRIM(AU11))&gt;0</formula>
    </cfRule>
  </conditionalFormatting>
  <conditionalFormatting sqref="BI11:BN60">
    <cfRule type="notContainsBlanks" dxfId="87" priority="34">
      <formula>LEN(TRIM(BI11))&gt;0</formula>
    </cfRule>
  </conditionalFormatting>
  <conditionalFormatting sqref="AU75:AZ124">
    <cfRule type="notContainsBlanks" dxfId="86" priority="33">
      <formula>LEN(TRIM(AU75))&gt;0</formula>
    </cfRule>
  </conditionalFormatting>
  <conditionalFormatting sqref="BI75:BN124">
    <cfRule type="notContainsBlanks" dxfId="85" priority="32">
      <formula>LEN(TRIM(BI75))&gt;0</formula>
    </cfRule>
  </conditionalFormatting>
  <conditionalFormatting sqref="AU139:AZ188">
    <cfRule type="notContainsBlanks" dxfId="84" priority="31">
      <formula>LEN(TRIM(AU139))&gt;0</formula>
    </cfRule>
  </conditionalFormatting>
  <conditionalFormatting sqref="BI139:BN188">
    <cfRule type="notContainsBlanks" dxfId="83" priority="30">
      <formula>LEN(TRIM(BI139))&gt;0</formula>
    </cfRule>
  </conditionalFormatting>
  <conditionalFormatting sqref="AU203:AZ252">
    <cfRule type="notContainsBlanks" dxfId="82" priority="29">
      <formula>LEN(TRIM(AU203))&gt;0</formula>
    </cfRule>
  </conditionalFormatting>
  <conditionalFormatting sqref="BI203:BN252">
    <cfRule type="notContainsBlanks" dxfId="81" priority="28">
      <formula>LEN(TRIM(BI203))&gt;0</formula>
    </cfRule>
  </conditionalFormatting>
  <conditionalFormatting sqref="AU267:AZ316">
    <cfRule type="notContainsBlanks" dxfId="80" priority="27">
      <formula>LEN(TRIM(AU267))&gt;0</formula>
    </cfRule>
  </conditionalFormatting>
  <conditionalFormatting sqref="BI267:BN316">
    <cfRule type="notContainsBlanks" dxfId="79" priority="26">
      <formula>LEN(TRIM(BI267))&gt;0</formula>
    </cfRule>
  </conditionalFormatting>
  <conditionalFormatting sqref="AU331:AZ380">
    <cfRule type="notContainsBlanks" dxfId="78" priority="25">
      <formula>LEN(TRIM(AU331))&gt;0</formula>
    </cfRule>
  </conditionalFormatting>
  <conditionalFormatting sqref="BI331:BN380">
    <cfRule type="notContainsBlanks" dxfId="77" priority="24">
      <formula>LEN(TRIM(BI331))&gt;0</formula>
    </cfRule>
  </conditionalFormatting>
  <conditionalFormatting sqref="AG75:AG124">
    <cfRule type="notContainsBlanks" dxfId="76" priority="23">
      <formula>LEN(TRIM(AG75))&gt;0</formula>
    </cfRule>
  </conditionalFormatting>
  <conditionalFormatting sqref="AG139:AG188">
    <cfRule type="notContainsBlanks" dxfId="75" priority="22">
      <formula>LEN(TRIM(AG139))&gt;0</formula>
    </cfRule>
  </conditionalFormatting>
  <conditionalFormatting sqref="AG203:AG252">
    <cfRule type="notContainsBlanks" dxfId="74" priority="21">
      <formula>LEN(TRIM(AG203))&gt;0</formula>
    </cfRule>
  </conditionalFormatting>
  <conditionalFormatting sqref="AG267:AG316">
    <cfRule type="notContainsBlanks" dxfId="73" priority="20">
      <formula>LEN(TRIM(AG267))&gt;0</formula>
    </cfRule>
  </conditionalFormatting>
  <conditionalFormatting sqref="AG331:AG380">
    <cfRule type="notContainsBlanks" dxfId="72" priority="19">
      <formula>LEN(TRIM(AG331))&gt;0</formula>
    </cfRule>
  </conditionalFormatting>
  <conditionalFormatting sqref="BW11:BW60">
    <cfRule type="notContainsBlanks" dxfId="71" priority="18">
      <formula>LEN(TRIM(BW11))&gt;0</formula>
    </cfRule>
  </conditionalFormatting>
  <conditionalFormatting sqref="BW75:BW124">
    <cfRule type="notContainsBlanks" dxfId="70" priority="17">
      <formula>LEN(TRIM(BW75))&gt;0</formula>
    </cfRule>
  </conditionalFormatting>
  <conditionalFormatting sqref="BW139:BW188">
    <cfRule type="notContainsBlanks" dxfId="69" priority="16">
      <formula>LEN(TRIM(BW139))&gt;0</formula>
    </cfRule>
  </conditionalFormatting>
  <conditionalFormatting sqref="BW203:BW252">
    <cfRule type="notContainsBlanks" dxfId="68" priority="15">
      <formula>LEN(TRIM(BW203))&gt;0</formula>
    </cfRule>
  </conditionalFormatting>
  <conditionalFormatting sqref="BW267:BW316">
    <cfRule type="notContainsBlanks" dxfId="67" priority="14">
      <formula>LEN(TRIM(BW267))&gt;0</formula>
    </cfRule>
  </conditionalFormatting>
  <conditionalFormatting sqref="BW331:BW380">
    <cfRule type="notContainsBlanks" dxfId="66" priority="13">
      <formula>LEN(TRIM(BW331))&gt;0</formula>
    </cfRule>
  </conditionalFormatting>
  <conditionalFormatting sqref="J120:J124">
    <cfRule type="notContainsBlanks" dxfId="65" priority="12">
      <formula>LEN(TRIM(J120))&gt;0</formula>
    </cfRule>
  </conditionalFormatting>
  <conditionalFormatting sqref="X120:X124">
    <cfRule type="notContainsBlanks" dxfId="64" priority="11">
      <formula>LEN(TRIM(X120))&gt;0</formula>
    </cfRule>
  </conditionalFormatting>
  <conditionalFormatting sqref="J184:J188">
    <cfRule type="notContainsBlanks" dxfId="63" priority="10">
      <formula>LEN(TRIM(J184))&gt;0</formula>
    </cfRule>
  </conditionalFormatting>
  <conditionalFormatting sqref="X184:X188">
    <cfRule type="notContainsBlanks" dxfId="62" priority="9">
      <formula>LEN(TRIM(X184))&gt;0</formula>
    </cfRule>
  </conditionalFormatting>
  <conditionalFormatting sqref="J248:J252">
    <cfRule type="notContainsBlanks" dxfId="61" priority="8">
      <formula>LEN(TRIM(J248))&gt;0</formula>
    </cfRule>
  </conditionalFormatting>
  <conditionalFormatting sqref="X248:X252">
    <cfRule type="notContainsBlanks" dxfId="60" priority="7">
      <formula>LEN(TRIM(X248))&gt;0</formula>
    </cfRule>
  </conditionalFormatting>
  <conditionalFormatting sqref="J312:J316">
    <cfRule type="notContainsBlanks" dxfId="59" priority="6">
      <formula>LEN(TRIM(J312))&gt;0</formula>
    </cfRule>
  </conditionalFormatting>
  <conditionalFormatting sqref="X312:X316">
    <cfRule type="notContainsBlanks" dxfId="58" priority="5">
      <formula>LEN(TRIM(X312))&gt;0</formula>
    </cfRule>
  </conditionalFormatting>
  <conditionalFormatting sqref="J376:J380">
    <cfRule type="notContainsBlanks" dxfId="57" priority="4">
      <formula>LEN(TRIM(J376))&gt;0</formula>
    </cfRule>
  </conditionalFormatting>
  <conditionalFormatting sqref="X376:X380">
    <cfRule type="notContainsBlanks" dxfId="56" priority="3">
      <formula>LEN(TRIM(X376))&gt;0</formula>
    </cfRule>
  </conditionalFormatting>
  <conditionalFormatting sqref="CY331:DL380">
    <cfRule type="cellIs" dxfId="55" priority="1" operator="equal">
      <formula>0</formula>
    </cfRule>
  </conditionalFormatting>
  <dataValidations count="2">
    <dataValidation type="whole" operator="lessThanOrEqual" allowBlank="1" showInputMessage="1" showErrorMessage="1" sqref="CP394:CP443 CB394:CB443 AL394:AL443">
      <formula1>$J$10</formula1>
    </dataValidation>
    <dataValidation type="whole" operator="lessThanOrEqual" allowBlank="1" showInputMessage="1" showErrorMessage="1" sqref="Z139:Z175">
      <formula1>Z138</formula1>
    </dataValidation>
  </dataValidations>
  <hyperlinks>
    <hyperlink ref="AA2" location="HOME!A1" display="ð"/>
    <hyperlink ref="DJ2" location="HOME!A1" display="ð"/>
    <hyperlink ref="AA66" location="HOME!A1" display="ð"/>
    <hyperlink ref="BC66" location="HOME!A1" display="ð"/>
    <hyperlink ref="CV66" location="HOME!A1" display="ð"/>
    <hyperlink ref="DJ66" location="HOME!A1" display="ð"/>
    <hyperlink ref="M130" location="HOME!A1" display="ð"/>
    <hyperlink ref="AA130" location="HOME!A1" display="ð"/>
    <hyperlink ref="AO130" location="HOME!A1" display="ð"/>
    <hyperlink ref="CV130" location="HOME!A1" display="ð"/>
    <hyperlink ref="AO194" location="HOME!A1" display="ð"/>
    <hyperlink ref="CE194" location="HOME!A1" display="ð"/>
    <hyperlink ref="CV194" location="HOME!A1" display="ð"/>
    <hyperlink ref="M258" location="HOME!A1" display="ð"/>
    <hyperlink ref="AA258" location="HOME!A1" display="ð"/>
    <hyperlink ref="AO258" location="HOME!A1" display="ð"/>
    <hyperlink ref="M322" location="HOME!A1" display="ð"/>
    <hyperlink ref="AO322" location="HOME!A1" display="ð"/>
    <hyperlink ref="CV322" location="HOME!A1" display="ð"/>
    <hyperlink ref="DJ130" location="HOME!A1" display="ð"/>
    <hyperlink ref="DJ194" location="HOME!A1" display="ð"/>
    <hyperlink ref="DJ258" location="HOME!A1" display="ð"/>
    <hyperlink ref="M386" location="HOME!A1" display="ð"/>
    <hyperlink ref="AO386" location="HOME!A1" display="ð"/>
    <hyperlink ref="BC386" location="HOME!A1" display="ð"/>
    <hyperlink ref="BQ386" location="HOME!A1" display="ð"/>
    <hyperlink ref="CE386" location="HOME!A1" display="ð"/>
    <hyperlink ref="CV385" location="HOME!A1" display="ð"/>
    <hyperlink ref="AO2" location="HOME!A1" display="ð"/>
    <hyperlink ref="BC2" location="HOME!A1" display="ð"/>
    <hyperlink ref="BQ2" location="HOME!A1" display="ð"/>
    <hyperlink ref="CE2" location="HOME!A1" display="ð"/>
    <hyperlink ref="CV2" location="HOME!A1" display="ð"/>
    <hyperlink ref="M66" location="HOME!A1" display="ð"/>
    <hyperlink ref="BQ66" location="HOME!A1" display="ð"/>
    <hyperlink ref="CE66" location="HOME!A1" display="ð"/>
    <hyperlink ref="CV258" location="HOME!A1" display="ð"/>
    <hyperlink ref="AO66" location="HOME!A1" display="ð"/>
    <hyperlink ref="DJ2:DL5" location="MARK_LIST" display="BACK TO HOME"/>
    <hyperlink ref="AA386" location="HOME!A1" display="ð"/>
    <hyperlink ref="CE130" location="HOME!A1" display="ð"/>
    <hyperlink ref="BQ130" location="HOME!A1" display="ð"/>
    <hyperlink ref="BC130" location="HOME!A1" display="ð"/>
    <hyperlink ref="M194" location="HOME!A1" display="ð"/>
    <hyperlink ref="AA194" location="HOME!A1" display="ð"/>
    <hyperlink ref="BC194" location="HOME!A1" display="ð"/>
    <hyperlink ref="BQ194" location="HOME!A1" display="ð"/>
    <hyperlink ref="CE258" location="HOME!A1" display="ð"/>
    <hyperlink ref="BQ258" location="HOME!A1" display="ð"/>
    <hyperlink ref="BC258" location="HOME!A1" display="ð"/>
    <hyperlink ref="AA322" location="HOME!A1" display="ð"/>
    <hyperlink ref="BC322" location="HOME!A1" display="ð"/>
    <hyperlink ref="BQ322" location="HOME!A1" display="ð"/>
    <hyperlink ref="CE322" location="HOME!A1" display="ð"/>
  </hyperlinks>
  <printOptions horizontalCentered="1" verticalCentered="1"/>
  <pageMargins left="0.75" right="0.75" top="0" bottom="0" header="0.5" footer="0.5"/>
  <pageSetup paperSize="9" scale="74" orientation="portrait" blackAndWhite="1" verticalDpi="300" r:id="rId1"/>
  <headerFooter alignWithMargins="0"/>
  <rowBreaks count="6" manualBreakCount="6">
    <brk id="63" max="16383" man="1"/>
    <brk id="127" max="16383" man="1"/>
    <brk id="191" max="16383" man="1"/>
    <brk id="255" max="16383" man="1"/>
    <brk id="319" max="16383" man="1"/>
    <brk id="383" max="16383" man="1"/>
  </rowBreaks>
  <colBreaks count="7" manualBreakCount="7">
    <brk id="14" max="1048575" man="1"/>
    <brk id="28" max="1048575" man="1"/>
    <brk id="42" max="1048575" man="1"/>
    <brk id="56" max="1048575" man="1"/>
    <brk id="70" max="1048575" man="1"/>
    <brk id="84" max="1048575" man="1"/>
    <brk id="10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CR60"/>
  <sheetViews>
    <sheetView topLeftCell="BR23" workbookViewId="0">
      <selection activeCell="CF16" sqref="CF16"/>
    </sheetView>
  </sheetViews>
  <sheetFormatPr defaultRowHeight="12.75"/>
  <cols>
    <col min="1" max="1" width="8.42578125" style="239" bestFit="1" customWidth="1"/>
    <col min="2" max="2" width="13.42578125" style="239" bestFit="1" customWidth="1"/>
    <col min="3" max="3" width="9.140625" style="239"/>
    <col min="4" max="4" width="20.140625" style="239" bestFit="1" customWidth="1"/>
    <col min="5" max="5" width="22.140625" style="239" bestFit="1" customWidth="1"/>
    <col min="6" max="6" width="20.42578125" style="239" bestFit="1" customWidth="1"/>
    <col min="7" max="7" width="12.42578125" style="239" bestFit="1" customWidth="1"/>
    <col min="8" max="8" width="18.140625" style="239" bestFit="1" customWidth="1"/>
    <col min="9" max="9" width="15.140625" style="239" bestFit="1" customWidth="1"/>
    <col min="10" max="10" width="18.42578125" style="239" bestFit="1" customWidth="1"/>
    <col min="11" max="11" width="24.42578125" style="239" bestFit="1" customWidth="1"/>
    <col min="12" max="12" width="9.140625" style="239"/>
    <col min="13" max="13" width="19.140625" style="239" bestFit="1" customWidth="1"/>
    <col min="14" max="14" width="9.140625" style="239"/>
    <col min="15" max="15" width="20.140625" style="239" bestFit="1" customWidth="1"/>
    <col min="16" max="16" width="19.5703125" style="239" bestFit="1" customWidth="1"/>
    <col min="17" max="20" width="9.140625" style="239"/>
    <col min="21" max="21" width="19.7109375" style="239" bestFit="1" customWidth="1"/>
    <col min="22" max="22" width="17.7109375" style="239" bestFit="1" customWidth="1"/>
    <col min="23" max="23" width="9.140625" style="239"/>
    <col min="24" max="24" width="18.85546875" style="239" bestFit="1" customWidth="1"/>
    <col min="25" max="25" width="24.7109375" style="239" bestFit="1" customWidth="1"/>
    <col min="26" max="26" width="19.85546875" style="239" bestFit="1" customWidth="1"/>
    <col min="27" max="27" width="23.85546875" style="239" bestFit="1" customWidth="1"/>
    <col min="28" max="28" width="16" style="239" bestFit="1" customWidth="1"/>
    <col min="29" max="30" width="9.140625" style="239"/>
    <col min="31" max="31" width="29.140625" style="239" bestFit="1" customWidth="1"/>
    <col min="32" max="32" width="9.140625" style="239"/>
    <col min="33" max="33" width="19.42578125" style="239" bestFit="1" customWidth="1"/>
    <col min="34" max="34" width="19.7109375" style="239" bestFit="1" customWidth="1"/>
    <col min="35" max="35" width="9.140625" style="239"/>
    <col min="36" max="36" width="15.42578125" style="239" customWidth="1"/>
    <col min="37" max="40" width="9.140625" style="239"/>
    <col min="41" max="41" width="16.28515625" style="239" bestFit="1" customWidth="1"/>
    <col min="42" max="42" width="16.28515625" style="239" customWidth="1"/>
    <col min="43" max="47" width="9.140625" style="239"/>
    <col min="48" max="48" width="16.140625" style="239" bestFit="1" customWidth="1"/>
    <col min="49" max="49" width="13.5703125" style="239" bestFit="1" customWidth="1"/>
    <col min="50" max="50" width="21.42578125" style="239" bestFit="1" customWidth="1"/>
    <col min="51" max="51" width="25" style="239" bestFit="1" customWidth="1"/>
    <col min="52" max="52" width="7.42578125" style="242" bestFit="1" customWidth="1"/>
    <col min="53" max="53" width="9.140625" style="239"/>
    <col min="54" max="61" width="9.140625" style="242"/>
    <col min="62" max="16384" width="9.140625" style="239"/>
  </cols>
  <sheetData>
    <row r="1" spans="1:96">
      <c r="B1" s="239" t="s">
        <v>53</v>
      </c>
      <c r="AZ1" s="861" t="s">
        <v>947</v>
      </c>
      <c r="BA1" s="861" t="s">
        <v>129</v>
      </c>
      <c r="BB1" s="861" t="s">
        <v>869</v>
      </c>
      <c r="BC1" s="861" t="str">
        <f>HOME!B15</f>
        <v>ENGLISH</v>
      </c>
      <c r="BD1" s="861"/>
      <c r="BE1" s="861"/>
      <c r="BF1" s="861"/>
      <c r="BG1" s="861"/>
      <c r="BH1" s="861"/>
      <c r="BI1" s="861"/>
      <c r="BJ1" s="861" t="str">
        <f>HOME!B16</f>
        <v>HINDI</v>
      </c>
      <c r="BK1" s="861"/>
      <c r="BL1" s="861"/>
      <c r="BM1" s="861"/>
      <c r="BN1" s="861"/>
      <c r="BO1" s="861"/>
      <c r="BP1" s="861"/>
      <c r="BQ1" s="861" t="str">
        <f>HOME!B17</f>
        <v>TELUGU</v>
      </c>
      <c r="BR1" s="861"/>
      <c r="BS1" s="861"/>
      <c r="BT1" s="861"/>
      <c r="BU1" s="861"/>
      <c r="BV1" s="861"/>
      <c r="BW1" s="861"/>
      <c r="BX1" s="861" t="str">
        <f>HOME!B18</f>
        <v>MATHS</v>
      </c>
      <c r="BY1" s="861"/>
      <c r="BZ1" s="861"/>
      <c r="CA1" s="861"/>
      <c r="CB1" s="861"/>
      <c r="CC1" s="861"/>
      <c r="CD1" s="861"/>
      <c r="CE1" s="861" t="str">
        <f>HOME!B19</f>
        <v>SCIENCE</v>
      </c>
      <c r="CF1" s="861"/>
      <c r="CG1" s="861"/>
      <c r="CH1" s="861"/>
      <c r="CI1" s="861"/>
      <c r="CJ1" s="861"/>
      <c r="CK1" s="861"/>
      <c r="CL1" s="861" t="str">
        <f>HOME!B20</f>
        <v>SOCIAL STUDIES</v>
      </c>
      <c r="CM1" s="861"/>
      <c r="CN1" s="861"/>
      <c r="CO1" s="861"/>
      <c r="CP1" s="861"/>
      <c r="CQ1" s="861"/>
      <c r="CR1" s="861"/>
    </row>
    <row r="2" spans="1:96" ht="13.5">
      <c r="A2" s="233" t="s">
        <v>189</v>
      </c>
      <c r="B2" s="233" t="s">
        <v>207</v>
      </c>
      <c r="D2" s="240" t="s">
        <v>207</v>
      </c>
      <c r="E2" s="240" t="s">
        <v>208</v>
      </c>
      <c r="F2" s="240" t="s">
        <v>212</v>
      </c>
      <c r="G2" s="240" t="s">
        <v>209</v>
      </c>
      <c r="H2" s="240" t="s">
        <v>210</v>
      </c>
      <c r="I2" s="240" t="s">
        <v>211</v>
      </c>
      <c r="J2" s="240" t="s">
        <v>213</v>
      </c>
      <c r="K2" s="240" t="s">
        <v>214</v>
      </c>
      <c r="AZ2" s="861"/>
      <c r="BA2" s="861"/>
      <c r="BB2" s="861"/>
      <c r="BC2" s="241" t="s">
        <v>68</v>
      </c>
      <c r="BD2" s="241" t="s">
        <v>69</v>
      </c>
      <c r="BE2" s="241" t="s">
        <v>70</v>
      </c>
      <c r="BF2" s="241" t="s">
        <v>71</v>
      </c>
      <c r="BG2" s="241" t="s">
        <v>72</v>
      </c>
      <c r="BH2" s="241" t="s">
        <v>73</v>
      </c>
      <c r="BI2" s="241" t="s">
        <v>946</v>
      </c>
      <c r="BJ2" s="241" t="s">
        <v>68</v>
      </c>
      <c r="BK2" s="241" t="s">
        <v>69</v>
      </c>
      <c r="BL2" s="241" t="s">
        <v>70</v>
      </c>
      <c r="BM2" s="241" t="s">
        <v>71</v>
      </c>
      <c r="BN2" s="241" t="s">
        <v>72</v>
      </c>
      <c r="BO2" s="241" t="s">
        <v>73</v>
      </c>
      <c r="BP2" s="241" t="s">
        <v>946</v>
      </c>
      <c r="BQ2" s="241" t="s">
        <v>68</v>
      </c>
      <c r="BR2" s="241" t="s">
        <v>69</v>
      </c>
      <c r="BS2" s="241" t="s">
        <v>70</v>
      </c>
      <c r="BT2" s="241" t="s">
        <v>71</v>
      </c>
      <c r="BU2" s="241" t="s">
        <v>72</v>
      </c>
      <c r="BV2" s="241" t="s">
        <v>73</v>
      </c>
      <c r="BW2" s="241" t="s">
        <v>946</v>
      </c>
      <c r="BX2" s="241" t="s">
        <v>68</v>
      </c>
      <c r="BY2" s="241" t="s">
        <v>69</v>
      </c>
      <c r="BZ2" s="241" t="s">
        <v>70</v>
      </c>
      <c r="CA2" s="241" t="s">
        <v>71</v>
      </c>
      <c r="CB2" s="241" t="s">
        <v>72</v>
      </c>
      <c r="CC2" s="241" t="s">
        <v>73</v>
      </c>
      <c r="CD2" s="241" t="s">
        <v>946</v>
      </c>
      <c r="CE2" s="241" t="s">
        <v>68</v>
      </c>
      <c r="CF2" s="241" t="s">
        <v>69</v>
      </c>
      <c r="CG2" s="241" t="s">
        <v>70</v>
      </c>
      <c r="CH2" s="241" t="s">
        <v>71</v>
      </c>
      <c r="CI2" s="241" t="s">
        <v>72</v>
      </c>
      <c r="CJ2" s="241" t="s">
        <v>73</v>
      </c>
      <c r="CK2" s="241" t="s">
        <v>946</v>
      </c>
      <c r="CL2" s="241" t="s">
        <v>68</v>
      </c>
      <c r="CM2" s="241" t="s">
        <v>69</v>
      </c>
      <c r="CN2" s="241" t="s">
        <v>70</v>
      </c>
      <c r="CO2" s="241" t="s">
        <v>71</v>
      </c>
      <c r="CP2" s="241" t="s">
        <v>72</v>
      </c>
      <c r="CQ2" s="241" t="s">
        <v>73</v>
      </c>
      <c r="CR2" s="241" t="s">
        <v>946</v>
      </c>
    </row>
    <row r="3" spans="1:96" ht="13.5">
      <c r="A3" s="233" t="s">
        <v>190</v>
      </c>
      <c r="B3" s="233" t="s">
        <v>208</v>
      </c>
      <c r="D3" s="240" t="s">
        <v>218</v>
      </c>
      <c r="E3" s="240" t="s">
        <v>219</v>
      </c>
      <c r="F3" s="240" t="s">
        <v>220</v>
      </c>
      <c r="G3" s="240" t="s">
        <v>221</v>
      </c>
      <c r="H3" s="240" t="s">
        <v>222</v>
      </c>
      <c r="I3" s="240" t="s">
        <v>223</v>
      </c>
      <c r="J3" s="240" t="s">
        <v>224</v>
      </c>
      <c r="K3" s="240" t="s">
        <v>225</v>
      </c>
      <c r="AZ3" s="242">
        <f>'STUDENT PROFILE'!A7</f>
        <v>1</v>
      </c>
      <c r="BA3" s="239" t="str">
        <f>'STUDENT PROFILE'!C7</f>
        <v>Manish</v>
      </c>
      <c r="BB3" s="242">
        <f>'STUDENT PROFILE'!D7</f>
        <v>2723</v>
      </c>
      <c r="BC3" s="242">
        <f>'MARK LIST'!L11</f>
        <v>100</v>
      </c>
      <c r="BD3" s="242">
        <f>'MARK LIST'!Z11</f>
        <v>100</v>
      </c>
      <c r="BE3" s="242">
        <f>'MARK LIST'!AI11</f>
        <v>95</v>
      </c>
      <c r="BF3" s="242">
        <f>'MARK LIST'!BB11</f>
        <v>100</v>
      </c>
      <c r="BG3" s="242">
        <f>'MARK LIST'!BP11</f>
        <v>100</v>
      </c>
      <c r="BH3" s="242">
        <f>'MARK LIST'!BY11</f>
        <v>95</v>
      </c>
      <c r="BI3" s="242">
        <f>'MARK LIST'!CU11</f>
        <v>98</v>
      </c>
      <c r="BJ3" s="242">
        <f>'MARK LIST'!L75</f>
        <v>100</v>
      </c>
      <c r="BK3" s="242">
        <f>'MARK LIST'!Z75</f>
        <v>100</v>
      </c>
      <c r="BL3" s="242">
        <f>'MARK LIST'!AI75</f>
        <v>95</v>
      </c>
      <c r="BM3" s="242">
        <f>'MARK LIST'!BB75</f>
        <v>100</v>
      </c>
      <c r="BN3" s="242">
        <f>'MARK LIST'!BP75</f>
        <v>100</v>
      </c>
      <c r="BO3" s="242">
        <f>'MARK LIST'!BY75</f>
        <v>119</v>
      </c>
      <c r="BP3" s="242">
        <f>'MARK LIST'!CU75</f>
        <v>105</v>
      </c>
      <c r="BQ3" s="242">
        <f>'MARK LIST'!L139</f>
        <v>100</v>
      </c>
      <c r="BR3" s="242">
        <f>'MARK LIST'!Z139</f>
        <v>100</v>
      </c>
      <c r="BS3" s="242">
        <f>'MARK LIST'!AI139</f>
        <v>95</v>
      </c>
      <c r="BT3" s="242">
        <f>'MARK LIST'!BB139</f>
        <v>100</v>
      </c>
      <c r="BU3" s="242">
        <f>'MARK LIST'!BP139</f>
        <v>100</v>
      </c>
      <c r="BV3" s="242">
        <f>'MARK LIST'!BY139</f>
        <v>119</v>
      </c>
      <c r="BW3" s="242">
        <f>'MARK LIST'!CU139</f>
        <v>105</v>
      </c>
      <c r="BX3" s="242">
        <f>'MARK LIST'!L203</f>
        <v>80</v>
      </c>
      <c r="BY3" s="242">
        <f>'MARK LIST'!Z203</f>
        <v>100</v>
      </c>
      <c r="BZ3" s="242">
        <f>'MARK LIST'!AI203</f>
        <v>95</v>
      </c>
      <c r="CA3" s="242">
        <f>'MARK LIST'!BB203</f>
        <v>100</v>
      </c>
      <c r="CB3" s="242">
        <f>'MARK LIST'!BP203</f>
        <v>100</v>
      </c>
      <c r="CC3" s="242">
        <f>'MARK LIST'!BY203</f>
        <v>95</v>
      </c>
      <c r="CD3" s="242">
        <f>'MARK LIST'!CU203</f>
        <v>96</v>
      </c>
      <c r="CE3" s="242">
        <f>'MARK LIST'!L267</f>
        <v>100</v>
      </c>
      <c r="CF3" s="242">
        <f>'MARK LIST'!Z267</f>
        <v>100</v>
      </c>
      <c r="CG3" s="242">
        <f>'MARK LIST'!AI267</f>
        <v>95</v>
      </c>
      <c r="CH3" s="242">
        <f>'MARK LIST'!BB267</f>
        <v>100</v>
      </c>
      <c r="CI3" s="242">
        <f>'MARK LIST'!BP267</f>
        <v>100</v>
      </c>
      <c r="CJ3" s="242">
        <f>'MARK LIST'!BY267</f>
        <v>119</v>
      </c>
      <c r="CK3" s="242">
        <f>'MARK LIST'!CU267</f>
        <v>105</v>
      </c>
      <c r="CL3" s="242">
        <f>'MARK LIST'!L331</f>
        <v>100</v>
      </c>
      <c r="CM3" s="242">
        <f>'MARK LIST'!Z331</f>
        <v>100</v>
      </c>
      <c r="CN3" s="242">
        <f>'MARK LIST'!AI331</f>
        <v>95</v>
      </c>
      <c r="CO3" s="242">
        <f>'MARK LIST'!BB331</f>
        <v>100</v>
      </c>
      <c r="CP3" s="242" t="str">
        <f>'MARK LIST'!BP331</f>
        <v>ab</v>
      </c>
      <c r="CQ3" s="242">
        <f>'MARK LIST'!BY331</f>
        <v>95</v>
      </c>
      <c r="CR3" s="242">
        <f>'MARK LIST'!CU331</f>
        <v>88</v>
      </c>
    </row>
    <row r="4" spans="1:96" ht="13.5">
      <c r="A4" s="233" t="s">
        <v>191</v>
      </c>
      <c r="B4" s="233" t="s">
        <v>212</v>
      </c>
      <c r="D4" s="240" t="s">
        <v>882</v>
      </c>
      <c r="E4" s="240" t="s">
        <v>226</v>
      </c>
      <c r="F4" s="240" t="s">
        <v>227</v>
      </c>
      <c r="G4" s="240" t="s">
        <v>228</v>
      </c>
      <c r="H4" s="240" t="s">
        <v>229</v>
      </c>
      <c r="I4" s="240" t="s">
        <v>230</v>
      </c>
      <c r="J4" s="240" t="s">
        <v>231</v>
      </c>
      <c r="K4" s="240" t="s">
        <v>232</v>
      </c>
      <c r="AZ4" s="242">
        <f>'STUDENT PROFILE'!A8</f>
        <v>2</v>
      </c>
      <c r="BA4" s="239" t="str">
        <f>'STUDENT PROFILE'!C8</f>
        <v>Sunny Kumar</v>
      </c>
      <c r="BB4" s="242">
        <f>'STUDENT PROFILE'!D8</f>
        <v>2726</v>
      </c>
      <c r="BC4" s="242">
        <f>'MARK LIST'!L12</f>
        <v>100</v>
      </c>
      <c r="BD4" s="242">
        <f>'MARK LIST'!Z12</f>
        <v>100</v>
      </c>
      <c r="BE4" s="242">
        <f>'MARK LIST'!AI12</f>
        <v>95</v>
      </c>
      <c r="BF4" s="242">
        <f>'MARK LIST'!BB12</f>
        <v>100</v>
      </c>
      <c r="BG4" s="242">
        <f>'MARK LIST'!BP12</f>
        <v>100</v>
      </c>
      <c r="BH4" s="242">
        <f>'MARK LIST'!BY12</f>
        <v>95</v>
      </c>
      <c r="BI4" s="242">
        <f>'MARK LIST'!CU12</f>
        <v>98</v>
      </c>
      <c r="BJ4" s="242">
        <f>'MARK LIST'!L76</f>
        <v>100</v>
      </c>
      <c r="BK4" s="242">
        <f>'MARK LIST'!Z76</f>
        <v>100</v>
      </c>
      <c r="BL4" s="242">
        <f>'MARK LIST'!AI76</f>
        <v>95</v>
      </c>
      <c r="BM4" s="242">
        <f>'MARK LIST'!BB76</f>
        <v>100</v>
      </c>
      <c r="BN4" s="242">
        <f>'MARK LIST'!BP76</f>
        <v>100</v>
      </c>
      <c r="BO4" s="242">
        <f>'MARK LIST'!BY76</f>
        <v>119</v>
      </c>
      <c r="BP4" s="242">
        <f>'MARK LIST'!CU76</f>
        <v>105</v>
      </c>
      <c r="BQ4" s="242">
        <f>'MARK LIST'!L140</f>
        <v>100</v>
      </c>
      <c r="BR4" s="242">
        <f>'MARK LIST'!Z140</f>
        <v>100</v>
      </c>
      <c r="BS4" s="242">
        <f>'MARK LIST'!AI140</f>
        <v>95</v>
      </c>
      <c r="BT4" s="242">
        <f>'MARK LIST'!BB140</f>
        <v>100</v>
      </c>
      <c r="BU4" s="242">
        <f>'MARK LIST'!BP140</f>
        <v>100</v>
      </c>
      <c r="BV4" s="242">
        <f>'MARK LIST'!BY140</f>
        <v>106</v>
      </c>
      <c r="BW4" s="242">
        <f>'MARK LIST'!CU140</f>
        <v>101</v>
      </c>
      <c r="BX4" s="242">
        <f>'MARK LIST'!L204</f>
        <v>80</v>
      </c>
      <c r="BY4" s="242">
        <f>'MARK LIST'!Z204</f>
        <v>100</v>
      </c>
      <c r="BZ4" s="242">
        <f>'MARK LIST'!AI204</f>
        <v>95</v>
      </c>
      <c r="CA4" s="242">
        <f>'MARK LIST'!BB204</f>
        <v>100</v>
      </c>
      <c r="CB4" s="242">
        <f>'MARK LIST'!BP204</f>
        <v>100</v>
      </c>
      <c r="CC4" s="242">
        <f>'MARK LIST'!BY204</f>
        <v>95</v>
      </c>
      <c r="CD4" s="242">
        <f>'MARK LIST'!CU204</f>
        <v>96</v>
      </c>
      <c r="CE4" s="242">
        <f>'MARK LIST'!L268</f>
        <v>100</v>
      </c>
      <c r="CF4" s="242">
        <f>'MARK LIST'!Z268</f>
        <v>100</v>
      </c>
      <c r="CG4" s="242">
        <f>'MARK LIST'!AI268</f>
        <v>95</v>
      </c>
      <c r="CH4" s="242">
        <f>'MARK LIST'!BB268</f>
        <v>100</v>
      </c>
      <c r="CI4" s="242">
        <f>'MARK LIST'!BP268</f>
        <v>100</v>
      </c>
      <c r="CJ4" s="242">
        <f>'MARK LIST'!BY268</f>
        <v>119</v>
      </c>
      <c r="CK4" s="242">
        <f>'MARK LIST'!CU268</f>
        <v>105</v>
      </c>
      <c r="CL4" s="242">
        <f>'MARK LIST'!L332</f>
        <v>100</v>
      </c>
      <c r="CM4" s="242">
        <f>'MARK LIST'!Z332</f>
        <v>100</v>
      </c>
      <c r="CN4" s="242">
        <f>'MARK LIST'!AI332</f>
        <v>95</v>
      </c>
      <c r="CO4" s="242">
        <f>'MARK LIST'!BB332</f>
        <v>100</v>
      </c>
      <c r="CP4" s="242">
        <f>'MARK LIST'!BP332</f>
        <v>100</v>
      </c>
      <c r="CQ4" s="242">
        <f>'MARK LIST'!BY332</f>
        <v>95</v>
      </c>
      <c r="CR4" s="242">
        <f>'MARK LIST'!CU332</f>
        <v>98</v>
      </c>
    </row>
    <row r="5" spans="1:96" ht="13.5">
      <c r="A5" s="233" t="s">
        <v>192</v>
      </c>
      <c r="B5" s="233" t="s">
        <v>209</v>
      </c>
      <c r="D5" s="240" t="s">
        <v>233</v>
      </c>
      <c r="E5" s="240" t="s">
        <v>881</v>
      </c>
      <c r="F5" s="240" t="s">
        <v>234</v>
      </c>
      <c r="G5" s="240" t="s">
        <v>235</v>
      </c>
      <c r="H5" s="238"/>
      <c r="I5" s="240" t="s">
        <v>236</v>
      </c>
      <c r="J5" s="240" t="s">
        <v>237</v>
      </c>
      <c r="K5" s="240" t="s">
        <v>238</v>
      </c>
      <c r="AZ5" s="242">
        <f>'STUDENT PROFILE'!A9</f>
        <v>3</v>
      </c>
      <c r="BA5" s="239" t="str">
        <f>'STUDENT PROFILE'!C9</f>
        <v>Manish</v>
      </c>
      <c r="BB5" s="242">
        <f>'STUDENT PROFILE'!D9</f>
        <v>2730</v>
      </c>
      <c r="BC5" s="242">
        <f>'MARK LIST'!L13</f>
        <v>100</v>
      </c>
      <c r="BD5" s="242">
        <f>'MARK LIST'!Z13</f>
        <v>100</v>
      </c>
      <c r="BE5" s="242">
        <f>'MARK LIST'!AI13</f>
        <v>95</v>
      </c>
      <c r="BF5" s="242">
        <f>'MARK LIST'!BB13</f>
        <v>100</v>
      </c>
      <c r="BG5" s="242">
        <f>'MARK LIST'!BP13</f>
        <v>100</v>
      </c>
      <c r="BH5" s="242">
        <f>'MARK LIST'!BY13</f>
        <v>95</v>
      </c>
      <c r="BI5" s="242">
        <f>'MARK LIST'!CU13</f>
        <v>98</v>
      </c>
      <c r="BJ5" s="242">
        <f>'MARK LIST'!L77</f>
        <v>100</v>
      </c>
      <c r="BK5" s="242">
        <f>'MARK LIST'!Z77</f>
        <v>100</v>
      </c>
      <c r="BL5" s="242">
        <f>'MARK LIST'!AI77</f>
        <v>95</v>
      </c>
      <c r="BM5" s="242">
        <f>'MARK LIST'!BB77</f>
        <v>100</v>
      </c>
      <c r="BN5" s="242">
        <f>'MARK LIST'!BP77</f>
        <v>100</v>
      </c>
      <c r="BO5" s="242">
        <f>'MARK LIST'!BY77</f>
        <v>119</v>
      </c>
      <c r="BP5" s="242">
        <f>'MARK LIST'!CU77</f>
        <v>105</v>
      </c>
      <c r="BQ5" s="242">
        <f>'MARK LIST'!L141</f>
        <v>100</v>
      </c>
      <c r="BR5" s="242">
        <f>'MARK LIST'!Z141</f>
        <v>100</v>
      </c>
      <c r="BS5" s="242">
        <f>'MARK LIST'!AI141</f>
        <v>95</v>
      </c>
      <c r="BT5" s="242">
        <f>'MARK LIST'!BB141</f>
        <v>100</v>
      </c>
      <c r="BU5" s="242">
        <f>'MARK LIST'!BP141</f>
        <v>100</v>
      </c>
      <c r="BV5" s="242">
        <f>'MARK LIST'!BY141</f>
        <v>106</v>
      </c>
      <c r="BW5" s="242">
        <f>'MARK LIST'!CU141</f>
        <v>101</v>
      </c>
      <c r="BX5" s="242">
        <f>'MARK LIST'!L205</f>
        <v>80</v>
      </c>
      <c r="BY5" s="242">
        <f>'MARK LIST'!Z205</f>
        <v>100</v>
      </c>
      <c r="BZ5" s="242">
        <f>'MARK LIST'!AI205</f>
        <v>95</v>
      </c>
      <c r="CA5" s="242">
        <f>'MARK LIST'!BB205</f>
        <v>100</v>
      </c>
      <c r="CB5" s="242">
        <f>'MARK LIST'!BP205</f>
        <v>100</v>
      </c>
      <c r="CC5" s="242">
        <f>'MARK LIST'!BY205</f>
        <v>95</v>
      </c>
      <c r="CD5" s="242">
        <f>'MARK LIST'!CU205</f>
        <v>96</v>
      </c>
      <c r="CE5" s="242">
        <f>'MARK LIST'!L269</f>
        <v>100</v>
      </c>
      <c r="CF5" s="242">
        <f>'MARK LIST'!Z269</f>
        <v>100</v>
      </c>
      <c r="CG5" s="242">
        <f>'MARK LIST'!AI269</f>
        <v>95</v>
      </c>
      <c r="CH5" s="242">
        <f>'MARK LIST'!BB269</f>
        <v>100</v>
      </c>
      <c r="CI5" s="242">
        <f>'MARK LIST'!BP269</f>
        <v>100</v>
      </c>
      <c r="CJ5" s="242">
        <f>'MARK LIST'!BY269</f>
        <v>119</v>
      </c>
      <c r="CK5" s="242">
        <f>'MARK LIST'!CU269</f>
        <v>105</v>
      </c>
      <c r="CL5" s="242">
        <f>'MARK LIST'!L333</f>
        <v>100</v>
      </c>
      <c r="CM5" s="242">
        <f>'MARK LIST'!Z333</f>
        <v>100</v>
      </c>
      <c r="CN5" s="242">
        <f>'MARK LIST'!AI333</f>
        <v>95</v>
      </c>
      <c r="CO5" s="242">
        <f>'MARK LIST'!BB333</f>
        <v>100</v>
      </c>
      <c r="CP5" s="242">
        <f>'MARK LIST'!BP333</f>
        <v>100</v>
      </c>
      <c r="CQ5" s="242">
        <f>'MARK LIST'!BY333</f>
        <v>95</v>
      </c>
      <c r="CR5" s="242">
        <f>'MARK LIST'!CU333</f>
        <v>98</v>
      </c>
    </row>
    <row r="6" spans="1:96" ht="13.5">
      <c r="A6" s="233" t="s">
        <v>193</v>
      </c>
      <c r="B6" s="233" t="s">
        <v>210</v>
      </c>
      <c r="D6" s="238"/>
      <c r="E6" s="240" t="s">
        <v>239</v>
      </c>
      <c r="F6" s="240" t="s">
        <v>240</v>
      </c>
      <c r="G6" s="238"/>
      <c r="H6" s="238"/>
      <c r="I6" s="238"/>
      <c r="J6" s="240" t="s">
        <v>241</v>
      </c>
      <c r="K6" s="240" t="s">
        <v>242</v>
      </c>
      <c r="AZ6" s="242">
        <f>'STUDENT PROFILE'!A10</f>
        <v>4</v>
      </c>
      <c r="BA6" s="239" t="str">
        <f>'STUDENT PROFILE'!C10</f>
        <v>Sunil</v>
      </c>
      <c r="BB6" s="242">
        <f>'STUDENT PROFILE'!D10</f>
        <v>2731</v>
      </c>
      <c r="BC6" s="242">
        <f>'MARK LIST'!L14</f>
        <v>100</v>
      </c>
      <c r="BD6" s="242">
        <f>'MARK LIST'!Z14</f>
        <v>100</v>
      </c>
      <c r="BE6" s="242">
        <f>'MARK LIST'!AI14</f>
        <v>95</v>
      </c>
      <c r="BF6" s="242">
        <f>'MARK LIST'!BB14</f>
        <v>100</v>
      </c>
      <c r="BG6" s="242">
        <f>'MARK LIST'!BP14</f>
        <v>100</v>
      </c>
      <c r="BH6" s="242">
        <f>'MARK LIST'!BY14</f>
        <v>95</v>
      </c>
      <c r="BI6" s="242">
        <f>'MARK LIST'!CU14</f>
        <v>98</v>
      </c>
      <c r="BJ6" s="242">
        <f>'MARK LIST'!L78</f>
        <v>100</v>
      </c>
      <c r="BK6" s="242">
        <f>'MARK LIST'!Z78</f>
        <v>100</v>
      </c>
      <c r="BL6" s="242">
        <f>'MARK LIST'!AI78</f>
        <v>95</v>
      </c>
      <c r="BM6" s="242">
        <f>'MARK LIST'!BB78</f>
        <v>100</v>
      </c>
      <c r="BN6" s="242">
        <f>'MARK LIST'!BP78</f>
        <v>100</v>
      </c>
      <c r="BO6" s="242">
        <f>'MARK LIST'!BY78</f>
        <v>119</v>
      </c>
      <c r="BP6" s="242">
        <f>'MARK LIST'!CU78</f>
        <v>105</v>
      </c>
      <c r="BQ6" s="242">
        <f>'MARK LIST'!L142</f>
        <v>100</v>
      </c>
      <c r="BR6" s="242">
        <f>'MARK LIST'!Z142</f>
        <v>100</v>
      </c>
      <c r="BS6" s="242">
        <f>'MARK LIST'!AI142</f>
        <v>95</v>
      </c>
      <c r="BT6" s="242">
        <f>'MARK LIST'!BB142</f>
        <v>100</v>
      </c>
      <c r="BU6" s="242">
        <f>'MARK LIST'!BP142</f>
        <v>100</v>
      </c>
      <c r="BV6" s="242">
        <f>'MARK LIST'!BY142</f>
        <v>106</v>
      </c>
      <c r="BW6" s="242">
        <f>'MARK LIST'!CU142</f>
        <v>101</v>
      </c>
      <c r="BX6" s="242">
        <f>'MARK LIST'!L206</f>
        <v>80</v>
      </c>
      <c r="BY6" s="242">
        <f>'MARK LIST'!Z206</f>
        <v>100</v>
      </c>
      <c r="BZ6" s="242">
        <f>'MARK LIST'!AI206</f>
        <v>95</v>
      </c>
      <c r="CA6" s="242">
        <f>'MARK LIST'!BB206</f>
        <v>100</v>
      </c>
      <c r="CB6" s="242">
        <f>'MARK LIST'!BP206</f>
        <v>100</v>
      </c>
      <c r="CC6" s="242">
        <f>'MARK LIST'!BY206</f>
        <v>95</v>
      </c>
      <c r="CD6" s="242">
        <f>'MARK LIST'!CU206</f>
        <v>96</v>
      </c>
      <c r="CE6" s="242">
        <f>'MARK LIST'!L270</f>
        <v>100</v>
      </c>
      <c r="CF6" s="242">
        <f>'MARK LIST'!Z270</f>
        <v>100</v>
      </c>
      <c r="CG6" s="242">
        <f>'MARK LIST'!AI270</f>
        <v>95</v>
      </c>
      <c r="CH6" s="242">
        <f>'MARK LIST'!BB270</f>
        <v>100</v>
      </c>
      <c r="CI6" s="242">
        <f>'MARK LIST'!BP270</f>
        <v>100</v>
      </c>
      <c r="CJ6" s="242">
        <f>'MARK LIST'!BY270</f>
        <v>119</v>
      </c>
      <c r="CK6" s="242">
        <f>'MARK LIST'!CU270</f>
        <v>105</v>
      </c>
      <c r="CL6" s="242">
        <f>'MARK LIST'!L334</f>
        <v>100</v>
      </c>
      <c r="CM6" s="242">
        <f>'MARK LIST'!Z334</f>
        <v>100</v>
      </c>
      <c r="CN6" s="242">
        <f>'MARK LIST'!AI334</f>
        <v>95</v>
      </c>
      <c r="CO6" s="242">
        <f>'MARK LIST'!BB334</f>
        <v>100</v>
      </c>
      <c r="CP6" s="242">
        <f>'MARK LIST'!BP334</f>
        <v>100</v>
      </c>
      <c r="CQ6" s="242">
        <f>'MARK LIST'!BY334</f>
        <v>95</v>
      </c>
      <c r="CR6" s="242">
        <f>'MARK LIST'!CU334</f>
        <v>98</v>
      </c>
    </row>
    <row r="7" spans="1:96" ht="13.5">
      <c r="A7" s="233" t="s">
        <v>194</v>
      </c>
      <c r="B7" s="233" t="s">
        <v>211</v>
      </c>
      <c r="D7" s="238"/>
      <c r="E7" s="238"/>
      <c r="F7" s="240" t="s">
        <v>243</v>
      </c>
      <c r="G7" s="238"/>
      <c r="H7" s="238"/>
      <c r="I7" s="238"/>
      <c r="J7" s="240" t="s">
        <v>244</v>
      </c>
      <c r="K7" s="240" t="s">
        <v>245</v>
      </c>
      <c r="AZ7" s="242">
        <f>'STUDENT PROFILE'!A11</f>
        <v>5</v>
      </c>
      <c r="BA7" s="239" t="str">
        <f>'STUDENT PROFILE'!C11</f>
        <v>Jaibeer</v>
      </c>
      <c r="BB7" s="242">
        <f>'STUDENT PROFILE'!D11</f>
        <v>2732</v>
      </c>
      <c r="BC7" s="242">
        <f>'MARK LIST'!L15</f>
        <v>100</v>
      </c>
      <c r="BD7" s="242">
        <f>'MARK LIST'!Z15</f>
        <v>100</v>
      </c>
      <c r="BE7" s="242">
        <f>'MARK LIST'!AI15</f>
        <v>95</v>
      </c>
      <c r="BF7" s="242">
        <f>'MARK LIST'!BB15</f>
        <v>100</v>
      </c>
      <c r="BG7" s="242">
        <f>'MARK LIST'!BP15</f>
        <v>100</v>
      </c>
      <c r="BH7" s="242">
        <f>'MARK LIST'!BY15</f>
        <v>95</v>
      </c>
      <c r="BI7" s="242">
        <f>'MARK LIST'!CU15</f>
        <v>98</v>
      </c>
      <c r="BJ7" s="242">
        <f>'MARK LIST'!L79</f>
        <v>100</v>
      </c>
      <c r="BK7" s="242">
        <f>'MARK LIST'!Z79</f>
        <v>100</v>
      </c>
      <c r="BL7" s="242">
        <f>'MARK LIST'!AI79</f>
        <v>95</v>
      </c>
      <c r="BM7" s="242">
        <f>'MARK LIST'!BB79</f>
        <v>100</v>
      </c>
      <c r="BN7" s="242">
        <f>'MARK LIST'!BP79</f>
        <v>100</v>
      </c>
      <c r="BO7" s="242">
        <f>'MARK LIST'!BY79</f>
        <v>119</v>
      </c>
      <c r="BP7" s="242">
        <f>'MARK LIST'!CU79</f>
        <v>105</v>
      </c>
      <c r="BQ7" s="242">
        <f>'MARK LIST'!L143</f>
        <v>100</v>
      </c>
      <c r="BR7" s="242">
        <f>'MARK LIST'!Z143</f>
        <v>100</v>
      </c>
      <c r="BS7" s="242">
        <f>'MARK LIST'!AI143</f>
        <v>95</v>
      </c>
      <c r="BT7" s="242">
        <f>'MARK LIST'!BB143</f>
        <v>100</v>
      </c>
      <c r="BU7" s="242">
        <f>'MARK LIST'!BP143</f>
        <v>100</v>
      </c>
      <c r="BV7" s="242">
        <f>'MARK LIST'!BY143</f>
        <v>106</v>
      </c>
      <c r="BW7" s="242">
        <f>'MARK LIST'!CU143</f>
        <v>101</v>
      </c>
      <c r="BX7" s="242">
        <f>'MARK LIST'!L207</f>
        <v>80</v>
      </c>
      <c r="BY7" s="242">
        <f>'MARK LIST'!Z207</f>
        <v>100</v>
      </c>
      <c r="BZ7" s="242">
        <f>'MARK LIST'!AI207</f>
        <v>95</v>
      </c>
      <c r="CA7" s="242">
        <f>'MARK LIST'!BB207</f>
        <v>100</v>
      </c>
      <c r="CB7" s="242">
        <f>'MARK LIST'!BP207</f>
        <v>100</v>
      </c>
      <c r="CC7" s="242">
        <f>'MARK LIST'!BY207</f>
        <v>95</v>
      </c>
      <c r="CD7" s="242">
        <f>'MARK LIST'!CU207</f>
        <v>96</v>
      </c>
      <c r="CE7" s="242">
        <f>'MARK LIST'!L271</f>
        <v>100</v>
      </c>
      <c r="CF7" s="242">
        <f>'MARK LIST'!Z271</f>
        <v>100</v>
      </c>
      <c r="CG7" s="242">
        <f>'MARK LIST'!AI271</f>
        <v>95</v>
      </c>
      <c r="CH7" s="242">
        <f>'MARK LIST'!BB271</f>
        <v>100</v>
      </c>
      <c r="CI7" s="242">
        <f>'MARK LIST'!BP271</f>
        <v>100</v>
      </c>
      <c r="CJ7" s="242">
        <f>'MARK LIST'!BY271</f>
        <v>119</v>
      </c>
      <c r="CK7" s="242">
        <f>'MARK LIST'!CU271</f>
        <v>105</v>
      </c>
      <c r="CL7" s="242">
        <f>'MARK LIST'!L335</f>
        <v>100</v>
      </c>
      <c r="CM7" s="242">
        <f>'MARK LIST'!Z335</f>
        <v>100</v>
      </c>
      <c r="CN7" s="242">
        <f>'MARK LIST'!AI335</f>
        <v>95</v>
      </c>
      <c r="CO7" s="242">
        <f>'MARK LIST'!BB335</f>
        <v>100</v>
      </c>
      <c r="CP7" s="242">
        <f>'MARK LIST'!BP335</f>
        <v>100</v>
      </c>
      <c r="CQ7" s="242">
        <f>'MARK LIST'!BY335</f>
        <v>95</v>
      </c>
      <c r="CR7" s="242">
        <f>'MARK LIST'!CU335</f>
        <v>98</v>
      </c>
    </row>
    <row r="8" spans="1:96" ht="13.5">
      <c r="A8" s="233" t="s">
        <v>195</v>
      </c>
      <c r="B8" s="233" t="s">
        <v>213</v>
      </c>
      <c r="D8" s="238"/>
      <c r="E8" s="238"/>
      <c r="F8" s="240" t="s">
        <v>246</v>
      </c>
      <c r="G8" s="238"/>
      <c r="H8" s="238"/>
      <c r="I8" s="238"/>
      <c r="J8" s="238"/>
      <c r="K8" s="240" t="s">
        <v>247</v>
      </c>
      <c r="AZ8" s="242">
        <f>'STUDENT PROFILE'!A12</f>
        <v>6</v>
      </c>
      <c r="BA8" s="239" t="str">
        <f>'STUDENT PROFILE'!C12</f>
        <v>Nitish Kumar</v>
      </c>
      <c r="BB8" s="242">
        <f>'STUDENT PROFILE'!D12</f>
        <v>2734</v>
      </c>
      <c r="BC8" s="242">
        <f>'MARK LIST'!L16</f>
        <v>87</v>
      </c>
      <c r="BD8" s="242">
        <f>'MARK LIST'!Z16</f>
        <v>87</v>
      </c>
      <c r="BE8" s="242">
        <f>'MARK LIST'!AI16</f>
        <v>90</v>
      </c>
      <c r="BF8" s="242">
        <f>'MARK LIST'!BB16</f>
        <v>87</v>
      </c>
      <c r="BG8" s="242">
        <f>'MARK LIST'!BP16</f>
        <v>87</v>
      </c>
      <c r="BH8" s="242">
        <f>'MARK LIST'!BY16</f>
        <v>90</v>
      </c>
      <c r="BI8" s="242">
        <f>'MARK LIST'!CU16</f>
        <v>89</v>
      </c>
      <c r="BJ8" s="242">
        <f>'MARK LIST'!L80</f>
        <v>87</v>
      </c>
      <c r="BK8" s="242">
        <f>'MARK LIST'!Z80</f>
        <v>87</v>
      </c>
      <c r="BL8" s="242">
        <f>'MARK LIST'!AI80</f>
        <v>90</v>
      </c>
      <c r="BM8" s="242">
        <f>'MARK LIST'!BB80</f>
        <v>87</v>
      </c>
      <c r="BN8" s="242">
        <f>'MARK LIST'!BP80</f>
        <v>87</v>
      </c>
      <c r="BO8" s="242">
        <f>'MARK LIST'!BY80</f>
        <v>113</v>
      </c>
      <c r="BP8" s="242">
        <f>'MARK LIST'!CU80</f>
        <v>96</v>
      </c>
      <c r="BQ8" s="242">
        <f>'MARK LIST'!L144</f>
        <v>87</v>
      </c>
      <c r="BR8" s="242">
        <f>'MARK LIST'!Z144</f>
        <v>87</v>
      </c>
      <c r="BS8" s="242">
        <f>'MARK LIST'!AI144</f>
        <v>90</v>
      </c>
      <c r="BT8" s="242">
        <f>'MARK LIST'!BB144</f>
        <v>87</v>
      </c>
      <c r="BU8" s="242">
        <f>'MARK LIST'!BP144</f>
        <v>87</v>
      </c>
      <c r="BV8" s="242">
        <f>'MARK LIST'!BY144</f>
        <v>100</v>
      </c>
      <c r="BW8" s="242">
        <f>'MARK LIST'!CU144</f>
        <v>92</v>
      </c>
      <c r="BX8" s="242">
        <f>'MARK LIST'!L208</f>
        <v>69</v>
      </c>
      <c r="BY8" s="242">
        <f>'MARK LIST'!Z208</f>
        <v>87</v>
      </c>
      <c r="BZ8" s="242">
        <f>'MARK LIST'!AI208</f>
        <v>90</v>
      </c>
      <c r="CA8" s="242">
        <f>'MARK LIST'!BB208</f>
        <v>87</v>
      </c>
      <c r="CB8" s="242">
        <f>'MARK LIST'!BP208</f>
        <v>87</v>
      </c>
      <c r="CC8" s="242">
        <f>'MARK LIST'!BY208</f>
        <v>90</v>
      </c>
      <c r="CD8" s="242">
        <f>'MARK LIST'!CU208</f>
        <v>87</v>
      </c>
      <c r="CE8" s="242">
        <f>'MARK LIST'!L272</f>
        <v>87</v>
      </c>
      <c r="CF8" s="242">
        <f>'MARK LIST'!Z272</f>
        <v>87</v>
      </c>
      <c r="CG8" s="242">
        <f>'MARK LIST'!AI272</f>
        <v>90</v>
      </c>
      <c r="CH8" s="242">
        <f>'MARK LIST'!BB272</f>
        <v>87</v>
      </c>
      <c r="CI8" s="242">
        <f>'MARK LIST'!BP272</f>
        <v>87</v>
      </c>
      <c r="CJ8" s="242">
        <f>'MARK LIST'!BY272</f>
        <v>113</v>
      </c>
      <c r="CK8" s="242">
        <f>'MARK LIST'!CU272</f>
        <v>96</v>
      </c>
      <c r="CL8" s="242">
        <f>'MARK LIST'!L336</f>
        <v>87</v>
      </c>
      <c r="CM8" s="242">
        <f>'MARK LIST'!Z336</f>
        <v>87</v>
      </c>
      <c r="CN8" s="242">
        <f>'MARK LIST'!AI336</f>
        <v>90</v>
      </c>
      <c r="CO8" s="242">
        <f>'MARK LIST'!BB336</f>
        <v>87</v>
      </c>
      <c r="CP8" s="242">
        <f>'MARK LIST'!BP336</f>
        <v>87</v>
      </c>
      <c r="CQ8" s="242">
        <f>'MARK LIST'!BY336</f>
        <v>90</v>
      </c>
      <c r="CR8" s="242">
        <f>'MARK LIST'!CU336</f>
        <v>89</v>
      </c>
    </row>
    <row r="9" spans="1:96" ht="13.5">
      <c r="A9" s="233" t="s">
        <v>196</v>
      </c>
      <c r="B9" s="233" t="s">
        <v>214</v>
      </c>
      <c r="D9" s="238"/>
      <c r="E9" s="238"/>
      <c r="F9" s="234" t="s">
        <v>248</v>
      </c>
      <c r="G9" s="238"/>
      <c r="H9" s="238"/>
      <c r="I9" s="238"/>
      <c r="J9" s="238"/>
      <c r="K9" s="240" t="s">
        <v>249</v>
      </c>
      <c r="AO9" s="239" t="s">
        <v>866</v>
      </c>
      <c r="AZ9" s="242">
        <f>'STUDENT PROFILE'!A13</f>
        <v>7</v>
      </c>
      <c r="BA9" s="239" t="str">
        <f>'STUDENT PROFILE'!C13</f>
        <v>Ramakant</v>
      </c>
      <c r="BB9" s="242">
        <f>'STUDENT PROFILE'!D13</f>
        <v>2735</v>
      </c>
      <c r="BC9" s="242">
        <f>'MARK LIST'!L17</f>
        <v>87</v>
      </c>
      <c r="BD9" s="242">
        <f>'MARK LIST'!Z17</f>
        <v>87</v>
      </c>
      <c r="BE9" s="242">
        <f>'MARK LIST'!AI17</f>
        <v>90</v>
      </c>
      <c r="BF9" s="242">
        <f>'MARK LIST'!BB17</f>
        <v>87</v>
      </c>
      <c r="BG9" s="242">
        <f>'MARK LIST'!BP17</f>
        <v>87</v>
      </c>
      <c r="BH9" s="242">
        <f>'MARK LIST'!BY17</f>
        <v>90</v>
      </c>
      <c r="BI9" s="242">
        <f>'MARK LIST'!CU17</f>
        <v>89</v>
      </c>
      <c r="BJ9" s="242">
        <f>'MARK LIST'!L81</f>
        <v>87</v>
      </c>
      <c r="BK9" s="242">
        <f>'MARK LIST'!Z81</f>
        <v>87</v>
      </c>
      <c r="BL9" s="242">
        <f>'MARK LIST'!AI81</f>
        <v>90</v>
      </c>
      <c r="BM9" s="242">
        <f>'MARK LIST'!BB81</f>
        <v>87</v>
      </c>
      <c r="BN9" s="242">
        <f>'MARK LIST'!BP81</f>
        <v>87</v>
      </c>
      <c r="BO9" s="242">
        <f>'MARK LIST'!BY81</f>
        <v>113</v>
      </c>
      <c r="BP9" s="242">
        <f>'MARK LIST'!CU81</f>
        <v>96</v>
      </c>
      <c r="BQ9" s="242">
        <f>'MARK LIST'!L145</f>
        <v>87</v>
      </c>
      <c r="BR9" s="242">
        <f>'MARK LIST'!Z145</f>
        <v>87</v>
      </c>
      <c r="BS9" s="242">
        <f>'MARK LIST'!AI145</f>
        <v>90</v>
      </c>
      <c r="BT9" s="242">
        <f>'MARK LIST'!BB145</f>
        <v>87</v>
      </c>
      <c r="BU9" s="242">
        <f>'MARK LIST'!BP145</f>
        <v>87</v>
      </c>
      <c r="BV9" s="242">
        <f>'MARK LIST'!BY145</f>
        <v>100</v>
      </c>
      <c r="BW9" s="242">
        <f>'MARK LIST'!CU145</f>
        <v>92</v>
      </c>
      <c r="BX9" s="242">
        <f>'MARK LIST'!L209</f>
        <v>69</v>
      </c>
      <c r="BY9" s="242">
        <f>'MARK LIST'!Z209</f>
        <v>87</v>
      </c>
      <c r="BZ9" s="242">
        <f>'MARK LIST'!AI209</f>
        <v>90</v>
      </c>
      <c r="CA9" s="242">
        <f>'MARK LIST'!BB209</f>
        <v>87</v>
      </c>
      <c r="CB9" s="242">
        <f>'MARK LIST'!BP209</f>
        <v>87</v>
      </c>
      <c r="CC9" s="242">
        <f>'MARK LIST'!BY209</f>
        <v>90</v>
      </c>
      <c r="CD9" s="242">
        <f>'MARK LIST'!CU209</f>
        <v>87</v>
      </c>
      <c r="CE9" s="242">
        <f>'MARK LIST'!L273</f>
        <v>87</v>
      </c>
      <c r="CF9" s="242">
        <f>'MARK LIST'!Z273</f>
        <v>87</v>
      </c>
      <c r="CG9" s="242">
        <f>'MARK LIST'!AI273</f>
        <v>90</v>
      </c>
      <c r="CH9" s="242">
        <f>'MARK LIST'!BB273</f>
        <v>87</v>
      </c>
      <c r="CI9" s="242">
        <f>'MARK LIST'!BP273</f>
        <v>87</v>
      </c>
      <c r="CJ9" s="242">
        <f>'MARK LIST'!BY273</f>
        <v>113</v>
      </c>
      <c r="CK9" s="242">
        <f>'MARK LIST'!CU273</f>
        <v>96</v>
      </c>
      <c r="CL9" s="242">
        <f>'MARK LIST'!L337</f>
        <v>87</v>
      </c>
      <c r="CM9" s="242">
        <f>'MARK LIST'!Z337</f>
        <v>87</v>
      </c>
      <c r="CN9" s="242">
        <f>'MARK LIST'!AI337</f>
        <v>90</v>
      </c>
      <c r="CO9" s="242">
        <f>'MARK LIST'!BB337</f>
        <v>87</v>
      </c>
      <c r="CP9" s="242">
        <f>'MARK LIST'!BP337</f>
        <v>87</v>
      </c>
      <c r="CQ9" s="242">
        <f>'MARK LIST'!BY337</f>
        <v>90</v>
      </c>
      <c r="CR9" s="242">
        <f>'MARK LIST'!CU337</f>
        <v>89</v>
      </c>
    </row>
    <row r="10" spans="1:96" ht="13.5">
      <c r="A10" s="233" t="s">
        <v>197</v>
      </c>
      <c r="D10" s="238"/>
      <c r="E10" s="238"/>
      <c r="F10" s="238"/>
      <c r="G10" s="238"/>
      <c r="H10" s="238"/>
      <c r="I10" s="238"/>
      <c r="J10" s="238"/>
      <c r="K10" s="240" t="s">
        <v>250</v>
      </c>
      <c r="AO10" s="239" t="s">
        <v>867</v>
      </c>
      <c r="AP10" s="239" t="s">
        <v>216</v>
      </c>
      <c r="AQ10" s="239" t="s">
        <v>868</v>
      </c>
      <c r="AR10" s="239" t="s">
        <v>52</v>
      </c>
      <c r="AS10" s="239" t="s">
        <v>834</v>
      </c>
      <c r="AT10" s="239" t="s">
        <v>869</v>
      </c>
      <c r="AU10" s="239" t="s">
        <v>870</v>
      </c>
      <c r="AV10" s="239" t="s">
        <v>939</v>
      </c>
      <c r="AW10" s="239" t="s">
        <v>938</v>
      </c>
      <c r="AX10" s="239" t="s">
        <v>940</v>
      </c>
      <c r="AY10" s="239" t="s">
        <v>870</v>
      </c>
      <c r="AZ10" s="242">
        <f>'STUDENT PROFILE'!A14</f>
        <v>8</v>
      </c>
      <c r="BA10" s="239" t="str">
        <f>'STUDENT PROFILE'!C14</f>
        <v>Gourav</v>
      </c>
      <c r="BB10" s="242">
        <f>'STUDENT PROFILE'!D14</f>
        <v>2736</v>
      </c>
      <c r="BC10" s="242">
        <f>'MARK LIST'!L18</f>
        <v>87</v>
      </c>
      <c r="BD10" s="242">
        <f>'MARK LIST'!Z18</f>
        <v>87</v>
      </c>
      <c r="BE10" s="242">
        <f>'MARK LIST'!AI18</f>
        <v>90</v>
      </c>
      <c r="BF10" s="242">
        <f>'MARK LIST'!BB18</f>
        <v>87</v>
      </c>
      <c r="BG10" s="242">
        <f>'MARK LIST'!BP18</f>
        <v>87</v>
      </c>
      <c r="BH10" s="242">
        <f>'MARK LIST'!BY18</f>
        <v>90</v>
      </c>
      <c r="BI10" s="242">
        <f>'MARK LIST'!CU18</f>
        <v>89</v>
      </c>
      <c r="BJ10" s="242">
        <f>'MARK LIST'!L82</f>
        <v>87</v>
      </c>
      <c r="BK10" s="242">
        <f>'MARK LIST'!Z82</f>
        <v>87</v>
      </c>
      <c r="BL10" s="242">
        <f>'MARK LIST'!AI82</f>
        <v>90</v>
      </c>
      <c r="BM10" s="242">
        <f>'MARK LIST'!BB82</f>
        <v>87</v>
      </c>
      <c r="BN10" s="242">
        <f>'MARK LIST'!BP82</f>
        <v>87</v>
      </c>
      <c r="BO10" s="242">
        <f>'MARK LIST'!BY82</f>
        <v>113</v>
      </c>
      <c r="BP10" s="242">
        <f>'MARK LIST'!CU82</f>
        <v>96</v>
      </c>
      <c r="BQ10" s="242">
        <f>'MARK LIST'!L146</f>
        <v>87</v>
      </c>
      <c r="BR10" s="242">
        <f>'MARK LIST'!Z146</f>
        <v>87</v>
      </c>
      <c r="BS10" s="242">
        <f>'MARK LIST'!AI146</f>
        <v>90</v>
      </c>
      <c r="BT10" s="242">
        <f>'MARK LIST'!BB146</f>
        <v>87</v>
      </c>
      <c r="BU10" s="242">
        <f>'MARK LIST'!BP146</f>
        <v>87</v>
      </c>
      <c r="BV10" s="242">
        <f>'MARK LIST'!BY146</f>
        <v>100</v>
      </c>
      <c r="BW10" s="242">
        <f>'MARK LIST'!CU146</f>
        <v>92</v>
      </c>
      <c r="BX10" s="242">
        <f>'MARK LIST'!L210</f>
        <v>69</v>
      </c>
      <c r="BY10" s="242">
        <f>'MARK LIST'!Z210</f>
        <v>87</v>
      </c>
      <c r="BZ10" s="242">
        <f>'MARK LIST'!AI210</f>
        <v>90</v>
      </c>
      <c r="CA10" s="242">
        <f>'MARK LIST'!BB210</f>
        <v>87</v>
      </c>
      <c r="CB10" s="242">
        <f>'MARK LIST'!BP210</f>
        <v>87</v>
      </c>
      <c r="CC10" s="242">
        <f>'MARK LIST'!BY210</f>
        <v>90</v>
      </c>
      <c r="CD10" s="242">
        <f>'MARK LIST'!CU210</f>
        <v>87</v>
      </c>
      <c r="CE10" s="242">
        <f>'MARK LIST'!L274</f>
        <v>87</v>
      </c>
      <c r="CF10" s="242">
        <f>'MARK LIST'!Z274</f>
        <v>87</v>
      </c>
      <c r="CG10" s="242">
        <f>'MARK LIST'!AI274</f>
        <v>90</v>
      </c>
      <c r="CH10" s="242">
        <f>'MARK LIST'!BB274</f>
        <v>87</v>
      </c>
      <c r="CI10" s="242">
        <f>'MARK LIST'!BP274</f>
        <v>87</v>
      </c>
      <c r="CJ10" s="242">
        <f>'MARK LIST'!BY274</f>
        <v>113</v>
      </c>
      <c r="CK10" s="242">
        <f>'MARK LIST'!CU274</f>
        <v>96</v>
      </c>
      <c r="CL10" s="242">
        <f>'MARK LIST'!L338</f>
        <v>87</v>
      </c>
      <c r="CM10" s="242">
        <f>'MARK LIST'!Z338</f>
        <v>87</v>
      </c>
      <c r="CN10" s="242">
        <f>'MARK LIST'!AI338</f>
        <v>90</v>
      </c>
      <c r="CO10" s="242">
        <f>'MARK LIST'!BB338</f>
        <v>87</v>
      </c>
      <c r="CP10" s="242">
        <f>'MARK LIST'!BP338</f>
        <v>87</v>
      </c>
      <c r="CQ10" s="242">
        <f>'MARK LIST'!BY338</f>
        <v>90</v>
      </c>
      <c r="CR10" s="242">
        <f>'MARK LIST'!CU338</f>
        <v>89</v>
      </c>
    </row>
    <row r="11" spans="1:96">
      <c r="A11" s="233" t="s">
        <v>198</v>
      </c>
      <c r="AN11" s="239">
        <v>1</v>
      </c>
      <c r="AO11" s="239" t="str">
        <f>LEFT(HOME!G4)</f>
        <v>H</v>
      </c>
      <c r="AP11" s="239" t="str">
        <f>LEFT(HOME!G5,1)</f>
        <v>K</v>
      </c>
      <c r="AQ11" s="239" t="str">
        <f>LEFT(HOME!G6,1)</f>
        <v>M</v>
      </c>
      <c r="AR11" s="239" t="str">
        <f>HOME!G8</f>
        <v>2016-17</v>
      </c>
      <c r="AS11" s="239" t="str">
        <f>HOME!G9</f>
        <v>VIII B</v>
      </c>
      <c r="AT11" s="239">
        <f>'STUDENT PROFILE'!D7</f>
        <v>2723</v>
      </c>
      <c r="AU11" s="239">
        <f>'STUDENT PROFILE'!A7</f>
        <v>1</v>
      </c>
      <c r="AV11" s="239" t="str">
        <f>CONCATENATE(AO11,AP11,AQ11,AR11,AS11)</f>
        <v>HKM2016-17VIII B</v>
      </c>
      <c r="AW11" s="239" t="str">
        <f>'STUDENT PROFILE'!B7</f>
        <v>A</v>
      </c>
      <c r="AX11" s="239" t="str">
        <f>CONCATENATE(AV11,AW11,AT11)</f>
        <v>HKM2016-17VIII BA2723</v>
      </c>
      <c r="AY11" s="239" t="str">
        <f>CONCATENATE(AX11,AW11,AU11)</f>
        <v>HKM2016-17VIII BA2723A1</v>
      </c>
      <c r="AZ11" s="242">
        <f>'STUDENT PROFILE'!A15</f>
        <v>9</v>
      </c>
      <c r="BA11" s="239" t="str">
        <f>'STUDENT PROFILE'!C15</f>
        <v>Sourav</v>
      </c>
      <c r="BB11" s="242">
        <f>'STUDENT PROFILE'!D15</f>
        <v>2737</v>
      </c>
      <c r="BC11" s="242">
        <f>'MARK LIST'!L19</f>
        <v>87</v>
      </c>
      <c r="BD11" s="242">
        <f>'MARK LIST'!Z19</f>
        <v>87</v>
      </c>
      <c r="BE11" s="242">
        <f>'MARK LIST'!AI19</f>
        <v>90</v>
      </c>
      <c r="BF11" s="242">
        <f>'MARK LIST'!BB19</f>
        <v>87</v>
      </c>
      <c r="BG11" s="242">
        <f>'MARK LIST'!BP19</f>
        <v>87</v>
      </c>
      <c r="BH11" s="242">
        <f>'MARK LIST'!BY19</f>
        <v>90</v>
      </c>
      <c r="BI11" s="242">
        <f>'MARK LIST'!CU19</f>
        <v>89</v>
      </c>
      <c r="BJ11" s="242">
        <f>'MARK LIST'!L83</f>
        <v>87</v>
      </c>
      <c r="BK11" s="242">
        <f>'MARK LIST'!Z83</f>
        <v>87</v>
      </c>
      <c r="BL11" s="242">
        <f>'MARK LIST'!AI83</f>
        <v>90</v>
      </c>
      <c r="BM11" s="242">
        <f>'MARK LIST'!BB83</f>
        <v>87</v>
      </c>
      <c r="BN11" s="242">
        <f>'MARK LIST'!BP83</f>
        <v>87</v>
      </c>
      <c r="BO11" s="242">
        <f>'MARK LIST'!BY83</f>
        <v>113</v>
      </c>
      <c r="BP11" s="242">
        <f>'MARK LIST'!CU83</f>
        <v>96</v>
      </c>
      <c r="BQ11" s="242">
        <f>'MARK LIST'!L147</f>
        <v>87</v>
      </c>
      <c r="BR11" s="242">
        <f>'MARK LIST'!Z147</f>
        <v>87</v>
      </c>
      <c r="BS11" s="242">
        <f>'MARK LIST'!AI147</f>
        <v>90</v>
      </c>
      <c r="BT11" s="242">
        <f>'MARK LIST'!BB147</f>
        <v>87</v>
      </c>
      <c r="BU11" s="242">
        <f>'MARK LIST'!BP147</f>
        <v>87</v>
      </c>
      <c r="BV11" s="242">
        <f>'MARK LIST'!BY147</f>
        <v>100</v>
      </c>
      <c r="BW11" s="242">
        <f>'MARK LIST'!CU147</f>
        <v>92</v>
      </c>
      <c r="BX11" s="242">
        <f>'MARK LIST'!L211</f>
        <v>69</v>
      </c>
      <c r="BY11" s="242">
        <f>'MARK LIST'!Z211</f>
        <v>87</v>
      </c>
      <c r="BZ11" s="242">
        <f>'MARK LIST'!AI211</f>
        <v>90</v>
      </c>
      <c r="CA11" s="242">
        <f>'MARK LIST'!BB211</f>
        <v>87</v>
      </c>
      <c r="CB11" s="242">
        <f>'MARK LIST'!BP211</f>
        <v>87</v>
      </c>
      <c r="CC11" s="242">
        <f>'MARK LIST'!BY211</f>
        <v>90</v>
      </c>
      <c r="CD11" s="242">
        <f>'MARK LIST'!CU211</f>
        <v>87</v>
      </c>
      <c r="CE11" s="242">
        <f>'MARK LIST'!L275</f>
        <v>87</v>
      </c>
      <c r="CF11" s="242">
        <f>'MARK LIST'!Z275</f>
        <v>87</v>
      </c>
      <c r="CG11" s="242">
        <f>'MARK LIST'!AI275</f>
        <v>90</v>
      </c>
      <c r="CH11" s="242">
        <f>'MARK LIST'!BB275</f>
        <v>87</v>
      </c>
      <c r="CI11" s="242">
        <f>'MARK LIST'!BP275</f>
        <v>87</v>
      </c>
      <c r="CJ11" s="242">
        <f>'MARK LIST'!BY275</f>
        <v>113</v>
      </c>
      <c r="CK11" s="242">
        <f>'MARK LIST'!CU275</f>
        <v>96</v>
      </c>
      <c r="CL11" s="242">
        <f>'MARK LIST'!L339</f>
        <v>87</v>
      </c>
      <c r="CM11" s="242">
        <f>'MARK LIST'!Z339</f>
        <v>87</v>
      </c>
      <c r="CN11" s="242">
        <f>'MARK LIST'!AI339</f>
        <v>90</v>
      </c>
      <c r="CO11" s="242">
        <f>'MARK LIST'!BB339</f>
        <v>87</v>
      </c>
      <c r="CP11" s="242">
        <f>'MARK LIST'!BP339</f>
        <v>87</v>
      </c>
      <c r="CQ11" s="242">
        <f>'MARK LIST'!BY339</f>
        <v>90</v>
      </c>
      <c r="CR11" s="242">
        <f>'MARK LIST'!CU339</f>
        <v>89</v>
      </c>
    </row>
    <row r="12" spans="1:96">
      <c r="A12" s="233" t="s">
        <v>199</v>
      </c>
      <c r="AN12" s="239">
        <v>2</v>
      </c>
      <c r="AO12" s="239" t="str">
        <f>LEFT(HOME!$G$4)</f>
        <v>H</v>
      </c>
      <c r="AP12" s="239" t="str">
        <f>LEFT(HOME!$G$5,1)</f>
        <v>K</v>
      </c>
      <c r="AQ12" s="239" t="str">
        <f>LEFT(HOME!$G$6,1)</f>
        <v>M</v>
      </c>
      <c r="AR12" s="239" t="str">
        <f>HOME!$G$8</f>
        <v>2016-17</v>
      </c>
      <c r="AS12" s="239" t="str">
        <f>HOME!$G$9</f>
        <v>VIII B</v>
      </c>
      <c r="AT12" s="239">
        <f>'STUDENT PROFILE'!D8</f>
        <v>2726</v>
      </c>
      <c r="AU12" s="239">
        <f>'STUDENT PROFILE'!A8</f>
        <v>2</v>
      </c>
      <c r="AV12" s="239" t="str">
        <f t="shared" ref="AV12:AV60" si="0">CONCATENATE(AO12,AP12,AQ12,AR12,AS12)</f>
        <v>HKM2016-17VIII B</v>
      </c>
      <c r="AW12" s="239" t="str">
        <f>'STUDENT PROFILE'!B8</f>
        <v>C</v>
      </c>
      <c r="AX12" s="239" t="str">
        <f t="shared" ref="AX12:AX60" si="1">CONCATENATE(AV12,AW12,AT12)</f>
        <v>HKM2016-17VIII BC2726</v>
      </c>
      <c r="AY12" s="239" t="str">
        <f t="shared" ref="AY12:AY60" si="2">CONCATENATE(AX12,AW12,AU12)</f>
        <v>HKM2016-17VIII BC2726C2</v>
      </c>
      <c r="AZ12" s="242">
        <f>'STUDENT PROFILE'!A16</f>
        <v>10</v>
      </c>
      <c r="BA12" s="239" t="str">
        <f>'STUDENT PROFILE'!C16</f>
        <v>Ruchika</v>
      </c>
      <c r="BB12" s="242">
        <f>'STUDENT PROFILE'!D16</f>
        <v>2738</v>
      </c>
      <c r="BC12" s="242">
        <f>'MARK LIST'!L20</f>
        <v>87</v>
      </c>
      <c r="BD12" s="242">
        <f>'MARK LIST'!Z20</f>
        <v>87</v>
      </c>
      <c r="BE12" s="242">
        <f>'MARK LIST'!AI20</f>
        <v>90</v>
      </c>
      <c r="BF12" s="242">
        <f>'MARK LIST'!BB20</f>
        <v>87</v>
      </c>
      <c r="BG12" s="242">
        <f>'MARK LIST'!BP20</f>
        <v>87</v>
      </c>
      <c r="BH12" s="242">
        <f>'MARK LIST'!BY20</f>
        <v>90</v>
      </c>
      <c r="BI12" s="242">
        <f>'MARK LIST'!CU20</f>
        <v>89</v>
      </c>
      <c r="BJ12" s="242">
        <f>'MARK LIST'!L84</f>
        <v>87</v>
      </c>
      <c r="BK12" s="242">
        <f>'MARK LIST'!Z84</f>
        <v>87</v>
      </c>
      <c r="BL12" s="242">
        <f>'MARK LIST'!AI84</f>
        <v>90</v>
      </c>
      <c r="BM12" s="242">
        <f>'MARK LIST'!BB84</f>
        <v>87</v>
      </c>
      <c r="BN12" s="242">
        <f>'MARK LIST'!BP84</f>
        <v>87</v>
      </c>
      <c r="BO12" s="242">
        <f>'MARK LIST'!BY84</f>
        <v>113</v>
      </c>
      <c r="BP12" s="242">
        <f>'MARK LIST'!CU84</f>
        <v>96</v>
      </c>
      <c r="BQ12" s="242">
        <f>'MARK LIST'!L148</f>
        <v>87</v>
      </c>
      <c r="BR12" s="242">
        <f>'MARK LIST'!Z148</f>
        <v>87</v>
      </c>
      <c r="BS12" s="242">
        <f>'MARK LIST'!AI148</f>
        <v>90</v>
      </c>
      <c r="BT12" s="242">
        <f>'MARK LIST'!BB148</f>
        <v>87</v>
      </c>
      <c r="BU12" s="242">
        <f>'MARK LIST'!BP148</f>
        <v>87</v>
      </c>
      <c r="BV12" s="242">
        <f>'MARK LIST'!BY148</f>
        <v>100</v>
      </c>
      <c r="BW12" s="242">
        <f>'MARK LIST'!CU148</f>
        <v>92</v>
      </c>
      <c r="BX12" s="242">
        <f>'MARK LIST'!L212</f>
        <v>69</v>
      </c>
      <c r="BY12" s="242">
        <f>'MARK LIST'!Z212</f>
        <v>87</v>
      </c>
      <c r="BZ12" s="242">
        <f>'MARK LIST'!AI212</f>
        <v>90</v>
      </c>
      <c r="CA12" s="242">
        <f>'MARK LIST'!BB212</f>
        <v>87</v>
      </c>
      <c r="CB12" s="242">
        <f>'MARK LIST'!BP212</f>
        <v>87</v>
      </c>
      <c r="CC12" s="242">
        <f>'MARK LIST'!BY212</f>
        <v>90</v>
      </c>
      <c r="CD12" s="242">
        <f>'MARK LIST'!CU212</f>
        <v>87</v>
      </c>
      <c r="CE12" s="242">
        <f>'MARK LIST'!L276</f>
        <v>87</v>
      </c>
      <c r="CF12" s="242">
        <f>'MARK LIST'!Z276</f>
        <v>87</v>
      </c>
      <c r="CG12" s="242">
        <f>'MARK LIST'!AI276</f>
        <v>90</v>
      </c>
      <c r="CH12" s="242">
        <f>'MARK LIST'!BB276</f>
        <v>87</v>
      </c>
      <c r="CI12" s="242">
        <f>'MARK LIST'!BP276</f>
        <v>87</v>
      </c>
      <c r="CJ12" s="242">
        <f>'MARK LIST'!BY276</f>
        <v>113</v>
      </c>
      <c r="CK12" s="242">
        <f>'MARK LIST'!CU276</f>
        <v>96</v>
      </c>
      <c r="CL12" s="242">
        <f>'MARK LIST'!L340</f>
        <v>87</v>
      </c>
      <c r="CM12" s="242">
        <f>'MARK LIST'!Z340</f>
        <v>87</v>
      </c>
      <c r="CN12" s="242">
        <f>'MARK LIST'!AI340</f>
        <v>90</v>
      </c>
      <c r="CO12" s="242">
        <f>'MARK LIST'!BB340</f>
        <v>87</v>
      </c>
      <c r="CP12" s="242">
        <f>'MARK LIST'!BP340</f>
        <v>87</v>
      </c>
      <c r="CQ12" s="242">
        <f>'MARK LIST'!BY340</f>
        <v>90</v>
      </c>
      <c r="CR12" s="242">
        <f>'MARK LIST'!CU340</f>
        <v>89</v>
      </c>
    </row>
    <row r="13" spans="1:96">
      <c r="A13" s="233" t="s">
        <v>200</v>
      </c>
      <c r="B13" s="233"/>
      <c r="AN13" s="239">
        <v>3</v>
      </c>
      <c r="AO13" s="239" t="str">
        <f>LEFT(HOME!$G$4)</f>
        <v>H</v>
      </c>
      <c r="AP13" s="239" t="str">
        <f>LEFT(HOME!$G$5,1)</f>
        <v>K</v>
      </c>
      <c r="AQ13" s="239" t="str">
        <f>LEFT(HOME!$G$6,1)</f>
        <v>M</v>
      </c>
      <c r="AR13" s="239" t="str">
        <f>HOME!$G$8</f>
        <v>2016-17</v>
      </c>
      <c r="AS13" s="239" t="str">
        <f>HOME!$G$9</f>
        <v>VIII B</v>
      </c>
      <c r="AT13" s="239">
        <f>'STUDENT PROFILE'!D9</f>
        <v>2730</v>
      </c>
      <c r="AU13" s="239">
        <f>'STUDENT PROFILE'!A9</f>
        <v>3</v>
      </c>
      <c r="AV13" s="239" t="str">
        <f t="shared" si="0"/>
        <v>HKM2016-17VIII B</v>
      </c>
      <c r="AW13" s="239" t="str">
        <f>'STUDENT PROFILE'!B9</f>
        <v>B</v>
      </c>
      <c r="AX13" s="239" t="str">
        <f t="shared" si="1"/>
        <v>HKM2016-17VIII BB2730</v>
      </c>
      <c r="AY13" s="239" t="str">
        <f t="shared" si="2"/>
        <v>HKM2016-17VIII BB2730B3</v>
      </c>
      <c r="AZ13" s="242">
        <f>'STUDENT PROFILE'!A17</f>
        <v>11</v>
      </c>
      <c r="BA13" s="239" t="str">
        <f>'STUDENT PROFILE'!C17</f>
        <v>Hitesh Kumar</v>
      </c>
      <c r="BB13" s="242">
        <f>'STUDENT PROFILE'!D17</f>
        <v>2739</v>
      </c>
      <c r="BC13" s="242">
        <f>'MARK LIST'!L21</f>
        <v>80</v>
      </c>
      <c r="BD13" s="242">
        <f>'MARK LIST'!Z21</f>
        <v>80</v>
      </c>
      <c r="BE13" s="242">
        <f>'MARK LIST'!AI21</f>
        <v>80</v>
      </c>
      <c r="BF13" s="242">
        <f>'MARK LIST'!BB21</f>
        <v>80</v>
      </c>
      <c r="BG13" s="242">
        <f>'MARK LIST'!BP21</f>
        <v>80</v>
      </c>
      <c r="BH13" s="242">
        <f>'MARK LIST'!BY21</f>
        <v>80</v>
      </c>
      <c r="BI13" s="242">
        <f>'MARK LIST'!CU21</f>
        <v>80</v>
      </c>
      <c r="BJ13" s="242">
        <f>'MARK LIST'!L85</f>
        <v>80</v>
      </c>
      <c r="BK13" s="242">
        <f>'MARK LIST'!Z85</f>
        <v>80</v>
      </c>
      <c r="BL13" s="242">
        <f>'MARK LIST'!AI85</f>
        <v>80</v>
      </c>
      <c r="BM13" s="242">
        <f>'MARK LIST'!BB85</f>
        <v>80</v>
      </c>
      <c r="BN13" s="242">
        <f>'MARK LIST'!BP85</f>
        <v>80</v>
      </c>
      <c r="BO13" s="242">
        <f>'MARK LIST'!BY85</f>
        <v>100</v>
      </c>
      <c r="BP13" s="242">
        <f>'MARK LIST'!CU85</f>
        <v>86</v>
      </c>
      <c r="BQ13" s="242">
        <f>'MARK LIST'!L149</f>
        <v>80</v>
      </c>
      <c r="BR13" s="242">
        <f>'MARK LIST'!Z149</f>
        <v>80</v>
      </c>
      <c r="BS13" s="242">
        <f>'MARK LIST'!AI149</f>
        <v>80</v>
      </c>
      <c r="BT13" s="242">
        <f>'MARK LIST'!BB149</f>
        <v>80</v>
      </c>
      <c r="BU13" s="242">
        <f>'MARK LIST'!BP149</f>
        <v>80</v>
      </c>
      <c r="BV13" s="242">
        <f>'MARK LIST'!BY149</f>
        <v>89</v>
      </c>
      <c r="BW13" s="242">
        <f>'MARK LIST'!CU149</f>
        <v>83</v>
      </c>
      <c r="BX13" s="242">
        <f>'MARK LIST'!L213</f>
        <v>64</v>
      </c>
      <c r="BY13" s="242">
        <f>'MARK LIST'!Z213</f>
        <v>80</v>
      </c>
      <c r="BZ13" s="242">
        <f>'MARK LIST'!AI213</f>
        <v>80</v>
      </c>
      <c r="CA13" s="242">
        <f>'MARK LIST'!BB213</f>
        <v>80</v>
      </c>
      <c r="CB13" s="242">
        <f>'MARK LIST'!BP213</f>
        <v>80</v>
      </c>
      <c r="CC13" s="242">
        <f>'MARK LIST'!BY213</f>
        <v>80</v>
      </c>
      <c r="CD13" s="242">
        <f>'MARK LIST'!CU213</f>
        <v>79</v>
      </c>
      <c r="CE13" s="242">
        <f>'MARK LIST'!L277</f>
        <v>80</v>
      </c>
      <c r="CF13" s="242">
        <f>'MARK LIST'!Z277</f>
        <v>80</v>
      </c>
      <c r="CG13" s="242">
        <f>'MARK LIST'!AI277</f>
        <v>80</v>
      </c>
      <c r="CH13" s="242">
        <f>'MARK LIST'!BB277</f>
        <v>80</v>
      </c>
      <c r="CI13" s="242">
        <f>'MARK LIST'!BP277</f>
        <v>80</v>
      </c>
      <c r="CJ13" s="242">
        <f>'MARK LIST'!BY277</f>
        <v>100</v>
      </c>
      <c r="CK13" s="242">
        <f>'MARK LIST'!CU277</f>
        <v>86</v>
      </c>
      <c r="CL13" s="242">
        <f>'MARK LIST'!L341</f>
        <v>80</v>
      </c>
      <c r="CM13" s="242">
        <f>'MARK LIST'!Z341</f>
        <v>80</v>
      </c>
      <c r="CN13" s="242">
        <f>'MARK LIST'!AI341</f>
        <v>80</v>
      </c>
      <c r="CO13" s="242">
        <f>'MARK LIST'!BB341</f>
        <v>80</v>
      </c>
      <c r="CP13" s="242">
        <f>'MARK LIST'!BP341</f>
        <v>80</v>
      </c>
      <c r="CQ13" s="242">
        <f>'MARK LIST'!BY341</f>
        <v>80</v>
      </c>
      <c r="CR13" s="242">
        <f>'MARK LIST'!CU341</f>
        <v>80</v>
      </c>
    </row>
    <row r="14" spans="1:96" ht="15.75">
      <c r="A14" s="233" t="s">
        <v>201</v>
      </c>
      <c r="B14" s="233" t="s">
        <v>818</v>
      </c>
      <c r="D14" s="243" t="s">
        <v>252</v>
      </c>
      <c r="E14" s="244" t="s">
        <v>251</v>
      </c>
      <c r="F14" s="243" t="s">
        <v>233</v>
      </c>
      <c r="G14" s="244" t="s">
        <v>253</v>
      </c>
      <c r="H14" s="244" t="s">
        <v>254</v>
      </c>
      <c r="I14" s="244" t="s">
        <v>255</v>
      </c>
      <c r="J14" s="244" t="s">
        <v>239</v>
      </c>
      <c r="K14" s="244" t="s">
        <v>256</v>
      </c>
      <c r="L14" s="244" t="s">
        <v>257</v>
      </c>
      <c r="M14" s="244" t="s">
        <v>234</v>
      </c>
      <c r="N14" s="244" t="s">
        <v>240</v>
      </c>
      <c r="O14" s="244" t="s">
        <v>258</v>
      </c>
      <c r="P14" s="244" t="s">
        <v>259</v>
      </c>
      <c r="Q14" s="235" t="s">
        <v>248</v>
      </c>
      <c r="R14" s="244" t="s">
        <v>221</v>
      </c>
      <c r="S14" s="244" t="s">
        <v>228</v>
      </c>
      <c r="T14" s="244" t="s">
        <v>235</v>
      </c>
      <c r="U14" s="244" t="s">
        <v>260</v>
      </c>
      <c r="V14" s="244" t="s">
        <v>261</v>
      </c>
      <c r="W14" s="243" t="s">
        <v>223</v>
      </c>
      <c r="X14" s="243" t="s">
        <v>230</v>
      </c>
      <c r="Y14" s="243" t="s">
        <v>262</v>
      </c>
      <c r="Z14" s="243" t="s">
        <v>224</v>
      </c>
      <c r="AA14" s="243" t="s">
        <v>231</v>
      </c>
      <c r="AB14" s="243" t="s">
        <v>237</v>
      </c>
      <c r="AC14" s="243" t="s">
        <v>241</v>
      </c>
      <c r="AD14" s="243" t="s">
        <v>244</v>
      </c>
      <c r="AE14" s="243" t="s">
        <v>225</v>
      </c>
      <c r="AF14" s="243" t="s">
        <v>263</v>
      </c>
      <c r="AG14" s="243" t="s">
        <v>238</v>
      </c>
      <c r="AH14" s="243" t="s">
        <v>242</v>
      </c>
      <c r="AI14" s="243" t="s">
        <v>245</v>
      </c>
      <c r="AJ14" s="243" t="s">
        <v>247</v>
      </c>
      <c r="AK14" s="243" t="s">
        <v>249</v>
      </c>
      <c r="AL14" s="243" t="s">
        <v>250</v>
      </c>
      <c r="AN14" s="239">
        <v>4</v>
      </c>
      <c r="AO14" s="239" t="str">
        <f>LEFT(HOME!$G$4)</f>
        <v>H</v>
      </c>
      <c r="AP14" s="239" t="str">
        <f>LEFT(HOME!$G$5,1)</f>
        <v>K</v>
      </c>
      <c r="AQ14" s="239" t="str">
        <f>LEFT(HOME!$G$6,1)</f>
        <v>M</v>
      </c>
      <c r="AR14" s="239" t="str">
        <f>HOME!$G$8</f>
        <v>2016-17</v>
      </c>
      <c r="AS14" s="239" t="str">
        <f>HOME!$G$9</f>
        <v>VIII B</v>
      </c>
      <c r="AT14" s="239">
        <f>'STUDENT PROFILE'!D10</f>
        <v>2731</v>
      </c>
      <c r="AU14" s="239">
        <f>'STUDENT PROFILE'!A10</f>
        <v>4</v>
      </c>
      <c r="AV14" s="239" t="str">
        <f t="shared" si="0"/>
        <v>HKM2016-17VIII B</v>
      </c>
      <c r="AW14" s="239" t="str">
        <f>'STUDENT PROFILE'!B10</f>
        <v>J</v>
      </c>
      <c r="AX14" s="239" t="str">
        <f t="shared" si="1"/>
        <v>HKM2016-17VIII BJ2731</v>
      </c>
      <c r="AY14" s="239" t="str">
        <f t="shared" si="2"/>
        <v>HKM2016-17VIII BJ2731J4</v>
      </c>
      <c r="AZ14" s="242">
        <f>'STUDENT PROFILE'!A18</f>
        <v>12</v>
      </c>
      <c r="BA14" s="239" t="str">
        <f>'STUDENT PROFILE'!C18</f>
        <v>Ankit Yadav</v>
      </c>
      <c r="BB14" s="242">
        <f>'STUDENT PROFILE'!D18</f>
        <v>2740</v>
      </c>
      <c r="BC14" s="242">
        <f>'MARK LIST'!L22</f>
        <v>80</v>
      </c>
      <c r="BD14" s="242">
        <f>'MARK LIST'!Z22</f>
        <v>80</v>
      </c>
      <c r="BE14" s="242">
        <f>'MARK LIST'!AI22</f>
        <v>80</v>
      </c>
      <c r="BF14" s="242">
        <f>'MARK LIST'!BB22</f>
        <v>80</v>
      </c>
      <c r="BG14" s="242">
        <f>'MARK LIST'!BP22</f>
        <v>80</v>
      </c>
      <c r="BH14" s="242">
        <f>'MARK LIST'!BY22</f>
        <v>80</v>
      </c>
      <c r="BI14" s="242">
        <f>'MARK LIST'!CU22</f>
        <v>80</v>
      </c>
      <c r="BJ14" s="242">
        <f>'MARK LIST'!L86</f>
        <v>80</v>
      </c>
      <c r="BK14" s="242">
        <f>'MARK LIST'!Z86</f>
        <v>80</v>
      </c>
      <c r="BL14" s="242">
        <f>'MARK LIST'!AI86</f>
        <v>80</v>
      </c>
      <c r="BM14" s="242">
        <f>'MARK LIST'!BB86</f>
        <v>80</v>
      </c>
      <c r="BN14" s="242">
        <f>'MARK LIST'!BP86</f>
        <v>80</v>
      </c>
      <c r="BO14" s="242">
        <f>'MARK LIST'!BY86</f>
        <v>100</v>
      </c>
      <c r="BP14" s="242">
        <f>'MARK LIST'!CU86</f>
        <v>86</v>
      </c>
      <c r="BQ14" s="242">
        <f>'MARK LIST'!L150</f>
        <v>80</v>
      </c>
      <c r="BR14" s="242">
        <f>'MARK LIST'!Z150</f>
        <v>80</v>
      </c>
      <c r="BS14" s="242">
        <f>'MARK LIST'!AI150</f>
        <v>80</v>
      </c>
      <c r="BT14" s="242">
        <f>'MARK LIST'!BB150</f>
        <v>80</v>
      </c>
      <c r="BU14" s="242">
        <f>'MARK LIST'!BP150</f>
        <v>80</v>
      </c>
      <c r="BV14" s="242">
        <f>'MARK LIST'!BY150</f>
        <v>89</v>
      </c>
      <c r="BW14" s="242">
        <f>'MARK LIST'!CU150</f>
        <v>83</v>
      </c>
      <c r="BX14" s="242">
        <f>'MARK LIST'!L214</f>
        <v>64</v>
      </c>
      <c r="BY14" s="242">
        <f>'MARK LIST'!Z214</f>
        <v>80</v>
      </c>
      <c r="BZ14" s="242">
        <f>'MARK LIST'!AI214</f>
        <v>80</v>
      </c>
      <c r="CA14" s="242">
        <f>'MARK LIST'!BB214</f>
        <v>80</v>
      </c>
      <c r="CB14" s="242">
        <f>'MARK LIST'!BP214</f>
        <v>80</v>
      </c>
      <c r="CC14" s="242">
        <f>'MARK LIST'!BY214</f>
        <v>80</v>
      </c>
      <c r="CD14" s="242">
        <f>'MARK LIST'!CU214</f>
        <v>79</v>
      </c>
      <c r="CE14" s="242">
        <f>'MARK LIST'!L278</f>
        <v>80</v>
      </c>
      <c r="CF14" s="242">
        <f>'MARK LIST'!Z278</f>
        <v>80</v>
      </c>
      <c r="CG14" s="242">
        <f>'MARK LIST'!AI278</f>
        <v>80</v>
      </c>
      <c r="CH14" s="242">
        <f>'MARK LIST'!BB278</f>
        <v>80</v>
      </c>
      <c r="CI14" s="242">
        <f>'MARK LIST'!BP278</f>
        <v>80</v>
      </c>
      <c r="CJ14" s="242">
        <f>'MARK LIST'!BY278</f>
        <v>100</v>
      </c>
      <c r="CK14" s="242">
        <f>'MARK LIST'!CU278</f>
        <v>86</v>
      </c>
      <c r="CL14" s="242">
        <f>'MARK LIST'!L342</f>
        <v>80</v>
      </c>
      <c r="CM14" s="242">
        <f>'MARK LIST'!Z342</f>
        <v>80</v>
      </c>
      <c r="CN14" s="242">
        <f>'MARK LIST'!AI342</f>
        <v>80</v>
      </c>
      <c r="CO14" s="242">
        <f>'MARK LIST'!BB342</f>
        <v>80</v>
      </c>
      <c r="CP14" s="242">
        <f>'MARK LIST'!BP342</f>
        <v>80</v>
      </c>
      <c r="CQ14" s="242">
        <f>'MARK LIST'!BY342</f>
        <v>80</v>
      </c>
      <c r="CR14" s="242">
        <f>'MARK LIST'!CU342</f>
        <v>80</v>
      </c>
    </row>
    <row r="15" spans="1:96" ht="15.75">
      <c r="A15" s="233" t="s">
        <v>202</v>
      </c>
      <c r="B15" s="233" t="s">
        <v>819</v>
      </c>
      <c r="D15" s="243" t="s">
        <v>818</v>
      </c>
      <c r="E15" s="244" t="s">
        <v>818</v>
      </c>
      <c r="F15" s="243" t="s">
        <v>818</v>
      </c>
      <c r="G15" s="244" t="s">
        <v>818</v>
      </c>
      <c r="H15" s="243" t="s">
        <v>818</v>
      </c>
      <c r="I15" s="244" t="s">
        <v>818</v>
      </c>
      <c r="J15" s="243" t="s">
        <v>818</v>
      </c>
      <c r="K15" s="244" t="s">
        <v>818</v>
      </c>
      <c r="L15" s="243" t="s">
        <v>818</v>
      </c>
      <c r="M15" s="244" t="s">
        <v>818</v>
      </c>
      <c r="N15" s="243" t="s">
        <v>818</v>
      </c>
      <c r="O15" s="244" t="s">
        <v>818</v>
      </c>
      <c r="P15" s="243" t="s">
        <v>818</v>
      </c>
      <c r="Q15" s="244" t="s">
        <v>818</v>
      </c>
      <c r="R15" s="243" t="s">
        <v>818</v>
      </c>
      <c r="S15" s="244" t="s">
        <v>818</v>
      </c>
      <c r="T15" s="243" t="s">
        <v>818</v>
      </c>
      <c r="U15" s="244" t="s">
        <v>818</v>
      </c>
      <c r="V15" s="243" t="s">
        <v>818</v>
      </c>
      <c r="W15" s="244" t="s">
        <v>818</v>
      </c>
      <c r="X15" s="243" t="s">
        <v>818</v>
      </c>
      <c r="Y15" s="244" t="s">
        <v>818</v>
      </c>
      <c r="Z15" s="243" t="s">
        <v>818</v>
      </c>
      <c r="AA15" s="244" t="s">
        <v>818</v>
      </c>
      <c r="AB15" s="243" t="s">
        <v>818</v>
      </c>
      <c r="AC15" s="244" t="s">
        <v>818</v>
      </c>
      <c r="AD15" s="243" t="s">
        <v>818</v>
      </c>
      <c r="AE15" s="244" t="s">
        <v>818</v>
      </c>
      <c r="AF15" s="243" t="s">
        <v>818</v>
      </c>
      <c r="AG15" s="244" t="s">
        <v>818</v>
      </c>
      <c r="AH15" s="243" t="s">
        <v>818</v>
      </c>
      <c r="AI15" s="244" t="s">
        <v>818</v>
      </c>
      <c r="AJ15" s="243" t="s">
        <v>818</v>
      </c>
      <c r="AK15" s="244" t="s">
        <v>818</v>
      </c>
      <c r="AL15" s="243" t="s">
        <v>818</v>
      </c>
      <c r="AN15" s="239">
        <v>5</v>
      </c>
      <c r="AO15" s="239" t="str">
        <f>LEFT(HOME!$G$4)</f>
        <v>H</v>
      </c>
      <c r="AP15" s="239" t="str">
        <f>LEFT(HOME!$G$5,1)</f>
        <v>K</v>
      </c>
      <c r="AQ15" s="239" t="str">
        <f>LEFT(HOME!$G$6,1)</f>
        <v>M</v>
      </c>
      <c r="AR15" s="239" t="str">
        <f>HOME!$G$8</f>
        <v>2016-17</v>
      </c>
      <c r="AS15" s="239" t="str">
        <f>HOME!$G$9</f>
        <v>VIII B</v>
      </c>
      <c r="AT15" s="239">
        <f>'STUDENT PROFILE'!D11</f>
        <v>2732</v>
      </c>
      <c r="AU15" s="239">
        <f>'STUDENT PROFILE'!A11</f>
        <v>5</v>
      </c>
      <c r="AV15" s="239" t="str">
        <f t="shared" si="0"/>
        <v>HKM2016-17VIII B</v>
      </c>
      <c r="AW15" s="239" t="str">
        <f>'STUDENT PROFILE'!B11</f>
        <v>J</v>
      </c>
      <c r="AX15" s="239" t="str">
        <f t="shared" si="1"/>
        <v>HKM2016-17VIII BJ2732</v>
      </c>
      <c r="AY15" s="239" t="str">
        <f t="shared" si="2"/>
        <v>HKM2016-17VIII BJ2732J5</v>
      </c>
      <c r="AZ15" s="242">
        <f>'STUDENT PROFILE'!A19</f>
        <v>13</v>
      </c>
      <c r="BA15" s="239" t="str">
        <f>'STUDENT PROFILE'!C19</f>
        <v>Kuldeep</v>
      </c>
      <c r="BB15" s="242">
        <f>'STUDENT PROFILE'!D19</f>
        <v>2741</v>
      </c>
      <c r="BC15" s="242">
        <f>'MARK LIST'!L23</f>
        <v>80</v>
      </c>
      <c r="BD15" s="242">
        <f>'MARK LIST'!Z23</f>
        <v>80</v>
      </c>
      <c r="BE15" s="242">
        <f>'MARK LIST'!AI23</f>
        <v>80</v>
      </c>
      <c r="BF15" s="242">
        <f>'MARK LIST'!BB23</f>
        <v>80</v>
      </c>
      <c r="BG15" s="242">
        <f>'MARK LIST'!BP23</f>
        <v>80</v>
      </c>
      <c r="BH15" s="242">
        <f>'MARK LIST'!BY23</f>
        <v>80</v>
      </c>
      <c r="BI15" s="242">
        <f>'MARK LIST'!CU23</f>
        <v>80</v>
      </c>
      <c r="BJ15" s="242">
        <f>'MARK LIST'!L87</f>
        <v>80</v>
      </c>
      <c r="BK15" s="242">
        <f>'MARK LIST'!Z87</f>
        <v>80</v>
      </c>
      <c r="BL15" s="242">
        <f>'MARK LIST'!AI87</f>
        <v>80</v>
      </c>
      <c r="BM15" s="242">
        <f>'MARK LIST'!BB87</f>
        <v>80</v>
      </c>
      <c r="BN15" s="242">
        <f>'MARK LIST'!BP87</f>
        <v>80</v>
      </c>
      <c r="BO15" s="242">
        <f>'MARK LIST'!BY87</f>
        <v>100</v>
      </c>
      <c r="BP15" s="242">
        <f>'MARK LIST'!CU87</f>
        <v>86</v>
      </c>
      <c r="BQ15" s="242">
        <f>'MARK LIST'!L151</f>
        <v>80</v>
      </c>
      <c r="BR15" s="242">
        <f>'MARK LIST'!Z151</f>
        <v>80</v>
      </c>
      <c r="BS15" s="242">
        <f>'MARK LIST'!AI151</f>
        <v>80</v>
      </c>
      <c r="BT15" s="242">
        <f>'MARK LIST'!BB151</f>
        <v>80</v>
      </c>
      <c r="BU15" s="242">
        <f>'MARK LIST'!BP151</f>
        <v>80</v>
      </c>
      <c r="BV15" s="242">
        <f>'MARK LIST'!BY151</f>
        <v>89</v>
      </c>
      <c r="BW15" s="242">
        <f>'MARK LIST'!CU151</f>
        <v>83</v>
      </c>
      <c r="BX15" s="242">
        <f>'MARK LIST'!L215</f>
        <v>64</v>
      </c>
      <c r="BY15" s="242">
        <f>'MARK LIST'!Z215</f>
        <v>80</v>
      </c>
      <c r="BZ15" s="242">
        <f>'MARK LIST'!AI215</f>
        <v>80</v>
      </c>
      <c r="CA15" s="242">
        <f>'MARK LIST'!BB215</f>
        <v>80</v>
      </c>
      <c r="CB15" s="242">
        <f>'MARK LIST'!BP215</f>
        <v>80</v>
      </c>
      <c r="CC15" s="242">
        <f>'MARK LIST'!BY215</f>
        <v>80</v>
      </c>
      <c r="CD15" s="242">
        <f>'MARK LIST'!CU215</f>
        <v>79</v>
      </c>
      <c r="CE15" s="242">
        <f>'MARK LIST'!L279</f>
        <v>80</v>
      </c>
      <c r="CF15" s="242">
        <f>'MARK LIST'!Z279</f>
        <v>80</v>
      </c>
      <c r="CG15" s="242">
        <f>'MARK LIST'!AI279</f>
        <v>80</v>
      </c>
      <c r="CH15" s="242">
        <f>'MARK LIST'!BB279</f>
        <v>80</v>
      </c>
      <c r="CI15" s="242">
        <f>'MARK LIST'!BP279</f>
        <v>80</v>
      </c>
      <c r="CJ15" s="242">
        <f>'MARK LIST'!BY279</f>
        <v>100</v>
      </c>
      <c r="CK15" s="242">
        <f>'MARK LIST'!CU279</f>
        <v>86</v>
      </c>
      <c r="CL15" s="242">
        <f>'MARK LIST'!L343</f>
        <v>80</v>
      </c>
      <c r="CM15" s="242">
        <f>'MARK LIST'!Z343</f>
        <v>80</v>
      </c>
      <c r="CN15" s="242">
        <f>'MARK LIST'!AI343</f>
        <v>80</v>
      </c>
      <c r="CO15" s="242">
        <f>'MARK LIST'!BB343</f>
        <v>80</v>
      </c>
      <c r="CP15" s="242">
        <f>'MARK LIST'!BP343</f>
        <v>80</v>
      </c>
      <c r="CQ15" s="242">
        <f>'MARK LIST'!BY343</f>
        <v>80</v>
      </c>
      <c r="CR15" s="242">
        <f>'MARK LIST'!CU343</f>
        <v>80</v>
      </c>
    </row>
    <row r="16" spans="1:96" ht="13.5">
      <c r="B16" s="239" t="s">
        <v>820</v>
      </c>
      <c r="D16" s="236" t="s">
        <v>264</v>
      </c>
      <c r="E16" s="236" t="s">
        <v>265</v>
      </c>
      <c r="F16" s="236" t="s">
        <v>266</v>
      </c>
      <c r="G16" s="237" t="s">
        <v>267</v>
      </c>
      <c r="H16" s="237" t="s">
        <v>268</v>
      </c>
      <c r="I16" s="237" t="s">
        <v>269</v>
      </c>
      <c r="J16" s="237" t="s">
        <v>270</v>
      </c>
      <c r="K16" s="237" t="s">
        <v>271</v>
      </c>
      <c r="L16" s="237" t="s">
        <v>272</v>
      </c>
      <c r="M16" s="237" t="s">
        <v>273</v>
      </c>
      <c r="N16" s="237" t="s">
        <v>274</v>
      </c>
      <c r="O16" s="237" t="s">
        <v>275</v>
      </c>
      <c r="P16" s="237" t="s">
        <v>276</v>
      </c>
      <c r="Q16" s="237" t="s">
        <v>277</v>
      </c>
      <c r="R16" s="236" t="s">
        <v>278</v>
      </c>
      <c r="S16" s="236" t="s">
        <v>279</v>
      </c>
      <c r="T16" s="236" t="s">
        <v>280</v>
      </c>
      <c r="U16" s="236" t="s">
        <v>281</v>
      </c>
      <c r="V16" s="236" t="s">
        <v>282</v>
      </c>
      <c r="W16" s="236" t="s">
        <v>283</v>
      </c>
      <c r="X16" s="236" t="s">
        <v>284</v>
      </c>
      <c r="Y16" s="236" t="s">
        <v>285</v>
      </c>
      <c r="Z16" s="236" t="s">
        <v>286</v>
      </c>
      <c r="AA16" s="236" t="s">
        <v>287</v>
      </c>
      <c r="AB16" s="236" t="s">
        <v>288</v>
      </c>
      <c r="AC16" s="236" t="s">
        <v>289</v>
      </c>
      <c r="AD16" s="236" t="s">
        <v>290</v>
      </c>
      <c r="AE16" s="236" t="s">
        <v>291</v>
      </c>
      <c r="AF16" s="236" t="s">
        <v>292</v>
      </c>
      <c r="AG16" s="236" t="s">
        <v>293</v>
      </c>
      <c r="AH16" s="236" t="s">
        <v>294</v>
      </c>
      <c r="AI16" s="236" t="s">
        <v>295</v>
      </c>
      <c r="AJ16" s="236" t="s">
        <v>296</v>
      </c>
      <c r="AK16" s="236" t="s">
        <v>297</v>
      </c>
      <c r="AL16" s="236" t="s">
        <v>298</v>
      </c>
      <c r="AN16" s="239">
        <v>6</v>
      </c>
      <c r="AO16" s="239" t="str">
        <f>LEFT(HOME!$G$4)</f>
        <v>H</v>
      </c>
      <c r="AP16" s="239" t="str">
        <f>LEFT(HOME!$G$5,1)</f>
        <v>K</v>
      </c>
      <c r="AQ16" s="239" t="str">
        <f>LEFT(HOME!$G$6,1)</f>
        <v>M</v>
      </c>
      <c r="AR16" s="239" t="str">
        <f>HOME!$G$8</f>
        <v>2016-17</v>
      </c>
      <c r="AS16" s="239" t="str">
        <f>HOME!$G$9</f>
        <v>VIII B</v>
      </c>
      <c r="AT16" s="239">
        <f>'STUDENT PROFILE'!D12</f>
        <v>2734</v>
      </c>
      <c r="AU16" s="239">
        <f>'STUDENT PROFILE'!A12</f>
        <v>6</v>
      </c>
      <c r="AV16" s="239" t="str">
        <f t="shared" si="0"/>
        <v>HKM2016-17VIII B</v>
      </c>
      <c r="AW16" s="239" t="str">
        <f>'STUDENT PROFILE'!B12</f>
        <v>K</v>
      </c>
      <c r="AX16" s="239" t="str">
        <f t="shared" si="1"/>
        <v>HKM2016-17VIII BK2734</v>
      </c>
      <c r="AY16" s="239" t="str">
        <f t="shared" si="2"/>
        <v>HKM2016-17VIII BK2734K6</v>
      </c>
      <c r="AZ16" s="242">
        <f>'STUDENT PROFILE'!A20</f>
        <v>14</v>
      </c>
      <c r="BA16" s="239" t="str">
        <f>'STUDENT PROFILE'!C20</f>
        <v>Tejveer</v>
      </c>
      <c r="BB16" s="242">
        <f>'STUDENT PROFILE'!D20</f>
        <v>2743</v>
      </c>
      <c r="BC16" s="242">
        <f>'MARK LIST'!L24</f>
        <v>80</v>
      </c>
      <c r="BD16" s="242">
        <f>'MARK LIST'!Z24</f>
        <v>80</v>
      </c>
      <c r="BE16" s="242">
        <f>'MARK LIST'!AI24</f>
        <v>80</v>
      </c>
      <c r="BF16" s="242">
        <f>'MARK LIST'!BB24</f>
        <v>80</v>
      </c>
      <c r="BG16" s="242">
        <f>'MARK LIST'!BP24</f>
        <v>80</v>
      </c>
      <c r="BH16" s="242">
        <f>'MARK LIST'!BY24</f>
        <v>80</v>
      </c>
      <c r="BI16" s="242">
        <f>'MARK LIST'!CU24</f>
        <v>80</v>
      </c>
      <c r="BJ16" s="242">
        <f>'MARK LIST'!L88</f>
        <v>80</v>
      </c>
      <c r="BK16" s="242">
        <f>'MARK LIST'!Z88</f>
        <v>80</v>
      </c>
      <c r="BL16" s="242">
        <f>'MARK LIST'!AI88</f>
        <v>80</v>
      </c>
      <c r="BM16" s="242">
        <f>'MARK LIST'!BB88</f>
        <v>80</v>
      </c>
      <c r="BN16" s="242">
        <f>'MARK LIST'!BP88</f>
        <v>80</v>
      </c>
      <c r="BO16" s="242">
        <f>'MARK LIST'!BY88</f>
        <v>100</v>
      </c>
      <c r="BP16" s="242">
        <f>'MARK LIST'!CU88</f>
        <v>86</v>
      </c>
      <c r="BQ16" s="242">
        <f>'MARK LIST'!L152</f>
        <v>80</v>
      </c>
      <c r="BR16" s="242">
        <f>'MARK LIST'!Z152</f>
        <v>80</v>
      </c>
      <c r="BS16" s="242">
        <f>'MARK LIST'!AI152</f>
        <v>80</v>
      </c>
      <c r="BT16" s="242">
        <f>'MARK LIST'!BB152</f>
        <v>80</v>
      </c>
      <c r="BU16" s="242">
        <f>'MARK LIST'!BP152</f>
        <v>80</v>
      </c>
      <c r="BV16" s="242">
        <f>'MARK LIST'!BY152</f>
        <v>89</v>
      </c>
      <c r="BW16" s="242">
        <f>'MARK LIST'!CU152</f>
        <v>83</v>
      </c>
      <c r="BX16" s="242">
        <f>'MARK LIST'!L216</f>
        <v>64</v>
      </c>
      <c r="BY16" s="242">
        <f>'MARK LIST'!Z216</f>
        <v>80</v>
      </c>
      <c r="BZ16" s="242">
        <f>'MARK LIST'!AI216</f>
        <v>80</v>
      </c>
      <c r="CA16" s="242">
        <f>'MARK LIST'!BB216</f>
        <v>80</v>
      </c>
      <c r="CB16" s="242">
        <f>'MARK LIST'!BP216</f>
        <v>80</v>
      </c>
      <c r="CC16" s="242">
        <f>'MARK LIST'!BY216</f>
        <v>80</v>
      </c>
      <c r="CD16" s="242">
        <f>'MARK LIST'!CU216</f>
        <v>79</v>
      </c>
      <c r="CE16" s="242">
        <f>'MARK LIST'!L280</f>
        <v>80</v>
      </c>
      <c r="CF16" s="242">
        <f>'MARK LIST'!Z280</f>
        <v>80</v>
      </c>
      <c r="CG16" s="242">
        <f>'MARK LIST'!AI280</f>
        <v>80</v>
      </c>
      <c r="CH16" s="242">
        <f>'MARK LIST'!BB280</f>
        <v>80</v>
      </c>
      <c r="CI16" s="242">
        <f>'MARK LIST'!BP280</f>
        <v>80</v>
      </c>
      <c r="CJ16" s="242">
        <f>'MARK LIST'!BY280</f>
        <v>100</v>
      </c>
      <c r="CK16" s="242">
        <f>'MARK LIST'!CU280</f>
        <v>86</v>
      </c>
      <c r="CL16" s="242">
        <f>'MARK LIST'!L344</f>
        <v>80</v>
      </c>
      <c r="CM16" s="242">
        <f>'MARK LIST'!Z344</f>
        <v>80</v>
      </c>
      <c r="CN16" s="242">
        <f>'MARK LIST'!AI344</f>
        <v>80</v>
      </c>
      <c r="CO16" s="242">
        <f>'MARK LIST'!BB344</f>
        <v>80</v>
      </c>
      <c r="CP16" s="242">
        <f>'MARK LIST'!BP344</f>
        <v>80</v>
      </c>
      <c r="CQ16" s="242">
        <f>'MARK LIST'!BY344</f>
        <v>80</v>
      </c>
      <c r="CR16" s="242">
        <f>'MARK LIST'!CU344</f>
        <v>80</v>
      </c>
    </row>
    <row r="17" spans="1:96" ht="13.5">
      <c r="A17" s="233" t="s">
        <v>917</v>
      </c>
      <c r="B17" s="239" t="s">
        <v>821</v>
      </c>
      <c r="D17" s="236" t="s">
        <v>268</v>
      </c>
      <c r="E17" s="236" t="s">
        <v>299</v>
      </c>
      <c r="F17" s="236" t="s">
        <v>300</v>
      </c>
      <c r="G17" s="238"/>
      <c r="H17" s="237" t="s">
        <v>301</v>
      </c>
      <c r="I17" s="237" t="s">
        <v>302</v>
      </c>
      <c r="J17" s="237" t="s">
        <v>303</v>
      </c>
      <c r="K17" s="237" t="s">
        <v>304</v>
      </c>
      <c r="L17" s="237" t="s">
        <v>305</v>
      </c>
      <c r="M17" s="237" t="s">
        <v>306</v>
      </c>
      <c r="N17" s="237" t="s">
        <v>307</v>
      </c>
      <c r="O17" s="238"/>
      <c r="P17" s="237" t="s">
        <v>308</v>
      </c>
      <c r="Q17" s="237" t="s">
        <v>309</v>
      </c>
      <c r="R17" s="236" t="s">
        <v>310</v>
      </c>
      <c r="S17" s="236" t="s">
        <v>311</v>
      </c>
      <c r="T17" s="236" t="s">
        <v>312</v>
      </c>
      <c r="U17" s="236" t="s">
        <v>313</v>
      </c>
      <c r="V17" s="236" t="s">
        <v>314</v>
      </c>
      <c r="W17" s="236" t="s">
        <v>315</v>
      </c>
      <c r="X17" s="236" t="s">
        <v>316</v>
      </c>
      <c r="Y17" s="236" t="s">
        <v>317</v>
      </c>
      <c r="Z17" s="236" t="s">
        <v>318</v>
      </c>
      <c r="AA17" s="238"/>
      <c r="AB17" s="236" t="s">
        <v>319</v>
      </c>
      <c r="AC17" s="236" t="s">
        <v>320</v>
      </c>
      <c r="AD17" s="236" t="s">
        <v>321</v>
      </c>
      <c r="AE17" s="236" t="s">
        <v>322</v>
      </c>
      <c r="AF17" s="236" t="s">
        <v>323</v>
      </c>
      <c r="AG17" s="236" t="s">
        <v>324</v>
      </c>
      <c r="AH17" s="236" t="s">
        <v>325</v>
      </c>
      <c r="AI17" s="236" t="s">
        <v>326</v>
      </c>
      <c r="AJ17" s="236" t="s">
        <v>327</v>
      </c>
      <c r="AK17" s="236" t="s">
        <v>328</v>
      </c>
      <c r="AL17" s="236" t="s">
        <v>329</v>
      </c>
      <c r="AN17" s="239">
        <v>7</v>
      </c>
      <c r="AO17" s="239" t="str">
        <f>LEFT(HOME!$G$4)</f>
        <v>H</v>
      </c>
      <c r="AP17" s="239" t="str">
        <f>LEFT(HOME!$G$5,1)</f>
        <v>K</v>
      </c>
      <c r="AQ17" s="239" t="str">
        <f>LEFT(HOME!$G$6,1)</f>
        <v>M</v>
      </c>
      <c r="AR17" s="239" t="str">
        <f>HOME!$G$8</f>
        <v>2016-17</v>
      </c>
      <c r="AS17" s="239" t="str">
        <f>HOME!$G$9</f>
        <v>VIII B</v>
      </c>
      <c r="AT17" s="239">
        <f>'STUDENT PROFILE'!D13</f>
        <v>2735</v>
      </c>
      <c r="AU17" s="239">
        <f>'STUDENT PROFILE'!A13</f>
        <v>7</v>
      </c>
      <c r="AV17" s="239" t="str">
        <f t="shared" si="0"/>
        <v>HKM2016-17VIII B</v>
      </c>
      <c r="AW17" s="239" t="str">
        <f>'STUDENT PROFILE'!B13</f>
        <v>K</v>
      </c>
      <c r="AX17" s="239" t="str">
        <f t="shared" si="1"/>
        <v>HKM2016-17VIII BK2735</v>
      </c>
      <c r="AY17" s="239" t="str">
        <f t="shared" si="2"/>
        <v>HKM2016-17VIII BK2735K7</v>
      </c>
      <c r="AZ17" s="242">
        <f>'STUDENT PROFILE'!A21</f>
        <v>15</v>
      </c>
      <c r="BA17" s="239" t="str">
        <f>'STUDENT PROFILE'!C21</f>
        <v>Rahul</v>
      </c>
      <c r="BB17" s="242">
        <f>'STUDENT PROFILE'!D21</f>
        <v>2744</v>
      </c>
      <c r="BC17" s="242">
        <f>'MARK LIST'!L25</f>
        <v>80</v>
      </c>
      <c r="BD17" s="242">
        <f>'MARK LIST'!Z25</f>
        <v>80</v>
      </c>
      <c r="BE17" s="242">
        <f>'MARK LIST'!AI25</f>
        <v>80</v>
      </c>
      <c r="BF17" s="242">
        <f>'MARK LIST'!BB25</f>
        <v>80</v>
      </c>
      <c r="BG17" s="242">
        <f>'MARK LIST'!BP25</f>
        <v>80</v>
      </c>
      <c r="BH17" s="242">
        <f>'MARK LIST'!BY25</f>
        <v>80</v>
      </c>
      <c r="BI17" s="242">
        <f>'MARK LIST'!CU25</f>
        <v>80</v>
      </c>
      <c r="BJ17" s="242">
        <f>'MARK LIST'!L89</f>
        <v>80</v>
      </c>
      <c r="BK17" s="242">
        <f>'MARK LIST'!Z89</f>
        <v>80</v>
      </c>
      <c r="BL17" s="242">
        <f>'MARK LIST'!AI89</f>
        <v>80</v>
      </c>
      <c r="BM17" s="242">
        <f>'MARK LIST'!BB89</f>
        <v>80</v>
      </c>
      <c r="BN17" s="242">
        <f>'MARK LIST'!BP89</f>
        <v>80</v>
      </c>
      <c r="BO17" s="242">
        <f>'MARK LIST'!BY89</f>
        <v>100</v>
      </c>
      <c r="BP17" s="242">
        <f>'MARK LIST'!CU89</f>
        <v>86</v>
      </c>
      <c r="BQ17" s="242">
        <f>'MARK LIST'!L153</f>
        <v>80</v>
      </c>
      <c r="BR17" s="242">
        <f>'MARK LIST'!Z153</f>
        <v>80</v>
      </c>
      <c r="BS17" s="242">
        <f>'MARK LIST'!AI153</f>
        <v>80</v>
      </c>
      <c r="BT17" s="242">
        <f>'MARK LIST'!BB153</f>
        <v>80</v>
      </c>
      <c r="BU17" s="242">
        <f>'MARK LIST'!BP153</f>
        <v>80</v>
      </c>
      <c r="BV17" s="242">
        <f>'MARK LIST'!BY153</f>
        <v>89</v>
      </c>
      <c r="BW17" s="242">
        <f>'MARK LIST'!CU153</f>
        <v>83</v>
      </c>
      <c r="BX17" s="242">
        <f>'MARK LIST'!L217</f>
        <v>64</v>
      </c>
      <c r="BY17" s="242">
        <f>'MARK LIST'!Z217</f>
        <v>80</v>
      </c>
      <c r="BZ17" s="242">
        <f>'MARK LIST'!AI217</f>
        <v>80</v>
      </c>
      <c r="CA17" s="242">
        <f>'MARK LIST'!BB217</f>
        <v>80</v>
      </c>
      <c r="CB17" s="242">
        <f>'MARK LIST'!BP217</f>
        <v>80</v>
      </c>
      <c r="CC17" s="242">
        <f>'MARK LIST'!BY217</f>
        <v>80</v>
      </c>
      <c r="CD17" s="242">
        <f>'MARK LIST'!CU217</f>
        <v>79</v>
      </c>
      <c r="CE17" s="242">
        <f>'MARK LIST'!L281</f>
        <v>80</v>
      </c>
      <c r="CF17" s="242">
        <f>'MARK LIST'!Z281</f>
        <v>80</v>
      </c>
      <c r="CG17" s="242">
        <f>'MARK LIST'!AI281</f>
        <v>80</v>
      </c>
      <c r="CH17" s="242">
        <f>'MARK LIST'!BB281</f>
        <v>80</v>
      </c>
      <c r="CI17" s="242">
        <f>'MARK LIST'!BP281</f>
        <v>80</v>
      </c>
      <c r="CJ17" s="242">
        <f>'MARK LIST'!BY281</f>
        <v>100</v>
      </c>
      <c r="CK17" s="242">
        <f>'MARK LIST'!CU281</f>
        <v>86</v>
      </c>
      <c r="CL17" s="242">
        <f>'MARK LIST'!L345</f>
        <v>80</v>
      </c>
      <c r="CM17" s="242">
        <f>'MARK LIST'!Z345</f>
        <v>80</v>
      </c>
      <c r="CN17" s="242">
        <f>'MARK LIST'!AI345</f>
        <v>80</v>
      </c>
      <c r="CO17" s="242">
        <f>'MARK LIST'!BB345</f>
        <v>80</v>
      </c>
      <c r="CP17" s="242">
        <f>'MARK LIST'!BP345</f>
        <v>80</v>
      </c>
      <c r="CQ17" s="242">
        <f>'MARK LIST'!BY345</f>
        <v>80</v>
      </c>
      <c r="CR17" s="242">
        <f>'MARK LIST'!CU345</f>
        <v>80</v>
      </c>
    </row>
    <row r="18" spans="1:96" ht="13.5">
      <c r="A18" s="233" t="s">
        <v>918</v>
      </c>
      <c r="B18" s="233" t="s">
        <v>822</v>
      </c>
      <c r="D18" s="236" t="s">
        <v>330</v>
      </c>
      <c r="E18" s="236" t="s">
        <v>331</v>
      </c>
      <c r="F18" s="236" t="s">
        <v>332</v>
      </c>
      <c r="G18" s="238"/>
      <c r="H18" s="237" t="s">
        <v>333</v>
      </c>
      <c r="I18" s="237" t="s">
        <v>334</v>
      </c>
      <c r="J18" s="237" t="s">
        <v>335</v>
      </c>
      <c r="K18" s="238"/>
      <c r="L18" s="237" t="s">
        <v>336</v>
      </c>
      <c r="M18" s="237" t="s">
        <v>337</v>
      </c>
      <c r="N18" s="237" t="s">
        <v>338</v>
      </c>
      <c r="O18" s="238"/>
      <c r="P18" s="237" t="s">
        <v>339</v>
      </c>
      <c r="Q18" s="237" t="s">
        <v>340</v>
      </c>
      <c r="R18" s="238"/>
      <c r="S18" s="236" t="s">
        <v>341</v>
      </c>
      <c r="T18" s="236" t="s">
        <v>342</v>
      </c>
      <c r="U18" s="236" t="s">
        <v>343</v>
      </c>
      <c r="V18" s="236" t="s">
        <v>344</v>
      </c>
      <c r="W18" s="236" t="s">
        <v>345</v>
      </c>
      <c r="X18" s="236" t="s">
        <v>346</v>
      </c>
      <c r="Y18" s="236" t="s">
        <v>347</v>
      </c>
      <c r="Z18" s="236" t="s">
        <v>348</v>
      </c>
      <c r="AA18" s="238"/>
      <c r="AB18" s="236" t="s">
        <v>349</v>
      </c>
      <c r="AC18" s="238"/>
      <c r="AD18" s="236" t="s">
        <v>350</v>
      </c>
      <c r="AE18" s="236" t="s">
        <v>351</v>
      </c>
      <c r="AF18" s="236" t="s">
        <v>352</v>
      </c>
      <c r="AG18" s="236" t="s">
        <v>353</v>
      </c>
      <c r="AH18" s="236" t="s">
        <v>354</v>
      </c>
      <c r="AI18" s="236" t="s">
        <v>355</v>
      </c>
      <c r="AJ18" s="236" t="s">
        <v>356</v>
      </c>
      <c r="AK18" s="236" t="s">
        <v>357</v>
      </c>
      <c r="AL18" s="236" t="s">
        <v>358</v>
      </c>
      <c r="AN18" s="239">
        <v>8</v>
      </c>
      <c r="AO18" s="239" t="str">
        <f>LEFT(HOME!$G$4)</f>
        <v>H</v>
      </c>
      <c r="AP18" s="239" t="str">
        <f>LEFT(HOME!$G$5,1)</f>
        <v>K</v>
      </c>
      <c r="AQ18" s="239" t="str">
        <f>LEFT(HOME!$G$6,1)</f>
        <v>M</v>
      </c>
      <c r="AR18" s="239" t="str">
        <f>HOME!$G$8</f>
        <v>2016-17</v>
      </c>
      <c r="AS18" s="239" t="str">
        <f>HOME!$G$9</f>
        <v>VIII B</v>
      </c>
      <c r="AT18" s="239">
        <f>'STUDENT PROFILE'!D14</f>
        <v>2736</v>
      </c>
      <c r="AU18" s="239">
        <f>'STUDENT PROFILE'!A14</f>
        <v>8</v>
      </c>
      <c r="AV18" s="239" t="str">
        <f t="shared" si="0"/>
        <v>HKM2016-17VIII B</v>
      </c>
      <c r="AW18" s="239" t="str">
        <f>'STUDENT PROFILE'!B14</f>
        <v>K</v>
      </c>
      <c r="AX18" s="239" t="str">
        <f t="shared" si="1"/>
        <v>HKM2016-17VIII BK2736</v>
      </c>
      <c r="AY18" s="239" t="str">
        <f t="shared" si="2"/>
        <v>HKM2016-17VIII BK2736K8</v>
      </c>
      <c r="AZ18" s="242">
        <f>'STUDENT PROFILE'!A22</f>
        <v>16</v>
      </c>
      <c r="BA18" s="239" t="str">
        <f>'STUDENT PROFILE'!C22</f>
        <v>Ritu</v>
      </c>
      <c r="BB18" s="242">
        <f>'STUDENT PROFILE'!D22</f>
        <v>2745</v>
      </c>
      <c r="BC18" s="242">
        <f>'MARK LIST'!L26</f>
        <v>67</v>
      </c>
      <c r="BD18" s="242">
        <f>'MARK LIST'!Z26</f>
        <v>67</v>
      </c>
      <c r="BE18" s="242">
        <f>'MARK LIST'!AI26</f>
        <v>70</v>
      </c>
      <c r="BF18" s="242">
        <f>'MARK LIST'!BB26</f>
        <v>67</v>
      </c>
      <c r="BG18" s="242">
        <f>'MARK LIST'!BP26</f>
        <v>67</v>
      </c>
      <c r="BH18" s="242">
        <f>'MARK LIST'!BY26</f>
        <v>70</v>
      </c>
      <c r="BI18" s="242">
        <f>'MARK LIST'!CU26</f>
        <v>69</v>
      </c>
      <c r="BJ18" s="242">
        <f>'MARK LIST'!L90</f>
        <v>67</v>
      </c>
      <c r="BK18" s="242">
        <f>'MARK LIST'!Z90</f>
        <v>67</v>
      </c>
      <c r="BL18" s="242">
        <f>'MARK LIST'!AI90</f>
        <v>70</v>
      </c>
      <c r="BM18" s="242">
        <f>'MARK LIST'!BB90</f>
        <v>67</v>
      </c>
      <c r="BN18" s="242">
        <f>'MARK LIST'!BP90</f>
        <v>67</v>
      </c>
      <c r="BO18" s="242">
        <f>'MARK LIST'!BY90</f>
        <v>88</v>
      </c>
      <c r="BP18" s="242">
        <f>'MARK LIST'!CU90</f>
        <v>75</v>
      </c>
      <c r="BQ18" s="242">
        <f>'MARK LIST'!L154</f>
        <v>67</v>
      </c>
      <c r="BR18" s="242">
        <f>'MARK LIST'!Z154</f>
        <v>67</v>
      </c>
      <c r="BS18" s="242">
        <f>'MARK LIST'!AI154</f>
        <v>70</v>
      </c>
      <c r="BT18" s="242">
        <f>'MARK LIST'!BB154</f>
        <v>67</v>
      </c>
      <c r="BU18" s="242">
        <f>'MARK LIST'!BP154</f>
        <v>67</v>
      </c>
      <c r="BV18" s="242">
        <f>'MARK LIST'!BY154</f>
        <v>78</v>
      </c>
      <c r="BW18" s="242">
        <f>'MARK LIST'!CU154</f>
        <v>72</v>
      </c>
      <c r="BX18" s="242">
        <f>'MARK LIST'!L218</f>
        <v>53</v>
      </c>
      <c r="BY18" s="242">
        <f>'MARK LIST'!Z218</f>
        <v>67</v>
      </c>
      <c r="BZ18" s="242">
        <f>'MARK LIST'!AI218</f>
        <v>70</v>
      </c>
      <c r="CA18" s="242">
        <f>'MARK LIST'!BB218</f>
        <v>67</v>
      </c>
      <c r="CB18" s="242">
        <f>'MARK LIST'!BP218</f>
        <v>67</v>
      </c>
      <c r="CC18" s="242">
        <f>'MARK LIST'!BY218</f>
        <v>70</v>
      </c>
      <c r="CD18" s="242">
        <f>'MARK LIST'!CU218</f>
        <v>67</v>
      </c>
      <c r="CE18" s="242">
        <f>'MARK LIST'!L282</f>
        <v>67</v>
      </c>
      <c r="CF18" s="242">
        <f>'MARK LIST'!Z282</f>
        <v>67</v>
      </c>
      <c r="CG18" s="242">
        <f>'MARK LIST'!AI282</f>
        <v>70</v>
      </c>
      <c r="CH18" s="242">
        <f>'MARK LIST'!BB282</f>
        <v>67</v>
      </c>
      <c r="CI18" s="242">
        <f>'MARK LIST'!BP282</f>
        <v>67</v>
      </c>
      <c r="CJ18" s="242">
        <f>'MARK LIST'!BY282</f>
        <v>88</v>
      </c>
      <c r="CK18" s="242">
        <f>'MARK LIST'!CU282</f>
        <v>75</v>
      </c>
      <c r="CL18" s="242">
        <f>'MARK LIST'!L346</f>
        <v>67</v>
      </c>
      <c r="CM18" s="242">
        <f>'MARK LIST'!Z346</f>
        <v>67</v>
      </c>
      <c r="CN18" s="242">
        <f>'MARK LIST'!AI346</f>
        <v>70</v>
      </c>
      <c r="CO18" s="242">
        <f>'MARK LIST'!BB346</f>
        <v>67</v>
      </c>
      <c r="CP18" s="242">
        <f>'MARK LIST'!BP346</f>
        <v>67</v>
      </c>
      <c r="CQ18" s="242">
        <f>'MARK LIST'!BY346</f>
        <v>70</v>
      </c>
      <c r="CR18" s="242">
        <f>'MARK LIST'!CU346</f>
        <v>69</v>
      </c>
    </row>
    <row r="19" spans="1:96" ht="13.5">
      <c r="A19" s="233" t="s">
        <v>919</v>
      </c>
      <c r="D19" s="236" t="s">
        <v>359</v>
      </c>
      <c r="E19" s="236" t="s">
        <v>360</v>
      </c>
      <c r="F19" s="236" t="s">
        <v>361</v>
      </c>
      <c r="G19" s="238"/>
      <c r="H19" s="237" t="s">
        <v>362</v>
      </c>
      <c r="I19" s="237" t="s">
        <v>363</v>
      </c>
      <c r="J19" s="237" t="s">
        <v>364</v>
      </c>
      <c r="K19" s="238"/>
      <c r="L19" s="237" t="s">
        <v>365</v>
      </c>
      <c r="M19" s="237" t="s">
        <v>366</v>
      </c>
      <c r="N19" s="237" t="s">
        <v>367</v>
      </c>
      <c r="O19" s="238"/>
      <c r="P19" s="237" t="s">
        <v>368</v>
      </c>
      <c r="Q19" s="237" t="s">
        <v>369</v>
      </c>
      <c r="R19" s="238"/>
      <c r="S19" s="236" t="s">
        <v>370</v>
      </c>
      <c r="T19" s="236" t="s">
        <v>371</v>
      </c>
      <c r="U19" s="236" t="s">
        <v>372</v>
      </c>
      <c r="V19" s="236" t="s">
        <v>373</v>
      </c>
      <c r="W19" s="236" t="s">
        <v>374</v>
      </c>
      <c r="X19" s="236" t="s">
        <v>375</v>
      </c>
      <c r="Y19" s="236" t="s">
        <v>376</v>
      </c>
      <c r="Z19" s="236" t="s">
        <v>377</v>
      </c>
      <c r="AA19" s="238"/>
      <c r="AB19" s="238"/>
      <c r="AC19" s="238"/>
      <c r="AD19" s="236" t="s">
        <v>378</v>
      </c>
      <c r="AE19" s="236" t="s">
        <v>379</v>
      </c>
      <c r="AF19" s="236" t="s">
        <v>380</v>
      </c>
      <c r="AG19" s="236" t="s">
        <v>381</v>
      </c>
      <c r="AH19" s="236" t="s">
        <v>382</v>
      </c>
      <c r="AI19" s="236" t="s">
        <v>383</v>
      </c>
      <c r="AJ19" s="236" t="s">
        <v>384</v>
      </c>
      <c r="AK19" s="236" t="s">
        <v>385</v>
      </c>
      <c r="AL19" s="236" t="s">
        <v>386</v>
      </c>
      <c r="AN19" s="239">
        <v>9</v>
      </c>
      <c r="AO19" s="239" t="str">
        <f>LEFT(HOME!$G$4)</f>
        <v>H</v>
      </c>
      <c r="AP19" s="239" t="str">
        <f>LEFT(HOME!$G$5,1)</f>
        <v>K</v>
      </c>
      <c r="AQ19" s="239" t="str">
        <f>LEFT(HOME!$G$6,1)</f>
        <v>M</v>
      </c>
      <c r="AR19" s="239" t="str">
        <f>HOME!$G$8</f>
        <v>2016-17</v>
      </c>
      <c r="AS19" s="239" t="str">
        <f>HOME!$G$9</f>
        <v>VIII B</v>
      </c>
      <c r="AT19" s="239">
        <f>'STUDENT PROFILE'!D15</f>
        <v>2737</v>
      </c>
      <c r="AU19" s="239">
        <f>'STUDENT PROFILE'!A15</f>
        <v>9</v>
      </c>
      <c r="AV19" s="239" t="str">
        <f t="shared" si="0"/>
        <v>HKM2016-17VIII B</v>
      </c>
      <c r="AW19" s="239" t="str">
        <f>'STUDENT PROFILE'!B15</f>
        <v>K</v>
      </c>
      <c r="AX19" s="239" t="str">
        <f t="shared" si="1"/>
        <v>HKM2016-17VIII BK2737</v>
      </c>
      <c r="AY19" s="239" t="str">
        <f t="shared" si="2"/>
        <v>HKM2016-17VIII BK2737K9</v>
      </c>
      <c r="AZ19" s="242">
        <f>'STUDENT PROFILE'!A23</f>
        <v>17</v>
      </c>
      <c r="BA19" s="239" t="str">
        <f>'STUDENT PROFILE'!C23</f>
        <v>Pooja Kumari</v>
      </c>
      <c r="BB19" s="242">
        <f>'STUDENT PROFILE'!D23</f>
        <v>2746</v>
      </c>
      <c r="BC19" s="242">
        <f>'MARK LIST'!L27</f>
        <v>67</v>
      </c>
      <c r="BD19" s="242">
        <f>'MARK LIST'!Z27</f>
        <v>67</v>
      </c>
      <c r="BE19" s="242">
        <f>'MARK LIST'!AI27</f>
        <v>70</v>
      </c>
      <c r="BF19" s="242">
        <f>'MARK LIST'!BB27</f>
        <v>67</v>
      </c>
      <c r="BG19" s="242">
        <f>'MARK LIST'!BP27</f>
        <v>67</v>
      </c>
      <c r="BH19" s="242">
        <f>'MARK LIST'!BY27</f>
        <v>70</v>
      </c>
      <c r="BI19" s="242">
        <f>'MARK LIST'!CU27</f>
        <v>69</v>
      </c>
      <c r="BJ19" s="242">
        <f>'MARK LIST'!L91</f>
        <v>67</v>
      </c>
      <c r="BK19" s="242">
        <f>'MARK LIST'!Z91</f>
        <v>67</v>
      </c>
      <c r="BL19" s="242">
        <f>'MARK LIST'!AI91</f>
        <v>70</v>
      </c>
      <c r="BM19" s="242">
        <f>'MARK LIST'!BB91</f>
        <v>67</v>
      </c>
      <c r="BN19" s="242">
        <f>'MARK LIST'!BP91</f>
        <v>67</v>
      </c>
      <c r="BO19" s="242">
        <f>'MARK LIST'!BY91</f>
        <v>88</v>
      </c>
      <c r="BP19" s="242">
        <f>'MARK LIST'!CU91</f>
        <v>75</v>
      </c>
      <c r="BQ19" s="242">
        <f>'MARK LIST'!L155</f>
        <v>67</v>
      </c>
      <c r="BR19" s="242">
        <f>'MARK LIST'!Z155</f>
        <v>67</v>
      </c>
      <c r="BS19" s="242">
        <f>'MARK LIST'!AI155</f>
        <v>70</v>
      </c>
      <c r="BT19" s="242">
        <f>'MARK LIST'!BB155</f>
        <v>67</v>
      </c>
      <c r="BU19" s="242">
        <f>'MARK LIST'!BP155</f>
        <v>67</v>
      </c>
      <c r="BV19" s="242">
        <f>'MARK LIST'!BY155</f>
        <v>78</v>
      </c>
      <c r="BW19" s="242">
        <f>'MARK LIST'!CU155</f>
        <v>72</v>
      </c>
      <c r="BX19" s="242">
        <f>'MARK LIST'!L219</f>
        <v>53</v>
      </c>
      <c r="BY19" s="242">
        <f>'MARK LIST'!Z219</f>
        <v>67</v>
      </c>
      <c r="BZ19" s="242">
        <f>'MARK LIST'!AI219</f>
        <v>70</v>
      </c>
      <c r="CA19" s="242">
        <f>'MARK LIST'!BB219</f>
        <v>67</v>
      </c>
      <c r="CB19" s="242">
        <f>'MARK LIST'!BP219</f>
        <v>67</v>
      </c>
      <c r="CC19" s="242">
        <f>'MARK LIST'!BY219</f>
        <v>70</v>
      </c>
      <c r="CD19" s="242">
        <f>'MARK LIST'!CU219</f>
        <v>67</v>
      </c>
      <c r="CE19" s="242">
        <f>'MARK LIST'!L283</f>
        <v>67</v>
      </c>
      <c r="CF19" s="242">
        <f>'MARK LIST'!Z283</f>
        <v>67</v>
      </c>
      <c r="CG19" s="242">
        <f>'MARK LIST'!AI283</f>
        <v>70</v>
      </c>
      <c r="CH19" s="242">
        <f>'MARK LIST'!BB283</f>
        <v>67</v>
      </c>
      <c r="CI19" s="242">
        <f>'MARK LIST'!BP283</f>
        <v>67</v>
      </c>
      <c r="CJ19" s="242">
        <f>'MARK LIST'!BY283</f>
        <v>88</v>
      </c>
      <c r="CK19" s="242">
        <f>'MARK LIST'!CU283</f>
        <v>75</v>
      </c>
      <c r="CL19" s="242">
        <f>'MARK LIST'!L347</f>
        <v>67</v>
      </c>
      <c r="CM19" s="242">
        <f>'MARK LIST'!Z347</f>
        <v>67</v>
      </c>
      <c r="CN19" s="242">
        <f>'MARK LIST'!AI347</f>
        <v>70</v>
      </c>
      <c r="CO19" s="242">
        <f>'MARK LIST'!BB347</f>
        <v>67</v>
      </c>
      <c r="CP19" s="242">
        <f>'MARK LIST'!BP347</f>
        <v>67</v>
      </c>
      <c r="CQ19" s="242">
        <f>'MARK LIST'!BY347</f>
        <v>70</v>
      </c>
      <c r="CR19" s="242">
        <f>'MARK LIST'!CU347</f>
        <v>69</v>
      </c>
    </row>
    <row r="20" spans="1:96" ht="13.5">
      <c r="D20" s="236" t="s">
        <v>387</v>
      </c>
      <c r="E20" s="236" t="s">
        <v>388</v>
      </c>
      <c r="F20" s="236" t="s">
        <v>389</v>
      </c>
      <c r="G20" s="238"/>
      <c r="H20" s="237" t="s">
        <v>390</v>
      </c>
      <c r="I20" s="237" t="s">
        <v>391</v>
      </c>
      <c r="J20" s="237" t="s">
        <v>392</v>
      </c>
      <c r="K20" s="238"/>
      <c r="L20" s="237" t="s">
        <v>393</v>
      </c>
      <c r="M20" s="237" t="s">
        <v>394</v>
      </c>
      <c r="N20" s="237" t="s">
        <v>395</v>
      </c>
      <c r="O20" s="238"/>
      <c r="P20" s="238"/>
      <c r="Q20" s="237" t="s">
        <v>396</v>
      </c>
      <c r="R20" s="238"/>
      <c r="S20" s="236" t="s">
        <v>397</v>
      </c>
      <c r="T20" s="236" t="s">
        <v>398</v>
      </c>
      <c r="U20" s="236" t="s">
        <v>399</v>
      </c>
      <c r="V20" s="236" t="s">
        <v>400</v>
      </c>
      <c r="W20" s="236" t="s">
        <v>401</v>
      </c>
      <c r="X20" s="236" t="s">
        <v>402</v>
      </c>
      <c r="Y20" s="236" t="s">
        <v>403</v>
      </c>
      <c r="Z20" s="236" t="s">
        <v>404</v>
      </c>
      <c r="AA20" s="238"/>
      <c r="AB20" s="238"/>
      <c r="AC20" s="238"/>
      <c r="AD20" s="236" t="s">
        <v>405</v>
      </c>
      <c r="AE20" s="236" t="s">
        <v>406</v>
      </c>
      <c r="AF20" s="236" t="s">
        <v>407</v>
      </c>
      <c r="AG20" s="236" t="s">
        <v>408</v>
      </c>
      <c r="AH20" s="236" t="s">
        <v>409</v>
      </c>
      <c r="AI20" s="236" t="s">
        <v>410</v>
      </c>
      <c r="AJ20" s="236" t="s">
        <v>411</v>
      </c>
      <c r="AK20" s="238"/>
      <c r="AL20" s="238"/>
      <c r="AN20" s="239">
        <v>10</v>
      </c>
      <c r="AO20" s="239" t="str">
        <f>LEFT(HOME!$G$4)</f>
        <v>H</v>
      </c>
      <c r="AP20" s="239" t="str">
        <f>LEFT(HOME!$G$5,1)</f>
        <v>K</v>
      </c>
      <c r="AQ20" s="239" t="str">
        <f>LEFT(HOME!$G$6,1)</f>
        <v>M</v>
      </c>
      <c r="AR20" s="239" t="str">
        <f>HOME!$G$8</f>
        <v>2016-17</v>
      </c>
      <c r="AS20" s="239" t="str">
        <f>HOME!$G$9</f>
        <v>VIII B</v>
      </c>
      <c r="AT20" s="239">
        <f>'STUDENT PROFILE'!D16</f>
        <v>2738</v>
      </c>
      <c r="AU20" s="239">
        <f>'STUDENT PROFILE'!A16</f>
        <v>10</v>
      </c>
      <c r="AV20" s="239" t="str">
        <f t="shared" si="0"/>
        <v>HKM2016-17VIII B</v>
      </c>
      <c r="AW20" s="239" t="str">
        <f>'STUDENT PROFILE'!B16</f>
        <v>N</v>
      </c>
      <c r="AX20" s="239" t="str">
        <f t="shared" si="1"/>
        <v>HKM2016-17VIII BN2738</v>
      </c>
      <c r="AY20" s="239" t="str">
        <f t="shared" si="2"/>
        <v>HKM2016-17VIII BN2738N10</v>
      </c>
      <c r="AZ20" s="242">
        <f>'STUDENT PROFILE'!A24</f>
        <v>18</v>
      </c>
      <c r="BA20" s="239" t="str">
        <f>'STUDENT PROFILE'!C24</f>
        <v>Dheeraj Kumar</v>
      </c>
      <c r="BB20" s="242">
        <f>'STUDENT PROFILE'!D24</f>
        <v>2747</v>
      </c>
      <c r="BC20" s="242">
        <f>'MARK LIST'!L28</f>
        <v>67</v>
      </c>
      <c r="BD20" s="242">
        <f>'MARK LIST'!Z28</f>
        <v>67</v>
      </c>
      <c r="BE20" s="242">
        <f>'MARK LIST'!AI28</f>
        <v>70</v>
      </c>
      <c r="BF20" s="242">
        <f>'MARK LIST'!BB28</f>
        <v>67</v>
      </c>
      <c r="BG20" s="242">
        <f>'MARK LIST'!BP28</f>
        <v>67</v>
      </c>
      <c r="BH20" s="242">
        <f>'MARK LIST'!BY28</f>
        <v>70</v>
      </c>
      <c r="BI20" s="242">
        <f>'MARK LIST'!CU28</f>
        <v>69</v>
      </c>
      <c r="BJ20" s="242">
        <f>'MARK LIST'!L92</f>
        <v>67</v>
      </c>
      <c r="BK20" s="242">
        <f>'MARK LIST'!Z92</f>
        <v>67</v>
      </c>
      <c r="BL20" s="242">
        <f>'MARK LIST'!AI92</f>
        <v>70</v>
      </c>
      <c r="BM20" s="242">
        <f>'MARK LIST'!BB92</f>
        <v>67</v>
      </c>
      <c r="BN20" s="242">
        <f>'MARK LIST'!BP92</f>
        <v>67</v>
      </c>
      <c r="BO20" s="242">
        <f>'MARK LIST'!BY92</f>
        <v>88</v>
      </c>
      <c r="BP20" s="242">
        <f>'MARK LIST'!CU92</f>
        <v>75</v>
      </c>
      <c r="BQ20" s="242">
        <f>'MARK LIST'!L156</f>
        <v>67</v>
      </c>
      <c r="BR20" s="242">
        <f>'MARK LIST'!Z156</f>
        <v>67</v>
      </c>
      <c r="BS20" s="242">
        <f>'MARK LIST'!AI156</f>
        <v>70</v>
      </c>
      <c r="BT20" s="242">
        <f>'MARK LIST'!BB156</f>
        <v>67</v>
      </c>
      <c r="BU20" s="242">
        <f>'MARK LIST'!BP156</f>
        <v>67</v>
      </c>
      <c r="BV20" s="242">
        <f>'MARK LIST'!BY156</f>
        <v>78</v>
      </c>
      <c r="BW20" s="242">
        <f>'MARK LIST'!CU156</f>
        <v>72</v>
      </c>
      <c r="BX20" s="242">
        <f>'MARK LIST'!L220</f>
        <v>53</v>
      </c>
      <c r="BY20" s="242">
        <f>'MARK LIST'!Z220</f>
        <v>67</v>
      </c>
      <c r="BZ20" s="242">
        <f>'MARK LIST'!AI220</f>
        <v>70</v>
      </c>
      <c r="CA20" s="242">
        <f>'MARK LIST'!BB220</f>
        <v>67</v>
      </c>
      <c r="CB20" s="242">
        <f>'MARK LIST'!BP220</f>
        <v>67</v>
      </c>
      <c r="CC20" s="242">
        <f>'MARK LIST'!BY220</f>
        <v>70</v>
      </c>
      <c r="CD20" s="242">
        <f>'MARK LIST'!CU220</f>
        <v>67</v>
      </c>
      <c r="CE20" s="242">
        <f>'MARK LIST'!L284</f>
        <v>67</v>
      </c>
      <c r="CF20" s="242">
        <f>'MARK LIST'!Z284</f>
        <v>67</v>
      </c>
      <c r="CG20" s="242">
        <f>'MARK LIST'!AI284</f>
        <v>70</v>
      </c>
      <c r="CH20" s="242">
        <f>'MARK LIST'!BB284</f>
        <v>67</v>
      </c>
      <c r="CI20" s="242">
        <f>'MARK LIST'!BP284</f>
        <v>67</v>
      </c>
      <c r="CJ20" s="242">
        <f>'MARK LIST'!BY284</f>
        <v>88</v>
      </c>
      <c r="CK20" s="242">
        <f>'MARK LIST'!CU284</f>
        <v>75</v>
      </c>
      <c r="CL20" s="242">
        <f>'MARK LIST'!L348</f>
        <v>67</v>
      </c>
      <c r="CM20" s="242">
        <f>'MARK LIST'!Z348</f>
        <v>67</v>
      </c>
      <c r="CN20" s="242">
        <f>'MARK LIST'!AI348</f>
        <v>70</v>
      </c>
      <c r="CO20" s="242">
        <f>'MARK LIST'!BB348</f>
        <v>67</v>
      </c>
      <c r="CP20" s="242">
        <f>'MARK LIST'!BP348</f>
        <v>67</v>
      </c>
      <c r="CQ20" s="242">
        <f>'MARK LIST'!BY348</f>
        <v>70</v>
      </c>
      <c r="CR20" s="242">
        <f>'MARK LIST'!CU348</f>
        <v>69</v>
      </c>
    </row>
    <row r="21" spans="1:96" ht="13.5">
      <c r="D21" s="236" t="s">
        <v>412</v>
      </c>
      <c r="E21" s="236" t="s">
        <v>413</v>
      </c>
      <c r="F21" s="236" t="s">
        <v>414</v>
      </c>
      <c r="G21" s="238"/>
      <c r="H21" s="237" t="s">
        <v>415</v>
      </c>
      <c r="I21" s="237" t="s">
        <v>416</v>
      </c>
      <c r="J21" s="237" t="s">
        <v>417</v>
      </c>
      <c r="K21" s="238"/>
      <c r="L21" s="237" t="s">
        <v>418</v>
      </c>
      <c r="M21" s="237" t="s">
        <v>419</v>
      </c>
      <c r="N21" s="237" t="s">
        <v>420</v>
      </c>
      <c r="O21" s="238"/>
      <c r="P21" s="238"/>
      <c r="Q21" s="237" t="s">
        <v>421</v>
      </c>
      <c r="R21" s="238"/>
      <c r="S21" s="236" t="s">
        <v>422</v>
      </c>
      <c r="T21" s="236" t="s">
        <v>423</v>
      </c>
      <c r="U21" s="236" t="s">
        <v>424</v>
      </c>
      <c r="V21" s="236" t="s">
        <v>425</v>
      </c>
      <c r="W21" s="236" t="s">
        <v>426</v>
      </c>
      <c r="X21" s="236" t="s">
        <v>427</v>
      </c>
      <c r="Y21" s="236" t="s">
        <v>428</v>
      </c>
      <c r="Z21" s="236" t="s">
        <v>429</v>
      </c>
      <c r="AA21" s="238"/>
      <c r="AB21" s="238"/>
      <c r="AC21" s="238"/>
      <c r="AD21" s="236" t="s">
        <v>430</v>
      </c>
      <c r="AE21" s="236" t="s">
        <v>431</v>
      </c>
      <c r="AF21" s="236" t="s">
        <v>432</v>
      </c>
      <c r="AG21" s="236" t="s">
        <v>433</v>
      </c>
      <c r="AH21" s="236" t="s">
        <v>434</v>
      </c>
      <c r="AI21" s="236" t="s">
        <v>435</v>
      </c>
      <c r="AJ21" s="236" t="s">
        <v>436</v>
      </c>
      <c r="AK21" s="238"/>
      <c r="AL21" s="238"/>
      <c r="AN21" s="239">
        <v>11</v>
      </c>
      <c r="AO21" s="239" t="str">
        <f>LEFT(HOME!$G$4)</f>
        <v>H</v>
      </c>
      <c r="AP21" s="239" t="str">
        <f>LEFT(HOME!$G$5,1)</f>
        <v>K</v>
      </c>
      <c r="AQ21" s="239" t="str">
        <f>LEFT(HOME!$G$6,1)</f>
        <v>M</v>
      </c>
      <c r="AR21" s="239" t="str">
        <f>HOME!$G$8</f>
        <v>2016-17</v>
      </c>
      <c r="AS21" s="239" t="str">
        <f>HOME!$G$9</f>
        <v>VIII B</v>
      </c>
      <c r="AT21" s="239">
        <f>'STUDENT PROFILE'!D17</f>
        <v>2739</v>
      </c>
      <c r="AU21" s="239">
        <f>'STUDENT PROFILE'!A17</f>
        <v>11</v>
      </c>
      <c r="AV21" s="239" t="str">
        <f t="shared" si="0"/>
        <v>HKM2016-17VIII B</v>
      </c>
      <c r="AW21" s="239" t="str">
        <f>'STUDENT PROFILE'!B17</f>
        <v>A</v>
      </c>
      <c r="AX21" s="239" t="str">
        <f t="shared" si="1"/>
        <v>HKM2016-17VIII BA2739</v>
      </c>
      <c r="AY21" s="239" t="str">
        <f t="shared" si="2"/>
        <v>HKM2016-17VIII BA2739A11</v>
      </c>
      <c r="AZ21" s="242">
        <f>'STUDENT PROFILE'!A25</f>
        <v>19</v>
      </c>
      <c r="BA21" s="239" t="str">
        <f>'STUDENT PROFILE'!C25</f>
        <v>Rohit</v>
      </c>
      <c r="BB21" s="242">
        <f>'STUDENT PROFILE'!D25</f>
        <v>2748</v>
      </c>
      <c r="BC21" s="242">
        <f>'MARK LIST'!L29</f>
        <v>67</v>
      </c>
      <c r="BD21" s="242">
        <f>'MARK LIST'!Z29</f>
        <v>67</v>
      </c>
      <c r="BE21" s="242">
        <f>'MARK LIST'!AI29</f>
        <v>70</v>
      </c>
      <c r="BF21" s="242">
        <f>'MARK LIST'!BB29</f>
        <v>67</v>
      </c>
      <c r="BG21" s="242">
        <f>'MARK LIST'!BP29</f>
        <v>67</v>
      </c>
      <c r="BH21" s="242">
        <f>'MARK LIST'!BY29</f>
        <v>70</v>
      </c>
      <c r="BI21" s="242">
        <f>'MARK LIST'!CU29</f>
        <v>69</v>
      </c>
      <c r="BJ21" s="242">
        <f>'MARK LIST'!L93</f>
        <v>67</v>
      </c>
      <c r="BK21" s="242">
        <f>'MARK LIST'!Z93</f>
        <v>67</v>
      </c>
      <c r="BL21" s="242">
        <f>'MARK LIST'!AI93</f>
        <v>70</v>
      </c>
      <c r="BM21" s="242">
        <f>'MARK LIST'!BB93</f>
        <v>67</v>
      </c>
      <c r="BN21" s="242">
        <f>'MARK LIST'!BP93</f>
        <v>67</v>
      </c>
      <c r="BO21" s="242">
        <f>'MARK LIST'!BY93</f>
        <v>88</v>
      </c>
      <c r="BP21" s="242">
        <f>'MARK LIST'!CU93</f>
        <v>75</v>
      </c>
      <c r="BQ21" s="242">
        <f>'MARK LIST'!L157</f>
        <v>67</v>
      </c>
      <c r="BR21" s="242">
        <f>'MARK LIST'!Z157</f>
        <v>67</v>
      </c>
      <c r="BS21" s="242">
        <f>'MARK LIST'!AI157</f>
        <v>70</v>
      </c>
      <c r="BT21" s="242">
        <f>'MARK LIST'!BB157</f>
        <v>67</v>
      </c>
      <c r="BU21" s="242">
        <f>'MARK LIST'!BP157</f>
        <v>67</v>
      </c>
      <c r="BV21" s="242">
        <f>'MARK LIST'!BY157</f>
        <v>78</v>
      </c>
      <c r="BW21" s="242">
        <f>'MARK LIST'!CU157</f>
        <v>72</v>
      </c>
      <c r="BX21" s="242">
        <f>'MARK LIST'!L221</f>
        <v>53</v>
      </c>
      <c r="BY21" s="242">
        <f>'MARK LIST'!Z221</f>
        <v>67</v>
      </c>
      <c r="BZ21" s="242">
        <f>'MARK LIST'!AI221</f>
        <v>70</v>
      </c>
      <c r="CA21" s="242">
        <f>'MARK LIST'!BB221</f>
        <v>67</v>
      </c>
      <c r="CB21" s="242">
        <f>'MARK LIST'!BP221</f>
        <v>67</v>
      </c>
      <c r="CC21" s="242">
        <f>'MARK LIST'!BY221</f>
        <v>70</v>
      </c>
      <c r="CD21" s="242">
        <f>'MARK LIST'!CU221</f>
        <v>67</v>
      </c>
      <c r="CE21" s="242">
        <f>'MARK LIST'!L285</f>
        <v>67</v>
      </c>
      <c r="CF21" s="242">
        <f>'MARK LIST'!Z285</f>
        <v>67</v>
      </c>
      <c r="CG21" s="242">
        <f>'MARK LIST'!AI285</f>
        <v>70</v>
      </c>
      <c r="CH21" s="242">
        <f>'MARK LIST'!BB285</f>
        <v>67</v>
      </c>
      <c r="CI21" s="242">
        <f>'MARK LIST'!BP285</f>
        <v>67</v>
      </c>
      <c r="CJ21" s="242">
        <f>'MARK LIST'!BY285</f>
        <v>88</v>
      </c>
      <c r="CK21" s="242">
        <f>'MARK LIST'!CU285</f>
        <v>75</v>
      </c>
      <c r="CL21" s="242">
        <f>'MARK LIST'!L349</f>
        <v>67</v>
      </c>
      <c r="CM21" s="242">
        <f>'MARK LIST'!Z349</f>
        <v>67</v>
      </c>
      <c r="CN21" s="242">
        <f>'MARK LIST'!AI349</f>
        <v>70</v>
      </c>
      <c r="CO21" s="242">
        <f>'MARK LIST'!BB349</f>
        <v>67</v>
      </c>
      <c r="CP21" s="242">
        <f>'MARK LIST'!BP349</f>
        <v>67</v>
      </c>
      <c r="CQ21" s="242">
        <f>'MARK LIST'!BY349</f>
        <v>70</v>
      </c>
      <c r="CR21" s="242">
        <f>'MARK LIST'!CU349</f>
        <v>69</v>
      </c>
    </row>
    <row r="22" spans="1:96" ht="13.5">
      <c r="A22" s="239" t="str">
        <f>HOME!D27</f>
        <v xml:space="preserve">DR. SUNIL VATS
PGT COMPUTER SCI.
JAWAHAR NAVODAYA VIDYALAYA, MOHINDERGARH
M. 9067892000, @: dr.skvats@yahoo.com
www.sunilvats1981.wix.com/drskvats
</v>
      </c>
      <c r="D22" s="236" t="s">
        <v>437</v>
      </c>
      <c r="E22" s="236" t="s">
        <v>438</v>
      </c>
      <c r="F22" s="236" t="s">
        <v>439</v>
      </c>
      <c r="G22" s="238"/>
      <c r="H22" s="237" t="s">
        <v>440</v>
      </c>
      <c r="I22" s="237" t="s">
        <v>441</v>
      </c>
      <c r="J22" s="237" t="s">
        <v>442</v>
      </c>
      <c r="K22" s="238"/>
      <c r="L22" s="237" t="s">
        <v>443</v>
      </c>
      <c r="M22" s="237" t="s">
        <v>444</v>
      </c>
      <c r="N22" s="237" t="s">
        <v>445</v>
      </c>
      <c r="O22" s="238"/>
      <c r="P22" s="238"/>
      <c r="Q22" s="237" t="s">
        <v>446</v>
      </c>
      <c r="R22" s="238"/>
      <c r="S22" s="236" t="s">
        <v>447</v>
      </c>
      <c r="T22" s="236" t="s">
        <v>448</v>
      </c>
      <c r="U22" s="236" t="s">
        <v>449</v>
      </c>
      <c r="V22" s="236" t="s">
        <v>450</v>
      </c>
      <c r="W22" s="236" t="s">
        <v>451</v>
      </c>
      <c r="X22" s="236" t="s">
        <v>452</v>
      </c>
      <c r="Y22" s="236" t="s">
        <v>453</v>
      </c>
      <c r="Z22" s="236" t="s">
        <v>454</v>
      </c>
      <c r="AA22" s="238"/>
      <c r="AB22" s="238"/>
      <c r="AC22" s="238"/>
      <c r="AD22" s="236" t="s">
        <v>455</v>
      </c>
      <c r="AE22" s="236" t="s">
        <v>456</v>
      </c>
      <c r="AF22" s="236" t="s">
        <v>457</v>
      </c>
      <c r="AG22" s="236" t="s">
        <v>458</v>
      </c>
      <c r="AH22" s="236" t="s">
        <v>459</v>
      </c>
      <c r="AI22" s="238"/>
      <c r="AJ22" s="236" t="s">
        <v>460</v>
      </c>
      <c r="AK22" s="238"/>
      <c r="AL22" s="238"/>
      <c r="AN22" s="239">
        <v>12</v>
      </c>
      <c r="AO22" s="239" t="str">
        <f>LEFT(HOME!$G$4)</f>
        <v>H</v>
      </c>
      <c r="AP22" s="239" t="str">
        <f>LEFT(HOME!$G$5,1)</f>
        <v>K</v>
      </c>
      <c r="AQ22" s="239" t="str">
        <f>LEFT(HOME!$G$6,1)</f>
        <v>M</v>
      </c>
      <c r="AR22" s="239" t="str">
        <f>HOME!$G$8</f>
        <v>2016-17</v>
      </c>
      <c r="AS22" s="239" t="str">
        <f>HOME!$G$9</f>
        <v>VIII B</v>
      </c>
      <c r="AT22" s="239">
        <f>'STUDENT PROFILE'!D18</f>
        <v>2740</v>
      </c>
      <c r="AU22" s="239">
        <f>'STUDENT PROFILE'!A18</f>
        <v>12</v>
      </c>
      <c r="AV22" s="239" t="str">
        <f t="shared" si="0"/>
        <v>HKM2016-17VIII B</v>
      </c>
      <c r="AW22" s="239" t="str">
        <f>'STUDENT PROFILE'!B18</f>
        <v>B</v>
      </c>
      <c r="AX22" s="239" t="str">
        <f t="shared" si="1"/>
        <v>HKM2016-17VIII BB2740</v>
      </c>
      <c r="AY22" s="239" t="str">
        <f t="shared" si="2"/>
        <v>HKM2016-17VIII BB2740B12</v>
      </c>
      <c r="AZ22" s="242">
        <f>'STUDENT PROFILE'!A26</f>
        <v>20</v>
      </c>
      <c r="BA22" s="239" t="str">
        <f>'STUDENT PROFILE'!C26</f>
        <v>Rahul</v>
      </c>
      <c r="BB22" s="242">
        <f>'STUDENT PROFILE'!D26</f>
        <v>2749</v>
      </c>
      <c r="BC22" s="242">
        <f>'MARK LIST'!L30</f>
        <v>67</v>
      </c>
      <c r="BD22" s="242">
        <f>'MARK LIST'!Z30</f>
        <v>67</v>
      </c>
      <c r="BE22" s="242">
        <f>'MARK LIST'!AI30</f>
        <v>70</v>
      </c>
      <c r="BF22" s="242">
        <f>'MARK LIST'!BB30</f>
        <v>67</v>
      </c>
      <c r="BG22" s="242">
        <f>'MARK LIST'!BP30</f>
        <v>67</v>
      </c>
      <c r="BH22" s="242">
        <f>'MARK LIST'!BY30</f>
        <v>70</v>
      </c>
      <c r="BI22" s="242">
        <f>'MARK LIST'!CU30</f>
        <v>69</v>
      </c>
      <c r="BJ22" s="242">
        <f>'MARK LIST'!L94</f>
        <v>67</v>
      </c>
      <c r="BK22" s="242">
        <f>'MARK LIST'!Z94</f>
        <v>67</v>
      </c>
      <c r="BL22" s="242">
        <f>'MARK LIST'!AI94</f>
        <v>70</v>
      </c>
      <c r="BM22" s="242">
        <f>'MARK LIST'!BB94</f>
        <v>67</v>
      </c>
      <c r="BN22" s="242">
        <f>'MARK LIST'!BP94</f>
        <v>67</v>
      </c>
      <c r="BO22" s="242">
        <f>'MARK LIST'!BY94</f>
        <v>88</v>
      </c>
      <c r="BP22" s="242">
        <f>'MARK LIST'!CU94</f>
        <v>75</v>
      </c>
      <c r="BQ22" s="242">
        <f>'MARK LIST'!L158</f>
        <v>67</v>
      </c>
      <c r="BR22" s="242">
        <f>'MARK LIST'!Z158</f>
        <v>67</v>
      </c>
      <c r="BS22" s="242">
        <f>'MARK LIST'!AI158</f>
        <v>70</v>
      </c>
      <c r="BT22" s="242">
        <f>'MARK LIST'!BB158</f>
        <v>67</v>
      </c>
      <c r="BU22" s="242">
        <f>'MARK LIST'!BP158</f>
        <v>67</v>
      </c>
      <c r="BV22" s="242">
        <f>'MARK LIST'!BY158</f>
        <v>78</v>
      </c>
      <c r="BW22" s="242">
        <f>'MARK LIST'!CU158</f>
        <v>72</v>
      </c>
      <c r="BX22" s="242">
        <f>'MARK LIST'!L222</f>
        <v>53</v>
      </c>
      <c r="BY22" s="242">
        <f>'MARK LIST'!Z222</f>
        <v>67</v>
      </c>
      <c r="BZ22" s="242">
        <f>'MARK LIST'!AI222</f>
        <v>70</v>
      </c>
      <c r="CA22" s="242">
        <f>'MARK LIST'!BB222</f>
        <v>67</v>
      </c>
      <c r="CB22" s="242">
        <f>'MARK LIST'!BP222</f>
        <v>67</v>
      </c>
      <c r="CC22" s="242">
        <f>'MARK LIST'!BY222</f>
        <v>70</v>
      </c>
      <c r="CD22" s="242">
        <f>'MARK LIST'!CU222</f>
        <v>67</v>
      </c>
      <c r="CE22" s="242">
        <f>'MARK LIST'!L286</f>
        <v>67</v>
      </c>
      <c r="CF22" s="242">
        <f>'MARK LIST'!Z286</f>
        <v>67</v>
      </c>
      <c r="CG22" s="242">
        <f>'MARK LIST'!AI286</f>
        <v>70</v>
      </c>
      <c r="CH22" s="242">
        <f>'MARK LIST'!BB286</f>
        <v>67</v>
      </c>
      <c r="CI22" s="242">
        <f>'MARK LIST'!BP286</f>
        <v>67</v>
      </c>
      <c r="CJ22" s="242">
        <f>'MARK LIST'!BY286</f>
        <v>88</v>
      </c>
      <c r="CK22" s="242">
        <f>'MARK LIST'!CU286</f>
        <v>75</v>
      </c>
      <c r="CL22" s="242">
        <f>'MARK LIST'!L350</f>
        <v>67</v>
      </c>
      <c r="CM22" s="242">
        <f>'MARK LIST'!Z350</f>
        <v>67</v>
      </c>
      <c r="CN22" s="242">
        <f>'MARK LIST'!AI350</f>
        <v>70</v>
      </c>
      <c r="CO22" s="242">
        <f>'MARK LIST'!BB350</f>
        <v>67</v>
      </c>
      <c r="CP22" s="242">
        <f>'MARK LIST'!BP350</f>
        <v>67</v>
      </c>
      <c r="CQ22" s="242">
        <f>'MARK LIST'!BY350</f>
        <v>70</v>
      </c>
      <c r="CR22" s="242">
        <f>'MARK LIST'!CU350</f>
        <v>69</v>
      </c>
    </row>
    <row r="23" spans="1:96" ht="13.5">
      <c r="A23" s="239">
        <f>HOME!D29</f>
        <v>0</v>
      </c>
      <c r="D23" s="236" t="s">
        <v>461</v>
      </c>
      <c r="E23" s="236" t="s">
        <v>207</v>
      </c>
      <c r="F23" s="236" t="s">
        <v>462</v>
      </c>
      <c r="G23" s="238"/>
      <c r="H23" s="237" t="s">
        <v>463</v>
      </c>
      <c r="I23" s="237" t="s">
        <v>464</v>
      </c>
      <c r="J23" s="237" t="s">
        <v>465</v>
      </c>
      <c r="K23" s="238"/>
      <c r="L23" s="237" t="s">
        <v>466</v>
      </c>
      <c r="M23" s="237" t="s">
        <v>467</v>
      </c>
      <c r="N23" s="237" t="s">
        <v>468</v>
      </c>
      <c r="O23" s="238"/>
      <c r="P23" s="238"/>
      <c r="Q23" s="237" t="s">
        <v>469</v>
      </c>
      <c r="R23" s="238"/>
      <c r="S23" s="236" t="s">
        <v>470</v>
      </c>
      <c r="T23" s="236" t="s">
        <v>471</v>
      </c>
      <c r="U23" s="236" t="s">
        <v>472</v>
      </c>
      <c r="V23" s="236" t="s">
        <v>473</v>
      </c>
      <c r="W23" s="236" t="s">
        <v>474</v>
      </c>
      <c r="X23" s="236" t="s">
        <v>475</v>
      </c>
      <c r="Y23" s="236" t="s">
        <v>476</v>
      </c>
      <c r="Z23" s="236" t="s">
        <v>477</v>
      </c>
      <c r="AA23" s="238"/>
      <c r="AB23" s="238"/>
      <c r="AC23" s="238"/>
      <c r="AD23" s="236" t="s">
        <v>478</v>
      </c>
      <c r="AE23" s="236" t="s">
        <v>479</v>
      </c>
      <c r="AF23" s="236" t="s">
        <v>480</v>
      </c>
      <c r="AG23" s="236" t="s">
        <v>481</v>
      </c>
      <c r="AH23" s="236" t="s">
        <v>482</v>
      </c>
      <c r="AI23" s="238"/>
      <c r="AJ23" s="236" t="s">
        <v>483</v>
      </c>
      <c r="AK23" s="238"/>
      <c r="AL23" s="238"/>
      <c r="AN23" s="239">
        <v>13</v>
      </c>
      <c r="AO23" s="239" t="str">
        <f>LEFT(HOME!$G$4)</f>
        <v>H</v>
      </c>
      <c r="AP23" s="239" t="str">
        <f>LEFT(HOME!$G$5,1)</f>
        <v>K</v>
      </c>
      <c r="AQ23" s="239" t="str">
        <f>LEFT(HOME!$G$6,1)</f>
        <v>M</v>
      </c>
      <c r="AR23" s="239" t="str">
        <f>HOME!$G$8</f>
        <v>2016-17</v>
      </c>
      <c r="AS23" s="239" t="str">
        <f>HOME!$G$9</f>
        <v>VIII B</v>
      </c>
      <c r="AT23" s="239">
        <f>'STUDENT PROFILE'!D19</f>
        <v>2741</v>
      </c>
      <c r="AU23" s="239">
        <f>'STUDENT PROFILE'!A19</f>
        <v>13</v>
      </c>
      <c r="AV23" s="239" t="str">
        <f t="shared" si="0"/>
        <v>HKM2016-17VIII B</v>
      </c>
      <c r="AW23" s="239" t="str">
        <f>'STUDENT PROFILE'!B19</f>
        <v>B</v>
      </c>
      <c r="AX23" s="239" t="str">
        <f t="shared" si="1"/>
        <v>HKM2016-17VIII BB2741</v>
      </c>
      <c r="AY23" s="239" t="str">
        <f t="shared" si="2"/>
        <v>HKM2016-17VIII BB2741B13</v>
      </c>
      <c r="AZ23" s="242">
        <f>'STUDENT PROFILE'!A27</f>
        <v>21</v>
      </c>
      <c r="BA23" s="239" t="str">
        <f>'STUDENT PROFILE'!C27</f>
        <v>Abhimanyu</v>
      </c>
      <c r="BB23" s="242">
        <f>'STUDENT PROFILE'!D27</f>
        <v>2750</v>
      </c>
      <c r="BC23" s="242">
        <f>'MARK LIST'!L31</f>
        <v>60</v>
      </c>
      <c r="BD23" s="242">
        <f>'MARK LIST'!Z31</f>
        <v>60</v>
      </c>
      <c r="BE23" s="242">
        <f>'MARK LIST'!AI31</f>
        <v>60</v>
      </c>
      <c r="BF23" s="242">
        <f>'MARK LIST'!BB31</f>
        <v>60</v>
      </c>
      <c r="BG23" s="242">
        <f>'MARK LIST'!BP31</f>
        <v>60</v>
      </c>
      <c r="BH23" s="242">
        <f>'MARK LIST'!BY31</f>
        <v>60</v>
      </c>
      <c r="BI23" s="242">
        <f>'MARK LIST'!CU31</f>
        <v>60</v>
      </c>
      <c r="BJ23" s="242">
        <f>'MARK LIST'!L95</f>
        <v>60</v>
      </c>
      <c r="BK23" s="242">
        <f>'MARK LIST'!Z95</f>
        <v>60</v>
      </c>
      <c r="BL23" s="242">
        <f>'MARK LIST'!AI95</f>
        <v>60</v>
      </c>
      <c r="BM23" s="242">
        <f>'MARK LIST'!BB95</f>
        <v>60</v>
      </c>
      <c r="BN23" s="242">
        <f>'MARK LIST'!BP95</f>
        <v>60</v>
      </c>
      <c r="BO23" s="242">
        <f>'MARK LIST'!BY95</f>
        <v>75</v>
      </c>
      <c r="BP23" s="242">
        <f>'MARK LIST'!CU95</f>
        <v>65</v>
      </c>
      <c r="BQ23" s="242">
        <f>'MARK LIST'!L159</f>
        <v>60</v>
      </c>
      <c r="BR23" s="242">
        <f>'MARK LIST'!Z159</f>
        <v>60</v>
      </c>
      <c r="BS23" s="242">
        <f>'MARK LIST'!AI159</f>
        <v>60</v>
      </c>
      <c r="BT23" s="242">
        <f>'MARK LIST'!BB159</f>
        <v>60</v>
      </c>
      <c r="BU23" s="242">
        <f>'MARK LIST'!BP159</f>
        <v>60</v>
      </c>
      <c r="BV23" s="242">
        <f>'MARK LIST'!BY159</f>
        <v>67</v>
      </c>
      <c r="BW23" s="242">
        <f>'MARK LIST'!CU159</f>
        <v>62</v>
      </c>
      <c r="BX23" s="242">
        <f>'MARK LIST'!L223</f>
        <v>48</v>
      </c>
      <c r="BY23" s="242">
        <f>'MARK LIST'!Z223</f>
        <v>60</v>
      </c>
      <c r="BZ23" s="242">
        <f>'MARK LIST'!AI223</f>
        <v>60</v>
      </c>
      <c r="CA23" s="242">
        <f>'MARK LIST'!BB223</f>
        <v>60</v>
      </c>
      <c r="CB23" s="242">
        <f>'MARK LIST'!BP223</f>
        <v>60</v>
      </c>
      <c r="CC23" s="242">
        <f>'MARK LIST'!BY223</f>
        <v>60</v>
      </c>
      <c r="CD23" s="242">
        <f>'MARK LIST'!CU223</f>
        <v>59</v>
      </c>
      <c r="CE23" s="242">
        <f>'MARK LIST'!L287</f>
        <v>60</v>
      </c>
      <c r="CF23" s="242">
        <f>'MARK LIST'!Z287</f>
        <v>60</v>
      </c>
      <c r="CG23" s="242">
        <f>'MARK LIST'!AI287</f>
        <v>60</v>
      </c>
      <c r="CH23" s="242">
        <f>'MARK LIST'!BB287</f>
        <v>60</v>
      </c>
      <c r="CI23" s="242">
        <f>'MARK LIST'!BP287</f>
        <v>60</v>
      </c>
      <c r="CJ23" s="242">
        <f>'MARK LIST'!BY287</f>
        <v>75</v>
      </c>
      <c r="CK23" s="242">
        <f>'MARK LIST'!CU287</f>
        <v>65</v>
      </c>
      <c r="CL23" s="242">
        <f>'MARK LIST'!L351</f>
        <v>60</v>
      </c>
      <c r="CM23" s="242">
        <f>'MARK LIST'!Z351</f>
        <v>60</v>
      </c>
      <c r="CN23" s="242">
        <f>'MARK LIST'!AI351</f>
        <v>60</v>
      </c>
      <c r="CO23" s="242">
        <f>'MARK LIST'!BB351</f>
        <v>60</v>
      </c>
      <c r="CP23" s="242">
        <f>'MARK LIST'!BP351</f>
        <v>60</v>
      </c>
      <c r="CQ23" s="242">
        <f>'MARK LIST'!BY351</f>
        <v>60</v>
      </c>
      <c r="CR23" s="242">
        <f>'MARK LIST'!CU351</f>
        <v>60</v>
      </c>
    </row>
    <row r="24" spans="1:96" ht="13.5">
      <c r="A24" s="239">
        <f>HOME!D30</f>
        <v>0</v>
      </c>
      <c r="D24" s="236" t="s">
        <v>484</v>
      </c>
      <c r="E24" s="236" t="s">
        <v>485</v>
      </c>
      <c r="F24" s="236" t="s">
        <v>486</v>
      </c>
      <c r="G24" s="238"/>
      <c r="H24" s="237" t="s">
        <v>487</v>
      </c>
      <c r="I24" s="237" t="s">
        <v>488</v>
      </c>
      <c r="J24" s="237" t="s">
        <v>489</v>
      </c>
      <c r="K24" s="238"/>
      <c r="L24" s="237" t="s">
        <v>490</v>
      </c>
      <c r="M24" s="237" t="s">
        <v>491</v>
      </c>
      <c r="N24" s="237" t="s">
        <v>492</v>
      </c>
      <c r="O24" s="238"/>
      <c r="P24" s="238"/>
      <c r="Q24" s="237" t="s">
        <v>493</v>
      </c>
      <c r="R24" s="238"/>
      <c r="S24" s="236" t="s">
        <v>494</v>
      </c>
      <c r="T24" s="236" t="s">
        <v>495</v>
      </c>
      <c r="U24" s="236" t="s">
        <v>496</v>
      </c>
      <c r="V24" s="236" t="s">
        <v>497</v>
      </c>
      <c r="W24" s="236" t="s">
        <v>498</v>
      </c>
      <c r="X24" s="236" t="s">
        <v>499</v>
      </c>
      <c r="Y24" s="236" t="s">
        <v>500</v>
      </c>
      <c r="Z24" s="236" t="s">
        <v>501</v>
      </c>
      <c r="AA24" s="238"/>
      <c r="AB24" s="238"/>
      <c r="AC24" s="238"/>
      <c r="AD24" s="236" t="s">
        <v>502</v>
      </c>
      <c r="AE24" s="236" t="s">
        <v>503</v>
      </c>
      <c r="AF24" s="236" t="s">
        <v>504</v>
      </c>
      <c r="AG24" s="236" t="s">
        <v>505</v>
      </c>
      <c r="AH24" s="238"/>
      <c r="AI24" s="238"/>
      <c r="AJ24" s="236" t="s">
        <v>506</v>
      </c>
      <c r="AK24" s="238"/>
      <c r="AL24" s="238"/>
      <c r="AN24" s="239">
        <v>14</v>
      </c>
      <c r="AO24" s="239" t="str">
        <f>LEFT(HOME!$G$4)</f>
        <v>H</v>
      </c>
      <c r="AP24" s="239" t="str">
        <f>LEFT(HOME!$G$5,1)</f>
        <v>K</v>
      </c>
      <c r="AQ24" s="239" t="str">
        <f>LEFT(HOME!$G$6,1)</f>
        <v>M</v>
      </c>
      <c r="AR24" s="239" t="str">
        <f>HOME!$G$8</f>
        <v>2016-17</v>
      </c>
      <c r="AS24" s="239" t="str">
        <f>HOME!$G$9</f>
        <v>VIII B</v>
      </c>
      <c r="AT24" s="239">
        <f>'STUDENT PROFILE'!D20</f>
        <v>2743</v>
      </c>
      <c r="AU24" s="239">
        <f>'STUDENT PROFILE'!A20</f>
        <v>14</v>
      </c>
      <c r="AV24" s="239" t="str">
        <f t="shared" si="0"/>
        <v>HKM2016-17VIII B</v>
      </c>
      <c r="AW24" s="239" t="str">
        <f>'STUDENT PROFILE'!B20</f>
        <v>C</v>
      </c>
      <c r="AX24" s="239" t="str">
        <f t="shared" si="1"/>
        <v>HKM2016-17VIII BC2743</v>
      </c>
      <c r="AY24" s="239" t="str">
        <f t="shared" si="2"/>
        <v>HKM2016-17VIII BC2743C14</v>
      </c>
      <c r="AZ24" s="242">
        <f>'STUDENT PROFILE'!A28</f>
        <v>22</v>
      </c>
      <c r="BA24" s="239" t="str">
        <f>'STUDENT PROFILE'!C28</f>
        <v>Bijender Kumar</v>
      </c>
      <c r="BB24" s="242">
        <f>'STUDENT PROFILE'!D28</f>
        <v>2751</v>
      </c>
      <c r="BC24" s="242">
        <f>'MARK LIST'!L32</f>
        <v>60</v>
      </c>
      <c r="BD24" s="242">
        <f>'MARK LIST'!Z32</f>
        <v>60</v>
      </c>
      <c r="BE24" s="242">
        <f>'MARK LIST'!AI32</f>
        <v>60</v>
      </c>
      <c r="BF24" s="242">
        <f>'MARK LIST'!BB32</f>
        <v>60</v>
      </c>
      <c r="BG24" s="242">
        <f>'MARK LIST'!BP32</f>
        <v>60</v>
      </c>
      <c r="BH24" s="242">
        <f>'MARK LIST'!BY32</f>
        <v>60</v>
      </c>
      <c r="BI24" s="242">
        <f>'MARK LIST'!CU32</f>
        <v>60</v>
      </c>
      <c r="BJ24" s="242">
        <f>'MARK LIST'!L96</f>
        <v>60</v>
      </c>
      <c r="BK24" s="242">
        <f>'MARK LIST'!Z96</f>
        <v>60</v>
      </c>
      <c r="BL24" s="242">
        <f>'MARK LIST'!AI96</f>
        <v>60</v>
      </c>
      <c r="BM24" s="242">
        <f>'MARK LIST'!BB96</f>
        <v>60</v>
      </c>
      <c r="BN24" s="242">
        <f>'MARK LIST'!BP96</f>
        <v>60</v>
      </c>
      <c r="BO24" s="242">
        <f>'MARK LIST'!BY96</f>
        <v>75</v>
      </c>
      <c r="BP24" s="242">
        <f>'MARK LIST'!CU96</f>
        <v>65</v>
      </c>
      <c r="BQ24" s="242">
        <f>'MARK LIST'!L160</f>
        <v>60</v>
      </c>
      <c r="BR24" s="242">
        <f>'MARK LIST'!Z160</f>
        <v>60</v>
      </c>
      <c r="BS24" s="242">
        <f>'MARK LIST'!AI160</f>
        <v>60</v>
      </c>
      <c r="BT24" s="242">
        <f>'MARK LIST'!BB160</f>
        <v>60</v>
      </c>
      <c r="BU24" s="242">
        <f>'MARK LIST'!BP160</f>
        <v>60</v>
      </c>
      <c r="BV24" s="242">
        <f>'MARK LIST'!BY160</f>
        <v>67</v>
      </c>
      <c r="BW24" s="242">
        <f>'MARK LIST'!CU160</f>
        <v>62</v>
      </c>
      <c r="BX24" s="242">
        <f>'MARK LIST'!L224</f>
        <v>48</v>
      </c>
      <c r="BY24" s="242">
        <f>'MARK LIST'!Z224</f>
        <v>60</v>
      </c>
      <c r="BZ24" s="242">
        <f>'MARK LIST'!AI224</f>
        <v>60</v>
      </c>
      <c r="CA24" s="242">
        <f>'MARK LIST'!BB224</f>
        <v>60</v>
      </c>
      <c r="CB24" s="242">
        <f>'MARK LIST'!BP224</f>
        <v>60</v>
      </c>
      <c r="CC24" s="242">
        <f>'MARK LIST'!BY224</f>
        <v>60</v>
      </c>
      <c r="CD24" s="242">
        <f>'MARK LIST'!CU224</f>
        <v>59</v>
      </c>
      <c r="CE24" s="242">
        <f>'MARK LIST'!L288</f>
        <v>60</v>
      </c>
      <c r="CF24" s="242">
        <f>'MARK LIST'!Z288</f>
        <v>60</v>
      </c>
      <c r="CG24" s="242">
        <f>'MARK LIST'!AI288</f>
        <v>60</v>
      </c>
      <c r="CH24" s="242">
        <f>'MARK LIST'!BB288</f>
        <v>60</v>
      </c>
      <c r="CI24" s="242">
        <f>'MARK LIST'!BP288</f>
        <v>60</v>
      </c>
      <c r="CJ24" s="242">
        <f>'MARK LIST'!BY288</f>
        <v>75</v>
      </c>
      <c r="CK24" s="242">
        <f>'MARK LIST'!CU288</f>
        <v>65</v>
      </c>
      <c r="CL24" s="242">
        <f>'MARK LIST'!L352</f>
        <v>60</v>
      </c>
      <c r="CM24" s="242">
        <f>'MARK LIST'!Z352</f>
        <v>60</v>
      </c>
      <c r="CN24" s="242">
        <f>'MARK LIST'!AI352</f>
        <v>60</v>
      </c>
      <c r="CO24" s="242">
        <f>'MARK LIST'!BB352</f>
        <v>60</v>
      </c>
      <c r="CP24" s="242">
        <f>'MARK LIST'!BP352</f>
        <v>60</v>
      </c>
      <c r="CQ24" s="242">
        <f>'MARK LIST'!BY352</f>
        <v>60</v>
      </c>
      <c r="CR24" s="242">
        <f>'MARK LIST'!CU352</f>
        <v>60</v>
      </c>
    </row>
    <row r="25" spans="1:96" ht="13.5">
      <c r="A25" s="239">
        <f>HOME!D31</f>
        <v>0</v>
      </c>
      <c r="D25" s="236" t="s">
        <v>507</v>
      </c>
      <c r="E25" s="236" t="s">
        <v>508</v>
      </c>
      <c r="F25" s="236" t="s">
        <v>509</v>
      </c>
      <c r="G25" s="238"/>
      <c r="H25" s="237" t="s">
        <v>510</v>
      </c>
      <c r="I25" s="237" t="s">
        <v>511</v>
      </c>
      <c r="J25" s="237" t="s">
        <v>512</v>
      </c>
      <c r="K25" s="238"/>
      <c r="L25" s="237" t="s">
        <v>513</v>
      </c>
      <c r="M25" s="237" t="s">
        <v>514</v>
      </c>
      <c r="N25" s="237" t="s">
        <v>515</v>
      </c>
      <c r="O25" s="238"/>
      <c r="P25" s="238"/>
      <c r="Q25" s="238"/>
      <c r="R25" s="238"/>
      <c r="S25" s="236" t="s">
        <v>516</v>
      </c>
      <c r="T25" s="236" t="s">
        <v>517</v>
      </c>
      <c r="U25" s="236" t="s">
        <v>518</v>
      </c>
      <c r="V25" s="236" t="s">
        <v>519</v>
      </c>
      <c r="W25" s="236" t="s">
        <v>520</v>
      </c>
      <c r="X25" s="236" t="s">
        <v>521</v>
      </c>
      <c r="Y25" s="236" t="s">
        <v>522</v>
      </c>
      <c r="Z25" s="236" t="s">
        <v>523</v>
      </c>
      <c r="AA25" s="238"/>
      <c r="AB25" s="238"/>
      <c r="AC25" s="238"/>
      <c r="AD25" s="236" t="s">
        <v>524</v>
      </c>
      <c r="AE25" s="236" t="s">
        <v>525</v>
      </c>
      <c r="AF25" s="236" t="s">
        <v>526</v>
      </c>
      <c r="AG25" s="236" t="s">
        <v>527</v>
      </c>
      <c r="AH25" s="238"/>
      <c r="AI25" s="238"/>
      <c r="AJ25" s="236" t="s">
        <v>528</v>
      </c>
      <c r="AK25" s="238"/>
      <c r="AL25" s="238"/>
      <c r="AN25" s="239">
        <v>15</v>
      </c>
      <c r="AO25" s="239" t="str">
        <f>LEFT(HOME!$G$4)</f>
        <v>H</v>
      </c>
      <c r="AP25" s="239" t="str">
        <f>LEFT(HOME!$G$5,1)</f>
        <v>K</v>
      </c>
      <c r="AQ25" s="239" t="str">
        <f>LEFT(HOME!$G$6,1)</f>
        <v>M</v>
      </c>
      <c r="AR25" s="239" t="str">
        <f>HOME!$G$8</f>
        <v>2016-17</v>
      </c>
      <c r="AS25" s="239" t="str">
        <f>HOME!$G$9</f>
        <v>VIII B</v>
      </c>
      <c r="AT25" s="239">
        <f>'STUDENT PROFILE'!D21</f>
        <v>2744</v>
      </c>
      <c r="AU25" s="239">
        <f>'STUDENT PROFILE'!A21</f>
        <v>15</v>
      </c>
      <c r="AV25" s="239" t="str">
        <f t="shared" si="0"/>
        <v>HKM2016-17VIII B</v>
      </c>
      <c r="AW25" s="239" t="str">
        <f>'STUDENT PROFILE'!B21</f>
        <v>C</v>
      </c>
      <c r="AX25" s="239" t="str">
        <f t="shared" si="1"/>
        <v>HKM2016-17VIII BC2744</v>
      </c>
      <c r="AY25" s="239" t="str">
        <f t="shared" si="2"/>
        <v>HKM2016-17VIII BC2744C15</v>
      </c>
      <c r="AZ25" s="242">
        <f>'STUDENT PROFILE'!A29</f>
        <v>23</v>
      </c>
      <c r="BA25" s="239" t="str">
        <f>'STUDENT PROFILE'!C29</f>
        <v>Asha</v>
      </c>
      <c r="BB25" s="242">
        <f>'STUDENT PROFILE'!D29</f>
        <v>2752</v>
      </c>
      <c r="BC25" s="242">
        <f>'MARK LIST'!L33</f>
        <v>60</v>
      </c>
      <c r="BD25" s="242">
        <f>'MARK LIST'!Z33</f>
        <v>60</v>
      </c>
      <c r="BE25" s="242">
        <f>'MARK LIST'!AI33</f>
        <v>60</v>
      </c>
      <c r="BF25" s="242">
        <f>'MARK LIST'!BB33</f>
        <v>60</v>
      </c>
      <c r="BG25" s="242">
        <f>'MARK LIST'!BP33</f>
        <v>60</v>
      </c>
      <c r="BH25" s="242">
        <f>'MARK LIST'!BY33</f>
        <v>60</v>
      </c>
      <c r="BI25" s="242">
        <f>'MARK LIST'!CU33</f>
        <v>60</v>
      </c>
      <c r="BJ25" s="242">
        <f>'MARK LIST'!L97</f>
        <v>60</v>
      </c>
      <c r="BK25" s="242">
        <f>'MARK LIST'!Z97</f>
        <v>60</v>
      </c>
      <c r="BL25" s="242">
        <f>'MARK LIST'!AI97</f>
        <v>60</v>
      </c>
      <c r="BM25" s="242">
        <f>'MARK LIST'!BB97</f>
        <v>60</v>
      </c>
      <c r="BN25" s="242">
        <f>'MARK LIST'!BP97</f>
        <v>60</v>
      </c>
      <c r="BO25" s="242">
        <f>'MARK LIST'!BY97</f>
        <v>75</v>
      </c>
      <c r="BP25" s="242">
        <f>'MARK LIST'!CU97</f>
        <v>65</v>
      </c>
      <c r="BQ25" s="242">
        <f>'MARK LIST'!L161</f>
        <v>60</v>
      </c>
      <c r="BR25" s="242">
        <f>'MARK LIST'!Z161</f>
        <v>60</v>
      </c>
      <c r="BS25" s="242">
        <f>'MARK LIST'!AI161</f>
        <v>60</v>
      </c>
      <c r="BT25" s="242">
        <f>'MARK LIST'!BB161</f>
        <v>60</v>
      </c>
      <c r="BU25" s="242">
        <f>'MARK LIST'!BP161</f>
        <v>60</v>
      </c>
      <c r="BV25" s="242">
        <f>'MARK LIST'!BY161</f>
        <v>67</v>
      </c>
      <c r="BW25" s="242">
        <f>'MARK LIST'!CU161</f>
        <v>62</v>
      </c>
      <c r="BX25" s="242">
        <f>'MARK LIST'!L225</f>
        <v>48</v>
      </c>
      <c r="BY25" s="242">
        <f>'MARK LIST'!Z225</f>
        <v>60</v>
      </c>
      <c r="BZ25" s="242">
        <f>'MARK LIST'!AI225</f>
        <v>60</v>
      </c>
      <c r="CA25" s="242">
        <f>'MARK LIST'!BB225</f>
        <v>60</v>
      </c>
      <c r="CB25" s="242">
        <f>'MARK LIST'!BP225</f>
        <v>60</v>
      </c>
      <c r="CC25" s="242">
        <f>'MARK LIST'!BY225</f>
        <v>60</v>
      </c>
      <c r="CD25" s="242">
        <f>'MARK LIST'!CU225</f>
        <v>59</v>
      </c>
      <c r="CE25" s="242">
        <f>'MARK LIST'!L289</f>
        <v>60</v>
      </c>
      <c r="CF25" s="242">
        <f>'MARK LIST'!Z289</f>
        <v>60</v>
      </c>
      <c r="CG25" s="242">
        <f>'MARK LIST'!AI289</f>
        <v>60</v>
      </c>
      <c r="CH25" s="242">
        <f>'MARK LIST'!BB289</f>
        <v>60</v>
      </c>
      <c r="CI25" s="242">
        <f>'MARK LIST'!BP289</f>
        <v>60</v>
      </c>
      <c r="CJ25" s="242">
        <f>'MARK LIST'!BY289</f>
        <v>75</v>
      </c>
      <c r="CK25" s="242">
        <f>'MARK LIST'!CU289</f>
        <v>65</v>
      </c>
      <c r="CL25" s="242">
        <f>'MARK LIST'!L353</f>
        <v>60</v>
      </c>
      <c r="CM25" s="242">
        <f>'MARK LIST'!Z353</f>
        <v>60</v>
      </c>
      <c r="CN25" s="242">
        <f>'MARK LIST'!AI353</f>
        <v>60</v>
      </c>
      <c r="CO25" s="242">
        <f>'MARK LIST'!BB353</f>
        <v>60</v>
      </c>
      <c r="CP25" s="242">
        <f>'MARK LIST'!BP353</f>
        <v>60</v>
      </c>
      <c r="CQ25" s="242">
        <f>'MARK LIST'!BY353</f>
        <v>60</v>
      </c>
      <c r="CR25" s="242">
        <f>'MARK LIST'!CU353</f>
        <v>60</v>
      </c>
    </row>
    <row r="26" spans="1:96" ht="13.5">
      <c r="A26" s="239">
        <f>HOME!D32</f>
        <v>0</v>
      </c>
      <c r="D26" s="236" t="s">
        <v>529</v>
      </c>
      <c r="E26" s="236" t="s">
        <v>530</v>
      </c>
      <c r="F26" s="236" t="s">
        <v>531</v>
      </c>
      <c r="G26" s="238"/>
      <c r="H26" s="237" t="s">
        <v>532</v>
      </c>
      <c r="I26" s="237" t="s">
        <v>533</v>
      </c>
      <c r="J26" s="237" t="s">
        <v>534</v>
      </c>
      <c r="K26" s="238"/>
      <c r="L26" s="237" t="s">
        <v>535</v>
      </c>
      <c r="M26" s="237" t="s">
        <v>536</v>
      </c>
      <c r="N26" s="237" t="s">
        <v>537</v>
      </c>
      <c r="O26" s="238"/>
      <c r="P26" s="238"/>
      <c r="Q26" s="238"/>
      <c r="R26" s="238"/>
      <c r="S26" s="236" t="s">
        <v>538</v>
      </c>
      <c r="T26" s="236" t="s">
        <v>539</v>
      </c>
      <c r="U26" s="236" t="s">
        <v>540</v>
      </c>
      <c r="V26" s="236" t="s">
        <v>541</v>
      </c>
      <c r="W26" s="236" t="s">
        <v>542</v>
      </c>
      <c r="X26" s="236" t="s">
        <v>543</v>
      </c>
      <c r="Y26" s="236" t="s">
        <v>544</v>
      </c>
      <c r="Z26" s="236" t="s">
        <v>545</v>
      </c>
      <c r="AA26" s="238"/>
      <c r="AB26" s="238"/>
      <c r="AC26" s="238"/>
      <c r="AD26" s="236" t="s">
        <v>546</v>
      </c>
      <c r="AE26" s="236" t="s">
        <v>547</v>
      </c>
      <c r="AF26" s="236" t="s">
        <v>548</v>
      </c>
      <c r="AG26" s="236" t="s">
        <v>549</v>
      </c>
      <c r="AH26" s="238"/>
      <c r="AI26" s="238"/>
      <c r="AJ26" s="236" t="s">
        <v>550</v>
      </c>
      <c r="AK26" s="238"/>
      <c r="AL26" s="238"/>
      <c r="AN26" s="239">
        <v>16</v>
      </c>
      <c r="AO26" s="239" t="str">
        <f>LEFT(HOME!$G$4)</f>
        <v>H</v>
      </c>
      <c r="AP26" s="239" t="str">
        <f>LEFT(HOME!$G$5,1)</f>
        <v>K</v>
      </c>
      <c r="AQ26" s="239" t="str">
        <f>LEFT(HOME!$G$6,1)</f>
        <v>M</v>
      </c>
      <c r="AR26" s="239" t="str">
        <f>HOME!$G$8</f>
        <v>2016-17</v>
      </c>
      <c r="AS26" s="239" t="str">
        <f>HOME!$G$9</f>
        <v>VIII B</v>
      </c>
      <c r="AT26" s="239">
        <f>'STUDENT PROFILE'!D22</f>
        <v>2745</v>
      </c>
      <c r="AU26" s="239">
        <f>'STUDENT PROFILE'!A22</f>
        <v>16</v>
      </c>
      <c r="AV26" s="239" t="str">
        <f t="shared" si="0"/>
        <v>HKM2016-17VIII B</v>
      </c>
      <c r="AW26" s="239" t="str">
        <f>'STUDENT PROFILE'!B22</f>
        <v>F</v>
      </c>
      <c r="AX26" s="239" t="str">
        <f t="shared" si="1"/>
        <v>HKM2016-17VIII BF2745</v>
      </c>
      <c r="AY26" s="239" t="str">
        <f t="shared" si="2"/>
        <v>HKM2016-17VIII BF2745F16</v>
      </c>
      <c r="AZ26" s="242">
        <f>'STUDENT PROFILE'!A30</f>
        <v>24</v>
      </c>
      <c r="BA26" s="239" t="str">
        <f>'STUDENT PROFILE'!C30</f>
        <v>Sarita Kumari</v>
      </c>
      <c r="BB26" s="242">
        <f>'STUDENT PROFILE'!D30</f>
        <v>2754</v>
      </c>
      <c r="BC26" s="242">
        <f>'MARK LIST'!L34</f>
        <v>60</v>
      </c>
      <c r="BD26" s="242">
        <f>'MARK LIST'!Z34</f>
        <v>60</v>
      </c>
      <c r="BE26" s="242">
        <f>'MARK LIST'!AI34</f>
        <v>60</v>
      </c>
      <c r="BF26" s="242">
        <f>'MARK LIST'!BB34</f>
        <v>60</v>
      </c>
      <c r="BG26" s="242">
        <f>'MARK LIST'!BP34</f>
        <v>60</v>
      </c>
      <c r="BH26" s="242">
        <f>'MARK LIST'!BY34</f>
        <v>60</v>
      </c>
      <c r="BI26" s="242">
        <f>'MARK LIST'!CU34</f>
        <v>60</v>
      </c>
      <c r="BJ26" s="242">
        <f>'MARK LIST'!L98</f>
        <v>60</v>
      </c>
      <c r="BK26" s="242">
        <f>'MARK LIST'!Z98</f>
        <v>60</v>
      </c>
      <c r="BL26" s="242">
        <f>'MARK LIST'!AI98</f>
        <v>60</v>
      </c>
      <c r="BM26" s="242">
        <f>'MARK LIST'!BB98</f>
        <v>60</v>
      </c>
      <c r="BN26" s="242">
        <f>'MARK LIST'!BP98</f>
        <v>60</v>
      </c>
      <c r="BO26" s="242">
        <f>'MARK LIST'!BY98</f>
        <v>75</v>
      </c>
      <c r="BP26" s="242">
        <f>'MARK LIST'!CU98</f>
        <v>65</v>
      </c>
      <c r="BQ26" s="242">
        <f>'MARK LIST'!L162</f>
        <v>60</v>
      </c>
      <c r="BR26" s="242">
        <f>'MARK LIST'!Z162</f>
        <v>60</v>
      </c>
      <c r="BS26" s="242">
        <f>'MARK LIST'!AI162</f>
        <v>60</v>
      </c>
      <c r="BT26" s="242">
        <f>'MARK LIST'!BB162</f>
        <v>60</v>
      </c>
      <c r="BU26" s="242">
        <f>'MARK LIST'!BP162</f>
        <v>60</v>
      </c>
      <c r="BV26" s="242">
        <f>'MARK LIST'!BY162</f>
        <v>67</v>
      </c>
      <c r="BW26" s="242">
        <f>'MARK LIST'!CU162</f>
        <v>62</v>
      </c>
      <c r="BX26" s="242">
        <f>'MARK LIST'!L226</f>
        <v>48</v>
      </c>
      <c r="BY26" s="242">
        <f>'MARK LIST'!Z226</f>
        <v>60</v>
      </c>
      <c r="BZ26" s="242">
        <f>'MARK LIST'!AI226</f>
        <v>60</v>
      </c>
      <c r="CA26" s="242">
        <f>'MARK LIST'!BB226</f>
        <v>60</v>
      </c>
      <c r="CB26" s="242">
        <f>'MARK LIST'!BP226</f>
        <v>60</v>
      </c>
      <c r="CC26" s="242">
        <f>'MARK LIST'!BY226</f>
        <v>60</v>
      </c>
      <c r="CD26" s="242">
        <f>'MARK LIST'!CU226</f>
        <v>59</v>
      </c>
      <c r="CE26" s="242">
        <f>'MARK LIST'!L290</f>
        <v>60</v>
      </c>
      <c r="CF26" s="242">
        <f>'MARK LIST'!Z290</f>
        <v>60</v>
      </c>
      <c r="CG26" s="242">
        <f>'MARK LIST'!AI290</f>
        <v>60</v>
      </c>
      <c r="CH26" s="242">
        <f>'MARK LIST'!BB290</f>
        <v>60</v>
      </c>
      <c r="CI26" s="242">
        <f>'MARK LIST'!BP290</f>
        <v>60</v>
      </c>
      <c r="CJ26" s="242">
        <f>'MARK LIST'!BY290</f>
        <v>75</v>
      </c>
      <c r="CK26" s="242">
        <f>'MARK LIST'!CU290</f>
        <v>65</v>
      </c>
      <c r="CL26" s="242">
        <f>'MARK LIST'!L354</f>
        <v>60</v>
      </c>
      <c r="CM26" s="242">
        <f>'MARK LIST'!Z354</f>
        <v>60</v>
      </c>
      <c r="CN26" s="242">
        <f>'MARK LIST'!AI354</f>
        <v>60</v>
      </c>
      <c r="CO26" s="242">
        <f>'MARK LIST'!BB354</f>
        <v>60</v>
      </c>
      <c r="CP26" s="242">
        <f>'MARK LIST'!BP354</f>
        <v>60</v>
      </c>
      <c r="CQ26" s="242">
        <f>'MARK LIST'!BY354</f>
        <v>60</v>
      </c>
      <c r="CR26" s="242">
        <f>'MARK LIST'!CU354</f>
        <v>60</v>
      </c>
    </row>
    <row r="27" spans="1:96" ht="13.5">
      <c r="A27" s="239">
        <f>HOME!G28</f>
        <v>0</v>
      </c>
      <c r="D27" s="236" t="s">
        <v>551</v>
      </c>
      <c r="E27" s="236" t="s">
        <v>552</v>
      </c>
      <c r="F27" s="236" t="s">
        <v>553</v>
      </c>
      <c r="G27" s="238"/>
      <c r="H27" s="237" t="s">
        <v>554</v>
      </c>
      <c r="I27" s="237" t="s">
        <v>555</v>
      </c>
      <c r="J27" s="237" t="s">
        <v>556</v>
      </c>
      <c r="K27" s="238"/>
      <c r="L27" s="237" t="s">
        <v>557</v>
      </c>
      <c r="M27" s="237" t="s">
        <v>558</v>
      </c>
      <c r="N27" s="237" t="s">
        <v>559</v>
      </c>
      <c r="O27" s="238"/>
      <c r="P27" s="238"/>
      <c r="Q27" s="238"/>
      <c r="R27" s="238"/>
      <c r="S27" s="236" t="s">
        <v>560</v>
      </c>
      <c r="T27" s="236" t="s">
        <v>561</v>
      </c>
      <c r="U27" s="236" t="s">
        <v>562</v>
      </c>
      <c r="V27" s="236" t="s">
        <v>563</v>
      </c>
      <c r="W27" s="236" t="s">
        <v>564</v>
      </c>
      <c r="X27" s="236" t="s">
        <v>565</v>
      </c>
      <c r="Y27" s="236" t="s">
        <v>566</v>
      </c>
      <c r="Z27" s="236" t="s">
        <v>567</v>
      </c>
      <c r="AA27" s="238"/>
      <c r="AB27" s="238"/>
      <c r="AC27" s="238"/>
      <c r="AD27" s="236" t="s">
        <v>568</v>
      </c>
      <c r="AE27" s="236" t="s">
        <v>569</v>
      </c>
      <c r="AF27" s="236" t="s">
        <v>570</v>
      </c>
      <c r="AG27" s="238"/>
      <c r="AH27" s="238"/>
      <c r="AI27" s="238"/>
      <c r="AJ27" s="238"/>
      <c r="AK27" s="238"/>
      <c r="AL27" s="238"/>
      <c r="AN27" s="239">
        <v>17</v>
      </c>
      <c r="AO27" s="239" t="str">
        <f>LEFT(HOME!$G$4)</f>
        <v>H</v>
      </c>
      <c r="AP27" s="239" t="str">
        <f>LEFT(HOME!$G$5,1)</f>
        <v>K</v>
      </c>
      <c r="AQ27" s="239" t="str">
        <f>LEFT(HOME!$G$6,1)</f>
        <v>M</v>
      </c>
      <c r="AR27" s="239" t="str">
        <f>HOME!$G$8</f>
        <v>2016-17</v>
      </c>
      <c r="AS27" s="239" t="str">
        <f>HOME!$G$9</f>
        <v>VIII B</v>
      </c>
      <c r="AT27" s="239">
        <f>'STUDENT PROFILE'!D23</f>
        <v>2746</v>
      </c>
      <c r="AU27" s="239">
        <f>'STUDENT PROFILE'!A23</f>
        <v>17</v>
      </c>
      <c r="AV27" s="239" t="str">
        <f t="shared" si="0"/>
        <v>HKM2016-17VIII B</v>
      </c>
      <c r="AW27" s="239" t="str">
        <f>'STUDENT PROFILE'!B23</f>
        <v>F</v>
      </c>
      <c r="AX27" s="239" t="str">
        <f t="shared" si="1"/>
        <v>HKM2016-17VIII BF2746</v>
      </c>
      <c r="AY27" s="239" t="str">
        <f t="shared" si="2"/>
        <v>HKM2016-17VIII BF2746F17</v>
      </c>
      <c r="AZ27" s="242">
        <f>'STUDENT PROFILE'!A31</f>
        <v>25</v>
      </c>
      <c r="BA27" s="239" t="str">
        <f>'STUDENT PROFILE'!C31</f>
        <v>Yogesh Kumar</v>
      </c>
      <c r="BB27" s="242">
        <f>'STUDENT PROFILE'!D31</f>
        <v>2771</v>
      </c>
      <c r="BC27" s="242">
        <f>'MARK LIST'!L35</f>
        <v>60</v>
      </c>
      <c r="BD27" s="242">
        <f>'MARK LIST'!Z35</f>
        <v>60</v>
      </c>
      <c r="BE27" s="242">
        <f>'MARK LIST'!AI35</f>
        <v>60</v>
      </c>
      <c r="BF27" s="242">
        <f>'MARK LIST'!BB35</f>
        <v>60</v>
      </c>
      <c r="BG27" s="242">
        <f>'MARK LIST'!BP35</f>
        <v>60</v>
      </c>
      <c r="BH27" s="242">
        <f>'MARK LIST'!BY35</f>
        <v>60</v>
      </c>
      <c r="BI27" s="242">
        <f>'MARK LIST'!CU35</f>
        <v>60</v>
      </c>
      <c r="BJ27" s="242">
        <f>'MARK LIST'!L99</f>
        <v>60</v>
      </c>
      <c r="BK27" s="242">
        <f>'MARK LIST'!Z99</f>
        <v>60</v>
      </c>
      <c r="BL27" s="242">
        <f>'MARK LIST'!AI99</f>
        <v>60</v>
      </c>
      <c r="BM27" s="242">
        <f>'MARK LIST'!BB99</f>
        <v>60</v>
      </c>
      <c r="BN27" s="242">
        <f>'MARK LIST'!BP99</f>
        <v>60</v>
      </c>
      <c r="BO27" s="242">
        <f>'MARK LIST'!BY99</f>
        <v>75</v>
      </c>
      <c r="BP27" s="242">
        <f>'MARK LIST'!CU99</f>
        <v>65</v>
      </c>
      <c r="BQ27" s="242">
        <f>'MARK LIST'!L163</f>
        <v>60</v>
      </c>
      <c r="BR27" s="242">
        <f>'MARK LIST'!Z163</f>
        <v>60</v>
      </c>
      <c r="BS27" s="242">
        <f>'MARK LIST'!AI163</f>
        <v>60</v>
      </c>
      <c r="BT27" s="242">
        <f>'MARK LIST'!BB163</f>
        <v>60</v>
      </c>
      <c r="BU27" s="242">
        <f>'MARK LIST'!BP163</f>
        <v>60</v>
      </c>
      <c r="BV27" s="242">
        <f>'MARK LIST'!BY163</f>
        <v>67</v>
      </c>
      <c r="BW27" s="242">
        <f>'MARK LIST'!CU163</f>
        <v>62</v>
      </c>
      <c r="BX27" s="242">
        <f>'MARK LIST'!L227</f>
        <v>48</v>
      </c>
      <c r="BY27" s="242">
        <f>'MARK LIST'!Z227</f>
        <v>60</v>
      </c>
      <c r="BZ27" s="242">
        <f>'MARK LIST'!AI227</f>
        <v>60</v>
      </c>
      <c r="CA27" s="242">
        <f>'MARK LIST'!BB227</f>
        <v>60</v>
      </c>
      <c r="CB27" s="242">
        <f>'MARK LIST'!BP227</f>
        <v>60</v>
      </c>
      <c r="CC27" s="242">
        <f>'MARK LIST'!BY227</f>
        <v>60</v>
      </c>
      <c r="CD27" s="242">
        <f>'MARK LIST'!CU227</f>
        <v>59</v>
      </c>
      <c r="CE27" s="242">
        <f>'MARK LIST'!L291</f>
        <v>60</v>
      </c>
      <c r="CF27" s="242">
        <f>'MARK LIST'!Z291</f>
        <v>60</v>
      </c>
      <c r="CG27" s="242">
        <f>'MARK LIST'!AI291</f>
        <v>60</v>
      </c>
      <c r="CH27" s="242">
        <f>'MARK LIST'!BB291</f>
        <v>60</v>
      </c>
      <c r="CI27" s="242">
        <f>'MARK LIST'!BP291</f>
        <v>60</v>
      </c>
      <c r="CJ27" s="242">
        <f>'MARK LIST'!BY291</f>
        <v>75</v>
      </c>
      <c r="CK27" s="242">
        <f>'MARK LIST'!CU291</f>
        <v>65</v>
      </c>
      <c r="CL27" s="242">
        <f>'MARK LIST'!L355</f>
        <v>60</v>
      </c>
      <c r="CM27" s="242">
        <f>'MARK LIST'!Z355</f>
        <v>60</v>
      </c>
      <c r="CN27" s="242">
        <f>'MARK LIST'!AI355</f>
        <v>60</v>
      </c>
      <c r="CO27" s="242">
        <f>'MARK LIST'!BB355</f>
        <v>60</v>
      </c>
      <c r="CP27" s="242">
        <f>'MARK LIST'!BP355</f>
        <v>60</v>
      </c>
      <c r="CQ27" s="242">
        <f>'MARK LIST'!BY355</f>
        <v>60</v>
      </c>
      <c r="CR27" s="242">
        <f>'MARK LIST'!CU355</f>
        <v>60</v>
      </c>
    </row>
    <row r="28" spans="1:96" ht="13.5">
      <c r="A28" s="239">
        <f>HOME!G29</f>
        <v>0</v>
      </c>
      <c r="D28" s="236" t="s">
        <v>571</v>
      </c>
      <c r="E28" s="236" t="s">
        <v>572</v>
      </c>
      <c r="F28" s="236" t="s">
        <v>573</v>
      </c>
      <c r="G28" s="238"/>
      <c r="H28" s="238"/>
      <c r="I28" s="237" t="s">
        <v>574</v>
      </c>
      <c r="J28" s="237" t="s">
        <v>575</v>
      </c>
      <c r="K28" s="238"/>
      <c r="L28" s="237" t="s">
        <v>576</v>
      </c>
      <c r="M28" s="237" t="s">
        <v>577</v>
      </c>
      <c r="N28" s="237" t="s">
        <v>578</v>
      </c>
      <c r="O28" s="238"/>
      <c r="P28" s="238"/>
      <c r="Q28" s="238"/>
      <c r="R28" s="238"/>
      <c r="S28" s="236" t="s">
        <v>579</v>
      </c>
      <c r="T28" s="236" t="s">
        <v>580</v>
      </c>
      <c r="U28" s="236" t="s">
        <v>581</v>
      </c>
      <c r="V28" s="236" t="s">
        <v>582</v>
      </c>
      <c r="W28" s="236" t="s">
        <v>583</v>
      </c>
      <c r="X28" s="236" t="s">
        <v>584</v>
      </c>
      <c r="Y28" s="236" t="s">
        <v>585</v>
      </c>
      <c r="Z28" s="236" t="s">
        <v>586</v>
      </c>
      <c r="AA28" s="238"/>
      <c r="AB28" s="238"/>
      <c r="AC28" s="238"/>
      <c r="AD28" s="236" t="s">
        <v>587</v>
      </c>
      <c r="AE28" s="236" t="s">
        <v>588</v>
      </c>
      <c r="AF28" s="236" t="s">
        <v>589</v>
      </c>
      <c r="AG28" s="238"/>
      <c r="AH28" s="238"/>
      <c r="AI28" s="238"/>
      <c r="AJ28" s="238"/>
      <c r="AK28" s="238"/>
      <c r="AL28" s="238"/>
      <c r="AN28" s="239">
        <v>18</v>
      </c>
      <c r="AO28" s="239" t="str">
        <f>LEFT(HOME!$G$4)</f>
        <v>H</v>
      </c>
      <c r="AP28" s="239" t="str">
        <f>LEFT(HOME!$G$5,1)</f>
        <v>K</v>
      </c>
      <c r="AQ28" s="239" t="str">
        <f>LEFT(HOME!$G$6,1)</f>
        <v>M</v>
      </c>
      <c r="AR28" s="239" t="str">
        <f>HOME!$G$8</f>
        <v>2016-17</v>
      </c>
      <c r="AS28" s="239" t="str">
        <f>HOME!$G$9</f>
        <v>VIII B</v>
      </c>
      <c r="AT28" s="239">
        <f>'STUDENT PROFILE'!D24</f>
        <v>2747</v>
      </c>
      <c r="AU28" s="239">
        <f>'STUDENT PROFILE'!A24</f>
        <v>18</v>
      </c>
      <c r="AV28" s="239" t="str">
        <f t="shared" si="0"/>
        <v>HKM2016-17VIII B</v>
      </c>
      <c r="AW28" s="239" t="str">
        <f>'STUDENT PROFILE'!B24</f>
        <v>I</v>
      </c>
      <c r="AX28" s="239" t="str">
        <f t="shared" si="1"/>
        <v>HKM2016-17VIII BI2747</v>
      </c>
      <c r="AY28" s="239" t="str">
        <f t="shared" si="2"/>
        <v>HKM2016-17VIII BI2747I18</v>
      </c>
      <c r="AZ28" s="242">
        <f>'STUDENT PROFILE'!A32</f>
        <v>26</v>
      </c>
      <c r="BA28" s="239" t="str">
        <f>'STUDENT PROFILE'!C32</f>
        <v>Nisha</v>
      </c>
      <c r="BB28" s="242">
        <f>'STUDENT PROFILE'!D32</f>
        <v>2795</v>
      </c>
      <c r="BC28" s="242">
        <f>'MARK LIST'!L36</f>
        <v>50</v>
      </c>
      <c r="BD28" s="242">
        <f>'MARK LIST'!Z36</f>
        <v>50</v>
      </c>
      <c r="BE28" s="242">
        <f>'MARK LIST'!AI36</f>
        <v>50</v>
      </c>
      <c r="BF28" s="242">
        <f>'MARK LIST'!BB36</f>
        <v>50</v>
      </c>
      <c r="BG28" s="242">
        <f>'MARK LIST'!BP36</f>
        <v>50</v>
      </c>
      <c r="BH28" s="242">
        <f>'MARK LIST'!BY36</f>
        <v>50</v>
      </c>
      <c r="BI28" s="242">
        <f>'MARK LIST'!CU36</f>
        <v>50</v>
      </c>
      <c r="BJ28" s="242">
        <f>'MARK LIST'!L100</f>
        <v>50</v>
      </c>
      <c r="BK28" s="242">
        <f>'MARK LIST'!Z100</f>
        <v>50</v>
      </c>
      <c r="BL28" s="242">
        <f>'MARK LIST'!AI100</f>
        <v>50</v>
      </c>
      <c r="BM28" s="242">
        <f>'MARK LIST'!BB100</f>
        <v>50</v>
      </c>
      <c r="BN28" s="242">
        <f>'MARK LIST'!BP100</f>
        <v>50</v>
      </c>
      <c r="BO28" s="242">
        <f>'MARK LIST'!BY100</f>
        <v>63</v>
      </c>
      <c r="BP28" s="242">
        <f>'MARK LIST'!CU100</f>
        <v>54</v>
      </c>
      <c r="BQ28" s="242">
        <f>'MARK LIST'!L164</f>
        <v>50</v>
      </c>
      <c r="BR28" s="242">
        <f>'MARK LIST'!Z164</f>
        <v>50</v>
      </c>
      <c r="BS28" s="242">
        <f>'MARK LIST'!AI164</f>
        <v>50</v>
      </c>
      <c r="BT28" s="242">
        <f>'MARK LIST'!BB164</f>
        <v>50</v>
      </c>
      <c r="BU28" s="242">
        <f>'MARK LIST'!BP164</f>
        <v>50</v>
      </c>
      <c r="BV28" s="242">
        <f>'MARK LIST'!BY164</f>
        <v>56</v>
      </c>
      <c r="BW28" s="242">
        <f>'MARK LIST'!CU164</f>
        <v>52</v>
      </c>
      <c r="BX28" s="242">
        <f>'MARK LIST'!L228</f>
        <v>40</v>
      </c>
      <c r="BY28" s="242">
        <f>'MARK LIST'!Z228</f>
        <v>50</v>
      </c>
      <c r="BZ28" s="242">
        <f>'MARK LIST'!AI228</f>
        <v>50</v>
      </c>
      <c r="CA28" s="242">
        <f>'MARK LIST'!BB228</f>
        <v>50</v>
      </c>
      <c r="CB28" s="242">
        <f>'MARK LIST'!BP228</f>
        <v>50</v>
      </c>
      <c r="CC28" s="242">
        <f>'MARK LIST'!BY228</f>
        <v>50</v>
      </c>
      <c r="CD28" s="242">
        <f>'MARK LIST'!CU228</f>
        <v>49</v>
      </c>
      <c r="CE28" s="242">
        <f>'MARK LIST'!L292</f>
        <v>50</v>
      </c>
      <c r="CF28" s="242">
        <f>'MARK LIST'!Z292</f>
        <v>50</v>
      </c>
      <c r="CG28" s="242">
        <f>'MARK LIST'!AI292</f>
        <v>50</v>
      </c>
      <c r="CH28" s="242">
        <f>'MARK LIST'!BB292</f>
        <v>50</v>
      </c>
      <c r="CI28" s="242">
        <f>'MARK LIST'!BP292</f>
        <v>50</v>
      </c>
      <c r="CJ28" s="242">
        <f>'MARK LIST'!BY292</f>
        <v>63</v>
      </c>
      <c r="CK28" s="242">
        <f>'MARK LIST'!CU292</f>
        <v>54</v>
      </c>
      <c r="CL28" s="242">
        <f>'MARK LIST'!L356</f>
        <v>50</v>
      </c>
      <c r="CM28" s="242">
        <f>'MARK LIST'!Z356</f>
        <v>50</v>
      </c>
      <c r="CN28" s="242">
        <f>'MARK LIST'!AI356</f>
        <v>50</v>
      </c>
      <c r="CO28" s="242">
        <f>'MARK LIST'!BB356</f>
        <v>50</v>
      </c>
      <c r="CP28" s="242">
        <f>'MARK LIST'!BP356</f>
        <v>50</v>
      </c>
      <c r="CQ28" s="242">
        <f>'MARK LIST'!BY356</f>
        <v>50</v>
      </c>
      <c r="CR28" s="242">
        <f>'MARK LIST'!CU356</f>
        <v>50</v>
      </c>
    </row>
    <row r="29" spans="1:96" ht="13.5">
      <c r="A29" s="239">
        <f>HOME!G30</f>
        <v>0</v>
      </c>
      <c r="D29" s="236" t="s">
        <v>590</v>
      </c>
      <c r="E29" s="236" t="s">
        <v>591</v>
      </c>
      <c r="F29" s="236" t="s">
        <v>592</v>
      </c>
      <c r="G29" s="238"/>
      <c r="H29" s="238"/>
      <c r="I29" s="237" t="s">
        <v>593</v>
      </c>
      <c r="J29" s="237" t="s">
        <v>594</v>
      </c>
      <c r="K29" s="238"/>
      <c r="L29" s="237" t="s">
        <v>595</v>
      </c>
      <c r="M29" s="237" t="s">
        <v>596</v>
      </c>
      <c r="N29" s="237" t="s">
        <v>597</v>
      </c>
      <c r="O29" s="238"/>
      <c r="P29" s="238"/>
      <c r="Q29" s="238"/>
      <c r="R29" s="238"/>
      <c r="S29" s="236" t="s">
        <v>598</v>
      </c>
      <c r="T29" s="236" t="s">
        <v>599</v>
      </c>
      <c r="U29" s="236" t="s">
        <v>600</v>
      </c>
      <c r="V29" s="238"/>
      <c r="W29" s="236" t="s">
        <v>601</v>
      </c>
      <c r="X29" s="236" t="s">
        <v>602</v>
      </c>
      <c r="Y29" s="236" t="s">
        <v>603</v>
      </c>
      <c r="Z29" s="236" t="s">
        <v>604</v>
      </c>
      <c r="AA29" s="238"/>
      <c r="AB29" s="238"/>
      <c r="AC29" s="238"/>
      <c r="AD29" s="236" t="s">
        <v>605</v>
      </c>
      <c r="AE29" s="236" t="s">
        <v>606</v>
      </c>
      <c r="AF29" s="236" t="s">
        <v>607</v>
      </c>
      <c r="AG29" s="238"/>
      <c r="AH29" s="238"/>
      <c r="AI29" s="238"/>
      <c r="AJ29" s="238"/>
      <c r="AK29" s="238"/>
      <c r="AL29" s="238"/>
      <c r="AN29" s="239">
        <v>19</v>
      </c>
      <c r="AO29" s="239" t="str">
        <f>LEFT(HOME!$G$4)</f>
        <v>H</v>
      </c>
      <c r="AP29" s="239" t="str">
        <f>LEFT(HOME!$G$5,1)</f>
        <v>K</v>
      </c>
      <c r="AQ29" s="239" t="str">
        <f>LEFT(HOME!$G$6,1)</f>
        <v>M</v>
      </c>
      <c r="AR29" s="239" t="str">
        <f>HOME!$G$8</f>
        <v>2016-17</v>
      </c>
      <c r="AS29" s="239" t="str">
        <f>HOME!$G$9</f>
        <v>VIII B</v>
      </c>
      <c r="AT29" s="239">
        <f>'STUDENT PROFILE'!D25</f>
        <v>2748</v>
      </c>
      <c r="AU29" s="239">
        <f>'STUDENT PROFILE'!A25</f>
        <v>19</v>
      </c>
      <c r="AV29" s="239" t="str">
        <f t="shared" si="0"/>
        <v>HKM2016-17VIII B</v>
      </c>
      <c r="AW29" s="239" t="str">
        <f>'STUDENT PROFILE'!B25</f>
        <v>J</v>
      </c>
      <c r="AX29" s="239" t="str">
        <f t="shared" si="1"/>
        <v>HKM2016-17VIII BJ2748</v>
      </c>
      <c r="AY29" s="239" t="str">
        <f t="shared" si="2"/>
        <v>HKM2016-17VIII BJ2748J19</v>
      </c>
      <c r="AZ29" s="242">
        <f>'STUDENT PROFILE'!A33</f>
        <v>27</v>
      </c>
      <c r="BA29" s="239" t="str">
        <f>'STUDENT PROFILE'!C33</f>
        <v>Hitesh Kumar</v>
      </c>
      <c r="BB29" s="242">
        <f>'STUDENT PROFILE'!D33</f>
        <v>2800</v>
      </c>
      <c r="BC29" s="242">
        <f>'MARK LIST'!L37</f>
        <v>50</v>
      </c>
      <c r="BD29" s="242">
        <f>'MARK LIST'!Z37</f>
        <v>50</v>
      </c>
      <c r="BE29" s="242">
        <f>'MARK LIST'!AI37</f>
        <v>50</v>
      </c>
      <c r="BF29" s="242">
        <f>'MARK LIST'!BB37</f>
        <v>50</v>
      </c>
      <c r="BG29" s="242">
        <f>'MARK LIST'!BP37</f>
        <v>50</v>
      </c>
      <c r="BH29" s="242">
        <f>'MARK LIST'!BY37</f>
        <v>50</v>
      </c>
      <c r="BI29" s="242">
        <f>'MARK LIST'!CU37</f>
        <v>50</v>
      </c>
      <c r="BJ29" s="242">
        <f>'MARK LIST'!L101</f>
        <v>50</v>
      </c>
      <c r="BK29" s="242">
        <f>'MARK LIST'!Z101</f>
        <v>50</v>
      </c>
      <c r="BL29" s="242">
        <f>'MARK LIST'!AI101</f>
        <v>50</v>
      </c>
      <c r="BM29" s="242">
        <f>'MARK LIST'!BB101</f>
        <v>50</v>
      </c>
      <c r="BN29" s="242">
        <f>'MARK LIST'!BP101</f>
        <v>50</v>
      </c>
      <c r="BO29" s="242">
        <f>'MARK LIST'!BY101</f>
        <v>63</v>
      </c>
      <c r="BP29" s="242">
        <f>'MARK LIST'!CU101</f>
        <v>54</v>
      </c>
      <c r="BQ29" s="242">
        <f>'MARK LIST'!L165</f>
        <v>50</v>
      </c>
      <c r="BR29" s="242">
        <f>'MARK LIST'!Z165</f>
        <v>50</v>
      </c>
      <c r="BS29" s="242">
        <f>'MARK LIST'!AI165</f>
        <v>50</v>
      </c>
      <c r="BT29" s="242">
        <f>'MARK LIST'!BB165</f>
        <v>50</v>
      </c>
      <c r="BU29" s="242">
        <f>'MARK LIST'!BP165</f>
        <v>50</v>
      </c>
      <c r="BV29" s="242">
        <f>'MARK LIST'!BY165</f>
        <v>56</v>
      </c>
      <c r="BW29" s="242">
        <f>'MARK LIST'!CU165</f>
        <v>52</v>
      </c>
      <c r="BX29" s="242">
        <f>'MARK LIST'!L229</f>
        <v>40</v>
      </c>
      <c r="BY29" s="242">
        <f>'MARK LIST'!Z229</f>
        <v>50</v>
      </c>
      <c r="BZ29" s="242">
        <f>'MARK LIST'!AI229</f>
        <v>50</v>
      </c>
      <c r="CA29" s="242">
        <f>'MARK LIST'!BB229</f>
        <v>50</v>
      </c>
      <c r="CB29" s="242">
        <f>'MARK LIST'!BP229</f>
        <v>50</v>
      </c>
      <c r="CC29" s="242">
        <f>'MARK LIST'!BY229</f>
        <v>50</v>
      </c>
      <c r="CD29" s="242">
        <f>'MARK LIST'!CU229</f>
        <v>49</v>
      </c>
      <c r="CE29" s="242">
        <f>'MARK LIST'!L293</f>
        <v>50</v>
      </c>
      <c r="CF29" s="242">
        <f>'MARK LIST'!Z293</f>
        <v>50</v>
      </c>
      <c r="CG29" s="242">
        <f>'MARK LIST'!AI293</f>
        <v>50</v>
      </c>
      <c r="CH29" s="242">
        <f>'MARK LIST'!BB293</f>
        <v>50</v>
      </c>
      <c r="CI29" s="242">
        <f>'MARK LIST'!BP293</f>
        <v>50</v>
      </c>
      <c r="CJ29" s="242">
        <f>'MARK LIST'!BY293</f>
        <v>63</v>
      </c>
      <c r="CK29" s="242">
        <f>'MARK LIST'!CU293</f>
        <v>54</v>
      </c>
      <c r="CL29" s="242">
        <f>'MARK LIST'!L357</f>
        <v>50</v>
      </c>
      <c r="CM29" s="242">
        <f>'MARK LIST'!Z357</f>
        <v>50</v>
      </c>
      <c r="CN29" s="242">
        <f>'MARK LIST'!AI357</f>
        <v>50</v>
      </c>
      <c r="CO29" s="242">
        <f>'MARK LIST'!BB357</f>
        <v>50</v>
      </c>
      <c r="CP29" s="242">
        <f>'MARK LIST'!BP357</f>
        <v>50</v>
      </c>
      <c r="CQ29" s="242">
        <f>'MARK LIST'!BY357</f>
        <v>50</v>
      </c>
      <c r="CR29" s="242">
        <f>'MARK LIST'!CU357</f>
        <v>50</v>
      </c>
    </row>
    <row r="30" spans="1:96" ht="13.5">
      <c r="A30" s="239">
        <f>HOME!G31</f>
        <v>0</v>
      </c>
      <c r="D30" s="236" t="s">
        <v>608</v>
      </c>
      <c r="E30" s="236" t="s">
        <v>609</v>
      </c>
      <c r="F30" s="236" t="s">
        <v>610</v>
      </c>
      <c r="G30" s="238"/>
      <c r="H30" s="238"/>
      <c r="I30" s="237" t="s">
        <v>611</v>
      </c>
      <c r="J30" s="237" t="s">
        <v>612</v>
      </c>
      <c r="K30" s="238"/>
      <c r="L30" s="237" t="s">
        <v>613</v>
      </c>
      <c r="M30" s="237" t="s">
        <v>614</v>
      </c>
      <c r="N30" s="238"/>
      <c r="O30" s="238"/>
      <c r="P30" s="238"/>
      <c r="Q30" s="238"/>
      <c r="R30" s="238"/>
      <c r="S30" s="236" t="s">
        <v>615</v>
      </c>
      <c r="T30" s="236" t="s">
        <v>616</v>
      </c>
      <c r="U30" s="236" t="s">
        <v>617</v>
      </c>
      <c r="V30" s="238"/>
      <c r="W30" s="236" t="s">
        <v>618</v>
      </c>
      <c r="X30" s="236" t="s">
        <v>619</v>
      </c>
      <c r="Y30" s="236" t="s">
        <v>620</v>
      </c>
      <c r="Z30" s="236" t="s">
        <v>621</v>
      </c>
      <c r="AA30" s="238"/>
      <c r="AB30" s="238"/>
      <c r="AC30" s="238"/>
      <c r="AD30" s="236" t="s">
        <v>622</v>
      </c>
      <c r="AE30" s="236" t="s">
        <v>623</v>
      </c>
      <c r="AF30" s="236" t="s">
        <v>624</v>
      </c>
      <c r="AG30" s="238"/>
      <c r="AH30" s="238"/>
      <c r="AI30" s="238"/>
      <c r="AJ30" s="238"/>
      <c r="AK30" s="238"/>
      <c r="AL30" s="238"/>
      <c r="AN30" s="239">
        <v>20</v>
      </c>
      <c r="AO30" s="239" t="str">
        <f>LEFT(HOME!$G$4)</f>
        <v>H</v>
      </c>
      <c r="AP30" s="239" t="str">
        <f>LEFT(HOME!$G$5,1)</f>
        <v>K</v>
      </c>
      <c r="AQ30" s="239" t="str">
        <f>LEFT(HOME!$G$6,1)</f>
        <v>M</v>
      </c>
      <c r="AR30" s="239" t="str">
        <f>HOME!$G$8</f>
        <v>2016-17</v>
      </c>
      <c r="AS30" s="239" t="str">
        <f>HOME!$G$9</f>
        <v>VIII B</v>
      </c>
      <c r="AT30" s="239">
        <f>'STUDENT PROFILE'!D26</f>
        <v>2749</v>
      </c>
      <c r="AU30" s="239">
        <f>'STUDENT PROFILE'!A26</f>
        <v>20</v>
      </c>
      <c r="AV30" s="239" t="str">
        <f t="shared" si="0"/>
        <v>HKM2016-17VIII B</v>
      </c>
      <c r="AW30" s="239" t="str">
        <f>'STUDENT PROFILE'!B26</f>
        <v>J</v>
      </c>
      <c r="AX30" s="239" t="str">
        <f t="shared" si="1"/>
        <v>HKM2016-17VIII BJ2749</v>
      </c>
      <c r="AY30" s="239" t="str">
        <f t="shared" si="2"/>
        <v>HKM2016-17VIII BJ2749J20</v>
      </c>
      <c r="AZ30" s="242">
        <f>'STUDENT PROFILE'!A34</f>
        <v>28</v>
      </c>
      <c r="BA30" s="239" t="str">
        <f>'STUDENT PROFILE'!C34</f>
        <v>Dushyant</v>
      </c>
      <c r="BB30" s="242">
        <f>'STUDENT PROFILE'!D34</f>
        <v>2801</v>
      </c>
      <c r="BC30" s="242">
        <f>'MARK LIST'!L38</f>
        <v>50</v>
      </c>
      <c r="BD30" s="242">
        <f>'MARK LIST'!Z38</f>
        <v>50</v>
      </c>
      <c r="BE30" s="242">
        <f>'MARK LIST'!AI38</f>
        <v>50</v>
      </c>
      <c r="BF30" s="242">
        <f>'MARK LIST'!BB38</f>
        <v>50</v>
      </c>
      <c r="BG30" s="242">
        <f>'MARK LIST'!BP38</f>
        <v>50</v>
      </c>
      <c r="BH30" s="242">
        <f>'MARK LIST'!BY38</f>
        <v>50</v>
      </c>
      <c r="BI30" s="242">
        <f>'MARK LIST'!CU38</f>
        <v>50</v>
      </c>
      <c r="BJ30" s="242">
        <f>'MARK LIST'!L102</f>
        <v>50</v>
      </c>
      <c r="BK30" s="242">
        <f>'MARK LIST'!Z102</f>
        <v>50</v>
      </c>
      <c r="BL30" s="242">
        <f>'MARK LIST'!AI102</f>
        <v>50</v>
      </c>
      <c r="BM30" s="242">
        <f>'MARK LIST'!BB102</f>
        <v>50</v>
      </c>
      <c r="BN30" s="242">
        <f>'MARK LIST'!BP102</f>
        <v>50</v>
      </c>
      <c r="BO30" s="242">
        <f>'MARK LIST'!BY102</f>
        <v>63</v>
      </c>
      <c r="BP30" s="242">
        <f>'MARK LIST'!CU102</f>
        <v>54</v>
      </c>
      <c r="BQ30" s="242">
        <f>'MARK LIST'!L166</f>
        <v>50</v>
      </c>
      <c r="BR30" s="242">
        <f>'MARK LIST'!Z166</f>
        <v>50</v>
      </c>
      <c r="BS30" s="242">
        <f>'MARK LIST'!AI166</f>
        <v>50</v>
      </c>
      <c r="BT30" s="242">
        <f>'MARK LIST'!BB166</f>
        <v>50</v>
      </c>
      <c r="BU30" s="242">
        <f>'MARK LIST'!BP166</f>
        <v>50</v>
      </c>
      <c r="BV30" s="242">
        <f>'MARK LIST'!BY166</f>
        <v>56</v>
      </c>
      <c r="BW30" s="242">
        <f>'MARK LIST'!CU166</f>
        <v>52</v>
      </c>
      <c r="BX30" s="242">
        <f>'MARK LIST'!L230</f>
        <v>40</v>
      </c>
      <c r="BY30" s="242">
        <f>'MARK LIST'!Z230</f>
        <v>50</v>
      </c>
      <c r="BZ30" s="242">
        <f>'MARK LIST'!AI230</f>
        <v>50</v>
      </c>
      <c r="CA30" s="242">
        <f>'MARK LIST'!BB230</f>
        <v>50</v>
      </c>
      <c r="CB30" s="242">
        <f>'MARK LIST'!BP230</f>
        <v>50</v>
      </c>
      <c r="CC30" s="242">
        <f>'MARK LIST'!BY230</f>
        <v>50</v>
      </c>
      <c r="CD30" s="242">
        <f>'MARK LIST'!CU230</f>
        <v>49</v>
      </c>
      <c r="CE30" s="242">
        <f>'MARK LIST'!L294</f>
        <v>50</v>
      </c>
      <c r="CF30" s="242">
        <f>'MARK LIST'!Z294</f>
        <v>50</v>
      </c>
      <c r="CG30" s="242">
        <f>'MARK LIST'!AI294</f>
        <v>50</v>
      </c>
      <c r="CH30" s="242">
        <f>'MARK LIST'!BB294</f>
        <v>50</v>
      </c>
      <c r="CI30" s="242">
        <f>'MARK LIST'!BP294</f>
        <v>50</v>
      </c>
      <c r="CJ30" s="242">
        <f>'MARK LIST'!BY294</f>
        <v>63</v>
      </c>
      <c r="CK30" s="242">
        <f>'MARK LIST'!CU294</f>
        <v>54</v>
      </c>
      <c r="CL30" s="242">
        <f>'MARK LIST'!L358</f>
        <v>50</v>
      </c>
      <c r="CM30" s="242">
        <f>'MARK LIST'!Z358</f>
        <v>50</v>
      </c>
      <c r="CN30" s="242">
        <f>'MARK LIST'!AI358</f>
        <v>50</v>
      </c>
      <c r="CO30" s="242">
        <f>'MARK LIST'!BB358</f>
        <v>50</v>
      </c>
      <c r="CP30" s="242">
        <f>'MARK LIST'!BP358</f>
        <v>50</v>
      </c>
      <c r="CQ30" s="242">
        <f>'MARK LIST'!BY358</f>
        <v>50</v>
      </c>
      <c r="CR30" s="242">
        <f>'MARK LIST'!CU358</f>
        <v>50</v>
      </c>
    </row>
    <row r="31" spans="1:96" ht="13.5">
      <c r="A31" s="239">
        <f>HOME!G32</f>
        <v>0</v>
      </c>
      <c r="D31" s="236" t="s">
        <v>625</v>
      </c>
      <c r="E31" s="236" t="s">
        <v>626</v>
      </c>
      <c r="F31" s="236" t="s">
        <v>627</v>
      </c>
      <c r="G31" s="238"/>
      <c r="H31" s="238"/>
      <c r="I31" s="237" t="s">
        <v>628</v>
      </c>
      <c r="J31" s="237" t="s">
        <v>629</v>
      </c>
      <c r="K31" s="238"/>
      <c r="L31" s="238"/>
      <c r="M31" s="237" t="s">
        <v>630</v>
      </c>
      <c r="N31" s="238"/>
      <c r="O31" s="238"/>
      <c r="P31" s="238"/>
      <c r="Q31" s="238"/>
      <c r="R31" s="238"/>
      <c r="S31" s="236" t="s">
        <v>631</v>
      </c>
      <c r="T31" s="236" t="s">
        <v>632</v>
      </c>
      <c r="U31" s="236" t="s">
        <v>633</v>
      </c>
      <c r="V31" s="238"/>
      <c r="W31" s="236" t="s">
        <v>634</v>
      </c>
      <c r="X31" s="236" t="s">
        <v>635</v>
      </c>
      <c r="Y31" s="236" t="s">
        <v>636</v>
      </c>
      <c r="Z31" s="236" t="s">
        <v>637</v>
      </c>
      <c r="AA31" s="238"/>
      <c r="AB31" s="238"/>
      <c r="AC31" s="238"/>
      <c r="AD31" s="236" t="s">
        <v>638</v>
      </c>
      <c r="AE31" s="236" t="s">
        <v>639</v>
      </c>
      <c r="AF31" s="236" t="s">
        <v>640</v>
      </c>
      <c r="AG31" s="238"/>
      <c r="AH31" s="238"/>
      <c r="AI31" s="238"/>
      <c r="AJ31" s="238"/>
      <c r="AK31" s="238"/>
      <c r="AL31" s="238"/>
      <c r="AN31" s="239">
        <v>21</v>
      </c>
      <c r="AO31" s="239" t="str">
        <f>LEFT(HOME!$G$4)</f>
        <v>H</v>
      </c>
      <c r="AP31" s="239" t="str">
        <f>LEFT(HOME!$G$5,1)</f>
        <v>K</v>
      </c>
      <c r="AQ31" s="239" t="str">
        <f>LEFT(HOME!$G$6,1)</f>
        <v>M</v>
      </c>
      <c r="AR31" s="239" t="str">
        <f>HOME!$G$8</f>
        <v>2016-17</v>
      </c>
      <c r="AS31" s="239" t="str">
        <f>HOME!$G$9</f>
        <v>VIII B</v>
      </c>
      <c r="AT31" s="239">
        <f>'STUDENT PROFILE'!D27</f>
        <v>2750</v>
      </c>
      <c r="AU31" s="239">
        <f>'STUDENT PROFILE'!A27</f>
        <v>21</v>
      </c>
      <c r="AV31" s="239" t="str">
        <f t="shared" si="0"/>
        <v>HKM2016-17VIII B</v>
      </c>
      <c r="AW31" s="239" t="str">
        <f>'STUDENT PROFILE'!B27</f>
        <v>J</v>
      </c>
      <c r="AX31" s="239" t="str">
        <f t="shared" si="1"/>
        <v>HKM2016-17VIII BJ2750</v>
      </c>
      <c r="AY31" s="239" t="str">
        <f t="shared" si="2"/>
        <v>HKM2016-17VIII BJ2750J21</v>
      </c>
      <c r="AZ31" s="242">
        <f>'STUDENT PROFILE'!A35</f>
        <v>29</v>
      </c>
      <c r="BA31" s="239" t="str">
        <f>'STUDENT PROFILE'!C35</f>
        <v>Ruchi</v>
      </c>
      <c r="BB31" s="242">
        <f>'STUDENT PROFILE'!D35</f>
        <v>2804</v>
      </c>
      <c r="BC31" s="242">
        <f>'MARK LIST'!L39</f>
        <v>50</v>
      </c>
      <c r="BD31" s="242">
        <f>'MARK LIST'!Z39</f>
        <v>50</v>
      </c>
      <c r="BE31" s="242">
        <f>'MARK LIST'!AI39</f>
        <v>50</v>
      </c>
      <c r="BF31" s="242">
        <f>'MARK LIST'!BB39</f>
        <v>50</v>
      </c>
      <c r="BG31" s="242">
        <f>'MARK LIST'!BP39</f>
        <v>50</v>
      </c>
      <c r="BH31" s="242">
        <f>'MARK LIST'!BY39</f>
        <v>50</v>
      </c>
      <c r="BI31" s="242">
        <f>'MARK LIST'!CU39</f>
        <v>50</v>
      </c>
      <c r="BJ31" s="242">
        <f>'MARK LIST'!L103</f>
        <v>50</v>
      </c>
      <c r="BK31" s="242">
        <f>'MARK LIST'!Z103</f>
        <v>50</v>
      </c>
      <c r="BL31" s="242">
        <f>'MARK LIST'!AI103</f>
        <v>50</v>
      </c>
      <c r="BM31" s="242">
        <f>'MARK LIST'!BB103</f>
        <v>50</v>
      </c>
      <c r="BN31" s="242">
        <f>'MARK LIST'!BP103</f>
        <v>50</v>
      </c>
      <c r="BO31" s="242">
        <f>'MARK LIST'!BY103</f>
        <v>63</v>
      </c>
      <c r="BP31" s="242">
        <f>'MARK LIST'!CU103</f>
        <v>54</v>
      </c>
      <c r="BQ31" s="242">
        <f>'MARK LIST'!L167</f>
        <v>50</v>
      </c>
      <c r="BR31" s="242">
        <f>'MARK LIST'!Z167</f>
        <v>50</v>
      </c>
      <c r="BS31" s="242">
        <f>'MARK LIST'!AI167</f>
        <v>50</v>
      </c>
      <c r="BT31" s="242">
        <f>'MARK LIST'!BB167</f>
        <v>50</v>
      </c>
      <c r="BU31" s="242">
        <f>'MARK LIST'!BP167</f>
        <v>50</v>
      </c>
      <c r="BV31" s="242">
        <f>'MARK LIST'!BY167</f>
        <v>56</v>
      </c>
      <c r="BW31" s="242">
        <f>'MARK LIST'!CU167</f>
        <v>52</v>
      </c>
      <c r="BX31" s="242">
        <f>'MARK LIST'!L231</f>
        <v>40</v>
      </c>
      <c r="BY31" s="242">
        <f>'MARK LIST'!Z231</f>
        <v>50</v>
      </c>
      <c r="BZ31" s="242">
        <f>'MARK LIST'!AI231</f>
        <v>50</v>
      </c>
      <c r="CA31" s="242">
        <f>'MARK LIST'!BB231</f>
        <v>50</v>
      </c>
      <c r="CB31" s="242">
        <f>'MARK LIST'!BP231</f>
        <v>50</v>
      </c>
      <c r="CC31" s="242">
        <f>'MARK LIST'!BY231</f>
        <v>50</v>
      </c>
      <c r="CD31" s="242">
        <f>'MARK LIST'!CU231</f>
        <v>49</v>
      </c>
      <c r="CE31" s="242">
        <f>'MARK LIST'!L295</f>
        <v>50</v>
      </c>
      <c r="CF31" s="242">
        <f>'MARK LIST'!Z295</f>
        <v>50</v>
      </c>
      <c r="CG31" s="242">
        <f>'MARK LIST'!AI295</f>
        <v>50</v>
      </c>
      <c r="CH31" s="242">
        <f>'MARK LIST'!BB295</f>
        <v>50</v>
      </c>
      <c r="CI31" s="242">
        <f>'MARK LIST'!BP295</f>
        <v>50</v>
      </c>
      <c r="CJ31" s="242">
        <f>'MARK LIST'!BY295</f>
        <v>63</v>
      </c>
      <c r="CK31" s="242">
        <f>'MARK LIST'!CU295</f>
        <v>54</v>
      </c>
      <c r="CL31" s="242">
        <f>'MARK LIST'!L359</f>
        <v>50</v>
      </c>
      <c r="CM31" s="242">
        <f>'MARK LIST'!Z359</f>
        <v>50</v>
      </c>
      <c r="CN31" s="242">
        <f>'MARK LIST'!AI359</f>
        <v>50</v>
      </c>
      <c r="CO31" s="242">
        <f>'MARK LIST'!BB359</f>
        <v>50</v>
      </c>
      <c r="CP31" s="242">
        <f>'MARK LIST'!BP359</f>
        <v>50</v>
      </c>
      <c r="CQ31" s="242">
        <f>'MARK LIST'!BY359</f>
        <v>50</v>
      </c>
      <c r="CR31" s="242">
        <f>'MARK LIST'!CU359</f>
        <v>50</v>
      </c>
    </row>
    <row r="32" spans="1:96" ht="13.5">
      <c r="A32" s="239">
        <f>HOME!I28</f>
        <v>0</v>
      </c>
      <c r="D32" s="236" t="s">
        <v>641</v>
      </c>
      <c r="E32" s="236" t="s">
        <v>642</v>
      </c>
      <c r="F32" s="236" t="s">
        <v>643</v>
      </c>
      <c r="G32" s="238"/>
      <c r="H32" s="238"/>
      <c r="I32" s="237" t="s">
        <v>644</v>
      </c>
      <c r="J32" s="237" t="s">
        <v>645</v>
      </c>
      <c r="K32" s="238"/>
      <c r="L32" s="238"/>
      <c r="M32" s="237" t="s">
        <v>646</v>
      </c>
      <c r="N32" s="238"/>
      <c r="O32" s="238"/>
      <c r="P32" s="238"/>
      <c r="Q32" s="238"/>
      <c r="R32" s="238"/>
      <c r="S32" s="236" t="s">
        <v>647</v>
      </c>
      <c r="T32" s="236" t="s">
        <v>209</v>
      </c>
      <c r="U32" s="236" t="s">
        <v>648</v>
      </c>
      <c r="V32" s="238"/>
      <c r="W32" s="236" t="s">
        <v>649</v>
      </c>
      <c r="X32" s="236" t="s">
        <v>650</v>
      </c>
      <c r="Y32" s="236" t="s">
        <v>651</v>
      </c>
      <c r="Z32" s="236" t="s">
        <v>652</v>
      </c>
      <c r="AA32" s="238"/>
      <c r="AB32" s="238"/>
      <c r="AC32" s="238"/>
      <c r="AD32" s="236" t="s">
        <v>653</v>
      </c>
      <c r="AE32" s="238"/>
      <c r="AF32" s="236" t="s">
        <v>654</v>
      </c>
      <c r="AG32" s="238"/>
      <c r="AH32" s="238"/>
      <c r="AI32" s="238"/>
      <c r="AJ32" s="238"/>
      <c r="AK32" s="238"/>
      <c r="AL32" s="238"/>
      <c r="AN32" s="239">
        <v>22</v>
      </c>
      <c r="AO32" s="239" t="str">
        <f>LEFT(HOME!$G$4)</f>
        <v>H</v>
      </c>
      <c r="AP32" s="239" t="str">
        <f>LEFT(HOME!$G$5,1)</f>
        <v>K</v>
      </c>
      <c r="AQ32" s="239" t="str">
        <f>LEFT(HOME!$G$6,1)</f>
        <v>M</v>
      </c>
      <c r="AR32" s="239" t="str">
        <f>HOME!$G$8</f>
        <v>2016-17</v>
      </c>
      <c r="AS32" s="239" t="str">
        <f>HOME!$G$9</f>
        <v>VIII B</v>
      </c>
      <c r="AT32" s="239">
        <f>'STUDENT PROFILE'!D28</f>
        <v>2751</v>
      </c>
      <c r="AU32" s="239">
        <f>'STUDENT PROFILE'!A28</f>
        <v>22</v>
      </c>
      <c r="AV32" s="239" t="str">
        <f t="shared" si="0"/>
        <v>HKM2016-17VIII B</v>
      </c>
      <c r="AW32" s="239" t="str">
        <f>'STUDENT PROFILE'!B28</f>
        <v>K</v>
      </c>
      <c r="AX32" s="239" t="str">
        <f t="shared" si="1"/>
        <v>HKM2016-17VIII BK2751</v>
      </c>
      <c r="AY32" s="239" t="str">
        <f t="shared" si="2"/>
        <v>HKM2016-17VIII BK2751K22</v>
      </c>
      <c r="AZ32" s="242">
        <f>'STUDENT PROFILE'!A36</f>
        <v>30</v>
      </c>
      <c r="BA32" s="239" t="str">
        <f>'STUDENT PROFILE'!C36</f>
        <v>Bhavi</v>
      </c>
      <c r="BB32" s="242">
        <f>'STUDENT PROFILE'!D36</f>
        <v>3060</v>
      </c>
      <c r="BC32" s="242">
        <f>'MARK LIST'!L40</f>
        <v>50</v>
      </c>
      <c r="BD32" s="242">
        <f>'MARK LIST'!Z40</f>
        <v>50</v>
      </c>
      <c r="BE32" s="242">
        <f>'MARK LIST'!AI40</f>
        <v>50</v>
      </c>
      <c r="BF32" s="242">
        <f>'MARK LIST'!BB40</f>
        <v>50</v>
      </c>
      <c r="BG32" s="242">
        <f>'MARK LIST'!BP40</f>
        <v>50</v>
      </c>
      <c r="BH32" s="242">
        <f>'MARK LIST'!BY40</f>
        <v>50</v>
      </c>
      <c r="BI32" s="242">
        <f>'MARK LIST'!CU40</f>
        <v>50</v>
      </c>
      <c r="BJ32" s="242">
        <f>'MARK LIST'!L104</f>
        <v>50</v>
      </c>
      <c r="BK32" s="242">
        <f>'MARK LIST'!Z104</f>
        <v>50</v>
      </c>
      <c r="BL32" s="242">
        <f>'MARK LIST'!AI104</f>
        <v>50</v>
      </c>
      <c r="BM32" s="242">
        <f>'MARK LIST'!BB104</f>
        <v>50</v>
      </c>
      <c r="BN32" s="242">
        <f>'MARK LIST'!BP104</f>
        <v>50</v>
      </c>
      <c r="BO32" s="242">
        <f>'MARK LIST'!BY104</f>
        <v>63</v>
      </c>
      <c r="BP32" s="242">
        <f>'MARK LIST'!CU104</f>
        <v>54</v>
      </c>
      <c r="BQ32" s="242">
        <f>'MARK LIST'!L168</f>
        <v>50</v>
      </c>
      <c r="BR32" s="242">
        <f>'MARK LIST'!Z168</f>
        <v>50</v>
      </c>
      <c r="BS32" s="242">
        <f>'MARK LIST'!AI168</f>
        <v>50</v>
      </c>
      <c r="BT32" s="242">
        <f>'MARK LIST'!BB168</f>
        <v>50</v>
      </c>
      <c r="BU32" s="242">
        <f>'MARK LIST'!BP168</f>
        <v>50</v>
      </c>
      <c r="BV32" s="242">
        <f>'MARK LIST'!BY168</f>
        <v>56</v>
      </c>
      <c r="BW32" s="242">
        <f>'MARK LIST'!CU168</f>
        <v>52</v>
      </c>
      <c r="BX32" s="242">
        <f>'MARK LIST'!L232</f>
        <v>40</v>
      </c>
      <c r="BY32" s="242">
        <f>'MARK LIST'!Z232</f>
        <v>50</v>
      </c>
      <c r="BZ32" s="242">
        <f>'MARK LIST'!AI232</f>
        <v>50</v>
      </c>
      <c r="CA32" s="242">
        <f>'MARK LIST'!BB232</f>
        <v>50</v>
      </c>
      <c r="CB32" s="242">
        <f>'MARK LIST'!BP232</f>
        <v>50</v>
      </c>
      <c r="CC32" s="242">
        <f>'MARK LIST'!BY232</f>
        <v>50</v>
      </c>
      <c r="CD32" s="242">
        <f>'MARK LIST'!CU232</f>
        <v>49</v>
      </c>
      <c r="CE32" s="242">
        <f>'MARK LIST'!L296</f>
        <v>50</v>
      </c>
      <c r="CF32" s="242">
        <f>'MARK LIST'!Z296</f>
        <v>50</v>
      </c>
      <c r="CG32" s="242">
        <f>'MARK LIST'!AI296</f>
        <v>50</v>
      </c>
      <c r="CH32" s="242">
        <f>'MARK LIST'!BB296</f>
        <v>50</v>
      </c>
      <c r="CI32" s="242">
        <f>'MARK LIST'!BP296</f>
        <v>50</v>
      </c>
      <c r="CJ32" s="242">
        <f>'MARK LIST'!BY296</f>
        <v>63</v>
      </c>
      <c r="CK32" s="242">
        <f>'MARK LIST'!CU296</f>
        <v>54</v>
      </c>
      <c r="CL32" s="242">
        <f>'MARK LIST'!L360</f>
        <v>50</v>
      </c>
      <c r="CM32" s="242">
        <f>'MARK LIST'!Z360</f>
        <v>50</v>
      </c>
      <c r="CN32" s="242">
        <f>'MARK LIST'!AI360</f>
        <v>50</v>
      </c>
      <c r="CO32" s="242">
        <f>'MARK LIST'!BB360</f>
        <v>50</v>
      </c>
      <c r="CP32" s="242">
        <f>'MARK LIST'!BP360</f>
        <v>50</v>
      </c>
      <c r="CQ32" s="242">
        <f>'MARK LIST'!BY360</f>
        <v>50</v>
      </c>
      <c r="CR32" s="242">
        <f>'MARK LIST'!CU360</f>
        <v>50</v>
      </c>
    </row>
    <row r="33" spans="1:96" ht="13.5">
      <c r="A33" s="239">
        <f>HOME!I29</f>
        <v>0</v>
      </c>
      <c r="D33" s="238"/>
      <c r="E33" s="236" t="s">
        <v>655</v>
      </c>
      <c r="F33" s="236" t="s">
        <v>656</v>
      </c>
      <c r="G33" s="238"/>
      <c r="H33" s="238"/>
      <c r="I33" s="238"/>
      <c r="J33" s="237" t="s">
        <v>657</v>
      </c>
      <c r="K33" s="238"/>
      <c r="L33" s="238"/>
      <c r="M33" s="237" t="s">
        <v>658</v>
      </c>
      <c r="N33" s="238"/>
      <c r="O33" s="238"/>
      <c r="P33" s="238"/>
      <c r="Q33" s="238"/>
      <c r="R33" s="238"/>
      <c r="S33" s="236" t="s">
        <v>659</v>
      </c>
      <c r="T33" s="236" t="s">
        <v>660</v>
      </c>
      <c r="U33" s="236" t="s">
        <v>661</v>
      </c>
      <c r="V33" s="238"/>
      <c r="W33" s="236" t="s">
        <v>662</v>
      </c>
      <c r="X33" s="236" t="s">
        <v>663</v>
      </c>
      <c r="Y33" s="236" t="s">
        <v>664</v>
      </c>
      <c r="Z33" s="236" t="s">
        <v>665</v>
      </c>
      <c r="AA33" s="238"/>
      <c r="AB33" s="238"/>
      <c r="AC33" s="238"/>
      <c r="AD33" s="236" t="s">
        <v>666</v>
      </c>
      <c r="AE33" s="238"/>
      <c r="AF33" s="236" t="s">
        <v>667</v>
      </c>
      <c r="AG33" s="238"/>
      <c r="AH33" s="238"/>
      <c r="AI33" s="238"/>
      <c r="AJ33" s="238"/>
      <c r="AK33" s="238"/>
      <c r="AL33" s="238"/>
      <c r="AN33" s="239">
        <v>23</v>
      </c>
      <c r="AO33" s="239" t="str">
        <f>LEFT(HOME!$G$4)</f>
        <v>H</v>
      </c>
      <c r="AP33" s="239" t="str">
        <f>LEFT(HOME!$G$5,1)</f>
        <v>K</v>
      </c>
      <c r="AQ33" s="239" t="str">
        <f>LEFT(HOME!$G$6,1)</f>
        <v>M</v>
      </c>
      <c r="AR33" s="239" t="str">
        <f>HOME!$G$8</f>
        <v>2016-17</v>
      </c>
      <c r="AS33" s="239" t="str">
        <f>HOME!$G$9</f>
        <v>VIII B</v>
      </c>
      <c r="AT33" s="239">
        <f>'STUDENT PROFILE'!D29</f>
        <v>2752</v>
      </c>
      <c r="AU33" s="239">
        <f>'STUDENT PROFILE'!A29</f>
        <v>23</v>
      </c>
      <c r="AV33" s="239" t="str">
        <f t="shared" si="0"/>
        <v>HKM2016-17VIII B</v>
      </c>
      <c r="AW33" s="239" t="str">
        <f>'STUDENT PROFILE'!B29</f>
        <v>M</v>
      </c>
      <c r="AX33" s="239" t="str">
        <f t="shared" si="1"/>
        <v>HKM2016-17VIII BM2752</v>
      </c>
      <c r="AY33" s="239" t="str">
        <f t="shared" si="2"/>
        <v>HKM2016-17VIII BM2752M23</v>
      </c>
      <c r="AZ33" s="242">
        <f>'STUDENT PROFILE'!A37</f>
        <v>31</v>
      </c>
      <c r="BA33" s="239" t="str">
        <f>'STUDENT PROFILE'!C37</f>
        <v>Akshay Kumar</v>
      </c>
      <c r="BB33" s="242">
        <f>'STUDENT PROFILE'!D37</f>
        <v>3061</v>
      </c>
      <c r="BC33" s="242">
        <f>'MARK LIST'!L41</f>
        <v>38</v>
      </c>
      <c r="BD33" s="242">
        <f>'MARK LIST'!Z41</f>
        <v>38</v>
      </c>
      <c r="BE33" s="242">
        <f>'MARK LIST'!AI41</f>
        <v>40</v>
      </c>
      <c r="BF33" s="242">
        <f>'MARK LIST'!BB41</f>
        <v>38</v>
      </c>
      <c r="BG33" s="242">
        <f>'MARK LIST'!BP41</f>
        <v>38</v>
      </c>
      <c r="BH33" s="242">
        <f>'MARK LIST'!BY41</f>
        <v>40</v>
      </c>
      <c r="BI33" s="242">
        <f>'MARK LIST'!CU41</f>
        <v>40</v>
      </c>
      <c r="BJ33" s="242">
        <f>'MARK LIST'!L105</f>
        <v>38</v>
      </c>
      <c r="BK33" s="242">
        <f>'MARK LIST'!Z105</f>
        <v>38</v>
      </c>
      <c r="BL33" s="242">
        <f>'MARK LIST'!AI105</f>
        <v>40</v>
      </c>
      <c r="BM33" s="242">
        <f>'MARK LIST'!BB105</f>
        <v>38</v>
      </c>
      <c r="BN33" s="242">
        <f>'MARK LIST'!BP105</f>
        <v>38</v>
      </c>
      <c r="BO33" s="242">
        <f>'MARK LIST'!BY105</f>
        <v>50</v>
      </c>
      <c r="BP33" s="242">
        <f>'MARK LIST'!CU105</f>
        <v>43</v>
      </c>
      <c r="BQ33" s="242">
        <f>'MARK LIST'!L169</f>
        <v>38</v>
      </c>
      <c r="BR33" s="242">
        <f>'MARK LIST'!Z169</f>
        <v>38</v>
      </c>
      <c r="BS33" s="242">
        <f>'MARK LIST'!AI169</f>
        <v>40</v>
      </c>
      <c r="BT33" s="242">
        <f>'MARK LIST'!BB169</f>
        <v>38</v>
      </c>
      <c r="BU33" s="242">
        <f>'MARK LIST'!BP169</f>
        <v>38</v>
      </c>
      <c r="BV33" s="242">
        <f>'MARK LIST'!BY169</f>
        <v>44</v>
      </c>
      <c r="BW33" s="242">
        <f>'MARK LIST'!CU169</f>
        <v>41</v>
      </c>
      <c r="BX33" s="242">
        <f>'MARK LIST'!L233</f>
        <v>30</v>
      </c>
      <c r="BY33" s="242">
        <f>'MARK LIST'!Z233</f>
        <v>38</v>
      </c>
      <c r="BZ33" s="242">
        <f>'MARK LIST'!AI233</f>
        <v>40</v>
      </c>
      <c r="CA33" s="242">
        <f>'MARK LIST'!BB233</f>
        <v>38</v>
      </c>
      <c r="CB33" s="242">
        <f>'MARK LIST'!BP233</f>
        <v>38</v>
      </c>
      <c r="CC33" s="242">
        <f>'MARK LIST'!BY233</f>
        <v>40</v>
      </c>
      <c r="CD33" s="242">
        <f>'MARK LIST'!CU233</f>
        <v>39</v>
      </c>
      <c r="CE33" s="242">
        <f>'MARK LIST'!L297</f>
        <v>38</v>
      </c>
      <c r="CF33" s="242">
        <f>'MARK LIST'!Z297</f>
        <v>38</v>
      </c>
      <c r="CG33" s="242">
        <f>'MARK LIST'!AI297</f>
        <v>40</v>
      </c>
      <c r="CH33" s="242">
        <f>'MARK LIST'!BB297</f>
        <v>38</v>
      </c>
      <c r="CI33" s="242">
        <f>'MARK LIST'!BP297</f>
        <v>38</v>
      </c>
      <c r="CJ33" s="242">
        <f>'MARK LIST'!BY297</f>
        <v>50</v>
      </c>
      <c r="CK33" s="242">
        <f>'MARK LIST'!CU297</f>
        <v>43</v>
      </c>
      <c r="CL33" s="242">
        <f>'MARK LIST'!L361</f>
        <v>38</v>
      </c>
      <c r="CM33" s="242">
        <f>'MARK LIST'!Z361</f>
        <v>38</v>
      </c>
      <c r="CN33" s="242">
        <f>'MARK LIST'!AI361</f>
        <v>40</v>
      </c>
      <c r="CO33" s="242">
        <f>'MARK LIST'!BB361</f>
        <v>38</v>
      </c>
      <c r="CP33" s="242">
        <f>'MARK LIST'!BP361</f>
        <v>38</v>
      </c>
      <c r="CQ33" s="242">
        <f>'MARK LIST'!BY361</f>
        <v>40</v>
      </c>
      <c r="CR33" s="242">
        <f>'MARK LIST'!CU361</f>
        <v>40</v>
      </c>
    </row>
    <row r="34" spans="1:96" ht="13.5">
      <c r="A34" s="239">
        <f>HOME!I30</f>
        <v>0</v>
      </c>
      <c r="D34" s="238"/>
      <c r="E34" s="236" t="s">
        <v>668</v>
      </c>
      <c r="F34" s="236" t="s">
        <v>669</v>
      </c>
      <c r="G34" s="238"/>
      <c r="H34" s="238"/>
      <c r="I34" s="238"/>
      <c r="J34" s="237" t="s">
        <v>670</v>
      </c>
      <c r="K34" s="238"/>
      <c r="L34" s="238"/>
      <c r="M34" s="237" t="s">
        <v>671</v>
      </c>
      <c r="N34" s="238"/>
      <c r="O34" s="238"/>
      <c r="P34" s="238"/>
      <c r="Q34" s="238"/>
      <c r="R34" s="238"/>
      <c r="S34" s="236" t="s">
        <v>672</v>
      </c>
      <c r="T34" s="236" t="s">
        <v>673</v>
      </c>
      <c r="U34" s="236" t="s">
        <v>674</v>
      </c>
      <c r="V34" s="238"/>
      <c r="W34" s="236" t="s">
        <v>675</v>
      </c>
      <c r="X34" s="236" t="s">
        <v>676</v>
      </c>
      <c r="Y34" s="238"/>
      <c r="Z34" s="236" t="s">
        <v>677</v>
      </c>
      <c r="AA34" s="238"/>
      <c r="AB34" s="238"/>
      <c r="AC34" s="238"/>
      <c r="AD34" s="236" t="s">
        <v>678</v>
      </c>
      <c r="AE34" s="238"/>
      <c r="AF34" s="236" t="s">
        <v>679</v>
      </c>
      <c r="AG34" s="238"/>
      <c r="AH34" s="238"/>
      <c r="AI34" s="238"/>
      <c r="AJ34" s="238"/>
      <c r="AK34" s="238"/>
      <c r="AL34" s="238"/>
      <c r="AN34" s="239">
        <v>24</v>
      </c>
      <c r="AO34" s="239" t="str">
        <f>LEFT(HOME!$G$4)</f>
        <v>H</v>
      </c>
      <c r="AP34" s="239" t="str">
        <f>LEFT(HOME!$G$5,1)</f>
        <v>K</v>
      </c>
      <c r="AQ34" s="239" t="str">
        <f>LEFT(HOME!$G$6,1)</f>
        <v>M</v>
      </c>
      <c r="AR34" s="239" t="str">
        <f>HOME!$G$8</f>
        <v>2016-17</v>
      </c>
      <c r="AS34" s="239" t="str">
        <f>HOME!$G$9</f>
        <v>VIII B</v>
      </c>
      <c r="AT34" s="239">
        <f>'STUDENT PROFILE'!D30</f>
        <v>2754</v>
      </c>
      <c r="AU34" s="239">
        <f>'STUDENT PROFILE'!A30</f>
        <v>24</v>
      </c>
      <c r="AV34" s="239" t="str">
        <f t="shared" si="0"/>
        <v>HKM2016-17VIII B</v>
      </c>
      <c r="AW34" s="239" t="str">
        <f>'STUDENT PROFILE'!B30</f>
        <v>N</v>
      </c>
      <c r="AX34" s="239" t="str">
        <f t="shared" si="1"/>
        <v>HKM2016-17VIII BN2754</v>
      </c>
      <c r="AY34" s="239" t="str">
        <f t="shared" si="2"/>
        <v>HKM2016-17VIII BN2754N24</v>
      </c>
      <c r="AZ34" s="242">
        <f>'STUDENT PROFILE'!A38</f>
        <v>32</v>
      </c>
      <c r="BA34" s="239" t="str">
        <f>'STUDENT PROFILE'!C38</f>
        <v>Satender Yadav</v>
      </c>
      <c r="BB34" s="242">
        <f>'STUDENT PROFILE'!D38</f>
        <v>3062</v>
      </c>
      <c r="BC34" s="242">
        <f>'MARK LIST'!L42</f>
        <v>38</v>
      </c>
      <c r="BD34" s="242">
        <f>'MARK LIST'!Z42</f>
        <v>38</v>
      </c>
      <c r="BE34" s="242">
        <f>'MARK LIST'!AI42</f>
        <v>40</v>
      </c>
      <c r="BF34" s="242">
        <f>'MARK LIST'!BB42</f>
        <v>38</v>
      </c>
      <c r="BG34" s="242">
        <f>'MARK LIST'!BP42</f>
        <v>38</v>
      </c>
      <c r="BH34" s="242">
        <f>'MARK LIST'!BY42</f>
        <v>40</v>
      </c>
      <c r="BI34" s="242">
        <f>'MARK LIST'!CU42</f>
        <v>40</v>
      </c>
      <c r="BJ34" s="242">
        <f>'MARK LIST'!L106</f>
        <v>38</v>
      </c>
      <c r="BK34" s="242">
        <f>'MARK LIST'!Z106</f>
        <v>38</v>
      </c>
      <c r="BL34" s="242">
        <f>'MARK LIST'!AI106</f>
        <v>40</v>
      </c>
      <c r="BM34" s="242">
        <f>'MARK LIST'!BB106</f>
        <v>38</v>
      </c>
      <c r="BN34" s="242">
        <f>'MARK LIST'!BP106</f>
        <v>38</v>
      </c>
      <c r="BO34" s="242">
        <f>'MARK LIST'!BY106</f>
        <v>50</v>
      </c>
      <c r="BP34" s="242">
        <f>'MARK LIST'!CU106</f>
        <v>43</v>
      </c>
      <c r="BQ34" s="242">
        <f>'MARK LIST'!L170</f>
        <v>38</v>
      </c>
      <c r="BR34" s="242">
        <f>'MARK LIST'!Z170</f>
        <v>38</v>
      </c>
      <c r="BS34" s="242">
        <f>'MARK LIST'!AI170</f>
        <v>40</v>
      </c>
      <c r="BT34" s="242">
        <f>'MARK LIST'!BB170</f>
        <v>38</v>
      </c>
      <c r="BU34" s="242">
        <f>'MARK LIST'!BP170</f>
        <v>38</v>
      </c>
      <c r="BV34" s="242">
        <f>'MARK LIST'!BY170</f>
        <v>44</v>
      </c>
      <c r="BW34" s="242">
        <f>'MARK LIST'!CU170</f>
        <v>41</v>
      </c>
      <c r="BX34" s="242">
        <f>'MARK LIST'!L234</f>
        <v>30</v>
      </c>
      <c r="BY34" s="242">
        <f>'MARK LIST'!Z234</f>
        <v>38</v>
      </c>
      <c r="BZ34" s="242">
        <f>'MARK LIST'!AI234</f>
        <v>40</v>
      </c>
      <c r="CA34" s="242">
        <f>'MARK LIST'!BB234</f>
        <v>38</v>
      </c>
      <c r="CB34" s="242">
        <f>'MARK LIST'!BP234</f>
        <v>38</v>
      </c>
      <c r="CC34" s="242">
        <f>'MARK LIST'!BY234</f>
        <v>40</v>
      </c>
      <c r="CD34" s="242">
        <f>'MARK LIST'!CU234</f>
        <v>39</v>
      </c>
      <c r="CE34" s="242">
        <f>'MARK LIST'!L298</f>
        <v>38</v>
      </c>
      <c r="CF34" s="242">
        <f>'MARK LIST'!Z298</f>
        <v>38</v>
      </c>
      <c r="CG34" s="242">
        <f>'MARK LIST'!AI298</f>
        <v>40</v>
      </c>
      <c r="CH34" s="242">
        <f>'MARK LIST'!BB298</f>
        <v>38</v>
      </c>
      <c r="CI34" s="242">
        <f>'MARK LIST'!BP298</f>
        <v>38</v>
      </c>
      <c r="CJ34" s="242">
        <f>'MARK LIST'!BY298</f>
        <v>50</v>
      </c>
      <c r="CK34" s="242">
        <f>'MARK LIST'!CU298</f>
        <v>43</v>
      </c>
      <c r="CL34" s="242">
        <f>'MARK LIST'!L362</f>
        <v>38</v>
      </c>
      <c r="CM34" s="242">
        <f>'MARK LIST'!Z362</f>
        <v>38</v>
      </c>
      <c r="CN34" s="242">
        <f>'MARK LIST'!AI362</f>
        <v>40</v>
      </c>
      <c r="CO34" s="242">
        <f>'MARK LIST'!BB362</f>
        <v>38</v>
      </c>
      <c r="CP34" s="242">
        <f>'MARK LIST'!BP362</f>
        <v>38</v>
      </c>
      <c r="CQ34" s="242">
        <f>'MARK LIST'!BY362</f>
        <v>40</v>
      </c>
      <c r="CR34" s="242">
        <f>'MARK LIST'!CU362</f>
        <v>40</v>
      </c>
    </row>
    <row r="35" spans="1:96" ht="13.5">
      <c r="A35" s="239">
        <f>HOME!I31</f>
        <v>0</v>
      </c>
      <c r="D35" s="238"/>
      <c r="E35" s="236" t="s">
        <v>680</v>
      </c>
      <c r="F35" s="236" t="s">
        <v>681</v>
      </c>
      <c r="G35" s="238"/>
      <c r="H35" s="238"/>
      <c r="I35" s="238"/>
      <c r="J35" s="237" t="s">
        <v>682</v>
      </c>
      <c r="K35" s="238"/>
      <c r="L35" s="238"/>
      <c r="M35" s="237" t="s">
        <v>683</v>
      </c>
      <c r="N35" s="238"/>
      <c r="O35" s="238"/>
      <c r="P35" s="238"/>
      <c r="Q35" s="238"/>
      <c r="R35" s="238"/>
      <c r="S35" s="236" t="s">
        <v>684</v>
      </c>
      <c r="T35" s="236" t="s">
        <v>685</v>
      </c>
      <c r="U35" s="236" t="s">
        <v>686</v>
      </c>
      <c r="V35" s="238"/>
      <c r="W35" s="236" t="s">
        <v>687</v>
      </c>
      <c r="X35" s="236" t="s">
        <v>688</v>
      </c>
      <c r="Y35" s="238"/>
      <c r="Z35" s="236" t="s">
        <v>689</v>
      </c>
      <c r="AA35" s="238"/>
      <c r="AB35" s="238"/>
      <c r="AC35" s="238"/>
      <c r="AD35" s="236" t="s">
        <v>690</v>
      </c>
      <c r="AE35" s="238"/>
      <c r="AF35" s="236" t="s">
        <v>691</v>
      </c>
      <c r="AG35" s="238"/>
      <c r="AH35" s="238"/>
      <c r="AI35" s="238"/>
      <c r="AJ35" s="238"/>
      <c r="AK35" s="238"/>
      <c r="AL35" s="238"/>
      <c r="AN35" s="239">
        <v>25</v>
      </c>
      <c r="AO35" s="239" t="str">
        <f>LEFT(HOME!$G$4)</f>
        <v>H</v>
      </c>
      <c r="AP35" s="239" t="str">
        <f>LEFT(HOME!$G$5,1)</f>
        <v>K</v>
      </c>
      <c r="AQ35" s="239" t="str">
        <f>LEFT(HOME!$G$6,1)</f>
        <v>M</v>
      </c>
      <c r="AR35" s="239" t="str">
        <f>HOME!$G$8</f>
        <v>2016-17</v>
      </c>
      <c r="AS35" s="239" t="str">
        <f>HOME!$G$9</f>
        <v>VIII B</v>
      </c>
      <c r="AT35" s="239">
        <f>'STUDENT PROFILE'!D31</f>
        <v>2771</v>
      </c>
      <c r="AU35" s="239">
        <f>'STUDENT PROFILE'!A31</f>
        <v>25</v>
      </c>
      <c r="AV35" s="239" t="str">
        <f t="shared" si="0"/>
        <v>HKM2016-17VIII B</v>
      </c>
      <c r="AW35" s="239" t="str">
        <f>'STUDENT PROFILE'!B31</f>
        <v>J</v>
      </c>
      <c r="AX35" s="239" t="str">
        <f t="shared" si="1"/>
        <v>HKM2016-17VIII BJ2771</v>
      </c>
      <c r="AY35" s="239" t="str">
        <f t="shared" si="2"/>
        <v>HKM2016-17VIII BJ2771J25</v>
      </c>
      <c r="AZ35" s="242">
        <f>'STUDENT PROFILE'!A39</f>
        <v>33</v>
      </c>
      <c r="BA35" s="239" t="str">
        <f>'STUDENT PROFILE'!C39</f>
        <v>Vikash</v>
      </c>
      <c r="BB35" s="242">
        <f>'STUDENT PROFILE'!D39</f>
        <v>3063</v>
      </c>
      <c r="BC35" s="242">
        <f>'MARK LIST'!L43</f>
        <v>38</v>
      </c>
      <c r="BD35" s="242">
        <f>'MARK LIST'!Z43</f>
        <v>38</v>
      </c>
      <c r="BE35" s="242">
        <f>'MARK LIST'!AI43</f>
        <v>40</v>
      </c>
      <c r="BF35" s="242">
        <f>'MARK LIST'!BB43</f>
        <v>38</v>
      </c>
      <c r="BG35" s="242">
        <f>'MARK LIST'!BP43</f>
        <v>38</v>
      </c>
      <c r="BH35" s="242">
        <f>'MARK LIST'!BY43</f>
        <v>40</v>
      </c>
      <c r="BI35" s="242">
        <f>'MARK LIST'!CU43</f>
        <v>40</v>
      </c>
      <c r="BJ35" s="242">
        <f>'MARK LIST'!L107</f>
        <v>38</v>
      </c>
      <c r="BK35" s="242">
        <f>'MARK LIST'!Z107</f>
        <v>38</v>
      </c>
      <c r="BL35" s="242">
        <f>'MARK LIST'!AI107</f>
        <v>40</v>
      </c>
      <c r="BM35" s="242">
        <f>'MARK LIST'!BB107</f>
        <v>38</v>
      </c>
      <c r="BN35" s="242">
        <f>'MARK LIST'!BP107</f>
        <v>38</v>
      </c>
      <c r="BO35" s="242">
        <f>'MARK LIST'!BY107</f>
        <v>50</v>
      </c>
      <c r="BP35" s="242">
        <f>'MARK LIST'!CU107</f>
        <v>43</v>
      </c>
      <c r="BQ35" s="242">
        <f>'MARK LIST'!L171</f>
        <v>38</v>
      </c>
      <c r="BR35" s="242">
        <f>'MARK LIST'!Z171</f>
        <v>38</v>
      </c>
      <c r="BS35" s="242">
        <f>'MARK LIST'!AI171</f>
        <v>40</v>
      </c>
      <c r="BT35" s="242">
        <f>'MARK LIST'!BB171</f>
        <v>38</v>
      </c>
      <c r="BU35" s="242">
        <f>'MARK LIST'!BP171</f>
        <v>38</v>
      </c>
      <c r="BV35" s="242">
        <f>'MARK LIST'!BY171</f>
        <v>44</v>
      </c>
      <c r="BW35" s="242">
        <f>'MARK LIST'!CU171</f>
        <v>41</v>
      </c>
      <c r="BX35" s="242">
        <f>'MARK LIST'!L235</f>
        <v>30</v>
      </c>
      <c r="BY35" s="242">
        <f>'MARK LIST'!Z235</f>
        <v>38</v>
      </c>
      <c r="BZ35" s="242">
        <f>'MARK LIST'!AI235</f>
        <v>40</v>
      </c>
      <c r="CA35" s="242">
        <f>'MARK LIST'!BB235</f>
        <v>38</v>
      </c>
      <c r="CB35" s="242">
        <f>'MARK LIST'!BP235</f>
        <v>38</v>
      </c>
      <c r="CC35" s="242">
        <f>'MARK LIST'!BY235</f>
        <v>40</v>
      </c>
      <c r="CD35" s="242">
        <f>'MARK LIST'!CU235</f>
        <v>39</v>
      </c>
      <c r="CE35" s="242">
        <f>'MARK LIST'!L299</f>
        <v>38</v>
      </c>
      <c r="CF35" s="242">
        <f>'MARK LIST'!Z299</f>
        <v>38</v>
      </c>
      <c r="CG35" s="242">
        <f>'MARK LIST'!AI299</f>
        <v>40</v>
      </c>
      <c r="CH35" s="242">
        <f>'MARK LIST'!BB299</f>
        <v>38</v>
      </c>
      <c r="CI35" s="242">
        <f>'MARK LIST'!BP299</f>
        <v>38</v>
      </c>
      <c r="CJ35" s="242">
        <f>'MARK LIST'!BY299</f>
        <v>50</v>
      </c>
      <c r="CK35" s="242">
        <f>'MARK LIST'!CU299</f>
        <v>43</v>
      </c>
      <c r="CL35" s="242">
        <f>'MARK LIST'!L363</f>
        <v>38</v>
      </c>
      <c r="CM35" s="242">
        <f>'MARK LIST'!Z363</f>
        <v>38</v>
      </c>
      <c r="CN35" s="242">
        <f>'MARK LIST'!AI363</f>
        <v>40</v>
      </c>
      <c r="CO35" s="242">
        <f>'MARK LIST'!BB363</f>
        <v>38</v>
      </c>
      <c r="CP35" s="242">
        <f>'MARK LIST'!BP363</f>
        <v>38</v>
      </c>
      <c r="CQ35" s="242">
        <f>'MARK LIST'!BY363</f>
        <v>40</v>
      </c>
      <c r="CR35" s="242">
        <f>'MARK LIST'!CU363</f>
        <v>40</v>
      </c>
    </row>
    <row r="36" spans="1:96" ht="13.5">
      <c r="A36" s="239">
        <f>HOME!I32</f>
        <v>0</v>
      </c>
      <c r="D36" s="238"/>
      <c r="E36" s="236" t="s">
        <v>692</v>
      </c>
      <c r="F36" s="236" t="s">
        <v>693</v>
      </c>
      <c r="G36" s="238"/>
      <c r="H36" s="238"/>
      <c r="I36" s="238"/>
      <c r="J36" s="237" t="s">
        <v>694</v>
      </c>
      <c r="K36" s="238"/>
      <c r="L36" s="238"/>
      <c r="M36" s="237" t="s">
        <v>695</v>
      </c>
      <c r="N36" s="238"/>
      <c r="O36" s="238"/>
      <c r="P36" s="238"/>
      <c r="Q36" s="238"/>
      <c r="R36" s="238"/>
      <c r="S36" s="238"/>
      <c r="T36" s="236" t="s">
        <v>696</v>
      </c>
      <c r="U36" s="236" t="s">
        <v>697</v>
      </c>
      <c r="V36" s="238"/>
      <c r="W36" s="236" t="s">
        <v>698</v>
      </c>
      <c r="X36" s="236" t="s">
        <v>699</v>
      </c>
      <c r="Y36" s="238"/>
      <c r="Z36" s="236" t="s">
        <v>700</v>
      </c>
      <c r="AA36" s="238"/>
      <c r="AB36" s="238"/>
      <c r="AC36" s="238"/>
      <c r="AD36" s="236" t="s">
        <v>701</v>
      </c>
      <c r="AE36" s="238"/>
      <c r="AF36" s="236" t="s">
        <v>702</v>
      </c>
      <c r="AG36" s="238"/>
      <c r="AH36" s="238"/>
      <c r="AI36" s="238"/>
      <c r="AJ36" s="238"/>
      <c r="AK36" s="238"/>
      <c r="AL36" s="238"/>
      <c r="AN36" s="239">
        <v>26</v>
      </c>
      <c r="AO36" s="239" t="str">
        <f>LEFT(HOME!$G$4)</f>
        <v>H</v>
      </c>
      <c r="AP36" s="239" t="str">
        <f>LEFT(HOME!$G$5,1)</f>
        <v>K</v>
      </c>
      <c r="AQ36" s="239" t="str">
        <f>LEFT(HOME!$G$6,1)</f>
        <v>M</v>
      </c>
      <c r="AR36" s="239" t="str">
        <f>HOME!$G$8</f>
        <v>2016-17</v>
      </c>
      <c r="AS36" s="239" t="str">
        <f>HOME!$G$9</f>
        <v>VIII B</v>
      </c>
      <c r="AT36" s="239">
        <f>'STUDENT PROFILE'!D32</f>
        <v>2795</v>
      </c>
      <c r="AU36" s="239">
        <f>'STUDENT PROFILE'!A32</f>
        <v>26</v>
      </c>
      <c r="AV36" s="239" t="str">
        <f t="shared" si="0"/>
        <v>HKM2016-17VIII B</v>
      </c>
      <c r="AW36" s="239" t="str">
        <f>'STUDENT PROFILE'!B32</f>
        <v>N</v>
      </c>
      <c r="AX36" s="239" t="str">
        <f t="shared" si="1"/>
        <v>HKM2016-17VIII BN2795</v>
      </c>
      <c r="AY36" s="239" t="str">
        <f t="shared" si="2"/>
        <v>HKM2016-17VIII BN2795N26</v>
      </c>
      <c r="AZ36" s="242">
        <f>'STUDENT PROFILE'!A40</f>
        <v>34</v>
      </c>
      <c r="BA36" s="239" t="str">
        <f>'STUDENT PROFILE'!C40</f>
        <v>Charu</v>
      </c>
      <c r="BB36" s="242">
        <f>'STUDENT PROFILE'!D40</f>
        <v>3064</v>
      </c>
      <c r="BC36" s="242">
        <f>'MARK LIST'!L44</f>
        <v>38</v>
      </c>
      <c r="BD36" s="242">
        <f>'MARK LIST'!Z44</f>
        <v>38</v>
      </c>
      <c r="BE36" s="242">
        <f>'MARK LIST'!AI44</f>
        <v>40</v>
      </c>
      <c r="BF36" s="242">
        <f>'MARK LIST'!BB44</f>
        <v>38</v>
      </c>
      <c r="BG36" s="242">
        <f>'MARK LIST'!BP44</f>
        <v>38</v>
      </c>
      <c r="BH36" s="242">
        <f>'MARK LIST'!BY44</f>
        <v>40</v>
      </c>
      <c r="BI36" s="242">
        <f>'MARK LIST'!CU44</f>
        <v>40</v>
      </c>
      <c r="BJ36" s="242">
        <f>'MARK LIST'!L108</f>
        <v>38</v>
      </c>
      <c r="BK36" s="242">
        <f>'MARK LIST'!Z108</f>
        <v>38</v>
      </c>
      <c r="BL36" s="242">
        <f>'MARK LIST'!AI108</f>
        <v>40</v>
      </c>
      <c r="BM36" s="242">
        <f>'MARK LIST'!BB108</f>
        <v>38</v>
      </c>
      <c r="BN36" s="242">
        <f>'MARK LIST'!BP108</f>
        <v>38</v>
      </c>
      <c r="BO36" s="242">
        <f>'MARK LIST'!BY108</f>
        <v>50</v>
      </c>
      <c r="BP36" s="242">
        <f>'MARK LIST'!CU108</f>
        <v>43</v>
      </c>
      <c r="BQ36" s="242">
        <f>'MARK LIST'!L172</f>
        <v>38</v>
      </c>
      <c r="BR36" s="242">
        <f>'MARK LIST'!Z172</f>
        <v>38</v>
      </c>
      <c r="BS36" s="242">
        <f>'MARK LIST'!AI172</f>
        <v>40</v>
      </c>
      <c r="BT36" s="242">
        <f>'MARK LIST'!BB172</f>
        <v>38</v>
      </c>
      <c r="BU36" s="242">
        <f>'MARK LIST'!BP172</f>
        <v>38</v>
      </c>
      <c r="BV36" s="242">
        <f>'MARK LIST'!BY172</f>
        <v>44</v>
      </c>
      <c r="BW36" s="242">
        <f>'MARK LIST'!CU172</f>
        <v>41</v>
      </c>
      <c r="BX36" s="242">
        <f>'MARK LIST'!L236</f>
        <v>30</v>
      </c>
      <c r="BY36" s="242">
        <f>'MARK LIST'!Z236</f>
        <v>38</v>
      </c>
      <c r="BZ36" s="242">
        <f>'MARK LIST'!AI236</f>
        <v>40</v>
      </c>
      <c r="CA36" s="242">
        <f>'MARK LIST'!BB236</f>
        <v>38</v>
      </c>
      <c r="CB36" s="242">
        <f>'MARK LIST'!BP236</f>
        <v>38</v>
      </c>
      <c r="CC36" s="242">
        <f>'MARK LIST'!BY236</f>
        <v>40</v>
      </c>
      <c r="CD36" s="242">
        <f>'MARK LIST'!CU236</f>
        <v>39</v>
      </c>
      <c r="CE36" s="242">
        <f>'MARK LIST'!L300</f>
        <v>38</v>
      </c>
      <c r="CF36" s="242">
        <f>'MARK LIST'!Z300</f>
        <v>38</v>
      </c>
      <c r="CG36" s="242">
        <f>'MARK LIST'!AI300</f>
        <v>40</v>
      </c>
      <c r="CH36" s="242">
        <f>'MARK LIST'!BB300</f>
        <v>38</v>
      </c>
      <c r="CI36" s="242">
        <f>'MARK LIST'!BP300</f>
        <v>38</v>
      </c>
      <c r="CJ36" s="242">
        <f>'MARK LIST'!BY300</f>
        <v>50</v>
      </c>
      <c r="CK36" s="242">
        <f>'MARK LIST'!CU300</f>
        <v>43</v>
      </c>
      <c r="CL36" s="242">
        <f>'MARK LIST'!L364</f>
        <v>38</v>
      </c>
      <c r="CM36" s="242">
        <f>'MARK LIST'!Z364</f>
        <v>38</v>
      </c>
      <c r="CN36" s="242">
        <f>'MARK LIST'!AI364</f>
        <v>40</v>
      </c>
      <c r="CO36" s="242">
        <f>'MARK LIST'!BB364</f>
        <v>38</v>
      </c>
      <c r="CP36" s="242">
        <f>'MARK LIST'!BP364</f>
        <v>38</v>
      </c>
      <c r="CQ36" s="242">
        <f>'MARK LIST'!BY364</f>
        <v>40</v>
      </c>
      <c r="CR36" s="242">
        <f>'MARK LIST'!CU364</f>
        <v>40</v>
      </c>
    </row>
    <row r="37" spans="1:96" ht="13.5">
      <c r="D37" s="238"/>
      <c r="E37" s="236" t="s">
        <v>703</v>
      </c>
      <c r="F37" s="236" t="s">
        <v>704</v>
      </c>
      <c r="G37" s="238"/>
      <c r="H37" s="238"/>
      <c r="I37" s="238"/>
      <c r="J37" s="238"/>
      <c r="K37" s="238"/>
      <c r="L37" s="238"/>
      <c r="M37" s="237" t="s">
        <v>705</v>
      </c>
      <c r="N37" s="238"/>
      <c r="O37" s="238"/>
      <c r="P37" s="238"/>
      <c r="Q37" s="238"/>
      <c r="R37" s="238"/>
      <c r="S37" s="238"/>
      <c r="T37" s="236" t="s">
        <v>706</v>
      </c>
      <c r="U37" s="236" t="s">
        <v>707</v>
      </c>
      <c r="V37" s="238"/>
      <c r="W37" s="236" t="s">
        <v>708</v>
      </c>
      <c r="X37" s="236" t="s">
        <v>709</v>
      </c>
      <c r="Y37" s="238"/>
      <c r="Z37" s="236" t="s">
        <v>710</v>
      </c>
      <c r="AA37" s="238"/>
      <c r="AB37" s="238"/>
      <c r="AC37" s="238"/>
      <c r="AD37" s="236" t="s">
        <v>711</v>
      </c>
      <c r="AE37" s="238"/>
      <c r="AF37" s="236" t="s">
        <v>712</v>
      </c>
      <c r="AG37" s="238"/>
      <c r="AH37" s="238"/>
      <c r="AI37" s="238"/>
      <c r="AJ37" s="238"/>
      <c r="AK37" s="238"/>
      <c r="AL37" s="238"/>
      <c r="AN37" s="239">
        <v>27</v>
      </c>
      <c r="AO37" s="239" t="str">
        <f>LEFT(HOME!$G$4)</f>
        <v>H</v>
      </c>
      <c r="AP37" s="239" t="str">
        <f>LEFT(HOME!$G$5,1)</f>
        <v>K</v>
      </c>
      <c r="AQ37" s="239" t="str">
        <f>LEFT(HOME!$G$6,1)</f>
        <v>M</v>
      </c>
      <c r="AR37" s="239" t="str">
        <f>HOME!$G$8</f>
        <v>2016-17</v>
      </c>
      <c r="AS37" s="239" t="str">
        <f>HOME!$G$9</f>
        <v>VIII B</v>
      </c>
      <c r="AT37" s="239">
        <f>'STUDENT PROFILE'!D33</f>
        <v>2800</v>
      </c>
      <c r="AU37" s="239">
        <f>'STUDENT PROFILE'!A33</f>
        <v>27</v>
      </c>
      <c r="AV37" s="239" t="str">
        <f t="shared" si="0"/>
        <v>HKM2016-17VIII B</v>
      </c>
      <c r="AW37" s="239" t="str">
        <f>'STUDENT PROFILE'!B33</f>
        <v>J</v>
      </c>
      <c r="AX37" s="239" t="str">
        <f t="shared" si="1"/>
        <v>HKM2016-17VIII BJ2800</v>
      </c>
      <c r="AY37" s="239" t="str">
        <f t="shared" si="2"/>
        <v>HKM2016-17VIII BJ2800J27</v>
      </c>
      <c r="AZ37" s="242">
        <f>'STUDENT PROFILE'!A41</f>
        <v>35</v>
      </c>
      <c r="BA37" s="239" t="str">
        <f>'STUDENT PROFILE'!C41</f>
        <v>Dinesh</v>
      </c>
      <c r="BB37" s="242">
        <f>'STUDENT PROFILE'!D41</f>
        <v>3065</v>
      </c>
      <c r="BC37" s="242">
        <f>'MARK LIST'!L45</f>
        <v>38</v>
      </c>
      <c r="BD37" s="242">
        <f>'MARK LIST'!Z45</f>
        <v>38</v>
      </c>
      <c r="BE37" s="242">
        <f>'MARK LIST'!AI45</f>
        <v>40</v>
      </c>
      <c r="BF37" s="242">
        <f>'MARK LIST'!BB45</f>
        <v>38</v>
      </c>
      <c r="BG37" s="242">
        <f>'MARK LIST'!BP45</f>
        <v>38</v>
      </c>
      <c r="BH37" s="242">
        <f>'MARK LIST'!BY45</f>
        <v>40</v>
      </c>
      <c r="BI37" s="242">
        <f>'MARK LIST'!CU45</f>
        <v>40</v>
      </c>
      <c r="BJ37" s="242">
        <f>'MARK LIST'!L109</f>
        <v>38</v>
      </c>
      <c r="BK37" s="242">
        <f>'MARK LIST'!Z109</f>
        <v>38</v>
      </c>
      <c r="BL37" s="242">
        <f>'MARK LIST'!AI109</f>
        <v>40</v>
      </c>
      <c r="BM37" s="242">
        <f>'MARK LIST'!BB109</f>
        <v>38</v>
      </c>
      <c r="BN37" s="242">
        <f>'MARK LIST'!BP109</f>
        <v>38</v>
      </c>
      <c r="BO37" s="242">
        <f>'MARK LIST'!BY109</f>
        <v>50</v>
      </c>
      <c r="BP37" s="242">
        <f>'MARK LIST'!CU109</f>
        <v>43</v>
      </c>
      <c r="BQ37" s="242">
        <f>'MARK LIST'!L173</f>
        <v>38</v>
      </c>
      <c r="BR37" s="242">
        <f>'MARK LIST'!Z173</f>
        <v>38</v>
      </c>
      <c r="BS37" s="242">
        <f>'MARK LIST'!AI173</f>
        <v>40</v>
      </c>
      <c r="BT37" s="242">
        <f>'MARK LIST'!BB173</f>
        <v>38</v>
      </c>
      <c r="BU37" s="242">
        <f>'MARK LIST'!BP173</f>
        <v>38</v>
      </c>
      <c r="BV37" s="242">
        <f>'MARK LIST'!BY173</f>
        <v>44</v>
      </c>
      <c r="BW37" s="242">
        <f>'MARK LIST'!CU173</f>
        <v>41</v>
      </c>
      <c r="BX37" s="242">
        <f>'MARK LIST'!L237</f>
        <v>30</v>
      </c>
      <c r="BY37" s="242">
        <f>'MARK LIST'!Z237</f>
        <v>38</v>
      </c>
      <c r="BZ37" s="242">
        <f>'MARK LIST'!AI237</f>
        <v>40</v>
      </c>
      <c r="CA37" s="242">
        <f>'MARK LIST'!BB237</f>
        <v>38</v>
      </c>
      <c r="CB37" s="242">
        <f>'MARK LIST'!BP237</f>
        <v>38</v>
      </c>
      <c r="CC37" s="242">
        <f>'MARK LIST'!BY237</f>
        <v>40</v>
      </c>
      <c r="CD37" s="242">
        <f>'MARK LIST'!CU237</f>
        <v>39</v>
      </c>
      <c r="CE37" s="242">
        <f>'MARK LIST'!L301</f>
        <v>38</v>
      </c>
      <c r="CF37" s="242">
        <f>'MARK LIST'!Z301</f>
        <v>38</v>
      </c>
      <c r="CG37" s="242">
        <f>'MARK LIST'!AI301</f>
        <v>40</v>
      </c>
      <c r="CH37" s="242">
        <f>'MARK LIST'!BB301</f>
        <v>38</v>
      </c>
      <c r="CI37" s="242">
        <f>'MARK LIST'!BP301</f>
        <v>38</v>
      </c>
      <c r="CJ37" s="242">
        <f>'MARK LIST'!BY301</f>
        <v>50</v>
      </c>
      <c r="CK37" s="242">
        <f>'MARK LIST'!CU301</f>
        <v>43</v>
      </c>
      <c r="CL37" s="242">
        <f>'MARK LIST'!L365</f>
        <v>38</v>
      </c>
      <c r="CM37" s="242">
        <f>'MARK LIST'!Z365</f>
        <v>38</v>
      </c>
      <c r="CN37" s="242">
        <f>'MARK LIST'!AI365</f>
        <v>40</v>
      </c>
      <c r="CO37" s="242">
        <f>'MARK LIST'!BB365</f>
        <v>38</v>
      </c>
      <c r="CP37" s="242">
        <f>'MARK LIST'!BP365</f>
        <v>38</v>
      </c>
      <c r="CQ37" s="242">
        <f>'MARK LIST'!BY365</f>
        <v>40</v>
      </c>
      <c r="CR37" s="242">
        <f>'MARK LIST'!CU365</f>
        <v>40</v>
      </c>
    </row>
    <row r="38" spans="1:96" ht="13.5">
      <c r="D38" s="238"/>
      <c r="E38" s="236" t="s">
        <v>713</v>
      </c>
      <c r="F38" s="236" t="s">
        <v>714</v>
      </c>
      <c r="G38" s="238"/>
      <c r="H38" s="238"/>
      <c r="I38" s="238"/>
      <c r="J38" s="238"/>
      <c r="K38" s="238"/>
      <c r="L38" s="238"/>
      <c r="M38" s="237" t="s">
        <v>715</v>
      </c>
      <c r="N38" s="238"/>
      <c r="O38" s="238"/>
      <c r="P38" s="238"/>
      <c r="Q38" s="238"/>
      <c r="R38" s="238"/>
      <c r="S38" s="238"/>
      <c r="T38" s="236" t="s">
        <v>716</v>
      </c>
      <c r="U38" s="236" t="s">
        <v>717</v>
      </c>
      <c r="V38" s="238"/>
      <c r="W38" s="236" t="s">
        <v>718</v>
      </c>
      <c r="X38" s="236" t="s">
        <v>719</v>
      </c>
      <c r="Y38" s="238"/>
      <c r="Z38" s="236" t="s">
        <v>213</v>
      </c>
      <c r="AA38" s="238"/>
      <c r="AB38" s="238"/>
      <c r="AC38" s="238"/>
      <c r="AD38" s="236" t="s">
        <v>720</v>
      </c>
      <c r="AE38" s="238"/>
      <c r="AF38" s="236" t="s">
        <v>721</v>
      </c>
      <c r="AG38" s="238"/>
      <c r="AH38" s="238"/>
      <c r="AI38" s="238"/>
      <c r="AJ38" s="238"/>
      <c r="AK38" s="238"/>
      <c r="AL38" s="238"/>
      <c r="AN38" s="239">
        <v>28</v>
      </c>
      <c r="AO38" s="239" t="str">
        <f>LEFT(HOME!$G$4)</f>
        <v>H</v>
      </c>
      <c r="AP38" s="239" t="str">
        <f>LEFT(HOME!$G$5,1)</f>
        <v>K</v>
      </c>
      <c r="AQ38" s="239" t="str">
        <f>LEFT(HOME!$G$6,1)</f>
        <v>M</v>
      </c>
      <c r="AR38" s="239" t="str">
        <f>HOME!$G$8</f>
        <v>2016-17</v>
      </c>
      <c r="AS38" s="239" t="str">
        <f>HOME!$G$9</f>
        <v>VIII B</v>
      </c>
      <c r="AT38" s="239">
        <f>'STUDENT PROFILE'!D34</f>
        <v>2801</v>
      </c>
      <c r="AU38" s="239">
        <f>'STUDENT PROFILE'!A34</f>
        <v>28</v>
      </c>
      <c r="AV38" s="239" t="str">
        <f t="shared" si="0"/>
        <v>HKM2016-17VIII B</v>
      </c>
      <c r="AW38" s="239" t="str">
        <f>'STUDENT PROFILE'!B34</f>
        <v>A</v>
      </c>
      <c r="AX38" s="239" t="str">
        <f t="shared" si="1"/>
        <v>HKM2016-17VIII BA2801</v>
      </c>
      <c r="AY38" s="239" t="str">
        <f t="shared" si="2"/>
        <v>HKM2016-17VIII BA2801A28</v>
      </c>
      <c r="AZ38" s="242">
        <f>'STUDENT PROFILE'!A42</f>
        <v>36</v>
      </c>
      <c r="BA38" s="239" t="str">
        <f>'STUDENT PROFILE'!C42</f>
        <v>Aanand</v>
      </c>
      <c r="BB38" s="242">
        <f>'STUDENT PROFILE'!D42</f>
        <v>2725</v>
      </c>
      <c r="BC38" s="242">
        <f>'MARK LIST'!L46</f>
        <v>30</v>
      </c>
      <c r="BD38" s="242">
        <f>'MARK LIST'!Z46</f>
        <v>30</v>
      </c>
      <c r="BE38" s="242">
        <f>'MARK LIST'!AI46</f>
        <v>32</v>
      </c>
      <c r="BF38" s="242">
        <f>'MARK LIST'!BB46</f>
        <v>30</v>
      </c>
      <c r="BG38" s="242">
        <f>'MARK LIST'!BP46</f>
        <v>30</v>
      </c>
      <c r="BH38" s="242">
        <f>'MARK LIST'!BY46</f>
        <v>32</v>
      </c>
      <c r="BI38" s="242">
        <f>'MARK LIST'!CU46</f>
        <v>32</v>
      </c>
      <c r="BJ38" s="242">
        <f>'MARK LIST'!L110</f>
        <v>30</v>
      </c>
      <c r="BK38" s="242">
        <f>'MARK LIST'!Z110</f>
        <v>30</v>
      </c>
      <c r="BL38" s="242">
        <f>'MARK LIST'!AI110</f>
        <v>32</v>
      </c>
      <c r="BM38" s="242">
        <f>'MARK LIST'!BB110</f>
        <v>30</v>
      </c>
      <c r="BN38" s="242">
        <f>'MARK LIST'!BP110</f>
        <v>30</v>
      </c>
      <c r="BO38" s="242">
        <f>'MARK LIST'!BY110</f>
        <v>40</v>
      </c>
      <c r="BP38" s="242">
        <f>'MARK LIST'!CU110</f>
        <v>34</v>
      </c>
      <c r="BQ38" s="242">
        <f>'MARK LIST'!L174</f>
        <v>30</v>
      </c>
      <c r="BR38" s="242">
        <f>'MARK LIST'!Z174</f>
        <v>30</v>
      </c>
      <c r="BS38" s="242">
        <f>'MARK LIST'!AI174</f>
        <v>32</v>
      </c>
      <c r="BT38" s="242">
        <f>'MARK LIST'!BB174</f>
        <v>30</v>
      </c>
      <c r="BU38" s="242">
        <f>'MARK LIST'!BP174</f>
        <v>30</v>
      </c>
      <c r="BV38" s="242">
        <f>'MARK LIST'!BY174</f>
        <v>36</v>
      </c>
      <c r="BW38" s="242">
        <f>'MARK LIST'!CU174</f>
        <v>33</v>
      </c>
      <c r="BX38" s="242">
        <f>'MARK LIST'!L238</f>
        <v>24</v>
      </c>
      <c r="BY38" s="242">
        <f>'MARK LIST'!Z238</f>
        <v>30</v>
      </c>
      <c r="BZ38" s="242">
        <f>'MARK LIST'!AI238</f>
        <v>32</v>
      </c>
      <c r="CA38" s="242">
        <f>'MARK LIST'!BB238</f>
        <v>30</v>
      </c>
      <c r="CB38" s="242">
        <f>'MARK LIST'!BP238</f>
        <v>30</v>
      </c>
      <c r="CC38" s="242">
        <f>'MARK LIST'!BY238</f>
        <v>32</v>
      </c>
      <c r="CD38" s="242">
        <f>'MARK LIST'!CU238</f>
        <v>31</v>
      </c>
      <c r="CE38" s="242">
        <f>'MARK LIST'!L302</f>
        <v>30</v>
      </c>
      <c r="CF38" s="242">
        <f>'MARK LIST'!Z302</f>
        <v>30</v>
      </c>
      <c r="CG38" s="242">
        <f>'MARK LIST'!AI302</f>
        <v>32</v>
      </c>
      <c r="CH38" s="242">
        <f>'MARK LIST'!BB302</f>
        <v>30</v>
      </c>
      <c r="CI38" s="242">
        <f>'MARK LIST'!BP302</f>
        <v>30</v>
      </c>
      <c r="CJ38" s="242">
        <f>'MARK LIST'!BY302</f>
        <v>40</v>
      </c>
      <c r="CK38" s="242">
        <f>'MARK LIST'!CU302</f>
        <v>34</v>
      </c>
      <c r="CL38" s="242">
        <f>'MARK LIST'!L366</f>
        <v>30</v>
      </c>
      <c r="CM38" s="242">
        <f>'MARK LIST'!Z366</f>
        <v>30</v>
      </c>
      <c r="CN38" s="242">
        <f>'MARK LIST'!AI366</f>
        <v>32</v>
      </c>
      <c r="CO38" s="242">
        <f>'MARK LIST'!BB366</f>
        <v>30</v>
      </c>
      <c r="CP38" s="242">
        <f>'MARK LIST'!BP366</f>
        <v>30</v>
      </c>
      <c r="CQ38" s="242">
        <f>'MARK LIST'!BY366</f>
        <v>32</v>
      </c>
      <c r="CR38" s="242">
        <f>'MARK LIST'!CU366</f>
        <v>32</v>
      </c>
    </row>
    <row r="39" spans="1:96" ht="13.5">
      <c r="D39" s="238"/>
      <c r="E39" s="236" t="s">
        <v>722</v>
      </c>
      <c r="F39" s="236" t="s">
        <v>723</v>
      </c>
      <c r="G39" s="238"/>
      <c r="H39" s="238"/>
      <c r="I39" s="238"/>
      <c r="J39" s="238"/>
      <c r="K39" s="238"/>
      <c r="L39" s="238"/>
      <c r="M39" s="237" t="s">
        <v>724</v>
      </c>
      <c r="N39" s="238"/>
      <c r="O39" s="238"/>
      <c r="P39" s="238"/>
      <c r="Q39" s="238"/>
      <c r="R39" s="238"/>
      <c r="S39" s="238"/>
      <c r="T39" s="236" t="s">
        <v>725</v>
      </c>
      <c r="U39" s="236" t="s">
        <v>726</v>
      </c>
      <c r="V39" s="238"/>
      <c r="W39" s="236" t="s">
        <v>727</v>
      </c>
      <c r="X39" s="236" t="s">
        <v>728</v>
      </c>
      <c r="Y39" s="238"/>
      <c r="Z39" s="236" t="s">
        <v>729</v>
      </c>
      <c r="AA39" s="238"/>
      <c r="AB39" s="238"/>
      <c r="AC39" s="238"/>
      <c r="AD39" s="238"/>
      <c r="AE39" s="238"/>
      <c r="AF39" s="236" t="s">
        <v>730</v>
      </c>
      <c r="AG39" s="238"/>
      <c r="AH39" s="238"/>
      <c r="AI39" s="238"/>
      <c r="AJ39" s="238"/>
      <c r="AK39" s="238"/>
      <c r="AL39" s="238"/>
      <c r="AN39" s="239">
        <v>29</v>
      </c>
      <c r="AO39" s="239" t="str">
        <f>LEFT(HOME!$G$4)</f>
        <v>H</v>
      </c>
      <c r="AP39" s="239" t="str">
        <f>LEFT(HOME!$G$5,1)</f>
        <v>K</v>
      </c>
      <c r="AQ39" s="239" t="str">
        <f>LEFT(HOME!$G$6,1)</f>
        <v>M</v>
      </c>
      <c r="AR39" s="239" t="str">
        <f>HOME!$G$8</f>
        <v>2016-17</v>
      </c>
      <c r="AS39" s="239" t="str">
        <f>HOME!$G$9</f>
        <v>VIII B</v>
      </c>
      <c r="AT39" s="239">
        <f>'STUDENT PROFILE'!D35</f>
        <v>2804</v>
      </c>
      <c r="AU39" s="239">
        <f>'STUDENT PROFILE'!A35</f>
        <v>29</v>
      </c>
      <c r="AV39" s="239" t="str">
        <f t="shared" si="0"/>
        <v>HKM2016-17VIII B</v>
      </c>
      <c r="AW39" s="239" t="str">
        <f>'STUDENT PROFILE'!B35</f>
        <v>O</v>
      </c>
      <c r="AX39" s="239" t="str">
        <f t="shared" si="1"/>
        <v>HKM2016-17VIII BO2804</v>
      </c>
      <c r="AY39" s="239" t="str">
        <f t="shared" si="2"/>
        <v>HKM2016-17VIII BO2804O29</v>
      </c>
      <c r="AZ39" s="242">
        <f>'STUDENT PROFILE'!A43</f>
        <v>37</v>
      </c>
      <c r="BA39" s="239" t="str">
        <f>'STUDENT PROFILE'!C43</f>
        <v>Rahul</v>
      </c>
      <c r="BB39" s="242">
        <f>'STUDENT PROFILE'!D43</f>
        <v>2733</v>
      </c>
      <c r="BC39" s="242">
        <f>'MARK LIST'!L47</f>
        <v>30</v>
      </c>
      <c r="BD39" s="242">
        <f>'MARK LIST'!Z47</f>
        <v>30</v>
      </c>
      <c r="BE39" s="242">
        <f>'MARK LIST'!AI47</f>
        <v>32</v>
      </c>
      <c r="BF39" s="242">
        <f>'MARK LIST'!BB47</f>
        <v>30</v>
      </c>
      <c r="BG39" s="242">
        <f>'MARK LIST'!BP47</f>
        <v>30</v>
      </c>
      <c r="BH39" s="242">
        <f>'MARK LIST'!BY47</f>
        <v>32</v>
      </c>
      <c r="BI39" s="242">
        <f>'MARK LIST'!CU47</f>
        <v>32</v>
      </c>
      <c r="BJ39" s="242">
        <f>'MARK LIST'!L111</f>
        <v>30</v>
      </c>
      <c r="BK39" s="242">
        <f>'MARK LIST'!Z111</f>
        <v>30</v>
      </c>
      <c r="BL39" s="242">
        <f>'MARK LIST'!AI111</f>
        <v>32</v>
      </c>
      <c r="BM39" s="242">
        <f>'MARK LIST'!BB111</f>
        <v>30</v>
      </c>
      <c r="BN39" s="242">
        <f>'MARK LIST'!BP111</f>
        <v>30</v>
      </c>
      <c r="BO39" s="242">
        <f>'MARK LIST'!BY111</f>
        <v>40</v>
      </c>
      <c r="BP39" s="242">
        <f>'MARK LIST'!CU111</f>
        <v>34</v>
      </c>
      <c r="BQ39" s="242">
        <f>'MARK LIST'!L175</f>
        <v>30</v>
      </c>
      <c r="BR39" s="242">
        <f>'MARK LIST'!Z175</f>
        <v>30</v>
      </c>
      <c r="BS39" s="242">
        <f>'MARK LIST'!AI175</f>
        <v>32</v>
      </c>
      <c r="BT39" s="242">
        <f>'MARK LIST'!BB175</f>
        <v>30</v>
      </c>
      <c r="BU39" s="242">
        <f>'MARK LIST'!BP175</f>
        <v>30</v>
      </c>
      <c r="BV39" s="242">
        <f>'MARK LIST'!BY175</f>
        <v>36</v>
      </c>
      <c r="BW39" s="242">
        <f>'MARK LIST'!CU175</f>
        <v>33</v>
      </c>
      <c r="BX39" s="242">
        <f>'MARK LIST'!L239</f>
        <v>24</v>
      </c>
      <c r="BY39" s="242">
        <f>'MARK LIST'!Z239</f>
        <v>30</v>
      </c>
      <c r="BZ39" s="242">
        <f>'MARK LIST'!AI239</f>
        <v>32</v>
      </c>
      <c r="CA39" s="242">
        <f>'MARK LIST'!BB239</f>
        <v>30</v>
      </c>
      <c r="CB39" s="242">
        <f>'MARK LIST'!BP239</f>
        <v>30</v>
      </c>
      <c r="CC39" s="242">
        <f>'MARK LIST'!BY239</f>
        <v>32</v>
      </c>
      <c r="CD39" s="242">
        <f>'MARK LIST'!CU239</f>
        <v>31</v>
      </c>
      <c r="CE39" s="242">
        <f>'MARK LIST'!L303</f>
        <v>30</v>
      </c>
      <c r="CF39" s="242">
        <f>'MARK LIST'!Z303</f>
        <v>30</v>
      </c>
      <c r="CG39" s="242">
        <f>'MARK LIST'!AI303</f>
        <v>32</v>
      </c>
      <c r="CH39" s="242">
        <f>'MARK LIST'!BB303</f>
        <v>30</v>
      </c>
      <c r="CI39" s="242">
        <f>'MARK LIST'!BP303</f>
        <v>30</v>
      </c>
      <c r="CJ39" s="242">
        <f>'MARK LIST'!BY303</f>
        <v>40</v>
      </c>
      <c r="CK39" s="242">
        <f>'MARK LIST'!CU303</f>
        <v>34</v>
      </c>
      <c r="CL39" s="242">
        <f>'MARK LIST'!L367</f>
        <v>30</v>
      </c>
      <c r="CM39" s="242">
        <f>'MARK LIST'!Z367</f>
        <v>30</v>
      </c>
      <c r="CN39" s="242">
        <f>'MARK LIST'!AI367</f>
        <v>32</v>
      </c>
      <c r="CO39" s="242">
        <f>'MARK LIST'!BB367</f>
        <v>30</v>
      </c>
      <c r="CP39" s="242">
        <f>'MARK LIST'!BP367</f>
        <v>30</v>
      </c>
      <c r="CQ39" s="242">
        <f>'MARK LIST'!BY367</f>
        <v>32</v>
      </c>
      <c r="CR39" s="242">
        <f>'MARK LIST'!CU367</f>
        <v>32</v>
      </c>
    </row>
    <row r="40" spans="1:96" ht="13.5">
      <c r="D40" s="238"/>
      <c r="E40" s="236" t="s">
        <v>731</v>
      </c>
      <c r="F40" s="236" t="s">
        <v>732</v>
      </c>
      <c r="G40" s="238"/>
      <c r="H40" s="238"/>
      <c r="I40" s="238"/>
      <c r="J40" s="238"/>
      <c r="K40" s="238"/>
      <c r="L40" s="238"/>
      <c r="M40" s="237" t="s">
        <v>733</v>
      </c>
      <c r="N40" s="238"/>
      <c r="O40" s="238"/>
      <c r="P40" s="238"/>
      <c r="Q40" s="238"/>
      <c r="R40" s="238"/>
      <c r="S40" s="238"/>
      <c r="T40" s="236" t="s">
        <v>734</v>
      </c>
      <c r="U40" s="236" t="s">
        <v>735</v>
      </c>
      <c r="V40" s="238"/>
      <c r="W40" s="236" t="s">
        <v>736</v>
      </c>
      <c r="X40" s="238"/>
      <c r="Y40" s="238"/>
      <c r="Z40" s="236" t="s">
        <v>737</v>
      </c>
      <c r="AA40" s="238"/>
      <c r="AB40" s="238"/>
      <c r="AC40" s="238"/>
      <c r="AD40" s="238"/>
      <c r="AE40" s="238"/>
      <c r="AF40" s="236" t="s">
        <v>738</v>
      </c>
      <c r="AG40" s="238"/>
      <c r="AH40" s="238"/>
      <c r="AI40" s="238"/>
      <c r="AJ40" s="238"/>
      <c r="AK40" s="238"/>
      <c r="AL40" s="238"/>
      <c r="AN40" s="239">
        <v>30</v>
      </c>
      <c r="AO40" s="239" t="str">
        <f>LEFT(HOME!$G$4)</f>
        <v>H</v>
      </c>
      <c r="AP40" s="239" t="str">
        <f>LEFT(HOME!$G$5,1)</f>
        <v>K</v>
      </c>
      <c r="AQ40" s="239" t="str">
        <f>LEFT(HOME!$G$6,1)</f>
        <v>M</v>
      </c>
      <c r="AR40" s="239" t="str">
        <f>HOME!$G$8</f>
        <v>2016-17</v>
      </c>
      <c r="AS40" s="239" t="str">
        <f>HOME!$G$9</f>
        <v>VIII B</v>
      </c>
      <c r="AT40" s="239">
        <f>'STUDENT PROFILE'!D36</f>
        <v>3060</v>
      </c>
      <c r="AU40" s="239">
        <f>'STUDENT PROFILE'!A36</f>
        <v>30</v>
      </c>
      <c r="AV40" s="239" t="str">
        <f t="shared" si="0"/>
        <v>HKM2016-17VIII B</v>
      </c>
      <c r="AW40" s="239" t="str">
        <f>'STUDENT PROFILE'!B36</f>
        <v>G</v>
      </c>
      <c r="AX40" s="239" t="str">
        <f t="shared" si="1"/>
        <v>HKM2016-17VIII BG3060</v>
      </c>
      <c r="AY40" s="239" t="str">
        <f t="shared" si="2"/>
        <v>HKM2016-17VIII BG3060G30</v>
      </c>
      <c r="AZ40" s="242">
        <f>'STUDENT PROFILE'!A44</f>
        <v>38</v>
      </c>
      <c r="BA40" s="239" t="str">
        <f>'STUDENT PROFILE'!C44</f>
        <v>Nidhi Yadav</v>
      </c>
      <c r="BB40" s="242">
        <f>'STUDENT PROFILE'!D44</f>
        <v>2755</v>
      </c>
      <c r="BC40" s="242">
        <f>'MARK LIST'!L48</f>
        <v>30</v>
      </c>
      <c r="BD40" s="242">
        <f>'MARK LIST'!Z48</f>
        <v>30</v>
      </c>
      <c r="BE40" s="242">
        <f>'MARK LIST'!AI48</f>
        <v>32</v>
      </c>
      <c r="BF40" s="242">
        <f>'MARK LIST'!BB48</f>
        <v>30</v>
      </c>
      <c r="BG40" s="242">
        <f>'MARK LIST'!BP48</f>
        <v>30</v>
      </c>
      <c r="BH40" s="242">
        <f>'MARK LIST'!BY48</f>
        <v>32</v>
      </c>
      <c r="BI40" s="242">
        <f>'MARK LIST'!CU48</f>
        <v>32</v>
      </c>
      <c r="BJ40" s="242">
        <f>'MARK LIST'!L112</f>
        <v>30</v>
      </c>
      <c r="BK40" s="242">
        <f>'MARK LIST'!Z112</f>
        <v>30</v>
      </c>
      <c r="BL40" s="242">
        <f>'MARK LIST'!AI112</f>
        <v>32</v>
      </c>
      <c r="BM40" s="242">
        <f>'MARK LIST'!BB112</f>
        <v>30</v>
      </c>
      <c r="BN40" s="242">
        <f>'MARK LIST'!BP112</f>
        <v>30</v>
      </c>
      <c r="BO40" s="242">
        <f>'MARK LIST'!BY112</f>
        <v>40</v>
      </c>
      <c r="BP40" s="242">
        <f>'MARK LIST'!CU112</f>
        <v>34</v>
      </c>
      <c r="BQ40" s="242">
        <f>'MARK LIST'!L176</f>
        <v>30</v>
      </c>
      <c r="BR40" s="242">
        <f>'MARK LIST'!Z176</f>
        <v>30</v>
      </c>
      <c r="BS40" s="242">
        <f>'MARK LIST'!AI176</f>
        <v>32</v>
      </c>
      <c r="BT40" s="242">
        <f>'MARK LIST'!BB176</f>
        <v>30</v>
      </c>
      <c r="BU40" s="242">
        <f>'MARK LIST'!BP176</f>
        <v>30</v>
      </c>
      <c r="BV40" s="242">
        <f>'MARK LIST'!BY176</f>
        <v>36</v>
      </c>
      <c r="BW40" s="242">
        <f>'MARK LIST'!CU176</f>
        <v>33</v>
      </c>
      <c r="BX40" s="242">
        <f>'MARK LIST'!L240</f>
        <v>24</v>
      </c>
      <c r="BY40" s="242">
        <f>'MARK LIST'!Z240</f>
        <v>30</v>
      </c>
      <c r="BZ40" s="242">
        <f>'MARK LIST'!AI240</f>
        <v>32</v>
      </c>
      <c r="CA40" s="242">
        <f>'MARK LIST'!BB240</f>
        <v>30</v>
      </c>
      <c r="CB40" s="242">
        <f>'MARK LIST'!BP240</f>
        <v>30</v>
      </c>
      <c r="CC40" s="242">
        <f>'MARK LIST'!BY240</f>
        <v>32</v>
      </c>
      <c r="CD40" s="242">
        <f>'MARK LIST'!CU240</f>
        <v>31</v>
      </c>
      <c r="CE40" s="242">
        <f>'MARK LIST'!L304</f>
        <v>30</v>
      </c>
      <c r="CF40" s="242">
        <f>'MARK LIST'!Z304</f>
        <v>30</v>
      </c>
      <c r="CG40" s="242">
        <f>'MARK LIST'!AI304</f>
        <v>32</v>
      </c>
      <c r="CH40" s="242">
        <f>'MARK LIST'!BB304</f>
        <v>30</v>
      </c>
      <c r="CI40" s="242">
        <f>'MARK LIST'!BP304</f>
        <v>30</v>
      </c>
      <c r="CJ40" s="242">
        <f>'MARK LIST'!BY304</f>
        <v>40</v>
      </c>
      <c r="CK40" s="242">
        <f>'MARK LIST'!CU304</f>
        <v>34</v>
      </c>
      <c r="CL40" s="242">
        <f>'MARK LIST'!L368</f>
        <v>30</v>
      </c>
      <c r="CM40" s="242">
        <f>'MARK LIST'!Z368</f>
        <v>30</v>
      </c>
      <c r="CN40" s="242">
        <f>'MARK LIST'!AI368</f>
        <v>32</v>
      </c>
      <c r="CO40" s="242">
        <f>'MARK LIST'!BB368</f>
        <v>30</v>
      </c>
      <c r="CP40" s="242">
        <f>'MARK LIST'!BP368</f>
        <v>30</v>
      </c>
      <c r="CQ40" s="242">
        <f>'MARK LIST'!BY368</f>
        <v>32</v>
      </c>
      <c r="CR40" s="242">
        <f>'MARK LIST'!CU368</f>
        <v>32</v>
      </c>
    </row>
    <row r="41" spans="1:96" ht="13.5">
      <c r="D41" s="238"/>
      <c r="E41" s="236" t="s">
        <v>739</v>
      </c>
      <c r="F41" s="236" t="s">
        <v>740</v>
      </c>
      <c r="G41" s="238"/>
      <c r="H41" s="238"/>
      <c r="I41" s="238"/>
      <c r="J41" s="238"/>
      <c r="K41" s="238"/>
      <c r="L41" s="238"/>
      <c r="M41" s="237" t="s">
        <v>741</v>
      </c>
      <c r="N41" s="238"/>
      <c r="O41" s="238"/>
      <c r="P41" s="238"/>
      <c r="Q41" s="238"/>
      <c r="R41" s="238"/>
      <c r="S41" s="238"/>
      <c r="T41" s="236" t="s">
        <v>742</v>
      </c>
      <c r="U41" s="236" t="s">
        <v>743</v>
      </c>
      <c r="V41" s="238"/>
      <c r="W41" s="236" t="s">
        <v>744</v>
      </c>
      <c r="X41" s="238"/>
      <c r="Y41" s="238"/>
      <c r="Z41" s="236" t="s">
        <v>745</v>
      </c>
      <c r="AA41" s="238"/>
      <c r="AB41" s="238"/>
      <c r="AC41" s="238"/>
      <c r="AD41" s="238"/>
      <c r="AE41" s="238"/>
      <c r="AF41" s="236" t="s">
        <v>746</v>
      </c>
      <c r="AG41" s="238"/>
      <c r="AH41" s="238"/>
      <c r="AI41" s="238"/>
      <c r="AJ41" s="238"/>
      <c r="AK41" s="238"/>
      <c r="AL41" s="238"/>
      <c r="AN41" s="239">
        <v>31</v>
      </c>
      <c r="AO41" s="239" t="str">
        <f>LEFT(HOME!$G$4)</f>
        <v>H</v>
      </c>
      <c r="AP41" s="239" t="str">
        <f>LEFT(HOME!$G$5,1)</f>
        <v>K</v>
      </c>
      <c r="AQ41" s="239" t="str">
        <f>LEFT(HOME!$G$6,1)</f>
        <v>M</v>
      </c>
      <c r="AR41" s="239" t="str">
        <f>HOME!$G$8</f>
        <v>2016-17</v>
      </c>
      <c r="AS41" s="239" t="str">
        <f>HOME!$G$9</f>
        <v>VIII B</v>
      </c>
      <c r="AT41" s="239">
        <f>'STUDENT PROFILE'!D37</f>
        <v>3061</v>
      </c>
      <c r="AU41" s="239">
        <f>'STUDENT PROFILE'!A37</f>
        <v>31</v>
      </c>
      <c r="AV41" s="239" t="str">
        <f t="shared" si="0"/>
        <v>HKM2016-17VIII B</v>
      </c>
      <c r="AW41" s="239" t="str">
        <f>'STUDENT PROFILE'!B37</f>
        <v>J</v>
      </c>
      <c r="AX41" s="239" t="str">
        <f t="shared" si="1"/>
        <v>HKM2016-17VIII BJ3061</v>
      </c>
      <c r="AY41" s="239" t="str">
        <f t="shared" si="2"/>
        <v>HKM2016-17VIII BJ3061J31</v>
      </c>
      <c r="AZ41" s="242">
        <f>'STUDENT PROFILE'!A45</f>
        <v>39</v>
      </c>
      <c r="BA41" s="239" t="str">
        <f>'STUDENT PROFILE'!C45</f>
        <v>Chanchal</v>
      </c>
      <c r="BB41" s="242">
        <f>'STUDENT PROFILE'!D45</f>
        <v>2757</v>
      </c>
      <c r="BC41" s="242">
        <f>'MARK LIST'!L49</f>
        <v>30</v>
      </c>
      <c r="BD41" s="242">
        <f>'MARK LIST'!Z49</f>
        <v>30</v>
      </c>
      <c r="BE41" s="242">
        <f>'MARK LIST'!AI49</f>
        <v>32</v>
      </c>
      <c r="BF41" s="242">
        <f>'MARK LIST'!BB49</f>
        <v>30</v>
      </c>
      <c r="BG41" s="242">
        <f>'MARK LIST'!BP49</f>
        <v>30</v>
      </c>
      <c r="BH41" s="242">
        <f>'MARK LIST'!BY49</f>
        <v>32</v>
      </c>
      <c r="BI41" s="242">
        <f>'MARK LIST'!CU49</f>
        <v>32</v>
      </c>
      <c r="BJ41" s="242">
        <f>'MARK LIST'!L113</f>
        <v>30</v>
      </c>
      <c r="BK41" s="242">
        <f>'MARK LIST'!Z113</f>
        <v>30</v>
      </c>
      <c r="BL41" s="242">
        <f>'MARK LIST'!AI113</f>
        <v>32</v>
      </c>
      <c r="BM41" s="242">
        <f>'MARK LIST'!BB113</f>
        <v>30</v>
      </c>
      <c r="BN41" s="242">
        <f>'MARK LIST'!BP113</f>
        <v>30</v>
      </c>
      <c r="BO41" s="242">
        <f>'MARK LIST'!BY113</f>
        <v>40</v>
      </c>
      <c r="BP41" s="242">
        <f>'MARK LIST'!CU113</f>
        <v>34</v>
      </c>
      <c r="BQ41" s="242">
        <f>'MARK LIST'!L177</f>
        <v>30</v>
      </c>
      <c r="BR41" s="242">
        <f>'MARK LIST'!Z177</f>
        <v>30</v>
      </c>
      <c r="BS41" s="242">
        <f>'MARK LIST'!AI177</f>
        <v>32</v>
      </c>
      <c r="BT41" s="242">
        <f>'MARK LIST'!BB177</f>
        <v>30</v>
      </c>
      <c r="BU41" s="242">
        <f>'MARK LIST'!BP177</f>
        <v>30</v>
      </c>
      <c r="BV41" s="242">
        <f>'MARK LIST'!BY177</f>
        <v>36</v>
      </c>
      <c r="BW41" s="242">
        <f>'MARK LIST'!CU177</f>
        <v>33</v>
      </c>
      <c r="BX41" s="242">
        <f>'MARK LIST'!L241</f>
        <v>24</v>
      </c>
      <c r="BY41" s="242">
        <f>'MARK LIST'!Z241</f>
        <v>30</v>
      </c>
      <c r="BZ41" s="242">
        <f>'MARK LIST'!AI241</f>
        <v>32</v>
      </c>
      <c r="CA41" s="242">
        <f>'MARK LIST'!BB241</f>
        <v>30</v>
      </c>
      <c r="CB41" s="242">
        <f>'MARK LIST'!BP241</f>
        <v>30</v>
      </c>
      <c r="CC41" s="242">
        <f>'MARK LIST'!BY241</f>
        <v>32</v>
      </c>
      <c r="CD41" s="242">
        <f>'MARK LIST'!CU241</f>
        <v>31</v>
      </c>
      <c r="CE41" s="242">
        <f>'MARK LIST'!L305</f>
        <v>30</v>
      </c>
      <c r="CF41" s="242">
        <f>'MARK LIST'!Z305</f>
        <v>30</v>
      </c>
      <c r="CG41" s="242">
        <f>'MARK LIST'!AI305</f>
        <v>32</v>
      </c>
      <c r="CH41" s="242">
        <f>'MARK LIST'!BB305</f>
        <v>30</v>
      </c>
      <c r="CI41" s="242">
        <f>'MARK LIST'!BP305</f>
        <v>30</v>
      </c>
      <c r="CJ41" s="242">
        <f>'MARK LIST'!BY305</f>
        <v>40</v>
      </c>
      <c r="CK41" s="242">
        <f>'MARK LIST'!CU305</f>
        <v>34</v>
      </c>
      <c r="CL41" s="242">
        <f>'MARK LIST'!L369</f>
        <v>30</v>
      </c>
      <c r="CM41" s="242">
        <f>'MARK LIST'!Z369</f>
        <v>30</v>
      </c>
      <c r="CN41" s="242">
        <f>'MARK LIST'!AI369</f>
        <v>32</v>
      </c>
      <c r="CO41" s="242">
        <f>'MARK LIST'!BB369</f>
        <v>30</v>
      </c>
      <c r="CP41" s="242">
        <f>'MARK LIST'!BP369</f>
        <v>30</v>
      </c>
      <c r="CQ41" s="242">
        <f>'MARK LIST'!BY369</f>
        <v>32</v>
      </c>
      <c r="CR41" s="242">
        <f>'MARK LIST'!CU369</f>
        <v>32</v>
      </c>
    </row>
    <row r="42" spans="1:96" ht="13.5">
      <c r="D42" s="238"/>
      <c r="E42" s="236" t="s">
        <v>747</v>
      </c>
      <c r="F42" s="236" t="s">
        <v>748</v>
      </c>
      <c r="G42" s="238"/>
      <c r="H42" s="238"/>
      <c r="I42" s="238"/>
      <c r="J42" s="238"/>
      <c r="K42" s="238"/>
      <c r="L42" s="238"/>
      <c r="M42" s="237" t="s">
        <v>749</v>
      </c>
      <c r="N42" s="238"/>
      <c r="O42" s="238"/>
      <c r="P42" s="238"/>
      <c r="Q42" s="238"/>
      <c r="R42" s="238"/>
      <c r="S42" s="238"/>
      <c r="T42" s="236" t="s">
        <v>750</v>
      </c>
      <c r="U42" s="236" t="s">
        <v>751</v>
      </c>
      <c r="V42" s="238"/>
      <c r="W42" s="236" t="s">
        <v>211</v>
      </c>
      <c r="X42" s="238"/>
      <c r="Y42" s="238"/>
      <c r="Z42" s="236" t="s">
        <v>752</v>
      </c>
      <c r="AA42" s="238"/>
      <c r="AB42" s="238"/>
      <c r="AC42" s="238"/>
      <c r="AD42" s="238"/>
      <c r="AE42" s="238"/>
      <c r="AF42" s="236" t="s">
        <v>753</v>
      </c>
      <c r="AG42" s="238"/>
      <c r="AH42" s="238"/>
      <c r="AI42" s="238"/>
      <c r="AJ42" s="238"/>
      <c r="AK42" s="238"/>
      <c r="AL42" s="238"/>
      <c r="AN42" s="239">
        <v>32</v>
      </c>
      <c r="AO42" s="239" t="str">
        <f>LEFT(HOME!$G$4)</f>
        <v>H</v>
      </c>
      <c r="AP42" s="239" t="str">
        <f>LEFT(HOME!$G$5,1)</f>
        <v>K</v>
      </c>
      <c r="AQ42" s="239" t="str">
        <f>LEFT(HOME!$G$6,1)</f>
        <v>M</v>
      </c>
      <c r="AR42" s="239" t="str">
        <f>HOME!$G$8</f>
        <v>2016-17</v>
      </c>
      <c r="AS42" s="239" t="str">
        <f>HOME!$G$9</f>
        <v>VIII B</v>
      </c>
      <c r="AT42" s="239">
        <f>'STUDENT PROFILE'!D38</f>
        <v>3062</v>
      </c>
      <c r="AU42" s="239">
        <f>'STUDENT PROFILE'!A38</f>
        <v>32</v>
      </c>
      <c r="AV42" s="239" t="str">
        <f t="shared" si="0"/>
        <v>HKM2016-17VIII B</v>
      </c>
      <c r="AW42" s="239" t="str">
        <f>'STUDENT PROFILE'!B38</f>
        <v>J</v>
      </c>
      <c r="AX42" s="239" t="str">
        <f t="shared" si="1"/>
        <v>HKM2016-17VIII BJ3062</v>
      </c>
      <c r="AY42" s="239" t="str">
        <f t="shared" si="2"/>
        <v>HKM2016-17VIII BJ3062J32</v>
      </c>
      <c r="AZ42" s="242">
        <f>'STUDENT PROFILE'!A46</f>
        <v>40</v>
      </c>
      <c r="BA42" s="239" t="str">
        <f>'STUDENT PROFILE'!C46</f>
        <v>Anil</v>
      </c>
      <c r="BB42" s="242">
        <f>'STUDENT PROFILE'!D46</f>
        <v>2758</v>
      </c>
      <c r="BC42" s="242">
        <f>'MARK LIST'!L50</f>
        <v>30</v>
      </c>
      <c r="BD42" s="242">
        <f>'MARK LIST'!Z50</f>
        <v>30</v>
      </c>
      <c r="BE42" s="242">
        <f>'MARK LIST'!AI50</f>
        <v>32</v>
      </c>
      <c r="BF42" s="242">
        <f>'MARK LIST'!BB50</f>
        <v>30</v>
      </c>
      <c r="BG42" s="242">
        <f>'MARK LIST'!BP50</f>
        <v>30</v>
      </c>
      <c r="BH42" s="242">
        <f>'MARK LIST'!BY50</f>
        <v>32</v>
      </c>
      <c r="BI42" s="242">
        <f>'MARK LIST'!CU50</f>
        <v>32</v>
      </c>
      <c r="BJ42" s="242">
        <f>'MARK LIST'!L114</f>
        <v>30</v>
      </c>
      <c r="BK42" s="242">
        <f>'MARK LIST'!Z114</f>
        <v>30</v>
      </c>
      <c r="BL42" s="242">
        <f>'MARK LIST'!AI114</f>
        <v>32</v>
      </c>
      <c r="BM42" s="242">
        <f>'MARK LIST'!BB114</f>
        <v>30</v>
      </c>
      <c r="BN42" s="242">
        <f>'MARK LIST'!BP114</f>
        <v>30</v>
      </c>
      <c r="BO42" s="242">
        <f>'MARK LIST'!BY114</f>
        <v>40</v>
      </c>
      <c r="BP42" s="242">
        <f>'MARK LIST'!CU114</f>
        <v>34</v>
      </c>
      <c r="BQ42" s="242">
        <f>'MARK LIST'!L178</f>
        <v>30</v>
      </c>
      <c r="BR42" s="242">
        <f>'MARK LIST'!Z178</f>
        <v>30</v>
      </c>
      <c r="BS42" s="242">
        <f>'MARK LIST'!AI178</f>
        <v>32</v>
      </c>
      <c r="BT42" s="242">
        <f>'MARK LIST'!BB178</f>
        <v>30</v>
      </c>
      <c r="BU42" s="242">
        <f>'MARK LIST'!BP178</f>
        <v>30</v>
      </c>
      <c r="BV42" s="242">
        <f>'MARK LIST'!BY178</f>
        <v>36</v>
      </c>
      <c r="BW42" s="242">
        <f>'MARK LIST'!CU178</f>
        <v>33</v>
      </c>
      <c r="BX42" s="242">
        <f>'MARK LIST'!L242</f>
        <v>24</v>
      </c>
      <c r="BY42" s="242">
        <f>'MARK LIST'!Z242</f>
        <v>30</v>
      </c>
      <c r="BZ42" s="242">
        <f>'MARK LIST'!AI242</f>
        <v>32</v>
      </c>
      <c r="CA42" s="242">
        <f>'MARK LIST'!BB242</f>
        <v>30</v>
      </c>
      <c r="CB42" s="242">
        <f>'MARK LIST'!BP242</f>
        <v>30</v>
      </c>
      <c r="CC42" s="242">
        <f>'MARK LIST'!BY242</f>
        <v>32</v>
      </c>
      <c r="CD42" s="242">
        <f>'MARK LIST'!CU242</f>
        <v>31</v>
      </c>
      <c r="CE42" s="242">
        <f>'MARK LIST'!L306</f>
        <v>30</v>
      </c>
      <c r="CF42" s="242">
        <f>'MARK LIST'!Z306</f>
        <v>30</v>
      </c>
      <c r="CG42" s="242">
        <f>'MARK LIST'!AI306</f>
        <v>32</v>
      </c>
      <c r="CH42" s="242">
        <f>'MARK LIST'!BB306</f>
        <v>30</v>
      </c>
      <c r="CI42" s="242">
        <f>'MARK LIST'!BP306</f>
        <v>30</v>
      </c>
      <c r="CJ42" s="242">
        <f>'MARK LIST'!BY306</f>
        <v>40</v>
      </c>
      <c r="CK42" s="242">
        <f>'MARK LIST'!CU306</f>
        <v>34</v>
      </c>
      <c r="CL42" s="242">
        <f>'MARK LIST'!L370</f>
        <v>30</v>
      </c>
      <c r="CM42" s="242">
        <f>'MARK LIST'!Z370</f>
        <v>30</v>
      </c>
      <c r="CN42" s="242">
        <f>'MARK LIST'!AI370</f>
        <v>32</v>
      </c>
      <c r="CO42" s="242">
        <f>'MARK LIST'!BB370</f>
        <v>30</v>
      </c>
      <c r="CP42" s="242">
        <f>'MARK LIST'!BP370</f>
        <v>30</v>
      </c>
      <c r="CQ42" s="242">
        <f>'MARK LIST'!BY370</f>
        <v>32</v>
      </c>
      <c r="CR42" s="242">
        <f>'MARK LIST'!CU370</f>
        <v>32</v>
      </c>
    </row>
    <row r="43" spans="1:96" ht="13.5">
      <c r="D43" s="238"/>
      <c r="E43" s="236" t="s">
        <v>754</v>
      </c>
      <c r="F43" s="236" t="s">
        <v>755</v>
      </c>
      <c r="G43" s="238"/>
      <c r="H43" s="238"/>
      <c r="I43" s="238"/>
      <c r="J43" s="238"/>
      <c r="K43" s="238"/>
      <c r="L43" s="238"/>
      <c r="M43" s="237" t="s">
        <v>756</v>
      </c>
      <c r="N43" s="238"/>
      <c r="O43" s="238"/>
      <c r="P43" s="238"/>
      <c r="Q43" s="238"/>
      <c r="R43" s="238"/>
      <c r="S43" s="238"/>
      <c r="T43" s="236" t="s">
        <v>757</v>
      </c>
      <c r="U43" s="236" t="s">
        <v>758</v>
      </c>
      <c r="V43" s="238"/>
      <c r="W43" s="236" t="s">
        <v>759</v>
      </c>
      <c r="X43" s="238"/>
      <c r="Y43" s="238"/>
      <c r="Z43" s="236" t="s">
        <v>760</v>
      </c>
      <c r="AA43" s="238"/>
      <c r="AB43" s="238"/>
      <c r="AC43" s="238"/>
      <c r="AD43" s="238"/>
      <c r="AE43" s="238"/>
      <c r="AF43" s="238"/>
      <c r="AG43" s="238"/>
      <c r="AH43" s="238"/>
      <c r="AI43" s="238"/>
      <c r="AJ43" s="238"/>
      <c r="AK43" s="238"/>
      <c r="AL43" s="238"/>
      <c r="AN43" s="239">
        <v>33</v>
      </c>
      <c r="AO43" s="239" t="str">
        <f>LEFT(HOME!$G$4)</f>
        <v>H</v>
      </c>
      <c r="AP43" s="239" t="str">
        <f>LEFT(HOME!$G$5,1)</f>
        <v>K</v>
      </c>
      <c r="AQ43" s="239" t="str">
        <f>LEFT(HOME!$G$6,1)</f>
        <v>M</v>
      </c>
      <c r="AR43" s="239" t="str">
        <f>HOME!$G$8</f>
        <v>2016-17</v>
      </c>
      <c r="AS43" s="239" t="str">
        <f>HOME!$G$9</f>
        <v>VIII B</v>
      </c>
      <c r="AT43" s="239">
        <f>'STUDENT PROFILE'!D39</f>
        <v>3063</v>
      </c>
      <c r="AU43" s="239">
        <f>'STUDENT PROFILE'!A39</f>
        <v>33</v>
      </c>
      <c r="AV43" s="239" t="str">
        <f t="shared" si="0"/>
        <v>HKM2016-17VIII B</v>
      </c>
      <c r="AW43" s="239" t="str">
        <f>'STUDENT PROFILE'!B39</f>
        <v>J</v>
      </c>
      <c r="AX43" s="239" t="str">
        <f t="shared" si="1"/>
        <v>HKM2016-17VIII BJ3063</v>
      </c>
      <c r="AY43" s="239" t="str">
        <f t="shared" si="2"/>
        <v>HKM2016-17VIII BJ3063J33</v>
      </c>
      <c r="AZ43" s="242">
        <f>'STUDENT PROFILE'!A47</f>
        <v>41</v>
      </c>
      <c r="BA43" s="239" t="str">
        <f>'STUDENT PROFILE'!C47</f>
        <v>Ravi Kumar</v>
      </c>
      <c r="BB43" s="242">
        <f>'STUDENT PROFILE'!D47</f>
        <v>2760</v>
      </c>
      <c r="BC43" s="242">
        <f>'MARK LIST'!L51</f>
        <v>20</v>
      </c>
      <c r="BD43" s="242">
        <f>'MARK LIST'!Z51</f>
        <v>20</v>
      </c>
      <c r="BE43" s="242">
        <f>'MARK LIST'!AI51</f>
        <v>20</v>
      </c>
      <c r="BF43" s="242">
        <f>'MARK LIST'!BB51</f>
        <v>20</v>
      </c>
      <c r="BG43" s="242">
        <f>'MARK LIST'!BP51</f>
        <v>20</v>
      </c>
      <c r="BH43" s="242">
        <f>'MARK LIST'!BY51</f>
        <v>20</v>
      </c>
      <c r="BI43" s="242">
        <f>'MARK LIST'!CU51</f>
        <v>20</v>
      </c>
      <c r="BJ43" s="242">
        <f>'MARK LIST'!L115</f>
        <v>20</v>
      </c>
      <c r="BK43" s="242">
        <f>'MARK LIST'!Z115</f>
        <v>20</v>
      </c>
      <c r="BL43" s="242">
        <f>'MARK LIST'!AI115</f>
        <v>20</v>
      </c>
      <c r="BM43" s="242">
        <f>'MARK LIST'!BB115</f>
        <v>20</v>
      </c>
      <c r="BN43" s="242">
        <f>'MARK LIST'!BP115</f>
        <v>20</v>
      </c>
      <c r="BO43" s="242">
        <f>'MARK LIST'!BY115</f>
        <v>25</v>
      </c>
      <c r="BP43" s="242">
        <f>'MARK LIST'!CU115</f>
        <v>22</v>
      </c>
      <c r="BQ43" s="242">
        <f>'MARK LIST'!L179</f>
        <v>20</v>
      </c>
      <c r="BR43" s="242">
        <f>'MARK LIST'!Z179</f>
        <v>20</v>
      </c>
      <c r="BS43" s="242">
        <f>'MARK LIST'!AI179</f>
        <v>20</v>
      </c>
      <c r="BT43" s="242">
        <f>'MARK LIST'!BB179</f>
        <v>20</v>
      </c>
      <c r="BU43" s="242">
        <f>'MARK LIST'!BP179</f>
        <v>20</v>
      </c>
      <c r="BV43" s="242">
        <f>'MARK LIST'!BY179</f>
        <v>22</v>
      </c>
      <c r="BW43" s="242">
        <f>'MARK LIST'!CU179</f>
        <v>21</v>
      </c>
      <c r="BX43" s="242">
        <f>'MARK LIST'!L243</f>
        <v>16</v>
      </c>
      <c r="BY43" s="242">
        <f>'MARK LIST'!Z243</f>
        <v>20</v>
      </c>
      <c r="BZ43" s="242">
        <f>'MARK LIST'!AI243</f>
        <v>20</v>
      </c>
      <c r="CA43" s="242">
        <f>'MARK LIST'!BB243</f>
        <v>20</v>
      </c>
      <c r="CB43" s="242">
        <f>'MARK LIST'!BP243</f>
        <v>20</v>
      </c>
      <c r="CC43" s="242">
        <f>'MARK LIST'!BY243</f>
        <v>20</v>
      </c>
      <c r="CD43" s="242">
        <f>'MARK LIST'!CU243</f>
        <v>20</v>
      </c>
      <c r="CE43" s="242">
        <f>'MARK LIST'!L307</f>
        <v>20</v>
      </c>
      <c r="CF43" s="242">
        <f>'MARK LIST'!Z307</f>
        <v>20</v>
      </c>
      <c r="CG43" s="242">
        <f>'MARK LIST'!AI307</f>
        <v>20</v>
      </c>
      <c r="CH43" s="242">
        <f>'MARK LIST'!BB307</f>
        <v>20</v>
      </c>
      <c r="CI43" s="242">
        <f>'MARK LIST'!BP307</f>
        <v>20</v>
      </c>
      <c r="CJ43" s="242">
        <f>'MARK LIST'!BY307</f>
        <v>25</v>
      </c>
      <c r="CK43" s="242">
        <f>'MARK LIST'!CU307</f>
        <v>22</v>
      </c>
      <c r="CL43" s="242">
        <f>'MARK LIST'!L371</f>
        <v>20</v>
      </c>
      <c r="CM43" s="242">
        <f>'MARK LIST'!Z371</f>
        <v>20</v>
      </c>
      <c r="CN43" s="242">
        <f>'MARK LIST'!AI371</f>
        <v>20</v>
      </c>
      <c r="CO43" s="242">
        <f>'MARK LIST'!BB371</f>
        <v>20</v>
      </c>
      <c r="CP43" s="242">
        <f>'MARK LIST'!BP371</f>
        <v>20</v>
      </c>
      <c r="CQ43" s="242">
        <f>'MARK LIST'!BY371</f>
        <v>20</v>
      </c>
      <c r="CR43" s="242">
        <f>'MARK LIST'!CU371</f>
        <v>20</v>
      </c>
    </row>
    <row r="44" spans="1:96" ht="13.5">
      <c r="D44" s="238"/>
      <c r="E44" s="236" t="s">
        <v>761</v>
      </c>
      <c r="F44" s="236" t="s">
        <v>762</v>
      </c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6" t="s">
        <v>763</v>
      </c>
      <c r="U44" s="236" t="s">
        <v>764</v>
      </c>
      <c r="V44" s="238"/>
      <c r="W44" s="236" t="s">
        <v>765</v>
      </c>
      <c r="X44" s="238"/>
      <c r="Y44" s="238"/>
      <c r="Z44" s="236" t="s">
        <v>766</v>
      </c>
      <c r="AA44" s="238"/>
      <c r="AB44" s="238"/>
      <c r="AC44" s="238"/>
      <c r="AD44" s="238"/>
      <c r="AE44" s="238"/>
      <c r="AF44" s="238"/>
      <c r="AG44" s="238"/>
      <c r="AH44" s="238"/>
      <c r="AI44" s="238"/>
      <c r="AJ44" s="238"/>
      <c r="AK44" s="238"/>
      <c r="AL44" s="238"/>
      <c r="AN44" s="239">
        <v>34</v>
      </c>
      <c r="AO44" s="239" t="str">
        <f>LEFT(HOME!$G$4)</f>
        <v>H</v>
      </c>
      <c r="AP44" s="239" t="str">
        <f>LEFT(HOME!$G$5,1)</f>
        <v>K</v>
      </c>
      <c r="AQ44" s="239" t="str">
        <f>LEFT(HOME!$G$6,1)</f>
        <v>M</v>
      </c>
      <c r="AR44" s="239" t="str">
        <f>HOME!$G$8</f>
        <v>2016-17</v>
      </c>
      <c r="AS44" s="239" t="str">
        <f>HOME!$G$9</f>
        <v>VIII B</v>
      </c>
      <c r="AT44" s="239">
        <f>'STUDENT PROFILE'!D40</f>
        <v>3064</v>
      </c>
      <c r="AU44" s="239">
        <f>'STUDENT PROFILE'!A40</f>
        <v>34</v>
      </c>
      <c r="AV44" s="239" t="str">
        <f t="shared" si="0"/>
        <v>HKM2016-17VIII B</v>
      </c>
      <c r="AW44" s="239" t="str">
        <f>'STUDENT PROFILE'!B40</f>
        <v>G</v>
      </c>
      <c r="AX44" s="239" t="str">
        <f t="shared" si="1"/>
        <v>HKM2016-17VIII BG3064</v>
      </c>
      <c r="AY44" s="239" t="str">
        <f t="shared" si="2"/>
        <v>HKM2016-17VIII BG3064G34</v>
      </c>
      <c r="AZ44" s="242">
        <f>'STUDENT PROFILE'!A48</f>
        <v>42</v>
      </c>
      <c r="BA44" s="239" t="str">
        <f>'STUDENT PROFILE'!C48</f>
        <v>Manoj Kumar</v>
      </c>
      <c r="BB44" s="242">
        <f>'STUDENT PROFILE'!D48</f>
        <v>2762</v>
      </c>
      <c r="BC44" s="242">
        <f>'MARK LIST'!L52</f>
        <v>20</v>
      </c>
      <c r="BD44" s="242">
        <f>'MARK LIST'!Z52</f>
        <v>20</v>
      </c>
      <c r="BE44" s="242">
        <f>'MARK LIST'!AI52</f>
        <v>20</v>
      </c>
      <c r="BF44" s="242">
        <f>'MARK LIST'!BB52</f>
        <v>20</v>
      </c>
      <c r="BG44" s="242">
        <f>'MARK LIST'!BP52</f>
        <v>20</v>
      </c>
      <c r="BH44" s="242">
        <f>'MARK LIST'!BY52</f>
        <v>20</v>
      </c>
      <c r="BI44" s="242">
        <f>'MARK LIST'!CU52</f>
        <v>20</v>
      </c>
      <c r="BJ44" s="242">
        <f>'MARK LIST'!L116</f>
        <v>20</v>
      </c>
      <c r="BK44" s="242">
        <f>'MARK LIST'!Z116</f>
        <v>20</v>
      </c>
      <c r="BL44" s="242">
        <f>'MARK LIST'!AI116</f>
        <v>20</v>
      </c>
      <c r="BM44" s="242">
        <f>'MARK LIST'!BB116</f>
        <v>20</v>
      </c>
      <c r="BN44" s="242">
        <f>'MARK LIST'!BP116</f>
        <v>20</v>
      </c>
      <c r="BO44" s="242">
        <f>'MARK LIST'!BY116</f>
        <v>25</v>
      </c>
      <c r="BP44" s="242">
        <f>'MARK LIST'!CU116</f>
        <v>22</v>
      </c>
      <c r="BQ44" s="242">
        <f>'MARK LIST'!L180</f>
        <v>20</v>
      </c>
      <c r="BR44" s="242">
        <f>'MARK LIST'!Z180</f>
        <v>20</v>
      </c>
      <c r="BS44" s="242">
        <f>'MARK LIST'!AI180</f>
        <v>20</v>
      </c>
      <c r="BT44" s="242">
        <f>'MARK LIST'!BB180</f>
        <v>20</v>
      </c>
      <c r="BU44" s="242">
        <f>'MARK LIST'!BP180</f>
        <v>20</v>
      </c>
      <c r="BV44" s="242">
        <f>'MARK LIST'!BY180</f>
        <v>22</v>
      </c>
      <c r="BW44" s="242">
        <f>'MARK LIST'!CU180</f>
        <v>21</v>
      </c>
      <c r="BX44" s="242">
        <f>'MARK LIST'!L244</f>
        <v>16</v>
      </c>
      <c r="BY44" s="242">
        <f>'MARK LIST'!Z244</f>
        <v>20</v>
      </c>
      <c r="BZ44" s="242">
        <f>'MARK LIST'!AI244</f>
        <v>20</v>
      </c>
      <c r="CA44" s="242">
        <f>'MARK LIST'!BB244</f>
        <v>20</v>
      </c>
      <c r="CB44" s="242">
        <f>'MARK LIST'!BP244</f>
        <v>20</v>
      </c>
      <c r="CC44" s="242">
        <f>'MARK LIST'!BY244</f>
        <v>20</v>
      </c>
      <c r="CD44" s="242">
        <f>'MARK LIST'!CU244</f>
        <v>20</v>
      </c>
      <c r="CE44" s="242">
        <f>'MARK LIST'!L308</f>
        <v>20</v>
      </c>
      <c r="CF44" s="242">
        <f>'MARK LIST'!Z308</f>
        <v>20</v>
      </c>
      <c r="CG44" s="242">
        <f>'MARK LIST'!AI308</f>
        <v>20</v>
      </c>
      <c r="CH44" s="242">
        <f>'MARK LIST'!BB308</f>
        <v>20</v>
      </c>
      <c r="CI44" s="242">
        <f>'MARK LIST'!BP308</f>
        <v>20</v>
      </c>
      <c r="CJ44" s="242">
        <f>'MARK LIST'!BY308</f>
        <v>25</v>
      </c>
      <c r="CK44" s="242">
        <f>'MARK LIST'!CU308</f>
        <v>22</v>
      </c>
      <c r="CL44" s="242">
        <f>'MARK LIST'!L372</f>
        <v>20</v>
      </c>
      <c r="CM44" s="242">
        <f>'MARK LIST'!Z372</f>
        <v>20</v>
      </c>
      <c r="CN44" s="242">
        <f>'MARK LIST'!AI372</f>
        <v>20</v>
      </c>
      <c r="CO44" s="242">
        <f>'MARK LIST'!BB372</f>
        <v>20</v>
      </c>
      <c r="CP44" s="242">
        <f>'MARK LIST'!BP372</f>
        <v>20</v>
      </c>
      <c r="CQ44" s="242">
        <f>'MARK LIST'!BY372</f>
        <v>20</v>
      </c>
      <c r="CR44" s="242">
        <f>'MARK LIST'!CU372</f>
        <v>20</v>
      </c>
    </row>
    <row r="45" spans="1:96" ht="13.5">
      <c r="D45" s="238"/>
      <c r="E45" s="236" t="s">
        <v>767</v>
      </c>
      <c r="F45" s="236" t="s">
        <v>768</v>
      </c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6" t="s">
        <v>769</v>
      </c>
      <c r="U45" s="236" t="s">
        <v>770</v>
      </c>
      <c r="V45" s="238"/>
      <c r="W45" s="236" t="s">
        <v>771</v>
      </c>
      <c r="X45" s="238"/>
      <c r="Y45" s="238"/>
      <c r="Z45" s="236" t="s">
        <v>772</v>
      </c>
      <c r="AA45" s="238"/>
      <c r="AB45" s="238"/>
      <c r="AC45" s="238"/>
      <c r="AD45" s="238"/>
      <c r="AE45" s="238"/>
      <c r="AF45" s="238"/>
      <c r="AG45" s="238"/>
      <c r="AH45" s="238"/>
      <c r="AI45" s="238"/>
      <c r="AJ45" s="238"/>
      <c r="AK45" s="238"/>
      <c r="AL45" s="238"/>
      <c r="AN45" s="239">
        <v>35</v>
      </c>
      <c r="AO45" s="239" t="str">
        <f>LEFT(HOME!$G$4)</f>
        <v>H</v>
      </c>
      <c r="AP45" s="239" t="str">
        <f>LEFT(HOME!$G$5,1)</f>
        <v>K</v>
      </c>
      <c r="AQ45" s="239" t="str">
        <f>LEFT(HOME!$G$6,1)</f>
        <v>M</v>
      </c>
      <c r="AR45" s="239" t="str">
        <f>HOME!$G$8</f>
        <v>2016-17</v>
      </c>
      <c r="AS45" s="239" t="str">
        <f>HOME!$G$9</f>
        <v>VIII B</v>
      </c>
      <c r="AT45" s="239">
        <f>'STUDENT PROFILE'!D41</f>
        <v>3065</v>
      </c>
      <c r="AU45" s="239">
        <f>'STUDENT PROFILE'!A41</f>
        <v>35</v>
      </c>
      <c r="AV45" s="239" t="str">
        <f t="shared" si="0"/>
        <v>HKM2016-17VIII B</v>
      </c>
      <c r="AW45" s="239" t="str">
        <f>'STUDENT PROFILE'!B41</f>
        <v>J</v>
      </c>
      <c r="AX45" s="239" t="str">
        <f t="shared" si="1"/>
        <v>HKM2016-17VIII BJ3065</v>
      </c>
      <c r="AY45" s="239" t="str">
        <f t="shared" si="2"/>
        <v>HKM2016-17VIII BJ3065J35</v>
      </c>
      <c r="AZ45" s="242">
        <f>'STUDENT PROFILE'!A49</f>
        <v>43</v>
      </c>
      <c r="BA45" s="239" t="str">
        <f>'STUDENT PROFILE'!C49</f>
        <v>Nikesh</v>
      </c>
      <c r="BB45" s="242">
        <f>'STUDENT PROFILE'!D49</f>
        <v>2763</v>
      </c>
      <c r="BC45" s="242">
        <f>'MARK LIST'!L53</f>
        <v>20</v>
      </c>
      <c r="BD45" s="242">
        <f>'MARK LIST'!Z53</f>
        <v>20</v>
      </c>
      <c r="BE45" s="242">
        <f>'MARK LIST'!AI53</f>
        <v>20</v>
      </c>
      <c r="BF45" s="242">
        <f>'MARK LIST'!BB53</f>
        <v>20</v>
      </c>
      <c r="BG45" s="242">
        <f>'MARK LIST'!BP53</f>
        <v>20</v>
      </c>
      <c r="BH45" s="242">
        <f>'MARK LIST'!BY53</f>
        <v>20</v>
      </c>
      <c r="BI45" s="242">
        <f>'MARK LIST'!CU53</f>
        <v>20</v>
      </c>
      <c r="BJ45" s="242">
        <f>'MARK LIST'!L117</f>
        <v>20</v>
      </c>
      <c r="BK45" s="242">
        <f>'MARK LIST'!Z117</f>
        <v>20</v>
      </c>
      <c r="BL45" s="242">
        <f>'MARK LIST'!AI117</f>
        <v>20</v>
      </c>
      <c r="BM45" s="242">
        <f>'MARK LIST'!BB117</f>
        <v>20</v>
      </c>
      <c r="BN45" s="242">
        <f>'MARK LIST'!BP117</f>
        <v>20</v>
      </c>
      <c r="BO45" s="242">
        <f>'MARK LIST'!BY117</f>
        <v>25</v>
      </c>
      <c r="BP45" s="242">
        <f>'MARK LIST'!CU117</f>
        <v>22</v>
      </c>
      <c r="BQ45" s="242">
        <f>'MARK LIST'!L181</f>
        <v>20</v>
      </c>
      <c r="BR45" s="242">
        <f>'MARK LIST'!Z181</f>
        <v>20</v>
      </c>
      <c r="BS45" s="242">
        <f>'MARK LIST'!AI181</f>
        <v>20</v>
      </c>
      <c r="BT45" s="242">
        <f>'MARK LIST'!BB181</f>
        <v>20</v>
      </c>
      <c r="BU45" s="242">
        <f>'MARK LIST'!BP181</f>
        <v>20</v>
      </c>
      <c r="BV45" s="242">
        <f>'MARK LIST'!BY181</f>
        <v>22</v>
      </c>
      <c r="BW45" s="242">
        <f>'MARK LIST'!CU181</f>
        <v>21</v>
      </c>
      <c r="BX45" s="242">
        <f>'MARK LIST'!L245</f>
        <v>16</v>
      </c>
      <c r="BY45" s="242">
        <f>'MARK LIST'!Z245</f>
        <v>20</v>
      </c>
      <c r="BZ45" s="242">
        <f>'MARK LIST'!AI245</f>
        <v>20</v>
      </c>
      <c r="CA45" s="242">
        <f>'MARK LIST'!BB245</f>
        <v>20</v>
      </c>
      <c r="CB45" s="242">
        <f>'MARK LIST'!BP245</f>
        <v>20</v>
      </c>
      <c r="CC45" s="242">
        <f>'MARK LIST'!BY245</f>
        <v>20</v>
      </c>
      <c r="CD45" s="242">
        <f>'MARK LIST'!CU245</f>
        <v>20</v>
      </c>
      <c r="CE45" s="242">
        <f>'MARK LIST'!L309</f>
        <v>20</v>
      </c>
      <c r="CF45" s="242">
        <f>'MARK LIST'!Z309</f>
        <v>20</v>
      </c>
      <c r="CG45" s="242">
        <f>'MARK LIST'!AI309</f>
        <v>20</v>
      </c>
      <c r="CH45" s="242">
        <f>'MARK LIST'!BB309</f>
        <v>20</v>
      </c>
      <c r="CI45" s="242">
        <f>'MARK LIST'!BP309</f>
        <v>20</v>
      </c>
      <c r="CJ45" s="242">
        <f>'MARK LIST'!BY309</f>
        <v>25</v>
      </c>
      <c r="CK45" s="242">
        <f>'MARK LIST'!CU309</f>
        <v>22</v>
      </c>
      <c r="CL45" s="242">
        <f>'MARK LIST'!L373</f>
        <v>20</v>
      </c>
      <c r="CM45" s="242">
        <f>'MARK LIST'!Z373</f>
        <v>20</v>
      </c>
      <c r="CN45" s="242">
        <f>'MARK LIST'!AI373</f>
        <v>20</v>
      </c>
      <c r="CO45" s="242">
        <f>'MARK LIST'!BB373</f>
        <v>20</v>
      </c>
      <c r="CP45" s="242">
        <f>'MARK LIST'!BP373</f>
        <v>20</v>
      </c>
      <c r="CQ45" s="242">
        <f>'MARK LIST'!BY373</f>
        <v>20</v>
      </c>
      <c r="CR45" s="242">
        <f>'MARK LIST'!CU373</f>
        <v>20</v>
      </c>
    </row>
    <row r="46" spans="1:96" ht="13.5">
      <c r="D46" s="238"/>
      <c r="E46" s="236" t="s">
        <v>773</v>
      </c>
      <c r="F46" s="236" t="s">
        <v>774</v>
      </c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6" t="s">
        <v>775</v>
      </c>
      <c r="U46" s="236" t="s">
        <v>776</v>
      </c>
      <c r="V46" s="238"/>
      <c r="W46" s="236" t="s">
        <v>777</v>
      </c>
      <c r="X46" s="238"/>
      <c r="Y46" s="238"/>
      <c r="Z46" s="236" t="s">
        <v>778</v>
      </c>
      <c r="AA46" s="238"/>
      <c r="AB46" s="238"/>
      <c r="AC46" s="238"/>
      <c r="AD46" s="238"/>
      <c r="AE46" s="238"/>
      <c r="AF46" s="238"/>
      <c r="AG46" s="238"/>
      <c r="AH46" s="238"/>
      <c r="AI46" s="238"/>
      <c r="AJ46" s="238"/>
      <c r="AK46" s="238"/>
      <c r="AL46" s="238"/>
      <c r="AN46" s="239">
        <v>36</v>
      </c>
      <c r="AO46" s="239" t="str">
        <f>LEFT(HOME!$G$4)</f>
        <v>H</v>
      </c>
      <c r="AP46" s="239" t="str">
        <f>LEFT(HOME!$G$5,1)</f>
        <v>K</v>
      </c>
      <c r="AQ46" s="239" t="str">
        <f>LEFT(HOME!$G$6,1)</f>
        <v>M</v>
      </c>
      <c r="AR46" s="239" t="str">
        <f>HOME!$G$8</f>
        <v>2016-17</v>
      </c>
      <c r="AS46" s="239" t="str">
        <f>HOME!$G$9</f>
        <v>VIII B</v>
      </c>
      <c r="AT46" s="239">
        <f>'STUDENT PROFILE'!D42</f>
        <v>2725</v>
      </c>
      <c r="AU46" s="239">
        <f>'STUDENT PROFILE'!A42</f>
        <v>36</v>
      </c>
      <c r="AV46" s="239" t="str">
        <f t="shared" si="0"/>
        <v>HKM2016-17VIII B</v>
      </c>
      <c r="AW46" s="239" t="str">
        <f>'STUDENT PROFILE'!B42</f>
        <v>C</v>
      </c>
      <c r="AX46" s="239" t="str">
        <f t="shared" si="1"/>
        <v>HKM2016-17VIII BC2725</v>
      </c>
      <c r="AY46" s="239" t="str">
        <f t="shared" si="2"/>
        <v>HKM2016-17VIII BC2725C36</v>
      </c>
      <c r="AZ46" s="242">
        <f>'STUDENT PROFILE'!A50</f>
        <v>44</v>
      </c>
      <c r="BA46" s="239" t="str">
        <f>'STUDENT PROFILE'!C50</f>
        <v>Ankita</v>
      </c>
      <c r="BB46" s="242">
        <f>'STUDENT PROFILE'!D50</f>
        <v>2765</v>
      </c>
      <c r="BC46" s="242">
        <f>'MARK LIST'!L54</f>
        <v>20</v>
      </c>
      <c r="BD46" s="242">
        <f>'MARK LIST'!Z54</f>
        <v>20</v>
      </c>
      <c r="BE46" s="242">
        <f>'MARK LIST'!AI54</f>
        <v>20</v>
      </c>
      <c r="BF46" s="242">
        <f>'MARK LIST'!BB54</f>
        <v>20</v>
      </c>
      <c r="BG46" s="242">
        <f>'MARK LIST'!BP54</f>
        <v>20</v>
      </c>
      <c r="BH46" s="242">
        <f>'MARK LIST'!BY54</f>
        <v>20</v>
      </c>
      <c r="BI46" s="242">
        <f>'MARK LIST'!CU54</f>
        <v>20</v>
      </c>
      <c r="BJ46" s="242">
        <f>'MARK LIST'!L118</f>
        <v>20</v>
      </c>
      <c r="BK46" s="242">
        <f>'MARK LIST'!Z118</f>
        <v>20</v>
      </c>
      <c r="BL46" s="242">
        <f>'MARK LIST'!AI118</f>
        <v>20</v>
      </c>
      <c r="BM46" s="242">
        <f>'MARK LIST'!BB118</f>
        <v>20</v>
      </c>
      <c r="BN46" s="242">
        <f>'MARK LIST'!BP118</f>
        <v>20</v>
      </c>
      <c r="BO46" s="242">
        <f>'MARK LIST'!BY118</f>
        <v>25</v>
      </c>
      <c r="BP46" s="242">
        <f>'MARK LIST'!CU118</f>
        <v>22</v>
      </c>
      <c r="BQ46" s="242">
        <f>'MARK LIST'!L182</f>
        <v>20</v>
      </c>
      <c r="BR46" s="242">
        <f>'MARK LIST'!Z182</f>
        <v>20</v>
      </c>
      <c r="BS46" s="242">
        <f>'MARK LIST'!AI182</f>
        <v>20</v>
      </c>
      <c r="BT46" s="242">
        <f>'MARK LIST'!BB182</f>
        <v>20</v>
      </c>
      <c r="BU46" s="242">
        <f>'MARK LIST'!BP182</f>
        <v>20</v>
      </c>
      <c r="BV46" s="242">
        <f>'MARK LIST'!BY182</f>
        <v>22</v>
      </c>
      <c r="BW46" s="242">
        <f>'MARK LIST'!CU182</f>
        <v>21</v>
      </c>
      <c r="BX46" s="242">
        <f>'MARK LIST'!L246</f>
        <v>16</v>
      </c>
      <c r="BY46" s="242">
        <f>'MARK LIST'!Z246</f>
        <v>20</v>
      </c>
      <c r="BZ46" s="242">
        <f>'MARK LIST'!AI246</f>
        <v>20</v>
      </c>
      <c r="CA46" s="242">
        <f>'MARK LIST'!BB246</f>
        <v>20</v>
      </c>
      <c r="CB46" s="242">
        <f>'MARK LIST'!BP246</f>
        <v>20</v>
      </c>
      <c r="CC46" s="242">
        <f>'MARK LIST'!BY246</f>
        <v>20</v>
      </c>
      <c r="CD46" s="242">
        <f>'MARK LIST'!CU246</f>
        <v>20</v>
      </c>
      <c r="CE46" s="242">
        <f>'MARK LIST'!L310</f>
        <v>20</v>
      </c>
      <c r="CF46" s="242">
        <f>'MARK LIST'!Z310</f>
        <v>20</v>
      </c>
      <c r="CG46" s="242">
        <f>'MARK LIST'!AI310</f>
        <v>20</v>
      </c>
      <c r="CH46" s="242">
        <f>'MARK LIST'!BB310</f>
        <v>20</v>
      </c>
      <c r="CI46" s="242">
        <f>'MARK LIST'!BP310</f>
        <v>20</v>
      </c>
      <c r="CJ46" s="242">
        <f>'MARK LIST'!BY310</f>
        <v>25</v>
      </c>
      <c r="CK46" s="242">
        <f>'MARK LIST'!CU310</f>
        <v>22</v>
      </c>
      <c r="CL46" s="242">
        <f>'MARK LIST'!L374</f>
        <v>20</v>
      </c>
      <c r="CM46" s="242">
        <f>'MARK LIST'!Z374</f>
        <v>20</v>
      </c>
      <c r="CN46" s="242">
        <f>'MARK LIST'!AI374</f>
        <v>20</v>
      </c>
      <c r="CO46" s="242">
        <f>'MARK LIST'!BB374</f>
        <v>20</v>
      </c>
      <c r="CP46" s="242">
        <f>'MARK LIST'!BP374</f>
        <v>20</v>
      </c>
      <c r="CQ46" s="242">
        <f>'MARK LIST'!BY374</f>
        <v>20</v>
      </c>
      <c r="CR46" s="242">
        <f>'MARK LIST'!CU374</f>
        <v>20</v>
      </c>
    </row>
    <row r="47" spans="1:96" ht="13.5">
      <c r="D47" s="238"/>
      <c r="E47" s="236" t="s">
        <v>779</v>
      </c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6" t="s">
        <v>780</v>
      </c>
      <c r="U47" s="236" t="s">
        <v>781</v>
      </c>
      <c r="V47" s="238"/>
      <c r="W47" s="236" t="s">
        <v>782</v>
      </c>
      <c r="X47" s="238"/>
      <c r="Y47" s="238"/>
      <c r="Z47" s="236" t="s">
        <v>783</v>
      </c>
      <c r="AA47" s="238"/>
      <c r="AB47" s="238"/>
      <c r="AC47" s="238"/>
      <c r="AD47" s="238"/>
      <c r="AE47" s="238"/>
      <c r="AF47" s="238"/>
      <c r="AG47" s="238"/>
      <c r="AH47" s="238"/>
      <c r="AI47" s="238"/>
      <c r="AJ47" s="238"/>
      <c r="AK47" s="238"/>
      <c r="AL47" s="238"/>
      <c r="AN47" s="239">
        <v>37</v>
      </c>
      <c r="AO47" s="239" t="str">
        <f>LEFT(HOME!$G$4)</f>
        <v>H</v>
      </c>
      <c r="AP47" s="239" t="str">
        <f>LEFT(HOME!$G$5,1)</f>
        <v>K</v>
      </c>
      <c r="AQ47" s="239" t="str">
        <f>LEFT(HOME!$G$6,1)</f>
        <v>M</v>
      </c>
      <c r="AR47" s="239" t="str">
        <f>HOME!$G$8</f>
        <v>2016-17</v>
      </c>
      <c r="AS47" s="239" t="str">
        <f>HOME!$G$9</f>
        <v>VIII B</v>
      </c>
      <c r="AT47" s="239">
        <f>'STUDENT PROFILE'!D43</f>
        <v>2733</v>
      </c>
      <c r="AU47" s="239">
        <f>'STUDENT PROFILE'!A43</f>
        <v>37</v>
      </c>
      <c r="AV47" s="239" t="str">
        <f t="shared" si="0"/>
        <v>HKM2016-17VIII B</v>
      </c>
      <c r="AW47" s="239" t="str">
        <f>'STUDENT PROFILE'!B43</f>
        <v>K</v>
      </c>
      <c r="AX47" s="239" t="str">
        <f t="shared" si="1"/>
        <v>HKM2016-17VIII BK2733</v>
      </c>
      <c r="AY47" s="239" t="str">
        <f t="shared" si="2"/>
        <v>HKM2016-17VIII BK2733K37</v>
      </c>
      <c r="AZ47" s="242">
        <f>'STUDENT PROFILE'!A51</f>
        <v>45</v>
      </c>
      <c r="BA47" s="239" t="str">
        <f>'STUDENT PROFILE'!C51</f>
        <v xml:space="preserve">Sonam </v>
      </c>
      <c r="BB47" s="242">
        <f>'STUDENT PROFILE'!D51</f>
        <v>2767</v>
      </c>
      <c r="BC47" s="242">
        <f>'MARK LIST'!L55</f>
        <v>14</v>
      </c>
      <c r="BD47" s="242">
        <f>'MARK LIST'!Z55</f>
        <v>14</v>
      </c>
      <c r="BE47" s="242">
        <f>'MARK LIST'!AI55</f>
        <v>20</v>
      </c>
      <c r="BF47" s="242">
        <f>'MARK LIST'!BB55</f>
        <v>14</v>
      </c>
      <c r="BG47" s="242">
        <f>'MARK LIST'!BP55</f>
        <v>14</v>
      </c>
      <c r="BH47" s="242">
        <f>'MARK LIST'!BY55</f>
        <v>20</v>
      </c>
      <c r="BI47" s="242">
        <f>'MARK LIST'!CU55</f>
        <v>18</v>
      </c>
      <c r="BJ47" s="242">
        <f>'MARK LIST'!L119</f>
        <v>14</v>
      </c>
      <c r="BK47" s="242">
        <f>'MARK LIST'!Z119</f>
        <v>14</v>
      </c>
      <c r="BL47" s="242">
        <f>'MARK LIST'!AI119</f>
        <v>20</v>
      </c>
      <c r="BM47" s="242">
        <f>'MARK LIST'!BB119</f>
        <v>14</v>
      </c>
      <c r="BN47" s="242">
        <f>'MARK LIST'!BP119</f>
        <v>14</v>
      </c>
      <c r="BO47" s="242">
        <f>'MARK LIST'!BY119</f>
        <v>25</v>
      </c>
      <c r="BP47" s="242">
        <f>'MARK LIST'!CU119</f>
        <v>19</v>
      </c>
      <c r="BQ47" s="242">
        <f>'MARK LIST'!L183</f>
        <v>14</v>
      </c>
      <c r="BR47" s="242">
        <f>'MARK LIST'!Z183</f>
        <v>14</v>
      </c>
      <c r="BS47" s="242">
        <f>'MARK LIST'!AI183</f>
        <v>20</v>
      </c>
      <c r="BT47" s="242">
        <f>'MARK LIST'!BB183</f>
        <v>14</v>
      </c>
      <c r="BU47" s="242">
        <f>'MARK LIST'!BP183</f>
        <v>14</v>
      </c>
      <c r="BV47" s="242">
        <f>'MARK LIST'!BY183</f>
        <v>22</v>
      </c>
      <c r="BW47" s="242">
        <f>'MARK LIST'!CU183</f>
        <v>18</v>
      </c>
      <c r="BX47" s="242">
        <f>'MARK LIST'!L247</f>
        <v>11</v>
      </c>
      <c r="BY47" s="242">
        <f>'MARK LIST'!Z247</f>
        <v>14</v>
      </c>
      <c r="BZ47" s="242">
        <f>'MARK LIST'!AI247</f>
        <v>20</v>
      </c>
      <c r="CA47" s="242">
        <f>'MARK LIST'!BB247</f>
        <v>14</v>
      </c>
      <c r="CB47" s="242">
        <f>'MARK LIST'!BP247</f>
        <v>14</v>
      </c>
      <c r="CC47" s="242">
        <f>'MARK LIST'!BY247</f>
        <v>20</v>
      </c>
      <c r="CD47" s="242">
        <f>'MARK LIST'!CU247</f>
        <v>18</v>
      </c>
      <c r="CE47" s="242">
        <f>'MARK LIST'!L311</f>
        <v>14</v>
      </c>
      <c r="CF47" s="242">
        <f>'MARK LIST'!Z311</f>
        <v>14</v>
      </c>
      <c r="CG47" s="242">
        <f>'MARK LIST'!AI311</f>
        <v>20</v>
      </c>
      <c r="CH47" s="242">
        <f>'MARK LIST'!BB311</f>
        <v>14</v>
      </c>
      <c r="CI47" s="242">
        <f>'MARK LIST'!BP311</f>
        <v>14</v>
      </c>
      <c r="CJ47" s="242">
        <f>'MARK LIST'!BY311</f>
        <v>25</v>
      </c>
      <c r="CK47" s="242">
        <f>'MARK LIST'!CU311</f>
        <v>19</v>
      </c>
      <c r="CL47" s="242">
        <f>'MARK LIST'!L375</f>
        <v>14</v>
      </c>
      <c r="CM47" s="242">
        <f>'MARK LIST'!Z375</f>
        <v>14</v>
      </c>
      <c r="CN47" s="242">
        <f>'MARK LIST'!AI375</f>
        <v>20</v>
      </c>
      <c r="CO47" s="242">
        <f>'MARK LIST'!BB375</f>
        <v>14</v>
      </c>
      <c r="CP47" s="242">
        <f>'MARK LIST'!BP375</f>
        <v>14</v>
      </c>
      <c r="CQ47" s="242">
        <f>'MARK LIST'!BY375</f>
        <v>20</v>
      </c>
      <c r="CR47" s="242">
        <f>'MARK LIST'!CU375</f>
        <v>18</v>
      </c>
    </row>
    <row r="48" spans="1:96" ht="13.5">
      <c r="D48" s="238"/>
      <c r="E48" s="236" t="s">
        <v>784</v>
      </c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6" t="s">
        <v>785</v>
      </c>
      <c r="U48" s="236" t="s">
        <v>786</v>
      </c>
      <c r="V48" s="238"/>
      <c r="W48" s="236" t="s">
        <v>787</v>
      </c>
      <c r="X48" s="238"/>
      <c r="Y48" s="238"/>
      <c r="Z48" s="236" t="s">
        <v>788</v>
      </c>
      <c r="AA48" s="238"/>
      <c r="AB48" s="238"/>
      <c r="AC48" s="238"/>
      <c r="AD48" s="238"/>
      <c r="AE48" s="238"/>
      <c r="AF48" s="238"/>
      <c r="AG48" s="238"/>
      <c r="AH48" s="238"/>
      <c r="AI48" s="238"/>
      <c r="AJ48" s="238"/>
      <c r="AK48" s="238"/>
      <c r="AL48" s="238"/>
      <c r="AN48" s="239">
        <v>38</v>
      </c>
      <c r="AO48" s="239" t="str">
        <f>LEFT(HOME!$G$4)</f>
        <v>H</v>
      </c>
      <c r="AP48" s="239" t="str">
        <f>LEFT(HOME!$G$5,1)</f>
        <v>K</v>
      </c>
      <c r="AQ48" s="239" t="str">
        <f>LEFT(HOME!$G$6,1)</f>
        <v>M</v>
      </c>
      <c r="AR48" s="239" t="str">
        <f>HOME!$G$8</f>
        <v>2016-17</v>
      </c>
      <c r="AS48" s="239" t="str">
        <f>HOME!$G$9</f>
        <v>VIII B</v>
      </c>
      <c r="AT48" s="239">
        <f>'STUDENT PROFILE'!D44</f>
        <v>2755</v>
      </c>
      <c r="AU48" s="239">
        <f>'STUDENT PROFILE'!A44</f>
        <v>38</v>
      </c>
      <c r="AV48" s="239" t="str">
        <f t="shared" si="0"/>
        <v>HKM2016-17VIII B</v>
      </c>
      <c r="AW48" s="239" t="str">
        <f>'STUDENT PROFILE'!B44</f>
        <v>N</v>
      </c>
      <c r="AX48" s="239" t="str">
        <f t="shared" si="1"/>
        <v>HKM2016-17VIII BN2755</v>
      </c>
      <c r="AY48" s="239" t="str">
        <f t="shared" si="2"/>
        <v>HKM2016-17VIII BN2755N38</v>
      </c>
      <c r="AZ48" s="242">
        <f>'STUDENT PROFILE'!A52</f>
        <v>46</v>
      </c>
      <c r="BA48" s="239" t="str">
        <f>'STUDENT PROFILE'!C52</f>
        <v>Deepika</v>
      </c>
      <c r="BB48" s="242">
        <f>'STUDENT PROFILE'!D52</f>
        <v>2768</v>
      </c>
      <c r="BC48" s="242" t="str">
        <f>'MARK LIST'!L56</f>
        <v>ab</v>
      </c>
      <c r="BD48" s="242">
        <f>'MARK LIST'!Z56</f>
        <v>14</v>
      </c>
      <c r="BE48" s="242">
        <f>'MARK LIST'!AI56</f>
        <v>20</v>
      </c>
      <c r="BF48" s="242">
        <f>'MARK LIST'!BB56</f>
        <v>14</v>
      </c>
      <c r="BG48" s="242">
        <f>'MARK LIST'!BP56</f>
        <v>14</v>
      </c>
      <c r="BH48" s="242">
        <f>'MARK LIST'!BY56</f>
        <v>20</v>
      </c>
      <c r="BI48" s="242">
        <f>'MARK LIST'!CU56</f>
        <v>17</v>
      </c>
      <c r="BJ48" s="242" t="str">
        <f>'MARK LIST'!L120</f>
        <v>ab</v>
      </c>
      <c r="BK48" s="242" t="str">
        <f>'MARK LIST'!Z120</f>
        <v>ab</v>
      </c>
      <c r="BL48" s="242">
        <f>'MARK LIST'!AI120</f>
        <v>20</v>
      </c>
      <c r="BM48" s="242">
        <f>'MARK LIST'!BB120</f>
        <v>14</v>
      </c>
      <c r="BN48" s="242">
        <f>'MARK LIST'!BP120</f>
        <v>14</v>
      </c>
      <c r="BO48" s="242">
        <f>'MARK LIST'!BY120</f>
        <v>25</v>
      </c>
      <c r="BP48" s="242">
        <f>'MARK LIST'!CU120</f>
        <v>16</v>
      </c>
      <c r="BQ48" s="242" t="str">
        <f>'MARK LIST'!L184</f>
        <v>ab</v>
      </c>
      <c r="BR48" s="242" t="str">
        <f>'MARK LIST'!Z184</f>
        <v>ab</v>
      </c>
      <c r="BS48" s="242">
        <f>'MARK LIST'!AI184</f>
        <v>20</v>
      </c>
      <c r="BT48" s="242">
        <f>'MARK LIST'!BB184</f>
        <v>14</v>
      </c>
      <c r="BU48" s="242">
        <f>'MARK LIST'!BP184</f>
        <v>14</v>
      </c>
      <c r="BV48" s="242">
        <f>'MARK LIST'!BY184</f>
        <v>22</v>
      </c>
      <c r="BW48" s="242">
        <f>'MARK LIST'!CU184</f>
        <v>15</v>
      </c>
      <c r="BX48" s="242" t="str">
        <f>'MARK LIST'!L248</f>
        <v>ab</v>
      </c>
      <c r="BY48" s="242" t="str">
        <f>'MARK LIST'!Z248</f>
        <v>ab</v>
      </c>
      <c r="BZ48" s="242">
        <f>'MARK LIST'!AI248</f>
        <v>20</v>
      </c>
      <c r="CA48" s="242">
        <f>'MARK LIST'!BB248</f>
        <v>14</v>
      </c>
      <c r="CB48" s="242">
        <f>'MARK LIST'!BP248</f>
        <v>14</v>
      </c>
      <c r="CC48" s="242">
        <f>'MARK LIST'!BY248</f>
        <v>20</v>
      </c>
      <c r="CD48" s="242">
        <f>'MARK LIST'!CU248</f>
        <v>15</v>
      </c>
      <c r="CE48" s="242" t="str">
        <f>'MARK LIST'!L312</f>
        <v>ab</v>
      </c>
      <c r="CF48" s="242" t="str">
        <f>'MARK LIST'!Z312</f>
        <v>ab</v>
      </c>
      <c r="CG48" s="242">
        <f>'MARK LIST'!AI312</f>
        <v>20</v>
      </c>
      <c r="CH48" s="242">
        <f>'MARK LIST'!BB312</f>
        <v>14</v>
      </c>
      <c r="CI48" s="242">
        <f>'MARK LIST'!BP312</f>
        <v>14</v>
      </c>
      <c r="CJ48" s="242">
        <f>'MARK LIST'!BY312</f>
        <v>25</v>
      </c>
      <c r="CK48" s="242">
        <f>'MARK LIST'!CU312</f>
        <v>16</v>
      </c>
      <c r="CL48" s="242" t="str">
        <f>'MARK LIST'!L376</f>
        <v>ab</v>
      </c>
      <c r="CM48" s="242" t="str">
        <f>'MARK LIST'!Z376</f>
        <v>ab</v>
      </c>
      <c r="CN48" s="242">
        <f>'MARK LIST'!AI376</f>
        <v>20</v>
      </c>
      <c r="CO48" s="242">
        <f>'MARK LIST'!BB376</f>
        <v>14</v>
      </c>
      <c r="CP48" s="242">
        <f>'MARK LIST'!BP376</f>
        <v>14</v>
      </c>
      <c r="CQ48" s="242">
        <f>'MARK LIST'!BY376</f>
        <v>20</v>
      </c>
      <c r="CR48" s="242">
        <f>'MARK LIST'!CU376</f>
        <v>15</v>
      </c>
    </row>
    <row r="49" spans="4:96" ht="13.5">
      <c r="D49" s="238"/>
      <c r="E49" s="236" t="s">
        <v>789</v>
      </c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6" t="s">
        <v>790</v>
      </c>
      <c r="U49" s="236" t="s">
        <v>791</v>
      </c>
      <c r="V49" s="238"/>
      <c r="W49" s="236" t="s">
        <v>792</v>
      </c>
      <c r="X49" s="238"/>
      <c r="Y49" s="238"/>
      <c r="Z49" s="238"/>
      <c r="AA49" s="238"/>
      <c r="AB49" s="238"/>
      <c r="AC49" s="238"/>
      <c r="AD49" s="238"/>
      <c r="AE49" s="238"/>
      <c r="AF49" s="238"/>
      <c r="AG49" s="238"/>
      <c r="AH49" s="238"/>
      <c r="AI49" s="238"/>
      <c r="AJ49" s="238"/>
      <c r="AK49" s="238"/>
      <c r="AL49" s="238"/>
      <c r="AN49" s="239">
        <v>39</v>
      </c>
      <c r="AO49" s="239" t="str">
        <f>LEFT(HOME!$G$4)</f>
        <v>H</v>
      </c>
      <c r="AP49" s="239" t="str">
        <f>LEFT(HOME!$G$5,1)</f>
        <v>K</v>
      </c>
      <c r="AQ49" s="239" t="str">
        <f>LEFT(HOME!$G$6,1)</f>
        <v>M</v>
      </c>
      <c r="AR49" s="239" t="str">
        <f>HOME!$G$8</f>
        <v>2016-17</v>
      </c>
      <c r="AS49" s="239" t="str">
        <f>HOME!$G$9</f>
        <v>VIII B</v>
      </c>
      <c r="AT49" s="239">
        <f>'STUDENT PROFILE'!D45</f>
        <v>2757</v>
      </c>
      <c r="AU49" s="239">
        <f>'STUDENT PROFILE'!A45</f>
        <v>39</v>
      </c>
      <c r="AV49" s="239" t="str">
        <f t="shared" si="0"/>
        <v>HKM2016-17VIII B</v>
      </c>
      <c r="AW49" s="239" t="str">
        <f>'STUDENT PROFILE'!B45</f>
        <v>O</v>
      </c>
      <c r="AX49" s="239" t="str">
        <f t="shared" si="1"/>
        <v>HKM2016-17VIII BO2757</v>
      </c>
      <c r="AY49" s="239" t="str">
        <f t="shared" si="2"/>
        <v>HKM2016-17VIII BO2757O39</v>
      </c>
      <c r="AZ49" s="242">
        <f>'STUDENT PROFILE'!A53</f>
        <v>47</v>
      </c>
      <c r="BA49" s="239" t="str">
        <f>'STUDENT PROFILE'!C53</f>
        <v>Manish Kumar</v>
      </c>
      <c r="BB49" s="242">
        <f>'STUDENT PROFILE'!D53</f>
        <v>2769</v>
      </c>
      <c r="BC49" s="242" t="str">
        <f>'MARK LIST'!L57</f>
        <v>ab</v>
      </c>
      <c r="BD49" s="242">
        <f>'MARK LIST'!Z57</f>
        <v>14</v>
      </c>
      <c r="BE49" s="242">
        <f>'MARK LIST'!AI57</f>
        <v>20</v>
      </c>
      <c r="BF49" s="242">
        <f>'MARK LIST'!BB57</f>
        <v>14</v>
      </c>
      <c r="BG49" s="242">
        <f>'MARK LIST'!BP57</f>
        <v>14</v>
      </c>
      <c r="BH49" s="242">
        <f>'MARK LIST'!BY57</f>
        <v>20</v>
      </c>
      <c r="BI49" s="242">
        <f>'MARK LIST'!CU57</f>
        <v>17</v>
      </c>
      <c r="BJ49" s="242" t="str">
        <f>'MARK LIST'!L121</f>
        <v>ab</v>
      </c>
      <c r="BK49" s="242" t="str">
        <f>'MARK LIST'!Z121</f>
        <v>ab</v>
      </c>
      <c r="BL49" s="242">
        <f>'MARK LIST'!AI121</f>
        <v>20</v>
      </c>
      <c r="BM49" s="242">
        <f>'MARK LIST'!BB121</f>
        <v>14</v>
      </c>
      <c r="BN49" s="242">
        <f>'MARK LIST'!BP121</f>
        <v>14</v>
      </c>
      <c r="BO49" s="242">
        <f>'MARK LIST'!BY121</f>
        <v>25</v>
      </c>
      <c r="BP49" s="242">
        <f>'MARK LIST'!CU121</f>
        <v>16</v>
      </c>
      <c r="BQ49" s="242" t="str">
        <f>'MARK LIST'!L185</f>
        <v>ab</v>
      </c>
      <c r="BR49" s="242" t="str">
        <f>'MARK LIST'!Z185</f>
        <v>ab</v>
      </c>
      <c r="BS49" s="242">
        <f>'MARK LIST'!AI185</f>
        <v>20</v>
      </c>
      <c r="BT49" s="242">
        <f>'MARK LIST'!BB185</f>
        <v>14</v>
      </c>
      <c r="BU49" s="242">
        <f>'MARK LIST'!BP185</f>
        <v>14</v>
      </c>
      <c r="BV49" s="242">
        <f>'MARK LIST'!BY185</f>
        <v>22</v>
      </c>
      <c r="BW49" s="242">
        <f>'MARK LIST'!CU185</f>
        <v>15</v>
      </c>
      <c r="BX49" s="242" t="str">
        <f>'MARK LIST'!L249</f>
        <v>ab</v>
      </c>
      <c r="BY49" s="242" t="str">
        <f>'MARK LIST'!Z249</f>
        <v>ab</v>
      </c>
      <c r="BZ49" s="242">
        <f>'MARK LIST'!AI249</f>
        <v>20</v>
      </c>
      <c r="CA49" s="242">
        <f>'MARK LIST'!BB249</f>
        <v>14</v>
      </c>
      <c r="CB49" s="242">
        <f>'MARK LIST'!BP249</f>
        <v>14</v>
      </c>
      <c r="CC49" s="242">
        <f>'MARK LIST'!BY249</f>
        <v>20</v>
      </c>
      <c r="CD49" s="242">
        <f>'MARK LIST'!CU249</f>
        <v>15</v>
      </c>
      <c r="CE49" s="242" t="str">
        <f>'MARK LIST'!L313</f>
        <v>ab</v>
      </c>
      <c r="CF49" s="242" t="str">
        <f>'MARK LIST'!Z313</f>
        <v>ab</v>
      </c>
      <c r="CG49" s="242">
        <f>'MARK LIST'!AI313</f>
        <v>20</v>
      </c>
      <c r="CH49" s="242">
        <f>'MARK LIST'!BB313</f>
        <v>14</v>
      </c>
      <c r="CI49" s="242">
        <f>'MARK LIST'!BP313</f>
        <v>14</v>
      </c>
      <c r="CJ49" s="242">
        <f>'MARK LIST'!BY313</f>
        <v>25</v>
      </c>
      <c r="CK49" s="242">
        <f>'MARK LIST'!CU313</f>
        <v>16</v>
      </c>
      <c r="CL49" s="242">
        <f>'MARK LIST'!L377</f>
        <v>23</v>
      </c>
      <c r="CM49" s="242" t="str">
        <f>'MARK LIST'!Z377</f>
        <v>ab</v>
      </c>
      <c r="CN49" s="242">
        <f>'MARK LIST'!AI377</f>
        <v>20</v>
      </c>
      <c r="CO49" s="242">
        <f>'MARK LIST'!BB377</f>
        <v>14</v>
      </c>
      <c r="CP49" s="242">
        <f>'MARK LIST'!BP377</f>
        <v>14</v>
      </c>
      <c r="CQ49" s="242">
        <f>'MARK LIST'!BY377</f>
        <v>20</v>
      </c>
      <c r="CR49" s="242">
        <f>'MARK LIST'!CU377</f>
        <v>18</v>
      </c>
    </row>
    <row r="50" spans="4:96" ht="13.5">
      <c r="D50" s="238"/>
      <c r="E50" s="236" t="s">
        <v>793</v>
      </c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6" t="s">
        <v>794</v>
      </c>
      <c r="V50" s="238"/>
      <c r="W50" s="236" t="s">
        <v>795</v>
      </c>
      <c r="X50" s="238"/>
      <c r="Y50" s="238"/>
      <c r="Z50" s="238"/>
      <c r="AA50" s="238"/>
      <c r="AB50" s="238"/>
      <c r="AC50" s="238"/>
      <c r="AD50" s="238"/>
      <c r="AE50" s="238"/>
      <c r="AF50" s="238"/>
      <c r="AG50" s="238"/>
      <c r="AH50" s="238"/>
      <c r="AI50" s="238"/>
      <c r="AJ50" s="238"/>
      <c r="AK50" s="238"/>
      <c r="AL50" s="238"/>
      <c r="AN50" s="239">
        <v>40</v>
      </c>
      <c r="AO50" s="239" t="str">
        <f>LEFT(HOME!$G$4)</f>
        <v>H</v>
      </c>
      <c r="AP50" s="239" t="str">
        <f>LEFT(HOME!$G$5,1)</f>
        <v>K</v>
      </c>
      <c r="AQ50" s="239" t="str">
        <f>LEFT(HOME!$G$6,1)</f>
        <v>M</v>
      </c>
      <c r="AR50" s="239" t="str">
        <f>HOME!$G$8</f>
        <v>2016-17</v>
      </c>
      <c r="AS50" s="239" t="str">
        <f>HOME!$G$9</f>
        <v>VIII B</v>
      </c>
      <c r="AT50" s="239">
        <f>'STUDENT PROFILE'!D46</f>
        <v>2758</v>
      </c>
      <c r="AU50" s="239">
        <f>'STUDENT PROFILE'!A46</f>
        <v>40</v>
      </c>
      <c r="AV50" s="239" t="str">
        <f t="shared" si="0"/>
        <v>HKM2016-17VIII B</v>
      </c>
      <c r="AW50" s="239" t="str">
        <f>'STUDENT PROFILE'!B46</f>
        <v>I</v>
      </c>
      <c r="AX50" s="239" t="str">
        <f t="shared" si="1"/>
        <v>HKM2016-17VIII BI2758</v>
      </c>
      <c r="AY50" s="239" t="str">
        <f t="shared" si="2"/>
        <v>HKM2016-17VIII BI2758I40</v>
      </c>
      <c r="AZ50" s="242">
        <f>'STUDENT PROFILE'!A54</f>
        <v>48</v>
      </c>
      <c r="BA50" s="239" t="str">
        <f>'STUDENT PROFILE'!C54</f>
        <v>Shubham</v>
      </c>
      <c r="BB50" s="242">
        <f>'STUDENT PROFILE'!D54</f>
        <v>2770</v>
      </c>
      <c r="BC50" s="242" t="str">
        <f>'MARK LIST'!L58</f>
        <v>ab</v>
      </c>
      <c r="BD50" s="242">
        <f>'MARK LIST'!Z58</f>
        <v>14</v>
      </c>
      <c r="BE50" s="242">
        <f>'MARK LIST'!AI58</f>
        <v>20</v>
      </c>
      <c r="BF50" s="242">
        <f>'MARK LIST'!BB58</f>
        <v>14</v>
      </c>
      <c r="BG50" s="242">
        <f>'MARK LIST'!BP58</f>
        <v>14</v>
      </c>
      <c r="BH50" s="242">
        <f>'MARK LIST'!BY58</f>
        <v>20</v>
      </c>
      <c r="BI50" s="242">
        <f>'MARK LIST'!CU58</f>
        <v>17</v>
      </c>
      <c r="BJ50" s="242" t="str">
        <f>'MARK LIST'!L122</f>
        <v>ab</v>
      </c>
      <c r="BK50" s="242" t="str">
        <f>'MARK LIST'!Z122</f>
        <v>ab</v>
      </c>
      <c r="BL50" s="242">
        <f>'MARK LIST'!AI122</f>
        <v>20</v>
      </c>
      <c r="BM50" s="242">
        <f>'MARK LIST'!BB122</f>
        <v>14</v>
      </c>
      <c r="BN50" s="242">
        <f>'MARK LIST'!BP122</f>
        <v>14</v>
      </c>
      <c r="BO50" s="242">
        <f>'MARK LIST'!BY122</f>
        <v>25</v>
      </c>
      <c r="BP50" s="242">
        <f>'MARK LIST'!CU122</f>
        <v>16</v>
      </c>
      <c r="BQ50" s="242" t="str">
        <f>'MARK LIST'!L186</f>
        <v>ab</v>
      </c>
      <c r="BR50" s="242" t="str">
        <f>'MARK LIST'!Z186</f>
        <v>ab</v>
      </c>
      <c r="BS50" s="242">
        <f>'MARK LIST'!AI186</f>
        <v>20</v>
      </c>
      <c r="BT50" s="242">
        <f>'MARK LIST'!BB186</f>
        <v>14</v>
      </c>
      <c r="BU50" s="242">
        <f>'MARK LIST'!BP186</f>
        <v>14</v>
      </c>
      <c r="BV50" s="242">
        <f>'MARK LIST'!BY186</f>
        <v>22</v>
      </c>
      <c r="BW50" s="242">
        <f>'MARK LIST'!CU186</f>
        <v>15</v>
      </c>
      <c r="BX50" s="242" t="str">
        <f>'MARK LIST'!L250</f>
        <v>ab</v>
      </c>
      <c r="BY50" s="242" t="str">
        <f>'MARK LIST'!Z250</f>
        <v>ab</v>
      </c>
      <c r="BZ50" s="242">
        <f>'MARK LIST'!AI250</f>
        <v>20</v>
      </c>
      <c r="CA50" s="242">
        <f>'MARK LIST'!BB250</f>
        <v>14</v>
      </c>
      <c r="CB50" s="242">
        <f>'MARK LIST'!BP250</f>
        <v>14</v>
      </c>
      <c r="CC50" s="242">
        <f>'MARK LIST'!BY250</f>
        <v>20</v>
      </c>
      <c r="CD50" s="242">
        <f>'MARK LIST'!CU250</f>
        <v>15</v>
      </c>
      <c r="CE50" s="242" t="str">
        <f>'MARK LIST'!L314</f>
        <v>ab</v>
      </c>
      <c r="CF50" s="242" t="str">
        <f>'MARK LIST'!Z314</f>
        <v>ab</v>
      </c>
      <c r="CG50" s="242">
        <f>'MARK LIST'!AI314</f>
        <v>20</v>
      </c>
      <c r="CH50" s="242">
        <f>'MARK LIST'!BB314</f>
        <v>14</v>
      </c>
      <c r="CI50" s="242">
        <f>'MARK LIST'!BP314</f>
        <v>14</v>
      </c>
      <c r="CJ50" s="242">
        <f>'MARK LIST'!BY314</f>
        <v>25</v>
      </c>
      <c r="CK50" s="242">
        <f>'MARK LIST'!CU314</f>
        <v>16</v>
      </c>
      <c r="CL50" s="242" t="str">
        <f>'MARK LIST'!L378</f>
        <v>ab</v>
      </c>
      <c r="CM50" s="242" t="str">
        <f>'MARK LIST'!Z378</f>
        <v>ab</v>
      </c>
      <c r="CN50" s="242">
        <f>'MARK LIST'!AI378</f>
        <v>20</v>
      </c>
      <c r="CO50" s="242">
        <f>'MARK LIST'!BB378</f>
        <v>14</v>
      </c>
      <c r="CP50" s="242">
        <f>'MARK LIST'!BP378</f>
        <v>14</v>
      </c>
      <c r="CQ50" s="242">
        <f>'MARK LIST'!BY378</f>
        <v>20</v>
      </c>
      <c r="CR50" s="242">
        <f>'MARK LIST'!CU378</f>
        <v>15</v>
      </c>
    </row>
    <row r="51" spans="4:96" ht="13.5">
      <c r="D51" s="238"/>
      <c r="E51" s="236" t="s">
        <v>796</v>
      </c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6" t="s">
        <v>797</v>
      </c>
      <c r="V51" s="238"/>
      <c r="W51" s="236" t="s">
        <v>798</v>
      </c>
      <c r="X51" s="238"/>
      <c r="Y51" s="238"/>
      <c r="Z51" s="238"/>
      <c r="AA51" s="238"/>
      <c r="AB51" s="238"/>
      <c r="AC51" s="238"/>
      <c r="AD51" s="238"/>
      <c r="AE51" s="238"/>
      <c r="AF51" s="238"/>
      <c r="AG51" s="238"/>
      <c r="AH51" s="238"/>
      <c r="AI51" s="238"/>
      <c r="AJ51" s="238"/>
      <c r="AK51" s="238"/>
      <c r="AL51" s="238"/>
      <c r="AN51" s="239">
        <v>41</v>
      </c>
      <c r="AO51" s="239" t="str">
        <f>LEFT(HOME!$G$4)</f>
        <v>H</v>
      </c>
      <c r="AP51" s="239" t="str">
        <f>LEFT(HOME!$G$5,1)</f>
        <v>K</v>
      </c>
      <c r="AQ51" s="239" t="str">
        <f>LEFT(HOME!$G$6,1)</f>
        <v>M</v>
      </c>
      <c r="AR51" s="239" t="str">
        <f>HOME!$G$8</f>
        <v>2016-17</v>
      </c>
      <c r="AS51" s="239" t="str">
        <f>HOME!$G$9</f>
        <v>VIII B</v>
      </c>
      <c r="AT51" s="239">
        <f>'STUDENT PROFILE'!D47</f>
        <v>2760</v>
      </c>
      <c r="AU51" s="239">
        <f>'STUDENT PROFILE'!A47</f>
        <v>41</v>
      </c>
      <c r="AV51" s="239" t="str">
        <f t="shared" si="0"/>
        <v>HKM2016-17VIII B</v>
      </c>
      <c r="AW51" s="239" t="str">
        <f>'STUDENT PROFILE'!B47</f>
        <v>K</v>
      </c>
      <c r="AX51" s="239" t="str">
        <f t="shared" si="1"/>
        <v>HKM2016-17VIII BK2760</v>
      </c>
      <c r="AY51" s="239" t="str">
        <f t="shared" si="2"/>
        <v>HKM2016-17VIII BK2760K41</v>
      </c>
      <c r="AZ51" s="242">
        <f>'STUDENT PROFILE'!A55</f>
        <v>49</v>
      </c>
      <c r="BA51" s="239" t="str">
        <f>'STUDENT PROFILE'!C55</f>
        <v>Rahul</v>
      </c>
      <c r="BB51" s="242">
        <f>'STUDENT PROFILE'!D55</f>
        <v>2772</v>
      </c>
      <c r="BC51" s="242" t="str">
        <f>'MARK LIST'!L59</f>
        <v>ab</v>
      </c>
      <c r="BD51" s="242">
        <f>'MARK LIST'!Z59</f>
        <v>14</v>
      </c>
      <c r="BE51" s="242">
        <f>'MARK LIST'!AI59</f>
        <v>20</v>
      </c>
      <c r="BF51" s="242">
        <f>'MARK LIST'!BB59</f>
        <v>14</v>
      </c>
      <c r="BG51" s="242">
        <f>'MARK LIST'!BP59</f>
        <v>14</v>
      </c>
      <c r="BH51" s="242">
        <f>'MARK LIST'!BY59</f>
        <v>20</v>
      </c>
      <c r="BI51" s="242">
        <f>'MARK LIST'!CU59</f>
        <v>17</v>
      </c>
      <c r="BJ51" s="242" t="str">
        <f>'MARK LIST'!L123</f>
        <v>ab</v>
      </c>
      <c r="BK51" s="242" t="str">
        <f>'MARK LIST'!Z123</f>
        <v>ab</v>
      </c>
      <c r="BL51" s="242">
        <f>'MARK LIST'!AI123</f>
        <v>20</v>
      </c>
      <c r="BM51" s="242">
        <f>'MARK LIST'!BB123</f>
        <v>14</v>
      </c>
      <c r="BN51" s="242">
        <f>'MARK LIST'!BP123</f>
        <v>14</v>
      </c>
      <c r="BO51" s="242">
        <f>'MARK LIST'!BY123</f>
        <v>25</v>
      </c>
      <c r="BP51" s="242">
        <f>'MARK LIST'!CU123</f>
        <v>16</v>
      </c>
      <c r="BQ51" s="242" t="str">
        <f>'MARK LIST'!L187</f>
        <v>ab</v>
      </c>
      <c r="BR51" s="242" t="str">
        <f>'MARK LIST'!Z187</f>
        <v>ab</v>
      </c>
      <c r="BS51" s="242">
        <f>'MARK LIST'!AI187</f>
        <v>20</v>
      </c>
      <c r="BT51" s="242">
        <f>'MARK LIST'!BB187</f>
        <v>14</v>
      </c>
      <c r="BU51" s="242">
        <f>'MARK LIST'!BP187</f>
        <v>14</v>
      </c>
      <c r="BV51" s="242">
        <f>'MARK LIST'!BY187</f>
        <v>22</v>
      </c>
      <c r="BW51" s="242">
        <f>'MARK LIST'!CU187</f>
        <v>15</v>
      </c>
      <c r="BX51" s="242" t="str">
        <f>'MARK LIST'!L251</f>
        <v>ab</v>
      </c>
      <c r="BY51" s="242" t="str">
        <f>'MARK LIST'!Z251</f>
        <v>ab</v>
      </c>
      <c r="BZ51" s="242">
        <f>'MARK LIST'!AI251</f>
        <v>20</v>
      </c>
      <c r="CA51" s="242">
        <f>'MARK LIST'!BB251</f>
        <v>14</v>
      </c>
      <c r="CB51" s="242">
        <f>'MARK LIST'!BP251</f>
        <v>14</v>
      </c>
      <c r="CC51" s="242">
        <f>'MARK LIST'!BY251</f>
        <v>20</v>
      </c>
      <c r="CD51" s="242">
        <f>'MARK LIST'!CU251</f>
        <v>15</v>
      </c>
      <c r="CE51" s="242" t="str">
        <f>'MARK LIST'!L315</f>
        <v>ab</v>
      </c>
      <c r="CF51" s="242" t="str">
        <f>'MARK LIST'!Z315</f>
        <v>ab</v>
      </c>
      <c r="CG51" s="242">
        <f>'MARK LIST'!AI315</f>
        <v>20</v>
      </c>
      <c r="CH51" s="242">
        <f>'MARK LIST'!BB315</f>
        <v>14</v>
      </c>
      <c r="CI51" s="242">
        <f>'MARK LIST'!BP315</f>
        <v>14</v>
      </c>
      <c r="CJ51" s="242">
        <f>'MARK LIST'!BY315</f>
        <v>25</v>
      </c>
      <c r="CK51" s="242">
        <f>'MARK LIST'!CU315</f>
        <v>16</v>
      </c>
      <c r="CL51" s="242" t="str">
        <f>'MARK LIST'!L379</f>
        <v>ab</v>
      </c>
      <c r="CM51" s="242" t="str">
        <f>'MARK LIST'!Z379</f>
        <v>ab</v>
      </c>
      <c r="CN51" s="242">
        <f>'MARK LIST'!AI379</f>
        <v>20</v>
      </c>
      <c r="CO51" s="242">
        <f>'MARK LIST'!BB379</f>
        <v>14</v>
      </c>
      <c r="CP51" s="242">
        <f>'MARK LIST'!BP379</f>
        <v>14</v>
      </c>
      <c r="CQ51" s="242">
        <f>'MARK LIST'!BY379</f>
        <v>20</v>
      </c>
      <c r="CR51" s="242">
        <f>'MARK LIST'!CU379</f>
        <v>15</v>
      </c>
    </row>
    <row r="52" spans="4:96" ht="13.5">
      <c r="D52" s="238"/>
      <c r="E52" s="236" t="s">
        <v>799</v>
      </c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6" t="s">
        <v>800</v>
      </c>
      <c r="V52" s="238"/>
      <c r="W52" s="236" t="s">
        <v>801</v>
      </c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8"/>
      <c r="AL52" s="238"/>
      <c r="AN52" s="239">
        <v>42</v>
      </c>
      <c r="AO52" s="239" t="str">
        <f>LEFT(HOME!$G$4)</f>
        <v>H</v>
      </c>
      <c r="AP52" s="239" t="str">
        <f>LEFT(HOME!$G$5,1)</f>
        <v>K</v>
      </c>
      <c r="AQ52" s="239" t="str">
        <f>LEFT(HOME!$G$6,1)</f>
        <v>M</v>
      </c>
      <c r="AR52" s="239" t="str">
        <f>HOME!$G$8</f>
        <v>2016-17</v>
      </c>
      <c r="AS52" s="239" t="str">
        <f>HOME!$G$9</f>
        <v>VIII B</v>
      </c>
      <c r="AT52" s="239">
        <f>'STUDENT PROFILE'!D48</f>
        <v>2762</v>
      </c>
      <c r="AU52" s="239">
        <f>'STUDENT PROFILE'!A48</f>
        <v>42</v>
      </c>
      <c r="AV52" s="239" t="str">
        <f t="shared" si="0"/>
        <v>HKM2016-17VIII B</v>
      </c>
      <c r="AW52" s="239" t="str">
        <f>'STUDENT PROFILE'!B48</f>
        <v>K</v>
      </c>
      <c r="AX52" s="239" t="str">
        <f t="shared" si="1"/>
        <v>HKM2016-17VIII BK2762</v>
      </c>
      <c r="AY52" s="239" t="str">
        <f t="shared" si="2"/>
        <v>HKM2016-17VIII BK2762K42</v>
      </c>
      <c r="AZ52" s="242">
        <f>'STUDENT PROFILE'!A56</f>
        <v>50</v>
      </c>
      <c r="BA52" s="239" t="str">
        <f>'STUDENT PROFILE'!C56</f>
        <v>Nitin</v>
      </c>
      <c r="BB52" s="242">
        <f>'STUDENT PROFILE'!D56</f>
        <v>2773</v>
      </c>
      <c r="BC52" s="242" t="str">
        <f>'MARK LIST'!L60</f>
        <v>ab</v>
      </c>
      <c r="BD52" s="242">
        <f>'MARK LIST'!Z60</f>
        <v>14</v>
      </c>
      <c r="BE52" s="242">
        <f>'MARK LIST'!AI60</f>
        <v>20</v>
      </c>
      <c r="BF52" s="242">
        <f>'MARK LIST'!BB60</f>
        <v>14</v>
      </c>
      <c r="BG52" s="242">
        <f>'MARK LIST'!BP60</f>
        <v>14</v>
      </c>
      <c r="BH52" s="242">
        <f>'MARK LIST'!BY60</f>
        <v>20</v>
      </c>
      <c r="BI52" s="242">
        <f>'MARK LIST'!CU60</f>
        <v>17</v>
      </c>
      <c r="BJ52" s="242" t="str">
        <f>'MARK LIST'!L124</f>
        <v>ab</v>
      </c>
      <c r="BK52" s="242" t="str">
        <f>'MARK LIST'!Z124</f>
        <v>ab</v>
      </c>
      <c r="BL52" s="242">
        <f>'MARK LIST'!AI124</f>
        <v>20</v>
      </c>
      <c r="BM52" s="242">
        <f>'MARK LIST'!BB124</f>
        <v>14</v>
      </c>
      <c r="BN52" s="242">
        <f>'MARK LIST'!BP124</f>
        <v>14</v>
      </c>
      <c r="BO52" s="242">
        <f>'MARK LIST'!BY124</f>
        <v>25</v>
      </c>
      <c r="BP52" s="242">
        <f>'MARK LIST'!CU124</f>
        <v>16</v>
      </c>
      <c r="BQ52" s="242" t="str">
        <f>'MARK LIST'!L188</f>
        <v>ab</v>
      </c>
      <c r="BR52" s="242" t="str">
        <f>'MARK LIST'!Z188</f>
        <v>ab</v>
      </c>
      <c r="BS52" s="242">
        <f>'MARK LIST'!AI188</f>
        <v>20</v>
      </c>
      <c r="BT52" s="242">
        <f>'MARK LIST'!BB188</f>
        <v>14</v>
      </c>
      <c r="BU52" s="242">
        <f>'MARK LIST'!BP188</f>
        <v>14</v>
      </c>
      <c r="BV52" s="242">
        <f>'MARK LIST'!BY188</f>
        <v>22</v>
      </c>
      <c r="BW52" s="242">
        <f>'MARK LIST'!CU188</f>
        <v>15</v>
      </c>
      <c r="BX52" s="242" t="str">
        <f>'MARK LIST'!L252</f>
        <v>ab</v>
      </c>
      <c r="BY52" s="242" t="str">
        <f>'MARK LIST'!Z252</f>
        <v>ab</v>
      </c>
      <c r="BZ52" s="242">
        <f>'MARK LIST'!AI252</f>
        <v>20</v>
      </c>
      <c r="CA52" s="242">
        <f>'MARK LIST'!BB252</f>
        <v>14</v>
      </c>
      <c r="CB52" s="242">
        <f>'MARK LIST'!BP252</f>
        <v>14</v>
      </c>
      <c r="CC52" s="242">
        <f>'MARK LIST'!BY252</f>
        <v>20</v>
      </c>
      <c r="CD52" s="242">
        <f>'MARK LIST'!CU252</f>
        <v>15</v>
      </c>
      <c r="CE52" s="242" t="str">
        <f>'MARK LIST'!L316</f>
        <v>ab</v>
      </c>
      <c r="CF52" s="242" t="str">
        <f>'MARK LIST'!Z316</f>
        <v>ab</v>
      </c>
      <c r="CG52" s="242">
        <f>'MARK LIST'!AI316</f>
        <v>20</v>
      </c>
      <c r="CH52" s="242">
        <f>'MARK LIST'!BB316</f>
        <v>14</v>
      </c>
      <c r="CI52" s="242">
        <f>'MARK LIST'!BP316</f>
        <v>14</v>
      </c>
      <c r="CJ52" s="242">
        <f>'MARK LIST'!BY316</f>
        <v>25</v>
      </c>
      <c r="CK52" s="242">
        <f>'MARK LIST'!CU316</f>
        <v>16</v>
      </c>
      <c r="CL52" s="242" t="str">
        <f>'MARK LIST'!L380</f>
        <v>ab</v>
      </c>
      <c r="CM52" s="242" t="str">
        <f>'MARK LIST'!Z380</f>
        <v>ab</v>
      </c>
      <c r="CN52" s="242">
        <f>'MARK LIST'!AI380</f>
        <v>20</v>
      </c>
      <c r="CO52" s="242">
        <f>'MARK LIST'!BB380</f>
        <v>14</v>
      </c>
      <c r="CP52" s="242">
        <f>'MARK LIST'!BP380</f>
        <v>14</v>
      </c>
      <c r="CQ52" s="242">
        <f>'MARK LIST'!BY380</f>
        <v>20</v>
      </c>
      <c r="CR52" s="242">
        <f>'MARK LIST'!CU380</f>
        <v>15</v>
      </c>
    </row>
    <row r="53" spans="4:96" ht="13.5">
      <c r="D53" s="238"/>
      <c r="E53" s="236" t="s">
        <v>802</v>
      </c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6" t="s">
        <v>803</v>
      </c>
      <c r="V53" s="238"/>
      <c r="W53" s="236" t="s">
        <v>804</v>
      </c>
      <c r="X53" s="238"/>
      <c r="Y53" s="238"/>
      <c r="Z53" s="238"/>
      <c r="AA53" s="238"/>
      <c r="AB53" s="238"/>
      <c r="AC53" s="238"/>
      <c r="AD53" s="238"/>
      <c r="AE53" s="238"/>
      <c r="AF53" s="238"/>
      <c r="AG53" s="238"/>
      <c r="AH53" s="238"/>
      <c r="AI53" s="238"/>
      <c r="AJ53" s="238"/>
      <c r="AK53" s="238"/>
      <c r="AL53" s="238"/>
      <c r="AN53" s="239">
        <v>43</v>
      </c>
      <c r="AO53" s="239" t="str">
        <f>LEFT(HOME!$G$4)</f>
        <v>H</v>
      </c>
      <c r="AP53" s="239" t="str">
        <f>LEFT(HOME!$G$5,1)</f>
        <v>K</v>
      </c>
      <c r="AQ53" s="239" t="str">
        <f>LEFT(HOME!$G$6,1)</f>
        <v>M</v>
      </c>
      <c r="AR53" s="239" t="str">
        <f>HOME!$G$8</f>
        <v>2016-17</v>
      </c>
      <c r="AS53" s="239" t="str">
        <f>HOME!$G$9</f>
        <v>VIII B</v>
      </c>
      <c r="AT53" s="239">
        <f>'STUDENT PROFILE'!D49</f>
        <v>2763</v>
      </c>
      <c r="AU53" s="239">
        <f>'STUDENT PROFILE'!A49</f>
        <v>43</v>
      </c>
      <c r="AV53" s="239" t="str">
        <f t="shared" si="0"/>
        <v>HKM2016-17VIII B</v>
      </c>
      <c r="AW53" s="239" t="str">
        <f>'STUDENT PROFILE'!B49</f>
        <v>K</v>
      </c>
      <c r="AX53" s="239" t="str">
        <f t="shared" si="1"/>
        <v>HKM2016-17VIII BK2763</v>
      </c>
      <c r="AY53" s="239" t="str">
        <f t="shared" si="2"/>
        <v>HKM2016-17VIII BK2763K43</v>
      </c>
      <c r="BJ53" s="242"/>
      <c r="BK53" s="242"/>
      <c r="BL53" s="242"/>
      <c r="BM53" s="242"/>
      <c r="BN53" s="242"/>
      <c r="BO53" s="242"/>
      <c r="BP53" s="242"/>
      <c r="BQ53" s="242"/>
      <c r="BR53" s="242"/>
      <c r="BS53" s="242"/>
      <c r="BT53" s="242"/>
      <c r="BU53" s="242"/>
      <c r="BV53" s="242"/>
      <c r="BW53" s="242"/>
      <c r="BX53" s="242"/>
      <c r="BY53" s="242"/>
      <c r="BZ53" s="242"/>
      <c r="CA53" s="242"/>
      <c r="CB53" s="242"/>
      <c r="CC53" s="242"/>
      <c r="CD53" s="242"/>
      <c r="CE53" s="242"/>
      <c r="CF53" s="242"/>
      <c r="CG53" s="242"/>
      <c r="CH53" s="242"/>
      <c r="CI53" s="242"/>
      <c r="CJ53" s="242"/>
      <c r="CK53" s="242"/>
      <c r="CL53" s="242"/>
      <c r="CM53" s="242"/>
      <c r="CN53" s="242"/>
      <c r="CO53" s="242"/>
      <c r="CP53" s="242"/>
      <c r="CQ53" s="242"/>
      <c r="CR53" s="242"/>
    </row>
    <row r="54" spans="4:96" ht="13.5">
      <c r="D54" s="238"/>
      <c r="E54" s="236" t="s">
        <v>805</v>
      </c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6" t="s">
        <v>806</v>
      </c>
      <c r="V54" s="238"/>
      <c r="W54" s="236" t="s">
        <v>807</v>
      </c>
      <c r="X54" s="238"/>
      <c r="Y54" s="238"/>
      <c r="Z54" s="238"/>
      <c r="AA54" s="238"/>
      <c r="AB54" s="238"/>
      <c r="AC54" s="238"/>
      <c r="AD54" s="238"/>
      <c r="AE54" s="238"/>
      <c r="AF54" s="238"/>
      <c r="AG54" s="238"/>
      <c r="AH54" s="238"/>
      <c r="AI54" s="238"/>
      <c r="AJ54" s="238"/>
      <c r="AK54" s="238"/>
      <c r="AL54" s="238"/>
      <c r="AN54" s="239">
        <v>44</v>
      </c>
      <c r="AO54" s="239" t="str">
        <f>LEFT(HOME!$G$4)</f>
        <v>H</v>
      </c>
      <c r="AP54" s="239" t="str">
        <f>LEFT(HOME!$G$5,1)</f>
        <v>K</v>
      </c>
      <c r="AQ54" s="239" t="str">
        <f>LEFT(HOME!$G$6,1)</f>
        <v>M</v>
      </c>
      <c r="AR54" s="239" t="str">
        <f>HOME!$G$8</f>
        <v>2016-17</v>
      </c>
      <c r="AS54" s="239" t="str">
        <f>HOME!$G$9</f>
        <v>VIII B</v>
      </c>
      <c r="AT54" s="239">
        <f>'STUDENT PROFILE'!D50</f>
        <v>2765</v>
      </c>
      <c r="AU54" s="239">
        <f>'STUDENT PROFILE'!A50</f>
        <v>44</v>
      </c>
      <c r="AV54" s="239" t="str">
        <f t="shared" si="0"/>
        <v>HKM2016-17VIII B</v>
      </c>
      <c r="AW54" s="239" t="str">
        <f>'STUDENT PROFILE'!B50</f>
        <v>M</v>
      </c>
      <c r="AX54" s="239" t="str">
        <f t="shared" si="1"/>
        <v>HKM2016-17VIII BM2765</v>
      </c>
      <c r="AY54" s="239" t="str">
        <f t="shared" si="2"/>
        <v>HKM2016-17VIII BM2765M44</v>
      </c>
    </row>
    <row r="55" spans="4:96" ht="13.5">
      <c r="D55" s="238"/>
      <c r="E55" s="236" t="s">
        <v>808</v>
      </c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6" t="s">
        <v>809</v>
      </c>
      <c r="V55" s="238"/>
      <c r="W55" s="238"/>
      <c r="X55" s="238"/>
      <c r="Y55" s="238"/>
      <c r="Z55" s="238"/>
      <c r="AA55" s="238"/>
      <c r="AB55" s="238"/>
      <c r="AC55" s="238"/>
      <c r="AD55" s="238"/>
      <c r="AE55" s="238"/>
      <c r="AF55" s="238"/>
      <c r="AG55" s="238"/>
      <c r="AH55" s="238"/>
      <c r="AI55" s="238"/>
      <c r="AJ55" s="238"/>
      <c r="AK55" s="238"/>
      <c r="AL55" s="238"/>
      <c r="AN55" s="239">
        <v>45</v>
      </c>
      <c r="AO55" s="239" t="str">
        <f>LEFT(HOME!$G$4)</f>
        <v>H</v>
      </c>
      <c r="AP55" s="239" t="str">
        <f>LEFT(HOME!$G$5,1)</f>
        <v>K</v>
      </c>
      <c r="AQ55" s="239" t="str">
        <f>LEFT(HOME!$G$6,1)</f>
        <v>M</v>
      </c>
      <c r="AR55" s="239" t="str">
        <f>HOME!$G$8</f>
        <v>2016-17</v>
      </c>
      <c r="AS55" s="239" t="str">
        <f>HOME!$G$9</f>
        <v>VIII B</v>
      </c>
      <c r="AT55" s="239">
        <f>'STUDENT PROFILE'!D51</f>
        <v>2767</v>
      </c>
      <c r="AU55" s="239">
        <f>'STUDENT PROFILE'!A51</f>
        <v>45</v>
      </c>
      <c r="AV55" s="239" t="str">
        <f t="shared" si="0"/>
        <v>HKM2016-17VIII B</v>
      </c>
      <c r="AW55" s="239" t="str">
        <f>'STUDENT PROFILE'!B51</f>
        <v>M</v>
      </c>
      <c r="AX55" s="239" t="str">
        <f t="shared" si="1"/>
        <v>HKM2016-17VIII BM2767</v>
      </c>
      <c r="AY55" s="239" t="str">
        <f t="shared" si="2"/>
        <v>HKM2016-17VIII BM2767M45</v>
      </c>
    </row>
    <row r="56" spans="4:96" ht="13.5">
      <c r="D56" s="238"/>
      <c r="E56" s="236" t="s">
        <v>810</v>
      </c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6" t="s">
        <v>811</v>
      </c>
      <c r="V56" s="238"/>
      <c r="W56" s="238"/>
      <c r="X56" s="238"/>
      <c r="Y56" s="238"/>
      <c r="Z56" s="238"/>
      <c r="AA56" s="238"/>
      <c r="AB56" s="238"/>
      <c r="AC56" s="238"/>
      <c r="AD56" s="238"/>
      <c r="AE56" s="238"/>
      <c r="AF56" s="238"/>
      <c r="AG56" s="238"/>
      <c r="AH56" s="238"/>
      <c r="AI56" s="238"/>
      <c r="AJ56" s="238"/>
      <c r="AK56" s="238"/>
      <c r="AL56" s="238"/>
      <c r="AN56" s="239">
        <v>46</v>
      </c>
      <c r="AO56" s="239" t="str">
        <f>LEFT(HOME!$G$4)</f>
        <v>H</v>
      </c>
      <c r="AP56" s="239" t="str">
        <f>LEFT(HOME!$G$5,1)</f>
        <v>K</v>
      </c>
      <c r="AQ56" s="239" t="str">
        <f>LEFT(HOME!$G$6,1)</f>
        <v>M</v>
      </c>
      <c r="AR56" s="239" t="str">
        <f>HOME!$G$8</f>
        <v>2016-17</v>
      </c>
      <c r="AS56" s="239" t="str">
        <f>HOME!$G$9</f>
        <v>VIII B</v>
      </c>
      <c r="AT56" s="239">
        <f>'STUDENT PROFILE'!D52</f>
        <v>2768</v>
      </c>
      <c r="AU56" s="239">
        <f>'STUDENT PROFILE'!A52</f>
        <v>46</v>
      </c>
      <c r="AV56" s="239" t="str">
        <f t="shared" si="0"/>
        <v>HKM2016-17VIII B</v>
      </c>
      <c r="AW56" s="239" t="str">
        <f>'STUDENT PROFILE'!B52</f>
        <v>F</v>
      </c>
      <c r="AX56" s="239" t="str">
        <f t="shared" si="1"/>
        <v>HKM2016-17VIII BF2768</v>
      </c>
      <c r="AY56" s="239" t="str">
        <f t="shared" si="2"/>
        <v>HKM2016-17VIII BF2768F46</v>
      </c>
    </row>
    <row r="57" spans="4:96" ht="13.5">
      <c r="D57" s="238"/>
      <c r="E57" s="236" t="s">
        <v>812</v>
      </c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6" t="s">
        <v>813</v>
      </c>
      <c r="V57" s="238"/>
      <c r="W57" s="238"/>
      <c r="X57" s="238"/>
      <c r="Y57" s="238"/>
      <c r="Z57" s="238"/>
      <c r="AA57" s="238"/>
      <c r="AB57" s="238"/>
      <c r="AC57" s="238"/>
      <c r="AD57" s="238"/>
      <c r="AE57" s="238"/>
      <c r="AF57" s="238"/>
      <c r="AG57" s="238"/>
      <c r="AH57" s="238"/>
      <c r="AI57" s="238"/>
      <c r="AJ57" s="238"/>
      <c r="AK57" s="238"/>
      <c r="AL57" s="238"/>
      <c r="AN57" s="239">
        <v>47</v>
      </c>
      <c r="AO57" s="239" t="str">
        <f>LEFT(HOME!$G$4)</f>
        <v>H</v>
      </c>
      <c r="AP57" s="239" t="str">
        <f>LEFT(HOME!$G$5,1)</f>
        <v>K</v>
      </c>
      <c r="AQ57" s="239" t="str">
        <f>LEFT(HOME!$G$6,1)</f>
        <v>M</v>
      </c>
      <c r="AR57" s="239" t="str">
        <f>HOME!$G$8</f>
        <v>2016-17</v>
      </c>
      <c r="AS57" s="239" t="str">
        <f>HOME!$G$9</f>
        <v>VIII B</v>
      </c>
      <c r="AT57" s="239">
        <f>'STUDENT PROFILE'!D53</f>
        <v>2769</v>
      </c>
      <c r="AU57" s="239">
        <f>'STUDENT PROFILE'!A53</f>
        <v>47</v>
      </c>
      <c r="AV57" s="239" t="str">
        <f t="shared" si="0"/>
        <v>HKM2016-17VIII B</v>
      </c>
      <c r="AW57" s="239" t="str">
        <f>'STUDENT PROFILE'!B53</f>
        <v>I</v>
      </c>
      <c r="AX57" s="239" t="str">
        <f t="shared" si="1"/>
        <v>HKM2016-17VIII BI2769</v>
      </c>
      <c r="AY57" s="239" t="str">
        <f t="shared" si="2"/>
        <v>HKM2016-17VIII BI2769I47</v>
      </c>
    </row>
    <row r="58" spans="4:96" ht="13.5">
      <c r="D58" s="238"/>
      <c r="E58" s="236" t="s">
        <v>814</v>
      </c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6" t="s">
        <v>815</v>
      </c>
      <c r="V58" s="238"/>
      <c r="W58" s="238"/>
      <c r="X58" s="238"/>
      <c r="Y58" s="238"/>
      <c r="Z58" s="238"/>
      <c r="AA58" s="238"/>
      <c r="AB58" s="238"/>
      <c r="AC58" s="238"/>
      <c r="AD58" s="238"/>
      <c r="AE58" s="238"/>
      <c r="AF58" s="238"/>
      <c r="AG58" s="238"/>
      <c r="AH58" s="238"/>
      <c r="AI58" s="238"/>
      <c r="AJ58" s="238"/>
      <c r="AK58" s="238"/>
      <c r="AL58" s="238"/>
      <c r="AN58" s="239">
        <v>48</v>
      </c>
      <c r="AO58" s="239" t="str">
        <f>LEFT(HOME!$G$4)</f>
        <v>H</v>
      </c>
      <c r="AP58" s="239" t="str">
        <f>LEFT(HOME!$G$5,1)</f>
        <v>K</v>
      </c>
      <c r="AQ58" s="239" t="str">
        <f>LEFT(HOME!$G$6,1)</f>
        <v>M</v>
      </c>
      <c r="AR58" s="239" t="str">
        <f>HOME!$G$8</f>
        <v>2016-17</v>
      </c>
      <c r="AS58" s="239" t="str">
        <f>HOME!$G$9</f>
        <v>VIII B</v>
      </c>
      <c r="AT58" s="239">
        <f>'STUDENT PROFILE'!D54</f>
        <v>2770</v>
      </c>
      <c r="AU58" s="239">
        <f>'STUDENT PROFILE'!A54</f>
        <v>48</v>
      </c>
      <c r="AV58" s="239" t="str">
        <f t="shared" si="0"/>
        <v>HKM2016-17VIII B</v>
      </c>
      <c r="AW58" s="239" t="str">
        <f>'STUDENT PROFILE'!B54</f>
        <v>J</v>
      </c>
      <c r="AX58" s="239" t="str">
        <f t="shared" si="1"/>
        <v>HKM2016-17VIII BJ2770</v>
      </c>
      <c r="AY58" s="239" t="str">
        <f t="shared" si="2"/>
        <v>HKM2016-17VIII BJ2770J48</v>
      </c>
    </row>
    <row r="59" spans="4:96" ht="13.5">
      <c r="D59" s="238"/>
      <c r="E59" s="236" t="s">
        <v>816</v>
      </c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6" t="s">
        <v>817</v>
      </c>
      <c r="V59" s="238"/>
      <c r="W59" s="238"/>
      <c r="X59" s="238"/>
      <c r="Y59" s="238"/>
      <c r="Z59" s="238"/>
      <c r="AA59" s="238"/>
      <c r="AB59" s="238"/>
      <c r="AC59" s="238"/>
      <c r="AD59" s="238"/>
      <c r="AE59" s="238"/>
      <c r="AF59" s="238"/>
      <c r="AG59" s="238"/>
      <c r="AH59" s="238"/>
      <c r="AI59" s="238"/>
      <c r="AJ59" s="238"/>
      <c r="AK59" s="238"/>
      <c r="AL59" s="238"/>
      <c r="AN59" s="239">
        <v>49</v>
      </c>
      <c r="AO59" s="239" t="str">
        <f>LEFT(HOME!$G$4)</f>
        <v>H</v>
      </c>
      <c r="AP59" s="239" t="str">
        <f>LEFT(HOME!$G$5,1)</f>
        <v>K</v>
      </c>
      <c r="AQ59" s="239" t="str">
        <f>LEFT(HOME!$G$6,1)</f>
        <v>M</v>
      </c>
      <c r="AR59" s="239" t="str">
        <f>HOME!$G$8</f>
        <v>2016-17</v>
      </c>
      <c r="AS59" s="239" t="str">
        <f>HOME!$G$9</f>
        <v>VIII B</v>
      </c>
      <c r="AT59" s="239">
        <f>'STUDENT PROFILE'!D55</f>
        <v>2772</v>
      </c>
      <c r="AU59" s="239">
        <f>'STUDENT PROFILE'!A55</f>
        <v>49</v>
      </c>
      <c r="AV59" s="239" t="str">
        <f t="shared" si="0"/>
        <v>HKM2016-17VIII B</v>
      </c>
      <c r="AW59" s="239" t="str">
        <f>'STUDENT PROFILE'!B55</f>
        <v>I</v>
      </c>
      <c r="AX59" s="239" t="str">
        <f t="shared" si="1"/>
        <v>HKM2016-17VIII BI2772</v>
      </c>
      <c r="AY59" s="239" t="str">
        <f t="shared" si="2"/>
        <v>HKM2016-17VIII BI2772I49</v>
      </c>
    </row>
    <row r="60" spans="4:96">
      <c r="AN60" s="239">
        <v>50</v>
      </c>
      <c r="AO60" s="239" t="str">
        <f>LEFT(HOME!$G$4)</f>
        <v>H</v>
      </c>
      <c r="AP60" s="239" t="str">
        <f>LEFT(HOME!$G$5,1)</f>
        <v>K</v>
      </c>
      <c r="AQ60" s="239" t="str">
        <f>LEFT(HOME!$G$6,1)</f>
        <v>M</v>
      </c>
      <c r="AR60" s="239" t="str">
        <f>HOME!$G$8</f>
        <v>2016-17</v>
      </c>
      <c r="AS60" s="239" t="str">
        <f>HOME!$G$9</f>
        <v>VIII B</v>
      </c>
      <c r="AT60" s="239">
        <f>'STUDENT PROFILE'!D56</f>
        <v>2773</v>
      </c>
      <c r="AU60" s="239">
        <f>'STUDENT PROFILE'!A56</f>
        <v>50</v>
      </c>
      <c r="AV60" s="239" t="str">
        <f t="shared" si="0"/>
        <v>HKM2016-17VIII B</v>
      </c>
      <c r="AW60" s="239" t="str">
        <f>'STUDENT PROFILE'!B56</f>
        <v>J</v>
      </c>
      <c r="AX60" s="239" t="str">
        <f t="shared" si="1"/>
        <v>HKM2016-17VIII BJ2773</v>
      </c>
      <c r="AY60" s="239" t="str">
        <f t="shared" si="2"/>
        <v>HKM2016-17VIII BJ2773J50</v>
      </c>
    </row>
  </sheetData>
  <mergeCells count="9">
    <mergeCell ref="BX1:CD1"/>
    <mergeCell ref="CE1:CK1"/>
    <mergeCell ref="CL1:CR1"/>
    <mergeCell ref="BC1:BI1"/>
    <mergeCell ref="AZ1:AZ2"/>
    <mergeCell ref="BA1:BA2"/>
    <mergeCell ref="BB1:BB2"/>
    <mergeCell ref="BJ1:BP1"/>
    <mergeCell ref="BQ1:BW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50"/>
  </sheetPr>
  <dimension ref="A1:EQ58"/>
  <sheetViews>
    <sheetView topLeftCell="B1" zoomScale="84" zoomScaleNormal="84" zoomScaleSheetLayoutView="40" workbookViewId="0">
      <pane xSplit="6" ySplit="2" topLeftCell="DY35" activePane="bottomRight" state="frozen"/>
      <selection activeCell="BC1" sqref="BC1"/>
      <selection pane="topRight" activeCell="BC1" sqref="BC1"/>
      <selection pane="bottomLeft" activeCell="BC1" sqref="BC1"/>
      <selection pane="bottomRight" activeCell="EM37" sqref="EM37"/>
    </sheetView>
  </sheetViews>
  <sheetFormatPr defaultRowHeight="12.75"/>
  <cols>
    <col min="1" max="5" width="12.7109375" style="99" customWidth="1"/>
    <col min="6" max="6" width="16.28515625" customWidth="1"/>
    <col min="7" max="7" width="13.42578125" style="99" customWidth="1"/>
    <col min="8" max="16" width="5.140625" customWidth="1"/>
    <col min="17" max="17" width="6.140625" customWidth="1"/>
    <col min="18" max="23" width="5.140625" customWidth="1"/>
    <col min="24" max="25" width="5.140625" style="99" customWidth="1"/>
    <col min="26" max="26" width="6.85546875" style="99" customWidth="1"/>
    <col min="27" max="27" width="3" customWidth="1"/>
    <col min="28" max="46" width="5.140625" style="99" customWidth="1"/>
    <col min="47" max="47" width="2.7109375" customWidth="1"/>
    <col min="48" max="48" width="8.140625" style="99" customWidth="1"/>
    <col min="49" max="65" width="5.140625" style="99" customWidth="1"/>
    <col min="66" max="66" width="6.5703125" style="99" customWidth="1"/>
    <col min="67" max="67" width="3.140625" customWidth="1"/>
    <col min="68" max="86" width="5.140625" style="99" customWidth="1"/>
    <col min="87" max="87" width="3.140625" customWidth="1"/>
    <col min="88" max="106" width="5.140625" style="99" customWidth="1"/>
    <col min="107" max="107" width="3.7109375" customWidth="1"/>
    <col min="108" max="126" width="5.140625" style="99" customWidth="1"/>
    <col min="127" max="127" width="3.85546875" customWidth="1"/>
    <col min="128" max="146" width="5.140625" style="99" customWidth="1"/>
    <col min="147" max="147" width="2.28515625" customWidth="1"/>
  </cols>
  <sheetData>
    <row r="1" spans="1:147" s="99" customFormat="1" ht="21.95" customHeight="1">
      <c r="A1" s="863" t="s">
        <v>941</v>
      </c>
      <c r="B1" s="863"/>
      <c r="C1" s="863"/>
      <c r="D1" s="863"/>
      <c r="E1" s="863"/>
      <c r="F1" s="863"/>
      <c r="G1" s="864"/>
      <c r="H1" s="865" t="str">
        <f>'MARK LIST'!E7</f>
        <v>FA 1</v>
      </c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  <c r="T1" s="866"/>
      <c r="U1" s="866"/>
      <c r="V1" s="866"/>
      <c r="W1" s="866"/>
      <c r="X1" s="866"/>
      <c r="Y1" s="866"/>
      <c r="Z1" s="866"/>
      <c r="AA1" s="866"/>
      <c r="AB1" s="884" t="str">
        <f>'MARK LIST'!S7</f>
        <v>FA 2</v>
      </c>
      <c r="AC1" s="884"/>
      <c r="AD1" s="884"/>
      <c r="AE1" s="884"/>
      <c r="AF1" s="884"/>
      <c r="AG1" s="884"/>
      <c r="AH1" s="884"/>
      <c r="AI1" s="884"/>
      <c r="AJ1" s="884"/>
      <c r="AK1" s="884"/>
      <c r="AL1" s="884"/>
      <c r="AM1" s="884"/>
      <c r="AN1" s="884"/>
      <c r="AO1" s="884"/>
      <c r="AP1" s="884"/>
      <c r="AQ1" s="884"/>
      <c r="AR1" s="884"/>
      <c r="AS1" s="884"/>
      <c r="AT1" s="884"/>
      <c r="AU1" s="878"/>
      <c r="AV1" s="884" t="str">
        <f>'MARK LIST'!AG7</f>
        <v>SA 1</v>
      </c>
      <c r="AW1" s="884"/>
      <c r="AX1" s="884"/>
      <c r="AY1" s="884"/>
      <c r="AZ1" s="884"/>
      <c r="BA1" s="884"/>
      <c r="BB1" s="884"/>
      <c r="BC1" s="884"/>
      <c r="BD1" s="884"/>
      <c r="BE1" s="884"/>
      <c r="BF1" s="884"/>
      <c r="BG1" s="884"/>
      <c r="BH1" s="884"/>
      <c r="BI1" s="884"/>
      <c r="BJ1" s="884"/>
      <c r="BK1" s="884"/>
      <c r="BL1" s="884"/>
      <c r="BM1" s="884"/>
      <c r="BN1" s="884"/>
      <c r="BO1" s="867"/>
      <c r="BP1" s="884" t="str">
        <f>'MARK LIST'!AU7</f>
        <v>FA 3</v>
      </c>
      <c r="BQ1" s="884"/>
      <c r="BR1" s="884"/>
      <c r="BS1" s="884"/>
      <c r="BT1" s="884"/>
      <c r="BU1" s="884"/>
      <c r="BV1" s="884"/>
      <c r="BW1" s="884"/>
      <c r="BX1" s="884"/>
      <c r="BY1" s="884"/>
      <c r="BZ1" s="884"/>
      <c r="CA1" s="884"/>
      <c r="CB1" s="884"/>
      <c r="CC1" s="884"/>
      <c r="CD1" s="884"/>
      <c r="CE1" s="884"/>
      <c r="CF1" s="884"/>
      <c r="CG1" s="884"/>
      <c r="CH1" s="884"/>
      <c r="CI1" s="108"/>
      <c r="CJ1" s="866" t="str">
        <f>'MARK LIST'!BI7</f>
        <v>FA 4</v>
      </c>
      <c r="CK1" s="866"/>
      <c r="CL1" s="866"/>
      <c r="CM1" s="866"/>
      <c r="CN1" s="866"/>
      <c r="CO1" s="866"/>
      <c r="CP1" s="866"/>
      <c r="CQ1" s="866"/>
      <c r="CR1" s="866"/>
      <c r="CS1" s="866"/>
      <c r="CT1" s="866"/>
      <c r="CU1" s="866"/>
      <c r="CV1" s="866"/>
      <c r="CW1" s="866"/>
      <c r="CX1" s="866"/>
      <c r="CY1" s="866"/>
      <c r="CZ1" s="866"/>
      <c r="DA1" s="866"/>
      <c r="DB1" s="866"/>
      <c r="DC1" s="108"/>
      <c r="DD1" s="866" t="str">
        <f>'MARK LIST'!BW7</f>
        <v>SA 2</v>
      </c>
      <c r="DE1" s="866"/>
      <c r="DF1" s="866"/>
      <c r="DG1" s="866"/>
      <c r="DH1" s="866"/>
      <c r="DI1" s="866"/>
      <c r="DJ1" s="866"/>
      <c r="DK1" s="866"/>
      <c r="DL1" s="866"/>
      <c r="DM1" s="866"/>
      <c r="DN1" s="866"/>
      <c r="DO1" s="866"/>
      <c r="DP1" s="866"/>
      <c r="DQ1" s="866"/>
      <c r="DR1" s="866"/>
      <c r="DS1" s="866"/>
      <c r="DT1" s="866"/>
      <c r="DU1" s="866"/>
      <c r="DV1" s="866"/>
      <c r="DW1" s="108"/>
      <c r="DX1" s="866" t="str">
        <f>'MARK LIST'!CI5</f>
        <v>CONSOLIDATION</v>
      </c>
      <c r="DY1" s="866"/>
      <c r="DZ1" s="866"/>
      <c r="EA1" s="866"/>
      <c r="EB1" s="866"/>
      <c r="EC1" s="866"/>
      <c r="ED1" s="866"/>
      <c r="EE1" s="866"/>
      <c r="EF1" s="866"/>
      <c r="EG1" s="866"/>
      <c r="EH1" s="866"/>
      <c r="EI1" s="866"/>
      <c r="EJ1" s="866"/>
      <c r="EK1" s="866"/>
      <c r="EL1" s="866"/>
      <c r="EM1" s="866"/>
      <c r="EN1" s="866"/>
      <c r="EO1" s="866"/>
      <c r="EP1" s="866"/>
      <c r="EQ1" s="862"/>
    </row>
    <row r="2" spans="1:147" s="85" customFormat="1" ht="21.95" customHeight="1">
      <c r="A2" s="897" t="s">
        <v>53</v>
      </c>
      <c r="B2" s="897" t="s">
        <v>216</v>
      </c>
      <c r="C2" s="897" t="s">
        <v>920</v>
      </c>
      <c r="D2" s="897" t="s">
        <v>52</v>
      </c>
      <c r="E2" s="897" t="s">
        <v>834</v>
      </c>
      <c r="F2" s="897" t="s">
        <v>188</v>
      </c>
      <c r="G2" s="897" t="s">
        <v>923</v>
      </c>
      <c r="H2" s="888" t="s">
        <v>77</v>
      </c>
      <c r="I2" s="889"/>
      <c r="J2" s="889"/>
      <c r="K2" s="889"/>
      <c r="L2" s="889"/>
      <c r="M2" s="889"/>
      <c r="N2" s="889"/>
      <c r="O2" s="889"/>
      <c r="P2" s="889"/>
      <c r="Q2" s="889"/>
      <c r="R2" s="889"/>
      <c r="S2" s="889"/>
      <c r="T2" s="889"/>
      <c r="U2" s="889"/>
      <c r="V2" s="889"/>
      <c r="W2" s="889"/>
      <c r="X2" s="889"/>
      <c r="Y2" s="889"/>
      <c r="Z2" s="889"/>
      <c r="AA2" s="874"/>
      <c r="AB2" s="885" t="s">
        <v>77</v>
      </c>
      <c r="AC2" s="885"/>
      <c r="AD2" s="885"/>
      <c r="AE2" s="885"/>
      <c r="AF2" s="885"/>
      <c r="AG2" s="885"/>
      <c r="AH2" s="885"/>
      <c r="AI2" s="885"/>
      <c r="AJ2" s="885"/>
      <c r="AK2" s="885"/>
      <c r="AL2" s="885"/>
      <c r="AM2" s="885"/>
      <c r="AN2" s="885"/>
      <c r="AO2" s="885"/>
      <c r="AP2" s="885"/>
      <c r="AQ2" s="885"/>
      <c r="AR2" s="885"/>
      <c r="AS2" s="885"/>
      <c r="AT2" s="885"/>
      <c r="AU2" s="878"/>
      <c r="AV2" s="885" t="s">
        <v>77</v>
      </c>
      <c r="AW2" s="885"/>
      <c r="AX2" s="885"/>
      <c r="AY2" s="885"/>
      <c r="AZ2" s="885"/>
      <c r="BA2" s="885"/>
      <c r="BB2" s="885"/>
      <c r="BC2" s="885"/>
      <c r="BD2" s="885"/>
      <c r="BE2" s="885"/>
      <c r="BF2" s="885"/>
      <c r="BG2" s="885"/>
      <c r="BH2" s="885"/>
      <c r="BI2" s="885"/>
      <c r="BJ2" s="885"/>
      <c r="BK2" s="885"/>
      <c r="BL2" s="885"/>
      <c r="BM2" s="885"/>
      <c r="BN2" s="885"/>
      <c r="BO2" s="867"/>
      <c r="BP2" s="885" t="s">
        <v>77</v>
      </c>
      <c r="BQ2" s="885"/>
      <c r="BR2" s="885"/>
      <c r="BS2" s="885"/>
      <c r="BT2" s="885"/>
      <c r="BU2" s="885"/>
      <c r="BV2" s="885"/>
      <c r="BW2" s="885"/>
      <c r="BX2" s="885"/>
      <c r="BY2" s="885"/>
      <c r="BZ2" s="885"/>
      <c r="CA2" s="885"/>
      <c r="CB2" s="885"/>
      <c r="CC2" s="885"/>
      <c r="CD2" s="885"/>
      <c r="CE2" s="885"/>
      <c r="CF2" s="885"/>
      <c r="CG2" s="885"/>
      <c r="CH2" s="885"/>
      <c r="CI2" s="871"/>
      <c r="CJ2" s="888" t="s">
        <v>77</v>
      </c>
      <c r="CK2" s="889"/>
      <c r="CL2" s="889"/>
      <c r="CM2" s="889"/>
      <c r="CN2" s="889"/>
      <c r="CO2" s="889"/>
      <c r="CP2" s="889"/>
      <c r="CQ2" s="889"/>
      <c r="CR2" s="889"/>
      <c r="CS2" s="889"/>
      <c r="CT2" s="889"/>
      <c r="CU2" s="889"/>
      <c r="CV2" s="889"/>
      <c r="CW2" s="889"/>
      <c r="CX2" s="889"/>
      <c r="CY2" s="889"/>
      <c r="CZ2" s="889"/>
      <c r="DA2" s="889"/>
      <c r="DB2" s="889"/>
      <c r="DC2" s="862"/>
      <c r="DD2" s="888" t="s">
        <v>77</v>
      </c>
      <c r="DE2" s="889"/>
      <c r="DF2" s="889"/>
      <c r="DG2" s="889"/>
      <c r="DH2" s="889"/>
      <c r="DI2" s="889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68"/>
      <c r="DX2" s="888" t="s">
        <v>77</v>
      </c>
      <c r="DY2" s="889"/>
      <c r="DZ2" s="889"/>
      <c r="EA2" s="889"/>
      <c r="EB2" s="889"/>
      <c r="EC2" s="889"/>
      <c r="ED2" s="889"/>
      <c r="EE2" s="889"/>
      <c r="EF2" s="889"/>
      <c r="EG2" s="889"/>
      <c r="EH2" s="889"/>
      <c r="EI2" s="889"/>
      <c r="EJ2" s="889"/>
      <c r="EK2" s="889"/>
      <c r="EL2" s="889"/>
      <c r="EM2" s="889"/>
      <c r="EN2" s="889"/>
      <c r="EO2" s="889"/>
      <c r="EP2" s="889"/>
      <c r="EQ2" s="862"/>
    </row>
    <row r="3" spans="1:147" ht="21.95" customHeight="1">
      <c r="A3" s="897"/>
      <c r="B3" s="897"/>
      <c r="C3" s="897"/>
      <c r="D3" s="897"/>
      <c r="E3" s="897"/>
      <c r="F3" s="897"/>
      <c r="G3" s="897"/>
      <c r="H3" s="886" t="s">
        <v>910</v>
      </c>
      <c r="I3" s="887"/>
      <c r="J3" s="887"/>
      <c r="K3" s="887"/>
      <c r="L3" s="887"/>
      <c r="M3" s="887"/>
      <c r="N3" s="887"/>
      <c r="O3" s="887"/>
      <c r="P3" s="886" t="s">
        <v>873</v>
      </c>
      <c r="Q3" s="886"/>
      <c r="R3" s="886"/>
      <c r="S3" s="886"/>
      <c r="T3" s="886"/>
      <c r="U3" s="886"/>
      <c r="V3" s="886"/>
      <c r="W3" s="886"/>
      <c r="X3" s="102"/>
      <c r="Y3" s="102"/>
      <c r="Z3" s="102"/>
      <c r="AA3" s="868"/>
      <c r="AB3" s="876" t="s">
        <v>910</v>
      </c>
      <c r="AC3" s="877"/>
      <c r="AD3" s="877"/>
      <c r="AE3" s="877"/>
      <c r="AF3" s="877"/>
      <c r="AG3" s="877"/>
      <c r="AH3" s="877"/>
      <c r="AI3" s="877"/>
      <c r="AJ3" s="876" t="s">
        <v>873</v>
      </c>
      <c r="AK3" s="876"/>
      <c r="AL3" s="876"/>
      <c r="AM3" s="876"/>
      <c r="AN3" s="876"/>
      <c r="AO3" s="876"/>
      <c r="AP3" s="876"/>
      <c r="AQ3" s="876"/>
      <c r="AR3" s="102"/>
      <c r="AS3" s="102"/>
      <c r="AT3" s="102"/>
      <c r="AU3" s="878"/>
      <c r="AV3" s="886" t="s">
        <v>910</v>
      </c>
      <c r="AW3" s="887"/>
      <c r="AX3" s="887"/>
      <c r="AY3" s="887"/>
      <c r="AZ3" s="887"/>
      <c r="BA3" s="887"/>
      <c r="BB3" s="887"/>
      <c r="BC3" s="887"/>
      <c r="BD3" s="886" t="s">
        <v>873</v>
      </c>
      <c r="BE3" s="886"/>
      <c r="BF3" s="886"/>
      <c r="BG3" s="886"/>
      <c r="BH3" s="886"/>
      <c r="BI3" s="886"/>
      <c r="BJ3" s="886"/>
      <c r="BK3" s="886"/>
      <c r="BL3" s="908"/>
      <c r="BM3" s="909"/>
      <c r="BN3" s="910"/>
      <c r="BO3" s="867"/>
      <c r="BP3" s="886" t="s">
        <v>910</v>
      </c>
      <c r="BQ3" s="887"/>
      <c r="BR3" s="887"/>
      <c r="BS3" s="887"/>
      <c r="BT3" s="887"/>
      <c r="BU3" s="887"/>
      <c r="BV3" s="887"/>
      <c r="BW3" s="887"/>
      <c r="BX3" s="886" t="s">
        <v>873</v>
      </c>
      <c r="BY3" s="886"/>
      <c r="BZ3" s="886"/>
      <c r="CA3" s="886"/>
      <c r="CB3" s="886"/>
      <c r="CC3" s="886"/>
      <c r="CD3" s="886"/>
      <c r="CE3" s="886"/>
      <c r="CF3" s="105"/>
      <c r="CG3" s="105"/>
      <c r="CH3" s="105"/>
      <c r="CI3" s="871"/>
      <c r="CJ3" s="886" t="s">
        <v>910</v>
      </c>
      <c r="CK3" s="887"/>
      <c r="CL3" s="887"/>
      <c r="CM3" s="887"/>
      <c r="CN3" s="887"/>
      <c r="CO3" s="887"/>
      <c r="CP3" s="887"/>
      <c r="CQ3" s="887"/>
      <c r="CR3" s="886" t="s">
        <v>873</v>
      </c>
      <c r="CS3" s="886"/>
      <c r="CT3" s="886"/>
      <c r="CU3" s="886"/>
      <c r="CV3" s="886"/>
      <c r="CW3" s="886"/>
      <c r="CX3" s="886"/>
      <c r="CY3" s="886"/>
      <c r="CZ3" s="102"/>
      <c r="DA3" s="102"/>
      <c r="DB3" s="102"/>
      <c r="DC3" s="862"/>
      <c r="DD3" s="886" t="s">
        <v>910</v>
      </c>
      <c r="DE3" s="887"/>
      <c r="DF3" s="887"/>
      <c r="DG3" s="887"/>
      <c r="DH3" s="887"/>
      <c r="DI3" s="887"/>
      <c r="DJ3" s="887"/>
      <c r="DK3" s="887"/>
      <c r="DL3" s="886" t="s">
        <v>873</v>
      </c>
      <c r="DM3" s="886"/>
      <c r="DN3" s="886"/>
      <c r="DO3" s="886"/>
      <c r="DP3" s="886"/>
      <c r="DQ3" s="886"/>
      <c r="DR3" s="886"/>
      <c r="DS3" s="886"/>
      <c r="DT3" s="102"/>
      <c r="DU3" s="102"/>
      <c r="DV3" s="102"/>
      <c r="DW3" s="868"/>
      <c r="DX3" s="886" t="s">
        <v>910</v>
      </c>
      <c r="DY3" s="887"/>
      <c r="DZ3" s="887"/>
      <c r="EA3" s="887"/>
      <c r="EB3" s="887"/>
      <c r="EC3" s="887"/>
      <c r="ED3" s="887"/>
      <c r="EE3" s="887"/>
      <c r="EF3" s="886" t="s">
        <v>873</v>
      </c>
      <c r="EG3" s="886"/>
      <c r="EH3" s="886"/>
      <c r="EI3" s="886"/>
      <c r="EJ3" s="886"/>
      <c r="EK3" s="886"/>
      <c r="EL3" s="886"/>
      <c r="EM3" s="886"/>
      <c r="EN3" s="102"/>
      <c r="EO3" s="102"/>
      <c r="EP3" s="102"/>
      <c r="EQ3" s="862"/>
    </row>
    <row r="4" spans="1:147" ht="21.95" customHeight="1">
      <c r="A4" s="897"/>
      <c r="B4" s="897"/>
      <c r="C4" s="897"/>
      <c r="D4" s="897"/>
      <c r="E4" s="897"/>
      <c r="F4" s="897"/>
      <c r="G4" s="897"/>
      <c r="H4" s="882" t="s">
        <v>914</v>
      </c>
      <c r="I4" s="883"/>
      <c r="J4" s="883"/>
      <c r="K4" s="883"/>
      <c r="L4" s="882" t="s">
        <v>915</v>
      </c>
      <c r="M4" s="883"/>
      <c r="N4" s="883"/>
      <c r="O4" s="883"/>
      <c r="P4" s="882" t="s">
        <v>914</v>
      </c>
      <c r="Q4" s="883"/>
      <c r="R4" s="883"/>
      <c r="S4" s="883"/>
      <c r="T4" s="882" t="s">
        <v>915</v>
      </c>
      <c r="U4" s="883"/>
      <c r="V4" s="883"/>
      <c r="W4" s="883"/>
      <c r="X4" s="890" t="s">
        <v>77</v>
      </c>
      <c r="Y4" s="891"/>
      <c r="Z4" s="103"/>
      <c r="AA4" s="868"/>
      <c r="AB4" s="882" t="s">
        <v>914</v>
      </c>
      <c r="AC4" s="883"/>
      <c r="AD4" s="883"/>
      <c r="AE4" s="883"/>
      <c r="AF4" s="882" t="s">
        <v>915</v>
      </c>
      <c r="AG4" s="883"/>
      <c r="AH4" s="883"/>
      <c r="AI4" s="883"/>
      <c r="AJ4" s="882" t="s">
        <v>914</v>
      </c>
      <c r="AK4" s="883"/>
      <c r="AL4" s="883"/>
      <c r="AM4" s="883"/>
      <c r="AN4" s="882" t="s">
        <v>915</v>
      </c>
      <c r="AO4" s="883"/>
      <c r="AP4" s="883"/>
      <c r="AQ4" s="883"/>
      <c r="AR4" s="890" t="s">
        <v>77</v>
      </c>
      <c r="AS4" s="891"/>
      <c r="AT4" s="103"/>
      <c r="AU4" s="878"/>
      <c r="AV4" s="882" t="s">
        <v>914</v>
      </c>
      <c r="AW4" s="883"/>
      <c r="AX4" s="883"/>
      <c r="AY4" s="883"/>
      <c r="AZ4" s="882" t="s">
        <v>915</v>
      </c>
      <c r="BA4" s="883"/>
      <c r="BB4" s="883"/>
      <c r="BC4" s="883"/>
      <c r="BD4" s="882" t="s">
        <v>914</v>
      </c>
      <c r="BE4" s="883"/>
      <c r="BF4" s="883"/>
      <c r="BG4" s="883"/>
      <c r="BH4" s="882" t="s">
        <v>915</v>
      </c>
      <c r="BI4" s="883"/>
      <c r="BJ4" s="883"/>
      <c r="BK4" s="883"/>
      <c r="BL4" s="882" t="s">
        <v>77</v>
      </c>
      <c r="BM4" s="883"/>
      <c r="BN4" s="106"/>
      <c r="BO4" s="867"/>
      <c r="BP4" s="882" t="s">
        <v>914</v>
      </c>
      <c r="BQ4" s="883"/>
      <c r="BR4" s="883"/>
      <c r="BS4" s="883"/>
      <c r="BT4" s="882" t="s">
        <v>915</v>
      </c>
      <c r="BU4" s="883"/>
      <c r="BV4" s="883"/>
      <c r="BW4" s="883"/>
      <c r="BX4" s="882" t="s">
        <v>914</v>
      </c>
      <c r="BY4" s="883"/>
      <c r="BZ4" s="883"/>
      <c r="CA4" s="883"/>
      <c r="CB4" s="882" t="s">
        <v>915</v>
      </c>
      <c r="CC4" s="883"/>
      <c r="CD4" s="883"/>
      <c r="CE4" s="883"/>
      <c r="CF4" s="882" t="s">
        <v>77</v>
      </c>
      <c r="CG4" s="883"/>
      <c r="CH4" s="106"/>
      <c r="CI4" s="871"/>
      <c r="CJ4" s="882" t="s">
        <v>914</v>
      </c>
      <c r="CK4" s="883"/>
      <c r="CL4" s="883"/>
      <c r="CM4" s="883"/>
      <c r="CN4" s="882" t="s">
        <v>915</v>
      </c>
      <c r="CO4" s="883"/>
      <c r="CP4" s="883"/>
      <c r="CQ4" s="883"/>
      <c r="CR4" s="882" t="s">
        <v>914</v>
      </c>
      <c r="CS4" s="883"/>
      <c r="CT4" s="883"/>
      <c r="CU4" s="883"/>
      <c r="CV4" s="882" t="s">
        <v>915</v>
      </c>
      <c r="CW4" s="883"/>
      <c r="CX4" s="883"/>
      <c r="CY4" s="883"/>
      <c r="CZ4" s="890" t="s">
        <v>77</v>
      </c>
      <c r="DA4" s="891"/>
      <c r="DB4" s="103"/>
      <c r="DC4" s="862"/>
      <c r="DD4" s="882" t="s">
        <v>914</v>
      </c>
      <c r="DE4" s="883"/>
      <c r="DF4" s="883"/>
      <c r="DG4" s="883"/>
      <c r="DH4" s="882" t="s">
        <v>915</v>
      </c>
      <c r="DI4" s="883"/>
      <c r="DJ4" s="883"/>
      <c r="DK4" s="883"/>
      <c r="DL4" s="882" t="s">
        <v>914</v>
      </c>
      <c r="DM4" s="883"/>
      <c r="DN4" s="883"/>
      <c r="DO4" s="883"/>
      <c r="DP4" s="882" t="s">
        <v>915</v>
      </c>
      <c r="DQ4" s="883"/>
      <c r="DR4" s="883"/>
      <c r="DS4" s="883"/>
      <c r="DT4" s="890" t="s">
        <v>77</v>
      </c>
      <c r="DU4" s="891"/>
      <c r="DV4" s="103"/>
      <c r="DW4" s="868"/>
      <c r="DX4" s="882" t="s">
        <v>914</v>
      </c>
      <c r="DY4" s="883"/>
      <c r="DZ4" s="883"/>
      <c r="EA4" s="883"/>
      <c r="EB4" s="882" t="s">
        <v>915</v>
      </c>
      <c r="EC4" s="883"/>
      <c r="ED4" s="883"/>
      <c r="EE4" s="883"/>
      <c r="EF4" s="882" t="s">
        <v>914</v>
      </c>
      <c r="EG4" s="883"/>
      <c r="EH4" s="883"/>
      <c r="EI4" s="883"/>
      <c r="EJ4" s="882" t="s">
        <v>915</v>
      </c>
      <c r="EK4" s="883"/>
      <c r="EL4" s="883"/>
      <c r="EM4" s="883"/>
      <c r="EN4" s="890" t="s">
        <v>77</v>
      </c>
      <c r="EO4" s="891"/>
      <c r="EP4" s="103"/>
      <c r="EQ4" s="862"/>
    </row>
    <row r="5" spans="1:147" ht="21.95" customHeight="1">
      <c r="A5" s="897"/>
      <c r="B5" s="897"/>
      <c r="C5" s="897"/>
      <c r="D5" s="897"/>
      <c r="E5" s="897"/>
      <c r="F5" s="897"/>
      <c r="G5" s="897"/>
      <c r="H5" s="97" t="s">
        <v>872</v>
      </c>
      <c r="I5" s="97" t="s">
        <v>911</v>
      </c>
      <c r="J5" s="97" t="s">
        <v>912</v>
      </c>
      <c r="K5" s="97" t="s">
        <v>913</v>
      </c>
      <c r="L5" s="97" t="s">
        <v>872</v>
      </c>
      <c r="M5" s="97" t="s">
        <v>911</v>
      </c>
      <c r="N5" s="97" t="s">
        <v>912</v>
      </c>
      <c r="O5" s="97" t="s">
        <v>913</v>
      </c>
      <c r="P5" s="97" t="s">
        <v>872</v>
      </c>
      <c r="Q5" s="97" t="s">
        <v>911</v>
      </c>
      <c r="R5" s="97" t="s">
        <v>912</v>
      </c>
      <c r="S5" s="97" t="s">
        <v>913</v>
      </c>
      <c r="T5" s="97" t="s">
        <v>872</v>
      </c>
      <c r="U5" s="97" t="s">
        <v>911</v>
      </c>
      <c r="V5" s="97" t="s">
        <v>912</v>
      </c>
      <c r="W5" s="97" t="s">
        <v>913</v>
      </c>
      <c r="X5" s="892" t="s">
        <v>910</v>
      </c>
      <c r="Y5" s="892" t="s">
        <v>873</v>
      </c>
      <c r="Z5" s="893" t="s">
        <v>922</v>
      </c>
      <c r="AA5" s="868"/>
      <c r="AB5" s="97" t="s">
        <v>872</v>
      </c>
      <c r="AC5" s="97" t="s">
        <v>911</v>
      </c>
      <c r="AD5" s="97" t="s">
        <v>912</v>
      </c>
      <c r="AE5" s="97" t="s">
        <v>913</v>
      </c>
      <c r="AF5" s="97" t="s">
        <v>872</v>
      </c>
      <c r="AG5" s="97" t="s">
        <v>911</v>
      </c>
      <c r="AH5" s="97" t="s">
        <v>912</v>
      </c>
      <c r="AI5" s="97" t="s">
        <v>913</v>
      </c>
      <c r="AJ5" s="97" t="s">
        <v>872</v>
      </c>
      <c r="AK5" s="97" t="s">
        <v>911</v>
      </c>
      <c r="AL5" s="97" t="s">
        <v>912</v>
      </c>
      <c r="AM5" s="97" t="s">
        <v>913</v>
      </c>
      <c r="AN5" s="97" t="s">
        <v>872</v>
      </c>
      <c r="AO5" s="97" t="s">
        <v>911</v>
      </c>
      <c r="AP5" s="97" t="s">
        <v>912</v>
      </c>
      <c r="AQ5" s="97" t="s">
        <v>913</v>
      </c>
      <c r="AR5" s="892" t="s">
        <v>910</v>
      </c>
      <c r="AS5" s="892" t="s">
        <v>873</v>
      </c>
      <c r="AT5" s="893" t="s">
        <v>922</v>
      </c>
      <c r="AU5" s="878"/>
      <c r="AV5" s="97" t="s">
        <v>872</v>
      </c>
      <c r="AW5" s="97" t="s">
        <v>911</v>
      </c>
      <c r="AX5" s="97" t="s">
        <v>912</v>
      </c>
      <c r="AY5" s="97" t="s">
        <v>913</v>
      </c>
      <c r="AZ5" s="97" t="s">
        <v>872</v>
      </c>
      <c r="BA5" s="97" t="s">
        <v>911</v>
      </c>
      <c r="BB5" s="97" t="s">
        <v>912</v>
      </c>
      <c r="BC5" s="97" t="s">
        <v>913</v>
      </c>
      <c r="BD5" s="112" t="s">
        <v>872</v>
      </c>
      <c r="BE5" s="112" t="s">
        <v>911</v>
      </c>
      <c r="BF5" s="112" t="s">
        <v>912</v>
      </c>
      <c r="BG5" s="112" t="s">
        <v>913</v>
      </c>
      <c r="BH5" s="112" t="s">
        <v>872</v>
      </c>
      <c r="BI5" s="112" t="s">
        <v>911</v>
      </c>
      <c r="BJ5" s="112" t="s">
        <v>912</v>
      </c>
      <c r="BK5" s="112" t="s">
        <v>913</v>
      </c>
      <c r="BL5" s="892" t="s">
        <v>910</v>
      </c>
      <c r="BM5" s="892" t="s">
        <v>873</v>
      </c>
      <c r="BN5" s="898" t="s">
        <v>922</v>
      </c>
      <c r="BO5" s="867"/>
      <c r="BP5" s="97" t="s">
        <v>872</v>
      </c>
      <c r="BQ5" s="97" t="s">
        <v>911</v>
      </c>
      <c r="BR5" s="97" t="s">
        <v>912</v>
      </c>
      <c r="BS5" s="97" t="s">
        <v>913</v>
      </c>
      <c r="BT5" s="97" t="s">
        <v>872</v>
      </c>
      <c r="BU5" s="97" t="s">
        <v>911</v>
      </c>
      <c r="BV5" s="97" t="s">
        <v>912</v>
      </c>
      <c r="BW5" s="97" t="s">
        <v>913</v>
      </c>
      <c r="BX5" s="97" t="s">
        <v>872</v>
      </c>
      <c r="BY5" s="97" t="s">
        <v>911</v>
      </c>
      <c r="BZ5" s="97" t="s">
        <v>912</v>
      </c>
      <c r="CA5" s="97" t="s">
        <v>913</v>
      </c>
      <c r="CB5" s="97" t="s">
        <v>872</v>
      </c>
      <c r="CC5" s="97" t="s">
        <v>911</v>
      </c>
      <c r="CD5" s="97" t="s">
        <v>912</v>
      </c>
      <c r="CE5" s="97" t="s">
        <v>913</v>
      </c>
      <c r="CF5" s="899" t="s">
        <v>910</v>
      </c>
      <c r="CG5" s="899" t="s">
        <v>873</v>
      </c>
      <c r="CH5" s="898" t="s">
        <v>922</v>
      </c>
      <c r="CI5" s="871"/>
      <c r="CJ5" s="97" t="s">
        <v>872</v>
      </c>
      <c r="CK5" s="97" t="s">
        <v>911</v>
      </c>
      <c r="CL5" s="97" t="s">
        <v>912</v>
      </c>
      <c r="CM5" s="97" t="s">
        <v>913</v>
      </c>
      <c r="CN5" s="97" t="s">
        <v>872</v>
      </c>
      <c r="CO5" s="97" t="s">
        <v>911</v>
      </c>
      <c r="CP5" s="97" t="s">
        <v>912</v>
      </c>
      <c r="CQ5" s="97" t="s">
        <v>913</v>
      </c>
      <c r="CR5" s="97" t="s">
        <v>872</v>
      </c>
      <c r="CS5" s="97" t="s">
        <v>911</v>
      </c>
      <c r="CT5" s="97" t="s">
        <v>912</v>
      </c>
      <c r="CU5" s="97" t="s">
        <v>913</v>
      </c>
      <c r="CV5" s="97" t="s">
        <v>872</v>
      </c>
      <c r="CW5" s="97" t="s">
        <v>911</v>
      </c>
      <c r="CX5" s="97" t="s">
        <v>912</v>
      </c>
      <c r="CY5" s="97" t="s">
        <v>913</v>
      </c>
      <c r="CZ5" s="892" t="s">
        <v>910</v>
      </c>
      <c r="DA5" s="892" t="s">
        <v>873</v>
      </c>
      <c r="DB5" s="893" t="s">
        <v>922</v>
      </c>
      <c r="DC5" s="862"/>
      <c r="DD5" s="97" t="s">
        <v>872</v>
      </c>
      <c r="DE5" s="97" t="s">
        <v>911</v>
      </c>
      <c r="DF5" s="97" t="s">
        <v>912</v>
      </c>
      <c r="DG5" s="97" t="s">
        <v>913</v>
      </c>
      <c r="DH5" s="97" t="s">
        <v>872</v>
      </c>
      <c r="DI5" s="97" t="s">
        <v>911</v>
      </c>
      <c r="DJ5" s="97" t="s">
        <v>912</v>
      </c>
      <c r="DK5" s="97" t="s">
        <v>913</v>
      </c>
      <c r="DL5" s="97" t="s">
        <v>872</v>
      </c>
      <c r="DM5" s="97" t="s">
        <v>911</v>
      </c>
      <c r="DN5" s="97" t="s">
        <v>912</v>
      </c>
      <c r="DO5" s="97" t="s">
        <v>913</v>
      </c>
      <c r="DP5" s="97" t="s">
        <v>872</v>
      </c>
      <c r="DQ5" s="97" t="s">
        <v>911</v>
      </c>
      <c r="DR5" s="97" t="s">
        <v>912</v>
      </c>
      <c r="DS5" s="97" t="s">
        <v>913</v>
      </c>
      <c r="DT5" s="892" t="s">
        <v>910</v>
      </c>
      <c r="DU5" s="892" t="s">
        <v>873</v>
      </c>
      <c r="DV5" s="893" t="s">
        <v>922</v>
      </c>
      <c r="DW5" s="868"/>
      <c r="DX5" s="97" t="s">
        <v>872</v>
      </c>
      <c r="DY5" s="97" t="s">
        <v>911</v>
      </c>
      <c r="DZ5" s="97" t="s">
        <v>912</v>
      </c>
      <c r="EA5" s="97" t="s">
        <v>913</v>
      </c>
      <c r="EB5" s="97" t="s">
        <v>872</v>
      </c>
      <c r="EC5" s="97" t="s">
        <v>911</v>
      </c>
      <c r="ED5" s="97" t="s">
        <v>912</v>
      </c>
      <c r="EE5" s="97" t="s">
        <v>913</v>
      </c>
      <c r="EF5" s="97" t="s">
        <v>872</v>
      </c>
      <c r="EG5" s="97" t="s">
        <v>911</v>
      </c>
      <c r="EH5" s="97" t="s">
        <v>912</v>
      </c>
      <c r="EI5" s="97" t="s">
        <v>913</v>
      </c>
      <c r="EJ5" s="97" t="s">
        <v>872</v>
      </c>
      <c r="EK5" s="97" t="s">
        <v>911</v>
      </c>
      <c r="EL5" s="97" t="s">
        <v>912</v>
      </c>
      <c r="EM5" s="97" t="s">
        <v>913</v>
      </c>
      <c r="EN5" s="892" t="s">
        <v>910</v>
      </c>
      <c r="EO5" s="892" t="s">
        <v>873</v>
      </c>
      <c r="EP5" s="893" t="s">
        <v>922</v>
      </c>
      <c r="EQ5" s="862"/>
    </row>
    <row r="6" spans="1:147" ht="21.95" customHeight="1">
      <c r="A6" s="895" t="str">
        <f>HOME!G4</f>
        <v>HYDERABAD</v>
      </c>
      <c r="B6" s="895" t="str">
        <f>HOME!G5</f>
        <v xml:space="preserve">KARNATAKA </v>
      </c>
      <c r="C6" s="895" t="str">
        <f>HOME!G6</f>
        <v>MANDYA</v>
      </c>
      <c r="D6" s="895" t="str">
        <f>HOME!G8</f>
        <v>2016-17</v>
      </c>
      <c r="E6" s="895" t="str">
        <f>HOME!G9</f>
        <v>VIII B</v>
      </c>
      <c r="F6" s="875" t="str">
        <f>HOME!B15</f>
        <v>ENGLISH</v>
      </c>
      <c r="G6" s="104" t="s">
        <v>921</v>
      </c>
      <c r="H6" s="98" t="s">
        <v>29</v>
      </c>
      <c r="I6" s="98" t="s">
        <v>30</v>
      </c>
      <c r="J6" s="98" t="s">
        <v>31</v>
      </c>
      <c r="K6" s="98" t="s">
        <v>11</v>
      </c>
      <c r="L6" s="98" t="s">
        <v>42</v>
      </c>
      <c r="M6" s="98" t="s">
        <v>105</v>
      </c>
      <c r="N6" s="98" t="s">
        <v>46</v>
      </c>
      <c r="O6" s="98" t="s">
        <v>106</v>
      </c>
      <c r="P6" s="98" t="s">
        <v>107</v>
      </c>
      <c r="Q6" s="98" t="s">
        <v>108</v>
      </c>
      <c r="R6" s="98" t="s">
        <v>109</v>
      </c>
      <c r="S6" s="98" t="s">
        <v>51</v>
      </c>
      <c r="T6" s="98" t="s">
        <v>44</v>
      </c>
      <c r="U6" s="98" t="s">
        <v>110</v>
      </c>
      <c r="V6" s="98" t="s">
        <v>111</v>
      </c>
      <c r="W6" s="98" t="s">
        <v>112</v>
      </c>
      <c r="X6" s="892"/>
      <c r="Y6" s="892"/>
      <c r="Z6" s="894"/>
      <c r="AA6" s="868"/>
      <c r="AB6" s="98" t="s">
        <v>29</v>
      </c>
      <c r="AC6" s="98" t="s">
        <v>30</v>
      </c>
      <c r="AD6" s="98" t="s">
        <v>31</v>
      </c>
      <c r="AE6" s="98" t="s">
        <v>11</v>
      </c>
      <c r="AF6" s="98" t="s">
        <v>42</v>
      </c>
      <c r="AG6" s="98" t="s">
        <v>105</v>
      </c>
      <c r="AH6" s="98" t="s">
        <v>46</v>
      </c>
      <c r="AI6" s="98" t="s">
        <v>106</v>
      </c>
      <c r="AJ6" s="98" t="s">
        <v>107</v>
      </c>
      <c r="AK6" s="98" t="s">
        <v>108</v>
      </c>
      <c r="AL6" s="98" t="s">
        <v>109</v>
      </c>
      <c r="AM6" s="98" t="s">
        <v>51</v>
      </c>
      <c r="AN6" s="98" t="s">
        <v>44</v>
      </c>
      <c r="AO6" s="98" t="s">
        <v>110</v>
      </c>
      <c r="AP6" s="98" t="s">
        <v>111</v>
      </c>
      <c r="AQ6" s="98" t="s">
        <v>112</v>
      </c>
      <c r="AR6" s="892"/>
      <c r="AS6" s="892"/>
      <c r="AT6" s="894"/>
      <c r="AU6" s="878"/>
      <c r="AV6" s="98" t="s">
        <v>29</v>
      </c>
      <c r="AW6" s="98" t="s">
        <v>30</v>
      </c>
      <c r="AX6" s="98" t="s">
        <v>31</v>
      </c>
      <c r="AY6" s="98" t="s">
        <v>11</v>
      </c>
      <c r="AZ6" s="98" t="s">
        <v>42</v>
      </c>
      <c r="BA6" s="98" t="s">
        <v>105</v>
      </c>
      <c r="BB6" s="98" t="s">
        <v>46</v>
      </c>
      <c r="BC6" s="98" t="s">
        <v>106</v>
      </c>
      <c r="BD6" s="98" t="s">
        <v>107</v>
      </c>
      <c r="BE6" s="98" t="s">
        <v>108</v>
      </c>
      <c r="BF6" s="98" t="s">
        <v>109</v>
      </c>
      <c r="BG6" s="98" t="s">
        <v>51</v>
      </c>
      <c r="BH6" s="98" t="s">
        <v>44</v>
      </c>
      <c r="BI6" s="98" t="s">
        <v>110</v>
      </c>
      <c r="BJ6" s="98" t="s">
        <v>111</v>
      </c>
      <c r="BK6" s="98" t="s">
        <v>112</v>
      </c>
      <c r="BL6" s="892"/>
      <c r="BM6" s="892"/>
      <c r="BN6" s="899"/>
      <c r="BO6" s="867"/>
      <c r="BP6" s="98" t="s">
        <v>29</v>
      </c>
      <c r="BQ6" s="98" t="s">
        <v>30</v>
      </c>
      <c r="BR6" s="98" t="s">
        <v>31</v>
      </c>
      <c r="BS6" s="98" t="s">
        <v>11</v>
      </c>
      <c r="BT6" s="98" t="s">
        <v>42</v>
      </c>
      <c r="BU6" s="98" t="s">
        <v>105</v>
      </c>
      <c r="BV6" s="98" t="s">
        <v>46</v>
      </c>
      <c r="BW6" s="98" t="s">
        <v>106</v>
      </c>
      <c r="BX6" s="98" t="s">
        <v>107</v>
      </c>
      <c r="BY6" s="98" t="s">
        <v>108</v>
      </c>
      <c r="BZ6" s="98" t="s">
        <v>109</v>
      </c>
      <c r="CA6" s="98" t="s">
        <v>51</v>
      </c>
      <c r="CB6" s="98" t="s">
        <v>44</v>
      </c>
      <c r="CC6" s="98" t="s">
        <v>110</v>
      </c>
      <c r="CD6" s="98" t="s">
        <v>111</v>
      </c>
      <c r="CE6" s="98" t="s">
        <v>112</v>
      </c>
      <c r="CF6" s="899"/>
      <c r="CG6" s="899"/>
      <c r="CH6" s="899"/>
      <c r="CI6" s="871"/>
      <c r="CJ6" s="98" t="s">
        <v>29</v>
      </c>
      <c r="CK6" s="98" t="s">
        <v>30</v>
      </c>
      <c r="CL6" s="98" t="s">
        <v>31</v>
      </c>
      <c r="CM6" s="98" t="s">
        <v>11</v>
      </c>
      <c r="CN6" s="98" t="s">
        <v>42</v>
      </c>
      <c r="CO6" s="98" t="s">
        <v>105</v>
      </c>
      <c r="CP6" s="98" t="s">
        <v>46</v>
      </c>
      <c r="CQ6" s="98" t="s">
        <v>106</v>
      </c>
      <c r="CR6" s="98" t="s">
        <v>107</v>
      </c>
      <c r="CS6" s="98" t="s">
        <v>108</v>
      </c>
      <c r="CT6" s="98" t="s">
        <v>109</v>
      </c>
      <c r="CU6" s="98" t="s">
        <v>51</v>
      </c>
      <c r="CV6" s="98" t="s">
        <v>44</v>
      </c>
      <c r="CW6" s="98" t="s">
        <v>110</v>
      </c>
      <c r="CX6" s="98" t="s">
        <v>111</v>
      </c>
      <c r="CY6" s="98" t="s">
        <v>112</v>
      </c>
      <c r="CZ6" s="892"/>
      <c r="DA6" s="892"/>
      <c r="DB6" s="894"/>
      <c r="DC6" s="862"/>
      <c r="DD6" s="98" t="s">
        <v>29</v>
      </c>
      <c r="DE6" s="98" t="s">
        <v>30</v>
      </c>
      <c r="DF6" s="98" t="s">
        <v>31</v>
      </c>
      <c r="DG6" s="98" t="s">
        <v>11</v>
      </c>
      <c r="DH6" s="98" t="s">
        <v>42</v>
      </c>
      <c r="DI6" s="98" t="s">
        <v>105</v>
      </c>
      <c r="DJ6" s="98" t="s">
        <v>46</v>
      </c>
      <c r="DK6" s="98" t="s">
        <v>106</v>
      </c>
      <c r="DL6" s="98" t="s">
        <v>107</v>
      </c>
      <c r="DM6" s="98" t="s">
        <v>108</v>
      </c>
      <c r="DN6" s="98" t="s">
        <v>109</v>
      </c>
      <c r="DO6" s="98" t="s">
        <v>51</v>
      </c>
      <c r="DP6" s="98" t="s">
        <v>44</v>
      </c>
      <c r="DQ6" s="98" t="s">
        <v>110</v>
      </c>
      <c r="DR6" s="98" t="s">
        <v>111</v>
      </c>
      <c r="DS6" s="98" t="s">
        <v>112</v>
      </c>
      <c r="DT6" s="892"/>
      <c r="DU6" s="892"/>
      <c r="DV6" s="894"/>
      <c r="DW6" s="868"/>
      <c r="DX6" s="98" t="s">
        <v>29</v>
      </c>
      <c r="DY6" s="98" t="s">
        <v>30</v>
      </c>
      <c r="DZ6" s="98" t="s">
        <v>31</v>
      </c>
      <c r="EA6" s="98" t="s">
        <v>11</v>
      </c>
      <c r="EB6" s="98" t="s">
        <v>42</v>
      </c>
      <c r="EC6" s="98" t="s">
        <v>105</v>
      </c>
      <c r="ED6" s="98" t="s">
        <v>46</v>
      </c>
      <c r="EE6" s="98" t="s">
        <v>106</v>
      </c>
      <c r="EF6" s="98" t="s">
        <v>107</v>
      </c>
      <c r="EG6" s="98" t="s">
        <v>108</v>
      </c>
      <c r="EH6" s="98" t="s">
        <v>109</v>
      </c>
      <c r="EI6" s="98" t="s">
        <v>51</v>
      </c>
      <c r="EJ6" s="98" t="s">
        <v>44</v>
      </c>
      <c r="EK6" s="98" t="s">
        <v>110</v>
      </c>
      <c r="EL6" s="98" t="s">
        <v>111</v>
      </c>
      <c r="EM6" s="98" t="s">
        <v>112</v>
      </c>
      <c r="EN6" s="892"/>
      <c r="EO6" s="892"/>
      <c r="EP6" s="894"/>
      <c r="EQ6" s="862"/>
    </row>
    <row r="7" spans="1:147" ht="21.95" customHeight="1">
      <c r="A7" s="895"/>
      <c r="B7" s="895"/>
      <c r="C7" s="895"/>
      <c r="D7" s="895"/>
      <c r="E7" s="895"/>
      <c r="F7" s="875"/>
      <c r="G7" s="104" t="s">
        <v>77</v>
      </c>
      <c r="H7" s="59">
        <f>COUNTIF('STUDENT PROFILE'!$B$7:$B$56,ANALYSIS!H6)</f>
        <v>3</v>
      </c>
      <c r="I7" s="59">
        <f>COUNTIF('STUDENT PROFILE'!$B$7:$B$56,ANALYSIS!I6)</f>
        <v>3</v>
      </c>
      <c r="J7" s="59">
        <f>COUNTIF('STUDENT PROFILE'!$B$7:$B$56,ANALYSIS!J6)</f>
        <v>4</v>
      </c>
      <c r="K7" s="59">
        <f>COUNTIF('STUDENT PROFILE'!$B$7:$B$56,ANALYSIS!K6)</f>
        <v>0</v>
      </c>
      <c r="L7" s="59">
        <f>COUNTIF('STUDENT PROFILE'!$B$7:$B$56,ANALYSIS!L6)</f>
        <v>0</v>
      </c>
      <c r="M7" s="59">
        <f>COUNTIF('STUDENT PROFILE'!$B$7:$B$56,ANALYSIS!M6)</f>
        <v>3</v>
      </c>
      <c r="N7" s="59">
        <f>COUNTIF('STUDENT PROFILE'!$B$7:$B$56,ANALYSIS!N6)</f>
        <v>2</v>
      </c>
      <c r="O7" s="59">
        <f>COUNTIF('STUDENT PROFILE'!$B$7:$B$56,ANALYSIS!O6)</f>
        <v>0</v>
      </c>
      <c r="P7" s="59">
        <f>COUNTIF('STUDENT PROFILE'!$B$7:$B$56,ANALYSIS!P6)</f>
        <v>4</v>
      </c>
      <c r="Q7" s="59">
        <f>COUNTIF('STUDENT PROFILE'!$B$7:$B$56,ANALYSIS!Q6)</f>
        <v>13</v>
      </c>
      <c r="R7" s="59">
        <f>COUNTIF('STUDENT PROFILE'!$B$7:$B$56,ANALYSIS!R6)</f>
        <v>9</v>
      </c>
      <c r="S7" s="59">
        <f>COUNTIF('STUDENT PROFILE'!$B$7:$B$56,ANALYSIS!S6)</f>
        <v>0</v>
      </c>
      <c r="T7" s="59">
        <f>COUNTIF('STUDENT PROFILE'!$B$7:$B$56,ANALYSIS!T6)</f>
        <v>3</v>
      </c>
      <c r="U7" s="59">
        <f>COUNTIF('STUDENT PROFILE'!$B$7:$B$56,ANALYSIS!U6)</f>
        <v>4</v>
      </c>
      <c r="V7" s="59">
        <f>COUNTIF('STUDENT PROFILE'!$B$7:$B$56,ANALYSIS!V6)</f>
        <v>2</v>
      </c>
      <c r="W7" s="59">
        <f>COUNTIF('STUDENT PROFILE'!$B$7:$B$56,ANALYSIS!W6)</f>
        <v>0</v>
      </c>
      <c r="X7" s="59">
        <f>SUM(H7,I7,J7,K7,L7,M7,N7,O7)</f>
        <v>15</v>
      </c>
      <c r="Y7" s="59">
        <f>SUM(P7,Q7,R7,S7,T7,U7,V7,W7)</f>
        <v>35</v>
      </c>
      <c r="Z7" s="880">
        <f>((X9+Y9)/(X8+Y8))*100</f>
        <v>77.777777777777786</v>
      </c>
      <c r="AA7" s="868"/>
      <c r="AB7" s="136">
        <f>COUNTIF('STUDENT PROFILE'!$B$7:$B$56,ANALYSIS!AB6)</f>
        <v>3</v>
      </c>
      <c r="AC7" s="136">
        <f>COUNTIF('STUDENT PROFILE'!$B$7:$B$56,ANALYSIS!AC6)</f>
        <v>3</v>
      </c>
      <c r="AD7" s="136">
        <f>COUNTIF('STUDENT PROFILE'!$B$7:$B$56,ANALYSIS!AD6)</f>
        <v>4</v>
      </c>
      <c r="AE7" s="136">
        <f>COUNTIF('STUDENT PROFILE'!$B$7:$B$56,ANALYSIS!AE6)</f>
        <v>0</v>
      </c>
      <c r="AF7" s="136">
        <f>COUNTIF('STUDENT PROFILE'!$B$7:$B$56,ANALYSIS!AF6)</f>
        <v>0</v>
      </c>
      <c r="AG7" s="136">
        <f>COUNTIF('STUDENT PROFILE'!$B$7:$B$56,ANALYSIS!AG6)</f>
        <v>3</v>
      </c>
      <c r="AH7" s="136">
        <f>COUNTIF('STUDENT PROFILE'!$B$7:$B$56,ANALYSIS!AH6)</f>
        <v>2</v>
      </c>
      <c r="AI7" s="136">
        <f>COUNTIF('STUDENT PROFILE'!$B$7:$B$56,ANALYSIS!AI6)</f>
        <v>0</v>
      </c>
      <c r="AJ7" s="136">
        <f>COUNTIF('STUDENT PROFILE'!$B$7:$B$56,ANALYSIS!AJ6)</f>
        <v>4</v>
      </c>
      <c r="AK7" s="136">
        <f>COUNTIF('STUDENT PROFILE'!$B$7:$B$56,ANALYSIS!AK6)</f>
        <v>13</v>
      </c>
      <c r="AL7" s="136">
        <f>COUNTIF('STUDENT PROFILE'!$B$7:$B$56,ANALYSIS!AL6)</f>
        <v>9</v>
      </c>
      <c r="AM7" s="136">
        <f>COUNTIF('STUDENT PROFILE'!$B$7:$B$56,ANALYSIS!AM6)</f>
        <v>0</v>
      </c>
      <c r="AN7" s="136">
        <f>COUNTIF('STUDENT PROFILE'!$B$7:$B$56,ANALYSIS!AN6)</f>
        <v>3</v>
      </c>
      <c r="AO7" s="136">
        <f>COUNTIF('STUDENT PROFILE'!$B$7:$B$56,ANALYSIS!AO6)</f>
        <v>4</v>
      </c>
      <c r="AP7" s="136">
        <f>COUNTIFS('STUDENT PROFILE'!$B$7:$B$56,ANALYSIS!AP6)</f>
        <v>2</v>
      </c>
      <c r="AQ7" s="136">
        <f>COUNTIF('STUDENT PROFILE'!$B$7:$B$56,ANALYSIS!AQ6)</f>
        <v>0</v>
      </c>
      <c r="AR7" s="136">
        <f>SUM(AB7,AC7,AD7,AE7,AF7,AG7,AH7,AI7)</f>
        <v>15</v>
      </c>
      <c r="AS7" s="136">
        <f>SUM(AJ7,AK7,AL7,AM7,AN7,AO7,AP7,AQ7)</f>
        <v>35</v>
      </c>
      <c r="AT7" s="881">
        <f>((AR9+AS9)/(AR8+AS8))*100</f>
        <v>70</v>
      </c>
      <c r="AU7" s="878"/>
      <c r="AV7" s="130">
        <f>COUNTIF('STUDENT PROFILE'!$B$7:$B$56,ANALYSIS!AV6)</f>
        <v>3</v>
      </c>
      <c r="AW7" s="130">
        <f>COUNTIF('STUDENT PROFILE'!$B$7:$B$56,ANALYSIS!AW6)</f>
        <v>3</v>
      </c>
      <c r="AX7" s="130">
        <f>COUNTIF('STUDENT PROFILE'!$B$7:$B$56,ANALYSIS!AX6)</f>
        <v>4</v>
      </c>
      <c r="AY7" s="130">
        <f>COUNTIF('STUDENT PROFILE'!$B$7:$B$56,ANALYSIS!AY6)</f>
        <v>0</v>
      </c>
      <c r="AZ7" s="130">
        <f>COUNTIF('STUDENT PROFILE'!$B$7:$B$56,ANALYSIS!AZ6)</f>
        <v>0</v>
      </c>
      <c r="BA7" s="130">
        <f>COUNTIF('STUDENT PROFILE'!$B$7:$B$56,ANALYSIS!BA6)</f>
        <v>3</v>
      </c>
      <c r="BB7" s="130">
        <f>COUNTIF('STUDENT PROFILE'!$B$7:$B$56,ANALYSIS!BB6)</f>
        <v>2</v>
      </c>
      <c r="BC7" s="130">
        <f>COUNTIF('STUDENT PROFILE'!$B$7:$B$56,ANALYSIS!BC6)</f>
        <v>0</v>
      </c>
      <c r="BD7" s="130">
        <f>COUNTIF('STUDENT PROFILE'!$B$7:$B$56,ANALYSIS!BD6)</f>
        <v>4</v>
      </c>
      <c r="BE7" s="130">
        <f>COUNTIF('STUDENT PROFILE'!$B$7:$B$56,ANALYSIS!BE6)</f>
        <v>13</v>
      </c>
      <c r="BF7" s="130">
        <f>COUNTIF('STUDENT PROFILE'!$B$7:$B$56,ANALYSIS!BF6)</f>
        <v>9</v>
      </c>
      <c r="BG7" s="130">
        <f>COUNTIF('STUDENT PROFILE'!$B$7:$B$56,ANALYSIS!BG6)</f>
        <v>0</v>
      </c>
      <c r="BH7" s="130">
        <f>COUNTIF('STUDENT PROFILE'!$B$7:$B$56,ANALYSIS!BH6)</f>
        <v>3</v>
      </c>
      <c r="BI7" s="130">
        <f>COUNTIF('STUDENT PROFILE'!$B$7:$B$56,ANALYSIS!BI6)</f>
        <v>4</v>
      </c>
      <c r="BJ7" s="130">
        <f>COUNTIF('STUDENT PROFILE'!$B$7:$B$56,ANALYSIS!BJ6)</f>
        <v>2</v>
      </c>
      <c r="BK7" s="130">
        <f>COUNTIF('STUDENT PROFILE'!$B$7:$B$56,ANALYSIS!BK6)</f>
        <v>0</v>
      </c>
      <c r="BL7" s="130">
        <f>SUM(AV7,AW7,AX7,AY7,AZ7,BA7,BB7,BC7)</f>
        <v>15</v>
      </c>
      <c r="BM7" s="130">
        <f>SUM(BD7,BE7,BF7,BG7,BH7,BI7,BJ7,BK7)</f>
        <v>35</v>
      </c>
      <c r="BN7" s="558">
        <f>((BL9+BM9)/(BL8+BM8))*100</f>
        <v>70</v>
      </c>
      <c r="BO7" s="867"/>
      <c r="BP7" s="138">
        <f>COUNTIF('STUDENT PROFILE'!$B$7:$B$56,ANALYSIS!BP6)</f>
        <v>3</v>
      </c>
      <c r="BQ7" s="138">
        <f>COUNTIF('STUDENT PROFILE'!$B$7:$B$56,ANALYSIS!BQ6)</f>
        <v>3</v>
      </c>
      <c r="BR7" s="138">
        <f>COUNTIF('STUDENT PROFILE'!$B$7:$B$56,ANALYSIS!BR6)</f>
        <v>4</v>
      </c>
      <c r="BS7" s="138">
        <f>COUNTIF('STUDENT PROFILE'!$B$7:$B$56,ANALYSIS!BS6)</f>
        <v>0</v>
      </c>
      <c r="BT7" s="138">
        <f>COUNTIF('STUDENT PROFILE'!$B$7:$B$56,ANALYSIS!BT6)</f>
        <v>0</v>
      </c>
      <c r="BU7" s="138">
        <f>COUNTIF('STUDENT PROFILE'!$B$7:$B$56,ANALYSIS!BU6)</f>
        <v>3</v>
      </c>
      <c r="BV7" s="138">
        <f>COUNTIF('STUDENT PROFILE'!$B$7:$B$56,ANALYSIS!BV6)</f>
        <v>2</v>
      </c>
      <c r="BW7" s="138">
        <f>COUNTIF('STUDENT PROFILE'!$B$7:$B$56,ANALYSIS!BW6)</f>
        <v>0</v>
      </c>
      <c r="BX7" s="138">
        <f>COUNTIF('STUDENT PROFILE'!$B$7:$B$56,ANALYSIS!BX6)</f>
        <v>4</v>
      </c>
      <c r="BY7" s="138">
        <f>COUNTIF('STUDENT PROFILE'!$B$7:$B$56,ANALYSIS!BY6)</f>
        <v>13</v>
      </c>
      <c r="BZ7" s="138">
        <f>COUNTIF('STUDENT PROFILE'!$B$7:$B$56,ANALYSIS!BZ6)</f>
        <v>9</v>
      </c>
      <c r="CA7" s="138">
        <f>COUNTIF('STUDENT PROFILE'!$B$7:$B$56,ANALYSIS!CA6)</f>
        <v>0</v>
      </c>
      <c r="CB7" s="138">
        <f>COUNTIF('STUDENT PROFILE'!$B$7:$B$56,ANALYSIS!CB6)</f>
        <v>3</v>
      </c>
      <c r="CC7" s="138">
        <f>COUNTIF('STUDENT PROFILE'!$B$7:$B$56,ANALYSIS!CC6)</f>
        <v>4</v>
      </c>
      <c r="CD7" s="138">
        <f>COUNTIF('STUDENT PROFILE'!$B$7:$B$56,ANALYSIS!CD6)</f>
        <v>2</v>
      </c>
      <c r="CE7" s="138">
        <f>COUNTIF('STUDENT PROFILE'!$B$7:$B$56,ANALYSIS!CE6)</f>
        <v>0</v>
      </c>
      <c r="CF7" s="138">
        <f>SUM(BP7,BQ7,BR7,BS7,BT7,BU7,BV7,BW7)</f>
        <v>15</v>
      </c>
      <c r="CG7" s="138">
        <f>SUM(BX7,BY7,BZ7,CA7,CB7,CC7,CD7,CE7)</f>
        <v>35</v>
      </c>
      <c r="CH7" s="558">
        <f>((CF9+CG9)/(CF8+CG8))*100</f>
        <v>70</v>
      </c>
      <c r="CI7" s="871"/>
      <c r="CJ7" s="138">
        <f>COUNTIF('STUDENT PROFILE'!$B$7:$B$56,ANALYSIS!CJ6)</f>
        <v>3</v>
      </c>
      <c r="CK7" s="138">
        <f>COUNTIF('STUDENT PROFILE'!$B$7:$B$56,ANALYSIS!CK6)</f>
        <v>3</v>
      </c>
      <c r="CL7" s="138">
        <f>COUNTIF('STUDENT PROFILE'!$B$7:$B$56,ANALYSIS!CL6)</f>
        <v>4</v>
      </c>
      <c r="CM7" s="138">
        <f>COUNTIF('STUDENT PROFILE'!$B$7:$B$56,ANALYSIS!CM6)</f>
        <v>0</v>
      </c>
      <c r="CN7" s="138">
        <f>COUNTIF('STUDENT PROFILE'!$B$7:$B$56,ANALYSIS!CN6)</f>
        <v>0</v>
      </c>
      <c r="CO7" s="138">
        <f>COUNTIF('STUDENT PROFILE'!$B$7:$B$56,ANALYSIS!CO6)</f>
        <v>3</v>
      </c>
      <c r="CP7" s="138">
        <f>COUNTIF('STUDENT PROFILE'!$B$7:$B$56,ANALYSIS!CP6)</f>
        <v>2</v>
      </c>
      <c r="CQ7" s="138">
        <f>COUNTIF('STUDENT PROFILE'!$B$7:$B$56,ANALYSIS!CQ6)</f>
        <v>0</v>
      </c>
      <c r="CR7" s="138">
        <f>COUNTIF('STUDENT PROFILE'!$B$7:$B$56,ANALYSIS!CR6)</f>
        <v>4</v>
      </c>
      <c r="CS7" s="138">
        <f>COUNTIF('STUDENT PROFILE'!$B$7:$B$56,ANALYSIS!CS6)</f>
        <v>13</v>
      </c>
      <c r="CT7" s="138">
        <f>COUNTIF('STUDENT PROFILE'!$B$7:$B$56,ANALYSIS!CT6)</f>
        <v>9</v>
      </c>
      <c r="CU7" s="138">
        <f>COUNTIF('STUDENT PROFILE'!$B$7:$B$56,ANALYSIS!CU6)</f>
        <v>0</v>
      </c>
      <c r="CV7" s="138">
        <f>COUNTIF('STUDENT PROFILE'!$B$7:$B$56,ANALYSIS!CV6)</f>
        <v>3</v>
      </c>
      <c r="CW7" s="138">
        <f>COUNTIF('STUDENT PROFILE'!$B$7:$B$56,ANALYSIS!CW6)</f>
        <v>4</v>
      </c>
      <c r="CX7" s="138">
        <f>COUNTIF('STUDENT PROFILE'!$B$7:$B$56,ANALYSIS!CX6)</f>
        <v>2</v>
      </c>
      <c r="CY7" s="138">
        <f>COUNTIF('STUDENT PROFILE'!$B$7:$B$56,ANALYSIS!CY6)</f>
        <v>0</v>
      </c>
      <c r="CZ7" s="138">
        <f>SUM(CJ7,CK7,CL7,CM7,CN7,CO7,CP7,CQ7)</f>
        <v>15</v>
      </c>
      <c r="DA7" s="138">
        <f>SUM(CR7,CS7,CT7,CU7,CV7,CW7,CX7,CY7)</f>
        <v>35</v>
      </c>
      <c r="DB7" s="558">
        <f>((CZ9+DA9)/(CZ8+DA8))*100</f>
        <v>70</v>
      </c>
      <c r="DC7" s="862"/>
      <c r="DD7" s="138">
        <f>COUNTIF('STUDENT PROFILE'!$B$7:$B$56,ANALYSIS!DD6)</f>
        <v>3</v>
      </c>
      <c r="DE7" s="138">
        <f>COUNTIF('STUDENT PROFILE'!$B$7:$B$56,ANALYSIS!DE6)</f>
        <v>3</v>
      </c>
      <c r="DF7" s="138">
        <f>COUNTIF('STUDENT PROFILE'!$B$7:$B$56,ANALYSIS!DF6)</f>
        <v>4</v>
      </c>
      <c r="DG7" s="138">
        <f>COUNTIF('STUDENT PROFILE'!$B$7:$B$56,ANALYSIS!DG6)</f>
        <v>0</v>
      </c>
      <c r="DH7" s="138">
        <f>COUNTIF('STUDENT PROFILE'!$B$7:$B$56,ANALYSIS!DH6)</f>
        <v>0</v>
      </c>
      <c r="DI7" s="138">
        <f>COUNTIF('STUDENT PROFILE'!$B$7:$B$56,ANALYSIS!DI6)</f>
        <v>3</v>
      </c>
      <c r="DJ7" s="138">
        <f>COUNTIF('STUDENT PROFILE'!$B$7:$B$56,ANALYSIS!DJ6)</f>
        <v>2</v>
      </c>
      <c r="DK7" s="138">
        <f>COUNTIF('STUDENT PROFILE'!$B$7:$B$56,ANALYSIS!DK6)</f>
        <v>0</v>
      </c>
      <c r="DL7" s="138">
        <f>COUNTIF('STUDENT PROFILE'!$B$7:$B$56,ANALYSIS!DL6)</f>
        <v>4</v>
      </c>
      <c r="DM7" s="138">
        <f>COUNTIF('STUDENT PROFILE'!$B$7:$B$56,ANALYSIS!DM6)</f>
        <v>13</v>
      </c>
      <c r="DN7" s="138">
        <f>COUNTIF('STUDENT PROFILE'!$B$7:$B$56,ANALYSIS!DN6)</f>
        <v>9</v>
      </c>
      <c r="DO7" s="138">
        <f>COUNTIF('STUDENT PROFILE'!$B$7:$B$56,ANALYSIS!DO6)</f>
        <v>0</v>
      </c>
      <c r="DP7" s="138">
        <f>COUNTIF('STUDENT PROFILE'!$B$7:$B$56,ANALYSIS!DP6)</f>
        <v>3</v>
      </c>
      <c r="DQ7" s="138">
        <f>COUNTIF('STUDENT PROFILE'!$B$7:$B$56,ANALYSIS!DQ6)</f>
        <v>4</v>
      </c>
      <c r="DR7" s="138">
        <f>COUNTIF('STUDENT PROFILE'!$B$7:$B$56,ANALYSIS!DR6)</f>
        <v>2</v>
      </c>
      <c r="DS7" s="138">
        <f>COUNTIF('STUDENT PROFILE'!$B$7:$B$56,ANALYSIS!DS6)</f>
        <v>0</v>
      </c>
      <c r="DT7" s="138">
        <f>SUM(DD7,DE7,DF7,DG7,DH7,DI7,DJ7,DK7)</f>
        <v>15</v>
      </c>
      <c r="DU7" s="138">
        <f>SUM(DL7,DM7,DN7,DO7,DP7,DQ7,DR7,DS7)</f>
        <v>35</v>
      </c>
      <c r="DV7" s="558">
        <f>((DT9+DU9)/(DT8+DU8))*100</f>
        <v>70</v>
      </c>
      <c r="DW7" s="868"/>
      <c r="DX7" s="138">
        <f>COUNTIF('STUDENT PROFILE'!$B$7:$B$56,ANALYSIS!DX6)</f>
        <v>3</v>
      </c>
      <c r="DY7" s="138">
        <f>COUNTIF('STUDENT PROFILE'!$B$7:$B$56,ANALYSIS!DY6)</f>
        <v>3</v>
      </c>
      <c r="DZ7" s="138">
        <f>COUNTIF('STUDENT PROFILE'!$B$7:$B$56,ANALYSIS!DZ6)</f>
        <v>4</v>
      </c>
      <c r="EA7" s="138">
        <f>COUNTIF('STUDENT PROFILE'!$B$7:$B$56,ANALYSIS!EA6)</f>
        <v>0</v>
      </c>
      <c r="EB7" s="138">
        <f>COUNTIF('STUDENT PROFILE'!$B$7:$B$56,ANALYSIS!EB6)</f>
        <v>0</v>
      </c>
      <c r="EC7" s="138">
        <f>COUNTIF('STUDENT PROFILE'!$B$7:$B$56,ANALYSIS!EC6)</f>
        <v>3</v>
      </c>
      <c r="ED7" s="138">
        <f>COUNTIF('STUDENT PROFILE'!$B$7:$B$56,ANALYSIS!ED6)</f>
        <v>2</v>
      </c>
      <c r="EE7" s="138">
        <f>COUNTIF('STUDENT PROFILE'!$B$7:$B$56,ANALYSIS!EE6)</f>
        <v>0</v>
      </c>
      <c r="EF7" s="138">
        <f>COUNTIF('STUDENT PROFILE'!$B$7:$B$56,ANALYSIS!EF6)</f>
        <v>4</v>
      </c>
      <c r="EG7" s="138">
        <f>COUNTIF('STUDENT PROFILE'!$B$7:$B$56,ANALYSIS!EG6)</f>
        <v>13</v>
      </c>
      <c r="EH7" s="138">
        <f>COUNTIF('STUDENT PROFILE'!$B$7:$B$56,ANALYSIS!EH6)</f>
        <v>9</v>
      </c>
      <c r="EI7" s="138">
        <f>COUNTIF('STUDENT PROFILE'!$B$7:$B$56,ANALYSIS!EI6)</f>
        <v>0</v>
      </c>
      <c r="EJ7" s="138">
        <f>COUNTIF('STUDENT PROFILE'!$B$7:$B$56,ANALYSIS!EJ6)</f>
        <v>3</v>
      </c>
      <c r="EK7" s="138">
        <f>COUNTIF('STUDENT PROFILE'!$B$7:$B$56,ANALYSIS!EK6)</f>
        <v>4</v>
      </c>
      <c r="EL7" s="138">
        <f>COUNTIF('STUDENT PROFILE'!$B$7:$B$56,ANALYSIS!EL6)</f>
        <v>2</v>
      </c>
      <c r="EM7" s="138">
        <f>COUNTIF('STUDENT PROFILE'!$B$7:$B$56,ANALYSIS!EM6)</f>
        <v>0</v>
      </c>
      <c r="EN7" s="138">
        <f>SUM(DX7,DY7,DZ7,EA7,EB7,EC7,ED7,EE7)</f>
        <v>15</v>
      </c>
      <c r="EO7" s="138">
        <f>SUM(EF7,EG7,EH7,EI7,EJ7,EK7,EL7,EM7)</f>
        <v>35</v>
      </c>
      <c r="EP7" s="558">
        <f>((EN9+EO9)/(EN8+EO8))*100</f>
        <v>70</v>
      </c>
      <c r="EQ7" s="862"/>
    </row>
    <row r="8" spans="1:147" ht="21.95" customHeight="1">
      <c r="A8" s="895"/>
      <c r="B8" s="895"/>
      <c r="C8" s="895"/>
      <c r="D8" s="895"/>
      <c r="E8" s="895"/>
      <c r="F8" s="875"/>
      <c r="G8" s="104" t="s">
        <v>124</v>
      </c>
      <c r="H8" s="137">
        <f>COUNTIFS('STUDENT PROFILE'!$B$7:$B$56,ANALYSIS!H6,'MARK LIST'!$L$11:$L$60,"&gt;0")</f>
        <v>3</v>
      </c>
      <c r="I8" s="137">
        <f>COUNTIFS('STUDENT PROFILE'!$B$7:$B$56,ANALYSIS!I6,'MARK LIST'!$L$11:$L$60,"&gt;0")</f>
        <v>3</v>
      </c>
      <c r="J8" s="137">
        <f>COUNTIFS('STUDENT PROFILE'!$B$7:$B$56,ANALYSIS!J6,'MARK LIST'!$L$11:$L$60,"&gt;0")</f>
        <v>4</v>
      </c>
      <c r="K8" s="137">
        <f>COUNTIFS('STUDENT PROFILE'!$B$7:$B$56,ANALYSIS!K6,'MARK LIST'!$L$11:$L$60,"&gt;0")</f>
        <v>0</v>
      </c>
      <c r="L8" s="137">
        <f>COUNTIFS('STUDENT PROFILE'!$B$7:$B$56,ANALYSIS!L6,'MARK LIST'!$L$11:$L$60,"&gt;0")</f>
        <v>0</v>
      </c>
      <c r="M8" s="137">
        <f>COUNTIFS('STUDENT PROFILE'!$B$7:$B$56,ANALYSIS!M6,'MARK LIST'!$L$11:$L$60,"&gt;0")</f>
        <v>2</v>
      </c>
      <c r="N8" s="137">
        <f>COUNTIFS('STUDENT PROFILE'!$B$7:$B$56,ANALYSIS!N6,'MARK LIST'!$L$11:$L$60,"&gt;0")</f>
        <v>2</v>
      </c>
      <c r="O8" s="137">
        <f>COUNTIFS('STUDENT PROFILE'!$B$7:$B$56,ANALYSIS!O6,'MARK LIST'!$L$11:$L$60,"&gt;0")</f>
        <v>0</v>
      </c>
      <c r="P8" s="137">
        <f>COUNTIFS('STUDENT PROFILE'!$B$7:$B$56,ANALYSIS!P6,'MARK LIST'!$L$11:$L$60,"&gt;0")</f>
        <v>2</v>
      </c>
      <c r="Q8" s="137">
        <f>COUNTIFS('STUDENT PROFILE'!$B$7:$B$56,ANALYSIS!Q6,'MARK LIST'!$L$11:$L$60,"&gt;0")</f>
        <v>11</v>
      </c>
      <c r="R8" s="137">
        <f>COUNTIFS('STUDENT PROFILE'!$B$7:$B$56,ANALYSIS!R6,'MARK LIST'!$L$11:$L$60,"&gt;0")</f>
        <v>9</v>
      </c>
      <c r="S8" s="137">
        <f>COUNTIFS('STUDENT PROFILE'!$B$7:$B$56,ANALYSIS!S6,'MARK LIST'!$L$11:$L$60,"&gt;0")</f>
        <v>0</v>
      </c>
      <c r="T8" s="137">
        <f>COUNTIFS('STUDENT PROFILE'!$B$7:$B$56,ANALYSIS!T6,'MARK LIST'!$L$11:$L$60,"&gt;0")</f>
        <v>3</v>
      </c>
      <c r="U8" s="137">
        <f>COUNTIFS('STUDENT PROFILE'!$B$7:$B$56,ANALYSIS!U6,'MARK LIST'!$L$11:$L$60,"&gt;0")</f>
        <v>4</v>
      </c>
      <c r="V8" s="137">
        <f>COUNTIFS('STUDENT PROFILE'!$B$7:$B$56,ANALYSIS!V6,'MARK LIST'!$L$11:$L$60,"&gt;0")</f>
        <v>2</v>
      </c>
      <c r="W8" s="137">
        <f>COUNTIFS('STUDENT PROFILE'!$B$7:$B$56,ANALYSIS!W6,'MARK LIST'!$L$11:$L$60,"&gt;0")</f>
        <v>0</v>
      </c>
      <c r="X8" s="59">
        <f>SUM(H8,I8,J8,K8,L8,M8,N8,O8)</f>
        <v>14</v>
      </c>
      <c r="Y8" s="59">
        <f>SUM(P8,Q8,R8,S8,T8,U8,V8,W8)</f>
        <v>31</v>
      </c>
      <c r="Z8" s="880"/>
      <c r="AA8" s="868"/>
      <c r="AB8" s="137">
        <f>COUNTIFS('STUDENT PROFILE'!$B$7:$B$56,ANALYSIS!AB6,'MARK LIST'!$Z$11:$Z$60,"&gt;0")</f>
        <v>3</v>
      </c>
      <c r="AC8" s="137">
        <f>COUNTIFS('STUDENT PROFILE'!$B$7:$B$56,ANALYSIS!AC6,'MARK LIST'!$Z$11:$Z$60,"&gt;0")</f>
        <v>3</v>
      </c>
      <c r="AD8" s="137">
        <f>COUNTIFS('STUDENT PROFILE'!$B$7:$B$56,ANALYSIS!AD6,'MARK LIST'!$Z$11:$Z$60,"&gt;0")</f>
        <v>4</v>
      </c>
      <c r="AE8" s="137">
        <f>COUNTIFS('STUDENT PROFILE'!$B$7:$B$56,ANALYSIS!AE6,'MARK LIST'!$Z$11:$Z$60,"&gt;0")</f>
        <v>0</v>
      </c>
      <c r="AF8" s="137">
        <f>COUNTIFS('STUDENT PROFILE'!$B$7:$B$56,ANALYSIS!AF6,'MARK LIST'!$Z$11:$Z$60,"&gt;0")</f>
        <v>0</v>
      </c>
      <c r="AG8" s="137">
        <f>COUNTIFS('STUDENT PROFILE'!$B$7:$B$56,ANALYSIS!AG6,'MARK LIST'!$Z$11:$Z$60,"&gt;0")</f>
        <v>3</v>
      </c>
      <c r="AH8" s="137">
        <f>COUNTIFS('STUDENT PROFILE'!$B$7:$B$56,ANALYSIS!AH6,'MARK LIST'!$Z$11:$Z$60,"&gt;0")</f>
        <v>2</v>
      </c>
      <c r="AI8" s="137">
        <f>COUNTIFS('STUDENT PROFILE'!$B$7:$B$56,ANALYSIS!AI6,'MARK LIST'!$Z$11:$Z$60,"&gt;0")</f>
        <v>0</v>
      </c>
      <c r="AJ8" s="137">
        <f>COUNTIFS('STUDENT PROFILE'!$B$7:$B$56,ANALYSIS!AJ6,'MARK LIST'!$Z$11:$Z$60,"&gt;0")</f>
        <v>4</v>
      </c>
      <c r="AK8" s="137">
        <f>COUNTIFS('STUDENT PROFILE'!$B$7:$B$56,ANALYSIS!AK6,'MARK LIST'!$Z$11:$Z$60,"&gt;0")</f>
        <v>13</v>
      </c>
      <c r="AL8" s="137">
        <f>COUNTIFS('STUDENT PROFILE'!$B$7:$B$56,ANALYSIS!AL6,'MARK LIST'!$Z$11:$Z$60,"&gt;0")</f>
        <v>9</v>
      </c>
      <c r="AM8" s="137">
        <f>COUNTIFS('STUDENT PROFILE'!$B$7:$B$56,ANALYSIS!AM6,'MARK LIST'!$Z$11:$Z$60,"&gt;0")</f>
        <v>0</v>
      </c>
      <c r="AN8" s="137">
        <f>COUNTIFS('STUDENT PROFILE'!$B$7:$B$56,ANALYSIS!AN6,'MARK LIST'!$Z$11:$Z$60,"&gt;0")</f>
        <v>3</v>
      </c>
      <c r="AO8" s="137">
        <f>COUNTIFS('STUDENT PROFILE'!$B$7:$B$56,ANALYSIS!AO6,'MARK LIST'!$Z$11:$Z$60,"&gt;0")</f>
        <v>4</v>
      </c>
      <c r="AP8" s="137">
        <f>COUNTIFS('STUDENT PROFILE'!$B$7:$B$56,ANALYSIS!AP6,'MARK LIST'!$Z$11:$Z$60,"&gt;0")</f>
        <v>2</v>
      </c>
      <c r="AQ8" s="137">
        <f>COUNTIFS('STUDENT PROFILE'!$B$7:$B$56,ANALYSIS!AQ6,'MARK LIST'!$Z$11:$Z$60,"&gt;0")</f>
        <v>0</v>
      </c>
      <c r="AR8" s="136">
        <f>SUM(AB8,AC8,AD8,AE8,AF8,AG8,AH8,AI8)</f>
        <v>15</v>
      </c>
      <c r="AS8" s="136">
        <f>SUM(AJ8,AK8,AL8,AM8,AN8,AO8,AP8,AQ8)</f>
        <v>35</v>
      </c>
      <c r="AT8" s="881"/>
      <c r="AU8" s="878"/>
      <c r="AV8" s="131">
        <f>COUNTIFS('STUDENT PROFILE'!$B$7:$B$56,ANALYSIS!AV6,'MARK LIST'!$AI$11:$AI$60,"&gt;0")</f>
        <v>3</v>
      </c>
      <c r="AW8" s="131">
        <f>COUNTIFS('STUDENT PROFILE'!$B$7:$B$56,ANALYSIS!AW6,'MARK LIST'!$AI$11:$AI$60,"&gt;0")</f>
        <v>3</v>
      </c>
      <c r="AX8" s="131">
        <f>COUNTIFS('STUDENT PROFILE'!$B$7:$B$56,ANALYSIS!AX6,'MARK LIST'!$AI$11:$AI$60,"&gt;0")</f>
        <v>4</v>
      </c>
      <c r="AY8" s="131">
        <f>COUNTIFS('STUDENT PROFILE'!$B$7:$B$56,ANALYSIS!AY6,'MARK LIST'!$AI$11:$AI$60,"&gt;0")</f>
        <v>0</v>
      </c>
      <c r="AZ8" s="131">
        <f>COUNTIFS('STUDENT PROFILE'!$B$7:$B$56,ANALYSIS!AZ6,'MARK LIST'!$AI$11:$AI$60,"&gt;0")</f>
        <v>0</v>
      </c>
      <c r="BA8" s="131">
        <f>COUNTIFS('STUDENT PROFILE'!$B$7:$B$56,ANALYSIS!BA6,'MARK LIST'!$AI$11:$AI$60,"&gt;0")</f>
        <v>3</v>
      </c>
      <c r="BB8" s="131">
        <f>COUNTIFS('STUDENT PROFILE'!$B$7:$B$56,ANALYSIS!BB6,'MARK LIST'!$AI$11:$AI$60,"&gt;0")</f>
        <v>2</v>
      </c>
      <c r="BC8" s="131">
        <f>COUNTIFS('STUDENT PROFILE'!$B$7:$B$56,ANALYSIS!BC6,'MARK LIST'!$AI$11:$AI$60,"&gt;0")</f>
        <v>0</v>
      </c>
      <c r="BD8" s="131">
        <f>COUNTIFS('STUDENT PROFILE'!$B$7:$B$56,ANALYSIS!BD6,'MARK LIST'!$AI$11:$AI$60,"&gt;0")</f>
        <v>4</v>
      </c>
      <c r="BE8" s="131">
        <f>COUNTIFS('STUDENT PROFILE'!$B$7:$B$56,ANALYSIS!BE6,'MARK LIST'!$AI$11:$AI$60,"&gt;0")</f>
        <v>13</v>
      </c>
      <c r="BF8" s="131">
        <f>COUNTIFS('STUDENT PROFILE'!$B$7:$B$56,ANALYSIS!BF6,'MARK LIST'!$AI$11:$AI$60,"&gt;0")</f>
        <v>9</v>
      </c>
      <c r="BG8" s="131">
        <f>COUNTIFS('STUDENT PROFILE'!$B$7:$B$56,ANALYSIS!BG6,'MARK LIST'!$AI$11:$AI$60,"&gt;0")</f>
        <v>0</v>
      </c>
      <c r="BH8" s="131">
        <f>COUNTIFS('STUDENT PROFILE'!$B$7:$B$56,ANALYSIS!BH6,'MARK LIST'!$AI$11:$AI$60,"&gt;0")</f>
        <v>3</v>
      </c>
      <c r="BI8" s="131">
        <f>COUNTIFS('STUDENT PROFILE'!$B$7:$B$56,ANALYSIS!BI6,'MARK LIST'!$AI$11:$AI$60,"&gt;0")</f>
        <v>4</v>
      </c>
      <c r="BJ8" s="131">
        <f>COUNTIFS('STUDENT PROFILE'!$B$7:$B$56,ANALYSIS!BJ6,'MARK LIST'!$AI$11:$AI$60,"&gt;0")</f>
        <v>2</v>
      </c>
      <c r="BK8" s="131">
        <f>COUNTIFS('STUDENT PROFILE'!$B$7:$B$56,ANALYSIS!BK6,'MARK LIST'!$AI$11:$AI$60,"&gt;0")</f>
        <v>0</v>
      </c>
      <c r="BL8" s="130">
        <f>SUM(AV8,AW8,AX8,AY8,AZ8,BA8,BB8,BC8)</f>
        <v>15</v>
      </c>
      <c r="BM8" s="130">
        <f>SUM(BD8,BE8,BF8,BG8,BH8,BI8,BJ8,BK8)</f>
        <v>35</v>
      </c>
      <c r="BN8" s="558"/>
      <c r="BO8" s="867"/>
      <c r="BP8" s="140">
        <f>COUNTIFS('STUDENT PROFILE'!$B$7:$B$56,ANALYSIS!BP6,'MARK LIST'!$BB$11:$BB$60,"&gt;0")</f>
        <v>3</v>
      </c>
      <c r="BQ8" s="140">
        <f>COUNTIFS('STUDENT PROFILE'!$B$7:$B$56,ANALYSIS!BQ6,'MARK LIST'!$BB$11:$BB$60,"&gt;0")</f>
        <v>3</v>
      </c>
      <c r="BR8" s="140">
        <f>COUNTIFS('STUDENT PROFILE'!$B$7:$B$56,ANALYSIS!BR6,'MARK LIST'!$BB$11:$BB$60,"&gt;0")</f>
        <v>4</v>
      </c>
      <c r="BS8" s="140">
        <f>COUNTIFS('STUDENT PROFILE'!$B$7:$B$56,ANALYSIS!BS6,'MARK LIST'!$BB$11:$BB$60,"&gt;0")</f>
        <v>0</v>
      </c>
      <c r="BT8" s="140">
        <f>COUNTIFS('STUDENT PROFILE'!$B$7:$B$56,ANALYSIS!BT6,'MARK LIST'!$BB$11:$BB$60,"&gt;0")</f>
        <v>0</v>
      </c>
      <c r="BU8" s="140">
        <f>COUNTIFS('STUDENT PROFILE'!$B$7:$B$56,ANALYSIS!BU6,'MARK LIST'!$BB$11:$BB$60,"&gt;0")</f>
        <v>3</v>
      </c>
      <c r="BV8" s="140">
        <f>COUNTIFS('STUDENT PROFILE'!$B$7:$B$56,ANALYSIS!BV6,'MARK LIST'!$BB$11:$BB$60,"&gt;0")</f>
        <v>2</v>
      </c>
      <c r="BW8" s="140">
        <f>COUNTIFS('STUDENT PROFILE'!$B$7:$B$56,ANALYSIS!BW6,'MARK LIST'!$BB$11:$BB$60,"&gt;0")</f>
        <v>0</v>
      </c>
      <c r="BX8" s="140">
        <f>COUNTIFS('STUDENT PROFILE'!$B$7:$B$56,ANALYSIS!BX6,'MARK LIST'!$BB$11:$BB$60,"&gt;0")</f>
        <v>4</v>
      </c>
      <c r="BY8" s="140">
        <f>COUNTIFS('STUDENT PROFILE'!$B$7:$B$56,ANALYSIS!BY6,'MARK LIST'!$BB$11:$BB$60,"&gt;0")</f>
        <v>13</v>
      </c>
      <c r="BZ8" s="140">
        <f>COUNTIFS('STUDENT PROFILE'!$B$7:$B$56,ANALYSIS!BZ6,'MARK LIST'!$BB$11:$BB$60,"&gt;0")</f>
        <v>9</v>
      </c>
      <c r="CA8" s="140">
        <f>COUNTIFS('STUDENT PROFILE'!$B$7:$B$56,ANALYSIS!CA6,'MARK LIST'!$BB$11:$BB$60,"&gt;0")</f>
        <v>0</v>
      </c>
      <c r="CB8" s="140">
        <f>COUNTIFS('STUDENT PROFILE'!$B$7:$B$56,ANALYSIS!CB6,'MARK LIST'!$BB$11:$BB$60,"&gt;0")</f>
        <v>3</v>
      </c>
      <c r="CC8" s="140">
        <f>COUNTIFS('STUDENT PROFILE'!$B$7:$B$56,ANALYSIS!CC6,'MARK LIST'!$BB$11:$BB$60,"&gt;0")</f>
        <v>4</v>
      </c>
      <c r="CD8" s="140">
        <f>COUNTIFS('STUDENT PROFILE'!$B$7:$B$56,ANALYSIS!CD6,'MARK LIST'!$BB$11:$BB$60,"&gt;0")</f>
        <v>2</v>
      </c>
      <c r="CE8" s="140">
        <f>COUNTIFS('STUDENT PROFILE'!$B$7:$B$56,ANALYSIS!CE6,'MARK LIST'!$BB$11:$BB$60,"&gt;0")</f>
        <v>0</v>
      </c>
      <c r="CF8" s="138">
        <f>SUM(BP8,BQ8,BR8,BS8,BT8,BU8,BV8,BW8)</f>
        <v>15</v>
      </c>
      <c r="CG8" s="138">
        <f>SUM(BX8,BY8,BZ8,CA8,CB8,CC8,CD8,CE8)</f>
        <v>35</v>
      </c>
      <c r="CH8" s="558"/>
      <c r="CI8" s="871"/>
      <c r="CJ8" s="140">
        <f>COUNTIFS('STUDENT PROFILE'!$B$7:$B$56,ANALYSIS!CJ6,'MARK LIST'!$BP$11:$BP$60,"&gt;0")</f>
        <v>3</v>
      </c>
      <c r="CK8" s="140">
        <f>COUNTIFS('STUDENT PROFILE'!$B$7:$B$56,ANALYSIS!CK6,'MARK LIST'!$BP$11:$BP$60,"&gt;0")</f>
        <v>3</v>
      </c>
      <c r="CL8" s="140">
        <f>COUNTIFS('STUDENT PROFILE'!$B$7:$B$56,ANALYSIS!CL6,'MARK LIST'!$BP$11:$BP$60,"&gt;0")</f>
        <v>4</v>
      </c>
      <c r="CM8" s="140">
        <f>COUNTIFS('STUDENT PROFILE'!$B$7:$B$56,ANALYSIS!CM6,'MARK LIST'!$BP$11:$BP$60,"&gt;0")</f>
        <v>0</v>
      </c>
      <c r="CN8" s="140">
        <f>COUNTIFS('STUDENT PROFILE'!$B$7:$B$56,ANALYSIS!CN6,'MARK LIST'!$BP$11:$BP$60,"&gt;0")</f>
        <v>0</v>
      </c>
      <c r="CO8" s="140">
        <f>COUNTIFS('STUDENT PROFILE'!$B$7:$B$56,ANALYSIS!CO6,'MARK LIST'!$BP$11:$BP$60,"&gt;0")</f>
        <v>3</v>
      </c>
      <c r="CP8" s="140">
        <f>COUNTIFS('STUDENT PROFILE'!$B$7:$B$56,ANALYSIS!CP6,'MARK LIST'!$BP$11:$BP$60,"&gt;0")</f>
        <v>2</v>
      </c>
      <c r="CQ8" s="140">
        <f>COUNTIFS('STUDENT PROFILE'!$B$7:$B$56,ANALYSIS!CQ6,'MARK LIST'!$BP$11:$BP$60,"&gt;0")</f>
        <v>0</v>
      </c>
      <c r="CR8" s="140">
        <f>COUNTIFS('STUDENT PROFILE'!$B$7:$B$56,ANALYSIS!CR6,'MARK LIST'!$BP$11:$BP$60,"&gt;0")</f>
        <v>4</v>
      </c>
      <c r="CS8" s="140">
        <f>COUNTIFS('STUDENT PROFILE'!$B$7:$B$56,ANALYSIS!CS6,'MARK LIST'!$BP$11:$BP$60,"&gt;0")</f>
        <v>13</v>
      </c>
      <c r="CT8" s="140">
        <f>COUNTIFS('STUDENT PROFILE'!$B$7:$B$56,ANALYSIS!CT6,'MARK LIST'!$BP$11:$BP$60,"&gt;0")</f>
        <v>9</v>
      </c>
      <c r="CU8" s="140">
        <f>COUNTIFS('STUDENT PROFILE'!$B$7:$B$56,ANALYSIS!CU6,'MARK LIST'!$BP$11:$BP$60,"&gt;0")</f>
        <v>0</v>
      </c>
      <c r="CV8" s="140">
        <f>COUNTIFS('STUDENT PROFILE'!$B$7:$B$56,ANALYSIS!CV6,'MARK LIST'!$BP$11:$BP$60,"&gt;0")</f>
        <v>3</v>
      </c>
      <c r="CW8" s="140">
        <f>COUNTIFS('STUDENT PROFILE'!$B$7:$B$56,ANALYSIS!CW6,'MARK LIST'!$BP$11:$BP$60,"&gt;0")</f>
        <v>4</v>
      </c>
      <c r="CX8" s="140">
        <f>COUNTIFS('STUDENT PROFILE'!$B$7:$B$56,ANALYSIS!CX6,'MARK LIST'!$BP$11:$BP$60,"&gt;0")</f>
        <v>2</v>
      </c>
      <c r="CY8" s="140">
        <f>COUNTIFS('STUDENT PROFILE'!$B$7:$B$56,ANALYSIS!CY6,'MARK LIST'!$BP$11:$BP$60,"&gt;0")</f>
        <v>0</v>
      </c>
      <c r="CZ8" s="138">
        <f>SUM(CJ8,CK8,CL8,CM8,CN8,CO8,CP8,CQ8)</f>
        <v>15</v>
      </c>
      <c r="DA8" s="138">
        <f>SUM(CR8,CS8,CT8,CU8,CV8,CW8,CX8,CY8)</f>
        <v>35</v>
      </c>
      <c r="DB8" s="558"/>
      <c r="DC8" s="862"/>
      <c r="DD8" s="140">
        <f>COUNTIFS('STUDENT PROFILE'!$B$7:$B$56,ANALYSIS!DD6,'MARK LIST'!$BY$11:$BY$60,"&gt;0")</f>
        <v>3</v>
      </c>
      <c r="DE8" s="140">
        <f>COUNTIFS('STUDENT PROFILE'!$B$7:$B$56,ANALYSIS!DE6,'MARK LIST'!$BY$11:$BY$60,"&gt;0")</f>
        <v>3</v>
      </c>
      <c r="DF8" s="140">
        <f>COUNTIFS('STUDENT PROFILE'!$B$7:$B$56,ANALYSIS!DF6,'MARK LIST'!$BY$11:$BY$60,"&gt;0")</f>
        <v>4</v>
      </c>
      <c r="DG8" s="140">
        <f>COUNTIFS('STUDENT PROFILE'!$B$7:$B$56,ANALYSIS!DG6,'MARK LIST'!$BY$11:$BY$60,"&gt;0")</f>
        <v>0</v>
      </c>
      <c r="DH8" s="140">
        <f>COUNTIFS('STUDENT PROFILE'!$B$7:$B$56,ANALYSIS!DH6,'MARK LIST'!$BY$11:$BY$60,"&gt;0")</f>
        <v>0</v>
      </c>
      <c r="DI8" s="140">
        <f>COUNTIFS('STUDENT PROFILE'!$B$7:$B$56,ANALYSIS!DI6,'MARK LIST'!$BY$11:$BY$60,"&gt;0")</f>
        <v>3</v>
      </c>
      <c r="DJ8" s="140">
        <f>COUNTIFS('STUDENT PROFILE'!$B$7:$B$56,ANALYSIS!DJ6,'MARK LIST'!$BY$11:$BY$60,"&gt;0")</f>
        <v>2</v>
      </c>
      <c r="DK8" s="140">
        <f>COUNTIFS('STUDENT PROFILE'!$B$7:$B$56,ANALYSIS!DK6,'MARK LIST'!$BY$11:$BY$60,"&gt;0")</f>
        <v>0</v>
      </c>
      <c r="DL8" s="140">
        <f>COUNTIFS('STUDENT PROFILE'!$B$7:$B$56,ANALYSIS!DL6,'MARK LIST'!$BY$11:$BY$60,"&gt;0")</f>
        <v>4</v>
      </c>
      <c r="DM8" s="140">
        <f>COUNTIFS('STUDENT PROFILE'!$B$7:$B$56,ANALYSIS!DM6,'MARK LIST'!$BY$11:$BY$60,"&gt;0")</f>
        <v>13</v>
      </c>
      <c r="DN8" s="140">
        <f>COUNTIFS('STUDENT PROFILE'!$B$7:$B$56,ANALYSIS!DN6,'MARK LIST'!$BY$11:$BY$60,"&gt;0")</f>
        <v>9</v>
      </c>
      <c r="DO8" s="140">
        <f>COUNTIFS('STUDENT PROFILE'!$B$7:$B$56,ANALYSIS!DO6,'MARK LIST'!$BY$11:$BY$60,"&gt;0")</f>
        <v>0</v>
      </c>
      <c r="DP8" s="140">
        <f>COUNTIFS('STUDENT PROFILE'!$B$7:$B$56,ANALYSIS!DP6,'MARK LIST'!$BY$11:$BY$60,"&gt;0")</f>
        <v>3</v>
      </c>
      <c r="DQ8" s="140">
        <f>COUNTIFS('STUDENT PROFILE'!$B$7:$B$56,ANALYSIS!DQ6,'MARK LIST'!$BY$11:$BY$60,"&gt;0")</f>
        <v>4</v>
      </c>
      <c r="DR8" s="140">
        <f>COUNTIFS('STUDENT PROFILE'!$B$7:$B$56,ANALYSIS!DR6,'MARK LIST'!$BY$11:$BY$60,"&gt;0")</f>
        <v>2</v>
      </c>
      <c r="DS8" s="140">
        <f>COUNTIFS('STUDENT PROFILE'!$B$7:$B$56,ANALYSIS!DS6,'MARK LIST'!$BY$11:$BY$60,"&gt;0")</f>
        <v>0</v>
      </c>
      <c r="DT8" s="138">
        <f>SUM(DD8,DE8,DF8,DG8,DH8,DI8,DJ8,DK8)</f>
        <v>15</v>
      </c>
      <c r="DU8" s="138">
        <f>SUM(DL8,DM8,DN8,DO8,DP8,DQ8,DR8,DS8)</f>
        <v>35</v>
      </c>
      <c r="DV8" s="558"/>
      <c r="DW8" s="868"/>
      <c r="DX8" s="140">
        <f>COUNTIFS('STUDENT PROFILE'!$B$7:$B$56,ANALYSIS!DX6,'MARK LIST'!$AI$11:$AI$60,"&gt;0")</f>
        <v>3</v>
      </c>
      <c r="DY8" s="140">
        <f>COUNTIFS('STUDENT PROFILE'!$B$7:$B$56,ANALYSIS!DY6,'MARK LIST'!$AI$11:$AI$60,"&gt;0")</f>
        <v>3</v>
      </c>
      <c r="DZ8" s="140">
        <f>COUNTIFS('STUDENT PROFILE'!$B$7:$B$56,ANALYSIS!DZ6,'MARK LIST'!$AI$11:$AI$60,"&gt;0")</f>
        <v>4</v>
      </c>
      <c r="EA8" s="140">
        <f>COUNTIFS('STUDENT PROFILE'!$B$7:$B$56,ANALYSIS!EA6,'MARK LIST'!$AI$11:$AI$60,"&gt;0")</f>
        <v>0</v>
      </c>
      <c r="EB8" s="140">
        <f>COUNTIFS('STUDENT PROFILE'!$B$7:$B$56,ANALYSIS!EB6,'MARK LIST'!$AI$11:$AI$60,"&gt;0")</f>
        <v>0</v>
      </c>
      <c r="EC8" s="140">
        <f>COUNTIFS('STUDENT PROFILE'!$B$7:$B$56,ANALYSIS!EC6,'MARK LIST'!$AI$11:$AI$60,"&gt;0")</f>
        <v>3</v>
      </c>
      <c r="ED8" s="140">
        <f>COUNTIFS('STUDENT PROFILE'!$B$7:$B$56,ANALYSIS!ED6,'MARK LIST'!$AI$11:$AI$60,"&gt;0")</f>
        <v>2</v>
      </c>
      <c r="EE8" s="140">
        <f>COUNTIFS('STUDENT PROFILE'!$B$7:$B$56,ANALYSIS!EE6,'MARK LIST'!$AI$11:$AI$60,"&gt;0")</f>
        <v>0</v>
      </c>
      <c r="EF8" s="140">
        <f>COUNTIFS('STUDENT PROFILE'!$B$7:$B$56,ANALYSIS!EF6,'MARK LIST'!$AI$11:$AI$60,"&gt;0")</f>
        <v>4</v>
      </c>
      <c r="EG8" s="140">
        <f>COUNTIFS('STUDENT PROFILE'!$B$7:$B$56,ANALYSIS!EG6,'MARK LIST'!$AI$11:$AI$60,"&gt;0")</f>
        <v>13</v>
      </c>
      <c r="EH8" s="140">
        <f>COUNTIFS('STUDENT PROFILE'!$B$7:$B$56,ANALYSIS!EH6,'MARK LIST'!$AI$11:$AI$60,"&gt;0")</f>
        <v>9</v>
      </c>
      <c r="EI8" s="140">
        <f>COUNTIFS('STUDENT PROFILE'!$B$7:$B$56,ANALYSIS!EI6,'MARK LIST'!$AI$11:$AI$60,"&gt;0")</f>
        <v>0</v>
      </c>
      <c r="EJ8" s="140">
        <f>COUNTIFS('STUDENT PROFILE'!$B$7:$B$56,ANALYSIS!EJ6,'MARK LIST'!$AI$11:$AI$60,"&gt;0")</f>
        <v>3</v>
      </c>
      <c r="EK8" s="140">
        <f>COUNTIFS('STUDENT PROFILE'!$B$7:$B$56,ANALYSIS!EK6,'MARK LIST'!$AI$11:$AI$60,"&gt;0")</f>
        <v>4</v>
      </c>
      <c r="EL8" s="140">
        <f>COUNTIFS('STUDENT PROFILE'!$B$7:$B$56,ANALYSIS!EL6,'MARK LIST'!$AI$11:$AI$60,"&gt;0")</f>
        <v>2</v>
      </c>
      <c r="EM8" s="140">
        <f>COUNTIFS('STUDENT PROFILE'!$B$7:$B$56,ANALYSIS!EM6,'MARK LIST'!$AI$11:$AI$60,"&gt;0")</f>
        <v>0</v>
      </c>
      <c r="EN8" s="138">
        <f>SUM(DX8,DY8,DZ8,EA8,EB8,EC8,ED8,EE8)</f>
        <v>15</v>
      </c>
      <c r="EO8" s="138">
        <f>SUM(EF8,EG8,EH8,EI8,EJ8,EK8,EL8,EM8)</f>
        <v>35</v>
      </c>
      <c r="EP8" s="558"/>
      <c r="EQ8" s="862"/>
    </row>
    <row r="9" spans="1:147" ht="21.95" customHeight="1">
      <c r="A9" s="895"/>
      <c r="B9" s="895"/>
      <c r="C9" s="895"/>
      <c r="D9" s="895"/>
      <c r="E9" s="895"/>
      <c r="F9" s="875"/>
      <c r="G9" s="104" t="s">
        <v>178</v>
      </c>
      <c r="H9" s="137">
        <f>COUNTIFS('STUDENT PROFILE'!$B$7:$B$56,ANALYSIS!H6,'MARK LIST'!$L$11:$L$60,"&gt;=33")</f>
        <v>3</v>
      </c>
      <c r="I9" s="137">
        <f>COUNTIFS('STUDENT PROFILE'!$B$7:$B$56,ANALYSIS!I6,'MARK LIST'!$L$11:$L$60,"&gt;=33")</f>
        <v>3</v>
      </c>
      <c r="J9" s="137">
        <f>COUNTIFS('STUDENT PROFILE'!$B$7:$B$56,ANALYSIS!J6,'MARK LIST'!$L$11:$L$60,"&gt;=33")</f>
        <v>3</v>
      </c>
      <c r="K9" s="137">
        <f>COUNTIFS('STUDENT PROFILE'!$B$7:$B$56,ANALYSIS!K6,'MARK LIST'!$L$11:$L$60,"&gt;=33")</f>
        <v>0</v>
      </c>
      <c r="L9" s="137">
        <f>COUNTIFS('STUDENT PROFILE'!$B$7:$B$56,ANALYSIS!L6,'MARK LIST'!$L$11:$L$60,"&gt;=33")</f>
        <v>0</v>
      </c>
      <c r="M9" s="137">
        <f>COUNTIFS('STUDENT PROFILE'!$B$7:$B$56,ANALYSIS!M6,'MARK LIST'!$L$11:$L$60,"&gt;=33")</f>
        <v>2</v>
      </c>
      <c r="N9" s="137">
        <f>COUNTIFS('STUDENT PROFILE'!$B$7:$B$56,ANALYSIS!N6,'MARK LIST'!$L$11:$L$60,"&gt;=33")</f>
        <v>2</v>
      </c>
      <c r="O9" s="137">
        <f>COUNTIFS('STUDENT PROFILE'!$B$7:$B$56,ANALYSIS!O6,'MARK LIST'!$L$11:$L$60,"&gt;=33")</f>
        <v>0</v>
      </c>
      <c r="P9" s="137">
        <f>COUNTIFS('STUDENT PROFILE'!$B$7:$B$56,ANALYSIS!P6,'MARK LIST'!$L$11:$L$60,"&gt;=33")</f>
        <v>1</v>
      </c>
      <c r="Q9" s="137">
        <f>COUNTIFS('STUDENT PROFILE'!$B$7:$B$56,ANALYSIS!Q6,'MARK LIST'!$L$11:$L$60,"&gt;=33")</f>
        <v>11</v>
      </c>
      <c r="R9" s="137">
        <f>COUNTIFS('STUDENT PROFILE'!$B$7:$B$56,ANALYSIS!R6,'MARK LIST'!$L$11:$L$60,"&gt;=33")</f>
        <v>5</v>
      </c>
      <c r="S9" s="137">
        <f>COUNTIFS('STUDENT PROFILE'!$B$7:$B$56,ANALYSIS!S6,'MARK LIST'!$L$11:$L$60,"&gt;=33")</f>
        <v>0</v>
      </c>
      <c r="T9" s="137">
        <f>COUNTIFS('STUDENT PROFILE'!$B$7:$B$56,ANALYSIS!T6,'MARK LIST'!$L$11:$L$60,"&gt;=33")</f>
        <v>1</v>
      </c>
      <c r="U9" s="137">
        <f>COUNTIFS('STUDENT PROFILE'!$B$7:$B$56,ANALYSIS!U6,'MARK LIST'!$L$11:$L$60,"&gt;=33")</f>
        <v>3</v>
      </c>
      <c r="V9" s="137">
        <f>COUNTIFS('STUDENT PROFILE'!$B$7:$B$56,ANALYSIS!V6,'MARK LIST'!$L$11:$L$60,"&gt;=33")</f>
        <v>1</v>
      </c>
      <c r="W9" s="137">
        <f>COUNTIFS('STUDENT PROFILE'!$B$7:$B$56,ANALYSIS!W6,'MARK LIST'!$L$11:$L$60,"&gt;=33")</f>
        <v>0</v>
      </c>
      <c r="X9" s="59">
        <f>SUM(H9,I9,J9,K9,L9,M9,N9,O9)</f>
        <v>13</v>
      </c>
      <c r="Y9" s="59">
        <f>SUM(P9,Q9,R9,S9,T9,U9,V9,W9)</f>
        <v>22</v>
      </c>
      <c r="Z9" s="880"/>
      <c r="AA9" s="868"/>
      <c r="AB9" s="137">
        <f>COUNTIFS('STUDENT PROFILE'!$B$7:$B$56,ANALYSIS!AB6,'MARK LIST'!$Z$11:$Z$60,"&gt;=33")</f>
        <v>3</v>
      </c>
      <c r="AC9" s="137">
        <f>COUNTIFS('STUDENT PROFILE'!$B$7:$B$56,ANALYSIS!AC6,'MARK LIST'!$Z$11:$Z$60,"&gt;=33")</f>
        <v>3</v>
      </c>
      <c r="AD9" s="137">
        <f>COUNTIFS('STUDENT PROFILE'!$B$7:$B$56,ANALYSIS!AD6,'MARK LIST'!$Z$11:$Z$60,"&gt;=33")</f>
        <v>3</v>
      </c>
      <c r="AE9" s="137">
        <f>COUNTIFS('STUDENT PROFILE'!$B$7:$B$56,ANALYSIS!AE6,'MARK LIST'!$Z$11:$Z$60,"&gt;=33")</f>
        <v>0</v>
      </c>
      <c r="AF9" s="137">
        <f>COUNTIFS('STUDENT PROFILE'!$B$7:$B$56,ANALYSIS!AF6,'MARK LIST'!$Z$11:$Z$60,"&gt;=33")</f>
        <v>0</v>
      </c>
      <c r="AG9" s="137">
        <f>COUNTIFS('STUDENT PROFILE'!$B$7:$B$56,ANALYSIS!AG6,'MARK LIST'!$Z$11:$Z$60,"&gt;=33")</f>
        <v>2</v>
      </c>
      <c r="AH9" s="137">
        <f>COUNTIFS('STUDENT PROFILE'!$B$7:$B$56,ANALYSIS!AH6,'MARK LIST'!$Z$11:$Z$60,"&gt;=33")</f>
        <v>2</v>
      </c>
      <c r="AI9" s="137">
        <f>COUNTIFS('STUDENT PROFILE'!$B$7:$B$56,ANALYSIS!AI6,'MARK LIST'!$Z$11:$Z$60,"&gt;=33")</f>
        <v>0</v>
      </c>
      <c r="AJ9" s="137">
        <f>COUNTIFS('STUDENT PROFILE'!$B$7:$B$56,ANALYSIS!AJ6,'MARK LIST'!$Z$11:$Z$60,"&gt;=33")</f>
        <v>1</v>
      </c>
      <c r="AK9" s="137">
        <f>COUNTIFS('STUDENT PROFILE'!$B$7:$B$56,ANALYSIS!AK6,'MARK LIST'!$Z$11:$Z$60,"&gt;=33")</f>
        <v>11</v>
      </c>
      <c r="AL9" s="137">
        <f>COUNTIFS('STUDENT PROFILE'!$B$7:$B$56,ANALYSIS!AL6,'MARK LIST'!$Z$11:$Z$60,"&gt;=33")</f>
        <v>5</v>
      </c>
      <c r="AM9" s="137">
        <f>COUNTIFS('STUDENT PROFILE'!$B$7:$B$56,ANALYSIS!AM6,'MARK LIST'!$Z$11:$Z$60,"&gt;=33")</f>
        <v>0</v>
      </c>
      <c r="AN9" s="137">
        <f>COUNTIFS('STUDENT PROFILE'!$B$7:$B$56,ANALYSIS!AN6,'MARK LIST'!$Z$11:$Z$60,"&gt;=33")</f>
        <v>1</v>
      </c>
      <c r="AO9" s="137">
        <f>COUNTIFS('STUDENT PROFILE'!$B$7:$B$56,ANALYSIS!AO6,'MARK LIST'!$Z$11:$Z$60,"&gt;=33")</f>
        <v>3</v>
      </c>
      <c r="AP9" s="137">
        <f>COUNTIFS('STUDENT PROFILE'!$B$7:$B$56,ANALYSIS!AP6,'MARK LIST'!$Z$11:$Z$60,"&gt;=33")</f>
        <v>1</v>
      </c>
      <c r="AQ9" s="137">
        <f>COUNTIFS('STUDENT PROFILE'!$B$7:$B$56,ANALYSIS!AQ6,'MARK LIST'!$Z$11:$Z$60,"&gt;=33")</f>
        <v>0</v>
      </c>
      <c r="AR9" s="136">
        <f>SUM(AB9,AC9,AD9,AE9,AF9,AG9,AH9,AI9)</f>
        <v>13</v>
      </c>
      <c r="AS9" s="136">
        <f>SUM(AJ9,AK9,AL9,AM9,AN9,AO9,AP9,AQ9)</f>
        <v>22</v>
      </c>
      <c r="AT9" s="881"/>
      <c r="AU9" s="878"/>
      <c r="AV9" s="131">
        <f>COUNTIFS('STUDENT PROFILE'!$B$7:$B$56,ANALYSIS!AV6,'MARK LIST'!$AI$11:$AI$60,"&gt;=33")</f>
        <v>3</v>
      </c>
      <c r="AW9" s="131">
        <f>COUNTIFS('STUDENT PROFILE'!$B$7:$B$56,ANALYSIS!AW6,'MARK LIST'!$AI$11:$AI$60,"&gt;=33")</f>
        <v>3</v>
      </c>
      <c r="AX9" s="131">
        <f>COUNTIFS('STUDENT PROFILE'!$B$7:$B$56,ANALYSIS!AX6,'MARK LIST'!$AI$11:$AI$60,"&gt;=33")</f>
        <v>3</v>
      </c>
      <c r="AY9" s="131">
        <f>COUNTIFS('STUDENT PROFILE'!$B$7:$B$56,ANALYSIS!AY6,'MARK LIST'!$AI$11:$AI$60,"&gt;=33")</f>
        <v>0</v>
      </c>
      <c r="AZ9" s="131">
        <f>COUNTIFS('STUDENT PROFILE'!$B$7:$B$56,ANALYSIS!AZ6,'MARK LIST'!$AI$11:$AI$60,"&gt;=33")</f>
        <v>0</v>
      </c>
      <c r="BA9" s="131">
        <f>COUNTIFS('STUDENT PROFILE'!$B$7:$B$56,ANALYSIS!BA6,'MARK LIST'!$AI$11:$AI$60,"&gt;=33")</f>
        <v>2</v>
      </c>
      <c r="BB9" s="131">
        <f>COUNTIFS('STUDENT PROFILE'!$B$7:$B$56,ANALYSIS!BB6,'MARK LIST'!$AI$11:$AI$60,"&gt;=33")</f>
        <v>2</v>
      </c>
      <c r="BC9" s="131">
        <f>COUNTIFS('STUDENT PROFILE'!$B$7:$B$56,ANALYSIS!BC6,'MARK LIST'!$AI$11:$AI$60,"&gt;=33")</f>
        <v>0</v>
      </c>
      <c r="BD9" s="131">
        <f>COUNTIFS('STUDENT PROFILE'!$B$7:$B$56,ANALYSIS!BD6,'MARK LIST'!$AI$11:$AI$60,"&gt;=33")</f>
        <v>1</v>
      </c>
      <c r="BE9" s="131">
        <f>COUNTIFS('STUDENT PROFILE'!$B$7:$B$56,ANALYSIS!BE6,'MARK LIST'!$AI$11:$AI$60,"&gt;=33")</f>
        <v>11</v>
      </c>
      <c r="BF9" s="131">
        <f>COUNTIFS('STUDENT PROFILE'!$B$7:$B$56,ANALYSIS!BF6,'MARK LIST'!$AI$11:$AI$60,"&gt;=33")</f>
        <v>5</v>
      </c>
      <c r="BG9" s="131">
        <f>COUNTIFS('STUDENT PROFILE'!$B$7:$B$56,ANALYSIS!BG6,'MARK LIST'!$AI$11:$AI$60,"&gt;=33")</f>
        <v>0</v>
      </c>
      <c r="BH9" s="131">
        <f>COUNTIFS('STUDENT PROFILE'!$B$7:$B$56,ANALYSIS!BH6,'MARK LIST'!$AI$11:$AI$60,"&gt;=33")</f>
        <v>1</v>
      </c>
      <c r="BI9" s="131">
        <f>COUNTIFS('STUDENT PROFILE'!$B$7:$B$56,ANALYSIS!BI6,'MARK LIST'!$AI$11:$AI$60,"&gt;=33")</f>
        <v>3</v>
      </c>
      <c r="BJ9" s="131">
        <f>COUNTIFS('STUDENT PROFILE'!$B$7:$B$56,ANALYSIS!BJ6,'MARK LIST'!$AI$11:$AI$60,"&gt;=33")</f>
        <v>1</v>
      </c>
      <c r="BK9" s="131">
        <f>COUNTIFS('STUDENT PROFILE'!$B$7:$B$56,ANALYSIS!BK6,'MARK LIST'!$AI$11:$AI$60,"&gt;=33")</f>
        <v>0</v>
      </c>
      <c r="BL9" s="130">
        <f>SUM(AV9,AW9,AX9,AY9,AZ9,BA9,BB9,BC9)</f>
        <v>13</v>
      </c>
      <c r="BM9" s="130">
        <f>SUM(BD9,BE9,BF9,BG9,BH9,BI9,BJ9,BK9)</f>
        <v>22</v>
      </c>
      <c r="BN9" s="558"/>
      <c r="BO9" s="867"/>
      <c r="BP9" s="140">
        <f>COUNTIFS('STUDENT PROFILE'!$B$7:$B$56,ANALYSIS!BP6,'MARK LIST'!$BB$11:$BB$60,"&gt;=33")</f>
        <v>3</v>
      </c>
      <c r="BQ9" s="140">
        <f>COUNTIFS('STUDENT PROFILE'!$B$7:$B$56,ANALYSIS!BQ6,'MARK LIST'!$BB$11:$BB$60,"&gt;=33")</f>
        <v>3</v>
      </c>
      <c r="BR9" s="140">
        <f>COUNTIFS('STUDENT PROFILE'!$B$7:$B$56,ANALYSIS!BR6,'MARK LIST'!$BB$11:$BB$60,"&gt;=33")</f>
        <v>3</v>
      </c>
      <c r="BS9" s="140">
        <f>COUNTIFS('STUDENT PROFILE'!$B$7:$B$56,ANALYSIS!BS6,'MARK LIST'!$BB$11:$BB$60,"&gt;=33")</f>
        <v>0</v>
      </c>
      <c r="BT9" s="140">
        <f>COUNTIFS('STUDENT PROFILE'!$B$7:$B$56,ANALYSIS!BT6,'MARK LIST'!$BB$11:$BB$60,"&gt;=33")</f>
        <v>0</v>
      </c>
      <c r="BU9" s="140">
        <f>COUNTIFS('STUDENT PROFILE'!$B$7:$B$56,ANALYSIS!BU6,'MARK LIST'!$BB$11:$BB$60,"&gt;=33")</f>
        <v>2</v>
      </c>
      <c r="BV9" s="140">
        <f>COUNTIFS('STUDENT PROFILE'!$B$7:$B$56,ANALYSIS!BV6,'MARK LIST'!$BB$11:$BB$60,"&gt;=33")</f>
        <v>2</v>
      </c>
      <c r="BW9" s="140">
        <f>COUNTIFS('STUDENT PROFILE'!$B$7:$B$56,ANALYSIS!BW6,'MARK LIST'!$BB$11:$BB$60,"&gt;=33")</f>
        <v>0</v>
      </c>
      <c r="BX9" s="140">
        <f>COUNTIFS('STUDENT PROFILE'!$B$7:$B$56,ANALYSIS!BX6,'MARK LIST'!$BB$11:$BB$60,"&gt;=33")</f>
        <v>1</v>
      </c>
      <c r="BY9" s="140">
        <f>COUNTIFS('STUDENT PROFILE'!$B$7:$B$56,ANALYSIS!BY6,'MARK LIST'!$BB$11:$BB$60,"&gt;=33")</f>
        <v>11</v>
      </c>
      <c r="BZ9" s="140">
        <f>COUNTIFS('STUDENT PROFILE'!$B$7:$B$56,ANALYSIS!BZ6,'MARK LIST'!$BB$11:$BB$60,"&gt;=33")</f>
        <v>5</v>
      </c>
      <c r="CA9" s="140">
        <f>COUNTIFS('STUDENT PROFILE'!$B$7:$B$56,ANALYSIS!CA6,'MARK LIST'!$BB$11:$BB$60,"&gt;=33")</f>
        <v>0</v>
      </c>
      <c r="CB9" s="140">
        <f>COUNTIFS('STUDENT PROFILE'!$B$7:$B$56,ANALYSIS!CB6,'MARK LIST'!$BB$11:$BB$60,"&gt;=33")</f>
        <v>1</v>
      </c>
      <c r="CC9" s="140">
        <f>COUNTIFS('STUDENT PROFILE'!$B$7:$B$56,ANALYSIS!CC6,'MARK LIST'!$BB$11:$BB$60,"&gt;=33")</f>
        <v>3</v>
      </c>
      <c r="CD9" s="140">
        <f>COUNTIFS('STUDENT PROFILE'!$B$7:$B$56,ANALYSIS!CD6,'MARK LIST'!$BB$11:$BB$60,"&gt;=33")</f>
        <v>1</v>
      </c>
      <c r="CE9" s="140">
        <f>COUNTIFS('STUDENT PROFILE'!$B$7:$B$56,ANALYSIS!CE6,'MARK LIST'!$BB$11:$BB$60,"&gt;=33")</f>
        <v>0</v>
      </c>
      <c r="CF9" s="138">
        <f>SUM(BP9,BQ9,BR9,BS9,BT9,BU9,BV9,BW9)</f>
        <v>13</v>
      </c>
      <c r="CG9" s="138">
        <f>SUM(BX9,BY9,BZ9,CA9,CB9,CC9,CD9,CE9)</f>
        <v>22</v>
      </c>
      <c r="CH9" s="558"/>
      <c r="CI9" s="871"/>
      <c r="CJ9" s="140">
        <f>COUNTIFS('STUDENT PROFILE'!$B$7:$B$56,ANALYSIS!CJ6,'MARK LIST'!$BP$11:$BP$60,"&gt;=33")</f>
        <v>3</v>
      </c>
      <c r="CK9" s="140">
        <f>COUNTIFS('STUDENT PROFILE'!$B$7:$B$56,ANALYSIS!CK6,'MARK LIST'!$BP$11:$BP$60,"&gt;=33")</f>
        <v>3</v>
      </c>
      <c r="CL9" s="140">
        <f>COUNTIFS('STUDENT PROFILE'!$B$7:$B$56,ANALYSIS!CL6,'MARK LIST'!$BP$11:$BP$60,"&gt;=33")</f>
        <v>3</v>
      </c>
      <c r="CM9" s="140">
        <f>COUNTIFS('STUDENT PROFILE'!$B$7:$B$56,ANALYSIS!CM6,'MARK LIST'!$BP$11:$BP$60,"&gt;=33")</f>
        <v>0</v>
      </c>
      <c r="CN9" s="140">
        <f>COUNTIFS('STUDENT PROFILE'!$B$7:$B$56,ANALYSIS!CN6,'MARK LIST'!$BP$11:$BP$60,"&gt;=33")</f>
        <v>0</v>
      </c>
      <c r="CO9" s="140">
        <f>COUNTIFS('STUDENT PROFILE'!$B$7:$B$56,ANALYSIS!CO6,'MARK LIST'!$BP$11:$BP$60,"&gt;=33")</f>
        <v>2</v>
      </c>
      <c r="CP9" s="140">
        <f>COUNTIFS('STUDENT PROFILE'!$B$7:$B$56,ANALYSIS!CP6,'MARK LIST'!$BP$11:$BP$60,"&gt;=33")</f>
        <v>2</v>
      </c>
      <c r="CQ9" s="140">
        <f>COUNTIFS('STUDENT PROFILE'!$B$7:$B$56,ANALYSIS!CQ6,'MARK LIST'!$BP$11:$BP$60,"&gt;=33")</f>
        <v>0</v>
      </c>
      <c r="CR9" s="140">
        <f>COUNTIFS('STUDENT PROFILE'!$B$7:$B$56,ANALYSIS!CR6,'MARK LIST'!$BP$11:$BP$60,"&gt;=33")</f>
        <v>1</v>
      </c>
      <c r="CS9" s="140">
        <f>COUNTIFS('STUDENT PROFILE'!$B$7:$B$56,ANALYSIS!CS6,'MARK LIST'!$BP$11:$BP$60,"&gt;=33")</f>
        <v>11</v>
      </c>
      <c r="CT9" s="140">
        <f>COUNTIFS('STUDENT PROFILE'!$B$7:$B$56,ANALYSIS!CT6,'MARK LIST'!$BP$11:$BP$60,"&gt;=33")</f>
        <v>5</v>
      </c>
      <c r="CU9" s="140">
        <f>COUNTIFS('STUDENT PROFILE'!$B$7:$B$56,ANALYSIS!CU6,'MARK LIST'!$BP$11:$BP$60,"&gt;=33")</f>
        <v>0</v>
      </c>
      <c r="CV9" s="140">
        <f>COUNTIFS('STUDENT PROFILE'!$B$7:$B$56,ANALYSIS!CV6,'MARK LIST'!$BP$11:$BP$60,"&gt;=33")</f>
        <v>1</v>
      </c>
      <c r="CW9" s="140">
        <f>COUNTIFS('STUDENT PROFILE'!$B$7:$B$56,ANALYSIS!CW6,'MARK LIST'!$BP$11:$BP$60,"&gt;=33")</f>
        <v>3</v>
      </c>
      <c r="CX9" s="140">
        <f>COUNTIFS('STUDENT PROFILE'!$B$7:$B$56,ANALYSIS!CX6,'MARK LIST'!$BP$11:$BP$60,"&gt;=33")</f>
        <v>1</v>
      </c>
      <c r="CY9" s="140">
        <f>COUNTIFS('STUDENT PROFILE'!$B$7:$B$56,ANALYSIS!CY6,'MARK LIST'!$BP$11:$BP$60,"&gt;=33")</f>
        <v>0</v>
      </c>
      <c r="CZ9" s="138">
        <f>SUM(CJ9,CK9,CL9,CM9,CN9,CO9,CP9,CQ9)</f>
        <v>13</v>
      </c>
      <c r="DA9" s="138">
        <f>SUM(CR9,CS9,CT9,CU9,CV9,CW9,CX9,CY9)</f>
        <v>22</v>
      </c>
      <c r="DB9" s="558"/>
      <c r="DC9" s="862"/>
      <c r="DD9" s="140">
        <f>COUNTIFS('STUDENT PROFILE'!$B$7:$B$56,ANALYSIS!DD6,'MARK LIST'!$BY$11:$BY$60,"&gt;=33")</f>
        <v>3</v>
      </c>
      <c r="DE9" s="140">
        <f>COUNTIFS('STUDENT PROFILE'!$B$7:$B$56,ANALYSIS!DE6,'MARK LIST'!$BY$11:$BY$60,"&gt;=33")</f>
        <v>3</v>
      </c>
      <c r="DF9" s="140">
        <f>COUNTIFS('STUDENT PROFILE'!$B$7:$B$56,ANALYSIS!DF6,'MARK LIST'!$BY$11:$BY$60,"&gt;=33")</f>
        <v>3</v>
      </c>
      <c r="DG9" s="140">
        <f>COUNTIFS('STUDENT PROFILE'!$B$7:$B$56,ANALYSIS!DG6,'MARK LIST'!$BY$11:$BY$60,"&gt;=33")</f>
        <v>0</v>
      </c>
      <c r="DH9" s="140">
        <f>COUNTIFS('STUDENT PROFILE'!$B$7:$B$56,ANALYSIS!DH6,'MARK LIST'!$BY$11:$BY$60,"&gt;=33")</f>
        <v>0</v>
      </c>
      <c r="DI9" s="140">
        <f>COUNTIFS('STUDENT PROFILE'!$B$7:$B$56,ANALYSIS!DI6,'MARK LIST'!$BY$11:$BY$60,"&gt;=33")</f>
        <v>2</v>
      </c>
      <c r="DJ9" s="140">
        <f>COUNTIFS('STUDENT PROFILE'!$B$7:$B$56,ANALYSIS!DJ6,'MARK LIST'!$BY$11:$BY$60,"&gt;=33")</f>
        <v>2</v>
      </c>
      <c r="DK9" s="140">
        <f>COUNTIFS('STUDENT PROFILE'!$B$7:$B$56,ANALYSIS!DK6,'MARK LIST'!$BY$11:$BY$60,"&gt;=33")</f>
        <v>0</v>
      </c>
      <c r="DL9" s="140">
        <f>COUNTIFS('STUDENT PROFILE'!$B$7:$B$56,ANALYSIS!DL6,'MARK LIST'!$BY$11:$BY$60,"&gt;=33")</f>
        <v>1</v>
      </c>
      <c r="DM9" s="140">
        <f>COUNTIFS('STUDENT PROFILE'!$B$7:$B$56,ANALYSIS!DM6,'MARK LIST'!$BY$11:$BY$60,"&gt;=33")</f>
        <v>11</v>
      </c>
      <c r="DN9" s="140">
        <f>COUNTIFS('STUDENT PROFILE'!$B$7:$B$56,ANALYSIS!DN6,'MARK LIST'!$BY$11:$BY$60,"&gt;=33")</f>
        <v>5</v>
      </c>
      <c r="DO9" s="140">
        <f>COUNTIFS('STUDENT PROFILE'!$B$7:$B$56,ANALYSIS!DO6,'MARK LIST'!$BY$11:$BY$60,"&gt;=33")</f>
        <v>0</v>
      </c>
      <c r="DP9" s="140">
        <f>COUNTIFS('STUDENT PROFILE'!$B$7:$B$56,ANALYSIS!DP6,'MARK LIST'!$BY$11:$BY$60,"&gt;=33")</f>
        <v>1</v>
      </c>
      <c r="DQ9" s="140">
        <f>COUNTIFS('STUDENT PROFILE'!$B$7:$B$56,ANALYSIS!DQ6,'MARK LIST'!$BY$11:$BY$60,"&gt;=33")</f>
        <v>3</v>
      </c>
      <c r="DR9" s="140">
        <f>COUNTIFS('STUDENT PROFILE'!$B$7:$B$56,ANALYSIS!DR6,'MARK LIST'!$BY$11:$BY$60,"&gt;=33")</f>
        <v>1</v>
      </c>
      <c r="DS9" s="140">
        <f>COUNTIFS('STUDENT PROFILE'!$B$7:$B$56,ANALYSIS!DS6,'MARK LIST'!$BY$11:$BY$60,"&gt;=33")</f>
        <v>0</v>
      </c>
      <c r="DT9" s="138">
        <f>SUM(DD9,DE9,DF9,DG9,DH9,DI9,DJ9,DK9)</f>
        <v>13</v>
      </c>
      <c r="DU9" s="138">
        <f>SUM(DL9,DM9,DN9,DO9,DP9,DQ9,DR9,DS9)</f>
        <v>22</v>
      </c>
      <c r="DV9" s="558"/>
      <c r="DW9" s="868"/>
      <c r="DX9" s="140">
        <f>COUNTIFS('STUDENT PROFILE'!$B$7:$B$56,ANALYSIS!DX6,'MARK LIST'!$AI$11:$AI$60,"&gt;=33")</f>
        <v>3</v>
      </c>
      <c r="DY9" s="140">
        <f>COUNTIFS('STUDENT PROFILE'!$B$7:$B$56,ANALYSIS!DY6,'MARK LIST'!$AI$11:$AI$60,"&gt;=33")</f>
        <v>3</v>
      </c>
      <c r="DZ9" s="140">
        <f>COUNTIFS('STUDENT PROFILE'!$B$7:$B$56,ANALYSIS!DZ6,'MARK LIST'!$AI$11:$AI$60,"&gt;=33")</f>
        <v>3</v>
      </c>
      <c r="EA9" s="140">
        <f>COUNTIFS('STUDENT PROFILE'!$B$7:$B$56,ANALYSIS!EA6,'MARK LIST'!$AI$11:$AI$60,"&gt;=33")</f>
        <v>0</v>
      </c>
      <c r="EB9" s="140">
        <f>COUNTIFS('STUDENT PROFILE'!$B$7:$B$56,ANALYSIS!EB6,'MARK LIST'!$AI$11:$AI$60,"&gt;=33")</f>
        <v>0</v>
      </c>
      <c r="EC9" s="140">
        <f>COUNTIFS('STUDENT PROFILE'!$B$7:$B$56,ANALYSIS!EC6,'MARK LIST'!$AI$11:$AI$60,"&gt;=33")</f>
        <v>2</v>
      </c>
      <c r="ED9" s="140">
        <f>COUNTIFS('STUDENT PROFILE'!$B$7:$B$56,ANALYSIS!ED6,'MARK LIST'!$AI$11:$AI$60,"&gt;=33")</f>
        <v>2</v>
      </c>
      <c r="EE9" s="140">
        <f>COUNTIFS('STUDENT PROFILE'!$B$7:$B$56,ANALYSIS!EE6,'MARK LIST'!$AI$11:$AI$60,"&gt;=33")</f>
        <v>0</v>
      </c>
      <c r="EF9" s="140">
        <f>COUNTIFS('STUDENT PROFILE'!$B$7:$B$56,ANALYSIS!EF6,'MARK LIST'!$AI$11:$AI$60,"&gt;=33")</f>
        <v>1</v>
      </c>
      <c r="EG9" s="140">
        <f>COUNTIFS('STUDENT PROFILE'!$B$7:$B$56,ANALYSIS!EG6,'MARK LIST'!$AI$11:$AI$60,"&gt;=33")</f>
        <v>11</v>
      </c>
      <c r="EH9" s="140">
        <f>COUNTIFS('STUDENT PROFILE'!$B$7:$B$56,ANALYSIS!EH6,'MARK LIST'!$AI$11:$AI$60,"&gt;=33")</f>
        <v>5</v>
      </c>
      <c r="EI9" s="140">
        <f>COUNTIFS('STUDENT PROFILE'!$B$7:$B$56,ANALYSIS!EI6,'MARK LIST'!$AI$11:$AI$60,"&gt;=33")</f>
        <v>0</v>
      </c>
      <c r="EJ9" s="140">
        <f>COUNTIFS('STUDENT PROFILE'!$B$7:$B$56,ANALYSIS!EJ6,'MARK LIST'!$AI$11:$AI$60,"&gt;=33")</f>
        <v>1</v>
      </c>
      <c r="EK9" s="140">
        <f>COUNTIFS('STUDENT PROFILE'!$B$7:$B$56,ANALYSIS!EK6,'MARK LIST'!$AI$11:$AI$60,"&gt;=33")</f>
        <v>3</v>
      </c>
      <c r="EL9" s="140">
        <f>COUNTIFS('STUDENT PROFILE'!$B$7:$B$56,ANALYSIS!EL6,'MARK LIST'!$AI$11:$AI$60,"&gt;=33")</f>
        <v>1</v>
      </c>
      <c r="EM9" s="140">
        <f>COUNTIFS('STUDENT PROFILE'!$B$7:$B$56,ANALYSIS!EM6,'MARK LIST'!$AI$11:$AI$60,"&gt;=33")</f>
        <v>0</v>
      </c>
      <c r="EN9" s="138">
        <f>SUM(DX9,DY9,DZ9,EA9,EB9,EC9,ED9,EE9)</f>
        <v>13</v>
      </c>
      <c r="EO9" s="138">
        <f>SUM(EF9,EG9,EH9,EI9,EJ9,EK9,EL9,EM9)</f>
        <v>22</v>
      </c>
      <c r="EP9" s="558"/>
      <c r="EQ9" s="862"/>
    </row>
    <row r="10" spans="1:147" ht="21.95" customHeight="1">
      <c r="A10" s="895"/>
      <c r="B10" s="895"/>
      <c r="C10" s="895"/>
      <c r="D10" s="895"/>
      <c r="E10" s="895"/>
      <c r="F10" s="875" t="str">
        <f>HOME!B16</f>
        <v>HINDI</v>
      </c>
      <c r="G10" s="104" t="s">
        <v>921</v>
      </c>
      <c r="H10" s="98" t="s">
        <v>29</v>
      </c>
      <c r="I10" s="98" t="s">
        <v>30</v>
      </c>
      <c r="J10" s="98" t="s">
        <v>31</v>
      </c>
      <c r="K10" s="98" t="s">
        <v>11</v>
      </c>
      <c r="L10" s="98" t="s">
        <v>42</v>
      </c>
      <c r="M10" s="98" t="s">
        <v>105</v>
      </c>
      <c r="N10" s="98" t="s">
        <v>46</v>
      </c>
      <c r="O10" s="98" t="s">
        <v>106</v>
      </c>
      <c r="P10" s="98" t="s">
        <v>107</v>
      </c>
      <c r="Q10" s="98" t="s">
        <v>108</v>
      </c>
      <c r="R10" s="98" t="s">
        <v>109</v>
      </c>
      <c r="S10" s="98" t="s">
        <v>51</v>
      </c>
      <c r="T10" s="98" t="s">
        <v>44</v>
      </c>
      <c r="U10" s="98" t="s">
        <v>110</v>
      </c>
      <c r="V10" s="98" t="s">
        <v>111</v>
      </c>
      <c r="W10" s="98" t="s">
        <v>112</v>
      </c>
      <c r="X10" s="98"/>
      <c r="Y10" s="98"/>
      <c r="Z10" s="98"/>
      <c r="AA10" s="868"/>
      <c r="AB10" s="98" t="s">
        <v>29</v>
      </c>
      <c r="AC10" s="98" t="s">
        <v>30</v>
      </c>
      <c r="AD10" s="98" t="s">
        <v>31</v>
      </c>
      <c r="AE10" s="98" t="s">
        <v>11</v>
      </c>
      <c r="AF10" s="98" t="s">
        <v>42</v>
      </c>
      <c r="AG10" s="98" t="s">
        <v>105</v>
      </c>
      <c r="AH10" s="98" t="s">
        <v>46</v>
      </c>
      <c r="AI10" s="98" t="s">
        <v>106</v>
      </c>
      <c r="AJ10" s="98" t="s">
        <v>107</v>
      </c>
      <c r="AK10" s="98" t="s">
        <v>108</v>
      </c>
      <c r="AL10" s="98" t="s">
        <v>109</v>
      </c>
      <c r="AM10" s="98" t="s">
        <v>51</v>
      </c>
      <c r="AN10" s="98" t="s">
        <v>44</v>
      </c>
      <c r="AO10" s="98" t="s">
        <v>110</v>
      </c>
      <c r="AP10" s="98" t="s">
        <v>111</v>
      </c>
      <c r="AQ10" s="98" t="s">
        <v>112</v>
      </c>
      <c r="AR10" s="98"/>
      <c r="AS10" s="98"/>
      <c r="AT10" s="141"/>
      <c r="AU10" s="878"/>
      <c r="AV10" s="98" t="s">
        <v>29</v>
      </c>
      <c r="AW10" s="98" t="s">
        <v>30</v>
      </c>
      <c r="AX10" s="98" t="s">
        <v>31</v>
      </c>
      <c r="AY10" s="98" t="s">
        <v>11</v>
      </c>
      <c r="AZ10" s="98" t="s">
        <v>42</v>
      </c>
      <c r="BA10" s="98" t="s">
        <v>105</v>
      </c>
      <c r="BB10" s="98" t="s">
        <v>46</v>
      </c>
      <c r="BC10" s="98" t="s">
        <v>106</v>
      </c>
      <c r="BD10" s="98" t="s">
        <v>107</v>
      </c>
      <c r="BE10" s="98" t="s">
        <v>108</v>
      </c>
      <c r="BF10" s="98" t="s">
        <v>109</v>
      </c>
      <c r="BG10" s="98" t="s">
        <v>51</v>
      </c>
      <c r="BH10" s="98" t="s">
        <v>44</v>
      </c>
      <c r="BI10" s="98" t="s">
        <v>110</v>
      </c>
      <c r="BJ10" s="98" t="s">
        <v>111</v>
      </c>
      <c r="BK10" s="98" t="s">
        <v>112</v>
      </c>
      <c r="BL10" s="98"/>
      <c r="BM10" s="98"/>
      <c r="BN10" s="98"/>
      <c r="BO10" s="867"/>
      <c r="BP10" s="98" t="s">
        <v>29</v>
      </c>
      <c r="BQ10" s="98" t="s">
        <v>30</v>
      </c>
      <c r="BR10" s="98" t="s">
        <v>31</v>
      </c>
      <c r="BS10" s="98" t="s">
        <v>11</v>
      </c>
      <c r="BT10" s="98" t="s">
        <v>42</v>
      </c>
      <c r="BU10" s="98" t="s">
        <v>105</v>
      </c>
      <c r="BV10" s="98" t="s">
        <v>46</v>
      </c>
      <c r="BW10" s="98" t="s">
        <v>106</v>
      </c>
      <c r="BX10" s="98" t="s">
        <v>107</v>
      </c>
      <c r="BY10" s="98" t="s">
        <v>108</v>
      </c>
      <c r="BZ10" s="98" t="s">
        <v>109</v>
      </c>
      <c r="CA10" s="98" t="s">
        <v>51</v>
      </c>
      <c r="CB10" s="98" t="s">
        <v>44</v>
      </c>
      <c r="CC10" s="98" t="s">
        <v>110</v>
      </c>
      <c r="CD10" s="98" t="s">
        <v>111</v>
      </c>
      <c r="CE10" s="98" t="s">
        <v>112</v>
      </c>
      <c r="CF10" s="98"/>
      <c r="CG10" s="98"/>
      <c r="CH10" s="98"/>
      <c r="CI10" s="871"/>
      <c r="CJ10" s="98" t="s">
        <v>29</v>
      </c>
      <c r="CK10" s="98" t="s">
        <v>30</v>
      </c>
      <c r="CL10" s="98" t="s">
        <v>31</v>
      </c>
      <c r="CM10" s="98" t="s">
        <v>11</v>
      </c>
      <c r="CN10" s="98" t="s">
        <v>42</v>
      </c>
      <c r="CO10" s="98" t="s">
        <v>105</v>
      </c>
      <c r="CP10" s="98" t="s">
        <v>46</v>
      </c>
      <c r="CQ10" s="98" t="s">
        <v>106</v>
      </c>
      <c r="CR10" s="98" t="s">
        <v>107</v>
      </c>
      <c r="CS10" s="98" t="s">
        <v>108</v>
      </c>
      <c r="CT10" s="98" t="s">
        <v>109</v>
      </c>
      <c r="CU10" s="98" t="s">
        <v>51</v>
      </c>
      <c r="CV10" s="98" t="s">
        <v>44</v>
      </c>
      <c r="CW10" s="98" t="s">
        <v>110</v>
      </c>
      <c r="CX10" s="98" t="s">
        <v>111</v>
      </c>
      <c r="CY10" s="98" t="s">
        <v>112</v>
      </c>
      <c r="CZ10" s="98"/>
      <c r="DA10" s="98"/>
      <c r="DB10" s="98"/>
      <c r="DC10" s="862"/>
      <c r="DD10" s="98" t="s">
        <v>29</v>
      </c>
      <c r="DE10" s="98" t="s">
        <v>30</v>
      </c>
      <c r="DF10" s="98" t="s">
        <v>31</v>
      </c>
      <c r="DG10" s="98" t="s">
        <v>11</v>
      </c>
      <c r="DH10" s="98" t="s">
        <v>42</v>
      </c>
      <c r="DI10" s="98" t="s">
        <v>105</v>
      </c>
      <c r="DJ10" s="98" t="s">
        <v>46</v>
      </c>
      <c r="DK10" s="98" t="s">
        <v>106</v>
      </c>
      <c r="DL10" s="98" t="s">
        <v>107</v>
      </c>
      <c r="DM10" s="98" t="s">
        <v>108</v>
      </c>
      <c r="DN10" s="98" t="s">
        <v>109</v>
      </c>
      <c r="DO10" s="98" t="s">
        <v>51</v>
      </c>
      <c r="DP10" s="98" t="s">
        <v>44</v>
      </c>
      <c r="DQ10" s="98" t="s">
        <v>110</v>
      </c>
      <c r="DR10" s="98" t="s">
        <v>111</v>
      </c>
      <c r="DS10" s="98" t="s">
        <v>112</v>
      </c>
      <c r="DT10" s="98"/>
      <c r="DU10" s="98"/>
      <c r="DV10" s="98"/>
      <c r="DW10" s="868"/>
      <c r="DX10" s="98" t="s">
        <v>29</v>
      </c>
      <c r="DY10" s="98" t="s">
        <v>30</v>
      </c>
      <c r="DZ10" s="98" t="s">
        <v>31</v>
      </c>
      <c r="EA10" s="98" t="s">
        <v>11</v>
      </c>
      <c r="EB10" s="98" t="s">
        <v>42</v>
      </c>
      <c r="EC10" s="98" t="s">
        <v>105</v>
      </c>
      <c r="ED10" s="98" t="s">
        <v>46</v>
      </c>
      <c r="EE10" s="98" t="s">
        <v>106</v>
      </c>
      <c r="EF10" s="98" t="s">
        <v>107</v>
      </c>
      <c r="EG10" s="98" t="s">
        <v>108</v>
      </c>
      <c r="EH10" s="98" t="s">
        <v>109</v>
      </c>
      <c r="EI10" s="98" t="s">
        <v>51</v>
      </c>
      <c r="EJ10" s="98" t="s">
        <v>44</v>
      </c>
      <c r="EK10" s="98" t="s">
        <v>110</v>
      </c>
      <c r="EL10" s="98" t="s">
        <v>111</v>
      </c>
      <c r="EM10" s="98" t="s">
        <v>112</v>
      </c>
      <c r="EN10" s="98"/>
      <c r="EO10" s="98"/>
      <c r="EP10" s="98"/>
      <c r="EQ10" s="862"/>
    </row>
    <row r="11" spans="1:147" ht="21.95" customHeight="1">
      <c r="A11" s="895"/>
      <c r="B11" s="895"/>
      <c r="C11" s="895"/>
      <c r="D11" s="895"/>
      <c r="E11" s="895"/>
      <c r="F11" s="875"/>
      <c r="G11" s="104" t="s">
        <v>77</v>
      </c>
      <c r="H11" s="136">
        <f>COUNTIF('STUDENT PROFILE'!$B$7:$B$56,ANALYSIS!H10)</f>
        <v>3</v>
      </c>
      <c r="I11" s="136">
        <f>COUNTIF('STUDENT PROFILE'!$B$7:$B$56,ANALYSIS!I10)</f>
        <v>3</v>
      </c>
      <c r="J11" s="136">
        <f>COUNTIF('STUDENT PROFILE'!$B$7:$B$56,ANALYSIS!J10)</f>
        <v>4</v>
      </c>
      <c r="K11" s="136">
        <f>COUNTIF('STUDENT PROFILE'!$B$7:$B$56,ANALYSIS!K10)</f>
        <v>0</v>
      </c>
      <c r="L11" s="136">
        <f>COUNTIF('STUDENT PROFILE'!$B$7:$B$56,ANALYSIS!L10)</f>
        <v>0</v>
      </c>
      <c r="M11" s="136">
        <f>COUNTIF('STUDENT PROFILE'!$B$7:$B$56,ANALYSIS!M10)</f>
        <v>3</v>
      </c>
      <c r="N11" s="136">
        <f>COUNTIF('STUDENT PROFILE'!$B$7:$B$56,ANALYSIS!N10)</f>
        <v>2</v>
      </c>
      <c r="O11" s="136">
        <f>COUNTIF('STUDENT PROFILE'!$B$7:$B$56,ANALYSIS!O10)</f>
        <v>0</v>
      </c>
      <c r="P11" s="136">
        <f>COUNTIF('STUDENT PROFILE'!$B$7:$B$56,ANALYSIS!P10)</f>
        <v>4</v>
      </c>
      <c r="Q11" s="136">
        <f>COUNTIF('STUDENT PROFILE'!$B$7:$B$56,ANALYSIS!Q10)</f>
        <v>13</v>
      </c>
      <c r="R11" s="136">
        <f>COUNTIF('STUDENT PROFILE'!$B$7:$B$56,ANALYSIS!R10)</f>
        <v>9</v>
      </c>
      <c r="S11" s="136">
        <f>COUNTIF('STUDENT PROFILE'!$B$7:$B$56,ANALYSIS!S10)</f>
        <v>0</v>
      </c>
      <c r="T11" s="136">
        <f>COUNTIF('STUDENT PROFILE'!$B$7:$B$56,ANALYSIS!T10)</f>
        <v>3</v>
      </c>
      <c r="U11" s="136">
        <f>COUNTIF('STUDENT PROFILE'!$B$7:$B$56,ANALYSIS!U10)</f>
        <v>4</v>
      </c>
      <c r="V11" s="136">
        <f>COUNTIF('STUDENT PROFILE'!$B$7:$B$56,ANALYSIS!V10)</f>
        <v>2</v>
      </c>
      <c r="W11" s="136">
        <f>COUNTIF('STUDENT PROFILE'!$B$7:$B$56,ANALYSIS!W10)</f>
        <v>0</v>
      </c>
      <c r="X11" s="136">
        <f>SUM(H11,I11,J11,K11,L11,M11,N11,O11)</f>
        <v>15</v>
      </c>
      <c r="Y11" s="136">
        <f>SUM(P11,Q11,R11,S11,T11,U11,V11,W11)</f>
        <v>35</v>
      </c>
      <c r="Z11" s="880">
        <f>((X13+Y13)/(X12+Y12))*100</f>
        <v>77.777777777777786</v>
      </c>
      <c r="AA11" s="868"/>
      <c r="AB11" s="136">
        <f>COUNTIF('STUDENT PROFILE'!$B$7:$B$56,ANALYSIS!AB10)</f>
        <v>3</v>
      </c>
      <c r="AC11" s="136">
        <f>COUNTIF('STUDENT PROFILE'!$B$7:$B$56,ANALYSIS!AC10)</f>
        <v>3</v>
      </c>
      <c r="AD11" s="136">
        <f>COUNTIF('STUDENT PROFILE'!$B$7:$B$56,ANALYSIS!AD10)</f>
        <v>4</v>
      </c>
      <c r="AE11" s="136">
        <f>COUNTIF('STUDENT PROFILE'!$B$7:$B$56,ANALYSIS!AE10)</f>
        <v>0</v>
      </c>
      <c r="AF11" s="136">
        <f>COUNTIF('STUDENT PROFILE'!$B$7:$B$56,ANALYSIS!AF10)</f>
        <v>0</v>
      </c>
      <c r="AG11" s="136">
        <f>COUNTIF('STUDENT PROFILE'!$B$7:$B$56,ANALYSIS!AG10)</f>
        <v>3</v>
      </c>
      <c r="AH11" s="136">
        <f>COUNTIF('STUDENT PROFILE'!$B$7:$B$56,ANALYSIS!AH10)</f>
        <v>2</v>
      </c>
      <c r="AI11" s="136">
        <f>COUNTIF('STUDENT PROFILE'!$B$7:$B$56,ANALYSIS!AI10)</f>
        <v>0</v>
      </c>
      <c r="AJ11" s="136">
        <f>COUNTIF('STUDENT PROFILE'!$B$7:$B$56,ANALYSIS!AJ10)</f>
        <v>4</v>
      </c>
      <c r="AK11" s="136">
        <f>COUNTIF('STUDENT PROFILE'!$B$7:$B$56,ANALYSIS!AK10)</f>
        <v>13</v>
      </c>
      <c r="AL11" s="136">
        <f>COUNTIF('STUDENT PROFILE'!$B$7:$B$56,ANALYSIS!AL10)</f>
        <v>9</v>
      </c>
      <c r="AM11" s="136">
        <f>COUNTIF('STUDENT PROFILE'!$B$7:$B$56,ANALYSIS!AM10)</f>
        <v>0</v>
      </c>
      <c r="AN11" s="136">
        <f>COUNTIF('STUDENT PROFILE'!$B$7:$B$56,ANALYSIS!AN10)</f>
        <v>3</v>
      </c>
      <c r="AO11" s="136">
        <f>COUNTIF('STUDENT PROFILE'!$B$7:$B$56,ANALYSIS!AO10)</f>
        <v>4</v>
      </c>
      <c r="AP11" s="136">
        <f>COUNTIF('STUDENT PROFILE'!$B$7:$B$56,ANALYSIS!AP10)</f>
        <v>2</v>
      </c>
      <c r="AQ11" s="136">
        <f>COUNTIF('STUDENT PROFILE'!$B$7:$B$56,ANALYSIS!AQ10)</f>
        <v>0</v>
      </c>
      <c r="AR11" s="136">
        <f>SUM(AB11,AC11,AD11,AE11,AF11,AG11,AH11,AI11)</f>
        <v>15</v>
      </c>
      <c r="AS11" s="136">
        <f>SUM(AJ11,AK11,AL11,AM11,AN11,AO11,AP11,AQ11)</f>
        <v>35</v>
      </c>
      <c r="AT11" s="881">
        <f>((AR13+AS13)/(AR12+AS12))*100</f>
        <v>71.111111111111114</v>
      </c>
      <c r="AU11" s="878"/>
      <c r="AV11" s="130">
        <f>COUNTIF('STUDENT PROFILE'!$B$7:$B$56,ANALYSIS!AV10)</f>
        <v>3</v>
      </c>
      <c r="AW11" s="130">
        <f>COUNTIF('STUDENT PROFILE'!$B$7:$B$56,ANALYSIS!AW10)</f>
        <v>3</v>
      </c>
      <c r="AX11" s="130">
        <f>COUNTIF('STUDENT PROFILE'!$B$7:$B$56,ANALYSIS!AX10)</f>
        <v>4</v>
      </c>
      <c r="AY11" s="130">
        <f>COUNTIF('STUDENT PROFILE'!$B$7:$B$56,ANALYSIS!AY10)</f>
        <v>0</v>
      </c>
      <c r="AZ11" s="130">
        <f>COUNTIF('STUDENT PROFILE'!$B$7:$B$56,ANALYSIS!AZ10)</f>
        <v>0</v>
      </c>
      <c r="BA11" s="130">
        <f>COUNTIF('STUDENT PROFILE'!$B$7:$B$56,ANALYSIS!BA10)</f>
        <v>3</v>
      </c>
      <c r="BB11" s="130">
        <f>COUNTIF('STUDENT PROFILE'!$B$7:$B$56,ANALYSIS!BB10)</f>
        <v>2</v>
      </c>
      <c r="BC11" s="130">
        <f>COUNTIF('STUDENT PROFILE'!$B$7:$B$56,ANALYSIS!BC10)</f>
        <v>0</v>
      </c>
      <c r="BD11" s="130">
        <f>COUNTIF('STUDENT PROFILE'!$B$7:$B$56,ANALYSIS!BD10)</f>
        <v>4</v>
      </c>
      <c r="BE11" s="130">
        <f>COUNTIF('STUDENT PROFILE'!$B$7:$B$56,ANALYSIS!BE10)</f>
        <v>13</v>
      </c>
      <c r="BF11" s="130">
        <f>COUNTIF('STUDENT PROFILE'!$B$7:$B$56,ANALYSIS!BF10)</f>
        <v>9</v>
      </c>
      <c r="BG11" s="130">
        <f>COUNTIF('STUDENT PROFILE'!$B$7:$B$56,ANALYSIS!BG10)</f>
        <v>0</v>
      </c>
      <c r="BH11" s="130">
        <f>COUNTIF('STUDENT PROFILE'!$B$7:$B$56,ANALYSIS!BH10)</f>
        <v>3</v>
      </c>
      <c r="BI11" s="130">
        <f>COUNTIF('STUDENT PROFILE'!$B$7:$B$56,ANALYSIS!BI10)</f>
        <v>4</v>
      </c>
      <c r="BJ11" s="130">
        <f>COUNTIF('STUDENT PROFILE'!$B$7:$B$56,ANALYSIS!BJ10)</f>
        <v>2</v>
      </c>
      <c r="BK11" s="130">
        <f>COUNTIF('STUDENT PROFILE'!$B$7:$B$56,ANALYSIS!BK10)</f>
        <v>0</v>
      </c>
      <c r="BL11" s="130">
        <f>SUM(AV11,AW11,AX11,AY11,AZ11,BA11,BB11,BC11)</f>
        <v>15</v>
      </c>
      <c r="BM11" s="130">
        <f>SUM(BD11,BE11,BF11,BG11,BH11,BI11,BJ11,BK11)</f>
        <v>35</v>
      </c>
      <c r="BN11" s="558">
        <f>((BL13+BM13)/(BL12+BM12))*100</f>
        <v>70</v>
      </c>
      <c r="BO11" s="867"/>
      <c r="BP11" s="130">
        <f>COUNTIF('STUDENT PROFILE'!$B$7:$B$56,ANALYSIS!BP10)</f>
        <v>3</v>
      </c>
      <c r="BQ11" s="130">
        <f>COUNTIF('STUDENT PROFILE'!$B$7:$B$56,ANALYSIS!BQ10)</f>
        <v>3</v>
      </c>
      <c r="BR11" s="130">
        <f>COUNTIF('STUDENT PROFILE'!$B$7:$B$56,ANALYSIS!BR10)</f>
        <v>4</v>
      </c>
      <c r="BS11" s="130">
        <f>COUNTIF('STUDENT PROFILE'!$B$7:$B$56,ANALYSIS!BS10)</f>
        <v>0</v>
      </c>
      <c r="BT11" s="130">
        <f>COUNTIF('STUDENT PROFILE'!$B$7:$B$56,ANALYSIS!BT10)</f>
        <v>0</v>
      </c>
      <c r="BU11" s="130">
        <f>COUNTIF('STUDENT PROFILE'!$B$7:$B$56,ANALYSIS!BU10)</f>
        <v>3</v>
      </c>
      <c r="BV11" s="130">
        <f>COUNTIF('STUDENT PROFILE'!$B$7:$B$56,ANALYSIS!BV10)</f>
        <v>2</v>
      </c>
      <c r="BW11" s="130">
        <f>COUNTIF('STUDENT PROFILE'!$B$7:$B$56,ANALYSIS!BW10)</f>
        <v>0</v>
      </c>
      <c r="BX11" s="130">
        <f>COUNTIF('STUDENT PROFILE'!$B$7:$B$56,ANALYSIS!BX10)</f>
        <v>4</v>
      </c>
      <c r="BY11" s="130">
        <f>COUNTIF('STUDENT PROFILE'!$B$7:$B$56,ANALYSIS!BY10)</f>
        <v>13</v>
      </c>
      <c r="BZ11" s="130">
        <f>COUNTIF('STUDENT PROFILE'!$B$7:$B$56,ANALYSIS!BZ10)</f>
        <v>9</v>
      </c>
      <c r="CA11" s="130">
        <f>COUNTIF('STUDENT PROFILE'!$B$7:$B$56,ANALYSIS!CA10)</f>
        <v>0</v>
      </c>
      <c r="CB11" s="130">
        <f>COUNTIF('STUDENT PROFILE'!$B$7:$B$56,ANALYSIS!CB10)</f>
        <v>3</v>
      </c>
      <c r="CC11" s="130">
        <f>COUNTIF('STUDENT PROFILE'!$B$7:$B$56,ANALYSIS!CC10)</f>
        <v>4</v>
      </c>
      <c r="CD11" s="130">
        <f>COUNTIF('STUDENT PROFILE'!$B$7:$B$56,ANALYSIS!CD10)</f>
        <v>2</v>
      </c>
      <c r="CE11" s="130">
        <f>COUNTIF('STUDENT PROFILE'!$B$7:$B$56,ANALYSIS!CE10)</f>
        <v>0</v>
      </c>
      <c r="CF11" s="130">
        <f>SUM(BP11,BQ11,BR11,BS11,BT11,BU11,BV11,BW11)</f>
        <v>15</v>
      </c>
      <c r="CG11" s="130">
        <f>SUM(BX11,BY11,BZ11,CA11,CB11,CC11,CD11,CE11)</f>
        <v>35</v>
      </c>
      <c r="CH11" s="558">
        <f>((CF13+CG13)/(CF12+CG12))*100</f>
        <v>64</v>
      </c>
      <c r="CI11" s="871"/>
      <c r="CJ11" s="130">
        <f>COUNTIF('STUDENT PROFILE'!$B$7:$B$56,ANALYSIS!CJ10)</f>
        <v>3</v>
      </c>
      <c r="CK11" s="130">
        <f>COUNTIF('STUDENT PROFILE'!$B$7:$B$56,ANALYSIS!CK10)</f>
        <v>3</v>
      </c>
      <c r="CL11" s="130">
        <f>COUNTIF('STUDENT PROFILE'!$B$7:$B$56,ANALYSIS!CL10)</f>
        <v>4</v>
      </c>
      <c r="CM11" s="130">
        <f>COUNTIF('STUDENT PROFILE'!$B$7:$B$56,ANALYSIS!CM10)</f>
        <v>0</v>
      </c>
      <c r="CN11" s="130">
        <f>COUNTIF('STUDENT PROFILE'!$B$7:$B$56,ANALYSIS!CN10)</f>
        <v>0</v>
      </c>
      <c r="CO11" s="130">
        <f>COUNTIF('STUDENT PROFILE'!$B$7:$B$56,ANALYSIS!CO10)</f>
        <v>3</v>
      </c>
      <c r="CP11" s="130">
        <f>COUNTIF('STUDENT PROFILE'!$B$7:$B$56,ANALYSIS!CP10)</f>
        <v>2</v>
      </c>
      <c r="CQ11" s="130">
        <f>COUNTIF('STUDENT PROFILE'!$B$7:$B$56,ANALYSIS!CQ10)</f>
        <v>0</v>
      </c>
      <c r="CR11" s="130">
        <f>COUNTIF('STUDENT PROFILE'!$B$7:$B$56,ANALYSIS!CR10)</f>
        <v>4</v>
      </c>
      <c r="CS11" s="130">
        <f>COUNTIF('STUDENT PROFILE'!$B$7:$B$56,ANALYSIS!CS10)</f>
        <v>13</v>
      </c>
      <c r="CT11" s="130">
        <f>COUNTIF('STUDENT PROFILE'!$B$7:$B$56,ANALYSIS!CT10)</f>
        <v>9</v>
      </c>
      <c r="CU11" s="130">
        <f>COUNTIF('STUDENT PROFILE'!$B$7:$B$56,ANALYSIS!CU10)</f>
        <v>0</v>
      </c>
      <c r="CV11" s="130">
        <f>COUNTIF('STUDENT PROFILE'!$B$7:$B$56,ANALYSIS!CV10)</f>
        <v>3</v>
      </c>
      <c r="CW11" s="130">
        <f>COUNTIF('STUDENT PROFILE'!$B$7:$B$56,ANALYSIS!CW10)</f>
        <v>4</v>
      </c>
      <c r="CX11" s="130">
        <f>COUNTIF('STUDENT PROFILE'!$B$7:$B$56,ANALYSIS!CX10)</f>
        <v>2</v>
      </c>
      <c r="CY11" s="130">
        <f>COUNTIF('STUDENT PROFILE'!$B$7:$B$56,ANALYSIS!CY10)</f>
        <v>0</v>
      </c>
      <c r="CZ11" s="130">
        <f>SUM(CJ11,CK11,CL11,CM11,CN11,CO11,CP11,CQ11)</f>
        <v>15</v>
      </c>
      <c r="DA11" s="130">
        <f>SUM(CR11,CS11,CT11,CU11,CV11,CW11,CX11,CY11)</f>
        <v>35</v>
      </c>
      <c r="DB11" s="558">
        <f>((CZ13+DA13)/(CZ12+DA12))*100</f>
        <v>64</v>
      </c>
      <c r="DC11" s="862"/>
      <c r="DD11" s="130">
        <f>COUNTIF('STUDENT PROFILE'!$B$7:$B$56,ANALYSIS!DD10)</f>
        <v>3</v>
      </c>
      <c r="DE11" s="130">
        <f>COUNTIF('STUDENT PROFILE'!$B$7:$B$56,ANALYSIS!DE10)</f>
        <v>3</v>
      </c>
      <c r="DF11" s="130">
        <f>COUNTIF('STUDENT PROFILE'!$B$7:$B$56,ANALYSIS!DF10)</f>
        <v>4</v>
      </c>
      <c r="DG11" s="130">
        <f>COUNTIF('STUDENT PROFILE'!$B$7:$B$56,ANALYSIS!DG10)</f>
        <v>0</v>
      </c>
      <c r="DH11" s="130">
        <f>COUNTIF('STUDENT PROFILE'!$B$7:$B$56,ANALYSIS!DH10)</f>
        <v>0</v>
      </c>
      <c r="DI11" s="130">
        <f>COUNTIF('STUDENT PROFILE'!$B$7:$B$56,ANALYSIS!DI10)</f>
        <v>3</v>
      </c>
      <c r="DJ11" s="130">
        <f>COUNTIF('STUDENT PROFILE'!$B$7:$B$56,ANALYSIS!DJ10)</f>
        <v>2</v>
      </c>
      <c r="DK11" s="130">
        <f>COUNTIF('STUDENT PROFILE'!$B$7:$B$56,ANALYSIS!DK10)</f>
        <v>0</v>
      </c>
      <c r="DL11" s="130">
        <f>COUNTIF('STUDENT PROFILE'!$B$7:$B$56,ANALYSIS!DL10)</f>
        <v>4</v>
      </c>
      <c r="DM11" s="130">
        <f>COUNTIF('STUDENT PROFILE'!$B$7:$B$56,ANALYSIS!DM10)</f>
        <v>13</v>
      </c>
      <c r="DN11" s="130">
        <f>COUNTIF('STUDENT PROFILE'!$B$7:$B$56,ANALYSIS!DN10)</f>
        <v>9</v>
      </c>
      <c r="DO11" s="130">
        <f>COUNTIF('STUDENT PROFILE'!$B$7:$B$56,ANALYSIS!DO10)</f>
        <v>0</v>
      </c>
      <c r="DP11" s="130">
        <f>COUNTIF('STUDENT PROFILE'!$B$7:$B$56,ANALYSIS!DP10)</f>
        <v>3</v>
      </c>
      <c r="DQ11" s="130">
        <f>COUNTIF('STUDENT PROFILE'!$B$7:$B$56,ANALYSIS!DQ10)</f>
        <v>4</v>
      </c>
      <c r="DR11" s="130">
        <f>COUNTIF('STUDENT PROFILE'!$B$7:$B$56,ANALYSIS!DR10)</f>
        <v>2</v>
      </c>
      <c r="DS11" s="130">
        <f>COUNTIF('STUDENT PROFILE'!$B$7:$B$56,ANALYSIS!DS10)</f>
        <v>0</v>
      </c>
      <c r="DT11" s="130">
        <f>SUM(DD11,DE11,DF11,DG11,DH11,DI11,DJ11,DK11)</f>
        <v>15</v>
      </c>
      <c r="DU11" s="130">
        <f>SUM(DL11,DM11,DN11,DO11,DP11,DQ11,DR11,DS11)</f>
        <v>35</v>
      </c>
      <c r="DV11" s="558">
        <f>((DT13+DU13)/(DT12+DU12))*100</f>
        <v>74</v>
      </c>
      <c r="DW11" s="868"/>
      <c r="DX11" s="138">
        <f>COUNTIF('STUDENT PROFILE'!$B$7:$B$56,ANALYSIS!DX10)</f>
        <v>3</v>
      </c>
      <c r="DY11" s="138">
        <f>COUNTIF('STUDENT PROFILE'!$B$7:$B$56,ANALYSIS!DY10)</f>
        <v>3</v>
      </c>
      <c r="DZ11" s="138">
        <f>COUNTIF('STUDENT PROFILE'!$B$7:$B$56,ANALYSIS!DZ10)</f>
        <v>4</v>
      </c>
      <c r="EA11" s="138">
        <f>COUNTIF('STUDENT PROFILE'!$B$7:$B$56,ANALYSIS!EA10)</f>
        <v>0</v>
      </c>
      <c r="EB11" s="138">
        <f>COUNTIF('STUDENT PROFILE'!$B$7:$B$56,ANALYSIS!EB10)</f>
        <v>0</v>
      </c>
      <c r="EC11" s="138">
        <f>COUNTIF('STUDENT PROFILE'!$B$7:$B$56,ANALYSIS!EC10)</f>
        <v>3</v>
      </c>
      <c r="ED11" s="138">
        <f>COUNTIF('STUDENT PROFILE'!$B$7:$B$56,ANALYSIS!ED10)</f>
        <v>2</v>
      </c>
      <c r="EE11" s="138">
        <f>COUNTIF('STUDENT PROFILE'!$B$7:$B$56,ANALYSIS!EE10)</f>
        <v>0</v>
      </c>
      <c r="EF11" s="138">
        <f>COUNTIF('STUDENT PROFILE'!$B$7:$B$56,ANALYSIS!EF10)</f>
        <v>4</v>
      </c>
      <c r="EG11" s="138">
        <f>COUNTIF('STUDENT PROFILE'!$B$7:$B$56,ANALYSIS!EG10)</f>
        <v>13</v>
      </c>
      <c r="EH11" s="138">
        <f>COUNTIF('STUDENT PROFILE'!$B$7:$B$56,ANALYSIS!EH10)</f>
        <v>9</v>
      </c>
      <c r="EI11" s="138">
        <f>COUNTIF('STUDENT PROFILE'!$B$7:$B$56,ANALYSIS!EI10)</f>
        <v>0</v>
      </c>
      <c r="EJ11" s="138">
        <f>COUNTIF('STUDENT PROFILE'!$B$7:$B$56,ANALYSIS!EJ10)</f>
        <v>3</v>
      </c>
      <c r="EK11" s="138">
        <f>COUNTIF('STUDENT PROFILE'!$B$7:$B$56,ANALYSIS!EK10)</f>
        <v>4</v>
      </c>
      <c r="EL11" s="138">
        <f>COUNTIF('STUDENT PROFILE'!$B$7:$B$56,ANALYSIS!EL10)</f>
        <v>2</v>
      </c>
      <c r="EM11" s="138">
        <f>COUNTIF('STUDENT PROFILE'!$B$7:$B$56,ANALYSIS!EM10)</f>
        <v>0</v>
      </c>
      <c r="EN11" s="138">
        <f>SUM(DX11,DY11,DZ11,EA11,EB11,EC11,ED11,EE11)</f>
        <v>15</v>
      </c>
      <c r="EO11" s="138">
        <f>SUM(EF11,EG11,EH11,EI11,EJ11,EK11,EL11,EM11)</f>
        <v>35</v>
      </c>
      <c r="EP11" s="558">
        <f>((EN13+EO13)/(EN12+EO12))*100</f>
        <v>71.111111111111114</v>
      </c>
      <c r="EQ11" s="862"/>
    </row>
    <row r="12" spans="1:147" ht="21.95" customHeight="1">
      <c r="A12" s="895"/>
      <c r="B12" s="895"/>
      <c r="C12" s="895"/>
      <c r="D12" s="895"/>
      <c r="E12" s="895"/>
      <c r="F12" s="875"/>
      <c r="G12" s="104" t="s">
        <v>124</v>
      </c>
      <c r="H12" s="137">
        <f>COUNTIFS('STUDENT PROFILE'!$B$7:$B$56,ANALYSIS!H10,'MARK LIST'!$L$75:$L$124,"&gt;0")</f>
        <v>3</v>
      </c>
      <c r="I12" s="137">
        <f>COUNTIFS('STUDENT PROFILE'!$B$7:$B$56,ANALYSIS!I10,'MARK LIST'!$L$75:$L$124,"&gt;0")</f>
        <v>3</v>
      </c>
      <c r="J12" s="137">
        <f>COUNTIFS('STUDENT PROFILE'!$B$7:$B$56,ANALYSIS!J10,'MARK LIST'!$L$75:$L$124,"&gt;0")</f>
        <v>4</v>
      </c>
      <c r="K12" s="137">
        <f>COUNTIFS('STUDENT PROFILE'!$B$7:$B$56,ANALYSIS!K10,'MARK LIST'!$L$75:$L$124,"&gt;0")</f>
        <v>0</v>
      </c>
      <c r="L12" s="137">
        <f>COUNTIFS('STUDENT PROFILE'!$B$7:$B$56,ANALYSIS!L10,'MARK LIST'!$L$75:$L$124,"&gt;0")</f>
        <v>0</v>
      </c>
      <c r="M12" s="137">
        <f>COUNTIFS('STUDENT PROFILE'!$B$7:$B$56,ANALYSIS!M10,'MARK LIST'!$L$75:$L$124,"&gt;0")</f>
        <v>2</v>
      </c>
      <c r="N12" s="137">
        <f>COUNTIFS('STUDENT PROFILE'!$B$7:$B$56,ANALYSIS!N10,'MARK LIST'!$L$75:$L$124,"&gt;0")</f>
        <v>2</v>
      </c>
      <c r="O12" s="137">
        <f>COUNTIFS('STUDENT PROFILE'!$B$7:$B$56,ANALYSIS!O10,'MARK LIST'!$L$75:$L$124,"&gt;0")</f>
        <v>0</v>
      </c>
      <c r="P12" s="137">
        <f>COUNTIFS('STUDENT PROFILE'!$B$7:$B$56,ANALYSIS!P10,'MARK LIST'!$L$75:$L$124,"&gt;0")</f>
        <v>2</v>
      </c>
      <c r="Q12" s="137">
        <f>COUNTIFS('STUDENT PROFILE'!$B$7:$B$56,ANALYSIS!Q10,'MARK LIST'!$L$75:$L$124,"&gt;0")</f>
        <v>11</v>
      </c>
      <c r="R12" s="137">
        <f>COUNTIFS('STUDENT PROFILE'!$B$7:$B$56,ANALYSIS!R10,'MARK LIST'!$L$75:$L$124,"&gt;0")</f>
        <v>9</v>
      </c>
      <c r="S12" s="137">
        <f>COUNTIFS('STUDENT PROFILE'!$B$7:$B$56,ANALYSIS!S10,'MARK LIST'!$L$75:$L$124,"&gt;0")</f>
        <v>0</v>
      </c>
      <c r="T12" s="137">
        <f>COUNTIFS('STUDENT PROFILE'!$B$7:$B$56,ANALYSIS!T10,'MARK LIST'!$L$75:$L$124,"&gt;0")</f>
        <v>3</v>
      </c>
      <c r="U12" s="137">
        <f>COUNTIFS('STUDENT PROFILE'!$B$7:$B$56,ANALYSIS!U10,'MARK LIST'!$L$75:$L$124,"&gt;0")</f>
        <v>4</v>
      </c>
      <c r="V12" s="137">
        <f>COUNTIFS('STUDENT PROFILE'!$B$7:$B$56,ANALYSIS!V10,'MARK LIST'!$L$75:$L$124,"&gt;0")</f>
        <v>2</v>
      </c>
      <c r="W12" s="137">
        <f>COUNTIFS('STUDENT PROFILE'!$B$7:$B$56,ANALYSIS!W10,'MARK LIST'!$L$75:$L$124,"&gt;0")</f>
        <v>0</v>
      </c>
      <c r="X12" s="136">
        <f>SUM(H12,I12,J12,K12,L12,M12,N12,O12)</f>
        <v>14</v>
      </c>
      <c r="Y12" s="136">
        <f>SUM(P12,Q12,R12,S12,T12,U12,V12,W12)</f>
        <v>31</v>
      </c>
      <c r="Z12" s="880"/>
      <c r="AA12" s="868"/>
      <c r="AB12" s="137">
        <f>COUNTIFS('STUDENT PROFILE'!$B$7:$B$56,ANALYSIS!AB10,'MARK LIST'!$Z$75:$Z$124,"&gt;0")</f>
        <v>3</v>
      </c>
      <c r="AC12" s="137">
        <f>COUNTIFS('STUDENT PROFILE'!$B$7:$B$56,ANALYSIS!AC10,'MARK LIST'!$Z$75:$Z$124,"&gt;0")</f>
        <v>3</v>
      </c>
      <c r="AD12" s="137">
        <f>COUNTIFS('STUDENT PROFILE'!$B$7:$B$56,ANALYSIS!AD10,'MARK LIST'!$Z$75:$Z$124,"&gt;0")</f>
        <v>4</v>
      </c>
      <c r="AE12" s="137">
        <f>COUNTIFS('STUDENT PROFILE'!$B$7:$B$56,ANALYSIS!AE10,'MARK LIST'!$Z$75:$Z$124,"&gt;0")</f>
        <v>0</v>
      </c>
      <c r="AF12" s="137">
        <f>COUNTIFS('STUDENT PROFILE'!$B$7:$B$56,ANALYSIS!AF10,'MARK LIST'!$Z$75:$Z$124,"&gt;0")</f>
        <v>0</v>
      </c>
      <c r="AG12" s="137">
        <f>COUNTIFS('STUDENT PROFILE'!$B$7:$B$56,ANALYSIS!AG10,'MARK LIST'!$Z$75:$Z$124,"&gt;0")</f>
        <v>2</v>
      </c>
      <c r="AH12" s="137">
        <f>COUNTIFS('STUDENT PROFILE'!$B$7:$B$56,ANALYSIS!AH10,'MARK LIST'!$Z$75:$Z$124,"&gt;0")</f>
        <v>2</v>
      </c>
      <c r="AI12" s="137">
        <f>COUNTIFS('STUDENT PROFILE'!$B$7:$B$56,ANALYSIS!AI10,'MARK LIST'!$Z$75:$Z$124,"&gt;0")</f>
        <v>0</v>
      </c>
      <c r="AJ12" s="137">
        <f>COUNTIFS('STUDENT PROFILE'!$B$7:$B$56,ANALYSIS!AJ10,'MARK LIST'!$Z$75:$Z$124,"&gt;0")</f>
        <v>2</v>
      </c>
      <c r="AK12" s="137">
        <f>COUNTIFS('STUDENT PROFILE'!$B$7:$B$56,ANALYSIS!AK10,'MARK LIST'!$Z$75:$Z$124,"&gt;0")</f>
        <v>11</v>
      </c>
      <c r="AL12" s="137">
        <f>COUNTIFS('STUDENT PROFILE'!$B$7:$B$56,ANALYSIS!AL10,'MARK LIST'!$Z$75:$Z$124,"&gt;0")</f>
        <v>9</v>
      </c>
      <c r="AM12" s="137">
        <f>COUNTIFS('STUDENT PROFILE'!$B$7:$B$56,ANALYSIS!AM10,'MARK LIST'!$Z$75:$Z$124,"&gt;0")</f>
        <v>0</v>
      </c>
      <c r="AN12" s="137">
        <f>COUNTIFS('STUDENT PROFILE'!$B$7:$B$56,ANALYSIS!AN10,'MARK LIST'!$Z$75:$Z$124,"&gt;0")</f>
        <v>3</v>
      </c>
      <c r="AO12" s="137">
        <f>COUNTIFS('STUDENT PROFILE'!$B$7:$B$56,ANALYSIS!AO10,'MARK LIST'!$Z$75:$Z$124,"&gt;0")</f>
        <v>4</v>
      </c>
      <c r="AP12" s="137">
        <f>COUNTIFS('STUDENT PROFILE'!$B$7:$B$56,ANALYSIS!AP10,'MARK LIST'!$Z$75:$Z$124,"&gt;0")</f>
        <v>2</v>
      </c>
      <c r="AQ12" s="137">
        <f>COUNTIFS('STUDENT PROFILE'!$B$7:$B$56,ANALYSIS!AQ10,'MARK LIST'!$Z$75:$Z$124,"&gt;0")</f>
        <v>0</v>
      </c>
      <c r="AR12" s="136">
        <f>SUM(AB12,AC12,AD12,AE12,AF12,AG12,AH12,AI12)</f>
        <v>14</v>
      </c>
      <c r="AS12" s="136">
        <f>SUM(AJ12,AK12,AL12,AM12,AN12,AO12,AP12,AQ12)</f>
        <v>31</v>
      </c>
      <c r="AT12" s="881"/>
      <c r="AU12" s="878"/>
      <c r="AV12" s="131">
        <f>COUNTIFS('STUDENT PROFILE'!$B$7:$B$56,ANALYSIS!AV10,'MARK LIST'!$AI$75:$AI$124,"&gt;0")</f>
        <v>3</v>
      </c>
      <c r="AW12" s="131">
        <f>COUNTIFS('STUDENT PROFILE'!$B$7:$B$56,ANALYSIS!AW10,'MARK LIST'!$AI$75:$AI$124,"&gt;0")</f>
        <v>3</v>
      </c>
      <c r="AX12" s="131">
        <f>COUNTIFS('STUDENT PROFILE'!$B$7:$B$56,ANALYSIS!AX10,'MARK LIST'!$AI$75:$AI$124,"&gt;0")</f>
        <v>4</v>
      </c>
      <c r="AY12" s="131">
        <f>COUNTIFS('STUDENT PROFILE'!$B$7:$B$56,ANALYSIS!AY10,'MARK LIST'!$AI$75:$AI$124,"&gt;0")</f>
        <v>0</v>
      </c>
      <c r="AZ12" s="131">
        <f>COUNTIFS('STUDENT PROFILE'!$B$7:$B$56,ANALYSIS!AZ10,'MARK LIST'!$AI$75:$AI$124,"&gt;0")</f>
        <v>0</v>
      </c>
      <c r="BA12" s="131">
        <f>COUNTIFS('STUDENT PROFILE'!$B$7:$B$56,ANALYSIS!BA10,'MARK LIST'!$AI$75:$AI$124,"&gt;0")</f>
        <v>3</v>
      </c>
      <c r="BB12" s="131">
        <f>COUNTIFS('STUDENT PROFILE'!$B$7:$B$56,ANALYSIS!BB10,'MARK LIST'!$AI$75:$AI$124,"&gt;0")</f>
        <v>2</v>
      </c>
      <c r="BC12" s="131">
        <f>COUNTIFS('STUDENT PROFILE'!$B$7:$B$56,ANALYSIS!BC10,'MARK LIST'!$AI$75:$AI$124,"&gt;0")</f>
        <v>0</v>
      </c>
      <c r="BD12" s="131">
        <f>COUNTIFS('STUDENT PROFILE'!$B$7:$B$56,ANALYSIS!BD10,'MARK LIST'!$AI$75:$AI$124,"&gt;0")</f>
        <v>4</v>
      </c>
      <c r="BE12" s="131">
        <f>COUNTIFS('STUDENT PROFILE'!$B$7:$B$56,ANALYSIS!BE10,'MARK LIST'!$AI$75:$AI$124,"&gt;0")</f>
        <v>13</v>
      </c>
      <c r="BF12" s="131">
        <f>COUNTIFS('STUDENT PROFILE'!$B$7:$B$56,ANALYSIS!BF10,'MARK LIST'!$AI$75:$AI$124,"&gt;0")</f>
        <v>9</v>
      </c>
      <c r="BG12" s="131">
        <f>COUNTIFS('STUDENT PROFILE'!$B$7:$B$56,ANALYSIS!BG10,'MARK LIST'!$AI$75:$AI$124,"&gt;0")</f>
        <v>0</v>
      </c>
      <c r="BH12" s="131">
        <f>COUNTIFS('STUDENT PROFILE'!$B$7:$B$56,ANALYSIS!BH10,'MARK LIST'!$AI$75:$AI$124,"&gt;0")</f>
        <v>3</v>
      </c>
      <c r="BI12" s="131">
        <f>COUNTIFS('STUDENT PROFILE'!$B$7:$B$56,ANALYSIS!BI10,'MARK LIST'!$AI$75:$AI$124,"&gt;0")</f>
        <v>4</v>
      </c>
      <c r="BJ12" s="131">
        <f>COUNTIFS('STUDENT PROFILE'!$B$7:$B$56,ANALYSIS!BJ10,'MARK LIST'!$AI$75:$AI$124,"&gt;0")</f>
        <v>2</v>
      </c>
      <c r="BK12" s="131">
        <f>COUNTIFS('STUDENT PROFILE'!$B$7:$B$56,ANALYSIS!BK10,'MARK LIST'!$AI$75:$AI$124,"&gt;0")</f>
        <v>0</v>
      </c>
      <c r="BL12" s="130">
        <f>SUM(AV12,AW12,AX12,AY12,AZ12,BA12,BB12,BC12)</f>
        <v>15</v>
      </c>
      <c r="BM12" s="130">
        <f>SUM(BD12,BE12,BF12,BG12,BH12,BI12,BJ12,BK12)</f>
        <v>35</v>
      </c>
      <c r="BN12" s="558"/>
      <c r="BO12" s="867"/>
      <c r="BP12" s="131">
        <f>COUNTIFS('STUDENT PROFILE'!$B$7:$B$56,ANALYSIS!BP10,'MARK LIST'!$BB$75:$BB$124,"&gt;0")</f>
        <v>3</v>
      </c>
      <c r="BQ12" s="131">
        <f>COUNTIFS('STUDENT PROFILE'!$B$7:$B$56,ANALYSIS!BQ10,'MARK LIST'!$BB$75:$BB$124,"&gt;0")</f>
        <v>3</v>
      </c>
      <c r="BR12" s="131">
        <f>COUNTIFS('STUDENT PROFILE'!$B$7:$B$56,ANALYSIS!BR10,'MARK LIST'!$BB$75:$BB$124,"&gt;0")</f>
        <v>4</v>
      </c>
      <c r="BS12" s="131">
        <f>COUNTIFS('STUDENT PROFILE'!$B$7:$B$56,ANALYSIS!BS10,'MARK LIST'!$BB$75:$BB$124,"&gt;0")</f>
        <v>0</v>
      </c>
      <c r="BT12" s="131">
        <f>COUNTIFS('STUDENT PROFILE'!$B$7:$B$56,ANALYSIS!BT10,'MARK LIST'!$BB$75:$BB$124,"&gt;0")</f>
        <v>0</v>
      </c>
      <c r="BU12" s="131">
        <f>COUNTIFS('STUDENT PROFILE'!$B$7:$B$56,ANALYSIS!BU10,'MARK LIST'!$BB$75:$BB$124,"&gt;0")</f>
        <v>3</v>
      </c>
      <c r="BV12" s="131">
        <f>COUNTIFS('STUDENT PROFILE'!$B$7:$B$56,ANALYSIS!BV10,'MARK LIST'!$BB$75:$BB$124,"&gt;0")</f>
        <v>2</v>
      </c>
      <c r="BW12" s="131">
        <f>COUNTIFS('STUDENT PROFILE'!$B$7:$B$56,ANALYSIS!BW10,'MARK LIST'!$BB$75:$BB$124,"&gt;0")</f>
        <v>0</v>
      </c>
      <c r="BX12" s="131">
        <f>COUNTIFS('STUDENT PROFILE'!$B$7:$B$56,ANALYSIS!BX10,'MARK LIST'!$BB$75:$BB$124,"&gt;0")</f>
        <v>4</v>
      </c>
      <c r="BY12" s="131">
        <f>COUNTIFS('STUDENT PROFILE'!$B$7:$B$56,ANALYSIS!BY10,'MARK LIST'!$BB$75:$BB$124,"&gt;0")</f>
        <v>13</v>
      </c>
      <c r="BZ12" s="131">
        <f>COUNTIFS('STUDENT PROFILE'!$B$7:$B$56,ANALYSIS!BZ10,'MARK LIST'!$BB$75:$BB$124,"&gt;0")</f>
        <v>9</v>
      </c>
      <c r="CA12" s="131">
        <f>COUNTIFS('STUDENT PROFILE'!$B$7:$B$56,ANALYSIS!CA10,'MARK LIST'!$BB$75:$BB$124,"&gt;0")</f>
        <v>0</v>
      </c>
      <c r="CB12" s="131">
        <f>COUNTIFS('STUDENT PROFILE'!$B$7:$B$56,ANALYSIS!CB10,'MARK LIST'!$BB$75:$BB$124,"&gt;0")</f>
        <v>3</v>
      </c>
      <c r="CC12" s="131">
        <f>COUNTIFS('STUDENT PROFILE'!$B$7:$B$56,ANALYSIS!CC10,'MARK LIST'!$BB$75:$BB$124,"&gt;0")</f>
        <v>4</v>
      </c>
      <c r="CD12" s="131">
        <f>COUNTIFS('STUDENT PROFILE'!$B$7:$B$56,ANALYSIS!CD10,'MARK LIST'!$BB$75:$BB$124,"&gt;0")</f>
        <v>2</v>
      </c>
      <c r="CE12" s="131">
        <f>COUNTIFS('STUDENT PROFILE'!$B$7:$B$56,ANALYSIS!CE10,'MARK LIST'!$BB$75:$BB$124,"&gt;0")</f>
        <v>0</v>
      </c>
      <c r="CF12" s="130">
        <f>SUM(BP12,BQ12,BR12,BS12,BT12,BU12,BV12,BW12)</f>
        <v>15</v>
      </c>
      <c r="CG12" s="130">
        <f>SUM(BX12,BY12,BZ12,CA12,CB12,CC12,CD12,CE12)</f>
        <v>35</v>
      </c>
      <c r="CH12" s="558"/>
      <c r="CI12" s="871"/>
      <c r="CJ12" s="131">
        <f>COUNTIFS('STUDENT PROFILE'!$B$7:$B$56,ANALYSIS!CJ10,'MARK LIST'!$BP$75:$BP$124,"&gt;0")</f>
        <v>3</v>
      </c>
      <c r="CK12" s="131">
        <f>COUNTIFS('STUDENT PROFILE'!$B$7:$B$56,ANALYSIS!CK10,'MARK LIST'!$BP$75:$BP$124,"&gt;0")</f>
        <v>3</v>
      </c>
      <c r="CL12" s="131">
        <f>COUNTIFS('STUDENT PROFILE'!$B$7:$B$56,ANALYSIS!CL10,'MARK LIST'!$BP$75:$BP$124,"&gt;0")</f>
        <v>4</v>
      </c>
      <c r="CM12" s="131">
        <f>COUNTIFS('STUDENT PROFILE'!$B$7:$B$56,ANALYSIS!CM10,'MARK LIST'!$BP$75:$BP$124,"&gt;0")</f>
        <v>0</v>
      </c>
      <c r="CN12" s="131">
        <f>COUNTIFS('STUDENT PROFILE'!$B$7:$B$56,ANALYSIS!CN10,'MARK LIST'!$BP$75:$BP$124,"&gt;0")</f>
        <v>0</v>
      </c>
      <c r="CO12" s="131">
        <f>COUNTIFS('STUDENT PROFILE'!$B$7:$B$56,ANALYSIS!CO10,'MARK LIST'!$BP$75:$BP$124,"&gt;0")</f>
        <v>3</v>
      </c>
      <c r="CP12" s="131">
        <f>COUNTIFS('STUDENT PROFILE'!$B$7:$B$56,ANALYSIS!CP10,'MARK LIST'!$BP$75:$BP$124,"&gt;0")</f>
        <v>2</v>
      </c>
      <c r="CQ12" s="131">
        <f>COUNTIFS('STUDENT PROFILE'!$B$7:$B$56,ANALYSIS!CQ10,'MARK LIST'!$BP$75:$BP$124,"&gt;0")</f>
        <v>0</v>
      </c>
      <c r="CR12" s="131">
        <f>COUNTIFS('STUDENT PROFILE'!$B$7:$B$56,ANALYSIS!CR10,'MARK LIST'!$BP$75:$BP$124,"&gt;0")</f>
        <v>4</v>
      </c>
      <c r="CS12" s="131">
        <f>COUNTIFS('STUDENT PROFILE'!$B$7:$B$56,ANALYSIS!CS10,'MARK LIST'!$BP$75:$BP$124,"&gt;0")</f>
        <v>13</v>
      </c>
      <c r="CT12" s="131">
        <f>COUNTIFS('STUDENT PROFILE'!$B$7:$B$56,ANALYSIS!CT10,'MARK LIST'!$BP$75:$BP$124,"&gt;0")</f>
        <v>9</v>
      </c>
      <c r="CU12" s="131">
        <f>COUNTIFS('STUDENT PROFILE'!$B$7:$B$56,ANALYSIS!CU10,'MARK LIST'!$BP$75:$BP$124,"&gt;0")</f>
        <v>0</v>
      </c>
      <c r="CV12" s="131">
        <f>COUNTIFS('STUDENT PROFILE'!$B$7:$B$56,ANALYSIS!CV10,'MARK LIST'!$BP$75:$BP$124,"&gt;0")</f>
        <v>3</v>
      </c>
      <c r="CW12" s="131">
        <f>COUNTIFS('STUDENT PROFILE'!$B$7:$B$56,ANALYSIS!CW10,'MARK LIST'!$BP$75:$BP$124,"&gt;0")</f>
        <v>4</v>
      </c>
      <c r="CX12" s="131">
        <f>COUNTIFS('STUDENT PROFILE'!$B$7:$B$56,ANALYSIS!CX10,'MARK LIST'!$BP$75:$BP$124,"&gt;0")</f>
        <v>2</v>
      </c>
      <c r="CY12" s="131">
        <f>COUNTIFS('STUDENT PROFILE'!$B$7:$B$56,ANALYSIS!CY10,'MARK LIST'!$BP$75:$BP$124,"&gt;0")</f>
        <v>0</v>
      </c>
      <c r="CZ12" s="130">
        <f>SUM(CJ12,CK12,CL12,CM12,CN12,CO12,CP12,CQ12)</f>
        <v>15</v>
      </c>
      <c r="DA12" s="130">
        <f>SUM(CR12,CS12,CT12,CU12,CV12,CW12,CX12,CY12)</f>
        <v>35</v>
      </c>
      <c r="DB12" s="558"/>
      <c r="DC12" s="862"/>
      <c r="DD12" s="131">
        <f>COUNTIFS('STUDENT PROFILE'!$B$7:$B$56,ANALYSIS!DD10,'MARK LIST'!$BY$75:$BY$124,"&gt;0")</f>
        <v>3</v>
      </c>
      <c r="DE12" s="131">
        <f>COUNTIFS('STUDENT PROFILE'!$B$7:$B$56,ANALYSIS!DE10,'MARK LIST'!$BY$75:$BY$124,"&gt;0")</f>
        <v>3</v>
      </c>
      <c r="DF12" s="131">
        <f>COUNTIFS('STUDENT PROFILE'!$B$7:$B$56,ANALYSIS!DF10,'MARK LIST'!$BY$75:$BY$124,"&gt;0")</f>
        <v>4</v>
      </c>
      <c r="DG12" s="131">
        <f>COUNTIFS('STUDENT PROFILE'!$B$7:$B$56,ANALYSIS!DG10,'MARK LIST'!$BY$75:$BY$124,"&gt;0")</f>
        <v>0</v>
      </c>
      <c r="DH12" s="131">
        <f>COUNTIFS('STUDENT PROFILE'!$B$7:$B$56,ANALYSIS!DH10,'MARK LIST'!$BY$75:$BY$124,"&gt;0")</f>
        <v>0</v>
      </c>
      <c r="DI12" s="131">
        <f>COUNTIFS('STUDENT PROFILE'!$B$7:$B$56,ANALYSIS!DI10,'MARK LIST'!$BY$75:$BY$124,"&gt;0")</f>
        <v>3</v>
      </c>
      <c r="DJ12" s="131">
        <f>COUNTIFS('STUDENT PROFILE'!$B$7:$B$56,ANALYSIS!DJ10,'MARK LIST'!$BY$75:$BY$124,"&gt;0")</f>
        <v>2</v>
      </c>
      <c r="DK12" s="131">
        <f>COUNTIFS('STUDENT PROFILE'!$B$7:$B$56,ANALYSIS!DK10,'MARK LIST'!$BY$75:$BY$124,"&gt;0")</f>
        <v>0</v>
      </c>
      <c r="DL12" s="131">
        <f>COUNTIFS('STUDENT PROFILE'!$B$7:$B$56,ANALYSIS!DL10,'MARK LIST'!$BY$75:$BY$124,"&gt;0")</f>
        <v>4</v>
      </c>
      <c r="DM12" s="131">
        <f>COUNTIFS('STUDENT PROFILE'!$B$7:$B$56,ANALYSIS!DM10,'MARK LIST'!$BY$75:$BY$124,"&gt;0")</f>
        <v>13</v>
      </c>
      <c r="DN12" s="131">
        <f>COUNTIFS('STUDENT PROFILE'!$B$7:$B$56,ANALYSIS!DN10,'MARK LIST'!$BY$75:$BY$124,"&gt;0")</f>
        <v>9</v>
      </c>
      <c r="DO12" s="131">
        <f>COUNTIFS('STUDENT PROFILE'!$B$7:$B$56,ANALYSIS!DO10,'MARK LIST'!$BY$75:$BY$124,"&gt;0")</f>
        <v>0</v>
      </c>
      <c r="DP12" s="131">
        <f>COUNTIFS('STUDENT PROFILE'!$B$7:$B$56,ANALYSIS!DP10,'MARK LIST'!$BY$75:$BY$124,"&gt;0")</f>
        <v>3</v>
      </c>
      <c r="DQ12" s="131">
        <f>COUNTIFS('STUDENT PROFILE'!$B$7:$B$56,ANALYSIS!DQ10,'MARK LIST'!$BY$75:$BY$124,"&gt;0")</f>
        <v>4</v>
      </c>
      <c r="DR12" s="131">
        <f>COUNTIFS('STUDENT PROFILE'!$B$7:$B$56,ANALYSIS!DR10,'MARK LIST'!$BY$75:$BY$124,"&gt;0")</f>
        <v>2</v>
      </c>
      <c r="DS12" s="131">
        <f>COUNTIFS('STUDENT PROFILE'!$B$7:$B$56,ANALYSIS!DS10,'MARK LIST'!$BY$75:$BY$124,"&gt;0")</f>
        <v>0</v>
      </c>
      <c r="DT12" s="130">
        <f>SUM(DD12,DE12,DF12,DG12,DH12,DI12,DJ12,DK12)</f>
        <v>15</v>
      </c>
      <c r="DU12" s="130">
        <f>SUM(DL12,DM12,DN12,DO12,DP12,DQ12,DR12,DS12)</f>
        <v>35</v>
      </c>
      <c r="DV12" s="558"/>
      <c r="DW12" s="868"/>
      <c r="DX12" s="140">
        <f>COUNTIFS('STUDENT PROFILE'!$B$7:$B$56,ANALYSIS!DX10,'MARK LIST'!$Z$75:$Z$124,"&gt;0")</f>
        <v>3</v>
      </c>
      <c r="DY12" s="140">
        <f>COUNTIFS('STUDENT PROFILE'!$B$7:$B$56,ANALYSIS!DY10,'MARK LIST'!$Z$75:$Z$124,"&gt;0")</f>
        <v>3</v>
      </c>
      <c r="DZ12" s="140">
        <f>COUNTIFS('STUDENT PROFILE'!$B$7:$B$56,ANALYSIS!DZ10,'MARK LIST'!$Z$75:$Z$124,"&gt;0")</f>
        <v>4</v>
      </c>
      <c r="EA12" s="140">
        <f>COUNTIFS('STUDENT PROFILE'!$B$7:$B$56,ANALYSIS!EA10,'MARK LIST'!$Z$75:$Z$124,"&gt;0")</f>
        <v>0</v>
      </c>
      <c r="EB12" s="140">
        <f>COUNTIFS('STUDENT PROFILE'!$B$7:$B$56,ANALYSIS!EB10,'MARK LIST'!$Z$75:$Z$124,"&gt;0")</f>
        <v>0</v>
      </c>
      <c r="EC12" s="140">
        <f>COUNTIFS('STUDENT PROFILE'!$B$7:$B$56,ANALYSIS!EC10,'MARK LIST'!$Z$75:$Z$124,"&gt;0")</f>
        <v>2</v>
      </c>
      <c r="ED12" s="140">
        <f>COUNTIFS('STUDENT PROFILE'!$B$7:$B$56,ANALYSIS!ED10,'MARK LIST'!$Z$75:$Z$124,"&gt;0")</f>
        <v>2</v>
      </c>
      <c r="EE12" s="140">
        <f>COUNTIFS('STUDENT PROFILE'!$B$7:$B$56,ANALYSIS!EE10,'MARK LIST'!$Z$75:$Z$124,"&gt;0")</f>
        <v>0</v>
      </c>
      <c r="EF12" s="140">
        <f>COUNTIFS('STUDENT PROFILE'!$B$7:$B$56,ANALYSIS!EF10,'MARK LIST'!$Z$75:$Z$124,"&gt;0")</f>
        <v>2</v>
      </c>
      <c r="EG12" s="140">
        <f>COUNTIFS('STUDENT PROFILE'!$B$7:$B$56,ANALYSIS!EG10,'MARK LIST'!$Z$75:$Z$124,"&gt;0")</f>
        <v>11</v>
      </c>
      <c r="EH12" s="140">
        <f>COUNTIFS('STUDENT PROFILE'!$B$7:$B$56,ANALYSIS!EH10,'MARK LIST'!$Z$75:$Z$124,"&gt;0")</f>
        <v>9</v>
      </c>
      <c r="EI12" s="140">
        <f>COUNTIFS('STUDENT PROFILE'!$B$7:$B$56,ANALYSIS!EI10,'MARK LIST'!$Z$75:$Z$124,"&gt;0")</f>
        <v>0</v>
      </c>
      <c r="EJ12" s="140">
        <f>COUNTIFS('STUDENT PROFILE'!$B$7:$B$56,ANALYSIS!EJ10,'MARK LIST'!$Z$75:$Z$124,"&gt;0")</f>
        <v>3</v>
      </c>
      <c r="EK12" s="140">
        <f>COUNTIFS('STUDENT PROFILE'!$B$7:$B$56,ANALYSIS!EK10,'MARK LIST'!$Z$75:$Z$124,"&gt;0")</f>
        <v>4</v>
      </c>
      <c r="EL12" s="140">
        <f>COUNTIFS('STUDENT PROFILE'!$B$7:$B$56,ANALYSIS!EL10,'MARK LIST'!$Z$75:$Z$124,"&gt;0")</f>
        <v>2</v>
      </c>
      <c r="EM12" s="140">
        <f>COUNTIFS('STUDENT PROFILE'!$B$7:$B$56,ANALYSIS!EM10,'MARK LIST'!$Z$75:$Z$124,"&gt;0")</f>
        <v>0</v>
      </c>
      <c r="EN12" s="138">
        <f>SUM(DX12,DY12,DZ12,EA12,EB12,EC12,ED12,EE12)</f>
        <v>14</v>
      </c>
      <c r="EO12" s="138">
        <f>SUM(EF12,EG12,EH12,EI12,EJ12,EK12,EL12,EM12)</f>
        <v>31</v>
      </c>
      <c r="EP12" s="558"/>
      <c r="EQ12" s="862"/>
    </row>
    <row r="13" spans="1:147" ht="21.95" customHeight="1">
      <c r="A13" s="895"/>
      <c r="B13" s="895"/>
      <c r="C13" s="895"/>
      <c r="D13" s="895"/>
      <c r="E13" s="895"/>
      <c r="F13" s="875"/>
      <c r="G13" s="104" t="s">
        <v>178</v>
      </c>
      <c r="H13" s="137">
        <f>COUNTIFS('STUDENT PROFILE'!B7:B56,ANALYSIS!H10,'MARK LIST'!L75:L124,"&gt;=33")</f>
        <v>3</v>
      </c>
      <c r="I13" s="137">
        <f>COUNTIFS('STUDENT PROFILE'!$B$7:$B$56,ANALYSIS!I10,'MARK LIST'!$L$75:$L$124,"&gt;=33")</f>
        <v>3</v>
      </c>
      <c r="J13" s="137">
        <f>COUNTIFS('STUDENT PROFILE'!$B$7:$B$56,ANALYSIS!J10,'MARK LIST'!$L$75:$L$124,"&gt;=33")</f>
        <v>3</v>
      </c>
      <c r="K13" s="137">
        <f>COUNTIFS('STUDENT PROFILE'!$B$7:$B$56,ANALYSIS!K10,'MARK LIST'!$L$75:$L$124,"&gt;=33")</f>
        <v>0</v>
      </c>
      <c r="L13" s="137">
        <f>COUNTIFS('STUDENT PROFILE'!$B$7:$B$56,ANALYSIS!L10,'MARK LIST'!$L$75:$L$124,"&gt;=33")</f>
        <v>0</v>
      </c>
      <c r="M13" s="137">
        <f>COUNTIFS('STUDENT PROFILE'!$B$7:$B$56,ANALYSIS!M10,'MARK LIST'!$L$75:$L$124,"&gt;=33")</f>
        <v>2</v>
      </c>
      <c r="N13" s="137">
        <f>COUNTIFS('STUDENT PROFILE'!$B$7:$B$56,ANALYSIS!N10,'MARK LIST'!$L$75:$L$124,"&gt;=33")</f>
        <v>2</v>
      </c>
      <c r="O13" s="137">
        <f>COUNTIFS('STUDENT PROFILE'!$B$7:$B$56,ANALYSIS!O10,'MARK LIST'!$L$75:$L$124,"&gt;=33")</f>
        <v>0</v>
      </c>
      <c r="P13" s="137">
        <f>COUNTIFS('STUDENT PROFILE'!$B$7:$B$56,ANALYSIS!P10,'MARK LIST'!$L$75:$L$124,"&gt;=33")</f>
        <v>1</v>
      </c>
      <c r="Q13" s="137">
        <f>COUNTIFS('STUDENT PROFILE'!$B$7:$B$56,ANALYSIS!Q10,'MARK LIST'!$L$75:$L$124,"&gt;=33")</f>
        <v>11</v>
      </c>
      <c r="R13" s="137">
        <f>COUNTIFS('STUDENT PROFILE'!$B$7:$B$56,ANALYSIS!R10,'MARK LIST'!$L$75:$L$124,"&gt;=33")</f>
        <v>5</v>
      </c>
      <c r="S13" s="137">
        <f>COUNTIFS('STUDENT PROFILE'!$B$7:$B$56,ANALYSIS!S10,'MARK LIST'!$L$75:$L$124,"&gt;=33")</f>
        <v>0</v>
      </c>
      <c r="T13" s="137">
        <f>COUNTIFS('STUDENT PROFILE'!$B$7:$B$56,ANALYSIS!T10,'MARK LIST'!$L$75:$L$124,"&gt;=33")</f>
        <v>1</v>
      </c>
      <c r="U13" s="137">
        <f>COUNTIFS('STUDENT PROFILE'!$B$7:$B$56,ANALYSIS!U10,'MARK LIST'!$L$75:$L$124,"&gt;=33")</f>
        <v>3</v>
      </c>
      <c r="V13" s="137">
        <f>COUNTIFS('STUDENT PROFILE'!$B$7:$B$56,ANALYSIS!V10,'MARK LIST'!$L$75:$L$124,"&gt;=33")</f>
        <v>1</v>
      </c>
      <c r="W13" s="137">
        <f>COUNTIFS('STUDENT PROFILE'!$B$7:$B$56,ANALYSIS!W10,'MARK LIST'!$L$75:$L$124,"&gt;=33")</f>
        <v>0</v>
      </c>
      <c r="X13" s="136">
        <f>SUM(H13,I13,J13,K13,L13,M13,N13,O13)</f>
        <v>13</v>
      </c>
      <c r="Y13" s="136">
        <f>SUM(P13,Q13,R13,S13,T13,U13,V13,W13)</f>
        <v>22</v>
      </c>
      <c r="Z13" s="880"/>
      <c r="AA13" s="868"/>
      <c r="AB13" s="137">
        <f>COUNTIFS('STUDENT PROFILE'!V7:V56,ANALYSIS!AB10,'MARK LIST'!$Z$75:$Z$124,"&gt;=33")</f>
        <v>0</v>
      </c>
      <c r="AC13" s="137">
        <f>COUNTIFS('STUDENT PROFILE'!$B$7:$B$56,ANALYSIS!AC10,'MARK LIST'!$Z$75:$Z$124,"&gt;=33")</f>
        <v>3</v>
      </c>
      <c r="AD13" s="137">
        <f>COUNTIFS('STUDENT PROFILE'!$B$7:$B$56,ANALYSIS!AD10,'MARK LIST'!$Z$75:$Z$124,"&gt;=33")</f>
        <v>3</v>
      </c>
      <c r="AE13" s="137">
        <f>COUNTIFS('STUDENT PROFILE'!$B$7:$B$56,ANALYSIS!AE10,'MARK LIST'!$Z$75:$Z$124,"&gt;=33")</f>
        <v>0</v>
      </c>
      <c r="AF13" s="137">
        <f>COUNTIFS('STUDENT PROFILE'!$B$7:$B$56,ANALYSIS!AF10,'MARK LIST'!$Z$75:$Z$124,"&gt;=33")</f>
        <v>0</v>
      </c>
      <c r="AG13" s="137">
        <f>COUNTIFS('STUDENT PROFILE'!$B$7:$B$56,ANALYSIS!AG10,'MARK LIST'!$Z$75:$Z$124,"&gt;=33")</f>
        <v>2</v>
      </c>
      <c r="AH13" s="137">
        <f>COUNTIFS('STUDENT PROFILE'!$B$7:$B$56,ANALYSIS!AH10,'MARK LIST'!$Z$75:$Z$124,"&gt;=33")</f>
        <v>2</v>
      </c>
      <c r="AI13" s="137">
        <f>COUNTIFS('STUDENT PROFILE'!$B$7:$B$56,ANALYSIS!AI10,'MARK LIST'!$Z$75:$Z$124,"&gt;=33")</f>
        <v>0</v>
      </c>
      <c r="AJ13" s="137">
        <f>COUNTIFS('STUDENT PROFILE'!$B$7:$B$56,ANALYSIS!AJ10,'MARK LIST'!$Z$75:$Z$124,"&gt;=33")</f>
        <v>1</v>
      </c>
      <c r="AK13" s="137">
        <f>COUNTIFS('STUDENT PROFILE'!$B$7:$B$56,ANALYSIS!AK10,'MARK LIST'!$Z$75:$Z$124,"&gt;=33")</f>
        <v>11</v>
      </c>
      <c r="AL13" s="137">
        <f>COUNTIFS('STUDENT PROFILE'!$B$7:$B$56,ANALYSIS!AL10,'MARK LIST'!$Z$75:$Z$124,"&gt;=33")</f>
        <v>5</v>
      </c>
      <c r="AM13" s="137">
        <f>COUNTIFS('STUDENT PROFILE'!$B$7:$B$56,ANALYSIS!AM10,'MARK LIST'!$Z$75:$Z$124,"&gt;=33")</f>
        <v>0</v>
      </c>
      <c r="AN13" s="137">
        <f>COUNTIFS('STUDENT PROFILE'!$B$7:$B$56,ANALYSIS!AN10,'MARK LIST'!$Z$75:$Z$124,"&gt;=33")</f>
        <v>1</v>
      </c>
      <c r="AO13" s="137">
        <f>COUNTIFS('STUDENT PROFILE'!$B$7:$B$56,ANALYSIS!AO10,'MARK LIST'!$Z$75:$Z$124,"&gt;=33")</f>
        <v>3</v>
      </c>
      <c r="AP13" s="137">
        <f>COUNTIFS('STUDENT PROFILE'!$B$7:$B$56,ANALYSIS!AP10,'MARK LIST'!$Z$75:$Z$124,"&gt;=33")</f>
        <v>1</v>
      </c>
      <c r="AQ13" s="137">
        <f>COUNTIFS('STUDENT PROFILE'!$B$7:$B$56,ANALYSIS!AQ10,'MARK LIST'!$Z$75:$Z$124,"&gt;=33")</f>
        <v>0</v>
      </c>
      <c r="AR13" s="136">
        <f>SUM(AB13,AC13,AD13,AE13,AF13,AG13,AH13,AI13)</f>
        <v>10</v>
      </c>
      <c r="AS13" s="136">
        <f>SUM(AJ13,AK13,AL13,AM13,AN13,AO13,AP13,AQ13)</f>
        <v>22</v>
      </c>
      <c r="AT13" s="881"/>
      <c r="AU13" s="878"/>
      <c r="AV13" s="131">
        <f>COUNTIFS('STUDENT PROFILE'!$B$7:$B$56,ANALYSIS!AV10,'MARK LIST'!$AI$75:$AI$124,"&gt;=33")</f>
        <v>3</v>
      </c>
      <c r="AW13" s="131">
        <f>COUNTIFS('STUDENT PROFILE'!$B$7:$B$56,ANALYSIS!AW10,'MARK LIST'!$AI$75:$AI$124,"&gt;=33")</f>
        <v>3</v>
      </c>
      <c r="AX13" s="131">
        <f>COUNTIFS('STUDENT PROFILE'!$B$7:$B$56,ANALYSIS!AX10,'MARK LIST'!$AI$75:$AI$124,"&gt;=33")</f>
        <v>3</v>
      </c>
      <c r="AY13" s="131">
        <f>COUNTIFS('STUDENT PROFILE'!$B$7:$B$56,ANALYSIS!AY10,'MARK LIST'!$AI$75:$AI$124,"&gt;=33")</f>
        <v>0</v>
      </c>
      <c r="AZ13" s="131">
        <f>COUNTIFS('STUDENT PROFILE'!$B$7:$B$56,ANALYSIS!AZ10,'MARK LIST'!$AI$75:$AI$124,"&gt;=33")</f>
        <v>0</v>
      </c>
      <c r="BA13" s="131">
        <f>COUNTIFS('STUDENT PROFILE'!$B$7:$B$56,ANALYSIS!BA10,'MARK LIST'!$AI$75:$AI$124,"&gt;=33")</f>
        <v>2</v>
      </c>
      <c r="BB13" s="131">
        <f>COUNTIFS('STUDENT PROFILE'!$B$7:$B$56,ANALYSIS!BB10,'MARK LIST'!$AI$75:$AI$124,"&gt;=33")</f>
        <v>2</v>
      </c>
      <c r="BC13" s="131">
        <f>COUNTIFS('STUDENT PROFILE'!$B$7:$B$56,ANALYSIS!BC10,'MARK LIST'!$AI$75:$AI$124,"&gt;=33")</f>
        <v>0</v>
      </c>
      <c r="BD13" s="131">
        <f>COUNTIFS('STUDENT PROFILE'!$B$7:$B$56,ANALYSIS!BD10,'MARK LIST'!$AI$75:$AI$124,"&gt;=33")</f>
        <v>1</v>
      </c>
      <c r="BE13" s="131">
        <f>COUNTIFS('STUDENT PROFILE'!$B$7:$B$56,ANALYSIS!BE10,'MARK LIST'!$AI$75:$AI$124,"&gt;=33")</f>
        <v>11</v>
      </c>
      <c r="BF13" s="131">
        <f>COUNTIFS('STUDENT PROFILE'!$B$7:$B$56,ANALYSIS!BF10,'MARK LIST'!$AI$75:$AI$124,"&gt;=33")</f>
        <v>5</v>
      </c>
      <c r="BG13" s="131">
        <f>COUNTIFS('STUDENT PROFILE'!$B$7:$B$56,ANALYSIS!BG10,'MARK LIST'!$AI$75:$AI$124,"&gt;=33")</f>
        <v>0</v>
      </c>
      <c r="BH13" s="131">
        <f>COUNTIFS('STUDENT PROFILE'!$B$7:$B$56,ANALYSIS!BH10,'MARK LIST'!$AI$75:$AI$124,"&gt;=33")</f>
        <v>1</v>
      </c>
      <c r="BI13" s="131">
        <f>COUNTIFS('STUDENT PROFILE'!$B$7:$B$56,ANALYSIS!BI10,'MARK LIST'!$AI$75:$AI$124,"&gt;=33")</f>
        <v>3</v>
      </c>
      <c r="BJ13" s="131">
        <f>COUNTIFS('STUDENT PROFILE'!$B$7:$B$56,ANALYSIS!BJ10,'MARK LIST'!$AI$75:$AI$124,"&gt;=33")</f>
        <v>1</v>
      </c>
      <c r="BK13" s="131">
        <f>COUNTIFS('STUDENT PROFILE'!$B$7:$B$56,ANALYSIS!BK10,'MARK LIST'!$AI$75:$AI$124,"&gt;=33")</f>
        <v>0</v>
      </c>
      <c r="BL13" s="130">
        <f>SUM(AV13,AW13,AX13,AY13,AZ13,BA13,BB13,BC13)</f>
        <v>13</v>
      </c>
      <c r="BM13" s="130">
        <f>SUM(BD13,BE13,BF13,BG13,BH13,BI13,BJ13,BK13)</f>
        <v>22</v>
      </c>
      <c r="BN13" s="558"/>
      <c r="BO13" s="867"/>
      <c r="BP13" s="131">
        <f>COUNTIFS('STUDENT PROFILE'!BJ7:BJ56,ANALYSIS!BP10,'MARK LIST'!$BB$75:$BB$124,"&gt;=33")</f>
        <v>0</v>
      </c>
      <c r="BQ13" s="131">
        <f>COUNTIFS('STUDENT PROFILE'!$B$7:$B$56,ANALYSIS!BQ10,'MARK LIST'!$BB$75:$BB$124,"&gt;=33")</f>
        <v>3</v>
      </c>
      <c r="BR13" s="131">
        <f>COUNTIFS('STUDENT PROFILE'!$B$7:$B$56,ANALYSIS!BR10,'MARK LIST'!$BB$75:$BB$124,"&gt;=33")</f>
        <v>3</v>
      </c>
      <c r="BS13" s="131">
        <f>COUNTIFS('STUDENT PROFILE'!$B$7:$B$56,ANALYSIS!BS10,'MARK LIST'!$BB$75:$BB$124,"&gt;=33")</f>
        <v>0</v>
      </c>
      <c r="BT13" s="131">
        <f>COUNTIFS('STUDENT PROFILE'!$B$7:$B$56,ANALYSIS!BT10,'MARK LIST'!$BB$75:$BB$124,"&gt;=33")</f>
        <v>0</v>
      </c>
      <c r="BU13" s="131">
        <f>COUNTIFS('STUDENT PROFILE'!$B$7:$B$56,ANALYSIS!BU10,'MARK LIST'!$BB$75:$BB$124,"&gt;=33")</f>
        <v>2</v>
      </c>
      <c r="BV13" s="131">
        <f>COUNTIFS('STUDENT PROFILE'!$B$7:$B$56,ANALYSIS!BV10,'MARK LIST'!$BB$75:$BB$124,"&gt;=33")</f>
        <v>2</v>
      </c>
      <c r="BW13" s="131">
        <f>COUNTIFS('STUDENT PROFILE'!$B$7:$B$56,ANALYSIS!BW10,'MARK LIST'!$BB$75:$BB$124,"&gt;=33")</f>
        <v>0</v>
      </c>
      <c r="BX13" s="131">
        <f>COUNTIFS('STUDENT PROFILE'!$B$7:$B$56,ANALYSIS!BX10,'MARK LIST'!$BB$75:$BB$124,"&gt;=33")</f>
        <v>1</v>
      </c>
      <c r="BY13" s="131">
        <f>COUNTIFS('STUDENT PROFILE'!$B$7:$B$56,ANALYSIS!BY10,'MARK LIST'!$BB$75:$BB$124,"&gt;=33")</f>
        <v>11</v>
      </c>
      <c r="BZ13" s="131">
        <f>COUNTIFS('STUDENT PROFILE'!$B$7:$B$56,ANALYSIS!BZ10,'MARK LIST'!$BB$75:$BB$124,"&gt;=33")</f>
        <v>5</v>
      </c>
      <c r="CA13" s="131">
        <f>COUNTIFS('STUDENT PROFILE'!$B$7:$B$56,ANALYSIS!CA10,'MARK LIST'!$BB$75:$BB$124,"&gt;=33")</f>
        <v>0</v>
      </c>
      <c r="CB13" s="131">
        <f>COUNTIFS('STUDENT PROFILE'!$B$7:$B$56,ANALYSIS!CB10,'MARK LIST'!$BB$75:$BB$124,"&gt;=33")</f>
        <v>1</v>
      </c>
      <c r="CC13" s="131">
        <f>COUNTIFS('STUDENT PROFILE'!$B$7:$B$56,ANALYSIS!CC10,'MARK LIST'!$BB$75:$BB$124,"&gt;=33")</f>
        <v>3</v>
      </c>
      <c r="CD13" s="131">
        <f>COUNTIFS('STUDENT PROFILE'!$B$7:$B$56,ANALYSIS!CD10,'MARK LIST'!$BB$75:$BB$124,"&gt;=33")</f>
        <v>1</v>
      </c>
      <c r="CE13" s="131">
        <f>COUNTIFS('STUDENT PROFILE'!$B$7:$B$56,ANALYSIS!CE10,'MARK LIST'!$BB$75:$BB$124,"&gt;=33")</f>
        <v>0</v>
      </c>
      <c r="CF13" s="130">
        <f>SUM(BP13,BQ13,BR13,BS13,BT13,BU13,BV13,BW13)</f>
        <v>10</v>
      </c>
      <c r="CG13" s="130">
        <f>SUM(BX13,BY13,BZ13,CA13,CB13,CC13,CD13,CE13)</f>
        <v>22</v>
      </c>
      <c r="CH13" s="558"/>
      <c r="CI13" s="871"/>
      <c r="CJ13" s="131">
        <f>COUNTIFS('STUDENT PROFILE'!CD7:CD56,ANALYSIS!CJ10,'MARK LIST'!$BP$75:$BP$124,"&gt;=33")</f>
        <v>0</v>
      </c>
      <c r="CK13" s="131">
        <f>COUNTIFS('STUDENT PROFILE'!$B$7:$B$56,ANALYSIS!CK10,'MARK LIST'!$BP$75:$BP$124,"&gt;=33")</f>
        <v>3</v>
      </c>
      <c r="CL13" s="131">
        <f>COUNTIFS('STUDENT PROFILE'!$B$7:$B$56,ANALYSIS!CL10,'MARK LIST'!$BP$75:$BP$124,"&gt;=33")</f>
        <v>3</v>
      </c>
      <c r="CM13" s="131">
        <f>COUNTIFS('STUDENT PROFILE'!$B$7:$B$56,ANALYSIS!CM10,'MARK LIST'!$BP$75:$BP$124,"&gt;=33")</f>
        <v>0</v>
      </c>
      <c r="CN13" s="131">
        <f>COUNTIFS('STUDENT PROFILE'!$B$7:$B$56,ANALYSIS!CN10,'MARK LIST'!$BP$75:$BP$124,"&gt;=33")</f>
        <v>0</v>
      </c>
      <c r="CO13" s="131">
        <f>COUNTIFS('STUDENT PROFILE'!$B$7:$B$56,ANALYSIS!CO10,'MARK LIST'!$BP$75:$BP$124,"&gt;=33")</f>
        <v>2</v>
      </c>
      <c r="CP13" s="131">
        <f>COUNTIFS('STUDENT PROFILE'!$B$7:$B$56,ANALYSIS!CP10,'MARK LIST'!$BP$75:$BP$124,"&gt;=33")</f>
        <v>2</v>
      </c>
      <c r="CQ13" s="131">
        <f>COUNTIFS('STUDENT PROFILE'!$B$7:$B$56,ANALYSIS!CQ10,'MARK LIST'!$BP$75:$BP$124,"&gt;=33")</f>
        <v>0</v>
      </c>
      <c r="CR13" s="131">
        <f>COUNTIFS('STUDENT PROFILE'!$B$7:$B$56,ANALYSIS!CR10,'MARK LIST'!$BP$75:$BP$124,"&gt;=33")</f>
        <v>1</v>
      </c>
      <c r="CS13" s="131">
        <f>COUNTIFS('STUDENT PROFILE'!$B$7:$B$56,ANALYSIS!CS10,'MARK LIST'!$BP$75:$BP$124,"&gt;=33")</f>
        <v>11</v>
      </c>
      <c r="CT13" s="131">
        <f>COUNTIFS('STUDENT PROFILE'!$B$7:$B$56,ANALYSIS!CT10,'MARK LIST'!$BP$75:$BP$124,"&gt;=33")</f>
        <v>5</v>
      </c>
      <c r="CU13" s="131">
        <f>COUNTIFS('STUDENT PROFILE'!$B$7:$B$56,ANALYSIS!CU10,'MARK LIST'!$BP$75:$BP$124,"&gt;=33")</f>
        <v>0</v>
      </c>
      <c r="CV13" s="131">
        <f>COUNTIFS('STUDENT PROFILE'!$B$7:$B$56,ANALYSIS!CV10,'MARK LIST'!$BP$75:$BP$124,"&gt;=33")</f>
        <v>1</v>
      </c>
      <c r="CW13" s="131">
        <f>COUNTIFS('STUDENT PROFILE'!$B$7:$B$56,ANALYSIS!CW10,'MARK LIST'!$BP$75:$BP$124,"&gt;=33")</f>
        <v>3</v>
      </c>
      <c r="CX13" s="131">
        <f>COUNTIFS('STUDENT PROFILE'!$B$7:$B$56,ANALYSIS!CX10,'MARK LIST'!$BP$75:$BP$124,"&gt;=33")</f>
        <v>1</v>
      </c>
      <c r="CY13" s="131">
        <f>COUNTIFS('STUDENT PROFILE'!$B$7:$B$56,ANALYSIS!CY10,'MARK LIST'!$BP$75:$BP$124,"&gt;=33")</f>
        <v>0</v>
      </c>
      <c r="CZ13" s="130">
        <f>SUM(CJ13,CK13,CL13,CM13,CN13,CO13,CP13,CQ13)</f>
        <v>10</v>
      </c>
      <c r="DA13" s="130">
        <f>SUM(CR13,CS13,CT13,CU13,CV13,CW13,CX13,CY13)</f>
        <v>22</v>
      </c>
      <c r="DB13" s="558"/>
      <c r="DC13" s="862"/>
      <c r="DD13" s="131">
        <f>COUNTIFS('STUDENT PROFILE'!CX7:CX56,ANALYSIS!DD10,'MARK LIST'!$BY$75:$BY$124,"&gt;=33")</f>
        <v>0</v>
      </c>
      <c r="DE13" s="131">
        <f>COUNTIFS('STUDENT PROFILE'!$B$7:$B$56,ANALYSIS!DE10,'MARK LIST'!$BY$75:$BY$124,"&gt;=33")</f>
        <v>3</v>
      </c>
      <c r="DF13" s="131">
        <f>COUNTIFS('STUDENT PROFILE'!$B$7:$B$56,ANALYSIS!DF10,'MARK LIST'!$BY$75:$BY$124,"&gt;=33")</f>
        <v>4</v>
      </c>
      <c r="DG13" s="131">
        <f>COUNTIFS('STUDENT PROFILE'!$B$7:$B$56,ANALYSIS!DG10,'MARK LIST'!$BY$75:$BY$124,"&gt;=33")</f>
        <v>0</v>
      </c>
      <c r="DH13" s="131">
        <f>COUNTIFS('STUDENT PROFILE'!$B$7:$B$56,ANALYSIS!DH10,'MARK LIST'!$BY$75:$BY$124,"&gt;=33")</f>
        <v>0</v>
      </c>
      <c r="DI13" s="131">
        <f>COUNTIFS('STUDENT PROFILE'!$B$7:$B$56,ANALYSIS!DI10,'MARK LIST'!$BY$75:$BY$124,"&gt;=33")</f>
        <v>2</v>
      </c>
      <c r="DJ13" s="131">
        <f>COUNTIFS('STUDENT PROFILE'!$B$7:$B$56,ANALYSIS!DJ10,'MARK LIST'!$BY$75:$BY$124,"&gt;=33")</f>
        <v>2</v>
      </c>
      <c r="DK13" s="131">
        <f>COUNTIFS('STUDENT PROFILE'!$B$7:$B$56,ANALYSIS!DK10,'MARK LIST'!$BY$75:$BY$124,"&gt;=33")</f>
        <v>0</v>
      </c>
      <c r="DL13" s="131">
        <f>COUNTIFS('STUDENT PROFILE'!$B$7:$B$56,ANALYSIS!DL10,'MARK LIST'!$BY$75:$BY$124,"&gt;=33")</f>
        <v>2</v>
      </c>
      <c r="DM13" s="131">
        <f>COUNTIFS('STUDENT PROFILE'!$B$7:$B$56,ANALYSIS!DM10,'MARK LIST'!$BY$75:$BY$124,"&gt;=33")</f>
        <v>11</v>
      </c>
      <c r="DN13" s="131">
        <f>COUNTIFS('STUDENT PROFILE'!$B$7:$B$56,ANALYSIS!DN10,'MARK LIST'!$BY$75:$BY$124,"&gt;=33")</f>
        <v>6</v>
      </c>
      <c r="DO13" s="131">
        <f>COUNTIFS('STUDENT PROFILE'!$B$7:$B$56,ANALYSIS!DO10,'MARK LIST'!$BY$75:$BY$124,"&gt;=33")</f>
        <v>0</v>
      </c>
      <c r="DP13" s="131">
        <f>COUNTIFS('STUDENT PROFILE'!$B$7:$B$56,ANALYSIS!DP10,'MARK LIST'!$BY$75:$BY$124,"&gt;=33")</f>
        <v>1</v>
      </c>
      <c r="DQ13" s="131">
        <f>COUNTIFS('STUDENT PROFILE'!$B$7:$B$56,ANALYSIS!DQ10,'MARK LIST'!$BY$75:$BY$124,"&gt;=33")</f>
        <v>4</v>
      </c>
      <c r="DR13" s="131">
        <f>COUNTIFS('STUDENT PROFILE'!$B$7:$B$56,ANALYSIS!DR10,'MARK LIST'!$BY$75:$BY$124,"&gt;=33")</f>
        <v>2</v>
      </c>
      <c r="DS13" s="131">
        <f>COUNTIFS('STUDENT PROFILE'!$B$7:$B$56,ANALYSIS!DS10,'MARK LIST'!$BY$75:$BY$124,"&gt;=33")</f>
        <v>0</v>
      </c>
      <c r="DT13" s="130">
        <f>SUM(DD13,DE13,DF13,DG13,DH13,DI13,DJ13,DK13)</f>
        <v>11</v>
      </c>
      <c r="DU13" s="130">
        <f>SUM(DL13,DM13,DN13,DO13,DP13,DQ13,DR13,DS13)</f>
        <v>26</v>
      </c>
      <c r="DV13" s="558"/>
      <c r="DW13" s="868"/>
      <c r="DX13" s="140">
        <f>COUNTIFS('STUDENT PROFILE'!DR7:DR56,ANALYSIS!DX10,'MARK LIST'!$Z$75:$Z$124,"&gt;=33")</f>
        <v>0</v>
      </c>
      <c r="DY13" s="140">
        <f>COUNTIFS('STUDENT PROFILE'!$B$7:$B$56,ANALYSIS!DY10,'MARK LIST'!$Z$75:$Z$124,"&gt;=33")</f>
        <v>3</v>
      </c>
      <c r="DZ13" s="140">
        <f>COUNTIFS('STUDENT PROFILE'!$B$7:$B$56,ANALYSIS!DZ10,'MARK LIST'!$Z$75:$Z$124,"&gt;=33")</f>
        <v>3</v>
      </c>
      <c r="EA13" s="140">
        <f>COUNTIFS('STUDENT PROFILE'!$B$7:$B$56,ANALYSIS!EA10,'MARK LIST'!$Z$75:$Z$124,"&gt;=33")</f>
        <v>0</v>
      </c>
      <c r="EB13" s="140">
        <f>COUNTIFS('STUDENT PROFILE'!$B$7:$B$56,ANALYSIS!EB10,'MARK LIST'!$Z$75:$Z$124,"&gt;=33")</f>
        <v>0</v>
      </c>
      <c r="EC13" s="140">
        <f>COUNTIFS('STUDENT PROFILE'!$B$7:$B$56,ANALYSIS!EC10,'MARK LIST'!$Z$75:$Z$124,"&gt;=33")</f>
        <v>2</v>
      </c>
      <c r="ED13" s="140">
        <f>COUNTIFS('STUDENT PROFILE'!$B$7:$B$56,ANALYSIS!ED10,'MARK LIST'!$Z$75:$Z$124,"&gt;=33")</f>
        <v>2</v>
      </c>
      <c r="EE13" s="140">
        <f>COUNTIFS('STUDENT PROFILE'!$B$7:$B$56,ANALYSIS!EE10,'MARK LIST'!$Z$75:$Z$124,"&gt;=33")</f>
        <v>0</v>
      </c>
      <c r="EF13" s="140">
        <f>COUNTIFS('STUDENT PROFILE'!$B$7:$B$56,ANALYSIS!EF10,'MARK LIST'!$Z$75:$Z$124,"&gt;=33")</f>
        <v>1</v>
      </c>
      <c r="EG13" s="140">
        <f>COUNTIFS('STUDENT PROFILE'!$B$7:$B$56,ANALYSIS!EG10,'MARK LIST'!$Z$75:$Z$124,"&gt;=33")</f>
        <v>11</v>
      </c>
      <c r="EH13" s="140">
        <f>COUNTIFS('STUDENT PROFILE'!$B$7:$B$56,ANALYSIS!EH10,'MARK LIST'!$Z$75:$Z$124,"&gt;=33")</f>
        <v>5</v>
      </c>
      <c r="EI13" s="140">
        <f>COUNTIFS('STUDENT PROFILE'!$B$7:$B$56,ANALYSIS!EI10,'MARK LIST'!$Z$75:$Z$124,"&gt;=33")</f>
        <v>0</v>
      </c>
      <c r="EJ13" s="140">
        <f>COUNTIFS('STUDENT PROFILE'!$B$7:$B$56,ANALYSIS!EJ10,'MARK LIST'!$Z$75:$Z$124,"&gt;=33")</f>
        <v>1</v>
      </c>
      <c r="EK13" s="140">
        <f>COUNTIFS('STUDENT PROFILE'!$B$7:$B$56,ANALYSIS!EK10,'MARK LIST'!$Z$75:$Z$124,"&gt;=33")</f>
        <v>3</v>
      </c>
      <c r="EL13" s="140">
        <f>COUNTIFS('STUDENT PROFILE'!$B$7:$B$56,ANALYSIS!EL10,'MARK LIST'!$Z$75:$Z$124,"&gt;=33")</f>
        <v>1</v>
      </c>
      <c r="EM13" s="140">
        <f>COUNTIFS('STUDENT PROFILE'!$B$7:$B$56,ANALYSIS!EM10,'MARK LIST'!$Z$75:$Z$124,"&gt;=33")</f>
        <v>0</v>
      </c>
      <c r="EN13" s="138">
        <f>SUM(DX13,DY13,DZ13,EA13,EB13,EC13,ED13,EE13)</f>
        <v>10</v>
      </c>
      <c r="EO13" s="138">
        <f>SUM(EF13,EG13,EH13,EI13,EJ13,EK13,EL13,EM13)</f>
        <v>22</v>
      </c>
      <c r="EP13" s="558"/>
      <c r="EQ13" s="862"/>
    </row>
    <row r="14" spans="1:147" ht="21.95" customHeight="1">
      <c r="A14" s="895"/>
      <c r="B14" s="895"/>
      <c r="C14" s="895"/>
      <c r="D14" s="895"/>
      <c r="E14" s="895"/>
      <c r="F14" s="875" t="str">
        <f>HOME!B17</f>
        <v>TELUGU</v>
      </c>
      <c r="G14" s="104" t="s">
        <v>921</v>
      </c>
      <c r="H14" s="98" t="s">
        <v>29</v>
      </c>
      <c r="I14" s="98" t="s">
        <v>30</v>
      </c>
      <c r="J14" s="98" t="s">
        <v>31</v>
      </c>
      <c r="K14" s="98" t="s">
        <v>11</v>
      </c>
      <c r="L14" s="98" t="s">
        <v>42</v>
      </c>
      <c r="M14" s="98" t="s">
        <v>105</v>
      </c>
      <c r="N14" s="98" t="s">
        <v>46</v>
      </c>
      <c r="O14" s="98" t="s">
        <v>106</v>
      </c>
      <c r="P14" s="98" t="s">
        <v>107</v>
      </c>
      <c r="Q14" s="98" t="s">
        <v>108</v>
      </c>
      <c r="R14" s="98" t="s">
        <v>109</v>
      </c>
      <c r="S14" s="98" t="s">
        <v>51</v>
      </c>
      <c r="T14" s="98" t="s">
        <v>44</v>
      </c>
      <c r="U14" s="98" t="s">
        <v>110</v>
      </c>
      <c r="V14" s="98" t="s">
        <v>111</v>
      </c>
      <c r="W14" s="98" t="s">
        <v>112</v>
      </c>
      <c r="X14" s="98"/>
      <c r="Y14" s="98"/>
      <c r="Z14" s="98"/>
      <c r="AA14" s="868"/>
      <c r="AB14" s="98" t="s">
        <v>29</v>
      </c>
      <c r="AC14" s="98" t="s">
        <v>30</v>
      </c>
      <c r="AD14" s="98" t="s">
        <v>31</v>
      </c>
      <c r="AE14" s="98" t="s">
        <v>11</v>
      </c>
      <c r="AF14" s="98" t="s">
        <v>42</v>
      </c>
      <c r="AG14" s="98" t="s">
        <v>105</v>
      </c>
      <c r="AH14" s="98" t="s">
        <v>46</v>
      </c>
      <c r="AI14" s="98" t="s">
        <v>106</v>
      </c>
      <c r="AJ14" s="98" t="s">
        <v>107</v>
      </c>
      <c r="AK14" s="98" t="s">
        <v>108</v>
      </c>
      <c r="AL14" s="98" t="s">
        <v>109</v>
      </c>
      <c r="AM14" s="98" t="s">
        <v>51</v>
      </c>
      <c r="AN14" s="98" t="s">
        <v>44</v>
      </c>
      <c r="AO14" s="98" t="s">
        <v>110</v>
      </c>
      <c r="AP14" s="98" t="s">
        <v>111</v>
      </c>
      <c r="AQ14" s="98" t="s">
        <v>112</v>
      </c>
      <c r="AR14" s="98"/>
      <c r="AS14" s="98"/>
      <c r="AT14" s="141"/>
      <c r="AU14" s="878"/>
      <c r="AV14" s="98" t="s">
        <v>29</v>
      </c>
      <c r="AW14" s="98" t="s">
        <v>30</v>
      </c>
      <c r="AX14" s="98" t="s">
        <v>31</v>
      </c>
      <c r="AY14" s="98" t="s">
        <v>11</v>
      </c>
      <c r="AZ14" s="98" t="s">
        <v>42</v>
      </c>
      <c r="BA14" s="98" t="s">
        <v>105</v>
      </c>
      <c r="BB14" s="98" t="s">
        <v>46</v>
      </c>
      <c r="BC14" s="98" t="s">
        <v>106</v>
      </c>
      <c r="BD14" s="98" t="s">
        <v>107</v>
      </c>
      <c r="BE14" s="98" t="s">
        <v>108</v>
      </c>
      <c r="BF14" s="98" t="s">
        <v>109</v>
      </c>
      <c r="BG14" s="98" t="s">
        <v>51</v>
      </c>
      <c r="BH14" s="98" t="s">
        <v>44</v>
      </c>
      <c r="BI14" s="98" t="s">
        <v>110</v>
      </c>
      <c r="BJ14" s="98" t="s">
        <v>111</v>
      </c>
      <c r="BK14" s="98" t="s">
        <v>112</v>
      </c>
      <c r="BL14" s="98"/>
      <c r="BM14" s="98"/>
      <c r="BN14" s="98"/>
      <c r="BO14" s="867"/>
      <c r="BP14" s="98" t="s">
        <v>29</v>
      </c>
      <c r="BQ14" s="98" t="s">
        <v>30</v>
      </c>
      <c r="BR14" s="98" t="s">
        <v>31</v>
      </c>
      <c r="BS14" s="98" t="s">
        <v>11</v>
      </c>
      <c r="BT14" s="98" t="s">
        <v>42</v>
      </c>
      <c r="BU14" s="98" t="s">
        <v>105</v>
      </c>
      <c r="BV14" s="98" t="s">
        <v>46</v>
      </c>
      <c r="BW14" s="98" t="s">
        <v>106</v>
      </c>
      <c r="BX14" s="98" t="s">
        <v>107</v>
      </c>
      <c r="BY14" s="98" t="s">
        <v>108</v>
      </c>
      <c r="BZ14" s="98" t="s">
        <v>109</v>
      </c>
      <c r="CA14" s="98" t="s">
        <v>51</v>
      </c>
      <c r="CB14" s="98" t="s">
        <v>44</v>
      </c>
      <c r="CC14" s="98" t="s">
        <v>110</v>
      </c>
      <c r="CD14" s="98" t="s">
        <v>111</v>
      </c>
      <c r="CE14" s="98" t="s">
        <v>112</v>
      </c>
      <c r="CF14" s="98"/>
      <c r="CG14" s="98"/>
      <c r="CH14" s="98"/>
      <c r="CI14" s="871"/>
      <c r="CJ14" s="98" t="s">
        <v>29</v>
      </c>
      <c r="CK14" s="98" t="s">
        <v>30</v>
      </c>
      <c r="CL14" s="98" t="s">
        <v>31</v>
      </c>
      <c r="CM14" s="98" t="s">
        <v>11</v>
      </c>
      <c r="CN14" s="98" t="s">
        <v>42</v>
      </c>
      <c r="CO14" s="98" t="s">
        <v>105</v>
      </c>
      <c r="CP14" s="98" t="s">
        <v>46</v>
      </c>
      <c r="CQ14" s="98" t="s">
        <v>106</v>
      </c>
      <c r="CR14" s="98" t="s">
        <v>107</v>
      </c>
      <c r="CS14" s="98" t="s">
        <v>108</v>
      </c>
      <c r="CT14" s="98" t="s">
        <v>109</v>
      </c>
      <c r="CU14" s="98" t="s">
        <v>51</v>
      </c>
      <c r="CV14" s="98" t="s">
        <v>44</v>
      </c>
      <c r="CW14" s="98" t="s">
        <v>110</v>
      </c>
      <c r="CX14" s="98" t="s">
        <v>111</v>
      </c>
      <c r="CY14" s="98" t="s">
        <v>112</v>
      </c>
      <c r="CZ14" s="98"/>
      <c r="DA14" s="98"/>
      <c r="DB14" s="98"/>
      <c r="DC14" s="862"/>
      <c r="DD14" s="98" t="s">
        <v>29</v>
      </c>
      <c r="DE14" s="98" t="s">
        <v>30</v>
      </c>
      <c r="DF14" s="98" t="s">
        <v>31</v>
      </c>
      <c r="DG14" s="98" t="s">
        <v>11</v>
      </c>
      <c r="DH14" s="98" t="s">
        <v>42</v>
      </c>
      <c r="DI14" s="98" t="s">
        <v>105</v>
      </c>
      <c r="DJ14" s="98" t="s">
        <v>46</v>
      </c>
      <c r="DK14" s="98" t="s">
        <v>106</v>
      </c>
      <c r="DL14" s="98" t="s">
        <v>107</v>
      </c>
      <c r="DM14" s="98" t="s">
        <v>108</v>
      </c>
      <c r="DN14" s="98" t="s">
        <v>109</v>
      </c>
      <c r="DO14" s="98" t="s">
        <v>51</v>
      </c>
      <c r="DP14" s="98" t="s">
        <v>44</v>
      </c>
      <c r="DQ14" s="98" t="s">
        <v>110</v>
      </c>
      <c r="DR14" s="98" t="s">
        <v>111</v>
      </c>
      <c r="DS14" s="98" t="s">
        <v>112</v>
      </c>
      <c r="DT14" s="98"/>
      <c r="DU14" s="98"/>
      <c r="DV14" s="98"/>
      <c r="DW14" s="868"/>
      <c r="DX14" s="98" t="s">
        <v>29</v>
      </c>
      <c r="DY14" s="98" t="s">
        <v>30</v>
      </c>
      <c r="DZ14" s="98" t="s">
        <v>31</v>
      </c>
      <c r="EA14" s="98" t="s">
        <v>11</v>
      </c>
      <c r="EB14" s="98" t="s">
        <v>42</v>
      </c>
      <c r="EC14" s="98" t="s">
        <v>105</v>
      </c>
      <c r="ED14" s="98" t="s">
        <v>46</v>
      </c>
      <c r="EE14" s="98" t="s">
        <v>106</v>
      </c>
      <c r="EF14" s="98" t="s">
        <v>107</v>
      </c>
      <c r="EG14" s="98" t="s">
        <v>108</v>
      </c>
      <c r="EH14" s="98" t="s">
        <v>109</v>
      </c>
      <c r="EI14" s="98" t="s">
        <v>51</v>
      </c>
      <c r="EJ14" s="98" t="s">
        <v>44</v>
      </c>
      <c r="EK14" s="98" t="s">
        <v>110</v>
      </c>
      <c r="EL14" s="98" t="s">
        <v>111</v>
      </c>
      <c r="EM14" s="98" t="s">
        <v>112</v>
      </c>
      <c r="EN14" s="98"/>
      <c r="EO14" s="98"/>
      <c r="EP14" s="98"/>
      <c r="EQ14" s="862"/>
    </row>
    <row r="15" spans="1:147" ht="21.95" customHeight="1">
      <c r="A15" s="895"/>
      <c r="B15" s="895"/>
      <c r="C15" s="895"/>
      <c r="D15" s="895"/>
      <c r="E15" s="895"/>
      <c r="F15" s="875"/>
      <c r="G15" s="104" t="s">
        <v>77</v>
      </c>
      <c r="H15" s="136">
        <f>COUNTIF('STUDENT PROFILE'!$B$7:$B$56,ANALYSIS!H14)</f>
        <v>3</v>
      </c>
      <c r="I15" s="136">
        <f>COUNTIF('STUDENT PROFILE'!$B$7:$B$56,ANALYSIS!I14)</f>
        <v>3</v>
      </c>
      <c r="J15" s="136">
        <f>COUNTIF('STUDENT PROFILE'!$B$7:$B$56,ANALYSIS!J14)</f>
        <v>4</v>
      </c>
      <c r="K15" s="136">
        <f>COUNTIF('STUDENT PROFILE'!$B$7:$B$56,ANALYSIS!K14)</f>
        <v>0</v>
      </c>
      <c r="L15" s="136">
        <f>COUNTIF('STUDENT PROFILE'!$B$7:$B$56,ANALYSIS!L14)</f>
        <v>0</v>
      </c>
      <c r="M15" s="136">
        <f>COUNTIF('STUDENT PROFILE'!$B$7:$B$56,ANALYSIS!M14)</f>
        <v>3</v>
      </c>
      <c r="N15" s="136">
        <f>COUNTIF('STUDENT PROFILE'!$B$7:$B$56,ANALYSIS!N14)</f>
        <v>2</v>
      </c>
      <c r="O15" s="136">
        <f>COUNTIF('STUDENT PROFILE'!$B$7:$B$56,ANALYSIS!O14)</f>
        <v>0</v>
      </c>
      <c r="P15" s="136">
        <f>COUNTIF('STUDENT PROFILE'!$B$7:$B$56,ANALYSIS!P14)</f>
        <v>4</v>
      </c>
      <c r="Q15" s="136">
        <f>COUNTIF('STUDENT PROFILE'!$B$7:$B$56,ANALYSIS!Q14)</f>
        <v>13</v>
      </c>
      <c r="R15" s="136">
        <f>COUNTIF('STUDENT PROFILE'!$B$7:$B$56,ANALYSIS!R14)</f>
        <v>9</v>
      </c>
      <c r="S15" s="136">
        <f>COUNTIF('STUDENT PROFILE'!$B$7:$B$56,ANALYSIS!S14)</f>
        <v>0</v>
      </c>
      <c r="T15" s="136">
        <f>COUNTIF('STUDENT PROFILE'!$B$7:$B$56,ANALYSIS!T14)</f>
        <v>3</v>
      </c>
      <c r="U15" s="136">
        <f>COUNTIF('STUDENT PROFILE'!$B$7:$B$56,ANALYSIS!U14)</f>
        <v>4</v>
      </c>
      <c r="V15" s="136">
        <f>COUNTIF('STUDENT PROFILE'!$B$7:$B$56,ANALYSIS!V14)</f>
        <v>2</v>
      </c>
      <c r="W15" s="136">
        <f>COUNTIF('STUDENT PROFILE'!$B$7:$B$56,ANALYSIS!W14)</f>
        <v>0</v>
      </c>
      <c r="X15" s="136">
        <f>SUM(H15,I15,J15,K15,L15,M15,N15,O15)</f>
        <v>15</v>
      </c>
      <c r="Y15" s="136">
        <f>SUM(P15,Q15,R15,S15,T15,U15,V15,W15)</f>
        <v>35</v>
      </c>
      <c r="Z15" s="880">
        <f>((X17+Y17)/(X16+Y16))*100</f>
        <v>77.777777777777786</v>
      </c>
      <c r="AA15" s="868"/>
      <c r="AB15" s="130">
        <f>COUNTIF('STUDENT PROFILE'!$B$7:$B$56,ANALYSIS!AB14)</f>
        <v>3</v>
      </c>
      <c r="AC15" s="130">
        <f>COUNTIF('STUDENT PROFILE'!$B$7:$B$56,ANALYSIS!AC14)</f>
        <v>3</v>
      </c>
      <c r="AD15" s="130">
        <f>COUNTIF('STUDENT PROFILE'!$B$7:$B$56,ANALYSIS!AD14)</f>
        <v>4</v>
      </c>
      <c r="AE15" s="130">
        <f>COUNTIF('STUDENT PROFILE'!$B$7:$B$56,ANALYSIS!AE14)</f>
        <v>0</v>
      </c>
      <c r="AF15" s="130">
        <f>COUNTIF('STUDENT PROFILE'!$B$7:$B$56,ANALYSIS!AF14)</f>
        <v>0</v>
      </c>
      <c r="AG15" s="130">
        <f>COUNTIF('STUDENT PROFILE'!$B$7:$B$56,ANALYSIS!AG14)</f>
        <v>3</v>
      </c>
      <c r="AH15" s="130">
        <f>COUNTIF('STUDENT PROFILE'!$B$7:$B$56,ANALYSIS!AH14)</f>
        <v>2</v>
      </c>
      <c r="AI15" s="130">
        <f>COUNTIF('STUDENT PROFILE'!$B$7:$B$56,ANALYSIS!AI14)</f>
        <v>0</v>
      </c>
      <c r="AJ15" s="130">
        <f>COUNTIF('STUDENT PROFILE'!$B$7:$B$56,ANALYSIS!AJ14)</f>
        <v>4</v>
      </c>
      <c r="AK15" s="130">
        <f>COUNTIF('STUDENT PROFILE'!$B$7:$B$56,ANALYSIS!AK14)</f>
        <v>13</v>
      </c>
      <c r="AL15" s="130">
        <f>COUNTIF('STUDENT PROFILE'!$B$7:$B$56,ANALYSIS!AL14)</f>
        <v>9</v>
      </c>
      <c r="AM15" s="130">
        <f>COUNTIF('STUDENT PROFILE'!$B$7:$B$56,ANALYSIS!AM14)</f>
        <v>0</v>
      </c>
      <c r="AN15" s="130">
        <f>COUNTIF('STUDENT PROFILE'!$B$7:$B$56,ANALYSIS!AN14)</f>
        <v>3</v>
      </c>
      <c r="AO15" s="130">
        <f>COUNTIF('STUDENT PROFILE'!$B$7:$B$56,ANALYSIS!AO14)</f>
        <v>4</v>
      </c>
      <c r="AP15" s="130">
        <f>COUNTIF('STUDENT PROFILE'!$B$7:$B$56,ANALYSIS!AP14)</f>
        <v>2</v>
      </c>
      <c r="AQ15" s="130">
        <f>COUNTIF('STUDENT PROFILE'!$B$7:$B$56,ANALYSIS!AQ14)</f>
        <v>0</v>
      </c>
      <c r="AR15" s="130">
        <f>SUM(AB15,AC15,AD15,AE15,AF15,AG15,AH15,AI15)</f>
        <v>15</v>
      </c>
      <c r="AS15" s="130">
        <f>SUM(AJ15,AK15,AL15,AM15,AN15,AO15,AP15,AQ15)</f>
        <v>35</v>
      </c>
      <c r="AT15" s="879">
        <f>((AR17+AS17)/(AR16+AS16))*100</f>
        <v>77.777777777777786</v>
      </c>
      <c r="AU15" s="878"/>
      <c r="AV15" s="133">
        <f>COUNTIF('STUDENT PROFILE'!$B$7:$B$56,ANALYSIS!AV14)</f>
        <v>3</v>
      </c>
      <c r="AW15" s="133">
        <f>COUNTIF('STUDENT PROFILE'!$B$7:$B$56,ANALYSIS!AW14)</f>
        <v>3</v>
      </c>
      <c r="AX15" s="133">
        <f>COUNTIF('STUDENT PROFILE'!$B$7:$B$56,ANALYSIS!AX14)</f>
        <v>4</v>
      </c>
      <c r="AY15" s="133">
        <f>COUNTIF('STUDENT PROFILE'!$B$7:$B$56,ANALYSIS!AY14)</f>
        <v>0</v>
      </c>
      <c r="AZ15" s="133">
        <f>COUNTIF('STUDENT PROFILE'!$B$7:$B$56,ANALYSIS!AZ14)</f>
        <v>0</v>
      </c>
      <c r="BA15" s="133">
        <f>COUNTIF('STUDENT PROFILE'!$B$7:$B$56,ANALYSIS!BA14)</f>
        <v>3</v>
      </c>
      <c r="BB15" s="133">
        <f>COUNTIF('STUDENT PROFILE'!$B$7:$B$56,ANALYSIS!BB14)</f>
        <v>2</v>
      </c>
      <c r="BC15" s="133">
        <f>COUNTIF('STUDENT PROFILE'!$B$7:$B$56,ANALYSIS!BC14)</f>
        <v>0</v>
      </c>
      <c r="BD15" s="133">
        <f>COUNTIF('STUDENT PROFILE'!$B$7:$B$56,ANALYSIS!BD14)</f>
        <v>4</v>
      </c>
      <c r="BE15" s="133">
        <f>COUNTIF('STUDENT PROFILE'!$B$7:$B$56,ANALYSIS!BE14)</f>
        <v>13</v>
      </c>
      <c r="BF15" s="133">
        <f>COUNTIF('STUDENT PROFILE'!$B$7:$B$56,ANALYSIS!BF14)</f>
        <v>9</v>
      </c>
      <c r="BG15" s="133">
        <f>COUNTIF('STUDENT PROFILE'!$B$7:$B$56,ANALYSIS!BG14)</f>
        <v>0</v>
      </c>
      <c r="BH15" s="133">
        <f>COUNTIF('STUDENT PROFILE'!$B$7:$B$56,ANALYSIS!BH14)</f>
        <v>3</v>
      </c>
      <c r="BI15" s="133">
        <f>COUNTIF('STUDENT PROFILE'!$B$7:$B$56,ANALYSIS!BI14)</f>
        <v>4</v>
      </c>
      <c r="BJ15" s="133">
        <f>COUNTIF('STUDENT PROFILE'!$B$7:$B$56,ANALYSIS!BJ14)</f>
        <v>2</v>
      </c>
      <c r="BK15" s="133">
        <f>COUNTIF('STUDENT PROFILE'!$B$7:$B$56,ANALYSIS!BK14)</f>
        <v>0</v>
      </c>
      <c r="BL15" s="133">
        <f>SUM(AV15,AW15,AX15,AY15,AZ15,BA15,BB15,BC15)</f>
        <v>15</v>
      </c>
      <c r="BM15" s="133">
        <f>SUM(BD15,BE15,BF15,BG15,BH15,BI15,BJ15,BK15)</f>
        <v>35</v>
      </c>
      <c r="BN15" s="879">
        <f>((BL17+BM17)/(BL16+BM16))*100</f>
        <v>70</v>
      </c>
      <c r="BO15" s="867"/>
      <c r="BP15" s="138">
        <f>COUNTIF('STUDENT PROFILE'!$B$7:$B$56,ANALYSIS!BP14)</f>
        <v>3</v>
      </c>
      <c r="BQ15" s="138">
        <f>COUNTIF('STUDENT PROFILE'!$B$7:$B$56,ANALYSIS!BQ14)</f>
        <v>3</v>
      </c>
      <c r="BR15" s="138">
        <f>COUNTIF('STUDENT PROFILE'!$B$7:$B$56,ANALYSIS!BR14)</f>
        <v>4</v>
      </c>
      <c r="BS15" s="138">
        <f>COUNTIF('STUDENT PROFILE'!$B$7:$B$56,ANALYSIS!BS14)</f>
        <v>0</v>
      </c>
      <c r="BT15" s="138">
        <f>COUNTIF('STUDENT PROFILE'!$B$7:$B$56,ANALYSIS!BT14)</f>
        <v>0</v>
      </c>
      <c r="BU15" s="138">
        <f>COUNTIF('STUDENT PROFILE'!$B$7:$B$56,ANALYSIS!BU14)</f>
        <v>3</v>
      </c>
      <c r="BV15" s="138">
        <f>COUNTIF('STUDENT PROFILE'!$B$7:$B$56,ANALYSIS!BV14)</f>
        <v>2</v>
      </c>
      <c r="BW15" s="138">
        <f>COUNTIF('STUDENT PROFILE'!$B$7:$B$56,ANALYSIS!BW14)</f>
        <v>0</v>
      </c>
      <c r="BX15" s="138">
        <f>COUNTIF('STUDENT PROFILE'!$B$7:$B$56,ANALYSIS!BX14)</f>
        <v>4</v>
      </c>
      <c r="BY15" s="138">
        <f>COUNTIF('STUDENT PROFILE'!$B$7:$B$56,ANALYSIS!BY14)</f>
        <v>13</v>
      </c>
      <c r="BZ15" s="138">
        <f>COUNTIF('STUDENT PROFILE'!$B$7:$B$56,ANALYSIS!BZ14)</f>
        <v>9</v>
      </c>
      <c r="CA15" s="138">
        <f>COUNTIF('STUDENT PROFILE'!$B$7:$B$56,ANALYSIS!CA14)</f>
        <v>0</v>
      </c>
      <c r="CB15" s="138">
        <f>COUNTIF('STUDENT PROFILE'!$B$7:$B$56,ANALYSIS!CB14)</f>
        <v>3</v>
      </c>
      <c r="CC15" s="138">
        <f>COUNTIF('STUDENT PROFILE'!$B$7:$B$56,ANALYSIS!CC14)</f>
        <v>4</v>
      </c>
      <c r="CD15" s="138">
        <f>COUNTIF('STUDENT PROFILE'!$B$7:$B$56,ANALYSIS!CD14)</f>
        <v>2</v>
      </c>
      <c r="CE15" s="138">
        <f>COUNTIF('STUDENT PROFILE'!$B$7:$B$56,ANALYSIS!CE14)</f>
        <v>0</v>
      </c>
      <c r="CF15" s="138">
        <f>SUM(BP15,BQ15,BR15,BS15,BT15,BU15,BV15,BW15)</f>
        <v>15</v>
      </c>
      <c r="CG15" s="138">
        <f>SUM(BX15,BY15,BZ15,CA15,CB15,CC15,CD15,CE15)</f>
        <v>35</v>
      </c>
      <c r="CH15" s="879">
        <f>((CF17+CG17)/(CF16+CG16))*100</f>
        <v>70</v>
      </c>
      <c r="CI15" s="871"/>
      <c r="CJ15" s="138">
        <f>COUNTIF('STUDENT PROFILE'!$B$7:$B$56,ANALYSIS!CJ14)</f>
        <v>3</v>
      </c>
      <c r="CK15" s="138">
        <f>COUNTIF('STUDENT PROFILE'!$B$7:$B$56,ANALYSIS!CK14)</f>
        <v>3</v>
      </c>
      <c r="CL15" s="138">
        <f>COUNTIF('STUDENT PROFILE'!$B$7:$B$56,ANALYSIS!CL14)</f>
        <v>4</v>
      </c>
      <c r="CM15" s="138">
        <f>COUNTIF('STUDENT PROFILE'!$B$7:$B$56,ANALYSIS!CM14)</f>
        <v>0</v>
      </c>
      <c r="CN15" s="138">
        <f>COUNTIF('STUDENT PROFILE'!$B$7:$B$56,ANALYSIS!CN14)</f>
        <v>0</v>
      </c>
      <c r="CO15" s="138">
        <f>COUNTIF('STUDENT PROFILE'!$B$7:$B$56,ANALYSIS!CO14)</f>
        <v>3</v>
      </c>
      <c r="CP15" s="138">
        <f>COUNTIF('STUDENT PROFILE'!$B$7:$B$56,ANALYSIS!CP14)</f>
        <v>2</v>
      </c>
      <c r="CQ15" s="138">
        <f>COUNTIF('STUDENT PROFILE'!$B$7:$B$56,ANALYSIS!CQ14)</f>
        <v>0</v>
      </c>
      <c r="CR15" s="138">
        <f>COUNTIF('STUDENT PROFILE'!$B$7:$B$56,ANALYSIS!CR14)</f>
        <v>4</v>
      </c>
      <c r="CS15" s="138">
        <f>COUNTIF('STUDENT PROFILE'!$B$7:$B$56,ANALYSIS!CS14)</f>
        <v>13</v>
      </c>
      <c r="CT15" s="138">
        <f>COUNTIF('STUDENT PROFILE'!$B$7:$B$56,ANALYSIS!CT14)</f>
        <v>9</v>
      </c>
      <c r="CU15" s="138">
        <f>COUNTIF('STUDENT PROFILE'!$B$7:$B$56,ANALYSIS!CU14)</f>
        <v>0</v>
      </c>
      <c r="CV15" s="138">
        <f>COUNTIF('STUDENT PROFILE'!$B$7:$B$56,ANALYSIS!CV14)</f>
        <v>3</v>
      </c>
      <c r="CW15" s="138">
        <f>COUNTIF('STUDENT PROFILE'!$B$7:$B$56,ANALYSIS!CW14)</f>
        <v>4</v>
      </c>
      <c r="CX15" s="138">
        <f>COUNTIF('STUDENT PROFILE'!$B$7:$B$56,ANALYSIS!CX14)</f>
        <v>2</v>
      </c>
      <c r="CY15" s="138">
        <f>COUNTIF('STUDENT PROFILE'!$B$7:$B$56,ANALYSIS!CY14)</f>
        <v>0</v>
      </c>
      <c r="CZ15" s="138">
        <f>SUM(CJ15,CK15,CL15,CM15,CN15,CO15,CP15,CQ15)</f>
        <v>15</v>
      </c>
      <c r="DA15" s="138">
        <f>SUM(CR15,CS15,CT15,CU15,CV15,CW15,CX15,CY15)</f>
        <v>35</v>
      </c>
      <c r="DB15" s="879">
        <f>((CZ17+DA17)/(CZ16+DA16))*100</f>
        <v>70</v>
      </c>
      <c r="DC15" s="862"/>
      <c r="DD15" s="138">
        <f>COUNTIF('STUDENT PROFILE'!$B$7:$B$56,ANALYSIS!DD14)</f>
        <v>3</v>
      </c>
      <c r="DE15" s="138">
        <f>COUNTIF('STUDENT PROFILE'!$B$7:$B$56,ANALYSIS!DE14)</f>
        <v>3</v>
      </c>
      <c r="DF15" s="138">
        <f>COUNTIF('STUDENT PROFILE'!$B$7:$B$56,ANALYSIS!DF14)</f>
        <v>4</v>
      </c>
      <c r="DG15" s="138">
        <f>COUNTIF('STUDENT PROFILE'!$B$7:$B$56,ANALYSIS!DG14)</f>
        <v>0</v>
      </c>
      <c r="DH15" s="138">
        <f>COUNTIF('STUDENT PROFILE'!$B$7:$B$56,ANALYSIS!DH14)</f>
        <v>0</v>
      </c>
      <c r="DI15" s="138">
        <f>COUNTIF('STUDENT PROFILE'!$B$7:$B$56,ANALYSIS!DI14)</f>
        <v>3</v>
      </c>
      <c r="DJ15" s="138">
        <f>COUNTIF('STUDENT PROFILE'!$B$7:$B$56,ANALYSIS!DJ14)</f>
        <v>2</v>
      </c>
      <c r="DK15" s="138">
        <f>COUNTIF('STUDENT PROFILE'!$B$7:$B$56,ANALYSIS!DK14)</f>
        <v>0</v>
      </c>
      <c r="DL15" s="138">
        <f>COUNTIF('STUDENT PROFILE'!$B$7:$B$56,ANALYSIS!DL14)</f>
        <v>4</v>
      </c>
      <c r="DM15" s="138">
        <f>COUNTIF('STUDENT PROFILE'!$B$7:$B$56,ANALYSIS!DM14)</f>
        <v>13</v>
      </c>
      <c r="DN15" s="138">
        <f>COUNTIF('STUDENT PROFILE'!$B$7:$B$56,ANALYSIS!DN14)</f>
        <v>9</v>
      </c>
      <c r="DO15" s="138">
        <f>COUNTIF('STUDENT PROFILE'!$B$7:$B$56,ANALYSIS!DO14)</f>
        <v>0</v>
      </c>
      <c r="DP15" s="138">
        <f>COUNTIF('STUDENT PROFILE'!$B$7:$B$56,ANALYSIS!DP14)</f>
        <v>3</v>
      </c>
      <c r="DQ15" s="138">
        <f>COUNTIF('STUDENT PROFILE'!$B$7:$B$56,ANALYSIS!DQ14)</f>
        <v>4</v>
      </c>
      <c r="DR15" s="138">
        <f>COUNTIF('STUDENT PROFILE'!$B$7:$B$56,ANALYSIS!DR14)</f>
        <v>2</v>
      </c>
      <c r="DS15" s="138">
        <f>COUNTIF('STUDENT PROFILE'!$B$7:$B$56,ANALYSIS!DS14)</f>
        <v>0</v>
      </c>
      <c r="DT15" s="138">
        <f>SUM(DD15,DE15,DF15,DG15,DH15,DI15,DJ15,DK15)</f>
        <v>15</v>
      </c>
      <c r="DU15" s="138">
        <f>SUM(DL15,DM15,DN15,DO15,DP15,DQ15,DR15,DS15)</f>
        <v>35</v>
      </c>
      <c r="DV15" s="879">
        <f>((DT17+DU17)/(DT16+DU16))*100</f>
        <v>80</v>
      </c>
      <c r="DW15" s="868"/>
      <c r="DX15" s="138">
        <f>COUNTIF('STUDENT PROFILE'!$B$7:$B$56,ANALYSIS!DX14)</f>
        <v>3</v>
      </c>
      <c r="DY15" s="138">
        <f>COUNTIF('STUDENT PROFILE'!$B$7:$B$56,ANALYSIS!DY14)</f>
        <v>3</v>
      </c>
      <c r="DZ15" s="138">
        <f>COUNTIF('STUDENT PROFILE'!$B$7:$B$56,ANALYSIS!DZ14)</f>
        <v>4</v>
      </c>
      <c r="EA15" s="138">
        <f>COUNTIF('STUDENT PROFILE'!$B$7:$B$56,ANALYSIS!EA14)</f>
        <v>0</v>
      </c>
      <c r="EB15" s="138">
        <f>COUNTIF('STUDENT PROFILE'!$B$7:$B$56,ANALYSIS!EB14)</f>
        <v>0</v>
      </c>
      <c r="EC15" s="138">
        <f>COUNTIF('STUDENT PROFILE'!$B$7:$B$56,ANALYSIS!EC14)</f>
        <v>3</v>
      </c>
      <c r="ED15" s="138">
        <f>COUNTIF('STUDENT PROFILE'!$B$7:$B$56,ANALYSIS!ED14)</f>
        <v>2</v>
      </c>
      <c r="EE15" s="138">
        <f>COUNTIF('STUDENT PROFILE'!$B$7:$B$56,ANALYSIS!EE14)</f>
        <v>0</v>
      </c>
      <c r="EF15" s="138">
        <f>COUNTIF('STUDENT PROFILE'!$B$7:$B$56,ANALYSIS!EF14)</f>
        <v>4</v>
      </c>
      <c r="EG15" s="138">
        <f>COUNTIF('STUDENT PROFILE'!$B$7:$B$56,ANALYSIS!EG14)</f>
        <v>13</v>
      </c>
      <c r="EH15" s="138">
        <f>COUNTIF('STUDENT PROFILE'!$B$7:$B$56,ANALYSIS!EH14)</f>
        <v>9</v>
      </c>
      <c r="EI15" s="138">
        <f>COUNTIF('STUDENT PROFILE'!$B$7:$B$56,ANALYSIS!EI14)</f>
        <v>0</v>
      </c>
      <c r="EJ15" s="138">
        <f>COUNTIF('STUDENT PROFILE'!$B$7:$B$56,ANALYSIS!EJ14)</f>
        <v>3</v>
      </c>
      <c r="EK15" s="138">
        <f>COUNTIF('STUDENT PROFILE'!$B$7:$B$56,ANALYSIS!EK14)</f>
        <v>4</v>
      </c>
      <c r="EL15" s="138">
        <f>COUNTIF('STUDENT PROFILE'!$B$7:$B$56,ANALYSIS!EL14)</f>
        <v>2</v>
      </c>
      <c r="EM15" s="138">
        <f>COUNTIF('STUDENT PROFILE'!$B$7:$B$56,ANALYSIS!EM14)</f>
        <v>0</v>
      </c>
      <c r="EN15" s="138">
        <f>SUM(DX15,DY15,DZ15,EA15,EB15,EC15,ED15,EE15)</f>
        <v>15</v>
      </c>
      <c r="EO15" s="138">
        <f>SUM(EF15,EG15,EH15,EI15,EJ15,EK15,EL15,EM15)</f>
        <v>35</v>
      </c>
      <c r="EP15" s="879">
        <f>((EN17+EO17)/(EN16+EO16))*100</f>
        <v>70</v>
      </c>
      <c r="EQ15" s="862"/>
    </row>
    <row r="16" spans="1:147" ht="21.95" customHeight="1">
      <c r="A16" s="895"/>
      <c r="B16" s="895"/>
      <c r="C16" s="895"/>
      <c r="D16" s="895"/>
      <c r="E16" s="895"/>
      <c r="F16" s="875"/>
      <c r="G16" s="104" t="s">
        <v>124</v>
      </c>
      <c r="H16" s="137">
        <f>COUNTIFS('STUDENT PROFILE'!$B$7:$B$56,ANALYSIS!H14,'MARK LIST'!$L$139:$L$188,"&gt;0")</f>
        <v>3</v>
      </c>
      <c r="I16" s="137">
        <f>COUNTIFS('STUDENT PROFILE'!$B$7:$B$56,ANALYSIS!I14,'MARK LIST'!$L$139:$L$188,"&gt;0")</f>
        <v>3</v>
      </c>
      <c r="J16" s="137">
        <f>COUNTIFS('STUDENT PROFILE'!$B$7:$B$56,ANALYSIS!J14,'MARK LIST'!$L$139:$L$188,"&gt;0")</f>
        <v>4</v>
      </c>
      <c r="K16" s="137">
        <f>COUNTIFS('STUDENT PROFILE'!$B$7:$B$56,ANALYSIS!K14,'MARK LIST'!$L$139:$L$188,"&gt;0")</f>
        <v>0</v>
      </c>
      <c r="L16" s="137">
        <f>COUNTIFS('STUDENT PROFILE'!$B$7:$B$56,ANALYSIS!L14,'MARK LIST'!$L$139:$L$188,"&gt;0")</f>
        <v>0</v>
      </c>
      <c r="M16" s="137">
        <f>COUNTIFS('STUDENT PROFILE'!$B$7:$B$56,ANALYSIS!M14,'MARK LIST'!$L$139:$L$188,"&gt;0")</f>
        <v>2</v>
      </c>
      <c r="N16" s="137">
        <f>COUNTIFS('STUDENT PROFILE'!$B$7:$B$56,ANALYSIS!N14,'MARK LIST'!$L$139:$L$188,"&gt;0")</f>
        <v>2</v>
      </c>
      <c r="O16" s="137">
        <f>COUNTIFS('STUDENT PROFILE'!$B$7:$B$56,ANALYSIS!O14,'MARK LIST'!$L$139:$L$188,"&gt;0")</f>
        <v>0</v>
      </c>
      <c r="P16" s="137">
        <f>COUNTIFS('STUDENT PROFILE'!$B$7:$B$56,ANALYSIS!P14,'MARK LIST'!$L$139:$L$188,"&gt;0")</f>
        <v>2</v>
      </c>
      <c r="Q16" s="137">
        <f>COUNTIFS('STUDENT PROFILE'!$B$7:$B$56,ANALYSIS!Q14,'MARK LIST'!$L$139:$L$188,"&gt;0")</f>
        <v>11</v>
      </c>
      <c r="R16" s="137">
        <f>COUNTIFS('STUDENT PROFILE'!$B$7:$B$56,ANALYSIS!R14,'MARK LIST'!$L$139:$L$188,"&gt;0")</f>
        <v>9</v>
      </c>
      <c r="S16" s="137">
        <f>COUNTIFS('STUDENT PROFILE'!$B$7:$B$56,ANALYSIS!S14,'MARK LIST'!$L$139:$L$188,"&gt;0")</f>
        <v>0</v>
      </c>
      <c r="T16" s="137">
        <f>COUNTIFS('STUDENT PROFILE'!$B$7:$B$56,ANALYSIS!T14,'MARK LIST'!$L$139:$L$188,"&gt;0")</f>
        <v>3</v>
      </c>
      <c r="U16" s="137">
        <f>COUNTIFS('STUDENT PROFILE'!$B$7:$B$56,ANALYSIS!U14,'MARK LIST'!$L$139:$L$188,"&gt;0")</f>
        <v>4</v>
      </c>
      <c r="V16" s="137">
        <f>COUNTIFS('STUDENT PROFILE'!$B$7:$B$56,ANALYSIS!V14,'MARK LIST'!$L$139:$L$188,"&gt;0")</f>
        <v>2</v>
      </c>
      <c r="W16" s="137">
        <f>COUNTIFS('STUDENT PROFILE'!$B$7:$B$56,ANALYSIS!W14,'MARK LIST'!$L$139:$L$188,"&gt;0")</f>
        <v>0</v>
      </c>
      <c r="X16" s="136">
        <f>SUM(H16,I16,J16,K16,L16,M16,N16,O16)</f>
        <v>14</v>
      </c>
      <c r="Y16" s="136">
        <f>SUM(P16,Q16,R16,S16,T16,U16,V16,W16)</f>
        <v>31</v>
      </c>
      <c r="Z16" s="880"/>
      <c r="AA16" s="868"/>
      <c r="AB16" s="131">
        <f>COUNTIFS('STUDENT PROFILE'!$B$7:$B$56,ANALYSIS!AB14,'MARK LIST'!$Z$139:$Z$188,"&gt;0")</f>
        <v>3</v>
      </c>
      <c r="AC16" s="131">
        <f>COUNTIFS('STUDENT PROFILE'!$B$7:$B$56,ANALYSIS!AC14,'MARK LIST'!$Z$139:$Z$188,"&gt;0")</f>
        <v>3</v>
      </c>
      <c r="AD16" s="131">
        <f>COUNTIFS('STUDENT PROFILE'!$B$7:$B$56,ANALYSIS!AD14,'MARK LIST'!$Z$139:$Z$188,"&gt;0")</f>
        <v>4</v>
      </c>
      <c r="AE16" s="131">
        <f>COUNTIFS('STUDENT PROFILE'!$B$7:$B$56,ANALYSIS!AE14,'MARK LIST'!$Z$139:$Z$188,"&gt;0")</f>
        <v>0</v>
      </c>
      <c r="AF16" s="131">
        <f>COUNTIFS('STUDENT PROFILE'!$B$7:$B$56,ANALYSIS!AF14,'MARK LIST'!$Z$139:$Z$188,"&gt;0")</f>
        <v>0</v>
      </c>
      <c r="AG16" s="131">
        <f>COUNTIFS('STUDENT PROFILE'!$B$7:$B$56,ANALYSIS!AG14,'MARK LIST'!$Z$139:$Z$188,"&gt;0")</f>
        <v>2</v>
      </c>
      <c r="AH16" s="131">
        <f>COUNTIFS('STUDENT PROFILE'!$B$7:$B$56,ANALYSIS!AH14,'MARK LIST'!$Z$139:$Z$188,"&gt;0")</f>
        <v>2</v>
      </c>
      <c r="AI16" s="131">
        <f>COUNTIFS('STUDENT PROFILE'!$B$7:$B$56,ANALYSIS!AI14,'MARK LIST'!$Z$139:$Z$188,"&gt;0")</f>
        <v>0</v>
      </c>
      <c r="AJ16" s="131">
        <f>COUNTIFS('STUDENT PROFILE'!$B$7:$B$56,ANALYSIS!AJ14,'MARK LIST'!$Z$139:$Z$188,"&gt;0")</f>
        <v>2</v>
      </c>
      <c r="AK16" s="131">
        <f>COUNTIFS('STUDENT PROFILE'!$B$7:$B$56,ANALYSIS!AK14,'MARK LIST'!$Z$139:$Z$188,"&gt;0")</f>
        <v>11</v>
      </c>
      <c r="AL16" s="131">
        <f>COUNTIFS('STUDENT PROFILE'!$B$7:$B$56,ANALYSIS!AL14,'MARK LIST'!$Z$139:$Z$188,"&gt;0")</f>
        <v>9</v>
      </c>
      <c r="AM16" s="131">
        <f>COUNTIFS('STUDENT PROFILE'!$B$7:$B$56,ANALYSIS!AM14,'MARK LIST'!$Z$139:$Z$188,"&gt;0")</f>
        <v>0</v>
      </c>
      <c r="AN16" s="131">
        <f>COUNTIFS('STUDENT PROFILE'!$B$7:$B$56,ANALYSIS!AN14,'MARK LIST'!$Z$139:$Z$188,"&gt;0")</f>
        <v>3</v>
      </c>
      <c r="AO16" s="131">
        <f>COUNTIFS('STUDENT PROFILE'!$B$7:$B$56,ANALYSIS!AO14,'MARK LIST'!$Z$139:$Z$188,"&gt;0")</f>
        <v>4</v>
      </c>
      <c r="AP16" s="131">
        <f>COUNTIFS('STUDENT PROFILE'!$B$7:$B$56,ANALYSIS!AP14,'MARK LIST'!$Z$139:$Z$188,"&gt;0")</f>
        <v>2</v>
      </c>
      <c r="AQ16" s="131">
        <f>COUNTIFS('STUDENT PROFILE'!$B$7:$B$56,ANALYSIS!AQ14,'MARK LIST'!$Z$139:$Z$188,"&gt;0")</f>
        <v>0</v>
      </c>
      <c r="AR16" s="130">
        <f>SUM(AB16,AC16,AD16,AE16,AF16,AG16,AH16,AI16)</f>
        <v>14</v>
      </c>
      <c r="AS16" s="130">
        <f>SUM(AJ16,AK16,AL16,AM16,AN16,AO16,AP16,AQ16)</f>
        <v>31</v>
      </c>
      <c r="AT16" s="879"/>
      <c r="AU16" s="878"/>
      <c r="AV16" s="134">
        <f>COUNTIFS('STUDENT PROFILE'!$B$7:$B$56,ANALYSIS!AV14,'MARK LIST'!$AI$139:$AI$188,"&gt;0")</f>
        <v>3</v>
      </c>
      <c r="AW16" s="134">
        <f>COUNTIFS('STUDENT PROFILE'!$B$7:$B$56,ANALYSIS!AW14,'MARK LIST'!$AI$139:$AI$188,"&gt;0")</f>
        <v>3</v>
      </c>
      <c r="AX16" s="134">
        <f>COUNTIFS('STUDENT PROFILE'!$B$7:$B$56,ANALYSIS!AX14,'MARK LIST'!$AI$139:$AI$188,"&gt;0")</f>
        <v>4</v>
      </c>
      <c r="AY16" s="134">
        <f>COUNTIFS('STUDENT PROFILE'!$B$7:$B$56,ANALYSIS!AY14,'MARK LIST'!$AI$139:$AI$188,"&gt;0")</f>
        <v>0</v>
      </c>
      <c r="AZ16" s="134">
        <f>COUNTIFS('STUDENT PROFILE'!$B$7:$B$56,ANALYSIS!AZ14,'MARK LIST'!$AI$139:$AI$188,"&gt;0")</f>
        <v>0</v>
      </c>
      <c r="BA16" s="134">
        <f>COUNTIFS('STUDENT PROFILE'!$B$7:$B$56,ANALYSIS!BA14,'MARK LIST'!$AI$139:$AI$188,"&gt;0")</f>
        <v>3</v>
      </c>
      <c r="BB16" s="134">
        <f>COUNTIFS('STUDENT PROFILE'!$B$7:$B$56,ANALYSIS!BB14,'MARK LIST'!$AI$139:$AI$188,"&gt;0")</f>
        <v>2</v>
      </c>
      <c r="BC16" s="134">
        <f>COUNTIFS('STUDENT PROFILE'!$B$7:$B$56,ANALYSIS!BC14,'MARK LIST'!$AI$139:$AI$188,"&gt;0")</f>
        <v>0</v>
      </c>
      <c r="BD16" s="134">
        <f>COUNTIFS('STUDENT PROFILE'!$B$7:$B$56,ANALYSIS!BD14,'MARK LIST'!$AI$139:$AI$188,"&gt;0")</f>
        <v>4</v>
      </c>
      <c r="BE16" s="134">
        <f>COUNTIFS('STUDENT PROFILE'!$B$7:$B$56,ANALYSIS!BE14,'MARK LIST'!$AI$139:$AI$188,"&gt;0")</f>
        <v>13</v>
      </c>
      <c r="BF16" s="134">
        <f>COUNTIFS('STUDENT PROFILE'!$B$7:$B$56,ANALYSIS!BF14,'MARK LIST'!$AI$139:$AI$188,"&gt;0")</f>
        <v>9</v>
      </c>
      <c r="BG16" s="134">
        <f>COUNTIFS('STUDENT PROFILE'!$B$7:$B$56,ANALYSIS!BG14,'MARK LIST'!$AI$139:$AI$188,"&gt;0")</f>
        <v>0</v>
      </c>
      <c r="BH16" s="134">
        <f>COUNTIFS('STUDENT PROFILE'!$B$7:$B$56,ANALYSIS!BH14,'MARK LIST'!$AI$139:$AI$188,"&gt;0")</f>
        <v>3</v>
      </c>
      <c r="BI16" s="134">
        <f>COUNTIFS('STUDENT PROFILE'!$B$7:$B$56,ANALYSIS!BI14,'MARK LIST'!$AI$139:$AI$188,"&gt;0")</f>
        <v>4</v>
      </c>
      <c r="BJ16" s="134">
        <f>COUNTIFS('STUDENT PROFILE'!$B$7:$B$56,ANALYSIS!BJ14,'MARK LIST'!$AI$139:$AI$188,"&gt;0")</f>
        <v>2</v>
      </c>
      <c r="BK16" s="134">
        <f>COUNTIFS('STUDENT PROFILE'!$B$7:$B$56,ANALYSIS!BK14,'MARK LIST'!$AI$139:$AI$188,"&gt;0")</f>
        <v>0</v>
      </c>
      <c r="BL16" s="133">
        <f>SUM(AV16,AW16,AX16,AY16,AZ16,BA16,BB16,BC16)</f>
        <v>15</v>
      </c>
      <c r="BM16" s="133">
        <f>SUM(BD16,BE16,BF16,BG16,BH16,BI16,BJ16,BK16)</f>
        <v>35</v>
      </c>
      <c r="BN16" s="879"/>
      <c r="BO16" s="867"/>
      <c r="BP16" s="140">
        <f>COUNTIFS('STUDENT PROFILE'!$B$7:$B$56,ANALYSIS!BP14,'MARK LIST'!$BB$139:$BB$188,"&gt;0")</f>
        <v>3</v>
      </c>
      <c r="BQ16" s="140">
        <f>COUNTIFS('STUDENT PROFILE'!$B$7:$B$56,ANALYSIS!BQ14,'MARK LIST'!$BB$139:$BB$188,"&gt;0")</f>
        <v>3</v>
      </c>
      <c r="BR16" s="140">
        <f>COUNTIFS('STUDENT PROFILE'!$B$7:$B$56,ANALYSIS!BR14,'MARK LIST'!$BB$139:$BB$188,"&gt;0")</f>
        <v>4</v>
      </c>
      <c r="BS16" s="140">
        <f>COUNTIFS('STUDENT PROFILE'!$B$7:$B$56,ANALYSIS!BS14,'MARK LIST'!$BB$139:$BB$188,"&gt;0")</f>
        <v>0</v>
      </c>
      <c r="BT16" s="140">
        <f>COUNTIFS('STUDENT PROFILE'!$B$7:$B$56,ANALYSIS!BT14,'MARK LIST'!$BB$139:$BB$188,"&gt;0")</f>
        <v>0</v>
      </c>
      <c r="BU16" s="140">
        <f>COUNTIFS('STUDENT PROFILE'!$B$7:$B$56,ANALYSIS!BU14,'MARK LIST'!$BB$139:$BB$188,"&gt;0")</f>
        <v>3</v>
      </c>
      <c r="BV16" s="140">
        <f>COUNTIFS('STUDENT PROFILE'!$B$7:$B$56,ANALYSIS!BV14,'MARK LIST'!$BB$139:$BB$188,"&gt;0")</f>
        <v>2</v>
      </c>
      <c r="BW16" s="140">
        <f>COUNTIFS('STUDENT PROFILE'!$B$7:$B$56,ANALYSIS!BW14,'MARK LIST'!$BB$139:$BB$188,"&gt;0")</f>
        <v>0</v>
      </c>
      <c r="BX16" s="140">
        <f>COUNTIFS('STUDENT PROFILE'!$B$7:$B$56,ANALYSIS!BX14,'MARK LIST'!$BB$139:$BB$188,"&gt;0")</f>
        <v>4</v>
      </c>
      <c r="BY16" s="140">
        <f>COUNTIFS('STUDENT PROFILE'!$B$7:$B$56,ANALYSIS!BY14,'MARK LIST'!$BB$139:$BB$188,"&gt;0")</f>
        <v>13</v>
      </c>
      <c r="BZ16" s="140">
        <f>COUNTIFS('STUDENT PROFILE'!$B$7:$B$56,ANALYSIS!BZ14,'MARK LIST'!$BB$139:$BB$188,"&gt;0")</f>
        <v>9</v>
      </c>
      <c r="CA16" s="140">
        <f>COUNTIFS('STUDENT PROFILE'!$B$7:$B$56,ANALYSIS!CA14,'MARK LIST'!$BB$139:$BB$188,"&gt;0")</f>
        <v>0</v>
      </c>
      <c r="CB16" s="140">
        <f>COUNTIFS('STUDENT PROFILE'!$B$7:$B$56,ANALYSIS!CB14,'MARK LIST'!$BB$139:$BB$188,"&gt;0")</f>
        <v>3</v>
      </c>
      <c r="CC16" s="140">
        <f>COUNTIFS('STUDENT PROFILE'!$B$7:$B$56,ANALYSIS!CC14,'MARK LIST'!$BB$139:$BB$188,"&gt;0")</f>
        <v>4</v>
      </c>
      <c r="CD16" s="140">
        <f>COUNTIFS('STUDENT PROFILE'!$B$7:$B$56,ANALYSIS!CD14,'MARK LIST'!$BB$139:$BB$188,"&gt;0")</f>
        <v>2</v>
      </c>
      <c r="CE16" s="140">
        <f>COUNTIFS('STUDENT PROFILE'!$B$7:$B$56,ANALYSIS!CE14,'MARK LIST'!$BB$139:$BB$188,"&gt;0")</f>
        <v>0</v>
      </c>
      <c r="CF16" s="138">
        <f>SUM(BP16,BQ16,BR16,BS16,BT16,BU16,BV16,BW16)</f>
        <v>15</v>
      </c>
      <c r="CG16" s="138">
        <f>SUM(BX16,BY16,BZ16,CA16,CB16,CC16,CD16,CE16)</f>
        <v>35</v>
      </c>
      <c r="CH16" s="879"/>
      <c r="CI16" s="871"/>
      <c r="CJ16" s="140">
        <f>COUNTIFS('STUDENT PROFILE'!$B$7:$B$56,ANALYSIS!CJ14,'MARK LIST'!$BP$139:$BP$188,"&gt;0")</f>
        <v>3</v>
      </c>
      <c r="CK16" s="140">
        <f>COUNTIFS('STUDENT PROFILE'!$B$7:$B$56,ANALYSIS!CK14,'MARK LIST'!$BP$139:$BP$188,"&gt;0")</f>
        <v>3</v>
      </c>
      <c r="CL16" s="140">
        <f>COUNTIFS('STUDENT PROFILE'!$B$7:$B$56,ANALYSIS!CL14,'MARK LIST'!$BP$139:$BP$188,"&gt;0")</f>
        <v>4</v>
      </c>
      <c r="CM16" s="140">
        <f>COUNTIFS('STUDENT PROFILE'!$B$7:$B$56,ANALYSIS!CM14,'MARK LIST'!$BP$139:$BP$188,"&gt;0")</f>
        <v>0</v>
      </c>
      <c r="CN16" s="140">
        <f>COUNTIFS('STUDENT PROFILE'!$B$7:$B$56,ANALYSIS!CN14,'MARK LIST'!$BP$139:$BP$188,"&gt;0")</f>
        <v>0</v>
      </c>
      <c r="CO16" s="140">
        <f>COUNTIFS('STUDENT PROFILE'!$B$7:$B$56,ANALYSIS!CO14,'MARK LIST'!$BP$139:$BP$188,"&gt;0")</f>
        <v>3</v>
      </c>
      <c r="CP16" s="140">
        <f>COUNTIFS('STUDENT PROFILE'!$B$7:$B$56,ANALYSIS!CP14,'MARK LIST'!$BP$139:$BP$188,"&gt;0")</f>
        <v>2</v>
      </c>
      <c r="CQ16" s="140">
        <f>COUNTIFS('STUDENT PROFILE'!$B$7:$B$56,ANALYSIS!CQ14,'MARK LIST'!$BP$139:$BP$188,"&gt;0")</f>
        <v>0</v>
      </c>
      <c r="CR16" s="140">
        <f>COUNTIFS('STUDENT PROFILE'!$B$7:$B$56,ANALYSIS!CR14,'MARK LIST'!$BP$139:$BP$188,"&gt;0")</f>
        <v>4</v>
      </c>
      <c r="CS16" s="140">
        <f>COUNTIFS('STUDENT PROFILE'!$B$7:$B$56,ANALYSIS!CS14,'MARK LIST'!$BP$139:$BP$188,"&gt;0")</f>
        <v>13</v>
      </c>
      <c r="CT16" s="140">
        <f>COUNTIFS('STUDENT PROFILE'!$B$7:$B$56,ANALYSIS!CT14,'MARK LIST'!$BP$139:$BP$188,"&gt;0")</f>
        <v>9</v>
      </c>
      <c r="CU16" s="140">
        <f>COUNTIFS('STUDENT PROFILE'!$B$7:$B$56,ANALYSIS!CU14,'MARK LIST'!$BP$139:$BP$188,"&gt;0")</f>
        <v>0</v>
      </c>
      <c r="CV16" s="140">
        <f>COUNTIFS('STUDENT PROFILE'!$B$7:$B$56,ANALYSIS!CV14,'MARK LIST'!$BP$139:$BP$188,"&gt;0")</f>
        <v>3</v>
      </c>
      <c r="CW16" s="140">
        <f>COUNTIFS('STUDENT PROFILE'!$B$7:$B$56,ANALYSIS!CW14,'MARK LIST'!$BP$139:$BP$188,"&gt;0")</f>
        <v>4</v>
      </c>
      <c r="CX16" s="140">
        <f>COUNTIFS('STUDENT PROFILE'!$B$7:$B$56,ANALYSIS!CX14,'MARK LIST'!$BP$139:$BP$188,"&gt;0")</f>
        <v>2</v>
      </c>
      <c r="CY16" s="140">
        <f>COUNTIFS('STUDENT PROFILE'!$B$7:$B$56,ANALYSIS!CY14,'MARK LIST'!$BP$139:$BP$188,"&gt;0")</f>
        <v>0</v>
      </c>
      <c r="CZ16" s="138">
        <f>SUM(CJ16,CK16,CL16,CM16,CN16,CO16,CP16,CQ16)</f>
        <v>15</v>
      </c>
      <c r="DA16" s="138">
        <f>SUM(CR16,CS16,CT16,CU16,CV16,CW16,CX16,CY16)</f>
        <v>35</v>
      </c>
      <c r="DB16" s="879"/>
      <c r="DC16" s="862"/>
      <c r="DD16" s="140">
        <f>COUNTIFS('STUDENT PROFILE'!$B$7:$B$56,ANALYSIS!DD14,'MARK LIST'!$BY$139:$BY$188,"&gt;0")</f>
        <v>3</v>
      </c>
      <c r="DE16" s="140">
        <f>COUNTIFS('STUDENT PROFILE'!$B$7:$B$56,ANALYSIS!DE14,'MARK LIST'!$BY$139:$BY$188,"&gt;0")</f>
        <v>3</v>
      </c>
      <c r="DF16" s="140">
        <f>COUNTIFS('STUDENT PROFILE'!$B$7:$B$56,ANALYSIS!DF14,'MARK LIST'!$BY$139:$BY$188,"&gt;0")</f>
        <v>4</v>
      </c>
      <c r="DG16" s="140">
        <f>COUNTIFS('STUDENT PROFILE'!$B$7:$B$56,ANALYSIS!DG14,'MARK LIST'!$BY$139:$BY$188,"&gt;0")</f>
        <v>0</v>
      </c>
      <c r="DH16" s="140">
        <f>COUNTIFS('STUDENT PROFILE'!$B$7:$B$56,ANALYSIS!DH14,'MARK LIST'!$BY$139:$BY$188,"&gt;0")</f>
        <v>0</v>
      </c>
      <c r="DI16" s="140">
        <f>COUNTIFS('STUDENT PROFILE'!$B$7:$B$56,ANALYSIS!DI14,'MARK LIST'!$BY$139:$BY$188,"&gt;0")</f>
        <v>3</v>
      </c>
      <c r="DJ16" s="140">
        <f>COUNTIFS('STUDENT PROFILE'!$B$7:$B$56,ANALYSIS!DJ14,'MARK LIST'!$BY$139:$BY$188,"&gt;0")</f>
        <v>2</v>
      </c>
      <c r="DK16" s="140">
        <f>COUNTIFS('STUDENT PROFILE'!$B$7:$B$56,ANALYSIS!DK14,'MARK LIST'!$BY$139:$BY$188,"&gt;0")</f>
        <v>0</v>
      </c>
      <c r="DL16" s="140">
        <f>COUNTIFS('STUDENT PROFILE'!$B$7:$B$56,ANALYSIS!DL14,'MARK LIST'!$BY$139:$BY$188,"&gt;0")</f>
        <v>4</v>
      </c>
      <c r="DM16" s="140">
        <f>COUNTIFS('STUDENT PROFILE'!$B$7:$B$56,ANALYSIS!DM14,'MARK LIST'!$BY$139:$BY$188,"&gt;0")</f>
        <v>13</v>
      </c>
      <c r="DN16" s="140">
        <f>COUNTIFS('STUDENT PROFILE'!$B$7:$B$56,ANALYSIS!DN14,'MARK LIST'!$BY$139:$BY$188,"&gt;0")</f>
        <v>9</v>
      </c>
      <c r="DO16" s="140">
        <f>COUNTIFS('STUDENT PROFILE'!$B$7:$B$56,ANALYSIS!DO14,'MARK LIST'!$BY$139:$BY$188,"&gt;0")</f>
        <v>0</v>
      </c>
      <c r="DP16" s="140">
        <f>COUNTIFS('STUDENT PROFILE'!$B$7:$B$56,ANALYSIS!DP14,'MARK LIST'!$BY$139:$BY$188,"&gt;0")</f>
        <v>3</v>
      </c>
      <c r="DQ16" s="140">
        <f>COUNTIFS('STUDENT PROFILE'!$B$7:$B$56,ANALYSIS!DQ14,'MARK LIST'!$BY$139:$BY$188,"&gt;0")</f>
        <v>4</v>
      </c>
      <c r="DR16" s="140">
        <f>COUNTIFS('STUDENT PROFILE'!$B$7:$B$56,ANALYSIS!DR14,'MARK LIST'!$BY$139:$BY$188,"&gt;0")</f>
        <v>2</v>
      </c>
      <c r="DS16" s="140">
        <f>COUNTIFS('STUDENT PROFILE'!$B$7:$B$56,ANALYSIS!DS14,'MARK LIST'!$AI$139:$AI$188,"&gt;0")</f>
        <v>0</v>
      </c>
      <c r="DT16" s="138">
        <f>SUM(DD16,DE16,DF16,DG16,DH16,DI16,DJ16,DK16)</f>
        <v>15</v>
      </c>
      <c r="DU16" s="138">
        <f>SUM(DL16,DM16,DN16,DO16,DP16,DQ16,DR16,DS16)</f>
        <v>35</v>
      </c>
      <c r="DV16" s="879"/>
      <c r="DW16" s="868"/>
      <c r="DX16" s="140">
        <f>COUNTIFS('STUDENT PROFILE'!$B$7:$B$56,ANALYSIS!DX14,'MARK LIST'!$AI$139:$AI$188,"&gt;0")</f>
        <v>3</v>
      </c>
      <c r="DY16" s="140">
        <f>COUNTIFS('STUDENT PROFILE'!$B$7:$B$56,ANALYSIS!DY14,'MARK LIST'!$AI$139:$AI$188,"&gt;0")</f>
        <v>3</v>
      </c>
      <c r="DZ16" s="140">
        <f>COUNTIFS('STUDENT PROFILE'!$B$7:$B$56,ANALYSIS!DZ14,'MARK LIST'!$AI$139:$AI$188,"&gt;0")</f>
        <v>4</v>
      </c>
      <c r="EA16" s="140">
        <f>COUNTIFS('STUDENT PROFILE'!$B$7:$B$56,ANALYSIS!EA14,'MARK LIST'!$AI$139:$AI$188,"&gt;0")</f>
        <v>0</v>
      </c>
      <c r="EB16" s="140">
        <f>COUNTIFS('STUDENT PROFILE'!$B$7:$B$56,ANALYSIS!EB14,'MARK LIST'!$AI$139:$AI$188,"&gt;0")</f>
        <v>0</v>
      </c>
      <c r="EC16" s="140">
        <f>COUNTIFS('STUDENT PROFILE'!$B$7:$B$56,ANALYSIS!EC14,'MARK LIST'!$AI$139:$AI$188,"&gt;0")</f>
        <v>3</v>
      </c>
      <c r="ED16" s="140">
        <f>COUNTIFS('STUDENT PROFILE'!$B$7:$B$56,ANALYSIS!ED14,'MARK LIST'!$AI$139:$AI$188,"&gt;0")</f>
        <v>2</v>
      </c>
      <c r="EE16" s="140">
        <f>COUNTIFS('STUDENT PROFILE'!$B$7:$B$56,ANALYSIS!EE14,'MARK LIST'!$AI$139:$AI$188,"&gt;0")</f>
        <v>0</v>
      </c>
      <c r="EF16" s="140">
        <f>COUNTIFS('STUDENT PROFILE'!$B$7:$B$56,ANALYSIS!EF14,'MARK LIST'!$AI$139:$AI$188,"&gt;0")</f>
        <v>4</v>
      </c>
      <c r="EG16" s="140">
        <f>COUNTIFS('STUDENT PROFILE'!$B$7:$B$56,ANALYSIS!EG14,'MARK LIST'!$AI$139:$AI$188,"&gt;0")</f>
        <v>13</v>
      </c>
      <c r="EH16" s="140">
        <f>COUNTIFS('STUDENT PROFILE'!$B$7:$B$56,ANALYSIS!EH14,'MARK LIST'!$AI$139:$AI$188,"&gt;0")</f>
        <v>9</v>
      </c>
      <c r="EI16" s="140">
        <f>COUNTIFS('STUDENT PROFILE'!$B$7:$B$56,ANALYSIS!EI14,'MARK LIST'!$AI$139:$AI$188,"&gt;0")</f>
        <v>0</v>
      </c>
      <c r="EJ16" s="140">
        <f>COUNTIFS('STUDENT PROFILE'!$B$7:$B$56,ANALYSIS!EJ14,'MARK LIST'!$AI$139:$AI$188,"&gt;0")</f>
        <v>3</v>
      </c>
      <c r="EK16" s="140">
        <f>COUNTIFS('STUDENT PROFILE'!$B$7:$B$56,ANALYSIS!EK14,'MARK LIST'!$AI$139:$AI$188,"&gt;0")</f>
        <v>4</v>
      </c>
      <c r="EL16" s="140">
        <f>COUNTIFS('STUDENT PROFILE'!$B$7:$B$56,ANALYSIS!EL14,'MARK LIST'!$AI$139:$AI$188,"&gt;0")</f>
        <v>2</v>
      </c>
      <c r="EM16" s="140">
        <f>COUNTIFS('STUDENT PROFILE'!$B$7:$B$56,ANALYSIS!EM14,'MARK LIST'!$AI$139:$AI$188,"&gt;0")</f>
        <v>0</v>
      </c>
      <c r="EN16" s="138">
        <f>SUM(DX16,DY16,DZ16,EA16,EB16,EC16,ED16,EE16)</f>
        <v>15</v>
      </c>
      <c r="EO16" s="138">
        <f>SUM(EF16,EG16,EH16,EI16,EJ16,EK16,EL16,EM16)</f>
        <v>35</v>
      </c>
      <c r="EP16" s="879"/>
      <c r="EQ16" s="862"/>
    </row>
    <row r="17" spans="1:147" ht="21.95" customHeight="1">
      <c r="A17" s="895"/>
      <c r="B17" s="895"/>
      <c r="C17" s="895"/>
      <c r="D17" s="895"/>
      <c r="E17" s="895"/>
      <c r="F17" s="875"/>
      <c r="G17" s="104" t="s">
        <v>178</v>
      </c>
      <c r="H17" s="137">
        <f>COUNTIFS('STUDENT PROFILE'!$B$7:$B$56,ANALYSIS!H14,'MARK LIST'!$L$139:$L$188,"&gt;=33")</f>
        <v>3</v>
      </c>
      <c r="I17" s="137">
        <f>COUNTIFS('STUDENT PROFILE'!$B$7:$B$56,ANALYSIS!I14,'MARK LIST'!$L$139:$L$188,"&gt;=33")</f>
        <v>3</v>
      </c>
      <c r="J17" s="137">
        <f>COUNTIFS('STUDENT PROFILE'!$B$7:$B$56,ANALYSIS!J14,'MARK LIST'!$L$139:$L$188,"&gt;=33")</f>
        <v>3</v>
      </c>
      <c r="K17" s="137">
        <f>COUNTIFS('STUDENT PROFILE'!$B$7:$B$56,ANALYSIS!K14,'MARK LIST'!$L$139:$L$188,"&gt;=33")</f>
        <v>0</v>
      </c>
      <c r="L17" s="137">
        <f>COUNTIFS('STUDENT PROFILE'!$B$7:$B$56,ANALYSIS!L14,'MARK LIST'!$L$139:$L$188,"&gt;=33")</f>
        <v>0</v>
      </c>
      <c r="M17" s="137">
        <f>COUNTIFS('STUDENT PROFILE'!$B$7:$B$56,ANALYSIS!M14,'MARK LIST'!$L$139:$L$188,"&gt;=33")</f>
        <v>2</v>
      </c>
      <c r="N17" s="137">
        <f>COUNTIFS('STUDENT PROFILE'!$B$7:$B$56,ANALYSIS!N14,'MARK LIST'!$L$139:$L$188,"&gt;=33")</f>
        <v>2</v>
      </c>
      <c r="O17" s="137">
        <f>COUNTIFS('STUDENT PROFILE'!$B$7:$B$56,ANALYSIS!O14,'MARK LIST'!$L$139:$L$188,"&gt;=33")</f>
        <v>0</v>
      </c>
      <c r="P17" s="137">
        <f>COUNTIFS('STUDENT PROFILE'!$B$7:$B$56,ANALYSIS!P14,'MARK LIST'!$L$139:$L$188,"&gt;=33")</f>
        <v>1</v>
      </c>
      <c r="Q17" s="137">
        <f>COUNTIFS('STUDENT PROFILE'!$B$7:$B$56,ANALYSIS!Q14,'MARK LIST'!$L$139:$L$188,"&gt;=33")</f>
        <v>11</v>
      </c>
      <c r="R17" s="137">
        <f>COUNTIFS('STUDENT PROFILE'!$B$7:$B$56,ANALYSIS!R14,'MARK LIST'!$L$139:$L$188,"&gt;=33")</f>
        <v>5</v>
      </c>
      <c r="S17" s="137">
        <f>COUNTIFS('STUDENT PROFILE'!$B$7:$B$56,ANALYSIS!S14,'MARK LIST'!$L$139:$L$188,"&gt;=33")</f>
        <v>0</v>
      </c>
      <c r="T17" s="137">
        <f>COUNTIFS('STUDENT PROFILE'!$B$7:$B$56,ANALYSIS!T14,'MARK LIST'!$L$139:$L$188,"&gt;=33")</f>
        <v>1</v>
      </c>
      <c r="U17" s="137">
        <f>COUNTIFS('STUDENT PROFILE'!$B$7:$B$56,ANALYSIS!U14,'MARK LIST'!$L$139:$L$188,"&gt;=33")</f>
        <v>3</v>
      </c>
      <c r="V17" s="137">
        <f>COUNTIFS('STUDENT PROFILE'!$B$7:$B$56,ANALYSIS!V14,'MARK LIST'!$L$139:$L$188,"&gt;=33")</f>
        <v>1</v>
      </c>
      <c r="W17" s="137">
        <f>COUNTIFS('STUDENT PROFILE'!$B$7:$B$56,ANALYSIS!W14,'MARK LIST'!$L$139:$L$188,"&gt;=33")</f>
        <v>0</v>
      </c>
      <c r="X17" s="136">
        <f>SUM(H17,I17,J17,K17,L17,M17,N17,O17)</f>
        <v>13</v>
      </c>
      <c r="Y17" s="136">
        <f>SUM(P17,Q17,R17,S17,T17,U17,V17,W17)</f>
        <v>22</v>
      </c>
      <c r="Z17" s="880"/>
      <c r="AA17" s="868"/>
      <c r="AB17" s="137">
        <f>COUNTIFS('STUDENT PROFILE'!$B$7:$B$56,ANALYSIS!AB14,'MARK LIST'!$Z$139:$Z$188,"&gt;=33")</f>
        <v>3</v>
      </c>
      <c r="AC17" s="137">
        <f>COUNTIFS('STUDENT PROFILE'!$B$7:$B$56,ANALYSIS!AC14,'MARK LIST'!$Z$139:$Z$188,"&gt;=33")</f>
        <v>3</v>
      </c>
      <c r="AD17" s="137">
        <f>COUNTIFS('STUDENT PROFILE'!$B$7:$B$56,ANALYSIS!AD14,'MARK LIST'!$Z$139:$Z$188,"&gt;=33")</f>
        <v>3</v>
      </c>
      <c r="AE17" s="137">
        <f>COUNTIFS('STUDENT PROFILE'!$B$7:$B$56,ANALYSIS!AE14,'MARK LIST'!$Z$139:$Z$188,"&gt;=33")</f>
        <v>0</v>
      </c>
      <c r="AF17" s="137">
        <f>COUNTIFS('STUDENT PROFILE'!$B$7:$B$56,ANALYSIS!AF14,'MARK LIST'!$Z$139:$Z$188,"&gt;=33")</f>
        <v>0</v>
      </c>
      <c r="AG17" s="137">
        <f>COUNTIFS('STUDENT PROFILE'!$B$7:$B$56,ANALYSIS!AG14,'MARK LIST'!$Z$139:$Z$188,"&gt;=33")</f>
        <v>2</v>
      </c>
      <c r="AH17" s="137">
        <f>COUNTIFS('STUDENT PROFILE'!$B$7:$B$56,ANALYSIS!AH14,'MARK LIST'!$Z$139:$Z$188,"&gt;=33")</f>
        <v>2</v>
      </c>
      <c r="AI17" s="137">
        <f>COUNTIFS('STUDENT PROFILE'!$B$7:$B$56,ANALYSIS!AI14,'MARK LIST'!$Z$139:$Z$188,"&gt;=33")</f>
        <v>0</v>
      </c>
      <c r="AJ17" s="137">
        <f>COUNTIFS('STUDENT PROFILE'!$B$7:$B$56,ANALYSIS!AJ14,'MARK LIST'!$Z$139:$Z$188,"&gt;=33")</f>
        <v>1</v>
      </c>
      <c r="AK17" s="137">
        <f>COUNTIFS('STUDENT PROFILE'!$B$7:$B$56,ANALYSIS!AK14,'MARK LIST'!$Z$139:$Z$188,"&gt;=33")</f>
        <v>11</v>
      </c>
      <c r="AL17" s="137">
        <f>COUNTIFS('STUDENT PROFILE'!$B$7:$B$56,ANALYSIS!AL14,'MARK LIST'!$Z$139:$Z$188,"&gt;=33")</f>
        <v>5</v>
      </c>
      <c r="AM17" s="137">
        <f>COUNTIFS('STUDENT PROFILE'!$B$7:$B$56,ANALYSIS!AM14,'MARK LIST'!$Z$139:$Z$188,"&gt;=33")</f>
        <v>0</v>
      </c>
      <c r="AN17" s="137">
        <f>COUNTIFS('STUDENT PROFILE'!$B$7:$B$56,ANALYSIS!AN14,'MARK LIST'!$Z$139:$Z$188,"&gt;=33")</f>
        <v>1</v>
      </c>
      <c r="AO17" s="137">
        <f>COUNTIFS('STUDENT PROFILE'!$B$7:$B$56,ANALYSIS!AO14,'MARK LIST'!$Z$139:$Z$188,"&gt;=33")</f>
        <v>3</v>
      </c>
      <c r="AP17" s="137">
        <f>COUNTIFS('STUDENT PROFILE'!$B$7:$B$56,ANALYSIS!AP14,'MARK LIST'!$Z$139:$Z$188,"&gt;=33")</f>
        <v>1</v>
      </c>
      <c r="AQ17" s="137">
        <f>COUNTIFS('STUDENT PROFILE'!$B$7:$B$56,ANALYSIS!AQ14,'MARK LIST'!$Z$139:$Z$188,"&gt;=33")</f>
        <v>0</v>
      </c>
      <c r="AR17" s="136">
        <f>SUM(AB17,AC17,AD17,AE17,AF17,AG17,AH17,AI17)</f>
        <v>13</v>
      </c>
      <c r="AS17" s="136">
        <f>SUM(AJ17,AK17,AL17,AM17,AN17,AO17,AP17,AQ17)</f>
        <v>22</v>
      </c>
      <c r="AT17" s="879"/>
      <c r="AU17" s="878"/>
      <c r="AV17" s="137">
        <f>COUNTIFS('STUDENT PROFILE'!$B$7:$B$56,ANALYSIS!AV14,'MARK LIST'!$AI$139:$AI$188,"&gt;=33")</f>
        <v>3</v>
      </c>
      <c r="AW17" s="137">
        <f>COUNTIFS('STUDENT PROFILE'!$B$7:$B$56,ANALYSIS!AW14,'MARK LIST'!$AI$139:$AI$188,"&gt;=33")</f>
        <v>3</v>
      </c>
      <c r="AX17" s="137">
        <f>COUNTIFS('STUDENT PROFILE'!$B$7:$B$56,ANALYSIS!AX14,'MARK LIST'!$AI$139:$AI$188,"&gt;=33")</f>
        <v>3</v>
      </c>
      <c r="AY17" s="137">
        <f>COUNTIFS('STUDENT PROFILE'!$B$7:$B$56,ANALYSIS!AY14,'MARK LIST'!$AI$139:$AI$188,"&gt;=33")</f>
        <v>0</v>
      </c>
      <c r="AZ17" s="137">
        <f>COUNTIFS('STUDENT PROFILE'!$B$7:$B$56,ANALYSIS!AZ14,'MARK LIST'!$AI$139:$AI$188,"&gt;=33")</f>
        <v>0</v>
      </c>
      <c r="BA17" s="137">
        <f>COUNTIFS('STUDENT PROFILE'!$B$7:$B$56,ANALYSIS!BA14,'MARK LIST'!$AI$139:$AI$188,"&gt;=33")</f>
        <v>2</v>
      </c>
      <c r="BB17" s="137">
        <f>COUNTIFS('STUDENT PROFILE'!$B$7:$B$56,ANALYSIS!BB14,'MARK LIST'!$AI$139:$AI$188,"&gt;=33")</f>
        <v>2</v>
      </c>
      <c r="BC17" s="137">
        <f>COUNTIFS('STUDENT PROFILE'!$B$7:$B$56,ANALYSIS!BC14,'MARK LIST'!$AI$139:$AI$188,"&gt;=33")</f>
        <v>0</v>
      </c>
      <c r="BD17" s="137">
        <f>COUNTIFS('STUDENT PROFILE'!$B$7:$B$56,ANALYSIS!BD14,'MARK LIST'!$AI$139:$AI$188,"&gt;=33")</f>
        <v>1</v>
      </c>
      <c r="BE17" s="137">
        <f>COUNTIFS('STUDENT PROFILE'!$B$7:$B$56,ANALYSIS!BE14,'MARK LIST'!$AI$139:$AI$188,"&gt;=33")</f>
        <v>11</v>
      </c>
      <c r="BF17" s="137">
        <f>COUNTIFS('STUDENT PROFILE'!$B$7:$B$56,ANALYSIS!BF14,'MARK LIST'!$AI$139:$AI$188,"&gt;=33")</f>
        <v>5</v>
      </c>
      <c r="BG17" s="137">
        <f>COUNTIFS('STUDENT PROFILE'!$B$7:$B$56,ANALYSIS!BG14,'MARK LIST'!$AI$139:$AI$188,"&gt;=33")</f>
        <v>0</v>
      </c>
      <c r="BH17" s="137">
        <f>COUNTIFS('STUDENT PROFILE'!$B$7:$B$56,ANALYSIS!BH14,'MARK LIST'!$AI$139:$AI$188,"&gt;=33")</f>
        <v>1</v>
      </c>
      <c r="BI17" s="137">
        <f>COUNTIFS('STUDENT PROFILE'!$B$7:$B$56,ANALYSIS!BI14,'MARK LIST'!$AI$139:$AI$188,"&gt;=33")</f>
        <v>3</v>
      </c>
      <c r="BJ17" s="137">
        <f>COUNTIFS('STUDENT PROFILE'!$B$7:$B$56,ANALYSIS!BJ14,'MARK LIST'!$AI$139:$AI$188,"&gt;=33")</f>
        <v>1</v>
      </c>
      <c r="BK17" s="137">
        <f>COUNTIFS('STUDENT PROFILE'!$B$7:$B$56,ANALYSIS!BK14,'MARK LIST'!$AI$139:$AI$188,"&gt;=33")</f>
        <v>0</v>
      </c>
      <c r="BL17" s="136">
        <f>SUM(AV17,AW17,AX17,AY17,AZ17,BA17,BB17,BC17)</f>
        <v>13</v>
      </c>
      <c r="BM17" s="136">
        <f>SUM(BD17,BE17,BF17,BG17,BH17,BI17,BJ17,BK17)</f>
        <v>22</v>
      </c>
      <c r="BN17" s="879"/>
      <c r="BO17" s="867"/>
      <c r="BP17" s="137">
        <f>COUNTIFS('STUDENT PROFILE'!$B$7:$B$56,ANALYSIS!BP14,'MARK LIST'!$BB$139:$BB$188,"&gt;=33")</f>
        <v>3</v>
      </c>
      <c r="BQ17" s="137">
        <f>COUNTIFS('STUDENT PROFILE'!$B$7:$B$56,ANALYSIS!BQ14,'MARK LIST'!$BB$139:$BB$188,"&gt;=33")</f>
        <v>3</v>
      </c>
      <c r="BR17" s="137">
        <f>COUNTIFS('STUDENT PROFILE'!$B$7:$B$56,ANALYSIS!BR14,'MARK LIST'!$BB$139:$BB$188,"&gt;=33")</f>
        <v>3</v>
      </c>
      <c r="BS17" s="137">
        <f>COUNTIFS('STUDENT PROFILE'!$B$7:$B$56,ANALYSIS!BS14,'MARK LIST'!$BB$139:$BB$188,"&gt;=33")</f>
        <v>0</v>
      </c>
      <c r="BT17" s="137">
        <f>COUNTIFS('STUDENT PROFILE'!$B$7:$B$56,ANALYSIS!BT14,'MARK LIST'!$BB$139:$BB$188,"&gt;=33")</f>
        <v>0</v>
      </c>
      <c r="BU17" s="137">
        <f>COUNTIFS('STUDENT PROFILE'!$B$7:$B$56,ANALYSIS!BU14,'MARK LIST'!$BB$139:$BB$188,"&gt;=33")</f>
        <v>2</v>
      </c>
      <c r="BV17" s="137">
        <f>COUNTIFS('STUDENT PROFILE'!$B$7:$B$56,ANALYSIS!BV14,'MARK LIST'!$BB$139:$BB$188,"&gt;=33")</f>
        <v>2</v>
      </c>
      <c r="BW17" s="137">
        <f>COUNTIFS('STUDENT PROFILE'!$B$7:$B$56,ANALYSIS!BW14,'MARK LIST'!$BB$139:$BB$188,"&gt;=33")</f>
        <v>0</v>
      </c>
      <c r="BX17" s="137">
        <f>COUNTIFS('STUDENT PROFILE'!$B$7:$B$56,ANALYSIS!BX14,'MARK LIST'!$BB$139:$BB$188,"&gt;=33")</f>
        <v>1</v>
      </c>
      <c r="BY17" s="137">
        <f>COUNTIFS('STUDENT PROFILE'!$B$7:$B$56,ANALYSIS!BY14,'MARK LIST'!$BB$139:$BB$188,"&gt;=33")</f>
        <v>11</v>
      </c>
      <c r="BZ17" s="137">
        <f>COUNTIFS('STUDENT PROFILE'!$B$7:$B$56,ANALYSIS!BZ14,'MARK LIST'!$BB$139:$BB$188,"&gt;=33")</f>
        <v>5</v>
      </c>
      <c r="CA17" s="137">
        <f>COUNTIFS('STUDENT PROFILE'!$B$7:$B$56,ANALYSIS!CA14,'MARK LIST'!$BB$139:$BB$188,"&gt;=33")</f>
        <v>0</v>
      </c>
      <c r="CB17" s="137">
        <f>COUNTIFS('STUDENT PROFILE'!$B$7:$B$56,ANALYSIS!CB14,'MARK LIST'!$BB$139:$BB$188,"&gt;=33")</f>
        <v>1</v>
      </c>
      <c r="CC17" s="137">
        <f>COUNTIFS('STUDENT PROFILE'!$B$7:$B$56,ANALYSIS!CC14,'MARK LIST'!$BB$139:$BB$188,"&gt;=33")</f>
        <v>3</v>
      </c>
      <c r="CD17" s="137">
        <f>COUNTIFS('STUDENT PROFILE'!$B$7:$B$56,ANALYSIS!CD14,'MARK LIST'!$BB$139:$BB$188,"&gt;=33")</f>
        <v>1</v>
      </c>
      <c r="CE17" s="137">
        <f>COUNTIFS('STUDENT PROFILE'!$B$7:$B$56,ANALYSIS!CE14,'MARK LIST'!$BB$139:$BB$188,"&gt;=33")</f>
        <v>0</v>
      </c>
      <c r="CF17" s="139">
        <f>SUM(BP17,BQ17,BR17,BS17,BT17,BU17,BV17,BW17)</f>
        <v>13</v>
      </c>
      <c r="CG17" s="139">
        <f>SUM(BX17,BY17,BZ17,CA17,CB17,CC17,CD17,CE17)</f>
        <v>22</v>
      </c>
      <c r="CH17" s="879"/>
      <c r="CI17" s="871"/>
      <c r="CJ17" s="137">
        <f>COUNTIFS('STUDENT PROFILE'!$B$7:$B$56,ANALYSIS!CJ14,'MARK LIST'!$BP$139:$BP$188,"&gt;=33")</f>
        <v>3</v>
      </c>
      <c r="CK17" s="137">
        <f>COUNTIFS('STUDENT PROFILE'!$B$7:$B$56,ANALYSIS!CK14,'MARK LIST'!$BP$139:$BP$188,"&gt;=33")</f>
        <v>3</v>
      </c>
      <c r="CL17" s="137">
        <f>COUNTIFS('STUDENT PROFILE'!$B$7:$B$56,ANALYSIS!CL14,'MARK LIST'!$BP$139:$BP$188,"&gt;=33")</f>
        <v>3</v>
      </c>
      <c r="CM17" s="137">
        <f>COUNTIFS('STUDENT PROFILE'!$B$7:$B$56,ANALYSIS!CM14,'MARK LIST'!$BP$139:$BP$188,"&gt;=33")</f>
        <v>0</v>
      </c>
      <c r="CN17" s="137">
        <f>COUNTIFS('STUDENT PROFILE'!$B$7:$B$56,ANALYSIS!CN14,'MARK LIST'!$BP$139:$BP$188,"&gt;=33")</f>
        <v>0</v>
      </c>
      <c r="CO17" s="137">
        <f>COUNTIFS('STUDENT PROFILE'!$B$7:$B$56,ANALYSIS!CO14,'MARK LIST'!$BP$139:$BP$188,"&gt;=33")</f>
        <v>2</v>
      </c>
      <c r="CP17" s="137">
        <f>COUNTIFS('STUDENT PROFILE'!$B$7:$B$56,ANALYSIS!CP14,'MARK LIST'!$BP$139:$BP$188,"&gt;=33")</f>
        <v>2</v>
      </c>
      <c r="CQ17" s="137">
        <f>COUNTIFS('STUDENT PROFILE'!$B$7:$B$56,ANALYSIS!CQ14,'MARK LIST'!$BP$139:$BP$188,"&gt;=33")</f>
        <v>0</v>
      </c>
      <c r="CR17" s="137">
        <f>COUNTIFS('STUDENT PROFILE'!$B$7:$B$56,ANALYSIS!CR14,'MARK LIST'!$BP$139:$BP$188,"&gt;=33")</f>
        <v>1</v>
      </c>
      <c r="CS17" s="137">
        <f>COUNTIFS('STUDENT PROFILE'!$B$7:$B$56,ANALYSIS!CS14,'MARK LIST'!$BP$139:$BP$188,"&gt;=33")</f>
        <v>11</v>
      </c>
      <c r="CT17" s="137">
        <f>COUNTIFS('STUDENT PROFILE'!$B$7:$B$56,ANALYSIS!CT14,'MARK LIST'!$BP$139:$BP$188,"&gt;=33")</f>
        <v>5</v>
      </c>
      <c r="CU17" s="137">
        <f>COUNTIFS('STUDENT PROFILE'!$B$7:$B$56,ANALYSIS!CU14,'MARK LIST'!$BP$139:$BP$188,"&gt;=33")</f>
        <v>0</v>
      </c>
      <c r="CV17" s="137">
        <f>COUNTIFS('STUDENT PROFILE'!$B$7:$B$56,ANALYSIS!CV14,'MARK LIST'!$BP$139:$BP$188,"&gt;=33")</f>
        <v>1</v>
      </c>
      <c r="CW17" s="137">
        <f>COUNTIFS('STUDENT PROFILE'!$B$7:$B$56,ANALYSIS!CW14,'MARK LIST'!$BP$139:$BP$188,"&gt;=33")</f>
        <v>3</v>
      </c>
      <c r="CX17" s="137">
        <f>COUNTIFS('STUDENT PROFILE'!$B$7:$B$56,ANALYSIS!CX14,'MARK LIST'!$BP$139:$BP$188,"&gt;=33")</f>
        <v>1</v>
      </c>
      <c r="CY17" s="137">
        <f>COUNTIFS('STUDENT PROFILE'!$B$7:$B$56,ANALYSIS!CY14,'MARK LIST'!$BP$139:$BP$188,"&gt;=33")</f>
        <v>0</v>
      </c>
      <c r="CZ17" s="139">
        <f>SUM(CJ17,CK17,CL17,CM17,CN17,CO17,CP17,CQ17)</f>
        <v>13</v>
      </c>
      <c r="DA17" s="139">
        <f>SUM(CR17,CS17,CT17,CU17,CV17,CW17,CX17,CY17)</f>
        <v>22</v>
      </c>
      <c r="DB17" s="879"/>
      <c r="DC17" s="862"/>
      <c r="DD17" s="137">
        <f>COUNTIFS('STUDENT PROFILE'!$B$7:$B$56,ANALYSIS!DD14,'MARK LIST'!$BY$139:$BY$188,"&gt;=33")</f>
        <v>3</v>
      </c>
      <c r="DE17" s="137">
        <f>COUNTIFS('STUDENT PROFILE'!$B$7:$B$56,ANALYSIS!DE14,'MARK LIST'!$BY$139:$BY$188,"&gt;=33")</f>
        <v>3</v>
      </c>
      <c r="DF17" s="137">
        <f>COUNTIFS('STUDENT PROFILE'!$B$7:$B$56,ANALYSIS!DF14,'MARK LIST'!$BY$139:$BY$188,"&gt;=33")</f>
        <v>4</v>
      </c>
      <c r="DG17" s="137">
        <f>COUNTIFS('STUDENT PROFILE'!$B$7:$B$56,ANALYSIS!DG14,'MARK LIST'!$BY$139:$BY$188,"&gt;=33")</f>
        <v>0</v>
      </c>
      <c r="DH17" s="137">
        <f>COUNTIFS('STUDENT PROFILE'!$B$7:$B$56,ANALYSIS!DH14,'MARK LIST'!$BY$139:$BY$188,"&gt;=33")</f>
        <v>0</v>
      </c>
      <c r="DI17" s="137">
        <f>COUNTIFS('STUDENT PROFILE'!$B$7:$B$56,ANALYSIS!DI14,'MARK LIST'!$BY$139:$BY$188,"&gt;=33")</f>
        <v>2</v>
      </c>
      <c r="DJ17" s="137">
        <f>COUNTIFS('STUDENT PROFILE'!$B$7:$B$56,ANALYSIS!DJ14,'MARK LIST'!$BY$139:$BY$188,"&gt;=33")</f>
        <v>2</v>
      </c>
      <c r="DK17" s="137">
        <f>COUNTIFS('STUDENT PROFILE'!$B$7:$B$56,ANALYSIS!DK14,'MARK LIST'!$BY$139:$BY$188,"&gt;=33")</f>
        <v>0</v>
      </c>
      <c r="DL17" s="137">
        <f>COUNTIFS('STUDENT PROFILE'!$B$7:$B$56,ANALYSIS!DL14,'MARK LIST'!$BY$139:$BY$188,"&gt;=33")</f>
        <v>2</v>
      </c>
      <c r="DM17" s="137">
        <f>COUNTIFS('STUDENT PROFILE'!$B$7:$B$56,ANALYSIS!DM14,'MARK LIST'!$BY$139:$BY$188,"&gt;=33")</f>
        <v>11</v>
      </c>
      <c r="DN17" s="137">
        <f>COUNTIFS('STUDENT PROFILE'!$B$7:$B$56,ANALYSIS!DN14,'MARK LIST'!$BY$139:$BY$188,"&gt;=33")</f>
        <v>6</v>
      </c>
      <c r="DO17" s="137">
        <f>COUNTIFS('STUDENT PROFILE'!$B$7:$B$56,ANALYSIS!DO14,'MARK LIST'!$BY$139:$BY$188,"&gt;=33")</f>
        <v>0</v>
      </c>
      <c r="DP17" s="137">
        <f>COUNTIFS('STUDENT PROFILE'!$B$7:$B$56,ANALYSIS!DP14,'MARK LIST'!$BY$139:$BY$188,"&gt;=33")</f>
        <v>1</v>
      </c>
      <c r="DQ17" s="137">
        <f>COUNTIFS('STUDENT PROFILE'!$B$7:$B$56,ANALYSIS!DQ14,'MARK LIST'!$BY$139:$BY$188,"&gt;=33")</f>
        <v>4</v>
      </c>
      <c r="DR17" s="137">
        <f>COUNTIFS('STUDENT PROFILE'!$B$7:$B$56,ANALYSIS!DR14,'MARK LIST'!$BY$139:$BY$188,"&gt;=33")</f>
        <v>2</v>
      </c>
      <c r="DS17" s="137">
        <f>COUNTIFS('STUDENT PROFILE'!$B$7:$B$56,ANALYSIS!DS14,'MARK LIST'!$BY$139:$BY$188,"&gt;=33")</f>
        <v>0</v>
      </c>
      <c r="DT17" s="139">
        <f>SUM(DD17,DE17,DF17,DG17,DH17,DI17,DJ17,DK17)</f>
        <v>14</v>
      </c>
      <c r="DU17" s="139">
        <f>SUM(DL17,DM17,DN17,DO17,DP17,DQ17,DR17,DS17)</f>
        <v>26</v>
      </c>
      <c r="DV17" s="879"/>
      <c r="DW17" s="868"/>
      <c r="DX17" s="137">
        <f>COUNTIFS('STUDENT PROFILE'!$B$7:$B$56,ANALYSIS!DX14,'MARK LIST'!$AI$139:$AI$188,"&gt;=33")</f>
        <v>3</v>
      </c>
      <c r="DY17" s="137">
        <f>COUNTIFS('STUDENT PROFILE'!$B$7:$B$56,ANALYSIS!DY14,'MARK LIST'!$AI$139:$AI$188,"&gt;=33")</f>
        <v>3</v>
      </c>
      <c r="DZ17" s="137">
        <f>COUNTIFS('STUDENT PROFILE'!$B$7:$B$56,ANALYSIS!DZ14,'MARK LIST'!$AI$139:$AI$188,"&gt;=33")</f>
        <v>3</v>
      </c>
      <c r="EA17" s="137">
        <f>COUNTIFS('STUDENT PROFILE'!$B$7:$B$56,ANALYSIS!EA14,'MARK LIST'!$AI$139:$AI$188,"&gt;=33")</f>
        <v>0</v>
      </c>
      <c r="EB17" s="137">
        <f>COUNTIFS('STUDENT PROFILE'!$B$7:$B$56,ANALYSIS!EB14,'MARK LIST'!$AI$139:$AI$188,"&gt;=33")</f>
        <v>0</v>
      </c>
      <c r="EC17" s="137">
        <f>COUNTIFS('STUDENT PROFILE'!$B$7:$B$56,ANALYSIS!EC14,'MARK LIST'!$AI$139:$AI$188,"&gt;=33")</f>
        <v>2</v>
      </c>
      <c r="ED17" s="137">
        <f>COUNTIFS('STUDENT PROFILE'!$B$7:$B$56,ANALYSIS!ED14,'MARK LIST'!$AI$139:$AI$188,"&gt;=33")</f>
        <v>2</v>
      </c>
      <c r="EE17" s="137">
        <f>COUNTIFS('STUDENT PROFILE'!$B$7:$B$56,ANALYSIS!EE14,'MARK LIST'!$AI$139:$AI$188,"&gt;=33")</f>
        <v>0</v>
      </c>
      <c r="EF17" s="137">
        <f>COUNTIFS('STUDENT PROFILE'!$B$7:$B$56,ANALYSIS!EF14,'MARK LIST'!$AI$139:$AI$188,"&gt;=33")</f>
        <v>1</v>
      </c>
      <c r="EG17" s="137">
        <f>COUNTIFS('STUDENT PROFILE'!$B$7:$B$56,ANALYSIS!EG14,'MARK LIST'!$AI$139:$AI$188,"&gt;=33")</f>
        <v>11</v>
      </c>
      <c r="EH17" s="137">
        <f>COUNTIFS('STUDENT PROFILE'!$B$7:$B$56,ANALYSIS!EH14,'MARK LIST'!$AI$139:$AI$188,"&gt;=33")</f>
        <v>5</v>
      </c>
      <c r="EI17" s="137">
        <f>COUNTIFS('STUDENT PROFILE'!$B$7:$B$56,ANALYSIS!EI14,'MARK LIST'!$AI$139:$AI$188,"&gt;=33")</f>
        <v>0</v>
      </c>
      <c r="EJ17" s="137">
        <f>COUNTIFS('STUDENT PROFILE'!$B$7:$B$56,ANALYSIS!EJ14,'MARK LIST'!$AI$139:$AI$188,"&gt;=33")</f>
        <v>1</v>
      </c>
      <c r="EK17" s="137">
        <f>COUNTIFS('STUDENT PROFILE'!$B$7:$B$56,ANALYSIS!EK14,'MARK LIST'!$AI$139:$AI$188,"&gt;=33")</f>
        <v>3</v>
      </c>
      <c r="EL17" s="137">
        <f>COUNTIFS('STUDENT PROFILE'!$B$7:$B$56,ANALYSIS!EL14,'MARK LIST'!$AI$139:$AI$188,"&gt;=33")</f>
        <v>1</v>
      </c>
      <c r="EM17" s="137">
        <f>COUNTIFS('STUDENT PROFILE'!$B$7:$B$56,ANALYSIS!EM14,'MARK LIST'!$AI$139:$AI$188,"&gt;=33")</f>
        <v>0</v>
      </c>
      <c r="EN17" s="139">
        <f>SUM(DX17,DY17,DZ17,EA17,EB17,EC17,ED17,EE17)</f>
        <v>13</v>
      </c>
      <c r="EO17" s="139">
        <f>SUM(EF17,EG17,EH17,EI17,EJ17,EK17,EL17,EM17)</f>
        <v>22</v>
      </c>
      <c r="EP17" s="879"/>
      <c r="EQ17" s="862"/>
    </row>
    <row r="18" spans="1:147" ht="21.95" customHeight="1">
      <c r="A18" s="895"/>
      <c r="B18" s="895"/>
      <c r="C18" s="895"/>
      <c r="D18" s="895"/>
      <c r="E18" s="895"/>
      <c r="F18" s="875" t="str">
        <f>HOME!B18</f>
        <v>MATHS</v>
      </c>
      <c r="G18" s="104" t="s">
        <v>921</v>
      </c>
      <c r="H18" s="98" t="s">
        <v>29</v>
      </c>
      <c r="I18" s="98" t="s">
        <v>30</v>
      </c>
      <c r="J18" s="98" t="s">
        <v>31</v>
      </c>
      <c r="K18" s="98" t="s">
        <v>11</v>
      </c>
      <c r="L18" s="98" t="s">
        <v>42</v>
      </c>
      <c r="M18" s="98" t="s">
        <v>105</v>
      </c>
      <c r="N18" s="98" t="s">
        <v>46</v>
      </c>
      <c r="O18" s="98" t="s">
        <v>106</v>
      </c>
      <c r="P18" s="98" t="s">
        <v>107</v>
      </c>
      <c r="Q18" s="98" t="s">
        <v>108</v>
      </c>
      <c r="R18" s="98" t="s">
        <v>109</v>
      </c>
      <c r="S18" s="98" t="s">
        <v>51</v>
      </c>
      <c r="T18" s="98" t="s">
        <v>44</v>
      </c>
      <c r="U18" s="98" t="s">
        <v>110</v>
      </c>
      <c r="V18" s="98" t="s">
        <v>111</v>
      </c>
      <c r="W18" s="98" t="s">
        <v>112</v>
      </c>
      <c r="X18" s="98"/>
      <c r="Y18" s="98"/>
      <c r="Z18" s="98"/>
      <c r="AA18" s="868"/>
      <c r="AB18" s="98" t="s">
        <v>29</v>
      </c>
      <c r="AC18" s="98" t="s">
        <v>30</v>
      </c>
      <c r="AD18" s="98" t="s">
        <v>31</v>
      </c>
      <c r="AE18" s="98" t="s">
        <v>11</v>
      </c>
      <c r="AF18" s="98" t="s">
        <v>42</v>
      </c>
      <c r="AG18" s="98" t="s">
        <v>105</v>
      </c>
      <c r="AH18" s="98" t="s">
        <v>46</v>
      </c>
      <c r="AI18" s="98" t="s">
        <v>106</v>
      </c>
      <c r="AJ18" s="98" t="s">
        <v>107</v>
      </c>
      <c r="AK18" s="98" t="s">
        <v>108</v>
      </c>
      <c r="AL18" s="98" t="s">
        <v>109</v>
      </c>
      <c r="AM18" s="98" t="s">
        <v>51</v>
      </c>
      <c r="AN18" s="98" t="s">
        <v>44</v>
      </c>
      <c r="AO18" s="98" t="s">
        <v>110</v>
      </c>
      <c r="AP18" s="98" t="s">
        <v>111</v>
      </c>
      <c r="AQ18" s="98" t="s">
        <v>112</v>
      </c>
      <c r="AR18" s="98"/>
      <c r="AS18" s="98"/>
      <c r="AT18" s="141"/>
      <c r="AU18" s="878"/>
      <c r="AV18" s="98" t="s">
        <v>29</v>
      </c>
      <c r="AW18" s="98" t="s">
        <v>30</v>
      </c>
      <c r="AX18" s="98" t="s">
        <v>31</v>
      </c>
      <c r="AY18" s="98" t="s">
        <v>11</v>
      </c>
      <c r="AZ18" s="98" t="s">
        <v>42</v>
      </c>
      <c r="BA18" s="98" t="s">
        <v>105</v>
      </c>
      <c r="BB18" s="98" t="s">
        <v>46</v>
      </c>
      <c r="BC18" s="98" t="s">
        <v>106</v>
      </c>
      <c r="BD18" s="98" t="s">
        <v>107</v>
      </c>
      <c r="BE18" s="98" t="s">
        <v>108</v>
      </c>
      <c r="BF18" s="98" t="s">
        <v>109</v>
      </c>
      <c r="BG18" s="98" t="s">
        <v>51</v>
      </c>
      <c r="BH18" s="98" t="s">
        <v>44</v>
      </c>
      <c r="BI18" s="98" t="s">
        <v>110</v>
      </c>
      <c r="BJ18" s="98" t="s">
        <v>111</v>
      </c>
      <c r="BK18" s="98" t="s">
        <v>112</v>
      </c>
      <c r="BL18" s="98"/>
      <c r="BM18" s="98"/>
      <c r="BN18" s="98"/>
      <c r="BO18" s="867"/>
      <c r="BP18" s="98" t="s">
        <v>29</v>
      </c>
      <c r="BQ18" s="98" t="s">
        <v>30</v>
      </c>
      <c r="BR18" s="98" t="s">
        <v>31</v>
      </c>
      <c r="BS18" s="98" t="s">
        <v>11</v>
      </c>
      <c r="BT18" s="98" t="s">
        <v>42</v>
      </c>
      <c r="BU18" s="98" t="s">
        <v>105</v>
      </c>
      <c r="BV18" s="98" t="s">
        <v>46</v>
      </c>
      <c r="BW18" s="98" t="s">
        <v>106</v>
      </c>
      <c r="BX18" s="98" t="s">
        <v>107</v>
      </c>
      <c r="BY18" s="98" t="s">
        <v>108</v>
      </c>
      <c r="BZ18" s="98" t="s">
        <v>109</v>
      </c>
      <c r="CA18" s="98" t="s">
        <v>51</v>
      </c>
      <c r="CB18" s="98" t="s">
        <v>44</v>
      </c>
      <c r="CC18" s="98" t="s">
        <v>110</v>
      </c>
      <c r="CD18" s="98" t="s">
        <v>111</v>
      </c>
      <c r="CE18" s="98" t="s">
        <v>112</v>
      </c>
      <c r="CF18" s="98"/>
      <c r="CG18" s="98"/>
      <c r="CH18" s="98"/>
      <c r="CI18" s="871"/>
      <c r="CJ18" s="98" t="s">
        <v>29</v>
      </c>
      <c r="CK18" s="98" t="s">
        <v>30</v>
      </c>
      <c r="CL18" s="98" t="s">
        <v>31</v>
      </c>
      <c r="CM18" s="98" t="s">
        <v>11</v>
      </c>
      <c r="CN18" s="98" t="s">
        <v>42</v>
      </c>
      <c r="CO18" s="98" t="s">
        <v>105</v>
      </c>
      <c r="CP18" s="98" t="s">
        <v>46</v>
      </c>
      <c r="CQ18" s="98" t="s">
        <v>106</v>
      </c>
      <c r="CR18" s="98" t="s">
        <v>107</v>
      </c>
      <c r="CS18" s="98" t="s">
        <v>108</v>
      </c>
      <c r="CT18" s="98" t="s">
        <v>109</v>
      </c>
      <c r="CU18" s="98" t="s">
        <v>51</v>
      </c>
      <c r="CV18" s="98" t="s">
        <v>44</v>
      </c>
      <c r="CW18" s="98" t="s">
        <v>110</v>
      </c>
      <c r="CX18" s="98" t="s">
        <v>111</v>
      </c>
      <c r="CY18" s="98" t="s">
        <v>112</v>
      </c>
      <c r="CZ18" s="98"/>
      <c r="DA18" s="98"/>
      <c r="DB18" s="98"/>
      <c r="DC18" s="862"/>
      <c r="DD18" s="98" t="s">
        <v>29</v>
      </c>
      <c r="DE18" s="98" t="s">
        <v>30</v>
      </c>
      <c r="DF18" s="98" t="s">
        <v>31</v>
      </c>
      <c r="DG18" s="98" t="s">
        <v>11</v>
      </c>
      <c r="DH18" s="98" t="s">
        <v>42</v>
      </c>
      <c r="DI18" s="98" t="s">
        <v>105</v>
      </c>
      <c r="DJ18" s="98" t="s">
        <v>46</v>
      </c>
      <c r="DK18" s="98" t="s">
        <v>106</v>
      </c>
      <c r="DL18" s="98" t="s">
        <v>107</v>
      </c>
      <c r="DM18" s="98" t="s">
        <v>108</v>
      </c>
      <c r="DN18" s="98" t="s">
        <v>109</v>
      </c>
      <c r="DO18" s="98" t="s">
        <v>51</v>
      </c>
      <c r="DP18" s="98" t="s">
        <v>44</v>
      </c>
      <c r="DQ18" s="98" t="s">
        <v>110</v>
      </c>
      <c r="DR18" s="98" t="s">
        <v>111</v>
      </c>
      <c r="DS18" s="98" t="s">
        <v>112</v>
      </c>
      <c r="DT18" s="98"/>
      <c r="DU18" s="98"/>
      <c r="DV18" s="98"/>
      <c r="DW18" s="868"/>
      <c r="DX18" s="98" t="s">
        <v>29</v>
      </c>
      <c r="DY18" s="98" t="s">
        <v>30</v>
      </c>
      <c r="DZ18" s="98" t="s">
        <v>31</v>
      </c>
      <c r="EA18" s="98" t="s">
        <v>11</v>
      </c>
      <c r="EB18" s="98" t="s">
        <v>42</v>
      </c>
      <c r="EC18" s="98" t="s">
        <v>105</v>
      </c>
      <c r="ED18" s="98" t="s">
        <v>46</v>
      </c>
      <c r="EE18" s="98" t="s">
        <v>106</v>
      </c>
      <c r="EF18" s="98" t="s">
        <v>107</v>
      </c>
      <c r="EG18" s="98" t="s">
        <v>108</v>
      </c>
      <c r="EH18" s="98" t="s">
        <v>109</v>
      </c>
      <c r="EI18" s="98" t="s">
        <v>51</v>
      </c>
      <c r="EJ18" s="98" t="s">
        <v>44</v>
      </c>
      <c r="EK18" s="98" t="s">
        <v>110</v>
      </c>
      <c r="EL18" s="98" t="s">
        <v>111</v>
      </c>
      <c r="EM18" s="98" t="s">
        <v>112</v>
      </c>
      <c r="EN18" s="98"/>
      <c r="EO18" s="98"/>
      <c r="EP18" s="98"/>
      <c r="EQ18" s="862"/>
    </row>
    <row r="19" spans="1:147" ht="21.95" customHeight="1">
      <c r="A19" s="895"/>
      <c r="B19" s="895"/>
      <c r="C19" s="895"/>
      <c r="D19" s="895"/>
      <c r="E19" s="895"/>
      <c r="F19" s="875"/>
      <c r="G19" s="104" t="s">
        <v>77</v>
      </c>
      <c r="H19" s="136">
        <f>COUNTIF('STUDENT PROFILE'!$B$7:$B$56,ANALYSIS!H18)</f>
        <v>3</v>
      </c>
      <c r="I19" s="136">
        <f>COUNTIF('STUDENT PROFILE'!$B$7:$B$56,ANALYSIS!I18)</f>
        <v>3</v>
      </c>
      <c r="J19" s="136">
        <f>COUNTIF('STUDENT PROFILE'!$B$7:$B$56,ANALYSIS!J18)</f>
        <v>4</v>
      </c>
      <c r="K19" s="136">
        <f>COUNTIF('STUDENT PROFILE'!$B$7:$B$56,ANALYSIS!K18)</f>
        <v>0</v>
      </c>
      <c r="L19" s="136">
        <f>COUNTIF('STUDENT PROFILE'!$B$7:$B$56,ANALYSIS!L18)</f>
        <v>0</v>
      </c>
      <c r="M19" s="136">
        <f>COUNTIF('STUDENT PROFILE'!$B$7:$B$56,ANALYSIS!M18)</f>
        <v>3</v>
      </c>
      <c r="N19" s="136">
        <f>COUNTIF('STUDENT PROFILE'!$B$7:$B$56,ANALYSIS!N18)</f>
        <v>2</v>
      </c>
      <c r="O19" s="136">
        <f>COUNTIF('STUDENT PROFILE'!$B$7:$B$56,ANALYSIS!O18)</f>
        <v>0</v>
      </c>
      <c r="P19" s="136">
        <f>COUNTIF('STUDENT PROFILE'!$B$7:$B$56,ANALYSIS!P18)</f>
        <v>4</v>
      </c>
      <c r="Q19" s="136">
        <f>COUNTIF('STUDENT PROFILE'!$B$7:$B$56,ANALYSIS!Q18)</f>
        <v>13</v>
      </c>
      <c r="R19" s="136">
        <f>COUNTIF('STUDENT PROFILE'!$B$7:$B$56,ANALYSIS!R18)</f>
        <v>9</v>
      </c>
      <c r="S19" s="136">
        <f>COUNTIF('STUDENT PROFILE'!$B$7:$B$56,ANALYSIS!S18)</f>
        <v>0</v>
      </c>
      <c r="T19" s="136">
        <f>COUNTIF('STUDENT PROFILE'!$B$7:$B$56,ANALYSIS!T18)</f>
        <v>3</v>
      </c>
      <c r="U19" s="136">
        <f>COUNTIF('STUDENT PROFILE'!$B$7:$B$56,ANALYSIS!U18)</f>
        <v>4</v>
      </c>
      <c r="V19" s="136">
        <f>COUNTIF('STUDENT PROFILE'!$B$7:$B$56,ANALYSIS!V18)</f>
        <v>2</v>
      </c>
      <c r="W19" s="136">
        <f>COUNTIF('STUDENT PROFILE'!$B$7:$B$56,ANALYSIS!W18)</f>
        <v>0</v>
      </c>
      <c r="X19" s="136">
        <f>SUM(H19,I19,J19,K19,L19,M19,N19,O19)</f>
        <v>15</v>
      </c>
      <c r="Y19" s="136">
        <f>SUM(P19,Q19,R19,S19,T19,U19,V19,W19)</f>
        <v>35</v>
      </c>
      <c r="Z19" s="880">
        <f>((X21+Y21)/(X20+Y20))*100</f>
        <v>60</v>
      </c>
      <c r="AA19" s="868"/>
      <c r="AB19" s="136">
        <f>COUNTIF('STUDENT PROFILE'!$B$7:$B$56,ANALYSIS!AB18)</f>
        <v>3</v>
      </c>
      <c r="AC19" s="136">
        <f>COUNTIF('STUDENT PROFILE'!$B$7:$B$56,ANALYSIS!AC18)</f>
        <v>3</v>
      </c>
      <c r="AD19" s="136">
        <f>COUNTIF('STUDENT PROFILE'!$B$7:$B$56,ANALYSIS!AD18)</f>
        <v>4</v>
      </c>
      <c r="AE19" s="136">
        <f>COUNTIF('STUDENT PROFILE'!$B$7:$B$56,ANALYSIS!AE18)</f>
        <v>0</v>
      </c>
      <c r="AF19" s="136">
        <f>COUNTIF('STUDENT PROFILE'!$B$7:$B$56,ANALYSIS!AF18)</f>
        <v>0</v>
      </c>
      <c r="AG19" s="136">
        <f>COUNTIF('STUDENT PROFILE'!$B$7:$B$56,ANALYSIS!AG18)</f>
        <v>3</v>
      </c>
      <c r="AH19" s="136">
        <f>COUNTIF('STUDENT PROFILE'!$B$7:$B$56,ANALYSIS!AH18)</f>
        <v>2</v>
      </c>
      <c r="AI19" s="136">
        <f>COUNTIF('STUDENT PROFILE'!$B$7:$B$56,ANALYSIS!AI18)</f>
        <v>0</v>
      </c>
      <c r="AJ19" s="136">
        <f>COUNTIF('STUDENT PROFILE'!$B$7:$B$56,ANALYSIS!AJ18)</f>
        <v>4</v>
      </c>
      <c r="AK19" s="136">
        <f>COUNTIF('STUDENT PROFILE'!$B$7:$B$56,ANALYSIS!AK18)</f>
        <v>13</v>
      </c>
      <c r="AL19" s="136">
        <f>COUNTIF('STUDENT PROFILE'!$B$7:$B$56,ANALYSIS!AL18)</f>
        <v>9</v>
      </c>
      <c r="AM19" s="136">
        <f>COUNTIF('STUDENT PROFILE'!$B$7:$B$56,ANALYSIS!AM18)</f>
        <v>0</v>
      </c>
      <c r="AN19" s="136">
        <f>COUNTIF('STUDENT PROFILE'!$B$7:$B$56,ANALYSIS!AN18)</f>
        <v>3</v>
      </c>
      <c r="AO19" s="136">
        <f>COUNTIF('STUDENT PROFILE'!$B$7:$B$56,ANALYSIS!AO18)</f>
        <v>4</v>
      </c>
      <c r="AP19" s="136">
        <f>COUNTIF('STUDENT PROFILE'!$B$7:$B$56,ANALYSIS!AP18)</f>
        <v>2</v>
      </c>
      <c r="AQ19" s="136">
        <f>COUNTIF('STUDENT PROFILE'!$B$7:$B$56,ANALYSIS!AQ18)</f>
        <v>0</v>
      </c>
      <c r="AR19" s="136">
        <f>SUM(AB19,AC19,AD19,AE19,AF19,AG19,AH19,AI19)</f>
        <v>15</v>
      </c>
      <c r="AS19" s="136">
        <f>SUM(AJ19,AK19,AL19,AM19,AN19,AO19,AP19,AQ19)</f>
        <v>35</v>
      </c>
      <c r="AT19" s="881">
        <f>((AR21+AS21)/(AR20+AS20))*100</f>
        <v>71.111111111111114</v>
      </c>
      <c r="AU19" s="878"/>
      <c r="AV19" s="136">
        <f>COUNTIF('STUDENT PROFILE'!$B$7:$B$56,ANALYSIS!AV18)</f>
        <v>3</v>
      </c>
      <c r="AW19" s="136">
        <f>COUNTIF('STUDENT PROFILE'!$B$7:$B$56,ANALYSIS!AW18)</f>
        <v>3</v>
      </c>
      <c r="AX19" s="136">
        <f>COUNTIF('STUDENT PROFILE'!$B$7:$B$56,ANALYSIS!AX18)</f>
        <v>4</v>
      </c>
      <c r="AY19" s="136">
        <f>COUNTIF('STUDENT PROFILE'!$B$7:$B$56,ANALYSIS!AY18)</f>
        <v>0</v>
      </c>
      <c r="AZ19" s="136">
        <f>COUNTIF('STUDENT PROFILE'!$B$7:$B$56,ANALYSIS!AZ18)</f>
        <v>0</v>
      </c>
      <c r="BA19" s="136">
        <f>COUNTIF('STUDENT PROFILE'!$B$7:$B$56,ANALYSIS!BA18)</f>
        <v>3</v>
      </c>
      <c r="BB19" s="136">
        <f>COUNTIF('STUDENT PROFILE'!$B$7:$B$56,ANALYSIS!BB18)</f>
        <v>2</v>
      </c>
      <c r="BC19" s="136">
        <f>COUNTIF('STUDENT PROFILE'!$B$7:$B$56,ANALYSIS!BC18)</f>
        <v>0</v>
      </c>
      <c r="BD19" s="136">
        <f>COUNTIF('STUDENT PROFILE'!$B$7:$B$56,ANALYSIS!BD18)</f>
        <v>4</v>
      </c>
      <c r="BE19" s="136">
        <f>COUNTIF('STUDENT PROFILE'!$B$7:$B$56,ANALYSIS!BE18)</f>
        <v>13</v>
      </c>
      <c r="BF19" s="136">
        <f>COUNTIF('STUDENT PROFILE'!$B$7:$B$56,ANALYSIS!BF18)</f>
        <v>9</v>
      </c>
      <c r="BG19" s="136">
        <f>COUNTIF('STUDENT PROFILE'!$B$7:$B$56,ANALYSIS!BG18)</f>
        <v>0</v>
      </c>
      <c r="BH19" s="136">
        <f>COUNTIF('STUDENT PROFILE'!$B$7:$B$56,ANALYSIS!BH18)</f>
        <v>3</v>
      </c>
      <c r="BI19" s="136">
        <f>COUNTIF('STUDENT PROFILE'!$B$7:$B$56,ANALYSIS!BI18)</f>
        <v>4</v>
      </c>
      <c r="BJ19" s="136">
        <f>COUNTIF('STUDENT PROFILE'!$B$7:$B$56,ANALYSIS!BJ18)</f>
        <v>2</v>
      </c>
      <c r="BK19" s="136">
        <f>COUNTIF('STUDENT PROFILE'!$B$7:$B$56,ANALYSIS!BK18)</f>
        <v>0</v>
      </c>
      <c r="BL19" s="136">
        <f>SUM(AV19,AW19,AX19,AY19,AZ19,BA19,BB19,BC19)</f>
        <v>15</v>
      </c>
      <c r="BM19" s="136">
        <f>SUM(BD19,BE19,BF19,BG19,BH19,BI19,BJ19,BK19)</f>
        <v>35</v>
      </c>
      <c r="BN19" s="880">
        <f>((BL21+BM21)/(BL20+BM20))*100</f>
        <v>70</v>
      </c>
      <c r="BO19" s="867"/>
      <c r="BP19" s="136">
        <f>COUNTIF('STUDENT PROFILE'!$B$7:$B$56,ANALYSIS!BP18)</f>
        <v>3</v>
      </c>
      <c r="BQ19" s="136">
        <f>COUNTIF('STUDENT PROFILE'!$B$7:$B$56,ANALYSIS!BQ18)</f>
        <v>3</v>
      </c>
      <c r="BR19" s="136">
        <f>COUNTIF('STUDENT PROFILE'!$B$7:$B$56,ANALYSIS!BR18)</f>
        <v>4</v>
      </c>
      <c r="BS19" s="136">
        <f>COUNTIF('STUDENT PROFILE'!$B$7:$B$56,ANALYSIS!BS18)</f>
        <v>0</v>
      </c>
      <c r="BT19" s="136">
        <f>COUNTIF('STUDENT PROFILE'!$B$7:$B$56,ANALYSIS!BT18)</f>
        <v>0</v>
      </c>
      <c r="BU19" s="136">
        <f>COUNTIF('STUDENT PROFILE'!$B$7:$B$56,ANALYSIS!BU18)</f>
        <v>3</v>
      </c>
      <c r="BV19" s="136">
        <f>COUNTIF('STUDENT PROFILE'!$B$7:$B$56,ANALYSIS!BV18)</f>
        <v>2</v>
      </c>
      <c r="BW19" s="136">
        <f>COUNTIF('STUDENT PROFILE'!$B$7:$B$56,ANALYSIS!BW18)</f>
        <v>0</v>
      </c>
      <c r="BX19" s="136">
        <f>COUNTIF('STUDENT PROFILE'!$B$7:$B$56,ANALYSIS!BX18)</f>
        <v>4</v>
      </c>
      <c r="BY19" s="136">
        <f>COUNTIF('STUDENT PROFILE'!$B$7:$B$56,ANALYSIS!BY18)</f>
        <v>13</v>
      </c>
      <c r="BZ19" s="136">
        <f>COUNTIF('STUDENT PROFILE'!$B$7:$B$56,ANALYSIS!BZ18)</f>
        <v>9</v>
      </c>
      <c r="CA19" s="136">
        <f>COUNTIF('STUDENT PROFILE'!$B$7:$B$56,ANALYSIS!CA18)</f>
        <v>0</v>
      </c>
      <c r="CB19" s="136">
        <f>COUNTIF('STUDENT PROFILE'!$B$7:$B$56,ANALYSIS!CB18)</f>
        <v>3</v>
      </c>
      <c r="CC19" s="136">
        <f>COUNTIF('STUDENT PROFILE'!$B$7:$B$56,ANALYSIS!CC18)</f>
        <v>4</v>
      </c>
      <c r="CD19" s="136">
        <f>COUNTIF('STUDENT PROFILE'!$B$7:$B$56,ANALYSIS!CD18)</f>
        <v>2</v>
      </c>
      <c r="CE19" s="136">
        <f>COUNTIF('STUDENT PROFILE'!$B$7:$B$56,ANALYSIS!CE18)</f>
        <v>0</v>
      </c>
      <c r="CF19" s="136">
        <f>SUM(BP19,BQ19,BR19,BS19,BT19,BU19,BV19,BW19)</f>
        <v>15</v>
      </c>
      <c r="CG19" s="136">
        <f>SUM(BX19,BY19,BZ19,CA19,CB19,CC19,CD19,CE19)</f>
        <v>35</v>
      </c>
      <c r="CH19" s="880">
        <f>((CF21+CG21)/(CF20+CG20))*100</f>
        <v>64</v>
      </c>
      <c r="CI19" s="871"/>
      <c r="CJ19" s="136">
        <f>COUNTIF('STUDENT PROFILE'!$B$7:$B$56,ANALYSIS!CJ18)</f>
        <v>3</v>
      </c>
      <c r="CK19" s="136">
        <f>COUNTIF('STUDENT PROFILE'!$B$7:$B$56,ANALYSIS!CK18)</f>
        <v>3</v>
      </c>
      <c r="CL19" s="136">
        <f>COUNTIF('STUDENT PROFILE'!$B$7:$B$56,ANALYSIS!CL18)</f>
        <v>4</v>
      </c>
      <c r="CM19" s="136">
        <f>COUNTIF('STUDENT PROFILE'!$B$7:$B$56,ANALYSIS!CM18)</f>
        <v>0</v>
      </c>
      <c r="CN19" s="136">
        <f>COUNTIF('STUDENT PROFILE'!$B$7:$B$56,ANALYSIS!CN18)</f>
        <v>0</v>
      </c>
      <c r="CO19" s="136">
        <f>COUNTIF('STUDENT PROFILE'!$B$7:$B$56,ANALYSIS!CO18)</f>
        <v>3</v>
      </c>
      <c r="CP19" s="136">
        <f>COUNTIF('STUDENT PROFILE'!$B$7:$B$56,ANALYSIS!CP18)</f>
        <v>2</v>
      </c>
      <c r="CQ19" s="136">
        <f>COUNTIF('STUDENT PROFILE'!$B$7:$B$56,ANALYSIS!CQ18)</f>
        <v>0</v>
      </c>
      <c r="CR19" s="136">
        <f>COUNTIF('STUDENT PROFILE'!$B$7:$B$56,ANALYSIS!CR18)</f>
        <v>4</v>
      </c>
      <c r="CS19" s="136">
        <f>COUNTIF('STUDENT PROFILE'!$B$7:$B$56,ANALYSIS!CS18)</f>
        <v>13</v>
      </c>
      <c r="CT19" s="136">
        <f>COUNTIF('STUDENT PROFILE'!$B$7:$B$56,ANALYSIS!CT18)</f>
        <v>9</v>
      </c>
      <c r="CU19" s="136">
        <f>COUNTIF('STUDENT PROFILE'!$B$7:$B$56,ANALYSIS!CU18)</f>
        <v>0</v>
      </c>
      <c r="CV19" s="136">
        <f>COUNTIF('STUDENT PROFILE'!$B$7:$B$56,ANALYSIS!CV18)</f>
        <v>3</v>
      </c>
      <c r="CW19" s="136">
        <f>COUNTIF('STUDENT PROFILE'!$B$7:$B$56,ANALYSIS!CW18)</f>
        <v>4</v>
      </c>
      <c r="CX19" s="136">
        <f>COUNTIF('STUDENT PROFILE'!$B$7:$B$56,ANALYSIS!CX18)</f>
        <v>2</v>
      </c>
      <c r="CY19" s="136">
        <f>COUNTIF('STUDENT PROFILE'!$B$7:$B$56,ANALYSIS!CY18)</f>
        <v>0</v>
      </c>
      <c r="CZ19" s="136">
        <f>SUM(CJ19,CK19,CL19,CM19,CN19,CO19,CP19,CQ19)</f>
        <v>15</v>
      </c>
      <c r="DA19" s="136">
        <f>SUM(CR19,CS19,CT19,CU19,CV19,CW19,CX19,CY19)</f>
        <v>35</v>
      </c>
      <c r="DB19" s="880">
        <f>((CZ21+DA21)/(CZ20+DA20))*100</f>
        <v>64</v>
      </c>
      <c r="DC19" s="862"/>
      <c r="DD19" s="136">
        <f>COUNTIF('STUDENT PROFILE'!$B$7:$B$56,ANALYSIS!DD18)</f>
        <v>3</v>
      </c>
      <c r="DE19" s="136">
        <f>COUNTIF('STUDENT PROFILE'!$B$7:$B$56,ANALYSIS!DE18)</f>
        <v>3</v>
      </c>
      <c r="DF19" s="136">
        <f>COUNTIF('STUDENT PROFILE'!$B$7:$B$56,ANALYSIS!DF18)</f>
        <v>4</v>
      </c>
      <c r="DG19" s="136">
        <f>COUNTIF('STUDENT PROFILE'!$B$7:$B$56,ANALYSIS!DG18)</f>
        <v>0</v>
      </c>
      <c r="DH19" s="136">
        <f>COUNTIF('STUDENT PROFILE'!$B$7:$B$56,ANALYSIS!DH18)</f>
        <v>0</v>
      </c>
      <c r="DI19" s="136">
        <f>COUNTIF('STUDENT PROFILE'!$B$7:$B$56,ANALYSIS!DI18)</f>
        <v>3</v>
      </c>
      <c r="DJ19" s="136">
        <f>COUNTIF('STUDENT PROFILE'!$B$7:$B$56,ANALYSIS!DJ18)</f>
        <v>2</v>
      </c>
      <c r="DK19" s="136">
        <f>COUNTIF('STUDENT PROFILE'!$B$7:$B$56,ANALYSIS!DK18)</f>
        <v>0</v>
      </c>
      <c r="DL19" s="136">
        <f>COUNTIF('STUDENT PROFILE'!$B$7:$B$56,ANALYSIS!DL18)</f>
        <v>4</v>
      </c>
      <c r="DM19" s="136">
        <f>COUNTIF('STUDENT PROFILE'!$B$7:$B$56,ANALYSIS!DM18)</f>
        <v>13</v>
      </c>
      <c r="DN19" s="136">
        <f>COUNTIF('STUDENT PROFILE'!$B$7:$B$56,ANALYSIS!DN18)</f>
        <v>9</v>
      </c>
      <c r="DO19" s="136">
        <f>COUNTIF('STUDENT PROFILE'!$B$7:$B$56,ANALYSIS!DO18)</f>
        <v>0</v>
      </c>
      <c r="DP19" s="136">
        <f>COUNTIF('STUDENT PROFILE'!$B$7:$B$56,ANALYSIS!DP18)</f>
        <v>3</v>
      </c>
      <c r="DQ19" s="136">
        <f>COUNTIF('STUDENT PROFILE'!$B$7:$B$56,ANALYSIS!DQ18)</f>
        <v>4</v>
      </c>
      <c r="DR19" s="136">
        <f>COUNTIF('STUDENT PROFILE'!$B$7:$B$56,ANALYSIS!DR18)</f>
        <v>2</v>
      </c>
      <c r="DS19" s="136">
        <f>COUNTIF('STUDENT PROFILE'!$B$7:$B$56,ANALYSIS!DS18)</f>
        <v>0</v>
      </c>
      <c r="DT19" s="136">
        <f>SUM(DD19,DE19,DF19,DG19,DH19,DI19,DJ19,DK19)</f>
        <v>15</v>
      </c>
      <c r="DU19" s="136">
        <f>SUM(DL19,DM19,DN19,DO19,DP19,DQ19,DR19,DS19)</f>
        <v>35</v>
      </c>
      <c r="DV19" s="880">
        <f>((DT21+DU21)/(DT20+DU20))*100</f>
        <v>64</v>
      </c>
      <c r="DW19" s="868"/>
      <c r="DX19" s="136">
        <f>COUNTIF('STUDENT PROFILE'!$B$7:$B$56,ANALYSIS!DX18)</f>
        <v>3</v>
      </c>
      <c r="DY19" s="136">
        <f>COUNTIF('STUDENT PROFILE'!$B$7:$B$56,ANALYSIS!DY18)</f>
        <v>3</v>
      </c>
      <c r="DZ19" s="136">
        <f>COUNTIF('STUDENT PROFILE'!$B$7:$B$56,ANALYSIS!DZ18)</f>
        <v>4</v>
      </c>
      <c r="EA19" s="136">
        <f>COUNTIF('STUDENT PROFILE'!$B$7:$B$56,ANALYSIS!EA18)</f>
        <v>0</v>
      </c>
      <c r="EB19" s="136">
        <f>COUNTIF('STUDENT PROFILE'!$B$7:$B$56,ANALYSIS!EB18)</f>
        <v>0</v>
      </c>
      <c r="EC19" s="136">
        <f>COUNTIF('STUDENT PROFILE'!$B$7:$B$56,ANALYSIS!EC18)</f>
        <v>3</v>
      </c>
      <c r="ED19" s="136">
        <f>COUNTIF('STUDENT PROFILE'!$B$7:$B$56,ANALYSIS!ED18)</f>
        <v>2</v>
      </c>
      <c r="EE19" s="136">
        <f>COUNTIF('STUDENT PROFILE'!$B$7:$B$56,ANALYSIS!EE18)</f>
        <v>0</v>
      </c>
      <c r="EF19" s="136">
        <f>COUNTIF('STUDENT PROFILE'!$B$7:$B$56,ANALYSIS!EF18)</f>
        <v>4</v>
      </c>
      <c r="EG19" s="136">
        <f>COUNTIF('STUDENT PROFILE'!$B$7:$B$56,ANALYSIS!EG18)</f>
        <v>13</v>
      </c>
      <c r="EH19" s="136">
        <f>COUNTIF('STUDENT PROFILE'!$B$7:$B$56,ANALYSIS!EH18)</f>
        <v>9</v>
      </c>
      <c r="EI19" s="136">
        <f>COUNTIF('STUDENT PROFILE'!$B$7:$B$56,ANALYSIS!EI18)</f>
        <v>0</v>
      </c>
      <c r="EJ19" s="136">
        <f>COUNTIF('STUDENT PROFILE'!$B$7:$B$56,ANALYSIS!EJ18)</f>
        <v>3</v>
      </c>
      <c r="EK19" s="136">
        <f>COUNTIF('STUDENT PROFILE'!$B$7:$B$56,ANALYSIS!EK18)</f>
        <v>4</v>
      </c>
      <c r="EL19" s="136">
        <f>COUNTIF('STUDENT PROFILE'!$B$7:$B$56,ANALYSIS!EL18)</f>
        <v>2</v>
      </c>
      <c r="EM19" s="136">
        <f>COUNTIF('STUDENT PROFILE'!$B$7:$B$56,ANALYSIS!EM18)</f>
        <v>0</v>
      </c>
      <c r="EN19" s="136">
        <f>SUM(DX19,DY19,DZ19,EA19,EB19,EC19,ED19,EE19)</f>
        <v>15</v>
      </c>
      <c r="EO19" s="136">
        <f>SUM(EF19,EG19,EH19,EI19,EJ19,EK19,EL19,EM19)</f>
        <v>35</v>
      </c>
      <c r="EP19" s="880">
        <f>((EN21+EO21)/(EN20+EO20))*100</f>
        <v>60</v>
      </c>
      <c r="EQ19" s="862"/>
    </row>
    <row r="20" spans="1:147" ht="21.95" customHeight="1">
      <c r="A20" s="895"/>
      <c r="B20" s="895"/>
      <c r="C20" s="895"/>
      <c r="D20" s="895"/>
      <c r="E20" s="895"/>
      <c r="F20" s="875"/>
      <c r="G20" s="104" t="s">
        <v>124</v>
      </c>
      <c r="H20" s="137">
        <f>COUNTIFS('STUDENT PROFILE'!$B$7:$B$56,ANALYSIS!H18,'MARK LIST'!$L$203:$L$252,"&gt;0")</f>
        <v>3</v>
      </c>
      <c r="I20" s="137">
        <f>COUNTIFS('STUDENT PROFILE'!$B$7:$B$56,ANALYSIS!I18,'MARK LIST'!$L$203:$L$252,"&gt;0")</f>
        <v>3</v>
      </c>
      <c r="J20" s="137">
        <f>COUNTIFS('STUDENT PROFILE'!$B$7:$B$56,ANALYSIS!J18,'MARK LIST'!$L$203:$L$252,"&gt;0")</f>
        <v>4</v>
      </c>
      <c r="K20" s="137">
        <f>COUNTIFS('STUDENT PROFILE'!$B$7:$B$56,ANALYSIS!K18,'MARK LIST'!$L$203:$L$252,"&gt;0")</f>
        <v>0</v>
      </c>
      <c r="L20" s="137">
        <f>COUNTIFS('STUDENT PROFILE'!$B$7:$B$56,ANALYSIS!L18,'MARK LIST'!$L$203:$L$252,"&gt;0")</f>
        <v>0</v>
      </c>
      <c r="M20" s="137">
        <f>COUNTIFS('STUDENT PROFILE'!$B$7:$B$56,ANALYSIS!M18,'MARK LIST'!$L$203:$L$252,"&gt;0")</f>
        <v>2</v>
      </c>
      <c r="N20" s="137">
        <f>COUNTIFS('STUDENT PROFILE'!$B$7:$B$56,ANALYSIS!N18,'MARK LIST'!$L$203:$L$252,"&gt;0")</f>
        <v>2</v>
      </c>
      <c r="O20" s="137">
        <f>COUNTIFS('STUDENT PROFILE'!$B$7:$B$56,ANALYSIS!O18,'MARK LIST'!$L$203:$L$252,"&gt;0")</f>
        <v>0</v>
      </c>
      <c r="P20" s="137">
        <f>COUNTIFS('STUDENT PROFILE'!$B$7:$B$56,ANALYSIS!P18,'MARK LIST'!$L$203:$L$252,"&gt;0")</f>
        <v>2</v>
      </c>
      <c r="Q20" s="137">
        <f>COUNTIFS('STUDENT PROFILE'!$B$7:$B$56,ANALYSIS!Q18,'MARK LIST'!$L$203:$L$252,"&gt;0")</f>
        <v>11</v>
      </c>
      <c r="R20" s="137">
        <f>COUNTIFS('STUDENT PROFILE'!$B$7:$B$56,ANALYSIS!R18,'MARK LIST'!$L$203:$L$252,"&gt;0")</f>
        <v>9</v>
      </c>
      <c r="S20" s="137">
        <f>COUNTIFS('STUDENT PROFILE'!$B$7:$B$56,ANALYSIS!S18,'MARK LIST'!$L$203:$L$252,"&gt;0")</f>
        <v>0</v>
      </c>
      <c r="T20" s="137">
        <f>COUNTIFS('STUDENT PROFILE'!$B$7:$B$56,ANALYSIS!T18,'MARK LIST'!$L$203:$L$252,"&gt;0")</f>
        <v>3</v>
      </c>
      <c r="U20" s="137">
        <f>COUNTIFS('STUDENT PROFILE'!$B$7:$B$56,ANALYSIS!U18,'MARK LIST'!$L$203:$L$252,"&gt;0")</f>
        <v>4</v>
      </c>
      <c r="V20" s="137">
        <f>COUNTIFS('STUDENT PROFILE'!$B$7:$B$56,ANALYSIS!V18,'MARK LIST'!$L$203:$L$252,"&gt;0")</f>
        <v>2</v>
      </c>
      <c r="W20" s="137">
        <f>COUNTIFS('STUDENT PROFILE'!$B$7:$B$56,ANALYSIS!W18,'MARK LIST'!$L$203:$L$252,"&gt;0")</f>
        <v>0</v>
      </c>
      <c r="X20" s="136">
        <f>SUM(H20,I20,J20,K20,L20,M20,N20,O20)</f>
        <v>14</v>
      </c>
      <c r="Y20" s="136">
        <f>SUM(P20,Q20,R20,S20,T20,U20,V20,W20)</f>
        <v>31</v>
      </c>
      <c r="Z20" s="880"/>
      <c r="AA20" s="868"/>
      <c r="AB20" s="137">
        <f>COUNTIFS('STUDENT PROFILE'!$B$7:$B$56,ANALYSIS!AB18,'MARK LIST'!$Z$203:$Z$252,"&gt;0")</f>
        <v>3</v>
      </c>
      <c r="AC20" s="137">
        <f>COUNTIFS('STUDENT PROFILE'!$B$7:$B$56,ANALYSIS!AC18,'MARK LIST'!$Z$203:$Z$252,"&gt;0")</f>
        <v>3</v>
      </c>
      <c r="AD20" s="137">
        <f>COUNTIFS('STUDENT PROFILE'!$B$7:$B$56,ANALYSIS!AD18,'MARK LIST'!$Z$203:$Z$252,"&gt;0")</f>
        <v>4</v>
      </c>
      <c r="AE20" s="137">
        <f>COUNTIFS('STUDENT PROFILE'!$B$7:$B$56,ANALYSIS!AE18,'MARK LIST'!$Z$203:$Z$252,"&gt;0")</f>
        <v>0</v>
      </c>
      <c r="AF20" s="137">
        <f>COUNTIFS('STUDENT PROFILE'!$B$7:$B$56,ANALYSIS!AF18,'MARK LIST'!$Z$203:$Z$252,"&gt;0")</f>
        <v>0</v>
      </c>
      <c r="AG20" s="137">
        <f>COUNTIFS('STUDENT PROFILE'!$B$7:$B$56,ANALYSIS!AG18,'MARK LIST'!$Z$203:$Z$252,"&gt;0")</f>
        <v>2</v>
      </c>
      <c r="AH20" s="137">
        <f>COUNTIFS('STUDENT PROFILE'!$B$7:$B$56,ANALYSIS!AH18,'MARK LIST'!$Z$203:$Z$252,"&gt;0")</f>
        <v>2</v>
      </c>
      <c r="AI20" s="137">
        <f>COUNTIFS('STUDENT PROFILE'!$B$7:$B$56,ANALYSIS!AI18,'MARK LIST'!$Z$203:$Z$252,"&gt;0")</f>
        <v>0</v>
      </c>
      <c r="AJ20" s="137">
        <f>COUNTIFS('STUDENT PROFILE'!$B$7:$B$56,ANALYSIS!AJ18,'MARK LIST'!$Z$203:$Z$252,"&gt;0")</f>
        <v>2</v>
      </c>
      <c r="AK20" s="137">
        <f>COUNTIFS('STUDENT PROFILE'!$B$7:$B$56,ANALYSIS!AK18,'MARK LIST'!$Z$203:$Z$252,"&gt;0")</f>
        <v>11</v>
      </c>
      <c r="AL20" s="137">
        <f>COUNTIFS('STUDENT PROFILE'!$B$7:$B$56,ANALYSIS!AL18,'MARK LIST'!$Z$203:$Z$252,"&gt;0")</f>
        <v>9</v>
      </c>
      <c r="AM20" s="137">
        <f>COUNTIFS('STUDENT PROFILE'!$B$7:$B$56,ANALYSIS!AM18,'MARK LIST'!$Z$203:$Z$252,"&gt;0")</f>
        <v>0</v>
      </c>
      <c r="AN20" s="137">
        <f>COUNTIFS('STUDENT PROFILE'!$B$7:$B$56,ANALYSIS!AN18,'MARK LIST'!$Z$203:$Z$252,"&gt;0")</f>
        <v>3</v>
      </c>
      <c r="AO20" s="137">
        <f>COUNTIFS('STUDENT PROFILE'!$B$7:$B$56,ANALYSIS!AO18,'MARK LIST'!$Z$203:$Z$252,"&gt;0")</f>
        <v>4</v>
      </c>
      <c r="AP20" s="137">
        <f>COUNTIFS('STUDENT PROFILE'!$B$7:$B$56,ANALYSIS!AP18,'MARK LIST'!$Z$203:$Z$252,"&gt;0")</f>
        <v>2</v>
      </c>
      <c r="AQ20" s="137">
        <f>COUNTIFS('STUDENT PROFILE'!$B$7:$B$56,ANALYSIS!AQ18,'MARK LIST'!$Z$203:$Z$252,"&gt;0")</f>
        <v>0</v>
      </c>
      <c r="AR20" s="136">
        <f>SUM(AB20,AC20,AD20,AE20,AF20,AG20,AH20,AI20)</f>
        <v>14</v>
      </c>
      <c r="AS20" s="136">
        <f>SUM(AJ20,AK20,AL20,AM20,AN20,AO20,AP20,AQ20)</f>
        <v>31</v>
      </c>
      <c r="AT20" s="881"/>
      <c r="AU20" s="878"/>
      <c r="AV20" s="137">
        <f>COUNTIFS('STUDENT PROFILE'!$B$7:$B$56,ANALYSIS!AV18,'MARK LIST'!$AI$203:$AI$252,"&gt;0")</f>
        <v>3</v>
      </c>
      <c r="AW20" s="137">
        <f>COUNTIFS('STUDENT PROFILE'!$B$7:$B$56,ANALYSIS!AW18,'MARK LIST'!$AI$203:$AI$252,"&gt;0")</f>
        <v>3</v>
      </c>
      <c r="AX20" s="137">
        <f>COUNTIFS('STUDENT PROFILE'!$B$7:$B$56,ANALYSIS!AX18,'MARK LIST'!$AI$203:$AI$252,"&gt;0")</f>
        <v>4</v>
      </c>
      <c r="AY20" s="137">
        <f>COUNTIFS('STUDENT PROFILE'!$B$7:$B$56,ANALYSIS!AY18,'MARK LIST'!$AI$203:$AI$252,"&gt;0")</f>
        <v>0</v>
      </c>
      <c r="AZ20" s="137">
        <f>COUNTIFS('STUDENT PROFILE'!$B$7:$B$56,ANALYSIS!AZ18,'MARK LIST'!$AI$203:$AI$252,"&gt;0")</f>
        <v>0</v>
      </c>
      <c r="BA20" s="137">
        <f>COUNTIFS('STUDENT PROFILE'!$B$7:$B$56,ANALYSIS!BA18,'MARK LIST'!$AI$203:$AI$252,"&gt;0")</f>
        <v>3</v>
      </c>
      <c r="BB20" s="137">
        <f>COUNTIFS('STUDENT PROFILE'!$B$7:$B$56,ANALYSIS!BB18,'MARK LIST'!$AI$203:$AI$252,"&gt;0")</f>
        <v>2</v>
      </c>
      <c r="BC20" s="137">
        <f>COUNTIFS('STUDENT PROFILE'!$B$7:$B$56,ANALYSIS!BC18,'MARK LIST'!$AI$203:$AI$252,"&gt;0")</f>
        <v>0</v>
      </c>
      <c r="BD20" s="137">
        <f>COUNTIFS('STUDENT PROFILE'!$B$7:$B$56,ANALYSIS!BD18,'MARK LIST'!$AI$203:$AI$252,"&gt;0")</f>
        <v>4</v>
      </c>
      <c r="BE20" s="137">
        <f>COUNTIFS('STUDENT PROFILE'!$B$7:$B$56,ANALYSIS!BE18,'MARK LIST'!$AI$203:$AI$252,"&gt;0")</f>
        <v>13</v>
      </c>
      <c r="BF20" s="137">
        <f>COUNTIFS('STUDENT PROFILE'!$B$7:$B$56,ANALYSIS!BF18,'MARK LIST'!$AI$203:$AI$252,"&gt;0")</f>
        <v>9</v>
      </c>
      <c r="BG20" s="137">
        <f>COUNTIFS('STUDENT PROFILE'!$B$7:$B$56,ANALYSIS!BG18,'MARK LIST'!$AI$203:$AI$252,"&gt;0")</f>
        <v>0</v>
      </c>
      <c r="BH20" s="137">
        <f>COUNTIFS('STUDENT PROFILE'!$B$7:$B$56,ANALYSIS!BH18,'MARK LIST'!$AI$203:$AI$252,"&gt;0")</f>
        <v>3</v>
      </c>
      <c r="BI20" s="137">
        <f>COUNTIFS('STUDENT PROFILE'!$B$7:$B$56,ANALYSIS!BI18,'MARK LIST'!$AI$203:$AI$252,"&gt;0")</f>
        <v>4</v>
      </c>
      <c r="BJ20" s="137">
        <f>COUNTIFS('STUDENT PROFILE'!$B$7:$B$56,ANALYSIS!BJ18,'MARK LIST'!$AI$203:$AI$252,"&gt;0")</f>
        <v>2</v>
      </c>
      <c r="BK20" s="137">
        <f>COUNTIFS('STUDENT PROFILE'!$B$7:$B$56,ANALYSIS!BK18,'MARK LIST'!$AI$203:$AI$252,"&gt;0")</f>
        <v>0</v>
      </c>
      <c r="BL20" s="136">
        <f>SUM(AV20,AW20,AX20,AY20,AZ20,BA20,BB20,BC20)</f>
        <v>15</v>
      </c>
      <c r="BM20" s="136">
        <f>SUM(BD20,BE20,BF20,BG20,BH20,BI20,BJ20,BK20)</f>
        <v>35</v>
      </c>
      <c r="BN20" s="880"/>
      <c r="BO20" s="867"/>
      <c r="BP20" s="137">
        <f>COUNTIFS('STUDENT PROFILE'!$B$7:$B$56,ANALYSIS!BP18,'MARK LIST'!$BB$203:$BB$252,"&gt;0")</f>
        <v>3</v>
      </c>
      <c r="BQ20" s="137">
        <f>COUNTIFS('STUDENT PROFILE'!$B$7:$B$56,ANALYSIS!BQ18,'MARK LIST'!$BB$203:$BB$252,"&gt;0")</f>
        <v>3</v>
      </c>
      <c r="BR20" s="137">
        <f>COUNTIFS('STUDENT PROFILE'!$B$7:$B$56,ANALYSIS!BR18,'MARK LIST'!$BB$203:$BB$252,"&gt;0")</f>
        <v>4</v>
      </c>
      <c r="BS20" s="137">
        <f>COUNTIFS('STUDENT PROFILE'!$B$7:$B$56,ANALYSIS!BS18,'MARK LIST'!$BB$203:$BB$252,"&gt;0")</f>
        <v>0</v>
      </c>
      <c r="BT20" s="137">
        <f>COUNTIFS('STUDENT PROFILE'!$B$7:$B$56,ANALYSIS!BT18,'MARK LIST'!$BB$203:$BB$252,"&gt;0")</f>
        <v>0</v>
      </c>
      <c r="BU20" s="137">
        <f>COUNTIFS('STUDENT PROFILE'!$B$7:$B$56,ANALYSIS!BU18,'MARK LIST'!$BB$203:$BB$252,"&gt;0")</f>
        <v>3</v>
      </c>
      <c r="BV20" s="137">
        <f>COUNTIFS('STUDENT PROFILE'!$B$7:$B$56,ANALYSIS!BV18,'MARK LIST'!$BB$203:$BB$252,"&gt;0")</f>
        <v>2</v>
      </c>
      <c r="BW20" s="137">
        <f>COUNTIFS('STUDENT PROFILE'!$B$7:$B$56,ANALYSIS!BW18,'MARK LIST'!$BB$203:$BB$252,"&gt;0")</f>
        <v>0</v>
      </c>
      <c r="BX20" s="137">
        <f>COUNTIFS('STUDENT PROFILE'!$B$7:$B$56,ANALYSIS!BX18,'MARK LIST'!$BB$203:$BB$252,"&gt;0")</f>
        <v>4</v>
      </c>
      <c r="BY20" s="137">
        <f>COUNTIFS('STUDENT PROFILE'!$B$7:$B$56,ANALYSIS!BY18,'MARK LIST'!$BB$203:$BB$252,"&gt;0")</f>
        <v>13</v>
      </c>
      <c r="BZ20" s="137">
        <f>COUNTIFS('STUDENT PROFILE'!$B$7:$B$56,ANALYSIS!BZ18,'MARK LIST'!$BB$203:$BB$252,"&gt;0")</f>
        <v>9</v>
      </c>
      <c r="CA20" s="137">
        <f>COUNTIFS('STUDENT PROFILE'!$B$7:$B$56,ANALYSIS!CA18,'MARK LIST'!$BB$203:$BB$252,"&gt;0")</f>
        <v>0</v>
      </c>
      <c r="CB20" s="137">
        <f>COUNTIFS('STUDENT PROFILE'!$B$7:$B$56,ANALYSIS!CB18,'MARK LIST'!$BB$203:$BB$252,"&gt;0")</f>
        <v>3</v>
      </c>
      <c r="CC20" s="137">
        <f>COUNTIFS('STUDENT PROFILE'!$B$7:$B$56,ANALYSIS!CC18,'MARK LIST'!$BB$203:$BB$252,"&gt;0")</f>
        <v>4</v>
      </c>
      <c r="CD20" s="137">
        <f>COUNTIFS('STUDENT PROFILE'!$B$7:$B$56,ANALYSIS!CD18,'MARK LIST'!$BB$203:$BB$252,"&gt;0")</f>
        <v>2</v>
      </c>
      <c r="CE20" s="137">
        <f>COUNTIFS('STUDENT PROFILE'!$B$7:$B$56,ANALYSIS!CE18,'MARK LIST'!$BB$203:$BB$252,"&gt;0")</f>
        <v>0</v>
      </c>
      <c r="CF20" s="136">
        <f>SUM(BP20,BQ20,BR20,BS20,BT20,BU20,BV20,BW20)</f>
        <v>15</v>
      </c>
      <c r="CG20" s="136">
        <f>SUM(BX20,BY20,BZ20,CA20,CB20,CC20,CD20,CE20)</f>
        <v>35</v>
      </c>
      <c r="CH20" s="880"/>
      <c r="CI20" s="871"/>
      <c r="CJ20" s="137">
        <f>COUNTIFS('STUDENT PROFILE'!$B$7:$B$56,ANALYSIS!CJ18,'MARK LIST'!$L$203:$L$252,"&gt;0")</f>
        <v>3</v>
      </c>
      <c r="CK20" s="137">
        <f>COUNTIFS('STUDENT PROFILE'!$B$7:$B$56,ANALYSIS!CK18,'MARK LIST'!$BP$203:$BP$252,"&gt;0")</f>
        <v>3</v>
      </c>
      <c r="CL20" s="137">
        <f>COUNTIFS('STUDENT PROFILE'!$B$7:$B$56,ANALYSIS!CL18,'MARK LIST'!$BP$203:$BP$252,"&gt;0")</f>
        <v>4</v>
      </c>
      <c r="CM20" s="137">
        <f>COUNTIFS('STUDENT PROFILE'!$B$7:$B$56,ANALYSIS!CM18,'MARK LIST'!$BP$203:$BP$252,"&gt;0")</f>
        <v>0</v>
      </c>
      <c r="CN20" s="137">
        <f>COUNTIFS('STUDENT PROFILE'!$B$7:$B$56,ANALYSIS!CN18,'MARK LIST'!$BP$203:$BP$252,"&gt;0")</f>
        <v>0</v>
      </c>
      <c r="CO20" s="137">
        <f>COUNTIFS('STUDENT PROFILE'!$B$7:$B$56,ANALYSIS!CO18,'MARK LIST'!$BP$203:$BP$252,"&gt;0")</f>
        <v>3</v>
      </c>
      <c r="CP20" s="137">
        <f>COUNTIFS('STUDENT PROFILE'!$B$7:$B$56,ANALYSIS!CP18,'MARK LIST'!$BP$203:$BP$252,"&gt;0")</f>
        <v>2</v>
      </c>
      <c r="CQ20" s="137">
        <f>COUNTIFS('STUDENT PROFILE'!$B$7:$B$56,ANALYSIS!CQ18,'MARK LIST'!$BP$203:$BP$252,"&gt;0")</f>
        <v>0</v>
      </c>
      <c r="CR20" s="137">
        <f>COUNTIFS('STUDENT PROFILE'!$B$7:$B$56,ANALYSIS!CR18,'MARK LIST'!$BP$203:$BP$252,"&gt;0")</f>
        <v>4</v>
      </c>
      <c r="CS20" s="137">
        <f>COUNTIFS('STUDENT PROFILE'!$B$7:$B$56,ANALYSIS!CS18,'MARK LIST'!$BP$203:$BP$252,"&gt;0")</f>
        <v>13</v>
      </c>
      <c r="CT20" s="137">
        <f>COUNTIFS('STUDENT PROFILE'!$B$7:$B$56,ANALYSIS!CT18,'MARK LIST'!$BP$203:$BP$252,"&gt;0")</f>
        <v>9</v>
      </c>
      <c r="CU20" s="137">
        <f>COUNTIFS('STUDENT PROFILE'!$B$7:$B$56,ANALYSIS!CU18,'MARK LIST'!$BP$203:$BP$252,"&gt;0")</f>
        <v>0</v>
      </c>
      <c r="CV20" s="137">
        <f>COUNTIFS('STUDENT PROFILE'!$B$7:$B$56,ANALYSIS!CV18,'MARK LIST'!$BP$203:$BP$252,"&gt;0")</f>
        <v>3</v>
      </c>
      <c r="CW20" s="137">
        <f>COUNTIFS('STUDENT PROFILE'!$B$7:$B$56,ANALYSIS!CW18,'MARK LIST'!$BP$203:$BP$252,"&gt;0")</f>
        <v>4</v>
      </c>
      <c r="CX20" s="137">
        <f>COUNTIFS('STUDENT PROFILE'!$B$7:$B$56,ANALYSIS!CX18,'MARK LIST'!$BP$203:$BP$252,"&gt;0")</f>
        <v>2</v>
      </c>
      <c r="CY20" s="137">
        <f>COUNTIFS('STUDENT PROFILE'!$B$7:$B$56,ANALYSIS!CY18,'MARK LIST'!$BP$203:$BP$252,"&gt;0")</f>
        <v>0</v>
      </c>
      <c r="CZ20" s="136">
        <f>SUM(CJ20,CK20,CL20,CM20,CN20,CO20,CP20,CQ20)</f>
        <v>15</v>
      </c>
      <c r="DA20" s="136">
        <f>SUM(CR20,CS20,CT20,CU20,CV20,CW20,CX20,CY20)</f>
        <v>35</v>
      </c>
      <c r="DB20" s="880"/>
      <c r="DC20" s="862"/>
      <c r="DD20" s="137">
        <f>COUNTIFS('STUDENT PROFILE'!$B$7:$B$56,ANALYSIS!DD18,'MARK LIST'!$BY$203:$BY$252,"&gt;0")</f>
        <v>3</v>
      </c>
      <c r="DE20" s="137">
        <f>COUNTIFS('STUDENT PROFILE'!$B$7:$B$56,ANALYSIS!DE18,'MARK LIST'!$BY$203:$BY$252,"&gt;0")</f>
        <v>3</v>
      </c>
      <c r="DF20" s="137">
        <f>COUNTIFS('STUDENT PROFILE'!$B$7:$B$56,ANALYSIS!DF18,'MARK LIST'!$BY$203:$BY$252,"&gt;0")</f>
        <v>4</v>
      </c>
      <c r="DG20" s="137">
        <f>COUNTIFS('STUDENT PROFILE'!$B$7:$B$56,ANALYSIS!DG18,'MARK LIST'!$BY$203:$BY$252,"&gt;0")</f>
        <v>0</v>
      </c>
      <c r="DH20" s="137">
        <f>COUNTIFS('STUDENT PROFILE'!$B$7:$B$56,ANALYSIS!DH18,'MARK LIST'!$BY$203:$BY$252,"&gt;0")</f>
        <v>0</v>
      </c>
      <c r="DI20" s="137">
        <f>COUNTIFS('STUDENT PROFILE'!$B$7:$B$56,ANALYSIS!DI18,'MARK LIST'!$BY$203:$BY$252,"&gt;0")</f>
        <v>3</v>
      </c>
      <c r="DJ20" s="137">
        <f>COUNTIFS('STUDENT PROFILE'!$B$7:$B$56,ANALYSIS!DJ18,'MARK LIST'!$BY$203:$BY$252,"&gt;0")</f>
        <v>2</v>
      </c>
      <c r="DK20" s="137">
        <f>COUNTIFS('STUDENT PROFILE'!$B$7:$B$56,ANALYSIS!DK18,'MARK LIST'!$BY$203:$BY$252,"&gt;0")</f>
        <v>0</v>
      </c>
      <c r="DL20" s="137">
        <f>COUNTIFS('STUDENT PROFILE'!$B$7:$B$56,ANALYSIS!DL18,'MARK LIST'!$BY$203:$BY$252,"&gt;0")</f>
        <v>4</v>
      </c>
      <c r="DM20" s="137">
        <f>COUNTIFS('STUDENT PROFILE'!$B$7:$B$56,ANALYSIS!DM18,'MARK LIST'!$BY$203:$BY$252,"&gt;0")</f>
        <v>13</v>
      </c>
      <c r="DN20" s="137">
        <f>COUNTIFS('STUDENT PROFILE'!$B$7:$B$56,ANALYSIS!DN18,'MARK LIST'!$BY$203:$BY$252,"&gt;0")</f>
        <v>9</v>
      </c>
      <c r="DO20" s="137">
        <f>COUNTIFS('STUDENT PROFILE'!$B$7:$B$56,ANALYSIS!DO18,'MARK LIST'!$BY$203:$BY$252,"&gt;0")</f>
        <v>0</v>
      </c>
      <c r="DP20" s="137">
        <f>COUNTIFS('STUDENT PROFILE'!$B$7:$B$56,ANALYSIS!DP18,'MARK LIST'!$BY$203:$BY$252,"&gt;0")</f>
        <v>3</v>
      </c>
      <c r="DQ20" s="137">
        <f>COUNTIFS('STUDENT PROFILE'!$B$7:$B$56,ANALYSIS!DQ18,'MARK LIST'!$BY$203:$BY$252,"&gt;0")</f>
        <v>4</v>
      </c>
      <c r="DR20" s="137">
        <f>COUNTIFS('STUDENT PROFILE'!$B$7:$B$56,ANALYSIS!DR18,'MARK LIST'!$BY$203:$BY$252,"&gt;0")</f>
        <v>2</v>
      </c>
      <c r="DS20" s="137">
        <f>COUNTIFS('STUDENT PROFILE'!$B$7:$B$56,ANALYSIS!DS18,'MARK LIST'!$BY$203:$BY$252,"&gt;0")</f>
        <v>0</v>
      </c>
      <c r="DT20" s="136">
        <f>SUM(DD20,DE20,DF20,DG20,DH20,DI20,DJ20,DK20)</f>
        <v>15</v>
      </c>
      <c r="DU20" s="136">
        <f>SUM(DL20,DM20,DN20,DO20,DP20,DQ20,DR20,DS20)</f>
        <v>35</v>
      </c>
      <c r="DV20" s="880"/>
      <c r="DW20" s="868"/>
      <c r="DX20" s="137">
        <f>COUNTIFS('STUDENT PROFILE'!$B$7:$B$56,ANALYSIS!DX18,'MARK LIST'!$L$203:$L$252,"&gt;0")</f>
        <v>3</v>
      </c>
      <c r="DY20" s="137">
        <f>COUNTIFS('STUDENT PROFILE'!$B$7:$B$56,ANALYSIS!DY18,'MARK LIST'!$L$203:$L$252,"&gt;0")</f>
        <v>3</v>
      </c>
      <c r="DZ20" s="137">
        <f>COUNTIFS('STUDENT PROFILE'!$B$7:$B$56,ANALYSIS!DZ18,'MARK LIST'!$L$203:$L$252,"&gt;0")</f>
        <v>4</v>
      </c>
      <c r="EA20" s="137">
        <f>COUNTIFS('STUDENT PROFILE'!$B$7:$B$56,ANALYSIS!EA18,'MARK LIST'!$L$203:$L$252,"&gt;0")</f>
        <v>0</v>
      </c>
      <c r="EB20" s="137">
        <f>COUNTIFS('STUDENT PROFILE'!$B$7:$B$56,ANALYSIS!EB18,'MARK LIST'!$L$203:$L$252,"&gt;0")</f>
        <v>0</v>
      </c>
      <c r="EC20" s="137">
        <f>COUNTIFS('STUDENT PROFILE'!$B$7:$B$56,ANALYSIS!EC18,'MARK LIST'!$L$203:$L$252,"&gt;0")</f>
        <v>2</v>
      </c>
      <c r="ED20" s="137">
        <f>COUNTIFS('STUDENT PROFILE'!$B$7:$B$56,ANALYSIS!ED18,'MARK LIST'!$L$203:$L$252,"&gt;0")</f>
        <v>2</v>
      </c>
      <c r="EE20" s="137">
        <f>COUNTIFS('STUDENT PROFILE'!$B$7:$B$56,ANALYSIS!EE18,'MARK LIST'!$L$203:$L$252,"&gt;0")</f>
        <v>0</v>
      </c>
      <c r="EF20" s="137">
        <f>COUNTIFS('STUDENT PROFILE'!$B$7:$B$56,ANALYSIS!EF18,'MARK LIST'!$L$203:$L$252,"&gt;0")</f>
        <v>2</v>
      </c>
      <c r="EG20" s="137">
        <f>COUNTIFS('STUDENT PROFILE'!$B$7:$B$56,ANALYSIS!EG18,'MARK LIST'!$L$203:$L$252,"&gt;0")</f>
        <v>11</v>
      </c>
      <c r="EH20" s="137">
        <f>COUNTIFS('STUDENT PROFILE'!$B$7:$B$56,ANALYSIS!EH18,'MARK LIST'!$L$203:$L$252,"&gt;0")</f>
        <v>9</v>
      </c>
      <c r="EI20" s="137">
        <f>COUNTIFS('STUDENT PROFILE'!$B$7:$B$56,ANALYSIS!EI18,'MARK LIST'!$L$203:$L$252,"&gt;0")</f>
        <v>0</v>
      </c>
      <c r="EJ20" s="137">
        <f>COUNTIFS('STUDENT PROFILE'!$B$7:$B$56,ANALYSIS!EJ18,'MARK LIST'!$L$203:$L$252,"&gt;0")</f>
        <v>3</v>
      </c>
      <c r="EK20" s="137">
        <f>COUNTIFS('STUDENT PROFILE'!$B$7:$B$56,ANALYSIS!EK18,'MARK LIST'!$L$203:$L$252,"&gt;0")</f>
        <v>4</v>
      </c>
      <c r="EL20" s="137">
        <f>COUNTIFS('STUDENT PROFILE'!$B$7:$B$56,ANALYSIS!EL18,'MARK LIST'!$L$203:$L$252,"&gt;0")</f>
        <v>2</v>
      </c>
      <c r="EM20" s="137">
        <f>COUNTIFS('STUDENT PROFILE'!$B$7:$B$56,ANALYSIS!EM18,'MARK LIST'!$L$203:$L$252,"&gt;0")</f>
        <v>0</v>
      </c>
      <c r="EN20" s="136">
        <f>SUM(DX20,DY20,DZ20,EA20,EB20,EC20,ED20,EE20)</f>
        <v>14</v>
      </c>
      <c r="EO20" s="136">
        <f>SUM(EF20,EG20,EH20,EI20,EJ20,EK20,EL20,EM20)</f>
        <v>31</v>
      </c>
      <c r="EP20" s="880"/>
      <c r="EQ20" s="862"/>
    </row>
    <row r="21" spans="1:147" ht="21.95" customHeight="1">
      <c r="A21" s="895"/>
      <c r="B21" s="895"/>
      <c r="C21" s="895"/>
      <c r="D21" s="895"/>
      <c r="E21" s="895"/>
      <c r="F21" s="875"/>
      <c r="G21" s="104" t="s">
        <v>178</v>
      </c>
      <c r="H21" s="137">
        <f>COUNTIFS('STUDENT PROFILE'!$B$7:$B$56,ANALYSIS!H18,'MARK LIST'!$L$203:$L$252,"&gt;=330")</f>
        <v>0</v>
      </c>
      <c r="I21" s="137">
        <f>COUNTIFS('STUDENT PROFILE'!$B$7:$B$56,ANALYSIS!I18,'MARK LIST'!$L$203:$L$252,"&gt;=33")</f>
        <v>3</v>
      </c>
      <c r="J21" s="137">
        <f>COUNTIFS('STUDENT PROFILE'!$B$7:$B$56,ANALYSIS!J18,'MARK LIST'!$L$203:$L$252,"&gt;=33")</f>
        <v>3</v>
      </c>
      <c r="K21" s="137">
        <f>COUNTIFS('STUDENT PROFILE'!$B$7:$B$56,ANALYSIS!K18,'MARK LIST'!$L$203:$L$252,"&gt;=33")</f>
        <v>0</v>
      </c>
      <c r="L21" s="137">
        <f>COUNTIFS('STUDENT PROFILE'!$B$7:$B$56,ANALYSIS!L18,'MARK LIST'!$L$203:$L$252,"&gt;=33")</f>
        <v>0</v>
      </c>
      <c r="M21" s="137">
        <f>COUNTIFS('STUDENT PROFILE'!$B$7:$B$56,ANALYSIS!M18,'MARK LIST'!$L$203:$L$252,"&gt;=33")</f>
        <v>2</v>
      </c>
      <c r="N21" s="137">
        <f>COUNTIFS('STUDENT PROFILE'!$B$7:$B$56,ANALYSIS!N18,'MARK LIST'!$L$203:$L$252,"&gt;=33")</f>
        <v>1</v>
      </c>
      <c r="O21" s="137">
        <f>COUNTIFS('STUDENT PROFILE'!$B$7:$B$56,ANALYSIS!O18,'MARK LIST'!$L$203:$L$252,"&gt;=33")</f>
        <v>0</v>
      </c>
      <c r="P21" s="137">
        <f>COUNTIFS('STUDENT PROFILE'!$B$7:$B$56,ANALYSIS!P18,'MARK LIST'!$L$203:$L$252,"&gt;33")</f>
        <v>1</v>
      </c>
      <c r="Q21" s="137">
        <f>COUNTIFS('STUDENT PROFILE'!$B$7:$B$56,ANALYSIS!Q18,'MARK LIST'!$L$203:$L$252,"&gt;33")</f>
        <v>7</v>
      </c>
      <c r="R21" s="137">
        <f>COUNTIFS('STUDENT PROFILE'!$B$7:$B$56,ANALYSIS!R18,'MARK LIST'!$L$203:$L$252,"&gt;=33")</f>
        <v>5</v>
      </c>
      <c r="S21" s="137">
        <f>COUNTIFS('STUDENT PROFILE'!$B$7:$B$56,ANALYSIS!S18,'MARK LIST'!$L$203:$L$252,"&gt;=33")</f>
        <v>0</v>
      </c>
      <c r="T21" s="137">
        <f>COUNTIFS('STUDENT PROFILE'!$B$7:$B$56,ANALYSIS!T18,'MARK LIST'!$L$203:$L$252,"&gt;=33")</f>
        <v>1</v>
      </c>
      <c r="U21" s="137">
        <f>COUNTIFS('STUDENT PROFILE'!$B$7:$B$56,ANALYSIS!U18,'MARK LIST'!$L$203:$L$252,"&gt;=33")</f>
        <v>3</v>
      </c>
      <c r="V21" s="137">
        <f>COUNTIFS('STUDENT PROFILE'!$B$7:$B$56,ANALYSIS!V18,'MARK LIST'!$L$203:$L$252,"&gt;=33")</f>
        <v>1</v>
      </c>
      <c r="W21" s="137">
        <f>COUNTIFS('STUDENT PROFILE'!$B$7:$B$56,ANALYSIS!W18,'MARK LIST'!$L$203:$L$252,"&gt;=33")</f>
        <v>0</v>
      </c>
      <c r="X21" s="136">
        <f>SUM(H21,I21,J21,K21,L21,M21,N21,O21)</f>
        <v>9</v>
      </c>
      <c r="Y21" s="136">
        <f>SUM(P21,Q21,R21,S21,T21,U21,V21,W21)</f>
        <v>18</v>
      </c>
      <c r="Z21" s="880"/>
      <c r="AA21" s="868"/>
      <c r="AB21" s="137">
        <f>COUNTIFS('STUDENT PROFILE'!$B$7:$B$56,ANALYSIS!AB18,'MARK LIST'!$L$203:$L$252,"&gt;=330")</f>
        <v>0</v>
      </c>
      <c r="AC21" s="137">
        <f>COUNTIFS('STUDENT PROFILE'!$B$7:$B$56,ANALYSIS!AC18,'MARK LIST'!$L$203:$L$252,"&gt;=33")</f>
        <v>3</v>
      </c>
      <c r="AD21" s="137">
        <f>COUNTIFS('STUDENT PROFILE'!$B$7:$B$56,ANALYSIS!AD18,'MARK LIST'!$L$203:$L$252,"&gt;=33")</f>
        <v>3</v>
      </c>
      <c r="AE21" s="137">
        <f>COUNTIFS('STUDENT PROFILE'!$B$7:$B$56,ANALYSIS!AE18,'MARK LIST'!$Z$203:$Z$252,"&gt;=33")</f>
        <v>0</v>
      </c>
      <c r="AF21" s="137">
        <f>COUNTIFS('STUDENT PROFILE'!$B$7:$B$56,ANALYSIS!AF18,'MARK LIST'!$Z$203:$Z$252,"&gt;=33")</f>
        <v>0</v>
      </c>
      <c r="AG21" s="137">
        <f>COUNTIFS('STUDENT PROFILE'!$B$7:$B$56,ANALYSIS!AG18,'MARK LIST'!$Z$203:$Z$252,"&gt;=33")</f>
        <v>2</v>
      </c>
      <c r="AH21" s="137">
        <f>COUNTIFS('STUDENT PROFILE'!$B$7:$B$56,ANALYSIS!AH18,'MARK LIST'!$Z$203:$Z$252,"&gt;=33")</f>
        <v>2</v>
      </c>
      <c r="AI21" s="137">
        <f>COUNTIFS('STUDENT PROFILE'!$B$7:$B$56,ANALYSIS!AI18,'MARK LIST'!$Z$203:$Z$252,"&gt;=33")</f>
        <v>0</v>
      </c>
      <c r="AJ21" s="137">
        <f>COUNTIFS('STUDENT PROFILE'!$B$7:$B$56,ANALYSIS!AJ18,'MARK LIST'!$Z$203:$Z$252,"&gt;33")</f>
        <v>1</v>
      </c>
      <c r="AK21" s="137">
        <f>COUNTIFS('STUDENT PROFILE'!$B$7:$B$56,ANALYSIS!AK18,'MARK LIST'!$Z$203:$Z$252,"&gt;33")</f>
        <v>11</v>
      </c>
      <c r="AL21" s="137">
        <f>COUNTIFS('STUDENT PROFILE'!$B$7:$B$56,ANALYSIS!AL18,'MARK LIST'!$Z$203:$Z$252,"&gt;=33")</f>
        <v>5</v>
      </c>
      <c r="AM21" s="137">
        <f>COUNTIFS('STUDENT PROFILE'!$B$7:$B$56,ANALYSIS!AM18,'MARK LIST'!$Z$203:$Z$252,"&gt;=33")</f>
        <v>0</v>
      </c>
      <c r="AN21" s="137">
        <f>COUNTIFS('STUDENT PROFILE'!$B$7:$B$56,ANALYSIS!AN18,'MARK LIST'!$Z$203:$Z$252,"&gt;=33")</f>
        <v>1</v>
      </c>
      <c r="AO21" s="137">
        <f>COUNTIFS('STUDENT PROFILE'!$B$7:$B$56,ANALYSIS!AO18,'MARK LIST'!$Z$203:$Z$252,"&gt;=33")</f>
        <v>3</v>
      </c>
      <c r="AP21" s="137">
        <f>COUNTIFS('STUDENT PROFILE'!$B$7:$B$56,ANALYSIS!AP18,'MARK LIST'!$Z$203:$Z$252,"&gt;=33")</f>
        <v>1</v>
      </c>
      <c r="AQ21" s="137">
        <f>COUNTIFS('STUDENT PROFILE'!$B$7:$B$56,ANALYSIS!AQ18,'MARK LIST'!$Z$203:$Z$252,"&gt;=33")</f>
        <v>0</v>
      </c>
      <c r="AR21" s="136">
        <f>SUM(AB21,AC21,AD21,AE21,AF21,AG21,AH21,AI21)</f>
        <v>10</v>
      </c>
      <c r="AS21" s="136">
        <f>SUM(AJ21,AK21,AL21,AM21,AN21,AO21,AP21,AQ21)</f>
        <v>22</v>
      </c>
      <c r="AT21" s="881"/>
      <c r="AU21" s="878"/>
      <c r="AV21" s="137">
        <f>COUNTIFS('STUDENT PROFILE'!$B$7:$B$56,ANALYSIS!AV18,'MARK LIST'!$AI$203:$AI$252,"&gt;=33")</f>
        <v>3</v>
      </c>
      <c r="AW21" s="137">
        <f>COUNTIFS('STUDENT PROFILE'!$B$7:$B$56,ANALYSIS!AW18,'MARK LIST'!$AI$203:$AI$252,"&gt;=33")</f>
        <v>3</v>
      </c>
      <c r="AX21" s="137">
        <f>COUNTIFS('STUDENT PROFILE'!$B$7:$B$56,ANALYSIS!AX18,'MARK LIST'!$AI$203:$AI$252,"&gt;=33")</f>
        <v>3</v>
      </c>
      <c r="AY21" s="137">
        <f>COUNTIFS('STUDENT PROFILE'!$B$7:$B$56,ANALYSIS!AY18,'MARK LIST'!$AI$203:$AI$252,"&gt;=33")</f>
        <v>0</v>
      </c>
      <c r="AZ21" s="137">
        <f>COUNTIFS('STUDENT PROFILE'!$B$7:$B$56,ANALYSIS!AZ18,'MARK LIST'!$AI$203:$AI$252,"&gt;=33")</f>
        <v>0</v>
      </c>
      <c r="BA21" s="137">
        <f>COUNTIFS('STUDENT PROFILE'!$B$7:$B$56,ANALYSIS!BA18,'MARK LIST'!$AI$203:$AI$252,"&gt;=33")</f>
        <v>2</v>
      </c>
      <c r="BB21" s="137">
        <f>COUNTIFS('STUDENT PROFILE'!$B$7:$B$56,ANALYSIS!BB18,'MARK LIST'!$AI$203:$AI$252,"&gt;=33")</f>
        <v>2</v>
      </c>
      <c r="BC21" s="137">
        <f>COUNTIFS('STUDENT PROFILE'!$B$7:$B$56,ANALYSIS!BC18,'MARK LIST'!$AI$203:$AI$252,"&gt;=33")</f>
        <v>0</v>
      </c>
      <c r="BD21" s="137">
        <f>COUNTIFS('STUDENT PROFILE'!$B$7:$B$56,ANALYSIS!BD18,'MARK LIST'!$AI$203:$AI$252,"&gt;33")</f>
        <v>1</v>
      </c>
      <c r="BE21" s="137">
        <f>COUNTIFS('STUDENT PROFILE'!$B$7:$B$56,ANALYSIS!BE18,'MARK LIST'!$AI$203:$AI$252,"&gt;33")</f>
        <v>11</v>
      </c>
      <c r="BF21" s="137">
        <f>COUNTIFS('STUDENT PROFILE'!$B$7:$B$56,ANALYSIS!BF18,'MARK LIST'!$AI$203:$AI$252,"&gt;=33")</f>
        <v>5</v>
      </c>
      <c r="BG21" s="137">
        <f>COUNTIFS('STUDENT PROFILE'!$B$7:$B$56,ANALYSIS!BG18,'MARK LIST'!$AI$203:$AI$252,"&gt;=33")</f>
        <v>0</v>
      </c>
      <c r="BH21" s="137">
        <f>COUNTIFS('STUDENT PROFILE'!$B$7:$B$56,ANALYSIS!BH18,'MARK LIST'!$AI$203:$AI$252,"&gt;=33")</f>
        <v>1</v>
      </c>
      <c r="BI21" s="137">
        <f>COUNTIFS('STUDENT PROFILE'!$B$7:$B$56,ANALYSIS!BI18,'MARK LIST'!$AI$203:$AI$252,"&gt;=33")</f>
        <v>3</v>
      </c>
      <c r="BJ21" s="137">
        <f>COUNTIFS('STUDENT PROFILE'!$B$7:$B$56,ANALYSIS!BJ18,'MARK LIST'!$AI$203:$AI$252,"&gt;=33")</f>
        <v>1</v>
      </c>
      <c r="BK21" s="137">
        <f>COUNTIFS('STUDENT PROFILE'!$B$7:$B$56,ANALYSIS!BK18,'MARK LIST'!$AI$203:$AI$252,"&gt;=33")</f>
        <v>0</v>
      </c>
      <c r="BL21" s="136">
        <f>SUM(AV21,AW21,AX21,AY21,AZ21,BA21,BB21,BC21)</f>
        <v>13</v>
      </c>
      <c r="BM21" s="136">
        <f>SUM(BD21,BE21,BF21,BG21,BH21,BI21,BJ21,BK21)</f>
        <v>22</v>
      </c>
      <c r="BN21" s="880"/>
      <c r="BO21" s="867"/>
      <c r="BP21" s="137">
        <f>COUNTIFS('STUDENT PROFILE'!$B$7:$B$56,ANALYSIS!BP18,'MARK LIST'!$BB$203:$BB$252,"&gt;=330")</f>
        <v>0</v>
      </c>
      <c r="BQ21" s="137">
        <f>COUNTIFS('STUDENT PROFILE'!$B$7:$B$56,ANALYSIS!BQ18,'MARK LIST'!$BB$203:$BB$252,"&gt;=33")</f>
        <v>3</v>
      </c>
      <c r="BR21" s="137">
        <f>COUNTIFS('STUDENT PROFILE'!$B$7:$B$56,ANALYSIS!BR18,'MARK LIST'!$BB$203:$BB$252,"&gt;=33")</f>
        <v>3</v>
      </c>
      <c r="BS21" s="137">
        <f>COUNTIFS('STUDENT PROFILE'!$B$7:$B$56,ANALYSIS!BS18,'MARK LIST'!$BB$203:$BB$252,"&gt;=33")</f>
        <v>0</v>
      </c>
      <c r="BT21" s="137">
        <f>COUNTIFS('STUDENT PROFILE'!$B$7:$B$56,ANALYSIS!BT18,'MARK LIST'!$BB$203:$BB$252,"&gt;=33")</f>
        <v>0</v>
      </c>
      <c r="BU21" s="137">
        <f>COUNTIFS('STUDENT PROFILE'!$B$7:$B$56,ANALYSIS!BU18,'MARK LIST'!$BB$203:$BB$252,"&gt;=33")</f>
        <v>2</v>
      </c>
      <c r="BV21" s="137">
        <f>COUNTIFS('STUDENT PROFILE'!$B$7:$B$56,ANALYSIS!BV18,'MARK LIST'!$BB$203:$BB$252,"&gt;=33")</f>
        <v>2</v>
      </c>
      <c r="BW21" s="137">
        <f>COUNTIFS('STUDENT PROFILE'!$B$7:$B$56,ANALYSIS!BW18,'MARK LIST'!$BB$203:$BB$252,"&gt;=33")</f>
        <v>0</v>
      </c>
      <c r="BX21" s="137">
        <f>COUNTIFS('STUDENT PROFILE'!$B$7:$B$56,ANALYSIS!BX18,'MARK LIST'!$BB$203:$BB$252,"&gt;33")</f>
        <v>1</v>
      </c>
      <c r="BY21" s="137">
        <f>COUNTIFS('STUDENT PROFILE'!$B$7:$B$56,ANALYSIS!BY18,'MARK LIST'!$BB$203:$BB$252,"&gt;33")</f>
        <v>11</v>
      </c>
      <c r="BZ21" s="137">
        <f>COUNTIFS('STUDENT PROFILE'!$B$7:$B$56,ANALYSIS!BZ18,'MARK LIST'!$BB$203:$BB$252,"&gt;=33")</f>
        <v>5</v>
      </c>
      <c r="CA21" s="137">
        <f>COUNTIFS('STUDENT PROFILE'!$B$7:$B$56,ANALYSIS!CA18,'MARK LIST'!$BB$203:$BB$252,"&gt;=33")</f>
        <v>0</v>
      </c>
      <c r="CB21" s="137">
        <f>COUNTIFS('STUDENT PROFILE'!$B$7:$B$56,ANALYSIS!CB18,'MARK LIST'!$BB$203:$BB$252,"&gt;=33")</f>
        <v>1</v>
      </c>
      <c r="CC21" s="137">
        <f>COUNTIFS('STUDENT PROFILE'!$B$7:$B$56,ANALYSIS!CC18,'MARK LIST'!$BB$203:$BB$252,"&gt;=33")</f>
        <v>3</v>
      </c>
      <c r="CD21" s="137">
        <f>COUNTIFS('STUDENT PROFILE'!$B$7:$B$56,ANALYSIS!CD18,'MARK LIST'!$BB$203:$BB$252,"&gt;=33")</f>
        <v>1</v>
      </c>
      <c r="CE21" s="137">
        <f>COUNTIFS('STUDENT PROFILE'!$B$7:$B$56,ANALYSIS!CE18,'MARK LIST'!$BB$203:$BB$252,"&gt;=33")</f>
        <v>0</v>
      </c>
      <c r="CF21" s="136">
        <f>SUM(BP21,BQ21,BR21,BS21,BT21,BU21,BV21,BW21)</f>
        <v>10</v>
      </c>
      <c r="CG21" s="136">
        <f>SUM(BX21,BY21,BZ21,CA21,CB21,CC21,CD21,CE21)</f>
        <v>22</v>
      </c>
      <c r="CH21" s="880"/>
      <c r="CI21" s="871"/>
      <c r="CJ21" s="137">
        <f>COUNTIFS('STUDENT PROFILE'!$B$7:$B$56,ANALYSIS!CJ18,'MARK LIST'!$BP$203:$BP$252,"&gt;=330")</f>
        <v>0</v>
      </c>
      <c r="CK21" s="137">
        <f>COUNTIFS('STUDENT PROFILE'!$B$7:$B$56,ANALYSIS!CK18,'MARK LIST'!$BP$203:$BP$252,"&gt;=33")</f>
        <v>3</v>
      </c>
      <c r="CL21" s="137">
        <f>COUNTIFS('STUDENT PROFILE'!$B$7:$B$56,ANALYSIS!CL18,'MARK LIST'!$BP$203:$BP$252,"&gt;=33")</f>
        <v>3</v>
      </c>
      <c r="CM21" s="137">
        <f>COUNTIFS('STUDENT PROFILE'!$B$7:$B$56,ANALYSIS!CM18,'MARK LIST'!$BP$203:$BP$252,"&gt;=33")</f>
        <v>0</v>
      </c>
      <c r="CN21" s="137">
        <f>COUNTIFS('STUDENT PROFILE'!$B$7:$B$56,ANALYSIS!CN18,'MARK LIST'!$BP$203:$BP$252,"&gt;=33")</f>
        <v>0</v>
      </c>
      <c r="CO21" s="137">
        <f>COUNTIFS('STUDENT PROFILE'!$B$7:$B$56,ANALYSIS!CO18,'MARK LIST'!$BP$203:$BP$252,"&gt;=33")</f>
        <v>2</v>
      </c>
      <c r="CP21" s="137">
        <f>COUNTIFS('STUDENT PROFILE'!$B$7:$B$56,ANALYSIS!CP18,'MARK LIST'!$BP$203:$BP$252,"&gt;=33")</f>
        <v>2</v>
      </c>
      <c r="CQ21" s="137">
        <f>COUNTIFS('STUDENT PROFILE'!$B$7:$B$56,ANALYSIS!CQ18,'MARK LIST'!$BP$203:$BP$252,"&gt;=33")</f>
        <v>0</v>
      </c>
      <c r="CR21" s="137">
        <f>COUNTIFS('STUDENT PROFILE'!$B$7:$B$56,ANALYSIS!CR18,'MARK LIST'!$BP$203:$BP$252,"&gt;33")</f>
        <v>1</v>
      </c>
      <c r="CS21" s="137">
        <f>COUNTIFS('STUDENT PROFILE'!$B$7:$B$56,ANALYSIS!CS18,'MARK LIST'!$BP$203:$BP$252,"&gt;33")</f>
        <v>11</v>
      </c>
      <c r="CT21" s="137">
        <f>COUNTIFS('STUDENT PROFILE'!$B$7:$B$56,ANALYSIS!CT18,'MARK LIST'!$BP$203:$BP$252,"&gt;=33")</f>
        <v>5</v>
      </c>
      <c r="CU21" s="137">
        <f>COUNTIFS('STUDENT PROFILE'!$B$7:$B$56,ANALYSIS!CU18,'MARK LIST'!$BP$203:$BP$252,"&gt;=33")</f>
        <v>0</v>
      </c>
      <c r="CV21" s="137">
        <f>COUNTIFS('STUDENT PROFILE'!$B$7:$B$56,ANALYSIS!CV18,'MARK LIST'!$BP$203:$BP$252,"&gt;=33")</f>
        <v>1</v>
      </c>
      <c r="CW21" s="137">
        <f>COUNTIFS('STUDENT PROFILE'!$B$7:$B$56,ANALYSIS!CW18,'MARK LIST'!$BP$203:$BP$252,"&gt;=33")</f>
        <v>3</v>
      </c>
      <c r="CX21" s="137">
        <f>COUNTIFS('STUDENT PROFILE'!$B$7:$B$56,ANALYSIS!CX18,'MARK LIST'!$BP$203:$BP$252,"&gt;=33")</f>
        <v>1</v>
      </c>
      <c r="CY21" s="137">
        <f>COUNTIFS('STUDENT PROFILE'!$B$7:$B$56,ANALYSIS!CY18,'MARK LIST'!$BP$203:$BP$252,"&gt;=33")</f>
        <v>0</v>
      </c>
      <c r="CZ21" s="136">
        <f>SUM(CJ21,CK21,CL21,CM21,CN21,CO21,CP21,CQ21)</f>
        <v>10</v>
      </c>
      <c r="DA21" s="136">
        <f>SUM(CR21,CS21,CT21,CU21,CV21,CW21,CX21,CY21)</f>
        <v>22</v>
      </c>
      <c r="DB21" s="880"/>
      <c r="DC21" s="862"/>
      <c r="DD21" s="137">
        <f>COUNTIFS('STUDENT PROFILE'!$B$7:$B$56,ANALYSIS!DD18,'MARK LIST'!$BY$203:$BY$252,"&gt;=330")</f>
        <v>0</v>
      </c>
      <c r="DE21" s="137">
        <f>COUNTIFS('STUDENT PROFILE'!$B$7:$B$56,ANALYSIS!DE18,'MARK LIST'!$BY$203:$BY$252,"&gt;=33")</f>
        <v>3</v>
      </c>
      <c r="DF21" s="137">
        <f>COUNTIFS('STUDENT PROFILE'!$B$7:$B$56,ANALYSIS!DF18,'MARK LIST'!$BY$203:$BY$252,"&gt;=33")</f>
        <v>3</v>
      </c>
      <c r="DG21" s="137">
        <f>COUNTIFS('STUDENT PROFILE'!$B$7:$B$56,ANALYSIS!DG18,'MARK LIST'!$BY$203:$BY$252,"&gt;=33")</f>
        <v>0</v>
      </c>
      <c r="DH21" s="137">
        <f>COUNTIFS('STUDENT PROFILE'!$B$7:$B$56,ANALYSIS!DH18,'MARK LIST'!$BY$203:$BY$252,"&gt;=33")</f>
        <v>0</v>
      </c>
      <c r="DI21" s="137">
        <f>COUNTIFS('STUDENT PROFILE'!$B$7:$B$56,ANALYSIS!DI18,'MARK LIST'!$BY$203:$BY$252,"&gt;=33")</f>
        <v>2</v>
      </c>
      <c r="DJ21" s="137">
        <f>COUNTIFS('STUDENT PROFILE'!$B$7:$B$56,ANALYSIS!DJ18,'MARK LIST'!$BY$203:$BY$252,"&gt;=33")</f>
        <v>2</v>
      </c>
      <c r="DK21" s="137">
        <f>COUNTIFS('STUDENT PROFILE'!$B$7:$B$56,ANALYSIS!DK18,'MARK LIST'!$BY$203:$BY$252,"&gt;=33")</f>
        <v>0</v>
      </c>
      <c r="DL21" s="137">
        <f>COUNTIFS('STUDENT PROFILE'!$B$7:$B$56,ANALYSIS!DL18,'MARK LIST'!$BY$203:$BY$252,"&gt;33")</f>
        <v>1</v>
      </c>
      <c r="DM21" s="137">
        <f>COUNTIFS('STUDENT PROFILE'!$B$7:$B$56,ANALYSIS!DM18,'MARK LIST'!$BY$203:$BY$252,"&gt;33")</f>
        <v>11</v>
      </c>
      <c r="DN21" s="137">
        <f>COUNTIFS('STUDENT PROFILE'!$B$7:$B$56,ANALYSIS!DN18,'MARK LIST'!$BY$203:$BY$252,"&gt;=33")</f>
        <v>5</v>
      </c>
      <c r="DO21" s="137">
        <f>COUNTIFS('STUDENT PROFILE'!$B$7:$B$56,ANALYSIS!DO18,'MARK LIST'!$BY$203:$BY$252,"&gt;=33")</f>
        <v>0</v>
      </c>
      <c r="DP21" s="137">
        <f>COUNTIFS('STUDENT PROFILE'!$B$7:$B$56,ANALYSIS!DP18,'MARK LIST'!$BY$203:$BY$252,"&gt;=33")</f>
        <v>1</v>
      </c>
      <c r="DQ21" s="137">
        <f>COUNTIFS('STUDENT PROFILE'!$B$7:$B$56,ANALYSIS!DQ18,'MARK LIST'!$BY$203:$BY$252,"&gt;=33")</f>
        <v>3</v>
      </c>
      <c r="DR21" s="137">
        <f>COUNTIFS('STUDENT PROFILE'!$B$7:$B$56,ANALYSIS!DR18,'MARK LIST'!$BY$203:$BY$252,"&gt;=33")</f>
        <v>1</v>
      </c>
      <c r="DS21" s="137">
        <f>COUNTIFS('STUDENT PROFILE'!$B$7:$B$56,ANALYSIS!DS18,'MARK LIST'!$BY$203:$BY$252,"&gt;=33")</f>
        <v>0</v>
      </c>
      <c r="DT21" s="136">
        <f>SUM(DD21,DE21,DF21,DG21,DH21,DI21,DJ21,DK21)</f>
        <v>10</v>
      </c>
      <c r="DU21" s="136">
        <f>SUM(DL21,DM21,DN21,DO21,DP21,DQ21,DR21,DS21)</f>
        <v>22</v>
      </c>
      <c r="DV21" s="880"/>
      <c r="DW21" s="868"/>
      <c r="DX21" s="137">
        <f>COUNTIFS('STUDENT PROFILE'!$B$7:$B$56,ANALYSIS!DX18,'MARK LIST'!$L$203:$L$252,"&gt;=330")</f>
        <v>0</v>
      </c>
      <c r="DY21" s="137">
        <f>COUNTIFS('STUDENT PROFILE'!$B$7:$B$56,ANALYSIS!DY18,'MARK LIST'!$L$203:$L$252,"&gt;=33")</f>
        <v>3</v>
      </c>
      <c r="DZ21" s="137">
        <f>COUNTIFS('STUDENT PROFILE'!$B$7:$B$56,ANALYSIS!DZ18,'MARK LIST'!$L$203:$L$252,"&gt;=33")</f>
        <v>3</v>
      </c>
      <c r="EA21" s="137">
        <f>COUNTIFS('STUDENT PROFILE'!$B$7:$B$56,ANALYSIS!EA18,'MARK LIST'!$L$203:$L$252,"&gt;=33")</f>
        <v>0</v>
      </c>
      <c r="EB21" s="137">
        <f>COUNTIFS('STUDENT PROFILE'!$B$7:$B$56,ANALYSIS!EB18,'MARK LIST'!$L$203:$L$252,"&gt;=33")</f>
        <v>0</v>
      </c>
      <c r="EC21" s="137">
        <f>COUNTIFS('STUDENT PROFILE'!$B$7:$B$56,ANALYSIS!EC18,'MARK LIST'!$L$203:$L$252,"&gt;=33")</f>
        <v>2</v>
      </c>
      <c r="ED21" s="137">
        <f>COUNTIFS('STUDENT PROFILE'!$B$7:$B$56,ANALYSIS!ED18,'MARK LIST'!$L$203:$L$252,"&gt;=33")</f>
        <v>1</v>
      </c>
      <c r="EE21" s="137">
        <f>COUNTIFS('STUDENT PROFILE'!$B$7:$B$56,ANALYSIS!EE18,'MARK LIST'!$L$203:$L$252,"&gt;=33")</f>
        <v>0</v>
      </c>
      <c r="EF21" s="137">
        <f>COUNTIFS('STUDENT PROFILE'!$B$7:$B$56,ANALYSIS!EF18,'MARK LIST'!$L$203:$L$252,"&gt;33")</f>
        <v>1</v>
      </c>
      <c r="EG21" s="137">
        <f>COUNTIFS('STUDENT PROFILE'!$B$7:$B$56,ANALYSIS!EG18,'MARK LIST'!$L$203:$L$252,"&gt;33")</f>
        <v>7</v>
      </c>
      <c r="EH21" s="137">
        <f>COUNTIFS('STUDENT PROFILE'!$B$7:$B$56,ANALYSIS!EH18,'MARK LIST'!$L$203:$L$252,"&gt;=33")</f>
        <v>5</v>
      </c>
      <c r="EI21" s="137">
        <f>COUNTIFS('STUDENT PROFILE'!$B$7:$B$56,ANALYSIS!EI18,'MARK LIST'!$L$203:$L$252,"&gt;=33")</f>
        <v>0</v>
      </c>
      <c r="EJ21" s="137">
        <f>COUNTIFS('STUDENT PROFILE'!$B$7:$B$56,ANALYSIS!EJ18,'MARK LIST'!$L$203:$L$252,"&gt;=33")</f>
        <v>1</v>
      </c>
      <c r="EK21" s="137">
        <f>COUNTIFS('STUDENT PROFILE'!$B$7:$B$56,ANALYSIS!EK18,'MARK LIST'!$L$203:$L$252,"&gt;=33")</f>
        <v>3</v>
      </c>
      <c r="EL21" s="137">
        <f>COUNTIFS('STUDENT PROFILE'!$B$7:$B$56,ANALYSIS!EL18,'MARK LIST'!$L$203:$L$252,"&gt;=33")</f>
        <v>1</v>
      </c>
      <c r="EM21" s="137">
        <f>COUNTIFS('STUDENT PROFILE'!$B$7:$B$56,ANALYSIS!EM18,'MARK LIST'!$L$203:$L$252,"&gt;=33")</f>
        <v>0</v>
      </c>
      <c r="EN21" s="136">
        <f>SUM(DX21,DY21,DZ21,EA21,EB21,EC21,ED21,EE21)</f>
        <v>9</v>
      </c>
      <c r="EO21" s="136">
        <f>SUM(EF21,EG21,EH21,EI21,EJ21,EK21,EL21,EM21)</f>
        <v>18</v>
      </c>
      <c r="EP21" s="880"/>
      <c r="EQ21" s="862"/>
    </row>
    <row r="22" spans="1:147" ht="21.95" customHeight="1">
      <c r="A22" s="895"/>
      <c r="B22" s="895"/>
      <c r="C22" s="895"/>
      <c r="D22" s="895"/>
      <c r="E22" s="895"/>
      <c r="F22" s="875" t="str">
        <f>HOME!B19</f>
        <v>SCIENCE</v>
      </c>
      <c r="G22" s="104" t="s">
        <v>921</v>
      </c>
      <c r="H22" s="98" t="s">
        <v>29</v>
      </c>
      <c r="I22" s="98" t="s">
        <v>30</v>
      </c>
      <c r="J22" s="98" t="s">
        <v>31</v>
      </c>
      <c r="K22" s="98" t="s">
        <v>11</v>
      </c>
      <c r="L22" s="98" t="s">
        <v>42</v>
      </c>
      <c r="M22" s="98" t="s">
        <v>105</v>
      </c>
      <c r="N22" s="98" t="s">
        <v>46</v>
      </c>
      <c r="O22" s="98" t="s">
        <v>106</v>
      </c>
      <c r="P22" s="98" t="s">
        <v>107</v>
      </c>
      <c r="Q22" s="98" t="s">
        <v>108</v>
      </c>
      <c r="R22" s="98" t="s">
        <v>109</v>
      </c>
      <c r="S22" s="98" t="s">
        <v>51</v>
      </c>
      <c r="T22" s="98" t="s">
        <v>44</v>
      </c>
      <c r="U22" s="98" t="s">
        <v>110</v>
      </c>
      <c r="V22" s="98" t="s">
        <v>111</v>
      </c>
      <c r="W22" s="98" t="s">
        <v>112</v>
      </c>
      <c r="X22" s="98"/>
      <c r="Y22" s="98"/>
      <c r="Z22" s="98"/>
      <c r="AA22" s="868"/>
      <c r="AB22" s="98" t="s">
        <v>29</v>
      </c>
      <c r="AC22" s="98" t="s">
        <v>30</v>
      </c>
      <c r="AD22" s="98" t="s">
        <v>31</v>
      </c>
      <c r="AE22" s="98" t="s">
        <v>11</v>
      </c>
      <c r="AF22" s="98" t="s">
        <v>42</v>
      </c>
      <c r="AG22" s="98" t="s">
        <v>105</v>
      </c>
      <c r="AH22" s="98" t="s">
        <v>46</v>
      </c>
      <c r="AI22" s="98" t="s">
        <v>106</v>
      </c>
      <c r="AJ22" s="98" t="s">
        <v>107</v>
      </c>
      <c r="AK22" s="98" t="s">
        <v>108</v>
      </c>
      <c r="AL22" s="98" t="s">
        <v>109</v>
      </c>
      <c r="AM22" s="98" t="s">
        <v>51</v>
      </c>
      <c r="AN22" s="98" t="s">
        <v>44</v>
      </c>
      <c r="AO22" s="98" t="s">
        <v>110</v>
      </c>
      <c r="AP22" s="98" t="s">
        <v>111</v>
      </c>
      <c r="AQ22" s="98" t="s">
        <v>112</v>
      </c>
      <c r="AR22" s="98"/>
      <c r="AS22" s="98"/>
      <c r="AT22" s="141"/>
      <c r="AU22" s="878"/>
      <c r="AV22" s="98" t="s">
        <v>29</v>
      </c>
      <c r="AW22" s="98" t="s">
        <v>30</v>
      </c>
      <c r="AX22" s="98" t="s">
        <v>31</v>
      </c>
      <c r="AY22" s="98" t="s">
        <v>11</v>
      </c>
      <c r="AZ22" s="98" t="s">
        <v>42</v>
      </c>
      <c r="BA22" s="98" t="s">
        <v>105</v>
      </c>
      <c r="BB22" s="98" t="s">
        <v>46</v>
      </c>
      <c r="BC22" s="98" t="s">
        <v>106</v>
      </c>
      <c r="BD22" s="98" t="s">
        <v>107</v>
      </c>
      <c r="BE22" s="98" t="s">
        <v>108</v>
      </c>
      <c r="BF22" s="98" t="s">
        <v>109</v>
      </c>
      <c r="BG22" s="98" t="s">
        <v>51</v>
      </c>
      <c r="BH22" s="98" t="s">
        <v>44</v>
      </c>
      <c r="BI22" s="98" t="s">
        <v>110</v>
      </c>
      <c r="BJ22" s="98" t="s">
        <v>111</v>
      </c>
      <c r="BK22" s="98" t="s">
        <v>112</v>
      </c>
      <c r="BL22" s="98"/>
      <c r="BM22" s="98"/>
      <c r="BN22" s="98"/>
      <c r="BO22" s="867"/>
      <c r="BP22" s="98" t="s">
        <v>29</v>
      </c>
      <c r="BQ22" s="98" t="s">
        <v>30</v>
      </c>
      <c r="BR22" s="98" t="s">
        <v>31</v>
      </c>
      <c r="BS22" s="98" t="s">
        <v>11</v>
      </c>
      <c r="BT22" s="98" t="s">
        <v>42</v>
      </c>
      <c r="BU22" s="98" t="s">
        <v>105</v>
      </c>
      <c r="BV22" s="98" t="s">
        <v>46</v>
      </c>
      <c r="BW22" s="98" t="s">
        <v>106</v>
      </c>
      <c r="BX22" s="98" t="s">
        <v>107</v>
      </c>
      <c r="BY22" s="98" t="s">
        <v>108</v>
      </c>
      <c r="BZ22" s="98" t="s">
        <v>109</v>
      </c>
      <c r="CA22" s="98" t="s">
        <v>51</v>
      </c>
      <c r="CB22" s="98" t="s">
        <v>44</v>
      </c>
      <c r="CC22" s="98" t="s">
        <v>110</v>
      </c>
      <c r="CD22" s="98" t="s">
        <v>111</v>
      </c>
      <c r="CE22" s="98" t="s">
        <v>112</v>
      </c>
      <c r="CF22" s="98"/>
      <c r="CG22" s="98"/>
      <c r="CH22" s="98"/>
      <c r="CI22" s="871"/>
      <c r="CJ22" s="98" t="s">
        <v>29</v>
      </c>
      <c r="CK22" s="98" t="s">
        <v>30</v>
      </c>
      <c r="CL22" s="98" t="s">
        <v>31</v>
      </c>
      <c r="CM22" s="98" t="s">
        <v>11</v>
      </c>
      <c r="CN22" s="98" t="s">
        <v>42</v>
      </c>
      <c r="CO22" s="98" t="s">
        <v>105</v>
      </c>
      <c r="CP22" s="98" t="s">
        <v>46</v>
      </c>
      <c r="CQ22" s="98" t="s">
        <v>106</v>
      </c>
      <c r="CR22" s="98" t="s">
        <v>107</v>
      </c>
      <c r="CS22" s="98" t="s">
        <v>108</v>
      </c>
      <c r="CT22" s="98" t="s">
        <v>109</v>
      </c>
      <c r="CU22" s="98" t="s">
        <v>51</v>
      </c>
      <c r="CV22" s="98" t="s">
        <v>44</v>
      </c>
      <c r="CW22" s="98" t="s">
        <v>110</v>
      </c>
      <c r="CX22" s="98" t="s">
        <v>111</v>
      </c>
      <c r="CY22" s="98" t="s">
        <v>112</v>
      </c>
      <c r="CZ22" s="98"/>
      <c r="DA22" s="98"/>
      <c r="DB22" s="98"/>
      <c r="DC22" s="862"/>
      <c r="DD22" s="98" t="s">
        <v>29</v>
      </c>
      <c r="DE22" s="98" t="s">
        <v>30</v>
      </c>
      <c r="DF22" s="98" t="s">
        <v>31</v>
      </c>
      <c r="DG22" s="98" t="s">
        <v>11</v>
      </c>
      <c r="DH22" s="98" t="s">
        <v>42</v>
      </c>
      <c r="DI22" s="98" t="s">
        <v>105</v>
      </c>
      <c r="DJ22" s="98" t="s">
        <v>46</v>
      </c>
      <c r="DK22" s="98" t="s">
        <v>106</v>
      </c>
      <c r="DL22" s="98" t="s">
        <v>107</v>
      </c>
      <c r="DM22" s="98" t="s">
        <v>108</v>
      </c>
      <c r="DN22" s="98" t="s">
        <v>109</v>
      </c>
      <c r="DO22" s="98" t="s">
        <v>51</v>
      </c>
      <c r="DP22" s="98" t="s">
        <v>44</v>
      </c>
      <c r="DQ22" s="98" t="s">
        <v>110</v>
      </c>
      <c r="DR22" s="98" t="s">
        <v>111</v>
      </c>
      <c r="DS22" s="98" t="s">
        <v>112</v>
      </c>
      <c r="DT22" s="98"/>
      <c r="DU22" s="98"/>
      <c r="DV22" s="98"/>
      <c r="DW22" s="868"/>
      <c r="DX22" s="98" t="s">
        <v>29</v>
      </c>
      <c r="DY22" s="98" t="s">
        <v>30</v>
      </c>
      <c r="DZ22" s="98" t="s">
        <v>31</v>
      </c>
      <c r="EA22" s="98" t="s">
        <v>11</v>
      </c>
      <c r="EB22" s="98" t="s">
        <v>42</v>
      </c>
      <c r="EC22" s="98" t="s">
        <v>105</v>
      </c>
      <c r="ED22" s="98" t="s">
        <v>46</v>
      </c>
      <c r="EE22" s="98" t="s">
        <v>106</v>
      </c>
      <c r="EF22" s="98" t="s">
        <v>107</v>
      </c>
      <c r="EG22" s="98" t="s">
        <v>108</v>
      </c>
      <c r="EH22" s="98" t="s">
        <v>109</v>
      </c>
      <c r="EI22" s="98" t="s">
        <v>51</v>
      </c>
      <c r="EJ22" s="98" t="s">
        <v>44</v>
      </c>
      <c r="EK22" s="98" t="s">
        <v>110</v>
      </c>
      <c r="EL22" s="98" t="s">
        <v>111</v>
      </c>
      <c r="EM22" s="98" t="s">
        <v>112</v>
      </c>
      <c r="EN22" s="98"/>
      <c r="EO22" s="98"/>
      <c r="EP22" s="98"/>
      <c r="EQ22" s="862"/>
    </row>
    <row r="23" spans="1:147" ht="21.95" customHeight="1">
      <c r="A23" s="895"/>
      <c r="B23" s="895"/>
      <c r="C23" s="895"/>
      <c r="D23" s="895"/>
      <c r="E23" s="895"/>
      <c r="F23" s="875"/>
      <c r="G23" s="104" t="s">
        <v>77</v>
      </c>
      <c r="H23" s="136">
        <f>COUNTIF('STUDENT PROFILE'!$B$7:$B$56,ANALYSIS!H22)</f>
        <v>3</v>
      </c>
      <c r="I23" s="136">
        <f>COUNTIF('STUDENT PROFILE'!$B$7:$B$56,ANALYSIS!I22)</f>
        <v>3</v>
      </c>
      <c r="J23" s="136">
        <f>COUNTIF('STUDENT PROFILE'!$B$7:$B$56,ANALYSIS!J22)</f>
        <v>4</v>
      </c>
      <c r="K23" s="136">
        <f>COUNTIF('STUDENT PROFILE'!$B$7:$B$56,ANALYSIS!K22)</f>
        <v>0</v>
      </c>
      <c r="L23" s="136">
        <f>COUNTIF('STUDENT PROFILE'!$B$7:$B$56,ANALYSIS!L22)</f>
        <v>0</v>
      </c>
      <c r="M23" s="136">
        <f>COUNTIF('STUDENT PROFILE'!$B$7:$B$56,ANALYSIS!M22)</f>
        <v>3</v>
      </c>
      <c r="N23" s="136">
        <f>COUNTIF('STUDENT PROFILE'!$B$7:$B$56,ANALYSIS!N22)</f>
        <v>2</v>
      </c>
      <c r="O23" s="136">
        <f>COUNTIF('STUDENT PROFILE'!$B$7:$B$56,ANALYSIS!O22)</f>
        <v>0</v>
      </c>
      <c r="P23" s="136">
        <f>COUNTIF('STUDENT PROFILE'!$B$7:$B$56,ANALYSIS!P22)</f>
        <v>4</v>
      </c>
      <c r="Q23" s="136">
        <f>COUNTIF('STUDENT PROFILE'!$B$7:$B$56,ANALYSIS!Q22)</f>
        <v>13</v>
      </c>
      <c r="R23" s="136">
        <f>COUNTIF('STUDENT PROFILE'!$B$7:$B$56,ANALYSIS!R22)</f>
        <v>9</v>
      </c>
      <c r="S23" s="136">
        <f>COUNTIF('STUDENT PROFILE'!$B$7:$B$56,ANALYSIS!S22)</f>
        <v>0</v>
      </c>
      <c r="T23" s="136">
        <f>COUNTIF('STUDENT PROFILE'!$B$7:$B$56,ANALYSIS!T22)</f>
        <v>3</v>
      </c>
      <c r="U23" s="136">
        <f>COUNTIF('STUDENT PROFILE'!$B$7:$B$56,ANALYSIS!U22)</f>
        <v>4</v>
      </c>
      <c r="V23" s="136">
        <f>COUNTIF('STUDENT PROFILE'!$B$7:$B$56,ANALYSIS!V22)</f>
        <v>2</v>
      </c>
      <c r="W23" s="136">
        <f>COUNTIF('STUDENT PROFILE'!$B$7:$B$56,ANALYSIS!W22)</f>
        <v>0</v>
      </c>
      <c r="X23" s="136">
        <f>SUM(H23,I23,J23,K23,L23,M23,N23,O23)</f>
        <v>15</v>
      </c>
      <c r="Y23" s="136">
        <f>SUM(P23,Q23,R23,S23,T23,U23,V23,W23)</f>
        <v>35</v>
      </c>
      <c r="Z23" s="880">
        <f>((X25+Y25)/(X24+Y24))*100</f>
        <v>83.333333333333343</v>
      </c>
      <c r="AA23" s="868"/>
      <c r="AB23" s="136">
        <f>COUNTIF('STUDENT PROFILE'!$B$7:$B$56,ANALYSIS!AB22)</f>
        <v>3</v>
      </c>
      <c r="AC23" s="136">
        <f>COUNTIF('STUDENT PROFILE'!$B$7:$B$56,ANALYSIS!AC22)</f>
        <v>3</v>
      </c>
      <c r="AD23" s="136">
        <f>COUNTIF('STUDENT PROFILE'!$B$7:$B$56,ANALYSIS!AD22)</f>
        <v>4</v>
      </c>
      <c r="AE23" s="136">
        <f>COUNTIF('STUDENT PROFILE'!$B$7:$B$56,ANALYSIS!AE22)</f>
        <v>0</v>
      </c>
      <c r="AF23" s="136">
        <f>COUNTIF('STUDENT PROFILE'!$B$7:$B$56,ANALYSIS!AF22)</f>
        <v>0</v>
      </c>
      <c r="AG23" s="136">
        <f>COUNTIF('STUDENT PROFILE'!$B$7:$B$56,ANALYSIS!AG22)</f>
        <v>3</v>
      </c>
      <c r="AH23" s="136">
        <f>COUNTIF('STUDENT PROFILE'!$B$7:$B$56,ANALYSIS!AH22)</f>
        <v>2</v>
      </c>
      <c r="AI23" s="136">
        <f>COUNTIF('STUDENT PROFILE'!$B$7:$B$56,ANALYSIS!AI22)</f>
        <v>0</v>
      </c>
      <c r="AJ23" s="136">
        <f>COUNTIF('STUDENT PROFILE'!$B$7:$B$56,ANALYSIS!AJ22)</f>
        <v>4</v>
      </c>
      <c r="AK23" s="136">
        <f>COUNTIF('STUDENT PROFILE'!$B$7:$B$56,ANALYSIS!AK22)</f>
        <v>13</v>
      </c>
      <c r="AL23" s="136">
        <f>COUNTIF('STUDENT PROFILE'!$B$7:$B$56,ANALYSIS!AL22)</f>
        <v>9</v>
      </c>
      <c r="AM23" s="136">
        <f>COUNTIF('STUDENT PROFILE'!$B$7:$B$56,ANALYSIS!AM22)</f>
        <v>0</v>
      </c>
      <c r="AN23" s="136">
        <f>COUNTIF('STUDENT PROFILE'!$B$7:$B$56,ANALYSIS!AN22)</f>
        <v>3</v>
      </c>
      <c r="AO23" s="136">
        <f>COUNTIF('STUDENT PROFILE'!$B$7:$B$56,ANALYSIS!AO22)</f>
        <v>4</v>
      </c>
      <c r="AP23" s="136">
        <f>COUNTIF('STUDENT PROFILE'!$B$7:$B$56,ANALYSIS!AP22)</f>
        <v>2</v>
      </c>
      <c r="AQ23" s="136">
        <f>COUNTIF('STUDENT PROFILE'!$B$7:$B$56,ANALYSIS!AQ22)</f>
        <v>0</v>
      </c>
      <c r="AR23" s="136">
        <f>SUM(AB23,AC23,AD23,AE23,AF23,AG23,AH23,AI23)</f>
        <v>15</v>
      </c>
      <c r="AS23" s="136">
        <f>SUM(AJ23,AK23,AL23,AM23,AN23,AO23,AP23,AQ23)</f>
        <v>35</v>
      </c>
      <c r="AT23" s="879">
        <f>((AR25+AS25)/(AR24+AS24))*100</f>
        <v>83.333333333333343</v>
      </c>
      <c r="AU23" s="878"/>
      <c r="AV23" s="136">
        <f>COUNTIF('STUDENT PROFILE'!$B$7:$B$56,ANALYSIS!AV22)</f>
        <v>3</v>
      </c>
      <c r="AW23" s="136">
        <f>COUNTIF('STUDENT PROFILE'!$B$7:$B$56,ANALYSIS!AW22)</f>
        <v>3</v>
      </c>
      <c r="AX23" s="136">
        <f>COUNTIF('STUDENT PROFILE'!$B$7:$B$56,ANALYSIS!AX22)</f>
        <v>4</v>
      </c>
      <c r="AY23" s="136">
        <f>COUNTIF('STUDENT PROFILE'!$B$7:$B$56,ANALYSIS!AY22)</f>
        <v>0</v>
      </c>
      <c r="AZ23" s="136">
        <f>COUNTIF('STUDENT PROFILE'!$B$7:$B$56,ANALYSIS!AZ22)</f>
        <v>0</v>
      </c>
      <c r="BA23" s="136">
        <f>COUNTIF('STUDENT PROFILE'!$B$7:$B$56,ANALYSIS!BA22)</f>
        <v>3</v>
      </c>
      <c r="BB23" s="136">
        <f>COUNTIF('STUDENT PROFILE'!$B$7:$B$56,ANALYSIS!BB22)</f>
        <v>2</v>
      </c>
      <c r="BC23" s="136">
        <f>COUNTIF('STUDENT PROFILE'!$B$7:$B$56,ANALYSIS!BC22)</f>
        <v>0</v>
      </c>
      <c r="BD23" s="136">
        <f>COUNTIF('STUDENT PROFILE'!$B$7:$B$56,ANALYSIS!BD22)</f>
        <v>4</v>
      </c>
      <c r="BE23" s="136">
        <f>COUNTIF('STUDENT PROFILE'!$B$7:$B$56,ANALYSIS!BE22)</f>
        <v>13</v>
      </c>
      <c r="BF23" s="136">
        <f>COUNTIF('STUDENT PROFILE'!$B$7:$B$56,ANALYSIS!BF22)</f>
        <v>9</v>
      </c>
      <c r="BG23" s="136">
        <f>COUNTIF('STUDENT PROFILE'!$B$7:$B$56,ANALYSIS!BG22)</f>
        <v>0</v>
      </c>
      <c r="BH23" s="136">
        <f>COUNTIF('STUDENT PROFILE'!$B$7:$B$56,ANALYSIS!BH22)</f>
        <v>3</v>
      </c>
      <c r="BI23" s="136">
        <f>COUNTIF('STUDENT PROFILE'!$B$7:$B$56,ANALYSIS!BI22)</f>
        <v>4</v>
      </c>
      <c r="BJ23" s="136">
        <f>COUNTIF('STUDENT PROFILE'!$B$7:$B$56,ANALYSIS!BJ22)</f>
        <v>2</v>
      </c>
      <c r="BK23" s="136">
        <f>COUNTIF('STUDENT PROFILE'!$B$7:$B$56,ANALYSIS!BK22)</f>
        <v>0</v>
      </c>
      <c r="BL23" s="136">
        <f>SUM(AV23,AW23,AX23,AY23,AZ23,BA23,BB23,BC23)</f>
        <v>15</v>
      </c>
      <c r="BM23" s="136">
        <f>SUM(BD23,BE23,BF23,BG23,BH23,BI23,BJ23,BK23)</f>
        <v>35</v>
      </c>
      <c r="BN23" s="558">
        <f>((BL25+BM25)/(BL24+BM24))*100</f>
        <v>70</v>
      </c>
      <c r="BO23" s="867"/>
      <c r="BP23" s="136">
        <f>COUNTIF('STUDENT PROFILE'!$B$7:$B$56,ANALYSIS!BP22)</f>
        <v>3</v>
      </c>
      <c r="BQ23" s="136">
        <f>COUNTIF('STUDENT PROFILE'!$B$7:$B$56,ANALYSIS!BQ22)</f>
        <v>3</v>
      </c>
      <c r="BR23" s="136">
        <f>COUNTIF('STUDENT PROFILE'!$B$7:$B$56,ANALYSIS!BR22)</f>
        <v>4</v>
      </c>
      <c r="BS23" s="136">
        <f>COUNTIF('STUDENT PROFILE'!$B$7:$B$56,ANALYSIS!BS22)</f>
        <v>0</v>
      </c>
      <c r="BT23" s="136">
        <f>COUNTIF('STUDENT PROFILE'!$B$7:$B$56,ANALYSIS!BT22)</f>
        <v>0</v>
      </c>
      <c r="BU23" s="136">
        <f>COUNTIF('STUDENT PROFILE'!$B$7:$B$56,ANALYSIS!BU22)</f>
        <v>3</v>
      </c>
      <c r="BV23" s="136">
        <f>COUNTIF('STUDENT PROFILE'!$B$7:$B$56,ANALYSIS!BV22)</f>
        <v>2</v>
      </c>
      <c r="BW23" s="136">
        <f>COUNTIF('STUDENT PROFILE'!$B$7:$B$56,ANALYSIS!BW22)</f>
        <v>0</v>
      </c>
      <c r="BX23" s="136">
        <f>COUNTIF('STUDENT PROFILE'!$B$7:$B$56,ANALYSIS!BX22)</f>
        <v>4</v>
      </c>
      <c r="BY23" s="136">
        <f>COUNTIF('STUDENT PROFILE'!$B$7:$B$56,ANALYSIS!BY22)</f>
        <v>13</v>
      </c>
      <c r="BZ23" s="136">
        <f>COUNTIF('STUDENT PROFILE'!$B$7:$B$56,ANALYSIS!BZ22)</f>
        <v>9</v>
      </c>
      <c r="CA23" s="136">
        <f>COUNTIF('STUDENT PROFILE'!$B$7:$B$56,ANALYSIS!CA22)</f>
        <v>0</v>
      </c>
      <c r="CB23" s="136">
        <f>COUNTIF('STUDENT PROFILE'!$B$7:$B$56,ANALYSIS!CB22)</f>
        <v>3</v>
      </c>
      <c r="CC23" s="136">
        <f>COUNTIF('STUDENT PROFILE'!$B$7:$B$56,ANALYSIS!CC22)</f>
        <v>4</v>
      </c>
      <c r="CD23" s="136">
        <f>COUNTIF('STUDENT PROFILE'!$B$7:$B$56,ANALYSIS!CD22)</f>
        <v>2</v>
      </c>
      <c r="CE23" s="136">
        <f>COUNTIF('STUDENT PROFILE'!$B$7:$B$56,ANALYSIS!CE22)</f>
        <v>0</v>
      </c>
      <c r="CF23" s="136">
        <f>SUM(BP23,BQ23,BR23,BS23,BT23,BU23,BV23,BW23)</f>
        <v>15</v>
      </c>
      <c r="CG23" s="136">
        <f>SUM(BX23,BY23,BZ23,CA23,CB23,CC23,CD23,CE23)</f>
        <v>35</v>
      </c>
      <c r="CH23" s="558">
        <f>((CF25+CG25)/(CF24+CG24))*100</f>
        <v>74.468085106382972</v>
      </c>
      <c r="CI23" s="871"/>
      <c r="CJ23" s="136">
        <f>COUNTIF('STUDENT PROFILE'!$B$7:$B$56,ANALYSIS!CJ22)</f>
        <v>3</v>
      </c>
      <c r="CK23" s="136">
        <f>COUNTIF('STUDENT PROFILE'!$B$7:$B$56,ANALYSIS!CK22)</f>
        <v>3</v>
      </c>
      <c r="CL23" s="136">
        <f>COUNTIF('STUDENT PROFILE'!$B$7:$B$56,ANALYSIS!CL22)</f>
        <v>4</v>
      </c>
      <c r="CM23" s="136">
        <f>COUNTIF('STUDENT PROFILE'!$B$7:$B$56,ANALYSIS!CM22)</f>
        <v>0</v>
      </c>
      <c r="CN23" s="136">
        <f>COUNTIF('STUDENT PROFILE'!$B$7:$B$56,ANALYSIS!CN22)</f>
        <v>0</v>
      </c>
      <c r="CO23" s="136">
        <f>COUNTIF('STUDENT PROFILE'!$B$7:$B$56,ANALYSIS!CO22)</f>
        <v>3</v>
      </c>
      <c r="CP23" s="136">
        <f>COUNTIF('STUDENT PROFILE'!$B$7:$B$56,ANALYSIS!CP22)</f>
        <v>2</v>
      </c>
      <c r="CQ23" s="136">
        <f>COUNTIF('STUDENT PROFILE'!$B$7:$B$56,ANALYSIS!CQ22)</f>
        <v>0</v>
      </c>
      <c r="CR23" s="136">
        <f>COUNTIF('STUDENT PROFILE'!$B$7:$B$56,ANALYSIS!CR22)</f>
        <v>4</v>
      </c>
      <c r="CS23" s="136">
        <f>COUNTIF('STUDENT PROFILE'!$B$7:$B$56,ANALYSIS!CS22)</f>
        <v>13</v>
      </c>
      <c r="CT23" s="136">
        <f>COUNTIF('STUDENT PROFILE'!$B$7:$B$56,ANALYSIS!CT22)</f>
        <v>9</v>
      </c>
      <c r="CU23" s="136">
        <f>COUNTIF('STUDENT PROFILE'!$B$7:$B$56,ANALYSIS!CU22)</f>
        <v>0</v>
      </c>
      <c r="CV23" s="136">
        <f>COUNTIF('STUDENT PROFILE'!$B$7:$B$56,ANALYSIS!CV22)</f>
        <v>3</v>
      </c>
      <c r="CW23" s="136">
        <f>COUNTIF('STUDENT PROFILE'!$B$7:$B$56,ANALYSIS!CW22)</f>
        <v>4</v>
      </c>
      <c r="CX23" s="136">
        <f>COUNTIF('STUDENT PROFILE'!$B$7:$B$56,ANALYSIS!CX22)</f>
        <v>2</v>
      </c>
      <c r="CY23" s="136">
        <f>COUNTIF('STUDENT PROFILE'!$B$7:$B$56,ANALYSIS!CY22)</f>
        <v>0</v>
      </c>
      <c r="CZ23" s="136">
        <f>SUM(CJ23,CK23,CL23,CM23,CN23,CO23,CP23,CQ23)</f>
        <v>15</v>
      </c>
      <c r="DA23" s="136">
        <f>SUM(CR23,CS23,CT23,CU23,CV23,CW23,CX23,CY23)</f>
        <v>35</v>
      </c>
      <c r="DB23" s="558">
        <f>((CZ25+DA25)/(CZ24+DA24))*100</f>
        <v>74.468085106382972</v>
      </c>
      <c r="DC23" s="862"/>
      <c r="DD23" s="136">
        <f>COUNTIF('STUDENT PROFILE'!$B$7:$B$56,ANALYSIS!DD22)</f>
        <v>3</v>
      </c>
      <c r="DE23" s="136">
        <f>COUNTIF('STUDENT PROFILE'!$B$7:$B$56,ANALYSIS!DE22)</f>
        <v>3</v>
      </c>
      <c r="DF23" s="136">
        <f>COUNTIF('STUDENT PROFILE'!$B$7:$B$56,ANALYSIS!DF22)</f>
        <v>4</v>
      </c>
      <c r="DG23" s="136">
        <f>COUNTIF('STUDENT PROFILE'!$B$7:$B$56,ANALYSIS!DG22)</f>
        <v>0</v>
      </c>
      <c r="DH23" s="136">
        <f>COUNTIF('STUDENT PROFILE'!$B$7:$B$56,ANALYSIS!DH22)</f>
        <v>0</v>
      </c>
      <c r="DI23" s="136">
        <f>COUNTIF('STUDENT PROFILE'!$B$7:$B$56,ANALYSIS!DI22)</f>
        <v>3</v>
      </c>
      <c r="DJ23" s="136">
        <f>COUNTIF('STUDENT PROFILE'!$B$7:$B$56,ANALYSIS!DJ22)</f>
        <v>2</v>
      </c>
      <c r="DK23" s="136">
        <f>COUNTIF('STUDENT PROFILE'!$B$7:$B$56,ANALYSIS!DK22)</f>
        <v>0</v>
      </c>
      <c r="DL23" s="136">
        <f>COUNTIF('STUDENT PROFILE'!$B$7:$B$56,ANALYSIS!DL22)</f>
        <v>4</v>
      </c>
      <c r="DM23" s="136">
        <f>COUNTIF('STUDENT PROFILE'!$B$7:$B$56,ANALYSIS!DM22)</f>
        <v>13</v>
      </c>
      <c r="DN23" s="136">
        <f>COUNTIF('STUDENT PROFILE'!$B$7:$B$56,ANALYSIS!DN22)</f>
        <v>9</v>
      </c>
      <c r="DO23" s="136">
        <f>COUNTIF('STUDENT PROFILE'!$B$7:$B$56,ANALYSIS!DO22)</f>
        <v>0</v>
      </c>
      <c r="DP23" s="136">
        <f>COUNTIF('STUDENT PROFILE'!$B$7:$B$56,ANALYSIS!DP22)</f>
        <v>3</v>
      </c>
      <c r="DQ23" s="136">
        <f>COUNTIF('STUDENT PROFILE'!$B$7:$B$56,ANALYSIS!DQ22)</f>
        <v>4</v>
      </c>
      <c r="DR23" s="136">
        <f>COUNTIF('STUDENT PROFILE'!$B$7:$B$56,ANALYSIS!DR22)</f>
        <v>2</v>
      </c>
      <c r="DS23" s="136">
        <f>COUNTIF('STUDENT PROFILE'!$B$7:$B$56,ANALYSIS!DS22)</f>
        <v>0</v>
      </c>
      <c r="DT23" s="136">
        <f>SUM(DD23,DE23,DF23,DG23,DH23,DI23,DJ23,DK23)</f>
        <v>15</v>
      </c>
      <c r="DU23" s="136">
        <f>SUM(DL23,DM23,DN23,DO23,DP23,DQ23,DR23,DS23)</f>
        <v>35</v>
      </c>
      <c r="DV23" s="558">
        <f>((DT25+DU25)/(DT24+DU24))*100</f>
        <v>85.106382978723403</v>
      </c>
      <c r="DW23" s="868"/>
      <c r="DX23" s="54">
        <f>COUNTIF('STUDENT PROFILE'!DS39:DS88,ANALYSIS!DX22)</f>
        <v>0</v>
      </c>
      <c r="DY23" s="54">
        <f>COUNTIF('STUDENT PROFILE'!DS39:DS88,ANALYSIS!DY22)</f>
        <v>0</v>
      </c>
      <c r="DZ23" s="54">
        <f>COUNTIF('STUDENT PROFILE'!DS39:DS88,ANALYSIS!DZ22)</f>
        <v>0</v>
      </c>
      <c r="EA23" s="54">
        <f>COUNTIF('STUDENT PROFILE'!DS39:DS88,ANALYSIS!EA22)</f>
        <v>0</v>
      </c>
      <c r="EB23" s="54">
        <f>COUNTIF('STUDENT PROFILE'!DS39:DS88,ANALYSIS!EB22)</f>
        <v>0</v>
      </c>
      <c r="EC23" s="54">
        <f>COUNTIF('STUDENT PROFILE'!DS39:DS88,ANALYSIS!EC22)</f>
        <v>0</v>
      </c>
      <c r="ED23" s="54">
        <f>COUNTIF('STUDENT PROFILE'!DS39:DS88,ANALYSIS!ED22)</f>
        <v>0</v>
      </c>
      <c r="EE23" s="54">
        <f>COUNTIF('STUDENT PROFILE'!DS39:DS88,ANALYSIS!EE22)</f>
        <v>0</v>
      </c>
      <c r="EF23" s="54">
        <f>COUNTIF('STUDENT PROFILE'!DS39:DS88,ANALYSIS!EF22)</f>
        <v>0</v>
      </c>
      <c r="EG23" s="54">
        <f>COUNTIF('STUDENT PROFILE'!DS39:DS88,ANALYSIS!EG22)</f>
        <v>0</v>
      </c>
      <c r="EH23" s="54">
        <f>COUNTIF('STUDENT PROFILE'!DS39:DS88,ANALYSIS!EH22)</f>
        <v>0</v>
      </c>
      <c r="EI23" s="54">
        <f>COUNTIF('STUDENT PROFILE'!DS39:DS88,ANALYSIS!EI22)</f>
        <v>0</v>
      </c>
      <c r="EJ23" s="54">
        <f>COUNTIF('STUDENT PROFILE'!DS39:DS88,ANALYSIS!EJ22)</f>
        <v>0</v>
      </c>
      <c r="EK23" s="54">
        <f>COUNTIF('STUDENT PROFILE'!DS39:DS88,ANALYSIS!EK22)</f>
        <v>0</v>
      </c>
      <c r="EL23" s="54">
        <f>COUNTIF('STUDENT PROFILE'!DS39:DS88,ANALYSIS!EL22)</f>
        <v>0</v>
      </c>
      <c r="EM23" s="54">
        <f>COUNTIF('STUDENT PROFILE'!DS39:DS88,ANALYSIS!EM22)</f>
        <v>0</v>
      </c>
      <c r="EN23" s="100">
        <f>SUM(DX23,DY23,DZ23,EA23,EB23,EC23,ED23,EE23)</f>
        <v>0</v>
      </c>
      <c r="EO23" s="100">
        <f>SUM(EF23,EG23,EH23,EI23,EJ23,EK23,EL23,EM23)</f>
        <v>0</v>
      </c>
      <c r="EP23" s="558" t="e">
        <f>((EN25+EO25)/(EN24+EO24))*100</f>
        <v>#DIV/0!</v>
      </c>
      <c r="EQ23" s="862"/>
    </row>
    <row r="24" spans="1:147" ht="21.95" customHeight="1">
      <c r="A24" s="895"/>
      <c r="B24" s="895"/>
      <c r="C24" s="895"/>
      <c r="D24" s="895"/>
      <c r="E24" s="895"/>
      <c r="F24" s="875"/>
      <c r="G24" s="104" t="s">
        <v>124</v>
      </c>
      <c r="H24" s="137">
        <f>COUNTIFS('STUDENT PROFILE'!$B$7:$B$56,ANALYSIS!H22,'MARK LIST'!$L$267:$L$316,"&gt;")</f>
        <v>0</v>
      </c>
      <c r="I24" s="137">
        <f>COUNTIFS('STUDENT PROFILE'!$B$7:$B$56,ANALYSIS!I22,'MARK LIST'!$L$267:$L$316,"&gt;0")</f>
        <v>3</v>
      </c>
      <c r="J24" s="137">
        <f>COUNTIFS('STUDENT PROFILE'!$B$7:$B$56,ANALYSIS!J22,'MARK LIST'!$L$267:$L$316,"&gt;0")</f>
        <v>4</v>
      </c>
      <c r="K24" s="137">
        <f>COUNTIFS('STUDENT PROFILE'!$B$7:$B$56,ANALYSIS!K22,'MARK LIST'!$L$267:$L$316,"&gt;0")</f>
        <v>0</v>
      </c>
      <c r="L24" s="137">
        <f>COUNTIFS('STUDENT PROFILE'!$B$7:$B$56,ANALYSIS!L22,'MARK LIST'!$L$267:$L$316,"&gt;0")</f>
        <v>0</v>
      </c>
      <c r="M24" s="137">
        <f>COUNTIFS('STUDENT PROFILE'!$B$7:$B$56,ANALYSIS!M22,'MARK LIST'!$L$267:$L$316,"&gt;0")</f>
        <v>2</v>
      </c>
      <c r="N24" s="137">
        <f>COUNTIFS('STUDENT PROFILE'!$B$7:$B$56,ANALYSIS!N22,'MARK LIST'!$L$267:$L$316,"&gt;0")</f>
        <v>2</v>
      </c>
      <c r="O24" s="137">
        <f>COUNTIFS('STUDENT PROFILE'!$B$7:$B$56,ANALYSIS!O22,'MARK LIST'!$L$267:$L$316,"&gt;0")</f>
        <v>0</v>
      </c>
      <c r="P24" s="137">
        <f>COUNTIFS('STUDENT PROFILE'!$B$7:$B$56,ANALYSIS!P22,'MARK LIST'!$L$267:$L$316,"&gt;0")</f>
        <v>2</v>
      </c>
      <c r="Q24" s="137">
        <f>COUNTIFS('STUDENT PROFILE'!$B$7:$B$56,ANALYSIS!Q22,'MARK LIST'!$L$267:$L$316,"&gt;0")</f>
        <v>11</v>
      </c>
      <c r="R24" s="137">
        <f>COUNTIFS('STUDENT PROFILE'!$B$7:$B$56,ANALYSIS!R22,'MARK LIST'!$L$267:$L$316,"&gt;0")</f>
        <v>9</v>
      </c>
      <c r="S24" s="137">
        <f>COUNTIFS('STUDENT PROFILE'!$B$7:$B$56,ANALYSIS!S22,'MARK LIST'!$L$267:$L$316,"&gt;0")</f>
        <v>0</v>
      </c>
      <c r="T24" s="137">
        <f>COUNTIFS('STUDENT PROFILE'!$B$7:$B$56,ANALYSIS!T22,'MARK LIST'!$L$267:$L$316,"&gt;0")</f>
        <v>3</v>
      </c>
      <c r="U24" s="137">
        <f>COUNTIFS('STUDENT PROFILE'!$B$7:$B$56,ANALYSIS!U22,'MARK LIST'!$L$267:$L$316,"&gt;0")</f>
        <v>4</v>
      </c>
      <c r="V24" s="137">
        <f>COUNTIFS('STUDENT PROFILE'!$B$7:$B$56,ANALYSIS!V22,'MARK LIST'!$L$267:$L$316,"&gt;0")</f>
        <v>2</v>
      </c>
      <c r="W24" s="137">
        <f>COUNTIFS('STUDENT PROFILE'!$B$7:$B$56,ANALYSIS!W22,'MARK LIST'!$L$267:$L$316,"&gt;0")</f>
        <v>0</v>
      </c>
      <c r="X24" s="136">
        <f>SUM(H24,I24,J24,K24,L24,M24,N24,O24)</f>
        <v>11</v>
      </c>
      <c r="Y24" s="136">
        <f>SUM(P24,Q24,R24,S24,T24,U24,V24,W24)</f>
        <v>31</v>
      </c>
      <c r="Z24" s="880"/>
      <c r="AA24" s="868"/>
      <c r="AB24" s="137">
        <f>COUNTIFS('STUDENT PROFILE'!$B$7:$B$56,ANALYSIS!AB22,'MARK LIST'!$Z$267:$Z$316,"&gt;")</f>
        <v>0</v>
      </c>
      <c r="AC24" s="137">
        <f>COUNTIFS('STUDENT PROFILE'!$B$7:$B$56,ANALYSIS!AC22,'MARK LIST'!$Z$267:$Z$316,"&gt;0")</f>
        <v>3</v>
      </c>
      <c r="AD24" s="137">
        <f>COUNTIFS('STUDENT PROFILE'!$B$7:$B$56,ANALYSIS!AD22,'MARK LIST'!$Z$267:$Z$316,"&gt;0")</f>
        <v>4</v>
      </c>
      <c r="AE24" s="137">
        <f>COUNTIFS('STUDENT PROFILE'!$B$7:$B$56,ANALYSIS!AE22,'MARK LIST'!$Z$267:$Z$316,"&gt;0")</f>
        <v>0</v>
      </c>
      <c r="AF24" s="137">
        <f>COUNTIFS('STUDENT PROFILE'!$B$7:$B$56,ANALYSIS!AF22,'MARK LIST'!$Z$267:$Z$316,"&gt;0")</f>
        <v>0</v>
      </c>
      <c r="AG24" s="137">
        <f>COUNTIFS('STUDENT PROFILE'!$B$7:$B$56,ANALYSIS!AG22,'MARK LIST'!$Z$267:$Z$316,"&gt;0")</f>
        <v>2</v>
      </c>
      <c r="AH24" s="137">
        <f>COUNTIFS('STUDENT PROFILE'!$B$7:$B$56,ANALYSIS!AH22,'MARK LIST'!$Z$267:$Z$316,"&gt;0")</f>
        <v>2</v>
      </c>
      <c r="AI24" s="137">
        <f>COUNTIFS('STUDENT PROFILE'!$B$7:$B$56,ANALYSIS!AI22,'MARK LIST'!$Z$267:$Z$316,"&gt;0")</f>
        <v>0</v>
      </c>
      <c r="AJ24" s="137">
        <f>COUNTIFS('STUDENT PROFILE'!$B$7:$B$56,ANALYSIS!AJ22,'MARK LIST'!$Z$267:$Z$316,"&gt;0")</f>
        <v>2</v>
      </c>
      <c r="AK24" s="137">
        <f>COUNTIFS('STUDENT PROFILE'!$B$7:$B$56,ANALYSIS!AK22,'MARK LIST'!$Z$267:$Z$316,"&gt;0")</f>
        <v>11</v>
      </c>
      <c r="AL24" s="137">
        <f>COUNTIFS('STUDENT PROFILE'!$B$7:$B$56,ANALYSIS!AL22,'MARK LIST'!$Z$267:$Z$316,"&gt;0")</f>
        <v>9</v>
      </c>
      <c r="AM24" s="137">
        <f>COUNTIFS('STUDENT PROFILE'!$B$7:$B$56,ANALYSIS!AM22,'MARK LIST'!$Z$267:$Z$316,"&gt;0")</f>
        <v>0</v>
      </c>
      <c r="AN24" s="137">
        <f>COUNTIFS('STUDENT PROFILE'!$B$7:$B$56,ANALYSIS!AN22,'MARK LIST'!$Z$267:$Z$316,"&gt;0")</f>
        <v>3</v>
      </c>
      <c r="AO24" s="137">
        <f>COUNTIFS('STUDENT PROFILE'!$B$7:$B$56,ANALYSIS!AO22,'MARK LIST'!$Z$267:$Z$316,"&gt;0")</f>
        <v>4</v>
      </c>
      <c r="AP24" s="137">
        <f>COUNTIFS('STUDENT PROFILE'!$B$7:$B$56,ANALYSIS!AP22,'MARK LIST'!$Z$267:$Z$316,"&gt;0")</f>
        <v>2</v>
      </c>
      <c r="AQ24" s="137">
        <f>COUNTIFS('STUDENT PROFILE'!$B$7:$B$56,ANALYSIS!AQ22,'MARK LIST'!$Z$267:$Z$316,"&gt;0")</f>
        <v>0</v>
      </c>
      <c r="AR24" s="136">
        <f>SUM(AB24,AC24,AD24,AE24,AF24,AG24,AH24,AI24)</f>
        <v>11</v>
      </c>
      <c r="AS24" s="136">
        <f>SUM(AJ24,AK24,AL24,AM24,AN24,AO24,AP24,AQ24)</f>
        <v>31</v>
      </c>
      <c r="AT24" s="879"/>
      <c r="AU24" s="878"/>
      <c r="AV24" s="137">
        <f>COUNTIFS('STUDENT PROFILE'!$B$7:$B$56,ANALYSIS!AV22,'MARK LIST'!$AI$267:$AI$316,"&gt;0")</f>
        <v>3</v>
      </c>
      <c r="AW24" s="137">
        <f>COUNTIFS('STUDENT PROFILE'!$B$7:$B$56,ANALYSIS!AW22,'MARK LIST'!$AI$267:$AI$316,"&gt;0")</f>
        <v>3</v>
      </c>
      <c r="AX24" s="137">
        <f>COUNTIFS('STUDENT PROFILE'!$B$7:$B$56,ANALYSIS!AX22,'MARK LIST'!$AI$267:$AI$316,"&gt;0")</f>
        <v>4</v>
      </c>
      <c r="AY24" s="137">
        <f>COUNTIFS('STUDENT PROFILE'!$B$7:$B$56,ANALYSIS!AY22,'MARK LIST'!$AI$267:$AI$316,"&gt;0")</f>
        <v>0</v>
      </c>
      <c r="AZ24" s="137">
        <f>COUNTIFS('STUDENT PROFILE'!$B$7:$B$56,ANALYSIS!AZ22,'MARK LIST'!$AI$267:$AI$316,"&gt;0")</f>
        <v>0</v>
      </c>
      <c r="BA24" s="137">
        <f>COUNTIFS('STUDENT PROFILE'!$B$7:$B$56,ANALYSIS!BA22,'MARK LIST'!$AI$267:$AI$316,"&gt;0")</f>
        <v>3</v>
      </c>
      <c r="BB24" s="137">
        <f>COUNTIFS('STUDENT PROFILE'!$B$7:$B$56,ANALYSIS!BB22,'MARK LIST'!$AI$267:$AI$316,"&gt;0")</f>
        <v>2</v>
      </c>
      <c r="BC24" s="137">
        <f>COUNTIFS('STUDENT PROFILE'!$B$7:$B$56,ANALYSIS!BC22,'MARK LIST'!$AI$267:$AI$316,"&gt;0")</f>
        <v>0</v>
      </c>
      <c r="BD24" s="137">
        <f>COUNTIFS('STUDENT PROFILE'!$B$7:$B$56,ANALYSIS!BD22,'MARK LIST'!$AI$267:$AI$316,"&gt;0")</f>
        <v>4</v>
      </c>
      <c r="BE24" s="137">
        <f>COUNTIFS('STUDENT PROFILE'!$B$7:$B$56,ANALYSIS!BE22,'MARK LIST'!$AI$267:$AI$316,"&gt;0")</f>
        <v>13</v>
      </c>
      <c r="BF24" s="137">
        <f>COUNTIFS('STUDENT PROFILE'!$B$7:$B$56,ANALYSIS!BF22,'MARK LIST'!$AI$267:$AI$316,"&gt;0")</f>
        <v>9</v>
      </c>
      <c r="BG24" s="137">
        <f>COUNTIFS('STUDENT PROFILE'!$B$7:$B$56,ANALYSIS!BG22,'MARK LIST'!$AI$267:$AI$316,"&gt;0")</f>
        <v>0</v>
      </c>
      <c r="BH24" s="137">
        <f>COUNTIFS('STUDENT PROFILE'!$B$7:$B$56,ANALYSIS!BH22,'MARK LIST'!$AI$267:$AI$316,"&gt;0")</f>
        <v>3</v>
      </c>
      <c r="BI24" s="137">
        <f>COUNTIFS('STUDENT PROFILE'!$B$7:$B$56,ANALYSIS!BI22,'MARK LIST'!$AI$267:$AI$316,"&gt;0")</f>
        <v>4</v>
      </c>
      <c r="BJ24" s="137">
        <f>COUNTIFS('STUDENT PROFILE'!$B$7:$B$56,ANALYSIS!BJ22,'MARK LIST'!$AI$267:$AI$316,"&gt;0")</f>
        <v>2</v>
      </c>
      <c r="BK24" s="137">
        <f>COUNTIFS('STUDENT PROFILE'!$B$7:$B$56,ANALYSIS!BK22,'MARK LIST'!$AI$267:$AI$316,"&gt;0")</f>
        <v>0</v>
      </c>
      <c r="BL24" s="136">
        <f>SUM(AV24,AW24,AX24,AY24,AZ24,BA24,BB24,BC24)</f>
        <v>15</v>
      </c>
      <c r="BM24" s="136">
        <f>SUM(BD24,BE24,BF24,BG24,BH24,BI24,BJ24,BK24)</f>
        <v>35</v>
      </c>
      <c r="BN24" s="558"/>
      <c r="BO24" s="867"/>
      <c r="BP24" s="137">
        <f>COUNTIFS('STUDENT PROFILE'!$B$7:$B$56,ANALYSIS!BP22,'MARK LIST'!$BB$267:$BB$316,"&gt;")</f>
        <v>0</v>
      </c>
      <c r="BQ24" s="137">
        <f>COUNTIFS('STUDENT PROFILE'!$B$7:$B$56,ANALYSIS!BQ22,'MARK LIST'!$BB$267:$BB$316,"&gt;0")</f>
        <v>3</v>
      </c>
      <c r="BR24" s="137">
        <f>COUNTIFS('STUDENT PROFILE'!$B$7:$B$56,ANALYSIS!BR22,'MARK LIST'!$BB$267:$BB$316,"&gt;0")</f>
        <v>4</v>
      </c>
      <c r="BS24" s="137">
        <f>COUNTIFS('STUDENT PROFILE'!$B$7:$B$56,ANALYSIS!BS22,'MARK LIST'!$BB$267:$BB$316,"&gt;0")</f>
        <v>0</v>
      </c>
      <c r="BT24" s="137">
        <f>COUNTIFS('STUDENT PROFILE'!$B$7:$B$56,ANALYSIS!BT22,'MARK LIST'!$BB$267:$BB$316,"&gt;0")</f>
        <v>0</v>
      </c>
      <c r="BU24" s="137">
        <f>COUNTIFS('STUDENT PROFILE'!$B$7:$B$56,ANALYSIS!BU22,'MARK LIST'!$BB$267:$BB$316,"&gt;0")</f>
        <v>3</v>
      </c>
      <c r="BV24" s="137">
        <f>COUNTIFS('STUDENT PROFILE'!$B$7:$B$56,ANALYSIS!BV22,'MARK LIST'!$BB$267:$BB$316,"&gt;0")</f>
        <v>2</v>
      </c>
      <c r="BW24" s="137">
        <f>COUNTIFS('STUDENT PROFILE'!$B$7:$B$56,ANALYSIS!BW22,'MARK LIST'!$BB$267:$BB$316,"&gt;0")</f>
        <v>0</v>
      </c>
      <c r="BX24" s="137">
        <f>COUNTIFS('STUDENT PROFILE'!$B$7:$B$56,ANALYSIS!BX22,'MARK LIST'!$BB$267:$BB$316,"&gt;0")</f>
        <v>4</v>
      </c>
      <c r="BY24" s="137">
        <f>COUNTIFS('STUDENT PROFILE'!$B$7:$B$56,ANALYSIS!BY22,'MARK LIST'!$BB$267:$BB$316,"&gt;0")</f>
        <v>13</v>
      </c>
      <c r="BZ24" s="137">
        <f>COUNTIFS('STUDENT PROFILE'!$B$7:$B$56,ANALYSIS!BZ22,'MARK LIST'!$BB$267:$BB$316,"&gt;0")</f>
        <v>9</v>
      </c>
      <c r="CA24" s="137">
        <f>COUNTIFS('STUDENT PROFILE'!$B$7:$B$56,ANALYSIS!CA22,'MARK LIST'!$BB$267:$BB$316,"&gt;0")</f>
        <v>0</v>
      </c>
      <c r="CB24" s="137">
        <f>COUNTIFS('STUDENT PROFILE'!$B$7:$B$56,ANALYSIS!CB22,'MARK LIST'!$BB$267:$BB$316,"&gt;0")</f>
        <v>3</v>
      </c>
      <c r="CC24" s="137">
        <f>COUNTIFS('STUDENT PROFILE'!$B$7:$B$56,ANALYSIS!CC22,'MARK LIST'!$BB$267:$BB$316,"&gt;0")</f>
        <v>4</v>
      </c>
      <c r="CD24" s="137">
        <f>COUNTIFS('STUDENT PROFILE'!$B$7:$B$56,ANALYSIS!CD22,'MARK LIST'!$BB$267:$BB$316,"&gt;0")</f>
        <v>2</v>
      </c>
      <c r="CE24" s="137">
        <f>COUNTIFS('STUDENT PROFILE'!$B$7:$B$56,ANALYSIS!CE22,'MARK LIST'!$BB$267:$BB$316,"&gt;0")</f>
        <v>0</v>
      </c>
      <c r="CF24" s="136">
        <f>SUM(BP24,BQ24,BR24,BS24,BT24,BU24,BV24,BW24)</f>
        <v>12</v>
      </c>
      <c r="CG24" s="136">
        <f>SUM(BX24,BY24,BZ24,CA24,CB24,CC24,CD24,CE24)</f>
        <v>35</v>
      </c>
      <c r="CH24" s="558"/>
      <c r="CI24" s="871"/>
      <c r="CJ24" s="137">
        <f>COUNTIFS('STUDENT PROFILE'!$B$7:$B$56,ANALYSIS!CJ22,'MARK LIST'!$BP$267:$BP$316,"&gt;")</f>
        <v>0</v>
      </c>
      <c r="CK24" s="137">
        <f>COUNTIFS('STUDENT PROFILE'!$B$7:$B$56,ANALYSIS!CK22,'MARK LIST'!$BP$267:$BP$316,"&gt;0")</f>
        <v>3</v>
      </c>
      <c r="CL24" s="137">
        <f>COUNTIFS('STUDENT PROFILE'!$B$7:$B$56,ANALYSIS!CL22,'MARK LIST'!$BP$267:$BP$316,"&gt;0")</f>
        <v>4</v>
      </c>
      <c r="CM24" s="137">
        <f>COUNTIFS('STUDENT PROFILE'!$B$7:$B$56,ANALYSIS!CM22,'MARK LIST'!$BP$267:$BP$316,"&gt;0")</f>
        <v>0</v>
      </c>
      <c r="CN24" s="137">
        <f>COUNTIFS('STUDENT PROFILE'!$B$7:$B$56,ANALYSIS!CN22,'MARK LIST'!$BP$267:$BP$316,"&gt;0")</f>
        <v>0</v>
      </c>
      <c r="CO24" s="137">
        <f>COUNTIFS('STUDENT PROFILE'!$B$7:$B$56,ANALYSIS!CO22,'MARK LIST'!$BP$267:$BP$316,"&gt;0")</f>
        <v>3</v>
      </c>
      <c r="CP24" s="137">
        <f>COUNTIFS('STUDENT PROFILE'!$B$7:$B$56,ANALYSIS!CP22,'MARK LIST'!$BP$267:$BP$316,"&gt;0")</f>
        <v>2</v>
      </c>
      <c r="CQ24" s="137">
        <f>COUNTIFS('STUDENT PROFILE'!$B$7:$B$56,ANALYSIS!CQ22,'MARK LIST'!$BP$267:$BP$316,"&gt;0")</f>
        <v>0</v>
      </c>
      <c r="CR24" s="137">
        <f>COUNTIFS('STUDENT PROFILE'!$B$7:$B$56,ANALYSIS!CR22,'MARK LIST'!$BP$267:$BP$316,"&gt;0")</f>
        <v>4</v>
      </c>
      <c r="CS24" s="137">
        <f>COUNTIFS('STUDENT PROFILE'!$B$7:$B$56,ANALYSIS!CS22,'MARK LIST'!$BP$267:$BP$316,"&gt;0")</f>
        <v>13</v>
      </c>
      <c r="CT24" s="137">
        <f>COUNTIFS('STUDENT PROFILE'!$B$7:$B$56,ANALYSIS!CT22,'MARK LIST'!$BP$267:$BP$316,"&gt;0")</f>
        <v>9</v>
      </c>
      <c r="CU24" s="137">
        <f>COUNTIFS('STUDENT PROFILE'!$B$7:$B$56,ANALYSIS!CU22,'MARK LIST'!$BP$267:$BP$316,"&gt;0")</f>
        <v>0</v>
      </c>
      <c r="CV24" s="137">
        <f>COUNTIFS('STUDENT PROFILE'!$B$7:$B$56,ANALYSIS!CV22,'MARK LIST'!$BP$267:$BP$316,"&gt;0")</f>
        <v>3</v>
      </c>
      <c r="CW24" s="137">
        <f>COUNTIFS('STUDENT PROFILE'!$B$7:$B$56,ANALYSIS!CW22,'MARK LIST'!$BP$267:$BP$316,"&gt;0")</f>
        <v>4</v>
      </c>
      <c r="CX24" s="137">
        <f>COUNTIFS('STUDENT PROFILE'!$B$7:$B$56,ANALYSIS!CX22,'MARK LIST'!$BP$267:$BP$316,"&gt;0")</f>
        <v>2</v>
      </c>
      <c r="CY24" s="137">
        <f>COUNTIFS('STUDENT PROFILE'!$B$7:$B$56,ANALYSIS!CY22,'MARK LIST'!$BP$267:$BP$316,"&gt;0")</f>
        <v>0</v>
      </c>
      <c r="CZ24" s="136">
        <f>SUM(CJ24,CK24,CL24,CM24,CN24,CO24,CP24,CQ24)</f>
        <v>12</v>
      </c>
      <c r="DA24" s="136">
        <f>SUM(CR24,CS24,CT24,CU24,CV24,CW24,CX24,CY24)</f>
        <v>35</v>
      </c>
      <c r="DB24" s="558"/>
      <c r="DC24" s="862"/>
      <c r="DD24" s="137">
        <f>COUNTIFS('STUDENT PROFILE'!$B$7:$B$56,ANALYSIS!DD22,'MARK LIST'!$BY$267:$BY$316,"&gt;")</f>
        <v>0</v>
      </c>
      <c r="DE24" s="137">
        <f>COUNTIFS('STUDENT PROFILE'!$B$7:$B$56,ANALYSIS!DE22,'MARK LIST'!$BY$267:$BY$316,"&gt;0")</f>
        <v>3</v>
      </c>
      <c r="DF24" s="137">
        <f>COUNTIFS('STUDENT PROFILE'!$B$7:$B$56,ANALYSIS!DF22,'MARK LIST'!$BY$267:$BY$316,"&gt;0")</f>
        <v>4</v>
      </c>
      <c r="DG24" s="137">
        <f>COUNTIFS('STUDENT PROFILE'!$B$7:$B$56,ANALYSIS!DG22,'MARK LIST'!$BY$267:$BY$316,"&gt;0")</f>
        <v>0</v>
      </c>
      <c r="DH24" s="137">
        <f>COUNTIFS('STUDENT PROFILE'!$B$7:$B$56,ANALYSIS!DH22,'MARK LIST'!$BY$267:$BY$316,"&gt;0")</f>
        <v>0</v>
      </c>
      <c r="DI24" s="137">
        <f>COUNTIFS('STUDENT PROFILE'!$B$7:$B$56,ANALYSIS!DI22,'MARK LIST'!$BY$267:$BY$316,"&gt;0")</f>
        <v>3</v>
      </c>
      <c r="DJ24" s="137">
        <f>COUNTIFS('STUDENT PROFILE'!$B$7:$B$56,ANALYSIS!DJ22,'MARK LIST'!$BY$267:$BY$316,"&gt;0")</f>
        <v>2</v>
      </c>
      <c r="DK24" s="137">
        <f>COUNTIFS('STUDENT PROFILE'!$B$7:$B$56,ANALYSIS!DK22,'MARK LIST'!$BY$267:$BY$316,"&gt;0")</f>
        <v>0</v>
      </c>
      <c r="DL24" s="137">
        <f>COUNTIFS('STUDENT PROFILE'!$B$7:$B$56,ANALYSIS!DL22,'MARK LIST'!$BY$267:$BY$316,"&gt;0")</f>
        <v>4</v>
      </c>
      <c r="DM24" s="137">
        <f>COUNTIFS('STUDENT PROFILE'!$B$7:$B$56,ANALYSIS!DM22,'MARK LIST'!$BY$267:$BY$316,"&gt;0")</f>
        <v>13</v>
      </c>
      <c r="DN24" s="137">
        <f>COUNTIFS('STUDENT PROFILE'!$B$7:$B$56,ANALYSIS!DN22,'MARK LIST'!$BY$267:$BY$316,"&gt;0")</f>
        <v>9</v>
      </c>
      <c r="DO24" s="137">
        <f>COUNTIFS('STUDENT PROFILE'!$B$7:$B$56,ANALYSIS!DO22,'MARK LIST'!$BY$267:$BY$316,"&gt;0")</f>
        <v>0</v>
      </c>
      <c r="DP24" s="137">
        <f>COUNTIFS('STUDENT PROFILE'!$B$7:$B$56,ANALYSIS!DP22,'MARK LIST'!$BY$267:$BY$316,"&gt;0")</f>
        <v>3</v>
      </c>
      <c r="DQ24" s="137">
        <f>COUNTIFS('STUDENT PROFILE'!$B$7:$B$56,ANALYSIS!DQ22,'MARK LIST'!$BY$267:$BY$316,"&gt;0")</f>
        <v>4</v>
      </c>
      <c r="DR24" s="137">
        <f>COUNTIFS('STUDENT PROFILE'!$B$7:$B$56,ANALYSIS!DR22,'MARK LIST'!$BY$267:$BY$316,"&gt;0")</f>
        <v>2</v>
      </c>
      <c r="DS24" s="137">
        <f>COUNTIFS('STUDENT PROFILE'!$B$7:$B$56,ANALYSIS!DS22,'MARK LIST'!$BY$267:$BY$316,"&gt;0")</f>
        <v>0</v>
      </c>
      <c r="DT24" s="136">
        <f>SUM(DD24,DE24,DF24,DG24,DH24,DI24,DJ24,DK24)</f>
        <v>12</v>
      </c>
      <c r="DU24" s="136">
        <f>SUM(DL24,DM24,DN24,DO24,DP24,DQ24,DR24,DS24)</f>
        <v>35</v>
      </c>
      <c r="DV24" s="558"/>
      <c r="DW24" s="868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0">
        <f>SUM(DX24,DY24,DZ24,EA24,EB24,EC24,ED24,EE24)</f>
        <v>0</v>
      </c>
      <c r="EO24" s="100">
        <f>SUM(EF24,EG24,EH24,EI24,EJ24,EK24,EL24,EM24)</f>
        <v>0</v>
      </c>
      <c r="EP24" s="558"/>
      <c r="EQ24" s="862"/>
    </row>
    <row r="25" spans="1:147" ht="21.95" customHeight="1">
      <c r="A25" s="895"/>
      <c r="B25" s="895"/>
      <c r="C25" s="895"/>
      <c r="D25" s="895"/>
      <c r="E25" s="895"/>
      <c r="F25" s="875"/>
      <c r="G25" s="104" t="s">
        <v>178</v>
      </c>
      <c r="H25" s="137">
        <f>COUNTIFS('STUDENT PROFILE'!$B$7:$B$56,ANALYSIS!H22,'MARK LIST'!$L$267:$L$316,"&gt;=33")</f>
        <v>3</v>
      </c>
      <c r="I25" s="137">
        <f>COUNTIFS('STUDENT PROFILE'!$B$7:$B$56,ANALYSIS!I22,'MARK LIST'!$L$267:$L$316,"&gt;=33")</f>
        <v>3</v>
      </c>
      <c r="J25" s="137">
        <f>COUNTIFS('STUDENT PROFILE'!$B$7:$B$56,ANALYSIS!J22,'MARK LIST'!$L$267:$L$316,"&gt;=33")</f>
        <v>3</v>
      </c>
      <c r="K25" s="137">
        <f>COUNTIFS('STUDENT PROFILE'!$B$7:$B$56,ANALYSIS!K22,'MARK LIST'!$L$267:$L$316,"&gt;=33")</f>
        <v>0</v>
      </c>
      <c r="L25" s="137">
        <f>COUNTIFS('STUDENT PROFILE'!$B$7:$B$56,ANALYSIS!L22,'MARK LIST'!$L$267:$L$316,"&gt;=33")</f>
        <v>0</v>
      </c>
      <c r="M25" s="137">
        <f>COUNTIFS('STUDENT PROFILE'!$B$7:$B$56,ANALYSIS!M22,'MARK LIST'!$L$267:$L$316,"&gt;=33")</f>
        <v>2</v>
      </c>
      <c r="N25" s="137">
        <f>COUNTIFS('STUDENT PROFILE'!$B$7:$B$56,ANALYSIS!N22,'MARK LIST'!$L$267:$L$316,"&gt;=33")</f>
        <v>2</v>
      </c>
      <c r="O25" s="137">
        <f>COUNTIFS('STUDENT PROFILE'!$B$7:$B$56,ANALYSIS!O22,'MARK LIST'!$L$267:$L$316,"&gt;=33")</f>
        <v>0</v>
      </c>
      <c r="P25" s="137">
        <f>COUNTIFS('STUDENT PROFILE'!$B$7:$B$56,ANALYSIS!P22,'MARK LIST'!$L$267:$L$316,"&gt;=33")</f>
        <v>1</v>
      </c>
      <c r="Q25" s="137">
        <f>COUNTIFS('STUDENT PROFILE'!$B$7:$B$56,ANALYSIS!Q22,'MARK LIST'!$L$267:$L$316,"&gt;=33")</f>
        <v>11</v>
      </c>
      <c r="R25" s="137">
        <f>COUNTIFS('STUDENT PROFILE'!$B$7:$B$56,ANALYSIS!R22,'MARK LIST'!$L$267:$L$316,"&gt;=33")</f>
        <v>5</v>
      </c>
      <c r="S25" s="137">
        <f>COUNTIFS('STUDENT PROFILE'!$B$7:$B$56,ANALYSIS!S22,'MARK LIST'!$L$267:$L$316,"&gt;=33")</f>
        <v>0</v>
      </c>
      <c r="T25" s="137">
        <f>COUNTIFS('STUDENT PROFILE'!$B$7:$B$56,ANALYSIS!T22,'MARK LIST'!$L$267:$L$316,"&gt;=33")</f>
        <v>1</v>
      </c>
      <c r="U25" s="137">
        <f>COUNTIFS('STUDENT PROFILE'!$B$7:$B$56,ANALYSIS!U22,'MARK LIST'!$L$267:$L$316,"&gt;=33")</f>
        <v>3</v>
      </c>
      <c r="V25" s="137">
        <f>COUNTIFS('STUDENT PROFILE'!$B$7:$B$56,ANALYSIS!V22,'MARK LIST'!$L$267:$L$316,"&gt;=33")</f>
        <v>1</v>
      </c>
      <c r="W25" s="137">
        <f>COUNTIFS('STUDENT PROFILE'!$B$7:$B$56,ANALYSIS!W22,'MARK LIST'!$L$267:$L$316,"&gt;=33")</f>
        <v>0</v>
      </c>
      <c r="X25" s="136">
        <f>SUM(H25,I25,J25,K25,L25,M25,N25,O25)</f>
        <v>13</v>
      </c>
      <c r="Y25" s="136">
        <f>SUM(P25,Q25,R25,S25,T25,U25,V25,W25)</f>
        <v>22</v>
      </c>
      <c r="Z25" s="880"/>
      <c r="AA25" s="868"/>
      <c r="AB25" s="137">
        <f>COUNTIFS('STUDENT PROFILE'!$B$7:$B$56,ANALYSIS!AB22,'MARK LIST'!$Z$267:$Z$316,"&gt;=33")</f>
        <v>3</v>
      </c>
      <c r="AC25" s="137">
        <f>COUNTIFS('STUDENT PROFILE'!$B$7:$B$56,ANALYSIS!AC22,'MARK LIST'!$Z$267:$Z$316,"&gt;=33")</f>
        <v>3</v>
      </c>
      <c r="AD25" s="137">
        <f>COUNTIFS('STUDENT PROFILE'!$B$7:$B$56,ANALYSIS!AD22,'MARK LIST'!$Z$267:$Z$316,"&gt;=33")</f>
        <v>3</v>
      </c>
      <c r="AE25" s="137">
        <f>COUNTIFS('STUDENT PROFILE'!$B$7:$B$56,ANALYSIS!AE22,'MARK LIST'!$Z$267:$Z$316,"&gt;=33")</f>
        <v>0</v>
      </c>
      <c r="AF25" s="137">
        <f>COUNTIFS('STUDENT PROFILE'!$B$7:$B$56,ANALYSIS!AF22,'MARK LIST'!$Z$267:$Z$316,"&gt;=33")</f>
        <v>0</v>
      </c>
      <c r="AG25" s="137">
        <f>COUNTIFS('STUDENT PROFILE'!$B$7:$B$56,ANALYSIS!AG22,'MARK LIST'!$Z$267:$Z$316,"&gt;=33")</f>
        <v>2</v>
      </c>
      <c r="AH25" s="137">
        <f>COUNTIFS('STUDENT PROFILE'!$B$7:$B$56,ANALYSIS!AH22,'MARK LIST'!$Z$267:$Z$316,"&gt;=33")</f>
        <v>2</v>
      </c>
      <c r="AI25" s="137">
        <f>COUNTIFS('STUDENT PROFILE'!$B$7:$B$56,ANALYSIS!AI22,'MARK LIST'!$Z$267:$Z$316,"&gt;=33")</f>
        <v>0</v>
      </c>
      <c r="AJ25" s="137">
        <f>COUNTIFS('STUDENT PROFILE'!$B$7:$B$56,ANALYSIS!AJ22,'MARK LIST'!$Z$267:$Z$316,"&gt;=33")</f>
        <v>1</v>
      </c>
      <c r="AK25" s="137">
        <f>COUNTIFS('STUDENT PROFILE'!$B$7:$B$56,ANALYSIS!AK22,'MARK LIST'!$Z$267:$Z$316,"&gt;=33")</f>
        <v>11</v>
      </c>
      <c r="AL25" s="137">
        <f>COUNTIFS('STUDENT PROFILE'!$B$7:$B$56,ANALYSIS!AL22,'MARK LIST'!$Z$267:$Z$316,"&gt;=33")</f>
        <v>5</v>
      </c>
      <c r="AM25" s="137">
        <f>COUNTIFS('STUDENT PROFILE'!$B$7:$B$56,ANALYSIS!AM22,'MARK LIST'!$Z$267:$Z$316,"&gt;=33")</f>
        <v>0</v>
      </c>
      <c r="AN25" s="137">
        <f>COUNTIFS('STUDENT PROFILE'!$B$7:$B$56,ANALYSIS!AN22,'MARK LIST'!$Z$267:$Z$316,"&gt;=33")</f>
        <v>1</v>
      </c>
      <c r="AO25" s="137">
        <f>COUNTIFS('STUDENT PROFILE'!$B$7:$B$56,ANALYSIS!AO22,'MARK LIST'!$Z$267:$Z$316,"&gt;=33")</f>
        <v>3</v>
      </c>
      <c r="AP25" s="137">
        <f>COUNTIFS('STUDENT PROFILE'!$B$7:$B$56,ANALYSIS!AP22,'MARK LIST'!$Z$267:$Z$316,"&gt;=33")</f>
        <v>1</v>
      </c>
      <c r="AQ25" s="137">
        <f>COUNTIFS('STUDENT PROFILE'!$B$7:$B$56,ANALYSIS!AQ22,'MARK LIST'!$Z$267:$Z$316,"&gt;=33")</f>
        <v>0</v>
      </c>
      <c r="AR25" s="136">
        <f>SUM(AB25,AC25,AD25,AE25,AF25,AG25,AH25,AI25)</f>
        <v>13</v>
      </c>
      <c r="AS25" s="136">
        <f>SUM(AJ25,AK25,AL25,AM25,AN25,AO25,AP25,AQ25)</f>
        <v>22</v>
      </c>
      <c r="AT25" s="879"/>
      <c r="AU25" s="878"/>
      <c r="AV25" s="137">
        <f>COUNTIFS('STUDENT PROFILE'!$B$7:$B$56,ANALYSIS!AV22,'MARK LIST'!$AI$267:$AI$316,"&gt;=33")</f>
        <v>3</v>
      </c>
      <c r="AW25" s="137">
        <f>COUNTIFS('STUDENT PROFILE'!$B$7:$B$56,ANALYSIS!AW22,'MARK LIST'!$AI$267:$AI$316,"&gt;=33")</f>
        <v>3</v>
      </c>
      <c r="AX25" s="137">
        <f>COUNTIFS('STUDENT PROFILE'!$B$7:$B$56,ANALYSIS!AX22,'MARK LIST'!$AI$267:$AI$316,"&gt;=33")</f>
        <v>3</v>
      </c>
      <c r="AY25" s="137">
        <f>COUNTIFS('STUDENT PROFILE'!$B$7:$B$56,ANALYSIS!AY22,'MARK LIST'!$AI$267:$AI$316,"&gt;=33")</f>
        <v>0</v>
      </c>
      <c r="AZ25" s="137">
        <f>COUNTIFS('STUDENT PROFILE'!$B$7:$B$56,ANALYSIS!AZ22,'MARK LIST'!$AI$267:$AI$316,"&gt;=33")</f>
        <v>0</v>
      </c>
      <c r="BA25" s="137">
        <f>COUNTIFS('STUDENT PROFILE'!$B$7:$B$56,ANALYSIS!BA22,'MARK LIST'!$AI$267:$AI$316,"&gt;=33")</f>
        <v>2</v>
      </c>
      <c r="BB25" s="137">
        <f>COUNTIFS('STUDENT PROFILE'!$B$7:$B$56,ANALYSIS!BB22,'MARK LIST'!$AI$267:$AI$316,"&gt;=33")</f>
        <v>2</v>
      </c>
      <c r="BC25" s="137">
        <f>COUNTIFS('STUDENT PROFILE'!$B$7:$B$56,ANALYSIS!BC22,'MARK LIST'!$AI$267:$AI$316,"&gt;=33")</f>
        <v>0</v>
      </c>
      <c r="BD25" s="137">
        <f>COUNTIFS('STUDENT PROFILE'!$B$7:$B$56,ANALYSIS!BD22,'MARK LIST'!$AI$267:$AI$316,"&gt;=33")</f>
        <v>1</v>
      </c>
      <c r="BE25" s="137">
        <f>COUNTIFS('STUDENT PROFILE'!$B$7:$B$56,ANALYSIS!BE22,'MARK LIST'!$AI$267:$AI$316,"&gt;=33")</f>
        <v>11</v>
      </c>
      <c r="BF25" s="137">
        <f>COUNTIFS('STUDENT PROFILE'!$B$7:$B$56,ANALYSIS!BF22,'MARK LIST'!$AI$267:$AI$316,"&gt;=33")</f>
        <v>5</v>
      </c>
      <c r="BG25" s="137">
        <f>COUNTIFS('STUDENT PROFILE'!$B$7:$B$56,ANALYSIS!BG22,'MARK LIST'!$AI$267:$AI$316,"&gt;=33")</f>
        <v>0</v>
      </c>
      <c r="BH25" s="137">
        <f>COUNTIFS('STUDENT PROFILE'!$B$7:$B$56,ANALYSIS!BH22,'MARK LIST'!$AI$267:$AI$316,"&gt;=33")</f>
        <v>1</v>
      </c>
      <c r="BI25" s="137">
        <f>COUNTIFS('STUDENT PROFILE'!$B$7:$B$56,ANALYSIS!BI22,'MARK LIST'!$AI$267:$AI$316,"&gt;=33")</f>
        <v>3</v>
      </c>
      <c r="BJ25" s="137">
        <f>COUNTIFS('STUDENT PROFILE'!$B$7:$B$56,ANALYSIS!BJ22,'MARK LIST'!$AI$267:$AI$316,"&gt;=33")</f>
        <v>1</v>
      </c>
      <c r="BK25" s="137">
        <f>COUNTIFS('STUDENT PROFILE'!$B$7:$B$56,ANALYSIS!BK22,'MARK LIST'!$AI$267:$AI$316,"&gt;=33")</f>
        <v>0</v>
      </c>
      <c r="BL25" s="136">
        <f>SUM(AV25,AW25,AX25,AY25,AZ25,BA25,BB25,BC25)</f>
        <v>13</v>
      </c>
      <c r="BM25" s="136">
        <f>SUM(BD25,BE25,BF25,BG25,BH25,BI25,BJ25,BK25)</f>
        <v>22</v>
      </c>
      <c r="BN25" s="558"/>
      <c r="BO25" s="867"/>
      <c r="BP25" s="137">
        <f>COUNTIFS('STUDENT PROFILE'!$B$7:$B$56,ANALYSIS!BP22,'MARK LIST'!$BB$267:$BB$316,"&gt;=33")</f>
        <v>3</v>
      </c>
      <c r="BQ25" s="137">
        <f>COUNTIFS('STUDENT PROFILE'!$B$7:$B$56,ANALYSIS!BQ22,'MARK LIST'!$BB$267:$BB$316,"&gt;=33")</f>
        <v>3</v>
      </c>
      <c r="BR25" s="137">
        <f>COUNTIFS('STUDENT PROFILE'!$B$7:$B$56,ANALYSIS!BR22,'MARK LIST'!$BB$267:$BB$316,"&gt;=33")</f>
        <v>3</v>
      </c>
      <c r="BS25" s="137">
        <f>COUNTIFS('STUDENT PROFILE'!$B$7:$B$56,ANALYSIS!BS22,'MARK LIST'!$BB$267:$BB$316,"&gt;=33")</f>
        <v>0</v>
      </c>
      <c r="BT25" s="137">
        <f>COUNTIFS('STUDENT PROFILE'!$B$7:$B$56,ANALYSIS!BT22,'MARK LIST'!$BB$267:$BB$316,"&gt;=33")</f>
        <v>0</v>
      </c>
      <c r="BU25" s="137">
        <f>COUNTIFS('STUDENT PROFILE'!$B$7:$B$56,ANALYSIS!BU22,'MARK LIST'!$BB$267:$BB$316,"&gt;=33")</f>
        <v>2</v>
      </c>
      <c r="BV25" s="137">
        <f>COUNTIFS('STUDENT PROFILE'!$B$7:$B$56,ANALYSIS!BV22,'MARK LIST'!$BB$267:$BB$316,"&gt;=33")</f>
        <v>2</v>
      </c>
      <c r="BW25" s="137">
        <f>COUNTIFS('STUDENT PROFILE'!$B$7:$B$56,ANALYSIS!BW22,'MARK LIST'!$BB$267:$BB$316,"&gt;=33")</f>
        <v>0</v>
      </c>
      <c r="BX25" s="137">
        <f>COUNTIFS('STUDENT PROFILE'!$B$7:$B$56,ANALYSIS!BX22,'MARK LIST'!$BB$267:$BB$316,"&gt;=33")</f>
        <v>1</v>
      </c>
      <c r="BY25" s="137">
        <f>COUNTIFS('STUDENT PROFILE'!$B$7:$B$56,ANALYSIS!BY22,'MARK LIST'!$BB$267:$BB$316,"&gt;=33")</f>
        <v>11</v>
      </c>
      <c r="BZ25" s="137">
        <f>COUNTIFS('STUDENT PROFILE'!$B$7:$B$56,ANALYSIS!BZ22,'MARK LIST'!$BB$267:$BB$316,"&gt;=33")</f>
        <v>5</v>
      </c>
      <c r="CA25" s="137">
        <f>COUNTIFS('STUDENT PROFILE'!$B$7:$B$56,ANALYSIS!CA22,'MARK LIST'!$BB$267:$BB$316,"&gt;=33")</f>
        <v>0</v>
      </c>
      <c r="CB25" s="137">
        <f>COUNTIFS('STUDENT PROFILE'!$B$7:$B$56,ANALYSIS!CB22,'MARK LIST'!$BB$267:$BB$316,"&gt;=33")</f>
        <v>1</v>
      </c>
      <c r="CC25" s="137">
        <f>COUNTIFS('STUDENT PROFILE'!$B$7:$B$56,ANALYSIS!CC22,'MARK LIST'!$BB$267:$BB$316,"&gt;=33")</f>
        <v>3</v>
      </c>
      <c r="CD25" s="137">
        <f>COUNTIFS('STUDENT PROFILE'!$B$7:$B$56,ANALYSIS!CD22,'MARK LIST'!$BB$267:$BB$316,"&gt;=33")</f>
        <v>1</v>
      </c>
      <c r="CE25" s="137">
        <f>COUNTIFS('STUDENT PROFILE'!$B$7:$B$56,ANALYSIS!CE22,'MARK LIST'!$BB$267:$BB$316,"&gt;=33")</f>
        <v>0</v>
      </c>
      <c r="CF25" s="136">
        <f>SUM(BP25,BQ25,BR25,BS25,BT25,BU25,BV25,BW25)</f>
        <v>13</v>
      </c>
      <c r="CG25" s="136">
        <f>SUM(BX25,BY25,BZ25,CA25,CB25,CC25,CD25,CE25)</f>
        <v>22</v>
      </c>
      <c r="CH25" s="558"/>
      <c r="CI25" s="871"/>
      <c r="CJ25" s="137">
        <f>COUNTIFS('STUDENT PROFILE'!$B$7:$B$56,ANALYSIS!CJ22,'MARK LIST'!$BP$267:$BP$316,"&gt;=33")</f>
        <v>3</v>
      </c>
      <c r="CK25" s="137">
        <f>COUNTIFS('STUDENT PROFILE'!$B$7:$B$56,ANALYSIS!CK22,'MARK LIST'!$BP$267:$BP$316,"&gt;=33")</f>
        <v>3</v>
      </c>
      <c r="CL25" s="137">
        <f>COUNTIFS('STUDENT PROFILE'!$B$7:$B$56,ANALYSIS!CL22,'MARK LIST'!$BP$267:$BP$316,"&gt;=33")</f>
        <v>3</v>
      </c>
      <c r="CM25" s="137">
        <f>COUNTIFS('STUDENT PROFILE'!$B$7:$B$56,ANALYSIS!CM22,'MARK LIST'!$BP$267:$BP$316,"&gt;=33")</f>
        <v>0</v>
      </c>
      <c r="CN25" s="137">
        <f>COUNTIFS('STUDENT PROFILE'!$B$7:$B$56,ANALYSIS!CN22,'MARK LIST'!$BP$267:$BP$316,"&gt;=33")</f>
        <v>0</v>
      </c>
      <c r="CO25" s="137">
        <f>COUNTIFS('STUDENT PROFILE'!$B$7:$B$56,ANALYSIS!CO22,'MARK LIST'!$BP$267:$BP$316,"&gt;=33")</f>
        <v>2</v>
      </c>
      <c r="CP25" s="137">
        <f>COUNTIFS('STUDENT PROFILE'!$B$7:$B$56,ANALYSIS!CP22,'MARK LIST'!$BP$267:$BP316,"&gt;=33")</f>
        <v>2</v>
      </c>
      <c r="CQ25" s="137">
        <f>COUNTIFS('STUDENT PROFILE'!$B$7:$B$56,ANALYSIS!CQ22,'MARK LIST'!$BP$267:$BP$316,"&gt;=33")</f>
        <v>0</v>
      </c>
      <c r="CR25" s="137">
        <f>COUNTIFS('STUDENT PROFILE'!$B$7:$B$56,ANALYSIS!CR22,'MARK LIST'!$BP$267:$BP$316,"&gt;=33")</f>
        <v>1</v>
      </c>
      <c r="CS25" s="137">
        <f>COUNTIFS('STUDENT PROFILE'!$B$7:$B$56,ANALYSIS!CS22,'MARK LIST'!$BP$267:$BP$316,"&gt;=33")</f>
        <v>11</v>
      </c>
      <c r="CT25" s="137">
        <f>COUNTIFS('STUDENT PROFILE'!$B$7:$B$56,ANALYSIS!CT22,'MARK LIST'!$BP$267:$BP$316,"&gt;=33")</f>
        <v>5</v>
      </c>
      <c r="CU25" s="137">
        <f>COUNTIFS('STUDENT PROFILE'!$B$7:$B$56,ANALYSIS!CU22,'MARK LIST'!$BP$267:$BP$316,"&gt;=33")</f>
        <v>0</v>
      </c>
      <c r="CV25" s="137">
        <f>COUNTIFS('STUDENT PROFILE'!$B$7:$B$56,ANALYSIS!CV22,'MARK LIST'!$BP$267:$BP$316,"&gt;=33")</f>
        <v>1</v>
      </c>
      <c r="CW25" s="137">
        <f>COUNTIFS('STUDENT PROFILE'!$B$7:$B$56,ANALYSIS!CW22,'MARK LIST'!$BP$267:$BP$316,"&gt;=33")</f>
        <v>3</v>
      </c>
      <c r="CX25" s="137">
        <f>COUNTIFS('STUDENT PROFILE'!$B$7:$B$56,ANALYSIS!CX22,'MARK LIST'!$BP$267:$BP$316,"&gt;=33")</f>
        <v>1</v>
      </c>
      <c r="CY25" s="137">
        <f>COUNTIFS('STUDENT PROFILE'!$B$7:$B$56,ANALYSIS!CY22,'MARK LIST'!$BP$267:$BP$316,"&gt;=33")</f>
        <v>0</v>
      </c>
      <c r="CZ25" s="136">
        <f>SUM(CJ25,CK25,CL25,CM25,CN25,CO25,CP25,CQ25)</f>
        <v>13</v>
      </c>
      <c r="DA25" s="136">
        <f>SUM(CR25,CS25,CT25,CU25,CV25,CW25,CX25,CY25)</f>
        <v>22</v>
      </c>
      <c r="DB25" s="558"/>
      <c r="DC25" s="862"/>
      <c r="DD25" s="137">
        <f>COUNTIFS('STUDENT PROFILE'!$B$7:$B$56,ANALYSIS!DD22,'MARK LIST'!$BY$267:$BY$316,"&gt;=33")</f>
        <v>3</v>
      </c>
      <c r="DE25" s="137">
        <f>COUNTIFS('STUDENT PROFILE'!$B$7:$B$56,ANALYSIS!DE22,'MARK LIST'!$BY$267:$BY$316,"&gt;=33")</f>
        <v>3</v>
      </c>
      <c r="DF25" s="137">
        <f>COUNTIFS('STUDENT PROFILE'!$B$7:$B$56,ANALYSIS!DF22,'MARK LIST'!$BY$267:$BY$316,"&gt;=33")</f>
        <v>4</v>
      </c>
      <c r="DG25" s="137">
        <f>COUNTIFS('STUDENT PROFILE'!$B$7:$B$56,ANALYSIS!DG22,'MARK LIST'!$BY$267:$BY$316,"&gt;=33")</f>
        <v>0</v>
      </c>
      <c r="DH25" s="137">
        <f>COUNTIFS('STUDENT PROFILE'!$B$7:$B$56,ANALYSIS!DH22,'MARK LIST'!$BY$267:$BY$316,"&gt;=33")</f>
        <v>0</v>
      </c>
      <c r="DI25" s="137">
        <f>COUNTIFS('STUDENT PROFILE'!$B$7:$B$56,ANALYSIS!DI22,'MARK LIST'!$BY$267:$BY$316,"&gt;=33")</f>
        <v>2</v>
      </c>
      <c r="DJ25" s="137">
        <f>COUNTIFS('STUDENT PROFILE'!$B$7:$B$56,ANALYSIS!DJ22,'MARK LIST'!$BY$267:$BY$316,"&gt;=33")</f>
        <v>2</v>
      </c>
      <c r="DK25" s="137">
        <f>COUNTIFS('STUDENT PROFILE'!$B$7:$B$56,ANALYSIS!DK22,'MARK LIST'!$BY$267:$BY$316,"&gt;=33")</f>
        <v>0</v>
      </c>
      <c r="DL25" s="137">
        <f>COUNTIFS('STUDENT PROFILE'!$B$7:$B$56,ANALYSIS!DL22,'MARK LIST'!$BY$267:$BY$316,"&gt;=33")</f>
        <v>2</v>
      </c>
      <c r="DM25" s="137">
        <f>COUNTIFS('STUDENT PROFILE'!$B$7:$B$56,ANALYSIS!DM22,'MARK LIST'!$BY$267:$BY$316,"&gt;=33")</f>
        <v>11</v>
      </c>
      <c r="DN25" s="137">
        <f>COUNTIFS('STUDENT PROFILE'!$B$7:$B$56,ANALYSIS!DN22,'MARK LIST'!$BY$267:$BY$316,"&gt;=33")</f>
        <v>6</v>
      </c>
      <c r="DO25" s="137">
        <f>COUNTIFS('STUDENT PROFILE'!$B$7:$B$56,ANALYSIS!DO22,'MARK LIST'!$BY$267:$BY$316,"&gt;=33")</f>
        <v>0</v>
      </c>
      <c r="DP25" s="137">
        <f>COUNTIFS('STUDENT PROFILE'!$B$7:$B$56,ANALYSIS!DP22,'MARK LIST'!$BY$267:$BY$316,"&gt;=33")</f>
        <v>1</v>
      </c>
      <c r="DQ25" s="137">
        <f>COUNTIFS('STUDENT PROFILE'!$B$7:$B$56,ANALYSIS!DQ22,'MARK LIST'!$BY$267:$BY$316,"&gt;=33")</f>
        <v>4</v>
      </c>
      <c r="DR25" s="137">
        <f>COUNTIFS('STUDENT PROFILE'!$B$7:$B$56,ANALYSIS!DR22,'MARK LIST'!$BY$267:$BY$316,"&gt;=33")</f>
        <v>2</v>
      </c>
      <c r="DS25" s="137">
        <f>COUNTIFS('STUDENT PROFILE'!$B$7:$B$56,ANALYSIS!DS22,'MARK LIST'!$BY$267:$BY$316,"&gt;=33")</f>
        <v>0</v>
      </c>
      <c r="DT25" s="136">
        <f>SUM(DD25,DE25,DF25,DG25,DH25,DI25,DJ25,DK25)</f>
        <v>14</v>
      </c>
      <c r="DU25" s="136">
        <f>SUM(DL25,DM25,DN25,DO25,DP25,DQ25,DR25,DS25)</f>
        <v>26</v>
      </c>
      <c r="DV25" s="558"/>
      <c r="DW25" s="868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0">
        <f>SUM(DX25,DY25,DZ25,EA25,EB25,EC25,ED25,EE25)</f>
        <v>0</v>
      </c>
      <c r="EO25" s="100">
        <f>SUM(EF25,EG25,EH25,EI25,EJ25,EK25,EL25,EM25)</f>
        <v>0</v>
      </c>
      <c r="EP25" s="558"/>
      <c r="EQ25" s="862"/>
    </row>
    <row r="26" spans="1:147" ht="21.95" customHeight="1">
      <c r="A26" s="895"/>
      <c r="B26" s="895"/>
      <c r="C26" s="895"/>
      <c r="D26" s="895"/>
      <c r="E26" s="895"/>
      <c r="F26" s="875" t="str">
        <f>HOME!B20</f>
        <v>SOCIAL STUDIES</v>
      </c>
      <c r="G26" s="104" t="s">
        <v>921</v>
      </c>
      <c r="H26" s="98" t="s">
        <v>29</v>
      </c>
      <c r="I26" s="98" t="s">
        <v>30</v>
      </c>
      <c r="J26" s="98" t="s">
        <v>31</v>
      </c>
      <c r="K26" s="98" t="s">
        <v>11</v>
      </c>
      <c r="L26" s="98" t="s">
        <v>42</v>
      </c>
      <c r="M26" s="98" t="s">
        <v>105</v>
      </c>
      <c r="N26" s="98" t="s">
        <v>46</v>
      </c>
      <c r="O26" s="98" t="s">
        <v>106</v>
      </c>
      <c r="P26" s="98" t="s">
        <v>107</v>
      </c>
      <c r="Q26" s="98" t="s">
        <v>108</v>
      </c>
      <c r="R26" s="98" t="s">
        <v>109</v>
      </c>
      <c r="S26" s="98" t="s">
        <v>51</v>
      </c>
      <c r="T26" s="98" t="s">
        <v>44</v>
      </c>
      <c r="U26" s="98" t="s">
        <v>110</v>
      </c>
      <c r="V26" s="98" t="s">
        <v>111</v>
      </c>
      <c r="W26" s="98" t="s">
        <v>112</v>
      </c>
      <c r="X26" s="98"/>
      <c r="Y26" s="98"/>
      <c r="Z26" s="98"/>
      <c r="AA26" s="868"/>
      <c r="AB26" s="98" t="s">
        <v>29</v>
      </c>
      <c r="AC26" s="98" t="s">
        <v>30</v>
      </c>
      <c r="AD26" s="98" t="s">
        <v>31</v>
      </c>
      <c r="AE26" s="98" t="s">
        <v>11</v>
      </c>
      <c r="AF26" s="98" t="s">
        <v>42</v>
      </c>
      <c r="AG26" s="98" t="s">
        <v>105</v>
      </c>
      <c r="AH26" s="98" t="s">
        <v>46</v>
      </c>
      <c r="AI26" s="98" t="s">
        <v>106</v>
      </c>
      <c r="AJ26" s="98" t="s">
        <v>107</v>
      </c>
      <c r="AK26" s="98" t="s">
        <v>108</v>
      </c>
      <c r="AL26" s="98" t="s">
        <v>109</v>
      </c>
      <c r="AM26" s="98" t="s">
        <v>51</v>
      </c>
      <c r="AN26" s="98" t="s">
        <v>44</v>
      </c>
      <c r="AO26" s="98" t="s">
        <v>110</v>
      </c>
      <c r="AP26" s="98" t="s">
        <v>111</v>
      </c>
      <c r="AQ26" s="98" t="s">
        <v>112</v>
      </c>
      <c r="AR26" s="98"/>
      <c r="AS26" s="98"/>
      <c r="AT26" s="141"/>
      <c r="AU26" s="878"/>
      <c r="AV26" s="98" t="s">
        <v>29</v>
      </c>
      <c r="AW26" s="98" t="s">
        <v>30</v>
      </c>
      <c r="AX26" s="98" t="s">
        <v>31</v>
      </c>
      <c r="AY26" s="98" t="s">
        <v>11</v>
      </c>
      <c r="AZ26" s="98" t="s">
        <v>42</v>
      </c>
      <c r="BA26" s="98" t="s">
        <v>105</v>
      </c>
      <c r="BB26" s="98" t="s">
        <v>46</v>
      </c>
      <c r="BC26" s="98" t="s">
        <v>106</v>
      </c>
      <c r="BD26" s="98" t="s">
        <v>107</v>
      </c>
      <c r="BE26" s="98" t="s">
        <v>108</v>
      </c>
      <c r="BF26" s="98" t="s">
        <v>109</v>
      </c>
      <c r="BG26" s="98" t="s">
        <v>51</v>
      </c>
      <c r="BH26" s="98" t="s">
        <v>44</v>
      </c>
      <c r="BI26" s="98" t="s">
        <v>110</v>
      </c>
      <c r="BJ26" s="98" t="s">
        <v>111</v>
      </c>
      <c r="BK26" s="98" t="s">
        <v>112</v>
      </c>
      <c r="BL26" s="98"/>
      <c r="BM26" s="98"/>
      <c r="BN26" s="98"/>
      <c r="BO26" s="867"/>
      <c r="BP26" s="98" t="s">
        <v>29</v>
      </c>
      <c r="BQ26" s="98" t="s">
        <v>30</v>
      </c>
      <c r="BR26" s="98" t="s">
        <v>31</v>
      </c>
      <c r="BS26" s="98" t="s">
        <v>11</v>
      </c>
      <c r="BT26" s="98" t="s">
        <v>42</v>
      </c>
      <c r="BU26" s="98" t="s">
        <v>105</v>
      </c>
      <c r="BV26" s="98" t="s">
        <v>46</v>
      </c>
      <c r="BW26" s="98" t="s">
        <v>106</v>
      </c>
      <c r="BX26" s="98" t="s">
        <v>107</v>
      </c>
      <c r="BY26" s="98" t="s">
        <v>108</v>
      </c>
      <c r="BZ26" s="98" t="s">
        <v>109</v>
      </c>
      <c r="CA26" s="98" t="s">
        <v>51</v>
      </c>
      <c r="CB26" s="98" t="s">
        <v>44</v>
      </c>
      <c r="CC26" s="98" t="s">
        <v>110</v>
      </c>
      <c r="CD26" s="98" t="s">
        <v>111</v>
      </c>
      <c r="CE26" s="98" t="s">
        <v>112</v>
      </c>
      <c r="CF26" s="98"/>
      <c r="CG26" s="98"/>
      <c r="CH26" s="98"/>
      <c r="CI26" s="871"/>
      <c r="CJ26" s="98" t="s">
        <v>29</v>
      </c>
      <c r="CK26" s="98" t="s">
        <v>30</v>
      </c>
      <c r="CL26" s="98" t="s">
        <v>31</v>
      </c>
      <c r="CM26" s="98" t="s">
        <v>11</v>
      </c>
      <c r="CN26" s="98" t="s">
        <v>42</v>
      </c>
      <c r="CO26" s="98" t="s">
        <v>105</v>
      </c>
      <c r="CP26" s="98" t="s">
        <v>46</v>
      </c>
      <c r="CQ26" s="98" t="s">
        <v>106</v>
      </c>
      <c r="CR26" s="98" t="s">
        <v>107</v>
      </c>
      <c r="CS26" s="98" t="s">
        <v>108</v>
      </c>
      <c r="CT26" s="98" t="s">
        <v>109</v>
      </c>
      <c r="CU26" s="98" t="s">
        <v>51</v>
      </c>
      <c r="CV26" s="98" t="s">
        <v>44</v>
      </c>
      <c r="CW26" s="98" t="s">
        <v>110</v>
      </c>
      <c r="CX26" s="98" t="s">
        <v>111</v>
      </c>
      <c r="CY26" s="98" t="s">
        <v>112</v>
      </c>
      <c r="CZ26" s="98"/>
      <c r="DA26" s="98"/>
      <c r="DB26" s="98"/>
      <c r="DC26" s="862"/>
      <c r="DD26" s="98" t="s">
        <v>29</v>
      </c>
      <c r="DE26" s="98" t="s">
        <v>30</v>
      </c>
      <c r="DF26" s="98" t="s">
        <v>31</v>
      </c>
      <c r="DG26" s="98" t="s">
        <v>11</v>
      </c>
      <c r="DH26" s="98" t="s">
        <v>42</v>
      </c>
      <c r="DI26" s="98" t="s">
        <v>105</v>
      </c>
      <c r="DJ26" s="98" t="s">
        <v>46</v>
      </c>
      <c r="DK26" s="98" t="s">
        <v>106</v>
      </c>
      <c r="DL26" s="98" t="s">
        <v>107</v>
      </c>
      <c r="DM26" s="98" t="s">
        <v>108</v>
      </c>
      <c r="DN26" s="98" t="s">
        <v>109</v>
      </c>
      <c r="DO26" s="98" t="s">
        <v>51</v>
      </c>
      <c r="DP26" s="98" t="s">
        <v>44</v>
      </c>
      <c r="DQ26" s="98" t="s">
        <v>110</v>
      </c>
      <c r="DR26" s="98" t="s">
        <v>111</v>
      </c>
      <c r="DS26" s="98" t="s">
        <v>112</v>
      </c>
      <c r="DT26" s="98"/>
      <c r="DU26" s="98"/>
      <c r="DV26" s="98"/>
      <c r="DW26" s="868"/>
      <c r="DX26" s="98" t="s">
        <v>29</v>
      </c>
      <c r="DY26" s="98" t="s">
        <v>30</v>
      </c>
      <c r="DZ26" s="98" t="s">
        <v>31</v>
      </c>
      <c r="EA26" s="98" t="s">
        <v>11</v>
      </c>
      <c r="EB26" s="98" t="s">
        <v>42</v>
      </c>
      <c r="EC26" s="98" t="s">
        <v>105</v>
      </c>
      <c r="ED26" s="98" t="s">
        <v>46</v>
      </c>
      <c r="EE26" s="98" t="s">
        <v>106</v>
      </c>
      <c r="EF26" s="98" t="s">
        <v>107</v>
      </c>
      <c r="EG26" s="98" t="s">
        <v>108</v>
      </c>
      <c r="EH26" s="98" t="s">
        <v>109</v>
      </c>
      <c r="EI26" s="98" t="s">
        <v>51</v>
      </c>
      <c r="EJ26" s="98" t="s">
        <v>44</v>
      </c>
      <c r="EK26" s="98" t="s">
        <v>110</v>
      </c>
      <c r="EL26" s="98" t="s">
        <v>111</v>
      </c>
      <c r="EM26" s="98" t="s">
        <v>112</v>
      </c>
      <c r="EN26" s="98"/>
      <c r="EO26" s="98"/>
      <c r="EP26" s="98"/>
      <c r="EQ26" s="862"/>
    </row>
    <row r="27" spans="1:147" ht="21.95" customHeight="1">
      <c r="A27" s="895"/>
      <c r="B27" s="895"/>
      <c r="C27" s="895"/>
      <c r="D27" s="895"/>
      <c r="E27" s="895"/>
      <c r="F27" s="875"/>
      <c r="G27" s="104" t="s">
        <v>77</v>
      </c>
      <c r="H27" s="136">
        <f>COUNTIF('STUDENT PROFILE'!$B$7:$B$56,ANALYSIS!H26)</f>
        <v>3</v>
      </c>
      <c r="I27" s="136">
        <f>COUNTIF('STUDENT PROFILE'!$B$7:$B$56,ANALYSIS!I26)</f>
        <v>3</v>
      </c>
      <c r="J27" s="136">
        <f>COUNTIF('STUDENT PROFILE'!$B$7:$B$56,ANALYSIS!J26)</f>
        <v>4</v>
      </c>
      <c r="K27" s="136">
        <f>COUNTIF('STUDENT PROFILE'!$B$7:$B$56,ANALYSIS!K26)</f>
        <v>0</v>
      </c>
      <c r="L27" s="136">
        <f>COUNTIF('STUDENT PROFILE'!$B$7:$B$56,ANALYSIS!L26)</f>
        <v>0</v>
      </c>
      <c r="M27" s="136">
        <f>COUNTIF('STUDENT PROFILE'!$B$7:$B$56,ANALYSIS!M26)</f>
        <v>3</v>
      </c>
      <c r="N27" s="136">
        <f>COUNTIF('STUDENT PROFILE'!$B$7:$B$56,ANALYSIS!N26)</f>
        <v>2</v>
      </c>
      <c r="O27" s="136">
        <f>COUNTIF('STUDENT PROFILE'!$B$7:$B$56,ANALYSIS!O26)</f>
        <v>0</v>
      </c>
      <c r="P27" s="136">
        <f>COUNTIF('STUDENT PROFILE'!$B$7:$B$56,ANALYSIS!P26)</f>
        <v>4</v>
      </c>
      <c r="Q27" s="136">
        <f>COUNTIF('STUDENT PROFILE'!$B$7:$B$56,ANALYSIS!Q26)</f>
        <v>13</v>
      </c>
      <c r="R27" s="136">
        <f>COUNTIF('STUDENT PROFILE'!$B$7:$B$56,ANALYSIS!R26)</f>
        <v>9</v>
      </c>
      <c r="S27" s="136">
        <f>COUNTIF('STUDENT PROFILE'!$B$7:$B$56,ANALYSIS!S26)</f>
        <v>0</v>
      </c>
      <c r="T27" s="136">
        <f>COUNTIF('STUDENT PROFILE'!$B$7:$B$56,ANALYSIS!T26)</f>
        <v>3</v>
      </c>
      <c r="U27" s="136">
        <f>COUNTIF('STUDENT PROFILE'!$B$7:$B$56,ANALYSIS!U26)</f>
        <v>4</v>
      </c>
      <c r="V27" s="136">
        <f>COUNTIF('STUDENT PROFILE'!$B$7:$B$56,ANALYSIS!V26)</f>
        <v>2</v>
      </c>
      <c r="W27" s="136">
        <f>COUNTIF('STUDENT PROFILE'!$B$7:$B$56,ANALYSIS!W26)</f>
        <v>0</v>
      </c>
      <c r="X27" s="136">
        <f>SUM(H27,I27,J27,K27,L27,M27,N27,O27)</f>
        <v>15</v>
      </c>
      <c r="Y27" s="136">
        <f>SUM(P27,Q27,R27,S27,T27,U27,V27,W27)</f>
        <v>35</v>
      </c>
      <c r="Z27" s="880">
        <f>((X29+Y29)/(X28+Y28))*100</f>
        <v>76.08695652173914</v>
      </c>
      <c r="AA27" s="868"/>
      <c r="AB27" s="136">
        <f>COUNTIF('STUDENT PROFILE'!$B$7:$B$56,ANALYSIS!AB26)</f>
        <v>3</v>
      </c>
      <c r="AC27" s="136">
        <f>COUNTIF('STUDENT PROFILE'!$B$7:$B$56,ANALYSIS!AC26)</f>
        <v>3</v>
      </c>
      <c r="AD27" s="136">
        <f>COUNTIF('STUDENT PROFILE'!$B$7:$B$56,ANALYSIS!AD26)</f>
        <v>4</v>
      </c>
      <c r="AE27" s="136">
        <f>COUNTIF('STUDENT PROFILE'!$B$7:$B$56,ANALYSIS!AE26)</f>
        <v>0</v>
      </c>
      <c r="AF27" s="136">
        <f>COUNTIF('STUDENT PROFILE'!$B$7:$B$56,ANALYSIS!AF26)</f>
        <v>0</v>
      </c>
      <c r="AG27" s="136">
        <f>COUNTIF('STUDENT PROFILE'!$B$7:$B$56,ANALYSIS!AG26)</f>
        <v>3</v>
      </c>
      <c r="AH27" s="136">
        <f>COUNTIF('STUDENT PROFILE'!$B$7:$B$56,ANALYSIS!AH26)</f>
        <v>2</v>
      </c>
      <c r="AI27" s="136">
        <f>COUNTIF('STUDENT PROFILE'!$B$7:$B$56,ANALYSIS!AI26)</f>
        <v>0</v>
      </c>
      <c r="AJ27" s="136">
        <f>COUNTIF('STUDENT PROFILE'!$B$7:$B$56,ANALYSIS!AJ26)</f>
        <v>4</v>
      </c>
      <c r="AK27" s="136">
        <f>COUNTIF('STUDENT PROFILE'!$B$7:$B$56,ANALYSIS!AK26)</f>
        <v>13</v>
      </c>
      <c r="AL27" s="136">
        <f>COUNTIF('STUDENT PROFILE'!$B$7:$B$56,ANALYSIS!AL26)</f>
        <v>9</v>
      </c>
      <c r="AM27" s="136">
        <f>COUNTIF('STUDENT PROFILE'!$B$7:$B$56,ANALYSIS!AM26)</f>
        <v>0</v>
      </c>
      <c r="AN27" s="136">
        <f>COUNTIF('STUDENT PROFILE'!$B$7:$B$56,ANALYSIS!AN26)</f>
        <v>3</v>
      </c>
      <c r="AO27" s="136">
        <f>COUNTIF('STUDENT PROFILE'!$B$7:$B$56,ANALYSIS!AO26)</f>
        <v>4</v>
      </c>
      <c r="AP27" s="136">
        <f>COUNTIF('STUDENT PROFILE'!$B$7:$B$56,ANALYSIS!AP26)</f>
        <v>2</v>
      </c>
      <c r="AQ27" s="136">
        <f>COUNTIF('STUDENT PROFILE'!$B$7:$B$56,ANALYSIS!AQ26)</f>
        <v>0</v>
      </c>
      <c r="AR27" s="136">
        <f>SUM(AB27,AC27,AD27,AE27,AF27,AG27,AH27,AI27)</f>
        <v>15</v>
      </c>
      <c r="AS27" s="136">
        <f>SUM(AJ27,AK27,AL27,AM27,AN27,AO27,AP27,AQ27)</f>
        <v>35</v>
      </c>
      <c r="AT27" s="881">
        <f>((AR29+AS29)/(AR28+AS28))*100</f>
        <v>77.777777777777786</v>
      </c>
      <c r="AU27" s="878"/>
      <c r="AV27" s="139">
        <f>COUNTIF('STUDENT PROFILE'!$B$7:$B$56,ANALYSIS!AV26)</f>
        <v>3</v>
      </c>
      <c r="AW27" s="139">
        <f>COUNTIF('STUDENT PROFILE'!$B$7:$B$56,ANALYSIS!AW26)</f>
        <v>3</v>
      </c>
      <c r="AX27" s="139">
        <f>COUNTIF('STUDENT PROFILE'!$B$7:$B$56,ANALYSIS!AX26)</f>
        <v>4</v>
      </c>
      <c r="AY27" s="139">
        <f>COUNTIF('STUDENT PROFILE'!$B$7:$B$56,ANALYSIS!AY26)</f>
        <v>0</v>
      </c>
      <c r="AZ27" s="139">
        <f>COUNTIF('STUDENT PROFILE'!$B$7:$B$56,ANALYSIS!AZ26)</f>
        <v>0</v>
      </c>
      <c r="BA27" s="139">
        <f>COUNTIF('STUDENT PROFILE'!$B$7:$B$56,ANALYSIS!BA26)</f>
        <v>3</v>
      </c>
      <c r="BB27" s="139">
        <f>COUNTIF('STUDENT PROFILE'!$B$7:$B$56,ANALYSIS!BB26)</f>
        <v>2</v>
      </c>
      <c r="BC27" s="139">
        <f>COUNTIF('STUDENT PROFILE'!$B$7:$B$56,ANALYSIS!BC26)</f>
        <v>0</v>
      </c>
      <c r="BD27" s="139">
        <f>COUNTIF('STUDENT PROFILE'!$B$7:$B$56,ANALYSIS!BD26)</f>
        <v>4</v>
      </c>
      <c r="BE27" s="139">
        <f>COUNTIF('STUDENT PROFILE'!$B$7:$B$56,ANALYSIS!BE26)</f>
        <v>13</v>
      </c>
      <c r="BF27" s="139">
        <f>COUNTIF('STUDENT PROFILE'!$B$7:$B$56,ANALYSIS!BF26)</f>
        <v>9</v>
      </c>
      <c r="BG27" s="139">
        <f>COUNTIF('STUDENT PROFILE'!$B$7:$B$56,ANALYSIS!BG26)</f>
        <v>0</v>
      </c>
      <c r="BH27" s="139">
        <f>COUNTIF('STUDENT PROFILE'!$B$7:$B$56,ANALYSIS!BH26)</f>
        <v>3</v>
      </c>
      <c r="BI27" s="139">
        <f>COUNTIF('STUDENT PROFILE'!$B$7:$B$56,ANALYSIS!BI26)</f>
        <v>4</v>
      </c>
      <c r="BJ27" s="139">
        <f>COUNTIF('STUDENT PROFILE'!$B$7:$B$56,ANALYSIS!BJ26)</f>
        <v>2</v>
      </c>
      <c r="BK27" s="139">
        <f>COUNTIF('STUDENT PROFILE'!$B$7:$B$56,ANALYSIS!BK26)</f>
        <v>0</v>
      </c>
      <c r="BL27" s="139">
        <f>SUM(AV27,AW27,AX27,AY27,AZ27,BA27,BB27,BC27)</f>
        <v>15</v>
      </c>
      <c r="BM27" s="139">
        <f>SUM(BD27,BE27,BF27,BG27,BH27,BI27,BJ27,BK27)</f>
        <v>35</v>
      </c>
      <c r="BN27" s="881">
        <f>((BL29+BM29)/(BL28+BM28))*100</f>
        <v>70</v>
      </c>
      <c r="BO27" s="867"/>
      <c r="BP27" s="136">
        <f>COUNTIF('STUDENT PROFILE'!$B$7:$B$56,ANALYSIS!BP26)</f>
        <v>3</v>
      </c>
      <c r="BQ27" s="136">
        <f>COUNTIF('STUDENT PROFILE'!$B$7:$B$56,ANALYSIS!BQ26)</f>
        <v>3</v>
      </c>
      <c r="BR27" s="136">
        <f>COUNTIF('STUDENT PROFILE'!$B$7:$B$56,ANALYSIS!BR26)</f>
        <v>4</v>
      </c>
      <c r="BS27" s="136">
        <f>COUNTIF('STUDENT PROFILE'!$B$7:$B$56,ANALYSIS!BS26)</f>
        <v>0</v>
      </c>
      <c r="BT27" s="136">
        <f>COUNTIF('STUDENT PROFILE'!$B$7:$B$56,ANALYSIS!BT26)</f>
        <v>0</v>
      </c>
      <c r="BU27" s="136">
        <f>COUNTIF('STUDENT PROFILE'!$B$7:$B$56,ANALYSIS!BU26)</f>
        <v>3</v>
      </c>
      <c r="BV27" s="136">
        <f>COUNTIF('STUDENT PROFILE'!$B$7:$B$56,ANALYSIS!BV26)</f>
        <v>2</v>
      </c>
      <c r="BW27" s="136">
        <f>COUNTIF('STUDENT PROFILE'!$B$7:$B$56,ANALYSIS!BW26)</f>
        <v>0</v>
      </c>
      <c r="BX27" s="136">
        <f>COUNTIF('STUDENT PROFILE'!$B$7:$B$56,ANALYSIS!BX26)</f>
        <v>4</v>
      </c>
      <c r="BY27" s="136">
        <f>COUNTIF('STUDENT PROFILE'!$B$7:$B$56,ANALYSIS!BY26)</f>
        <v>13</v>
      </c>
      <c r="BZ27" s="136">
        <f>COUNTIF('STUDENT PROFILE'!$B$7:$B$56,ANALYSIS!BZ26)</f>
        <v>9</v>
      </c>
      <c r="CA27" s="136">
        <f>COUNTIF('STUDENT PROFILE'!$B$7:$B$56,ANALYSIS!CA26)</f>
        <v>0</v>
      </c>
      <c r="CB27" s="136">
        <f>COUNTIF('STUDENT PROFILE'!$B$7:$B$56,ANALYSIS!CB26)</f>
        <v>3</v>
      </c>
      <c r="CC27" s="136">
        <f>COUNTIF('STUDENT PROFILE'!$B$7:$B$56,ANALYSIS!CC26)</f>
        <v>4</v>
      </c>
      <c r="CD27" s="136">
        <f>COUNTIF('STUDENT PROFILE'!$B$7:$B$56,ANALYSIS!CD26)</f>
        <v>2</v>
      </c>
      <c r="CE27" s="136">
        <f>COUNTIF('STUDENT PROFILE'!$B$7:$B$56,ANALYSIS!CE26)</f>
        <v>0</v>
      </c>
      <c r="CF27" s="136">
        <f>SUM(BP27,BQ27,BR27,BS27,BT27,BU27,BV27,BW27)</f>
        <v>15</v>
      </c>
      <c r="CG27" s="136">
        <f>SUM(BX27,BY27,BZ27,CA27,CB27,CC27,CD27,CE27)</f>
        <v>35</v>
      </c>
      <c r="CH27" s="880">
        <f>((CF29+CG29)/(CF28+CG28))*100</f>
        <v>0</v>
      </c>
      <c r="CI27" s="871"/>
      <c r="CJ27" s="136">
        <f>COUNTIF('STUDENT PROFILE'!$B$7:$B$56,ANALYSIS!CJ26)</f>
        <v>3</v>
      </c>
      <c r="CK27" s="136">
        <f>COUNTIF('STUDENT PROFILE'!$B$7:$B$56,ANALYSIS!CK26)</f>
        <v>3</v>
      </c>
      <c r="CL27" s="136">
        <f>COUNTIF('STUDENT PROFILE'!$B$7:$B$56,ANALYSIS!CL26)</f>
        <v>4</v>
      </c>
      <c r="CM27" s="136">
        <f>COUNTIF('STUDENT PROFILE'!$B$7:$B$56,ANALYSIS!CM26)</f>
        <v>0</v>
      </c>
      <c r="CN27" s="136">
        <f>COUNTIF('STUDENT PROFILE'!$B$7:$B$56,ANALYSIS!CN26)</f>
        <v>0</v>
      </c>
      <c r="CO27" s="136">
        <f>COUNTIF('STUDENT PROFILE'!$B$7:$B$56,ANALYSIS!CO26)</f>
        <v>3</v>
      </c>
      <c r="CP27" s="136">
        <f>COUNTIF('STUDENT PROFILE'!$B$7:$B$56,ANALYSIS!CP26)</f>
        <v>2</v>
      </c>
      <c r="CQ27" s="136">
        <f>COUNTIF('STUDENT PROFILE'!$B$7:$B$56,ANALYSIS!CQ26)</f>
        <v>0</v>
      </c>
      <c r="CR27" s="136">
        <f>COUNTIF('STUDENT PROFILE'!$B$7:$B$56,ANALYSIS!CR26)</f>
        <v>4</v>
      </c>
      <c r="CS27" s="136">
        <f>COUNTIF('STUDENT PROFILE'!$B$7:$B$56,ANALYSIS!CS26)</f>
        <v>13</v>
      </c>
      <c r="CT27" s="136">
        <f>COUNTIF('STUDENT PROFILE'!$B$7:$B$56,ANALYSIS!CT26)</f>
        <v>9</v>
      </c>
      <c r="CU27" s="136">
        <f>COUNTIF('STUDENT PROFILE'!$B$7:$B$56,ANALYSIS!CU26)</f>
        <v>0</v>
      </c>
      <c r="CV27" s="136">
        <f>COUNTIF('STUDENT PROFILE'!$B$7:$B$56,ANALYSIS!CV26)</f>
        <v>3</v>
      </c>
      <c r="CW27" s="136">
        <f>COUNTIF('STUDENT PROFILE'!$B$7:$B$56,ANALYSIS!CW26)</f>
        <v>4</v>
      </c>
      <c r="CX27" s="136">
        <f>COUNTIF('STUDENT PROFILE'!$B$7:$B$56,ANALYSIS!CX26)</f>
        <v>2</v>
      </c>
      <c r="CY27" s="136">
        <f>COUNTIF('STUDENT PROFILE'!$B$7:$B$56,ANALYSIS!CY26)</f>
        <v>0</v>
      </c>
      <c r="CZ27" s="136">
        <f>SUM(CJ27,CK27,CL27,CM27,CN27,CO27,CP27,CQ27)</f>
        <v>15</v>
      </c>
      <c r="DA27" s="136">
        <f>SUM(CR27,CS27,CT27,CU27,CV27,CW27,CX27,CY27)</f>
        <v>35</v>
      </c>
      <c r="DB27" s="880">
        <f>((CZ29+DA29)/(CZ28+DA28))*100</f>
        <v>0</v>
      </c>
      <c r="DC27" s="862"/>
      <c r="DD27" s="151">
        <f>COUNTIF('STUDENT PROFILE'!$B$7:$B$56,ANALYSIS!DD26)</f>
        <v>3</v>
      </c>
      <c r="DE27" s="151">
        <f>COUNTIF('STUDENT PROFILE'!$B$7:$B$56,ANALYSIS!DE26)</f>
        <v>3</v>
      </c>
      <c r="DF27" s="151">
        <f>COUNTIF('STUDENT PROFILE'!$B$7:$B$56,ANALYSIS!DF26)</f>
        <v>4</v>
      </c>
      <c r="DG27" s="151">
        <f>COUNTIF('STUDENT PROFILE'!$B$7:$B$56,ANALYSIS!DG26)</f>
        <v>0</v>
      </c>
      <c r="DH27" s="151">
        <f>COUNTIF('STUDENT PROFILE'!$B$7:$B$56,ANALYSIS!DH26)</f>
        <v>0</v>
      </c>
      <c r="DI27" s="151">
        <f>COUNTIF('STUDENT PROFILE'!$B$7:$B$56,ANALYSIS!DI26)</f>
        <v>3</v>
      </c>
      <c r="DJ27" s="151">
        <f>COUNTIF('STUDENT PROFILE'!$B$7:$B$56,ANALYSIS!DJ26)</f>
        <v>2</v>
      </c>
      <c r="DK27" s="151">
        <f>COUNTIF('STUDENT PROFILE'!$B$7:$B$56,ANALYSIS!DK26)</f>
        <v>0</v>
      </c>
      <c r="DL27" s="151">
        <f>COUNTIF('STUDENT PROFILE'!$B$7:$B$56,ANALYSIS!DL26)</f>
        <v>4</v>
      </c>
      <c r="DM27" s="151">
        <f>COUNTIF('STUDENT PROFILE'!$B$7:$B$56,ANALYSIS!DM26)</f>
        <v>13</v>
      </c>
      <c r="DN27" s="151">
        <f>COUNTIF('STUDENT PROFILE'!$B$7:$B$56,ANALYSIS!DN26)</f>
        <v>9</v>
      </c>
      <c r="DO27" s="151">
        <f>COUNTIF('STUDENT PROFILE'!$B$7:$B$56,ANALYSIS!DO26)</f>
        <v>0</v>
      </c>
      <c r="DP27" s="151">
        <f>COUNTIF('STUDENT PROFILE'!$B$7:$B$56,ANALYSIS!DP26)</f>
        <v>3</v>
      </c>
      <c r="DQ27" s="151">
        <f>COUNTIF('STUDENT PROFILE'!$B$7:$B$56,ANALYSIS!DQ26)</f>
        <v>4</v>
      </c>
      <c r="DR27" s="151">
        <f>COUNTIF('STUDENT PROFILE'!$B$7:$B$56,ANALYSIS!DR26)</f>
        <v>2</v>
      </c>
      <c r="DS27" s="151">
        <f>COUNTIF('STUDENT PROFILE'!$B$7:$B$56,ANALYSIS!DS26)</f>
        <v>0</v>
      </c>
      <c r="DT27" s="151">
        <f>SUM(DD27,DE27,DF27,DG27,DH27,DI27,DJ27,DK27)</f>
        <v>15</v>
      </c>
      <c r="DU27" s="151">
        <f>SUM(DL27,DM27,DN27,DO27,DP27,DQ27,DR27,DS27)</f>
        <v>35</v>
      </c>
      <c r="DV27" s="880">
        <f>((DT29+DU29)/(DT28+DU28))*100</f>
        <v>0</v>
      </c>
      <c r="DW27" s="868"/>
      <c r="DX27" s="54">
        <f>COUNTIF('STUDENT PROFILE'!DS47:DS96,ANALYSIS!DX26)</f>
        <v>0</v>
      </c>
      <c r="DY27" s="54">
        <f>COUNTIF('STUDENT PROFILE'!DS47:DS96,ANALYSIS!DY26)</f>
        <v>0</v>
      </c>
      <c r="DZ27" s="54">
        <f>COUNTIF('STUDENT PROFILE'!DS47:DS96,ANALYSIS!DZ26)</f>
        <v>0</v>
      </c>
      <c r="EA27" s="54">
        <f>COUNTIF('STUDENT PROFILE'!DS47:DS96,ANALYSIS!EA26)</f>
        <v>0</v>
      </c>
      <c r="EB27" s="54">
        <f>COUNTIF('STUDENT PROFILE'!DS47:DS96,ANALYSIS!EB26)</f>
        <v>0</v>
      </c>
      <c r="EC27" s="54">
        <f>COUNTIF('STUDENT PROFILE'!DS47:DS96,ANALYSIS!EC26)</f>
        <v>0</v>
      </c>
      <c r="ED27" s="54">
        <f>COUNTIF('STUDENT PROFILE'!DS47:DS96,ANALYSIS!ED26)</f>
        <v>0</v>
      </c>
      <c r="EE27" s="54">
        <f>COUNTIF('STUDENT PROFILE'!DS47:DS96,ANALYSIS!EE26)</f>
        <v>0</v>
      </c>
      <c r="EF27" s="54">
        <f>COUNTIF('STUDENT PROFILE'!DS47:DS96,ANALYSIS!EF26)</f>
        <v>0</v>
      </c>
      <c r="EG27" s="54">
        <f>COUNTIF('STUDENT PROFILE'!DS47:DS96,ANALYSIS!EG26)</f>
        <v>0</v>
      </c>
      <c r="EH27" s="54">
        <f>COUNTIF('STUDENT PROFILE'!DS47:DS96,ANALYSIS!EH26)</f>
        <v>0</v>
      </c>
      <c r="EI27" s="54">
        <f>COUNTIF('STUDENT PROFILE'!DS47:DS96,ANALYSIS!EI26)</f>
        <v>0</v>
      </c>
      <c r="EJ27" s="54">
        <f>COUNTIF('STUDENT PROFILE'!DS47:DS96,ANALYSIS!EJ26)</f>
        <v>0</v>
      </c>
      <c r="EK27" s="54">
        <f>COUNTIF('STUDENT PROFILE'!DS47:DS96,ANALYSIS!EK26)</f>
        <v>0</v>
      </c>
      <c r="EL27" s="54">
        <f>COUNTIF('STUDENT PROFILE'!DS47:DS96,ANALYSIS!EL26)</f>
        <v>0</v>
      </c>
      <c r="EM27" s="54">
        <f>COUNTIF('STUDENT PROFILE'!DS47:DS96,ANALYSIS!EM26)</f>
        <v>0</v>
      </c>
      <c r="EN27" s="100">
        <f>SUM(DX27,DY27,DZ27,EA27,EB27,EC27,ED27,EE27)</f>
        <v>0</v>
      </c>
      <c r="EO27" s="100">
        <f>SUM(EF27,EG27,EH27,EI27,EJ27,EK27,EL27,EM27)</f>
        <v>0</v>
      </c>
      <c r="EP27" s="558" t="e">
        <f>((EN29+EO29)/(EN28+EO28))*100</f>
        <v>#DIV/0!</v>
      </c>
      <c r="EQ27" s="862"/>
    </row>
    <row r="28" spans="1:147" ht="21.95" customHeight="1">
      <c r="A28" s="895"/>
      <c r="B28" s="895"/>
      <c r="C28" s="895"/>
      <c r="D28" s="895"/>
      <c r="E28" s="895"/>
      <c r="F28" s="875"/>
      <c r="G28" s="104" t="s">
        <v>124</v>
      </c>
      <c r="H28" s="137">
        <f>COUNTIFS('STUDENT PROFILE'!$B$7:$B$56,ANALYSIS!H26,'MARK LIST'!$L$331:$L$380,"&gt;0")</f>
        <v>3</v>
      </c>
      <c r="I28" s="137">
        <f>COUNTIFS('STUDENT PROFILE'!$B$7:$B$56,ANALYSIS!I26,'MARK LIST'!$L$331:$L$380,"&gt;0")</f>
        <v>3</v>
      </c>
      <c r="J28" s="137">
        <f>COUNTIFS('STUDENT PROFILE'!$B$7:$B$56,ANALYSIS!J26,'MARK LIST'!$L$331:$L$380,"&gt;0")</f>
        <v>4</v>
      </c>
      <c r="K28" s="137">
        <f>COUNTIFS('STUDENT PROFILE'!$B$7:$B$56,ANALYSIS!K26,'MARK LIST'!$L$331:$L$380,"&gt;0")</f>
        <v>0</v>
      </c>
      <c r="L28" s="137">
        <f>COUNTIFS('STUDENT PROFILE'!$B$7:$B$56,ANALYSIS!L26,'MARK LIST'!$L$331:$L$380,"&gt;0")</f>
        <v>0</v>
      </c>
      <c r="M28" s="137">
        <f>COUNTIFS('STUDENT PROFILE'!$B$7:$B$56,ANALYSIS!M26,'MARK LIST'!$L$331:$L$380,"&gt;0")</f>
        <v>2</v>
      </c>
      <c r="N28" s="137">
        <f>COUNTIFS('STUDENT PROFILE'!$B$7:$B$56,ANALYSIS!N26,'MARK LIST'!$L$331:$L$380,"&gt;0")</f>
        <v>2</v>
      </c>
      <c r="O28" s="137">
        <f>COUNTIFS('STUDENT PROFILE'!$B$7:$B$56,ANALYSIS!O26,'MARK LIST'!$L$331:$L$380,"&gt;0")</f>
        <v>0</v>
      </c>
      <c r="P28" s="137">
        <f>COUNTIFS('STUDENT PROFILE'!$B$7:$B$56,ANALYSIS!P26,'MARK LIST'!$L$331:$L$380,"&gt;0")</f>
        <v>3</v>
      </c>
      <c r="Q28" s="137">
        <f>COUNTIFS('STUDENT PROFILE'!$B$7:$B$56,ANALYSIS!Q26,'MARK LIST'!$L$331:$L$380,"&gt;0")</f>
        <v>11</v>
      </c>
      <c r="R28" s="137">
        <f>COUNTIFS('STUDENT PROFILE'!$B$7:$B$56,ANALYSIS!R26,'MARK LIST'!$L$331:$L$380,"&gt;0")</f>
        <v>9</v>
      </c>
      <c r="S28" s="137">
        <f>COUNTIFS('STUDENT PROFILE'!$B$7:$B$56,ANALYSIS!S26,'MARK LIST'!$L$331:$L$380,"&gt;0")</f>
        <v>0</v>
      </c>
      <c r="T28" s="137">
        <f>COUNTIFS('STUDENT PROFILE'!$B$7:$B$56,ANALYSIS!T26,'MARK LIST'!$L$331:$L$380,"&gt;0")</f>
        <v>3</v>
      </c>
      <c r="U28" s="137">
        <f>COUNTIFS('STUDENT PROFILE'!$B$7:$B$56,ANALYSIS!U26,'MARK LIST'!$L$331:$L$380,"&gt;0")</f>
        <v>4</v>
      </c>
      <c r="V28" s="137">
        <f>COUNTIFS('STUDENT PROFILE'!$B$7:$B$56,ANALYSIS!V26,'MARK LIST'!$L$331:$L$380,"&gt;0")</f>
        <v>2</v>
      </c>
      <c r="W28" s="137">
        <f>COUNTIFS('STUDENT PROFILE'!$B$7:$B$56,ANALYSIS!W26,'MARK LIST'!$L$331:$L$380,"&gt;0")</f>
        <v>0</v>
      </c>
      <c r="X28" s="136">
        <f>SUM(H28,I28,J28,K28,L28,M28,N28,O28)</f>
        <v>14</v>
      </c>
      <c r="Y28" s="136">
        <f>SUM(P28,Q28,R28,S28,T28,U28,V28,W28)</f>
        <v>32</v>
      </c>
      <c r="Z28" s="880"/>
      <c r="AA28" s="868"/>
      <c r="AB28" s="137">
        <f>COUNTIFS('STUDENT PROFILE'!$B$7:$B$56,ANALYSIS!AB26,'MARK LIST'!$Z$331:$Z$380,"&gt;0")</f>
        <v>3</v>
      </c>
      <c r="AC28" s="137">
        <f>COUNTIFS('STUDENT PROFILE'!$B$7:$B$56,ANALYSIS!AC26,'MARK LIST'!$Z$331:$Z$380,"&gt;0")</f>
        <v>3</v>
      </c>
      <c r="AD28" s="137">
        <f>COUNTIFS('STUDENT PROFILE'!$B$7:$B$56,ANALYSIS!AD26,'MARK LIST'!$Z$331:$Z$380,"&gt;0")</f>
        <v>4</v>
      </c>
      <c r="AE28" s="137">
        <f>COUNTIFS('STUDENT PROFILE'!$B$7:$B$56,ANALYSIS!AE26,'MARK LIST'!$Z$331:$Z$380,"&gt;0")</f>
        <v>0</v>
      </c>
      <c r="AF28" s="137">
        <f>COUNTIFS('STUDENT PROFILE'!$B$7:$B$56,ANALYSIS!AF26,'MARK LIST'!$Z$331:$Z$380,"&gt;0")</f>
        <v>0</v>
      </c>
      <c r="AG28" s="137">
        <f>COUNTIFS('STUDENT PROFILE'!$B$7:$B$56,ANALYSIS!AG26,'MARK LIST'!$Z$331:$Z$380,"&gt;0")</f>
        <v>2</v>
      </c>
      <c r="AH28" s="137">
        <f>COUNTIFS('STUDENT PROFILE'!$B$7:$B$56,ANALYSIS!AH26,'MARK LIST'!$Z$331:$Z$380,"&gt;0")</f>
        <v>2</v>
      </c>
      <c r="AI28" s="137">
        <f>COUNTIFS('STUDENT PROFILE'!$B$7:$B$56,ANALYSIS!AI26,'MARK LIST'!$Z$331:$Z$380,"&gt;0")</f>
        <v>0</v>
      </c>
      <c r="AJ28" s="137">
        <f>COUNTIFS('STUDENT PROFILE'!$B$7:$B$56,ANALYSIS!AJ26,'MARK LIST'!$Z$331:$Z$380,"&gt;0")</f>
        <v>2</v>
      </c>
      <c r="AK28" s="137">
        <f>COUNTIFS('STUDENT PROFILE'!$B$7:$B$56,ANALYSIS!AK26,'MARK LIST'!$Z$331:$Z$380,"&gt;0")</f>
        <v>11</v>
      </c>
      <c r="AL28" s="137">
        <f>COUNTIFS('STUDENT PROFILE'!$B$7:$B$56,ANALYSIS!AL26,'MARK LIST'!$Z$331:$Z$380,"&gt;0")</f>
        <v>9</v>
      </c>
      <c r="AM28" s="137">
        <f>COUNTIFS('STUDENT PROFILE'!$B$7:$B$56,ANALYSIS!AM26,'MARK LIST'!$Z$331:$Z$380,"&gt;0")</f>
        <v>0</v>
      </c>
      <c r="AN28" s="137">
        <f>COUNTIFS('STUDENT PROFILE'!$B$7:$B$56,ANALYSIS!AN26,'MARK LIST'!$Z$331:$Z$380,"&gt;0")</f>
        <v>3</v>
      </c>
      <c r="AO28" s="137">
        <f>COUNTIFS('STUDENT PROFILE'!$B$7:$B$56,ANALYSIS!AO26,'MARK LIST'!$Z$331:$Z$380,"&gt;0")</f>
        <v>4</v>
      </c>
      <c r="AP28" s="137">
        <f>COUNTIFS('STUDENT PROFILE'!$B$7:$B$56,ANALYSIS!AP26,'MARK LIST'!$Z$331:$Z$380,"&gt;0")</f>
        <v>2</v>
      </c>
      <c r="AQ28" s="137">
        <f>COUNTIFS('STUDENT PROFILE'!$B$7:$B$56,ANALYSIS!AQ26,'MARK LIST'!$Z$331:$Z$380,"&gt;0")</f>
        <v>0</v>
      </c>
      <c r="AR28" s="136">
        <f>SUM(AB28,AC28,AD28,AE28,AF28,AG28,AH28,AI28)</f>
        <v>14</v>
      </c>
      <c r="AS28" s="136">
        <f>SUM(AJ28,AK28,AL28,AM28,AN28,AO28,AP28,AQ28)</f>
        <v>31</v>
      </c>
      <c r="AT28" s="881"/>
      <c r="AU28" s="878"/>
      <c r="AV28" s="137">
        <f>COUNTIFS('STUDENT PROFILE'!$B$7:$B$56,ANALYSIS!AV26,'MARK LIST'!$AI$331:$AI$380,"&gt;0")</f>
        <v>3</v>
      </c>
      <c r="AW28" s="137">
        <f>COUNTIFS('STUDENT PROFILE'!$B$7:$B$56,ANALYSIS!AW26,'MARK LIST'!$AI$331:$AI$380,"&gt;0")</f>
        <v>3</v>
      </c>
      <c r="AX28" s="137">
        <f>COUNTIFS('STUDENT PROFILE'!$B$7:$B$56,ANALYSIS!AX26,'MARK LIST'!$AI$331:$AI$380,"&gt;0")</f>
        <v>4</v>
      </c>
      <c r="AY28" s="137">
        <f>COUNTIFS('STUDENT PROFILE'!$B$7:$B$56,ANALYSIS!AY26,'MARK LIST'!$AI$331:$AI$380,"&gt;0")</f>
        <v>0</v>
      </c>
      <c r="AZ28" s="137">
        <f>COUNTIFS('STUDENT PROFILE'!$B$7:$B$56,ANALYSIS!AZ26,'MARK LIST'!$AI$331:$AI$380,"&gt;0")</f>
        <v>0</v>
      </c>
      <c r="BA28" s="137">
        <f>COUNTIFS('STUDENT PROFILE'!$B$7:$B$56,ANALYSIS!BA26,'MARK LIST'!$AI$331:$AI$380,"&gt;0")</f>
        <v>3</v>
      </c>
      <c r="BB28" s="137">
        <f>COUNTIFS('STUDENT PROFILE'!$B$7:$B$56,ANALYSIS!BB26,'MARK LIST'!$AI$331:$AI$380,"&gt;0")</f>
        <v>2</v>
      </c>
      <c r="BC28" s="137">
        <f>COUNTIFS('STUDENT PROFILE'!$B$7:$B$56,ANALYSIS!BC26,'MARK LIST'!$AI$331:$AI$380,"&gt;0")</f>
        <v>0</v>
      </c>
      <c r="BD28" s="137">
        <f>COUNTIFS('STUDENT PROFILE'!$B$7:$B$56,ANALYSIS!BD26,'MARK LIST'!$AI$331:$AI$380,"&gt;0")</f>
        <v>4</v>
      </c>
      <c r="BE28" s="137">
        <f>COUNTIFS('STUDENT PROFILE'!$B$7:$B$56,ANALYSIS!BE26,'MARK LIST'!$AI$331:$AI$380,"&gt;0")</f>
        <v>13</v>
      </c>
      <c r="BF28" s="137">
        <f>COUNTIFS('STUDENT PROFILE'!$B$7:$B$56,ANALYSIS!BF26,'MARK LIST'!$AI$331:$AI$380,"&gt;0")</f>
        <v>9</v>
      </c>
      <c r="BG28" s="137">
        <f>COUNTIFS('STUDENT PROFILE'!$B$7:$B$56,ANALYSIS!BG26,'MARK LIST'!$AI$331:$AI$380,"&gt;0")</f>
        <v>0</v>
      </c>
      <c r="BH28" s="137">
        <f>COUNTIFS('STUDENT PROFILE'!$B$7:$B$56,ANALYSIS!BH26,'MARK LIST'!$AI$331:$AI$380,"&gt;0")</f>
        <v>3</v>
      </c>
      <c r="BI28" s="137">
        <f>COUNTIFS('STUDENT PROFILE'!$B$7:$B$56,ANALYSIS!BI26,'MARK LIST'!$AI$331:$AI$380,"&gt;0")</f>
        <v>4</v>
      </c>
      <c r="BJ28" s="137">
        <f>COUNTIFS('STUDENT PROFILE'!$B$7:$B$56,ANALYSIS!BJ26,'MARK LIST'!$AI$331:$AI$380,"&gt;0")</f>
        <v>2</v>
      </c>
      <c r="BK28" s="137">
        <f>COUNTIFS('STUDENT PROFILE'!$B$7:$B$56,ANALYSIS!BK26,'MARK LIST'!$AI$331:$AI$380,"&gt;0")</f>
        <v>0</v>
      </c>
      <c r="BL28" s="139">
        <f>SUM(AV28,AW28,AX28,AY28,AZ28,BA28,BB28,BC28)</f>
        <v>15</v>
      </c>
      <c r="BM28" s="139">
        <f>SUM(BD28,BE28,BF28,BG28,BH28,BI28,BJ28,BK28)</f>
        <v>35</v>
      </c>
      <c r="BN28" s="881"/>
      <c r="BO28" s="867"/>
      <c r="BP28" s="137">
        <f>COUNTIFS('STUDENT PROFILE'!$B$7:$B$56,ANALYSIS!BP26,'MARK LIST'!$BB$331:$BB$380,"&gt;0")</f>
        <v>3</v>
      </c>
      <c r="BQ28" s="137">
        <f>COUNTIFS('STUDENT PROFILE'!$B$7:$B$56,ANALYSIS!BQ26,'MARK LIST'!$BB$331:$BB$380,"&gt;0")</f>
        <v>3</v>
      </c>
      <c r="BR28" s="137">
        <f>COUNTIFS('STUDENT PROFILE'!$B$7:$B$56,ANALYSIS!BR26,'MARK LIST'!$BB$331:$BB$380,"&gt;0")</f>
        <v>4</v>
      </c>
      <c r="BS28" s="137">
        <f>COUNTIFS('STUDENT PROFILE'!$B$7:$B$56,ANALYSIS!BS26,'MARK LIST'!$BB$331:$BB$380,"&gt;0")</f>
        <v>0</v>
      </c>
      <c r="BT28" s="137">
        <f>COUNTIFS('STUDENT PROFILE'!$B$7:$B$56,ANALYSIS!BT26,'MARK LIST'!$BB$331:$BB$380,"&gt;0")</f>
        <v>0</v>
      </c>
      <c r="BU28" s="137">
        <f>COUNTIFS('STUDENT PROFILE'!$B$7:$B$56,ANALYSIS!BU26,'MARK LIST'!$BB$331:$BB$380,"&gt;0")</f>
        <v>3</v>
      </c>
      <c r="BV28" s="137">
        <f>COUNTIFS('STUDENT PROFILE'!$B$7:$B$56,ANALYSIS!BV26,'MARK LIST'!$BB$331:$BB$380,"&gt;0")</f>
        <v>2</v>
      </c>
      <c r="BW28" s="137">
        <f>COUNTIFS('STUDENT PROFILE'!$B$7:$B$56,ANALYSIS!BW26,'MARK LIST'!$BB$331:$BB$380,"&gt;0")</f>
        <v>0</v>
      </c>
      <c r="BX28" s="137">
        <f>COUNTIFS('STUDENT PROFILE'!$B$7:$B$56,ANALYSIS!BX26,'MARK LIST'!$BB$331:$BB$380,"&gt;0")</f>
        <v>4</v>
      </c>
      <c r="BY28" s="137">
        <f>COUNTIFS('STUDENT PROFILE'!$B$7:$B$56,ANALYSIS!BY26,'MARK LIST'!$BB$331:$BB$380,"&gt;0")</f>
        <v>13</v>
      </c>
      <c r="BZ28" s="137">
        <f>COUNTIFS('STUDENT PROFILE'!$B$7:$B$56,ANALYSIS!BZ26,'MARK LIST'!$BB$331:$BB$380,"&gt;0")</f>
        <v>9</v>
      </c>
      <c r="CA28" s="137">
        <f>COUNTIFS('STUDENT PROFILE'!$B$7:$B$56,ANALYSIS!CA26,'MARK LIST'!$BB$331:$BB$380,"&gt;0")</f>
        <v>0</v>
      </c>
      <c r="CB28" s="137">
        <f>COUNTIFS('STUDENT PROFILE'!$B$7:$B$56,ANALYSIS!CB26,'MARK LIST'!$BB$331:$BB$380,"&gt;0")</f>
        <v>3</v>
      </c>
      <c r="CC28" s="137">
        <f>COUNTIFS('STUDENT PROFILE'!$B$7:$B$56,ANALYSIS!CC26,'MARK LIST'!$BB$331:$BB$380,"&gt;0")</f>
        <v>4</v>
      </c>
      <c r="CD28" s="137">
        <f>COUNTIFS('STUDENT PROFILE'!$B$7:$B$56,ANALYSIS!CD26,'MARK LIST'!$BB$331:$BB$380,"&gt;0")</f>
        <v>2</v>
      </c>
      <c r="CE28" s="137">
        <f>COUNTIFS('STUDENT PROFILE'!$B$7:$B$56,ANALYSIS!CE26,'MARK LIST'!$BB$331:$BB$380,"&gt;0")</f>
        <v>0</v>
      </c>
      <c r="CF28" s="136">
        <f>SUM(BP28,BQ28,BR28,BS28,BT28,BU28,BV28,BW28)</f>
        <v>15</v>
      </c>
      <c r="CG28" s="136">
        <f>SUM(BX28,BY28,BZ28,CA28,CB28,CC28,CD28,CE28)</f>
        <v>35</v>
      </c>
      <c r="CH28" s="880"/>
      <c r="CI28" s="871"/>
      <c r="CJ28" s="137">
        <f>COUNTIFS('STUDENT PROFILE'!$B$7:$B$56,ANALYSIS!CJ26,'MARK LIST'!$BP$331:$BP$380,"&gt;0")</f>
        <v>2</v>
      </c>
      <c r="CK28" s="137">
        <f>COUNTIFS('STUDENT PROFILE'!$B$7:$B$56,ANALYSIS!CK26,'MARK LIST'!$BP$331:$BP$380,"&gt;0")</f>
        <v>3</v>
      </c>
      <c r="CL28" s="137">
        <f>COUNTIFS('STUDENT PROFILE'!$B$7:$B$56,ANALYSIS!CL26,'MARK LIST'!$BP$331:$BP$380,"&gt;0")</f>
        <v>4</v>
      </c>
      <c r="CM28" s="137">
        <f>COUNTIFS('STUDENT PROFILE'!$B$7:$B$56,ANALYSIS!CM26,'MARK LIST'!$BP$331:$BP$380,"&gt;0")</f>
        <v>0</v>
      </c>
      <c r="CN28" s="137">
        <f>COUNTIFS('STUDENT PROFILE'!$B$7:$B$56,ANALYSIS!CN26,'MARK LIST'!$BP$331:$BP$380,"&gt;0")</f>
        <v>0</v>
      </c>
      <c r="CO28" s="137">
        <f>COUNTIFS('STUDENT PROFILE'!$B$7:$B$56,ANALYSIS!CO26,'MARK LIST'!$BP$331:$BP$380,"&gt;0")</f>
        <v>3</v>
      </c>
      <c r="CP28" s="137">
        <f>COUNTIFS('STUDENT PROFILE'!$B$7:$B$56,ANALYSIS!CP26,'MARK LIST'!$BP$331:$BP$380,"&gt;0")</f>
        <v>2</v>
      </c>
      <c r="CQ28" s="137">
        <f>COUNTIFS('STUDENT PROFILE'!$B$7:$B$56,ANALYSIS!CQ26,'MARK LIST'!$BP$331:$BP$380,"&gt;0")</f>
        <v>0</v>
      </c>
      <c r="CR28" s="137">
        <f>COUNTIFS('STUDENT PROFILE'!$B$7:$B$56,ANALYSIS!CR26,'MARK LIST'!$BP$331:$BP$380,"&gt;0")</f>
        <v>4</v>
      </c>
      <c r="CS28" s="137">
        <f>COUNTIFS('STUDENT PROFILE'!$B$7:$B$56,ANALYSIS!CS26,'MARK LIST'!$BP$331:$BP$380,"&gt;0")</f>
        <v>13</v>
      </c>
      <c r="CT28" s="137">
        <f>COUNTIFS('STUDENT PROFILE'!$B$7:$B$56,ANALYSIS!CT26,'MARK LIST'!$BP$331:$BP$380,"&gt;0")</f>
        <v>9</v>
      </c>
      <c r="CU28" s="137">
        <f>COUNTIFS('STUDENT PROFILE'!$B$7:$B$56,ANALYSIS!CU26,'MARK LIST'!$BP$331:$BP$380,"&gt;0")</f>
        <v>0</v>
      </c>
      <c r="CV28" s="137">
        <f>COUNTIFS('STUDENT PROFILE'!$B$7:$B$56,ANALYSIS!CV26,'MARK LIST'!$BP$331:$BP$380,"&gt;0")</f>
        <v>3</v>
      </c>
      <c r="CW28" s="137">
        <f>COUNTIFS('STUDENT PROFILE'!$B$7:$B$56,ANALYSIS!CW26,'MARK LIST'!$BP$331:$BP$380,"&gt;0")</f>
        <v>4</v>
      </c>
      <c r="CX28" s="137">
        <f>COUNTIFS('STUDENT PROFILE'!$B$7:$B$56,ANALYSIS!CX26,'MARK LIST'!$BP$331:$BP$380,"&gt;0")</f>
        <v>2</v>
      </c>
      <c r="CY28" s="137">
        <f>COUNTIFS('STUDENT PROFILE'!$B$7:$B$56,ANALYSIS!CY26,'MARK LIST'!$BP$331:$BP$380,"&gt;0")</f>
        <v>0</v>
      </c>
      <c r="CZ28" s="136">
        <f>SUM(CJ28,CK28,CL28,CM28,CN28,CO28,CP28,CQ28)</f>
        <v>14</v>
      </c>
      <c r="DA28" s="136">
        <f>SUM(CR28,CS28,CT28,CU28,CV28,CW28,CX28,CY28)</f>
        <v>35</v>
      </c>
      <c r="DB28" s="880"/>
      <c r="DC28" s="862"/>
      <c r="DD28" s="137">
        <f>COUNTIFS('STUDENT PROFILE'!$B$7:$B$56,ANALYSIS!DD26,'MARK LIST'!$BY$331:$BY$380,"&gt;0")</f>
        <v>3</v>
      </c>
      <c r="DE28" s="137">
        <f>COUNTIFS('STUDENT PROFILE'!$B$7:$B$56,ANALYSIS!DE26,'MARK LIST'!$BY$331:$BY$380,"&gt;0")</f>
        <v>3</v>
      </c>
      <c r="DF28" s="137">
        <f>COUNTIFS('STUDENT PROFILE'!$B$7:$B$56,ANALYSIS!DF26,'MARK LIST'!$BY$331:$BY$380,"&gt;0")</f>
        <v>4</v>
      </c>
      <c r="DG28" s="137">
        <f>COUNTIFS('STUDENT PROFILE'!$B$7:$B$56,ANALYSIS!DG26,'MARK LIST'!$BY$331:$BY$380,"&gt;0")</f>
        <v>0</v>
      </c>
      <c r="DH28" s="137">
        <f>COUNTIFS('STUDENT PROFILE'!$B$7:$B$56,ANALYSIS!DH26,'MARK LIST'!$BY$331:$BY$380,"&gt;0")</f>
        <v>0</v>
      </c>
      <c r="DI28" s="137">
        <f>COUNTIFS('STUDENT PROFILE'!$B$7:$B$56,ANALYSIS!DI26,'MARK LIST'!$BY$331:$BY$380,"&gt;0")</f>
        <v>3</v>
      </c>
      <c r="DJ28" s="137">
        <f>COUNTIFS('STUDENT PROFILE'!$B$7:$B$56,ANALYSIS!DJ26,'MARK LIST'!$BY$331:$BY$380,"&gt;0")</f>
        <v>2</v>
      </c>
      <c r="DK28" s="137">
        <f>COUNTIFS('STUDENT PROFILE'!$B$7:$B$56,ANALYSIS!DK26,'MARK LIST'!$BY$331:$BY$380,"&gt;0")</f>
        <v>0</v>
      </c>
      <c r="DL28" s="137">
        <f>COUNTIFS('STUDENT PROFILE'!$B$7:$B$56,ANALYSIS!DL26,'MARK LIST'!$BY$331:$BY$380,"&gt;0")</f>
        <v>4</v>
      </c>
      <c r="DM28" s="137">
        <f>COUNTIFS('STUDENT PROFILE'!$B$7:$B$56,ANALYSIS!DM26,'MARK LIST'!$BY$331:$BY$380,"&gt;0")</f>
        <v>13</v>
      </c>
      <c r="DN28" s="137">
        <f>COUNTIFS('STUDENT PROFILE'!$B$7:$B$56,ANALYSIS!DN26,'MARK LIST'!$BY$331:$BY$380,"&gt;0")</f>
        <v>9</v>
      </c>
      <c r="DO28" s="137">
        <f>COUNTIFS('STUDENT PROFILE'!$B$7:$B$56,ANALYSIS!DO26,'MARK LIST'!$BY$331:$BY$380,"&gt;0")</f>
        <v>0</v>
      </c>
      <c r="DP28" s="137">
        <f>COUNTIFS('STUDENT PROFILE'!$B$7:$B$56,ANALYSIS!DP26,'MARK LIST'!$BY$331:$BY$380,"&gt;0")</f>
        <v>3</v>
      </c>
      <c r="DQ28" s="137">
        <f>COUNTIFS('STUDENT PROFILE'!$B$7:$B$56,ANALYSIS!DQ26,'MARK LIST'!$BY$331:$BY$380,"&gt;0")</f>
        <v>4</v>
      </c>
      <c r="DR28" s="137">
        <f>COUNTIFS('STUDENT PROFILE'!$B$7:$B$56,ANALYSIS!DR26,'MARK LIST'!$BY$331:$BY$380,"&gt;0")</f>
        <v>2</v>
      </c>
      <c r="DS28" s="137">
        <f>COUNTIFS('STUDENT PROFILE'!$B$7:$B$56,ANALYSIS!DS26,'MARK LIST'!$BY$331:$BY$380,"&gt;0")</f>
        <v>0</v>
      </c>
      <c r="DT28" s="151">
        <f>SUM(DD28,DE28,DF28,DG28,DH28,DI28,DJ28,DK28)</f>
        <v>15</v>
      </c>
      <c r="DU28" s="151">
        <f>SUM(DL28,DM28,DN28,DO28,DP28,DQ28,DR28,DS28)</f>
        <v>35</v>
      </c>
      <c r="DV28" s="880"/>
      <c r="DW28" s="868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0">
        <f>SUM(DX28,DY28,DZ28,EA28,EB28,EC28,ED28,EE28)</f>
        <v>0</v>
      </c>
      <c r="EO28" s="100">
        <f>SUM(EF28,EG28,EH28,EI28,EJ28,EK28,EL28,EM28)</f>
        <v>0</v>
      </c>
      <c r="EP28" s="558"/>
      <c r="EQ28" s="862"/>
    </row>
    <row r="29" spans="1:147" ht="21.95" customHeight="1">
      <c r="A29" s="895"/>
      <c r="B29" s="895"/>
      <c r="C29" s="895"/>
      <c r="D29" s="895"/>
      <c r="E29" s="895"/>
      <c r="F29" s="875"/>
      <c r="G29" s="104" t="s">
        <v>178</v>
      </c>
      <c r="H29" s="137">
        <f>COUNTIFS('STUDENT PROFILE'!$B$7:$B$56,ANALYSIS!H26,'MARK LIST'!$L$331:$L$380,"&gt;=33")</f>
        <v>3</v>
      </c>
      <c r="I29" s="137">
        <f>COUNTIFS('STUDENT PROFILE'!$B$7:$B$56,ANALYSIS!I26,'MARK LIST'!$L$331:$L$380,"&gt;=33")</f>
        <v>3</v>
      </c>
      <c r="J29" s="137">
        <f>COUNTIFS('STUDENT PROFILE'!$B$7:$B$56,ANALYSIS!J26,'MARK LIST'!$L$331:$L$380,"&gt;=33")</f>
        <v>3</v>
      </c>
      <c r="K29" s="137">
        <f>COUNTIFS('STUDENT PROFILE'!$B$7:$B$56,ANALYSIS!K26,'MARK LIST'!$L$331:$L$380,"&gt;=33")</f>
        <v>0</v>
      </c>
      <c r="L29" s="137">
        <f>COUNTIFS('STUDENT PROFILE'!$B$7:$B$56,ANALYSIS!L26,'MARK LIST'!$L$331:$L$380,"&gt;=33")</f>
        <v>0</v>
      </c>
      <c r="M29" s="137">
        <f>COUNTIFS('STUDENT PROFILE'!$B$7:$B$56,ANALYSIS!M26,'MARK LIST'!$L$331:$L$380,"&gt;=33")</f>
        <v>2</v>
      </c>
      <c r="N29" s="137">
        <f>COUNTIFS('STUDENT PROFILE'!$B$7:$B$56,ANALYSIS!N26,'MARK LIST'!$L$331:$L$380,"&gt;=33")</f>
        <v>2</v>
      </c>
      <c r="O29" s="137">
        <f>COUNTIFS('STUDENT PROFILE'!$B$7:$B$56,ANALYSIS!O26,'MARK LIST'!$L$331:$L$380,"&gt;=33")</f>
        <v>0</v>
      </c>
      <c r="P29" s="137">
        <f>COUNTIFS('STUDENT PROFILE'!$B$7:$B$56,ANALYSIS!P26,'MARK LIST'!$L$331:$L$380,"&gt;=33")</f>
        <v>1</v>
      </c>
      <c r="Q29" s="137">
        <f>COUNTIFS('STUDENT PROFILE'!$B$7:$B$56,ANALYSIS!Q26,'MARK LIST'!$L$331:$L$380,"&gt;=33")</f>
        <v>11</v>
      </c>
      <c r="R29" s="137">
        <f>COUNTIFS('STUDENT PROFILE'!$B$7:$B$56,ANALYSIS!R26,'MARK LIST'!$L$331:$L$380,"&gt;=33")</f>
        <v>5</v>
      </c>
      <c r="S29" s="137">
        <f>COUNTIFS('STUDENT PROFILE'!$B$7:$B$56,ANALYSIS!S26,'MARK LIST'!$L$331:$L$380,"&gt;=33")</f>
        <v>0</v>
      </c>
      <c r="T29" s="137">
        <f>COUNTIFS('STUDENT PROFILE'!$B$7:$B$56,ANALYSIS!T26,'MARK LIST'!$L$331:$L$380,"&gt;=33")</f>
        <v>1</v>
      </c>
      <c r="U29" s="137">
        <f>COUNTIFS('STUDENT PROFILE'!$B$7:$B$56,ANALYSIS!U26,'MARK LIST'!$L$331:$L$380,"&gt;=33")</f>
        <v>3</v>
      </c>
      <c r="V29" s="137">
        <f>COUNTIFS('STUDENT PROFILE'!$B$7:$B$56,ANALYSIS!V26,'MARK LIST'!$L$331:$L$380,"&gt;=33")</f>
        <v>1</v>
      </c>
      <c r="W29" s="137">
        <f>COUNTIFS('STUDENT PROFILE'!$B$7:$B$56,ANALYSIS!W26,'MARK LIST'!$L$331:$L$380,"&gt;=33")</f>
        <v>0</v>
      </c>
      <c r="X29" s="136">
        <f>SUM(H29,I29,J29,K29,L29,M29,N29,O29)</f>
        <v>13</v>
      </c>
      <c r="Y29" s="136">
        <f>SUM(P29,Q29,R29,S29,T29,U29,V29,W29)</f>
        <v>22</v>
      </c>
      <c r="Z29" s="880"/>
      <c r="AA29" s="868"/>
      <c r="AB29" s="137">
        <f>COUNTIFS('STUDENT PROFILE'!$B$7:$B$56,ANALYSIS!AB26,'MARK LIST'!$Z$331:$Z$380,"&gt;=33")</f>
        <v>3</v>
      </c>
      <c r="AC29" s="137">
        <f>COUNTIFS('STUDENT PROFILE'!$B$7:$B$56,ANALYSIS!AC26,'MARK LIST'!$Z$331:$Z$380,"&gt;=33")</f>
        <v>3</v>
      </c>
      <c r="AD29" s="137">
        <f>COUNTIFS('STUDENT PROFILE'!$B$7:$B$56,ANALYSIS!AD26,'MARK LIST'!$Z$331:$Z$380,"&gt;=33")</f>
        <v>3</v>
      </c>
      <c r="AE29" s="137">
        <f>COUNTIFS('STUDENT PROFILE'!$B$7:$B$56,ANALYSIS!AE26,'MARK LIST'!$Z$331:$Z$380,"&gt;=33")</f>
        <v>0</v>
      </c>
      <c r="AF29" s="137">
        <f>COUNTIFS('STUDENT PROFILE'!$B$7:$B$56,ANALYSIS!AF26,'MARK LIST'!$Z$331:$Z$380,"&gt;=33")</f>
        <v>0</v>
      </c>
      <c r="AG29" s="137">
        <f>COUNTIFS('STUDENT PROFILE'!$B$7:$B$56,ANALYSIS!AG26,'MARK LIST'!$Z$331:$Z$380,"&gt;=33")</f>
        <v>2</v>
      </c>
      <c r="AH29" s="137">
        <f>COUNTIFS('STUDENT PROFILE'!$B$7:$B$56,ANALYSIS!AH26,'MARK LIST'!$Z$331:$Z$380,"&gt;=33")</f>
        <v>2</v>
      </c>
      <c r="AI29" s="137">
        <f>COUNTIFS('STUDENT PROFILE'!$B$7:$B$56,ANALYSIS!AI26,'MARK LIST'!$Z$331:$Z$380,"&gt;=33")</f>
        <v>0</v>
      </c>
      <c r="AJ29" s="137">
        <f>COUNTIFS('STUDENT PROFILE'!$B$7:$B$56,ANALYSIS!AJ26,'MARK LIST'!$Z$331:$Z$380,"&gt;=33")</f>
        <v>1</v>
      </c>
      <c r="AK29" s="137">
        <f>COUNTIFS('STUDENT PROFILE'!$B$7:$B$56,ANALYSIS!AK26,'MARK LIST'!$Z$331:$Z$380,"&gt;=33")</f>
        <v>11</v>
      </c>
      <c r="AL29" s="137">
        <f>COUNTIFS('STUDENT PROFILE'!$B$7:$B$56,ANALYSIS!AL26,'MARK LIST'!$Z$331:$Z$380,"&gt;=33")</f>
        <v>5</v>
      </c>
      <c r="AM29" s="137">
        <f>COUNTIFS('STUDENT PROFILE'!$B$7:$B$56,ANALYSIS!AM26,'MARK LIST'!$Z$331:$Z$380,"&gt;=33")</f>
        <v>0</v>
      </c>
      <c r="AN29" s="137">
        <f>COUNTIFS('STUDENT PROFILE'!$B$7:$B$56,ANALYSIS!AN26,'MARK LIST'!$Z$331:$Z$380,"&gt;=33")</f>
        <v>1</v>
      </c>
      <c r="AO29" s="137">
        <f>COUNTIFS('STUDENT PROFILE'!$B$7:$B$56,ANALYSIS!AO26,'MARK LIST'!$Z$331:$Z$380,"&gt;=33")</f>
        <v>3</v>
      </c>
      <c r="AP29" s="137">
        <f>COUNTIFS('STUDENT PROFILE'!$B$7:$B$56,ANALYSIS!AP26,'MARK LIST'!$Z$331:$Z$380,"&gt;=33")</f>
        <v>1</v>
      </c>
      <c r="AQ29" s="137">
        <f>COUNTIFS('STUDENT PROFILE'!$B$7:$B$56,ANALYSIS!AQ26,'MARK LIST'!$Z$331:$Z$380,"&gt;=33")</f>
        <v>0</v>
      </c>
      <c r="AR29" s="136">
        <f>SUM(AB29,AC29,AD29,AE29,AF29,AG29,AH29,AI29)</f>
        <v>13</v>
      </c>
      <c r="AS29" s="136">
        <f>SUM(AJ29,AK29,AL29,AM29,AN29,AO29,AP29,AQ29)</f>
        <v>22</v>
      </c>
      <c r="AT29" s="881"/>
      <c r="AU29" s="878"/>
      <c r="AV29" s="137">
        <f>COUNTIFS('STUDENT PROFILE'!$B$7:$B$56,ANALYSIS!AV26,'MARK LIST'!$AI$331:$AI$380,"&gt;=33")</f>
        <v>3</v>
      </c>
      <c r="AW29" s="137">
        <f>COUNTIFS('STUDENT PROFILE'!$B$7:$B$56,ANALYSIS!AW26,'MARK LIST'!$AI$331:$AI$380,"&gt;=33")</f>
        <v>3</v>
      </c>
      <c r="AX29" s="137">
        <f>COUNTIFS('STUDENT PROFILE'!$B$7:$B$56,ANALYSIS!AX26,'MARK LIST'!$AI$331:$AI$380,"&gt;=33")</f>
        <v>3</v>
      </c>
      <c r="AY29" s="137">
        <f>COUNTIFS('STUDENT PROFILE'!$B$7:$B$56,ANALYSIS!AY26,'MARK LIST'!$AI$331:$AI$380,"&gt;=33")</f>
        <v>0</v>
      </c>
      <c r="AZ29" s="137">
        <f>COUNTIFS('STUDENT PROFILE'!$B$7:$B$56,ANALYSIS!AZ26,'MARK LIST'!$AI$331:$AI$380,"&gt;=33")</f>
        <v>0</v>
      </c>
      <c r="BA29" s="137">
        <f>COUNTIFS('STUDENT PROFILE'!$B$7:$B$56,ANALYSIS!BA26,'MARK LIST'!$AI$331:$AI$380,"&gt;=33")</f>
        <v>2</v>
      </c>
      <c r="BB29" s="137">
        <f>COUNTIFS('STUDENT PROFILE'!$B$7:$B$56,ANALYSIS!BB26,'MARK LIST'!$AI$331:$AI$380,"&gt;=33")</f>
        <v>2</v>
      </c>
      <c r="BC29" s="137">
        <f>COUNTIFS('STUDENT PROFILE'!$B$7:$B$56,ANALYSIS!BC26,'MARK LIST'!$AI$331:$AI$380,"&gt;=33")</f>
        <v>0</v>
      </c>
      <c r="BD29" s="137">
        <f>COUNTIFS('STUDENT PROFILE'!$B$7:$B$56,ANALYSIS!BD26,'MARK LIST'!$AI$331:$AI$380,"&gt;=33")</f>
        <v>1</v>
      </c>
      <c r="BE29" s="137">
        <f>COUNTIFS('STUDENT PROFILE'!$B$7:$B$56,ANALYSIS!BE26,'MARK LIST'!$AI$331:$AI$380,"&gt;=33")</f>
        <v>11</v>
      </c>
      <c r="BF29" s="137">
        <f>COUNTIFS('STUDENT PROFILE'!$B$7:$B$56,ANALYSIS!BF26,'MARK LIST'!$AI$331:$AI$380,"&gt;=33")</f>
        <v>5</v>
      </c>
      <c r="BG29" s="137">
        <f>COUNTIFS('STUDENT PROFILE'!$B$7:$B$56,ANALYSIS!BG26,'MARK LIST'!$AI$331:$AI$380,"&gt;=33")</f>
        <v>0</v>
      </c>
      <c r="BH29" s="137">
        <f>COUNTIFS('STUDENT PROFILE'!$B$7:$B$56,ANALYSIS!BH26,'MARK LIST'!$AI$331:$AI$380,"&gt;=33")</f>
        <v>1</v>
      </c>
      <c r="BI29" s="137">
        <f>COUNTIFS('STUDENT PROFILE'!$B$7:$B$56,ANALYSIS!BI26,'MARK LIST'!$AI$331:$AI$380,"&gt;=33")</f>
        <v>3</v>
      </c>
      <c r="BJ29" s="137">
        <f>COUNTIFS('STUDENT PROFILE'!$B$7:$B$56,ANALYSIS!BJ26,'MARK LIST'!$AI$331:$AI$380,"&gt;=33")</f>
        <v>1</v>
      </c>
      <c r="BK29" s="137">
        <f>COUNTIFS('STUDENT PROFILE'!$B$7:$B$56,ANALYSIS!BK26,'MARK LIST'!$AI$331:$AI$380,"&gt;=33")</f>
        <v>0</v>
      </c>
      <c r="BL29" s="139">
        <f>SUM(AV29,AW29,AX29,AY29,AZ29,BA29,BB29,BC29)</f>
        <v>13</v>
      </c>
      <c r="BM29" s="139">
        <f>SUM(BD29,BE29,BF29,BG29,BH29,BI29,BJ29,BK29)</f>
        <v>22</v>
      </c>
      <c r="BN29" s="881"/>
      <c r="BO29" s="867"/>
      <c r="BP29" s="137">
        <f>COUNTIFS('STUDENT PROFILE'!$B$7:$B$56,ANALYSIS!BP27,'MARK LIST'!$BB$331:$BB$380,"&gt;=33")</f>
        <v>0</v>
      </c>
      <c r="BQ29" s="137">
        <f>COUNTIFS('STUDENT PROFILE'!$B$7:$B$56,ANALYSIS!BQ27,'MARK LIST'!$BB$331:$BB$380,"&gt;=33")</f>
        <v>0</v>
      </c>
      <c r="BR29" s="137">
        <f>COUNTIFS('STUDENT PROFILE'!$B$7:$B$56,ANALYSIS!BR27,'MARK LIST'!$BB$331:$BB$380,"&gt;=33")</f>
        <v>0</v>
      </c>
      <c r="BS29" s="137">
        <f>COUNTIFS('STUDENT PROFILE'!$B$7:$B$56,ANALYSIS!BS27,'MARK LIST'!$BB$331:$BB$380,"&gt;=33")</f>
        <v>0</v>
      </c>
      <c r="BT29" s="137">
        <f>COUNTIFS('STUDENT PROFILE'!$B$7:$B$56,ANALYSIS!BT27,'MARK LIST'!$BB$331:$BB$380,"&gt;=33")</f>
        <v>0</v>
      </c>
      <c r="BU29" s="137">
        <f>COUNTIFS('STUDENT PROFILE'!$B$7:$B$56,ANALYSIS!BU27,'MARK LIST'!$BB$331:$BB$380,"&gt;=33")</f>
        <v>0</v>
      </c>
      <c r="BV29" s="137">
        <f>COUNTIFS('STUDENT PROFILE'!$B$7:$B$56,ANALYSIS!BV27,'MARK LIST'!$BB$331:$BB$380,"&gt;=33")</f>
        <v>0</v>
      </c>
      <c r="BW29" s="137">
        <f>COUNTIFS('STUDENT PROFILE'!$B$7:$B$56,ANALYSIS!BW27,'MARK LIST'!$BB$331:$BB$380,"&gt;=33")</f>
        <v>0</v>
      </c>
      <c r="BX29" s="137">
        <f>COUNTIFS('STUDENT PROFILE'!$B$7:$B$56,ANALYSIS!BX27,'MARK LIST'!$BB$331:$BB$380,"&gt;=33")</f>
        <v>0</v>
      </c>
      <c r="BY29" s="137">
        <f>COUNTIFS('STUDENT PROFILE'!$B$7:$B$56,ANALYSIS!BY27,'MARK LIST'!$BB$331:$BB$380,"&gt;=33")</f>
        <v>0</v>
      </c>
      <c r="BZ29" s="137">
        <f>COUNTIFS('STUDENT PROFILE'!$B$7:$B$56,ANALYSIS!BZ27,'MARK LIST'!$BB$331:$BB$380,"&gt;=33")</f>
        <v>0</v>
      </c>
      <c r="CA29" s="137">
        <f>COUNTIFS('STUDENT PROFILE'!$B$7:$B$56,ANALYSIS!CA27,'MARK LIST'!$BB$331:$BB$380,"&gt;=33")</f>
        <v>0</v>
      </c>
      <c r="CB29" s="137">
        <f>COUNTIFS('STUDENT PROFILE'!$B$7:$B$56,ANALYSIS!CB27,'MARK LIST'!$BB$331:$BB$380,"&gt;=33")</f>
        <v>0</v>
      </c>
      <c r="CC29" s="137">
        <f>COUNTIFS('STUDENT PROFILE'!$B$7:$B$56,ANALYSIS!CC27,'MARK LIST'!$BB$331:$BB$380,"&gt;=33")</f>
        <v>0</v>
      </c>
      <c r="CD29" s="137">
        <f>COUNTIFS('STUDENT PROFILE'!$B$7:$B$56,ANALYSIS!CD27,'MARK LIST'!$BB$331:$BB$380,"&gt;=33")</f>
        <v>0</v>
      </c>
      <c r="CE29" s="137">
        <f>COUNTIFS('STUDENT PROFILE'!$B$7:$B$56,ANALYSIS!CE27,'MARK LIST'!$BB$331:$BB$380,"&gt;=33")</f>
        <v>0</v>
      </c>
      <c r="CF29" s="136">
        <f>SUM(BP29,BQ29,BR29,BS29,BT29,BU29,BV29,BW29)</f>
        <v>0</v>
      </c>
      <c r="CG29" s="136">
        <f>SUM(BX29,BY29,BZ29,CA29,CB29,CC29,CD29,CE29)</f>
        <v>0</v>
      </c>
      <c r="CH29" s="880"/>
      <c r="CI29" s="871"/>
      <c r="CJ29" s="137">
        <f>COUNTIFS('STUDENT PROFILE'!$B$7:$B$56,ANALYSIS!CJ27,'MARK LIST'!$BP$331:$BP$380,"&gt;=33")</f>
        <v>0</v>
      </c>
      <c r="CK29" s="137">
        <f>COUNTIFS('STUDENT PROFILE'!$B$7:$B$56,ANALYSIS!CK27,'MARK LIST'!$BP$331:$BP$380,"&gt;=33")</f>
        <v>0</v>
      </c>
      <c r="CL29" s="137">
        <f>COUNTIFS('STUDENT PROFILE'!$B$7:$B$56,ANALYSIS!CL27,'MARK LIST'!$BP$331:$BP$380,"&gt;=33")</f>
        <v>0</v>
      </c>
      <c r="CM29" s="137">
        <f>COUNTIFS('STUDENT PROFILE'!$B$7:$B$56,ANALYSIS!CM27,'MARK LIST'!$BP$331:$BP$380,"&gt;=33")</f>
        <v>0</v>
      </c>
      <c r="CN29" s="137">
        <f>COUNTIFS('STUDENT PROFILE'!$B$7:$B$56,ANALYSIS!CN27,'MARK LIST'!$BP$331:$BP$380,"&gt;=33")</f>
        <v>0</v>
      </c>
      <c r="CO29" s="137">
        <f>COUNTIFS('STUDENT PROFILE'!$B$7:$B$56,ANALYSIS!CO27,'MARK LIST'!$BP$331:$BP$380,"&gt;=33")</f>
        <v>0</v>
      </c>
      <c r="CP29" s="137">
        <f>COUNTIFS('STUDENT PROFILE'!$B$7:$B$56,ANALYSIS!CP27,'MARK LIST'!$BP$331:$BP$380,"&gt;=33")</f>
        <v>0</v>
      </c>
      <c r="CQ29" s="137">
        <f>COUNTIFS('STUDENT PROFILE'!$B$7:$B$56,ANALYSIS!CQ27,'MARK LIST'!$BP$331:$BP$380,"&gt;=33")</f>
        <v>0</v>
      </c>
      <c r="CR29" s="137">
        <f>COUNTIFS('STUDENT PROFILE'!$B$7:$B$56,ANALYSIS!CR27,'MARK LIST'!$BP$331:$BP$380,"&gt;=33")</f>
        <v>0</v>
      </c>
      <c r="CS29" s="137">
        <f>COUNTIFS('STUDENT PROFILE'!$B$7:$B$56,ANALYSIS!CS27,'MARK LIST'!$BP$331:$BP$380,"&gt;=33")</f>
        <v>0</v>
      </c>
      <c r="CT29" s="137">
        <f>COUNTIFS('STUDENT PROFILE'!$B$7:$B$56,ANALYSIS!CT27,'MARK LIST'!$BP$331:$BP$380,"&gt;=33")</f>
        <v>0</v>
      </c>
      <c r="CU29" s="137">
        <f>COUNTIFS('STUDENT PROFILE'!$B$7:$B$56,ANALYSIS!CU27,'MARK LIST'!$BP$331:$BP$380,"&gt;=33")</f>
        <v>0</v>
      </c>
      <c r="CV29" s="137">
        <f>COUNTIFS('STUDENT PROFILE'!$B$7:$B$56,ANALYSIS!CV27,'MARK LIST'!$BP$331:$BP$380,"&gt;=33")</f>
        <v>0</v>
      </c>
      <c r="CW29" s="137">
        <f>COUNTIFS('STUDENT PROFILE'!$B$7:$B$56,ANALYSIS!CW27,'MARK LIST'!$BP$331:$BP$380,"&gt;=33")</f>
        <v>0</v>
      </c>
      <c r="CX29" s="137">
        <f>COUNTIFS('STUDENT PROFILE'!$B$7:$B$56,ANALYSIS!CX27,'MARK LIST'!$BP$331:$BP$380,"&gt;=33")</f>
        <v>0</v>
      </c>
      <c r="CY29" s="137">
        <f>COUNTIFS('STUDENT PROFILE'!$B$7:$B$56,ANALYSIS!CY27,'MARK LIST'!$BP$331:$BP$380,"&gt;=33")</f>
        <v>0</v>
      </c>
      <c r="CZ29" s="136">
        <f>SUM(CJ29,CK29,CL29,CM29,CN29,CO29,CP29,CQ29)</f>
        <v>0</v>
      </c>
      <c r="DA29" s="136">
        <f>SUM(CR29,CS29,CT29,CU29,CV29,CW29,CX29,CY29)</f>
        <v>0</v>
      </c>
      <c r="DB29" s="880"/>
      <c r="DC29" s="862"/>
      <c r="DD29" s="137">
        <f>COUNTIFS('STUDENT PROFILE'!$B$7:$B$56,ANALYSIS!DD27,'MARK LIST'!$BY$331:$BY$380,"&gt;=33")</f>
        <v>0</v>
      </c>
      <c r="DE29" s="137">
        <f>COUNTIFS('STUDENT PROFILE'!$B$7:$B$56,ANALYSIS!DE27,'MARK LIST'!$BY$331:$BY$380,"&gt;=33")</f>
        <v>0</v>
      </c>
      <c r="DF29" s="137">
        <f>COUNTIFS('STUDENT PROFILE'!$B$7:$B$56,ANALYSIS!DF27,'MARK LIST'!$BY$331:$BY$380,"&gt;=33")</f>
        <v>0</v>
      </c>
      <c r="DG29" s="137">
        <f>COUNTIFS('STUDENT PROFILE'!$B$7:$B$56,ANALYSIS!DG27,'MARK LIST'!$BY$331:$BY$380,"&gt;=33")</f>
        <v>0</v>
      </c>
      <c r="DH29" s="137">
        <f>COUNTIFS('STUDENT PROFILE'!$B$7:$B$56,ANALYSIS!DH27,'MARK LIST'!$BY$331:$BY$380,"&gt;=33")</f>
        <v>0</v>
      </c>
      <c r="DI29" s="137">
        <f>COUNTIFS('STUDENT PROFILE'!$B$7:$B$56,ANALYSIS!DI27,'MARK LIST'!$BY$331:$BY$380,"&gt;=33")</f>
        <v>0</v>
      </c>
      <c r="DJ29" s="137">
        <f>COUNTIFS('STUDENT PROFILE'!$B$7:$B$56,ANALYSIS!DJ27,'MARK LIST'!$BY$331:$BY$380,"&gt;=33")</f>
        <v>0</v>
      </c>
      <c r="DK29" s="137">
        <f>COUNTIFS('STUDENT PROFILE'!$B$7:$B$56,ANALYSIS!DK27,'MARK LIST'!$BY$331:$BY$380,"&gt;=33")</f>
        <v>0</v>
      </c>
      <c r="DL29" s="137">
        <f>COUNTIFS('STUDENT PROFILE'!$B$7:$B$56,ANALYSIS!DL27,'MARK LIST'!$BY$331:$BY$380,"&gt;=33")</f>
        <v>0</v>
      </c>
      <c r="DM29" s="137">
        <f>COUNTIFS('STUDENT PROFILE'!$B$7:$B$56,ANALYSIS!DM27,'MARK LIST'!$BY$331:$BY$380,"&gt;=33")</f>
        <v>0</v>
      </c>
      <c r="DN29" s="137">
        <f>COUNTIFS('STUDENT PROFILE'!$B$7:$B$56,ANALYSIS!DN27,'MARK LIST'!$BY$331:$BY$380,"&gt;=33")</f>
        <v>0</v>
      </c>
      <c r="DO29" s="137">
        <f>COUNTIFS('STUDENT PROFILE'!$B$7:$B$56,ANALYSIS!DO27,'MARK LIST'!$BY$331:$BY$380,"&gt;=33")</f>
        <v>0</v>
      </c>
      <c r="DP29" s="137">
        <f>COUNTIFS('STUDENT PROFILE'!$B$7:$B$56,ANALYSIS!DP27,'MARK LIST'!$BY$331:$BY$380,"&gt;=33")</f>
        <v>0</v>
      </c>
      <c r="DQ29" s="137">
        <f>COUNTIFS('STUDENT PROFILE'!$B$7:$B$56,ANALYSIS!DQ27,'MARK LIST'!$BY$331:$BY$380,"&gt;=33")</f>
        <v>0</v>
      </c>
      <c r="DR29" s="137">
        <f>COUNTIFS('STUDENT PROFILE'!$B$7:$B$56,ANALYSIS!DR27,'MARK LIST'!$BY$331:$BY$380,"&gt;=33")</f>
        <v>0</v>
      </c>
      <c r="DS29" s="137">
        <f>COUNTIFS('STUDENT PROFILE'!$B$7:$B$56,ANALYSIS!DS27,'MARK LIST'!$BY$331:$BY$380,"&gt;=33")</f>
        <v>0</v>
      </c>
      <c r="DT29" s="151">
        <f>SUM(DD29,DE29,DF29,DG29,DH29,DI29,DJ29,DK29)</f>
        <v>0</v>
      </c>
      <c r="DU29" s="151">
        <f>SUM(DL29,DM29,DN29,DO29,DP29,DQ29,DR29,DS29)</f>
        <v>0</v>
      </c>
      <c r="DV29" s="880"/>
      <c r="DW29" s="868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0">
        <f>SUM(DX29,DY29,DZ29,EA29,EB29,EC29,ED29,EE29)</f>
        <v>0</v>
      </c>
      <c r="EO29" s="100">
        <f>SUM(EF29,EG29,EH29,EI29,EJ29,EK29,EL29,EM29)</f>
        <v>0</v>
      </c>
      <c r="EP29" s="558"/>
      <c r="EQ29" s="862"/>
    </row>
    <row r="30" spans="1:147" ht="21.95" customHeight="1">
      <c r="A30" s="895"/>
      <c r="B30" s="895"/>
      <c r="C30" s="895"/>
      <c r="D30" s="895"/>
      <c r="E30" s="895"/>
      <c r="F30" s="896" t="s">
        <v>942</v>
      </c>
      <c r="G30" s="104" t="s">
        <v>921</v>
      </c>
      <c r="H30" s="98" t="s">
        <v>29</v>
      </c>
      <c r="I30" s="98" t="s">
        <v>30</v>
      </c>
      <c r="J30" s="98" t="s">
        <v>31</v>
      </c>
      <c r="K30" s="98" t="s">
        <v>11</v>
      </c>
      <c r="L30" s="98" t="s">
        <v>42</v>
      </c>
      <c r="M30" s="98" t="s">
        <v>105</v>
      </c>
      <c r="N30" s="98" t="s">
        <v>46</v>
      </c>
      <c r="O30" s="98" t="s">
        <v>106</v>
      </c>
      <c r="P30" s="98" t="s">
        <v>107</v>
      </c>
      <c r="Q30" s="98" t="s">
        <v>108</v>
      </c>
      <c r="R30" s="98" t="s">
        <v>109</v>
      </c>
      <c r="S30" s="98" t="s">
        <v>51</v>
      </c>
      <c r="T30" s="98" t="s">
        <v>44</v>
      </c>
      <c r="U30" s="98" t="s">
        <v>110</v>
      </c>
      <c r="V30" s="98" t="s">
        <v>111</v>
      </c>
      <c r="W30" s="98" t="s">
        <v>112</v>
      </c>
      <c r="X30" s="98"/>
      <c r="Y30" s="98"/>
      <c r="Z30" s="98"/>
      <c r="AA30" s="868"/>
      <c r="AB30" s="98" t="s">
        <v>29</v>
      </c>
      <c r="AC30" s="98" t="s">
        <v>30</v>
      </c>
      <c r="AD30" s="98" t="s">
        <v>31</v>
      </c>
      <c r="AE30" s="98" t="s">
        <v>11</v>
      </c>
      <c r="AF30" s="98" t="s">
        <v>42</v>
      </c>
      <c r="AG30" s="98" t="s">
        <v>105</v>
      </c>
      <c r="AH30" s="98" t="s">
        <v>46</v>
      </c>
      <c r="AI30" s="98" t="s">
        <v>106</v>
      </c>
      <c r="AJ30" s="98" t="s">
        <v>107</v>
      </c>
      <c r="AK30" s="98" t="s">
        <v>108</v>
      </c>
      <c r="AL30" s="98" t="s">
        <v>109</v>
      </c>
      <c r="AM30" s="98" t="s">
        <v>51</v>
      </c>
      <c r="AN30" s="98" t="s">
        <v>44</v>
      </c>
      <c r="AO30" s="98" t="s">
        <v>110</v>
      </c>
      <c r="AP30" s="98" t="s">
        <v>111</v>
      </c>
      <c r="AQ30" s="98" t="s">
        <v>112</v>
      </c>
      <c r="AR30" s="98"/>
      <c r="AS30" s="98"/>
      <c r="AT30" s="141"/>
      <c r="AU30" s="878"/>
      <c r="AV30" s="98" t="s">
        <v>29</v>
      </c>
      <c r="AW30" s="98" t="s">
        <v>30</v>
      </c>
      <c r="AX30" s="98" t="s">
        <v>31</v>
      </c>
      <c r="AY30" s="98" t="s">
        <v>11</v>
      </c>
      <c r="AZ30" s="98" t="s">
        <v>42</v>
      </c>
      <c r="BA30" s="98" t="s">
        <v>105</v>
      </c>
      <c r="BB30" s="98" t="s">
        <v>46</v>
      </c>
      <c r="BC30" s="98" t="s">
        <v>106</v>
      </c>
      <c r="BD30" s="98" t="s">
        <v>107</v>
      </c>
      <c r="BE30" s="98" t="s">
        <v>108</v>
      </c>
      <c r="BF30" s="98" t="s">
        <v>109</v>
      </c>
      <c r="BG30" s="98" t="s">
        <v>51</v>
      </c>
      <c r="BH30" s="98" t="s">
        <v>44</v>
      </c>
      <c r="BI30" s="98" t="s">
        <v>110</v>
      </c>
      <c r="BJ30" s="98" t="s">
        <v>111</v>
      </c>
      <c r="BK30" s="98" t="s">
        <v>112</v>
      </c>
      <c r="BL30" s="98"/>
      <c r="BM30" s="98"/>
      <c r="BN30" s="98"/>
      <c r="BO30" s="867"/>
      <c r="BP30" s="98" t="s">
        <v>29</v>
      </c>
      <c r="BQ30" s="98" t="s">
        <v>30</v>
      </c>
      <c r="BR30" s="98" t="s">
        <v>31</v>
      </c>
      <c r="BS30" s="98" t="s">
        <v>11</v>
      </c>
      <c r="BT30" s="98" t="s">
        <v>42</v>
      </c>
      <c r="BU30" s="98" t="s">
        <v>105</v>
      </c>
      <c r="BV30" s="98" t="s">
        <v>46</v>
      </c>
      <c r="BW30" s="98" t="s">
        <v>106</v>
      </c>
      <c r="BX30" s="98" t="s">
        <v>107</v>
      </c>
      <c r="BY30" s="98" t="s">
        <v>108</v>
      </c>
      <c r="BZ30" s="98" t="s">
        <v>109</v>
      </c>
      <c r="CA30" s="98" t="s">
        <v>51</v>
      </c>
      <c r="CB30" s="98" t="s">
        <v>44</v>
      </c>
      <c r="CC30" s="98" t="s">
        <v>110</v>
      </c>
      <c r="CD30" s="98" t="s">
        <v>111</v>
      </c>
      <c r="CE30" s="98" t="s">
        <v>112</v>
      </c>
      <c r="CF30" s="98"/>
      <c r="CG30" s="98"/>
      <c r="CH30" s="98"/>
      <c r="CI30" s="871"/>
      <c r="CJ30" s="98" t="s">
        <v>29</v>
      </c>
      <c r="CK30" s="98" t="s">
        <v>30</v>
      </c>
      <c r="CL30" s="98" t="s">
        <v>31</v>
      </c>
      <c r="CM30" s="98" t="s">
        <v>11</v>
      </c>
      <c r="CN30" s="98" t="s">
        <v>42</v>
      </c>
      <c r="CO30" s="98" t="s">
        <v>105</v>
      </c>
      <c r="CP30" s="98" t="s">
        <v>46</v>
      </c>
      <c r="CQ30" s="98" t="s">
        <v>106</v>
      </c>
      <c r="CR30" s="98" t="s">
        <v>107</v>
      </c>
      <c r="CS30" s="98" t="s">
        <v>108</v>
      </c>
      <c r="CT30" s="98" t="s">
        <v>109</v>
      </c>
      <c r="CU30" s="98" t="s">
        <v>51</v>
      </c>
      <c r="CV30" s="98" t="s">
        <v>44</v>
      </c>
      <c r="CW30" s="98" t="s">
        <v>110</v>
      </c>
      <c r="CX30" s="98" t="s">
        <v>111</v>
      </c>
      <c r="CY30" s="98" t="s">
        <v>112</v>
      </c>
      <c r="CZ30" s="98"/>
      <c r="DA30" s="98"/>
      <c r="DB30" s="98"/>
      <c r="DC30" s="862"/>
      <c r="DD30" s="98" t="s">
        <v>29</v>
      </c>
      <c r="DE30" s="98" t="s">
        <v>30</v>
      </c>
      <c r="DF30" s="98" t="s">
        <v>31</v>
      </c>
      <c r="DG30" s="98" t="s">
        <v>11</v>
      </c>
      <c r="DH30" s="98" t="s">
        <v>42</v>
      </c>
      <c r="DI30" s="98" t="s">
        <v>105</v>
      </c>
      <c r="DJ30" s="98" t="s">
        <v>46</v>
      </c>
      <c r="DK30" s="98" t="s">
        <v>106</v>
      </c>
      <c r="DL30" s="98" t="s">
        <v>107</v>
      </c>
      <c r="DM30" s="98" t="s">
        <v>108</v>
      </c>
      <c r="DN30" s="98" t="s">
        <v>109</v>
      </c>
      <c r="DO30" s="98" t="s">
        <v>51</v>
      </c>
      <c r="DP30" s="98" t="s">
        <v>44</v>
      </c>
      <c r="DQ30" s="98" t="s">
        <v>110</v>
      </c>
      <c r="DR30" s="98" t="s">
        <v>111</v>
      </c>
      <c r="DS30" s="98" t="s">
        <v>112</v>
      </c>
      <c r="DT30" s="98"/>
      <c r="DU30" s="98"/>
      <c r="DV30" s="98"/>
      <c r="DW30" s="868"/>
      <c r="DX30" s="98" t="s">
        <v>29</v>
      </c>
      <c r="DY30" s="98" t="s">
        <v>30</v>
      </c>
      <c r="DZ30" s="98" t="s">
        <v>31</v>
      </c>
      <c r="EA30" s="98" t="s">
        <v>11</v>
      </c>
      <c r="EB30" s="98" t="s">
        <v>42</v>
      </c>
      <c r="EC30" s="98" t="s">
        <v>105</v>
      </c>
      <c r="ED30" s="98" t="s">
        <v>46</v>
      </c>
      <c r="EE30" s="98" t="s">
        <v>106</v>
      </c>
      <c r="EF30" s="98" t="s">
        <v>107</v>
      </c>
      <c r="EG30" s="98" t="s">
        <v>108</v>
      </c>
      <c r="EH30" s="98" t="s">
        <v>109</v>
      </c>
      <c r="EI30" s="98" t="s">
        <v>51</v>
      </c>
      <c r="EJ30" s="98" t="s">
        <v>44</v>
      </c>
      <c r="EK30" s="98" t="s">
        <v>110</v>
      </c>
      <c r="EL30" s="98" t="s">
        <v>111</v>
      </c>
      <c r="EM30" s="98" t="s">
        <v>112</v>
      </c>
      <c r="EN30" s="98"/>
      <c r="EO30" s="98"/>
      <c r="EP30" s="98"/>
      <c r="EQ30" s="862"/>
    </row>
    <row r="31" spans="1:147" ht="21.95" customHeight="1">
      <c r="A31" s="895"/>
      <c r="B31" s="895"/>
      <c r="C31" s="895"/>
      <c r="D31" s="895"/>
      <c r="E31" s="895"/>
      <c r="F31" s="896"/>
      <c r="G31" s="104" t="s">
        <v>77</v>
      </c>
      <c r="H31" s="126">
        <f>COUNTIF('STUDENT PROFILE'!$B$7:$B$56,ANALYSIS!H30)</f>
        <v>3</v>
      </c>
      <c r="I31" s="126">
        <f>COUNTIF('STUDENT PROFILE'!$B$7:$B$56,ANALYSIS!I30)</f>
        <v>3</v>
      </c>
      <c r="J31" s="126">
        <f>COUNTIF('STUDENT PROFILE'!$B$7:$B$56,ANALYSIS!J30)</f>
        <v>4</v>
      </c>
      <c r="K31" s="126">
        <f>COUNTIF('STUDENT PROFILE'!$B$7:$B$56,ANALYSIS!K30)</f>
        <v>0</v>
      </c>
      <c r="L31" s="126">
        <f>COUNTIF('STUDENT PROFILE'!$B$7:$B$56,ANALYSIS!L30)</f>
        <v>0</v>
      </c>
      <c r="M31" s="126">
        <f>COUNTIF('STUDENT PROFILE'!$B$7:$B$56,ANALYSIS!M30)</f>
        <v>3</v>
      </c>
      <c r="N31" s="126">
        <f>COUNTIF('STUDENT PROFILE'!$B$7:$B$56,ANALYSIS!N30)</f>
        <v>2</v>
      </c>
      <c r="O31" s="126">
        <f>COUNTIF('STUDENT PROFILE'!$B$7:$B$56,ANALYSIS!O30)</f>
        <v>0</v>
      </c>
      <c r="P31" s="126">
        <f>COUNTIF('STUDENT PROFILE'!$B$7:$B$56,ANALYSIS!P30)</f>
        <v>4</v>
      </c>
      <c r="Q31" s="126">
        <f>COUNTIF('STUDENT PROFILE'!$B$7:$B$56,ANALYSIS!Q30)</f>
        <v>13</v>
      </c>
      <c r="R31" s="126">
        <f>COUNTIF('STUDENT PROFILE'!$B$7:$B$56,ANALYSIS!R30)</f>
        <v>9</v>
      </c>
      <c r="S31" s="126">
        <f>COUNTIF('STUDENT PROFILE'!$B$7:$B$56,ANALYSIS!S30)</f>
        <v>0</v>
      </c>
      <c r="T31" s="126">
        <f>COUNTIF('STUDENT PROFILE'!$B$7:$B$56,ANALYSIS!T30)</f>
        <v>3</v>
      </c>
      <c r="U31" s="126">
        <f>COUNTIF('STUDENT PROFILE'!$B$7:$B$56,ANALYSIS!U30)</f>
        <v>4</v>
      </c>
      <c r="V31" s="126">
        <f>COUNTIF('STUDENT PROFILE'!$B$7:$B$56,ANALYSIS!V30)</f>
        <v>2</v>
      </c>
      <c r="W31" s="126">
        <f>COUNTIF('STUDENT PROFILE'!$B$7:$B$56,ANALYSIS!W30)</f>
        <v>0</v>
      </c>
      <c r="X31" s="126">
        <f>SUM(H31,I31,J31,K31,L31,M31,N31,O31)</f>
        <v>15</v>
      </c>
      <c r="Y31" s="126">
        <f>SUM(P31,Q31,R31,S31,T31,U31,V31,W31)</f>
        <v>35</v>
      </c>
      <c r="Z31" s="558">
        <f>((X33+Y33)/(X32+Y32))*100</f>
        <v>73.333333333333329</v>
      </c>
      <c r="AA31" s="868"/>
      <c r="AB31" s="54">
        <f>COUNTIF('STUDENT PROFILE'!W55:W104,ANALYSIS!AB30)</f>
        <v>0</v>
      </c>
      <c r="AC31" s="54">
        <f>COUNTIF('STUDENT PROFILE'!W55:W104,ANALYSIS!AC30)</f>
        <v>0</v>
      </c>
      <c r="AD31" s="54">
        <f>COUNTIF('STUDENT PROFILE'!W55:W104,ANALYSIS!AD30)</f>
        <v>0</v>
      </c>
      <c r="AE31" s="54">
        <f>COUNTIF('STUDENT PROFILE'!W55:W104,ANALYSIS!AE30)</f>
        <v>0</v>
      </c>
      <c r="AF31" s="54">
        <f>COUNTIF('STUDENT PROFILE'!W55:W104,ANALYSIS!AF30)</f>
        <v>0</v>
      </c>
      <c r="AG31" s="54">
        <f>COUNTIF('STUDENT PROFILE'!W55:W104,ANALYSIS!AG30)</f>
        <v>0</v>
      </c>
      <c r="AH31" s="54">
        <f>COUNTIF('STUDENT PROFILE'!W55:W104,ANALYSIS!AH30)</f>
        <v>0</v>
      </c>
      <c r="AI31" s="54">
        <f>COUNTIF('STUDENT PROFILE'!W55:W104,ANALYSIS!AI30)</f>
        <v>0</v>
      </c>
      <c r="AJ31" s="54">
        <f>COUNTIF('STUDENT PROFILE'!W55:W104,ANALYSIS!AJ30)</f>
        <v>0</v>
      </c>
      <c r="AK31" s="54">
        <f>COUNTIF('STUDENT PROFILE'!W55:W104,ANALYSIS!AK30)</f>
        <v>0</v>
      </c>
      <c r="AL31" s="54">
        <f>COUNTIF('STUDENT PROFILE'!W55:W104,ANALYSIS!AL30)</f>
        <v>0</v>
      </c>
      <c r="AM31" s="54">
        <f>COUNTIF('STUDENT PROFILE'!W55:W104,ANALYSIS!AM30)</f>
        <v>0</v>
      </c>
      <c r="AN31" s="54">
        <f>COUNTIF('STUDENT PROFILE'!W55:W104,ANALYSIS!AN30)</f>
        <v>0</v>
      </c>
      <c r="AO31" s="54">
        <f>COUNTIF('STUDENT PROFILE'!W55:W104,ANALYSIS!AO30)</f>
        <v>0</v>
      </c>
      <c r="AP31" s="54">
        <f>COUNTIF('STUDENT PROFILE'!W55:W104,ANALYSIS!AP30)</f>
        <v>0</v>
      </c>
      <c r="AQ31" s="54">
        <f>COUNTIF('STUDENT PROFILE'!W55:W104,ANALYSIS!AQ30)</f>
        <v>0</v>
      </c>
      <c r="AR31" s="100">
        <f>SUM(AB31,AC31,AD31,AE31,AF31,AG31,AH31,AI31)</f>
        <v>0</v>
      </c>
      <c r="AS31" s="100">
        <f>SUM(AJ31,AK31,AL31,AM31,AN31,AO31,AP31,AQ31)</f>
        <v>0</v>
      </c>
      <c r="AT31" s="879" t="e">
        <f>((AR33+AS33)/(AR32+AS32))*100</f>
        <v>#DIV/0!</v>
      </c>
      <c r="AU31" s="878"/>
      <c r="AV31" s="335">
        <f>COUNTIF('STUDENT PROFILE'!$B$7:$B$56,ANALYSIS!AV30)</f>
        <v>3</v>
      </c>
      <c r="AW31" s="335">
        <f>COUNTIF('STUDENT PROFILE'!$B$7:$B$56,ANALYSIS!AW30)</f>
        <v>3</v>
      </c>
      <c r="AX31" s="335">
        <f>COUNTIF('STUDENT PROFILE'!$B$7:$B$56,ANALYSIS!AX30)</f>
        <v>4</v>
      </c>
      <c r="AY31" s="335">
        <f>COUNTIF('STUDENT PROFILE'!$B$7:$B$56,ANALYSIS!AY30)</f>
        <v>0</v>
      </c>
      <c r="AZ31" s="335">
        <f>COUNTIF('STUDENT PROFILE'!$B$7:$B$56,ANALYSIS!AZ30)</f>
        <v>0</v>
      </c>
      <c r="BA31" s="335">
        <f>COUNTIF('STUDENT PROFILE'!$B$7:$B$56,ANALYSIS!BA30)</f>
        <v>3</v>
      </c>
      <c r="BB31" s="335">
        <f>COUNTIF('STUDENT PROFILE'!$B$7:$B$56,ANALYSIS!BB30)</f>
        <v>2</v>
      </c>
      <c r="BC31" s="335">
        <f>COUNTIF('STUDENT PROFILE'!$B$7:$B$56,ANALYSIS!BC30)</f>
        <v>0</v>
      </c>
      <c r="BD31" s="335">
        <f>COUNTIF('STUDENT PROFILE'!$B$7:$B$56,ANALYSIS!BD30)</f>
        <v>4</v>
      </c>
      <c r="BE31" s="335">
        <f>COUNTIF('STUDENT PROFILE'!$B$7:$B$56,ANALYSIS!BE30)</f>
        <v>13</v>
      </c>
      <c r="BF31" s="335">
        <f>COUNTIF('STUDENT PROFILE'!$B$7:$B$56,ANALYSIS!BF30)</f>
        <v>9</v>
      </c>
      <c r="BG31" s="335">
        <f>COUNTIF('STUDENT PROFILE'!$B$7:$B$56,ANALYSIS!BG30)</f>
        <v>0</v>
      </c>
      <c r="BH31" s="335">
        <f>COUNTIF('STUDENT PROFILE'!$B$7:$B$56,ANALYSIS!BH30)</f>
        <v>3</v>
      </c>
      <c r="BI31" s="335">
        <f>COUNTIF('STUDENT PROFILE'!$B$7:$B$56,ANALYSIS!BI30)</f>
        <v>4</v>
      </c>
      <c r="BJ31" s="335">
        <f>COUNTIF('STUDENT PROFILE'!$B$7:$B$56,ANALYSIS!BJ30)</f>
        <v>2</v>
      </c>
      <c r="BK31" s="335">
        <f>COUNTIF('STUDENT PROFILE'!$B$7:$B$56,ANALYSIS!BK30)</f>
        <v>0</v>
      </c>
      <c r="BL31" s="100">
        <f>SUM(AV31,AW31,AX31,AY31,AZ31,BA31,BB31,BC31)</f>
        <v>15</v>
      </c>
      <c r="BM31" s="100">
        <f>SUM(BD31,BE31,BF31,BG31,BH31,BI31,BJ31,BK31)</f>
        <v>35</v>
      </c>
      <c r="BN31" s="558">
        <f>((BL33+BM33)/(BL32+BM32))*100</f>
        <v>70</v>
      </c>
      <c r="BO31" s="867"/>
      <c r="BP31" s="54">
        <f>COUNTIF('STUDENT PROFILE'!BK55:BK104,ANALYSIS!BP30)</f>
        <v>0</v>
      </c>
      <c r="BQ31" s="54">
        <f>COUNTIF('STUDENT PROFILE'!BK55:BK104,ANALYSIS!BQ30)</f>
        <v>0</v>
      </c>
      <c r="BR31" s="54">
        <f>COUNTIF('STUDENT PROFILE'!BK55:BK104,ANALYSIS!BR30)</f>
        <v>0</v>
      </c>
      <c r="BS31" s="54">
        <f>COUNTIF('STUDENT PROFILE'!BK55:BK104,ANALYSIS!BS30)</f>
        <v>0</v>
      </c>
      <c r="BT31" s="54">
        <f>COUNTIF('STUDENT PROFILE'!BK55:BK104,ANALYSIS!BT30)</f>
        <v>0</v>
      </c>
      <c r="BU31" s="54">
        <f>COUNTIF('STUDENT PROFILE'!BK55:BK104,ANALYSIS!BU30)</f>
        <v>0</v>
      </c>
      <c r="BV31" s="54">
        <f>COUNTIF('STUDENT PROFILE'!BK55:BK104,ANALYSIS!BV30)</f>
        <v>0</v>
      </c>
      <c r="BW31" s="54">
        <f>COUNTIF('STUDENT PROFILE'!BK55:BK104,ANALYSIS!BW30)</f>
        <v>0</v>
      </c>
      <c r="BX31" s="54">
        <f>COUNTIF('STUDENT PROFILE'!BK55:BK104,ANALYSIS!BX30)</f>
        <v>0</v>
      </c>
      <c r="BY31" s="54">
        <f>COUNTIF('STUDENT PROFILE'!BK55:BK104,ANALYSIS!BY30)</f>
        <v>0</v>
      </c>
      <c r="BZ31" s="54">
        <f>COUNTIF('STUDENT PROFILE'!BK55:BK104,ANALYSIS!BZ30)</f>
        <v>0</v>
      </c>
      <c r="CA31" s="54">
        <f>COUNTIF('STUDENT PROFILE'!BK55:BK104,ANALYSIS!CA30)</f>
        <v>0</v>
      </c>
      <c r="CB31" s="54">
        <f>COUNTIF('STUDENT PROFILE'!BK55:BK104,ANALYSIS!CB30)</f>
        <v>0</v>
      </c>
      <c r="CC31" s="54">
        <f>COUNTIF('STUDENT PROFILE'!BK55:BK104,ANALYSIS!CC30)</f>
        <v>0</v>
      </c>
      <c r="CD31" s="54">
        <f>COUNTIF('STUDENT PROFILE'!BK55:BK104,ANALYSIS!CD30)</f>
        <v>0</v>
      </c>
      <c r="CE31" s="54">
        <f>COUNTIF('STUDENT PROFILE'!BK55:BK104,ANALYSIS!CE30)</f>
        <v>0</v>
      </c>
      <c r="CF31" s="100">
        <f>SUM(BP31,BQ31,BR31,BS31,BT31,BU31,BV31,BW31)</f>
        <v>0</v>
      </c>
      <c r="CG31" s="100">
        <f>SUM(BX31,BY31,BZ31,CA31,CB31,CC31,CD31,CE31)</f>
        <v>0</v>
      </c>
      <c r="CH31" s="558" t="e">
        <f>((CF33+CG33)/(CF32+CG32))*100</f>
        <v>#DIV/0!</v>
      </c>
      <c r="CI31" s="871"/>
      <c r="CJ31" s="54">
        <f>COUNTIF('STUDENT PROFILE'!CE55:CE104,ANALYSIS!CJ30)</f>
        <v>0</v>
      </c>
      <c r="CK31" s="54">
        <f>COUNTIF('STUDENT PROFILE'!CE55:CE104,ANALYSIS!CK30)</f>
        <v>0</v>
      </c>
      <c r="CL31" s="54">
        <f>COUNTIF('STUDENT PROFILE'!CE55:CE104,ANALYSIS!CL30)</f>
        <v>0</v>
      </c>
      <c r="CM31" s="54">
        <f>COUNTIF('STUDENT PROFILE'!CE55:CE104,ANALYSIS!CM30)</f>
        <v>0</v>
      </c>
      <c r="CN31" s="54">
        <f>COUNTIF('STUDENT PROFILE'!CE55:CE104,ANALYSIS!CN30)</f>
        <v>0</v>
      </c>
      <c r="CO31" s="54">
        <f>COUNTIF('STUDENT PROFILE'!CE55:CE104,ANALYSIS!CO30)</f>
        <v>0</v>
      </c>
      <c r="CP31" s="54">
        <f>COUNTIF('STUDENT PROFILE'!CE55:CE104,ANALYSIS!CP30)</f>
        <v>0</v>
      </c>
      <c r="CQ31" s="54">
        <f>COUNTIF('STUDENT PROFILE'!CE55:CE104,ANALYSIS!CQ30)</f>
        <v>0</v>
      </c>
      <c r="CR31" s="54">
        <f>COUNTIF('STUDENT PROFILE'!CE55:CE104,ANALYSIS!CR30)</f>
        <v>0</v>
      </c>
      <c r="CS31" s="54">
        <f>COUNTIF('STUDENT PROFILE'!CE55:CE104,ANALYSIS!CS30)</f>
        <v>0</v>
      </c>
      <c r="CT31" s="54">
        <f>COUNTIF('STUDENT PROFILE'!CE55:CE104,ANALYSIS!CT30)</f>
        <v>0</v>
      </c>
      <c r="CU31" s="54">
        <f>COUNTIF('STUDENT PROFILE'!CE55:CE104,ANALYSIS!CU30)</f>
        <v>0</v>
      </c>
      <c r="CV31" s="54">
        <f>COUNTIF('STUDENT PROFILE'!CE55:CE104,ANALYSIS!CV30)</f>
        <v>0</v>
      </c>
      <c r="CW31" s="54">
        <f>COUNTIF('STUDENT PROFILE'!CE55:CE104,ANALYSIS!CW30)</f>
        <v>0</v>
      </c>
      <c r="CX31" s="54">
        <f>COUNTIF('STUDENT PROFILE'!CE55:CE104,ANALYSIS!CX30)</f>
        <v>0</v>
      </c>
      <c r="CY31" s="54">
        <f>COUNTIF('STUDENT PROFILE'!CE55:CE104,ANALYSIS!CY30)</f>
        <v>0</v>
      </c>
      <c r="CZ31" s="100">
        <f>SUM(CJ31,CK31,CL31,CM31,CN31,CO31,CP31,CQ31)</f>
        <v>0</v>
      </c>
      <c r="DA31" s="100">
        <f>SUM(CR31,CS31,CT31,CU31,CV31,CW31,CX31,CY31)</f>
        <v>0</v>
      </c>
      <c r="DB31" s="558" t="e">
        <f>((CZ33+DA33)/(CZ32+DA32))*100</f>
        <v>#DIV/0!</v>
      </c>
      <c r="DC31" s="862"/>
      <c r="DD31" s="54">
        <f>COUNTIF('STUDENT PROFILE'!CY55:CY104,ANALYSIS!DD30)</f>
        <v>0</v>
      </c>
      <c r="DE31" s="54">
        <f>COUNTIF('STUDENT PROFILE'!CY55:CY104,ANALYSIS!DE30)</f>
        <v>0</v>
      </c>
      <c r="DF31" s="54">
        <f>COUNTIF('STUDENT PROFILE'!CY55:CY104,ANALYSIS!DF30)</f>
        <v>0</v>
      </c>
      <c r="DG31" s="54">
        <f>COUNTIF('STUDENT PROFILE'!CY55:CY104,ANALYSIS!DG30)</f>
        <v>0</v>
      </c>
      <c r="DH31" s="54">
        <f>COUNTIF('STUDENT PROFILE'!CY55:CY104,ANALYSIS!DH30)</f>
        <v>0</v>
      </c>
      <c r="DI31" s="54">
        <f>COUNTIF('STUDENT PROFILE'!CY55:CY104,ANALYSIS!DI30)</f>
        <v>0</v>
      </c>
      <c r="DJ31" s="54">
        <f>COUNTIF('STUDENT PROFILE'!CY55:CY104,ANALYSIS!DJ30)</f>
        <v>0</v>
      </c>
      <c r="DK31" s="54">
        <f>COUNTIF('STUDENT PROFILE'!CY55:CY104,ANALYSIS!DK30)</f>
        <v>0</v>
      </c>
      <c r="DL31" s="54">
        <f>COUNTIF('STUDENT PROFILE'!CY55:CY104,ANALYSIS!DL30)</f>
        <v>0</v>
      </c>
      <c r="DM31" s="54">
        <f>COUNTIF('STUDENT PROFILE'!CY55:CY104,ANALYSIS!DM30)</f>
        <v>0</v>
      </c>
      <c r="DN31" s="54">
        <f>COUNTIF('STUDENT PROFILE'!CY55:CY104,ANALYSIS!DN30)</f>
        <v>0</v>
      </c>
      <c r="DO31" s="54">
        <f>COUNTIF('STUDENT PROFILE'!CY55:CY104,ANALYSIS!DO30)</f>
        <v>0</v>
      </c>
      <c r="DP31" s="54">
        <f>COUNTIF('STUDENT PROFILE'!CY55:CY104,ANALYSIS!DP30)</f>
        <v>0</v>
      </c>
      <c r="DQ31" s="54">
        <f>COUNTIF('STUDENT PROFILE'!CY55:CY104,ANALYSIS!DQ30)</f>
        <v>0</v>
      </c>
      <c r="DR31" s="54">
        <f>COUNTIF('STUDENT PROFILE'!CY55:CY104,ANALYSIS!DR30)</f>
        <v>0</v>
      </c>
      <c r="DS31" s="54">
        <f>COUNTIF('STUDENT PROFILE'!CY55:CY104,ANALYSIS!DS30)</f>
        <v>0</v>
      </c>
      <c r="DT31" s="100">
        <f>SUM(DD31,DE31,DF31,DG31,DH31,DI31,DJ31,DK31)</f>
        <v>0</v>
      </c>
      <c r="DU31" s="100">
        <f>SUM(DL31,DM31,DN31,DO31,DP31,DQ31,DR31,DS31)</f>
        <v>0</v>
      </c>
      <c r="DV31" s="558" t="e">
        <f>((DT33+DU33)/(DT32+DU32))*100</f>
        <v>#DIV/0!</v>
      </c>
      <c r="DW31" s="868"/>
      <c r="DX31" s="54">
        <f>COUNTIF('STUDENT PROFILE'!DS55:DS104,ANALYSIS!DX30)</f>
        <v>0</v>
      </c>
      <c r="DY31" s="54">
        <f>COUNTIF('STUDENT PROFILE'!DS55:DS104,ANALYSIS!DY30)</f>
        <v>0</v>
      </c>
      <c r="DZ31" s="54">
        <f>COUNTIF('STUDENT PROFILE'!DS55:DS104,ANALYSIS!DZ30)</f>
        <v>0</v>
      </c>
      <c r="EA31" s="54">
        <f>COUNTIF('STUDENT PROFILE'!DS55:DS104,ANALYSIS!EA30)</f>
        <v>0</v>
      </c>
      <c r="EB31" s="54">
        <f>COUNTIF('STUDENT PROFILE'!DS55:DS104,ANALYSIS!EB30)</f>
        <v>0</v>
      </c>
      <c r="EC31" s="54">
        <f>COUNTIF('STUDENT PROFILE'!DS55:DS104,ANALYSIS!EC30)</f>
        <v>0</v>
      </c>
      <c r="ED31" s="54">
        <f>COUNTIF('STUDENT PROFILE'!DS55:DS104,ANALYSIS!ED30)</f>
        <v>0</v>
      </c>
      <c r="EE31" s="54">
        <f>COUNTIF('STUDENT PROFILE'!DS55:DS104,ANALYSIS!EE30)</f>
        <v>0</v>
      </c>
      <c r="EF31" s="54">
        <f>COUNTIF('STUDENT PROFILE'!DS55:DS104,ANALYSIS!EF30)</f>
        <v>0</v>
      </c>
      <c r="EG31" s="54">
        <f>COUNTIF('STUDENT PROFILE'!DS55:DS104,ANALYSIS!EG30)</f>
        <v>0</v>
      </c>
      <c r="EH31" s="54">
        <f>COUNTIF('STUDENT PROFILE'!DS55:DS104,ANALYSIS!EH30)</f>
        <v>0</v>
      </c>
      <c r="EI31" s="54">
        <f>COUNTIF('STUDENT PROFILE'!DS55:DS104,ANALYSIS!EI30)</f>
        <v>0</v>
      </c>
      <c r="EJ31" s="54">
        <f>COUNTIF('STUDENT PROFILE'!DS55:DS104,ANALYSIS!EJ30)</f>
        <v>0</v>
      </c>
      <c r="EK31" s="54">
        <f>COUNTIF('STUDENT PROFILE'!DS55:DS104,ANALYSIS!EK30)</f>
        <v>0</v>
      </c>
      <c r="EL31" s="54">
        <f>COUNTIF('STUDENT PROFILE'!DS55:DS104,ANALYSIS!EL30)</f>
        <v>0</v>
      </c>
      <c r="EM31" s="54">
        <f>COUNTIF('STUDENT PROFILE'!DS55:DS104,ANALYSIS!EM30)</f>
        <v>0</v>
      </c>
      <c r="EN31" s="100">
        <f>SUM(DX31,DY31,DZ31,EA31,EB31,EC31,ED31,EE31)</f>
        <v>0</v>
      </c>
      <c r="EO31" s="100">
        <f>SUM(EF31,EG31,EH31,EI31,EJ31,EK31,EL31,EM31)</f>
        <v>0</v>
      </c>
      <c r="EP31" s="558" t="e">
        <f>((EN33+EO33)/(EN32+EO32))*100</f>
        <v>#DIV/0!</v>
      </c>
      <c r="EQ31" s="862"/>
    </row>
    <row r="32" spans="1:147" ht="21.95" customHeight="1">
      <c r="A32" s="895"/>
      <c r="B32" s="895"/>
      <c r="C32" s="895"/>
      <c r="D32" s="895"/>
      <c r="E32" s="895"/>
      <c r="F32" s="896"/>
      <c r="G32" s="104" t="s">
        <v>124</v>
      </c>
      <c r="H32" s="129">
        <f>COUNTIFS('STUDENT PROFILE'!$B$7:$B$56,ANALYSIS!H30,'MARK LIST'!$L$75:$L$124,"&gt;=0")</f>
        <v>3</v>
      </c>
      <c r="I32" s="129">
        <f>COUNTIFS('STUDENT PROFILE'!$B$7:$B$56,ANALYSIS!I30,'MARK LIST'!$L$75:$L$124,"&gt;=0")</f>
        <v>3</v>
      </c>
      <c r="J32" s="129">
        <f>COUNTIFS('STUDENT PROFILE'!$B$7:$B$56,ANALYSIS!J30,'MARK LIST'!$L$75:$L$124,"&gt;=0")</f>
        <v>4</v>
      </c>
      <c r="K32" s="129">
        <f>COUNTIFS('STUDENT PROFILE'!$B$7:$B$56,ANALYSIS!K30,'MARK LIST'!$L$75:$L$124,"&gt;=0")</f>
        <v>0</v>
      </c>
      <c r="L32" s="129">
        <f>COUNTIFS('STUDENT PROFILE'!$B$7:$B$56,ANALYSIS!L30,'MARK LIST'!$L$75:$L$124,"&gt;=0")</f>
        <v>0</v>
      </c>
      <c r="M32" s="129">
        <f>COUNTIFS('STUDENT PROFILE'!$B$7:$B$56,ANALYSIS!M30,'MARK LIST'!$L$75:$L$124,"&gt;=0")</f>
        <v>2</v>
      </c>
      <c r="N32" s="129">
        <f>COUNTIFS('STUDENT PROFILE'!$B$7:$B$56,ANALYSIS!N30,'MARK LIST'!$L$75:$L$124,"&gt;=0")</f>
        <v>2</v>
      </c>
      <c r="O32" s="129">
        <f>COUNTIFS('STUDENT PROFILE'!$B$7:$B$56,ANALYSIS!O30,'MARK LIST'!$L$75:$L$124,"&gt;=0")</f>
        <v>0</v>
      </c>
      <c r="P32" s="129">
        <f>COUNTIFS('STUDENT PROFILE'!$B$7:$B$56,ANALYSIS!P30,'MARK LIST'!$L$75:$L$124,"&gt;=0")</f>
        <v>2</v>
      </c>
      <c r="Q32" s="129">
        <f>COUNTIFS('STUDENT PROFILE'!$B$7:$B$56,ANALYSIS!Q30,'MARK LIST'!$L$75:$L$124,"&gt;=0")</f>
        <v>11</v>
      </c>
      <c r="R32" s="129">
        <f>COUNTIFS('STUDENT PROFILE'!$B$7:$B$56,ANALYSIS!R30,'MARK LIST'!$L$75:$L$124,"&gt;=0")</f>
        <v>9</v>
      </c>
      <c r="S32" s="129">
        <f>COUNTIFS('STUDENT PROFILE'!$B$7:$B$56,ANALYSIS!S30,'MARK LIST'!$L$75:$L$124,"&gt;=0")</f>
        <v>0</v>
      </c>
      <c r="T32" s="129">
        <f>COUNTIFS('STUDENT PROFILE'!$B$7:$B$56,ANALYSIS!T30,'MARK LIST'!$L$75:$L$124,"&gt;=0")</f>
        <v>3</v>
      </c>
      <c r="U32" s="129">
        <f>COUNTIFS('STUDENT PROFILE'!$B$7:$B$56,ANALYSIS!U30,'MARK LIST'!$L$75:$L$124,"&gt;=0")</f>
        <v>4</v>
      </c>
      <c r="V32" s="129">
        <f>COUNTIFS('STUDENT PROFILE'!$B$7:$B$56,ANALYSIS!V30,'MARK LIST'!$L$75:$L$124,"&gt;=0")</f>
        <v>2</v>
      </c>
      <c r="W32" s="129">
        <f>COUNTIFS('STUDENT PROFILE'!$B$7:$B$56,ANALYSIS!W30,'MARK LIST'!$L$75:$L$124,"&gt;=0")</f>
        <v>0</v>
      </c>
      <c r="X32" s="126">
        <f>SUM(H32,I32,J32,K32,L32,M32,N32,O32)</f>
        <v>14</v>
      </c>
      <c r="Y32" s="126">
        <f>SUM(P32,Q32,R32,S32,T32,U32,V32,W32)</f>
        <v>31</v>
      </c>
      <c r="Z32" s="558"/>
      <c r="AA32" s="868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0">
        <f>SUM(AB32,AC32,AD32,AE32,AF32,AG32,AH32,AI32)</f>
        <v>0</v>
      </c>
      <c r="AS32" s="100">
        <f>SUM(AJ32,AK32,AL32,AM32,AN32,AO32,AP32,AQ32)</f>
        <v>0</v>
      </c>
      <c r="AT32" s="879"/>
      <c r="AU32" s="878"/>
      <c r="AV32" s="137">
        <f>COUNTIFS('STUDENT PROFILE'!$B$7:$B$56,ANALYSIS!AV30,'MARK LIST'!$AL$394:$AL$443,"&gt;0")</f>
        <v>3</v>
      </c>
      <c r="AW32" s="137">
        <f>COUNTIFS('STUDENT PROFILE'!$B$7:$B$56,ANALYSIS!AW30,'MARK LIST'!$AL$394:$AL$443,"&gt;0")</f>
        <v>3</v>
      </c>
      <c r="AX32" s="137">
        <f>COUNTIFS('STUDENT PROFILE'!$B$7:$B$56,ANALYSIS!AX30,'MARK LIST'!$AL$394:$AL$443,"&gt;0")</f>
        <v>4</v>
      </c>
      <c r="AY32" s="137">
        <f>COUNTIFS('STUDENT PROFILE'!$B$7:$B$56,ANALYSIS!AY30,'MARK LIST'!$AL$394:$AL$443,"&gt;0")</f>
        <v>0</v>
      </c>
      <c r="AZ32" s="137">
        <f>COUNTIFS('STUDENT PROFILE'!$B$7:$B$56,ANALYSIS!AZ30,'MARK LIST'!$AL$394:$AL$443,"&gt;0")</f>
        <v>0</v>
      </c>
      <c r="BA32" s="137">
        <f>COUNTIFS('STUDENT PROFILE'!$B$7:$B$56,ANALYSIS!BA30,'MARK LIST'!$AL$394:$AL$443,"&gt;0")</f>
        <v>3</v>
      </c>
      <c r="BB32" s="137">
        <f>COUNTIFS('STUDENT PROFILE'!$B$7:$B$56,ANALYSIS!BB30,'MARK LIST'!$AL$394:$AL$443,"&gt;0")</f>
        <v>2</v>
      </c>
      <c r="BC32" s="137">
        <f>COUNTIFS('STUDENT PROFILE'!$B$7:$B$56,ANALYSIS!BC30,'MARK LIST'!$AL$394:$AL$443,"&gt;0")</f>
        <v>0</v>
      </c>
      <c r="BD32" s="137">
        <f>COUNTIFS('STUDENT PROFILE'!$B$7:$B$56,ANALYSIS!BD30,'MARK LIST'!$AL$394:$AL$443,"&gt;0")</f>
        <v>4</v>
      </c>
      <c r="BE32" s="137">
        <f>COUNTIFS('STUDENT PROFILE'!$B$7:$B$56,ANALYSIS!BE30,'MARK LIST'!$AL$394:$AL$443,"&gt;0")</f>
        <v>13</v>
      </c>
      <c r="BF32" s="137">
        <f>COUNTIFS('STUDENT PROFILE'!$B$7:$B$56,ANALYSIS!BF30,'MARK LIST'!$AL$394:$AL$443,"&gt;0")</f>
        <v>9</v>
      </c>
      <c r="BG32" s="137">
        <f>COUNTIFS('STUDENT PROFILE'!$B$7:$B$56,ANALYSIS!BG30,'MARK LIST'!$AL$394:$AL$443,"&gt;0")</f>
        <v>0</v>
      </c>
      <c r="BH32" s="137">
        <f>COUNTIFS('STUDENT PROFILE'!$B$7:$B$56,ANALYSIS!BH30,'MARK LIST'!$AL$394:$AL$443,"&gt;0")</f>
        <v>3</v>
      </c>
      <c r="BI32" s="137">
        <f>COUNTIFS('STUDENT PROFILE'!$B$7:$B$56,ANALYSIS!BI30,'MARK LIST'!$AL$394:$AL$443,"&gt;0")</f>
        <v>4</v>
      </c>
      <c r="BJ32" s="137">
        <f>COUNTIFS('STUDENT PROFILE'!$B$7:$B$56,ANALYSIS!BJ30,'MARK LIST'!$AL$394:$AL$443,"&gt;0")</f>
        <v>2</v>
      </c>
      <c r="BK32" s="137">
        <f>COUNTIFS('STUDENT PROFILE'!$B$7:$B$56,ANALYSIS!BK30,'MARK LIST'!$AL$394:$AL$443,"&gt;0")</f>
        <v>0</v>
      </c>
      <c r="BL32" s="100">
        <f>SUM(AV32,AW32,AX32,AY32,AZ32,BA32,BB32,BC32)</f>
        <v>15</v>
      </c>
      <c r="BM32" s="100">
        <f>SUM(BD32,BE32,BF32,BG32,BH32,BI32,BJ32,BK32)</f>
        <v>35</v>
      </c>
      <c r="BN32" s="558"/>
      <c r="BO32" s="867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0">
        <f>SUM(BP32,BQ32,BR32,BS32,BT32,BU32,BV32,BW32)</f>
        <v>0</v>
      </c>
      <c r="CG32" s="100">
        <f>SUM(BX32,BY32,BZ32,CA32,CB32,CC32,CD32,CE32)</f>
        <v>0</v>
      </c>
      <c r="CH32" s="558"/>
      <c r="CI32" s="87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0">
        <f>SUM(CJ32,CK32,CL32,CM32,CN32,CO32,CP32,CQ32)</f>
        <v>0</v>
      </c>
      <c r="DA32" s="100">
        <f>SUM(CR32,CS32,CT32,CU32,CV32,CW32,CX32,CY32)</f>
        <v>0</v>
      </c>
      <c r="DB32" s="558"/>
      <c r="DC32" s="862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0">
        <f>SUM(DD32,DE32,DF32,DG32,DH32,DI32,DJ32,DK32)</f>
        <v>0</v>
      </c>
      <c r="DU32" s="100">
        <f>SUM(DL32,DM32,DN32,DO32,DP32,DQ32,DR32,DS32)</f>
        <v>0</v>
      </c>
      <c r="DV32" s="558"/>
      <c r="DW32" s="868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0">
        <f>SUM(DX32,DY32,DZ32,EA32,EB32,EC32,ED32,EE32)</f>
        <v>0</v>
      </c>
      <c r="EO32" s="100">
        <f>SUM(EF32,EG32,EH32,EI32,EJ32,EK32,EL32,EM32)</f>
        <v>0</v>
      </c>
      <c r="EP32" s="558"/>
      <c r="EQ32" s="862"/>
    </row>
    <row r="33" spans="1:147" ht="21.95" customHeight="1">
      <c r="A33" s="895"/>
      <c r="B33" s="895"/>
      <c r="C33" s="895"/>
      <c r="D33" s="895"/>
      <c r="E33" s="895"/>
      <c r="F33" s="896"/>
      <c r="G33" s="104" t="s">
        <v>178</v>
      </c>
      <c r="H33" s="129">
        <f>COUNTIFS('STUDENT PROFILE'!B27:B76,ANALYSIS!H30,'MARK LIST'!L95:L144,"&gt;=33")</f>
        <v>1</v>
      </c>
      <c r="I33" s="129">
        <f>COUNTIFS('STUDENT PROFILE'!$B$7:$B$56,ANALYSIS!I30,'MARK LIST'!$L$75:$L$124,"&gt;=33")</f>
        <v>3</v>
      </c>
      <c r="J33" s="129">
        <f>COUNTIFS('STUDENT PROFILE'!$B$7:$B$56,ANALYSIS!J30,'MARK LIST'!$L$75:$L$124,"&gt;=33")</f>
        <v>3</v>
      </c>
      <c r="K33" s="129">
        <f>COUNTIFS('STUDENT PROFILE'!$B$7:$B$56,ANALYSIS!K30,'MARK LIST'!$L$75:$L$124,"&gt;=33")</f>
        <v>0</v>
      </c>
      <c r="L33" s="129">
        <f>COUNTIFS('STUDENT PROFILE'!$B$7:$B$56,ANALYSIS!L30,'MARK LIST'!$L$75:$L$124,"&gt;=33")</f>
        <v>0</v>
      </c>
      <c r="M33" s="129">
        <f>COUNTIFS('STUDENT PROFILE'!$B$7:$B$56,ANALYSIS!M30,'MARK LIST'!$L$75:$L$124,"&gt;=33")</f>
        <v>2</v>
      </c>
      <c r="N33" s="129">
        <f>COUNTIFS('STUDENT PROFILE'!$B$7:$B$56,ANALYSIS!N30,'MARK LIST'!$L$75:$L$124,"&gt;=33")</f>
        <v>2</v>
      </c>
      <c r="O33" s="129">
        <f>COUNTIFS('STUDENT PROFILE'!$B$7:$B$56,ANALYSIS!O30,'MARK LIST'!$L$75:$L$124,"&gt;=33")</f>
        <v>0</v>
      </c>
      <c r="P33" s="129">
        <f>COUNTIFS('STUDENT PROFILE'!$B$7:$B$56,ANALYSIS!P30,'MARK LIST'!$L$75:$L$124,"&gt;=33")</f>
        <v>1</v>
      </c>
      <c r="Q33" s="129">
        <f>COUNTIFS('STUDENT PROFILE'!$B$7:$B$56,ANALYSIS!Q30,'MARK LIST'!$L$75:$L$124,"&gt;=33")</f>
        <v>11</v>
      </c>
      <c r="R33" s="129">
        <f>COUNTIFS('STUDENT PROFILE'!$B$7:$B$56,ANALYSIS!R30,'MARK LIST'!$L$75:$L$124,"&gt;=33")</f>
        <v>5</v>
      </c>
      <c r="S33" s="129">
        <f>COUNTIFS('STUDENT PROFILE'!$B$7:$B$56,ANALYSIS!S30,'MARK LIST'!$L$75:$L$124,"&gt;=33")</f>
        <v>0</v>
      </c>
      <c r="T33" s="129">
        <f>COUNTIFS('STUDENT PROFILE'!$B$7:$B$56,ANALYSIS!T30,'MARK LIST'!$L$75:$L$124,"&gt;=33")</f>
        <v>1</v>
      </c>
      <c r="U33" s="129">
        <f>COUNTIFS('STUDENT PROFILE'!$B$7:$B$56,ANALYSIS!U30,'MARK LIST'!$L$75:$L$124,"&gt;=33")</f>
        <v>3</v>
      </c>
      <c r="V33" s="129">
        <f>COUNTIFS('STUDENT PROFILE'!$B$7:$B$56,ANALYSIS!V30,'MARK LIST'!$L$75:$L$124,"&gt;=33")</f>
        <v>1</v>
      </c>
      <c r="W33" s="129">
        <f>COUNTIFS('STUDENT PROFILE'!$B$7:$B$56,ANALYSIS!W30,'MARK LIST'!$L$75:$L$124,"&gt;=33")</f>
        <v>0</v>
      </c>
      <c r="X33" s="126">
        <f>SUM(H33,I33,J33,K33,L33,M33,N33,O33)</f>
        <v>11</v>
      </c>
      <c r="Y33" s="126">
        <f>SUM(P33,Q33,R33,S33,T33,U33,V33,W33)</f>
        <v>22</v>
      </c>
      <c r="Z33" s="558"/>
      <c r="AA33" s="868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0">
        <f>SUM(AB33,AC33,AD33,AE33,AF33,AG33,AH33,AI33)</f>
        <v>0</v>
      </c>
      <c r="AS33" s="100">
        <f>SUM(AJ33,AK33,AL33,AM33,AN33,AO33,AP33,AQ33)</f>
        <v>0</v>
      </c>
      <c r="AT33" s="879"/>
      <c r="AU33" s="878"/>
      <c r="AV33" s="137">
        <f>COUNTIFS('STUDENT PROFILE'!$B$7:$B$56,ANALYSIS!AV30,'MARK LIST'!$AM$394:$AM$443,"&gt;0")</f>
        <v>3</v>
      </c>
      <c r="AW33" s="137">
        <f>COUNTIFS('STUDENT PROFILE'!$B$7:$B$56,ANALYSIS!AW30,'MARK LIST'!$AM$394:$AM$443,"&gt;0")</f>
        <v>3</v>
      </c>
      <c r="AX33" s="137">
        <f>COUNTIFS('STUDENT PROFILE'!$B$7:$B$56,ANALYSIS!AX30,'MARK LIST'!$AM$394:$AM$443,"&gt;0")</f>
        <v>3</v>
      </c>
      <c r="AY33" s="137">
        <f>COUNTIFS('STUDENT PROFILE'!$B$7:$B$56,ANALYSIS!AY30,'MARK LIST'!$AM$394:$AM$443,"&gt;0")</f>
        <v>0</v>
      </c>
      <c r="AZ33" s="137">
        <f>COUNTIFS('STUDENT PROFILE'!$B$7:$B$56,ANALYSIS!AZ30,'MARK LIST'!$AM$394:$AM$443,"&gt;0")</f>
        <v>0</v>
      </c>
      <c r="BA33" s="137">
        <f>COUNTIFS('STUDENT PROFILE'!$B$7:$B$56,ANALYSIS!BA30,'MARK LIST'!$AM$394:$AM$443,"&gt;0")</f>
        <v>2</v>
      </c>
      <c r="BB33" s="137">
        <f>COUNTIFS('STUDENT PROFILE'!$B$7:$B$56,ANALYSIS!BB30,'MARK LIST'!$AM$394:$AM$443,"&gt;0")</f>
        <v>2</v>
      </c>
      <c r="BC33" s="137">
        <f>COUNTIFS('STUDENT PROFILE'!$B$7:$B$56,ANALYSIS!BC30,'MARK LIST'!$AM$394:$AM$443,"&gt;0")</f>
        <v>0</v>
      </c>
      <c r="BD33" s="137">
        <f>COUNTIFS('STUDENT PROFILE'!$B$7:$B$56,ANALYSIS!BD30,'MARK LIST'!$AM$394:$AM$443,"&gt;0")</f>
        <v>1</v>
      </c>
      <c r="BE33" s="137">
        <f>COUNTIFS('STUDENT PROFILE'!$B$7:$B$56,ANALYSIS!BE30,'MARK LIST'!$AM$394:$AM$443,"&gt;0")</f>
        <v>11</v>
      </c>
      <c r="BF33" s="137">
        <f>COUNTIFS('STUDENT PROFILE'!$B$7:$B$56,ANALYSIS!BF30,'MARK LIST'!$AM$394:$AM$443,"&gt;0")</f>
        <v>5</v>
      </c>
      <c r="BG33" s="137">
        <f>COUNTIFS('STUDENT PROFILE'!$B$7:$B$56,ANALYSIS!BG30,'MARK LIST'!$AM$394:$AM$443,"&gt;0")</f>
        <v>0</v>
      </c>
      <c r="BH33" s="137">
        <f>COUNTIFS('STUDENT PROFILE'!$B$7:$B$56,ANALYSIS!BH30,'MARK LIST'!$AM$394:$AM$443,"&gt;0")</f>
        <v>1</v>
      </c>
      <c r="BI33" s="137">
        <f>COUNTIFS('STUDENT PROFILE'!$B$7:$B$56,ANALYSIS!BI30,'MARK LIST'!$AM$394:$AM$443,"&gt;0")</f>
        <v>3</v>
      </c>
      <c r="BJ33" s="137">
        <f>COUNTIFS('STUDENT PROFILE'!$B$7:$B$56,ANALYSIS!BJ30,'MARK LIST'!$AM$394:$AM$443,"&gt;0")</f>
        <v>1</v>
      </c>
      <c r="BK33" s="137">
        <f>COUNTIFS('STUDENT PROFILE'!$B$7:$B$56,ANALYSIS!BK30,'MARK LIST'!$AM$394:$AM$443,"&gt;0")</f>
        <v>0</v>
      </c>
      <c r="BL33" s="100">
        <f>SUM(AV33,AW33,AX33,AY33,AZ33,BA33,BB33,BC33)</f>
        <v>13</v>
      </c>
      <c r="BM33" s="100">
        <f>SUM(BD33,BE33,BF33,BG33,BH33,BI33,BJ33,BK33)</f>
        <v>22</v>
      </c>
      <c r="BN33" s="558"/>
      <c r="BO33" s="867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0">
        <f>SUM(BP33,BQ33,BR33,BS33,BT33,BU33,BV33,BW33)</f>
        <v>0</v>
      </c>
      <c r="CG33" s="100">
        <f>SUM(BX33,BY33,BZ33,CA33,CB33,CC33,CD33,CE33)</f>
        <v>0</v>
      </c>
      <c r="CH33" s="558"/>
      <c r="CI33" s="87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0">
        <f>SUM(CJ33,CK33,CL33,CM33,CN33,CO33,CP33,CQ33)</f>
        <v>0</v>
      </c>
      <c r="DA33" s="100">
        <f>SUM(CR33,CS33,CT33,CU33,CV33,CW33,CX33,CY33)</f>
        <v>0</v>
      </c>
      <c r="DB33" s="558"/>
      <c r="DC33" s="862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0">
        <f>SUM(DD33,DE33,DF33,DG33,DH33,DI33,DJ33,DK33)</f>
        <v>0</v>
      </c>
      <c r="DU33" s="100">
        <f>SUM(DL33,DM33,DN33,DO33,DP33,DQ33,DR33,DS33)</f>
        <v>0</v>
      </c>
      <c r="DV33" s="558"/>
      <c r="DW33" s="868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0">
        <f>SUM(DX33,DY33,DZ33,EA33,EB33,EC33,ED33,EE33)</f>
        <v>0</v>
      </c>
      <c r="EO33" s="100">
        <f>SUM(EF33,EG33,EH33,EI33,EJ33,EK33,EL33,EM33)</f>
        <v>0</v>
      </c>
      <c r="EP33" s="558"/>
      <c r="EQ33" s="862"/>
    </row>
    <row r="34" spans="1:147" s="107" customFormat="1" ht="18" customHeight="1">
      <c r="A34" s="904"/>
      <c r="B34" s="904"/>
      <c r="C34" s="904"/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04"/>
      <c r="O34" s="904"/>
      <c r="P34" s="904"/>
      <c r="Q34" s="904"/>
      <c r="R34" s="904"/>
      <c r="S34" s="904"/>
      <c r="T34" s="904"/>
      <c r="U34" s="904"/>
      <c r="V34" s="904"/>
      <c r="W34" s="904"/>
      <c r="X34" s="904"/>
      <c r="Y34" s="904"/>
      <c r="Z34" s="904"/>
      <c r="AA34" s="110"/>
      <c r="AB34" s="905"/>
      <c r="AC34" s="905"/>
      <c r="AD34" s="905"/>
      <c r="AE34" s="905"/>
      <c r="AF34" s="905"/>
      <c r="AG34" s="905"/>
      <c r="AH34" s="905"/>
      <c r="AI34" s="905"/>
      <c r="AJ34" s="905"/>
      <c r="AK34" s="905"/>
      <c r="AL34" s="905"/>
      <c r="AM34" s="905"/>
      <c r="AN34" s="905"/>
      <c r="AO34" s="905"/>
      <c r="AP34" s="905"/>
      <c r="AQ34" s="905"/>
      <c r="AR34" s="905"/>
      <c r="AS34" s="905"/>
      <c r="AT34" s="905"/>
      <c r="AU34" s="109"/>
      <c r="AV34" s="869"/>
      <c r="AW34" s="869"/>
      <c r="AX34" s="869"/>
      <c r="AY34" s="869"/>
      <c r="AZ34" s="869"/>
      <c r="BA34" s="869"/>
      <c r="BB34" s="869"/>
      <c r="BC34" s="869"/>
      <c r="BD34" s="869"/>
      <c r="BE34" s="869"/>
      <c r="BF34" s="869"/>
      <c r="BG34" s="869"/>
      <c r="BH34" s="869"/>
      <c r="BI34" s="869"/>
      <c r="BJ34" s="869"/>
      <c r="BK34" s="869"/>
      <c r="BL34" s="869"/>
      <c r="BM34" s="869"/>
      <c r="BN34" s="869"/>
      <c r="BO34" s="867"/>
      <c r="BP34" s="870"/>
      <c r="BQ34" s="870"/>
      <c r="BR34" s="870"/>
      <c r="BS34" s="870"/>
      <c r="BT34" s="870"/>
      <c r="BU34" s="870"/>
      <c r="BV34" s="870"/>
      <c r="BW34" s="870"/>
      <c r="BX34" s="870"/>
      <c r="BY34" s="870"/>
      <c r="BZ34" s="870"/>
      <c r="CA34" s="870"/>
      <c r="CB34" s="870"/>
      <c r="CC34" s="870"/>
      <c r="CD34" s="870"/>
      <c r="CE34" s="870"/>
      <c r="CF34" s="870"/>
      <c r="CG34" s="870"/>
      <c r="CH34" s="870"/>
      <c r="CI34" s="870"/>
      <c r="CJ34" s="869"/>
      <c r="CK34" s="869"/>
      <c r="CL34" s="869"/>
      <c r="CM34" s="869"/>
      <c r="CN34" s="869"/>
      <c r="CO34" s="869"/>
      <c r="CP34" s="869"/>
      <c r="CQ34" s="869"/>
      <c r="CR34" s="869"/>
      <c r="CS34" s="869"/>
      <c r="CT34" s="869"/>
      <c r="CU34" s="869"/>
      <c r="CV34" s="869"/>
      <c r="CW34" s="869"/>
      <c r="CX34" s="869"/>
      <c r="CY34" s="869"/>
      <c r="CZ34" s="869"/>
      <c r="DA34" s="869"/>
      <c r="DB34" s="869"/>
      <c r="DC34" s="862"/>
      <c r="DD34" s="870"/>
      <c r="DE34" s="870"/>
      <c r="DF34" s="870"/>
      <c r="DG34" s="870"/>
      <c r="DH34" s="870"/>
      <c r="DI34" s="870"/>
      <c r="DJ34" s="870"/>
      <c r="DK34" s="870"/>
      <c r="DL34" s="870"/>
      <c r="DM34" s="870"/>
      <c r="DN34" s="870"/>
      <c r="DO34" s="870"/>
      <c r="DP34" s="870"/>
      <c r="DQ34" s="870"/>
      <c r="DR34" s="870"/>
      <c r="DS34" s="870"/>
      <c r="DT34" s="870"/>
      <c r="DU34" s="870"/>
      <c r="DV34" s="870"/>
      <c r="DW34" s="870"/>
      <c r="DX34" s="870"/>
      <c r="DY34" s="870"/>
      <c r="DZ34" s="870"/>
      <c r="EA34" s="870"/>
      <c r="EB34" s="870"/>
      <c r="EC34" s="870"/>
      <c r="ED34" s="870"/>
      <c r="EE34" s="870"/>
      <c r="EF34" s="870"/>
      <c r="EG34" s="870"/>
      <c r="EH34" s="870"/>
      <c r="EI34" s="870"/>
      <c r="EJ34" s="870"/>
      <c r="EK34" s="870"/>
      <c r="EL34" s="870"/>
      <c r="EM34" s="870"/>
      <c r="EN34" s="870"/>
      <c r="EO34" s="870"/>
      <c r="EP34" s="870"/>
      <c r="EQ34" s="870"/>
    </row>
    <row r="35" spans="1:147" ht="42" customHeight="1">
      <c r="A35" s="906" t="str">
        <f t="shared" ref="A35:F35" si="0">A2</f>
        <v>REGION</v>
      </c>
      <c r="B35" s="906" t="str">
        <f t="shared" si="0"/>
        <v>STATE</v>
      </c>
      <c r="C35" s="906" t="str">
        <f t="shared" si="0"/>
        <v>DISTT</v>
      </c>
      <c r="D35" s="906" t="str">
        <f t="shared" si="0"/>
        <v>SESSION</v>
      </c>
      <c r="E35" s="906" t="str">
        <f t="shared" si="0"/>
        <v>CLASS</v>
      </c>
      <c r="F35" s="906" t="str">
        <f t="shared" si="0"/>
        <v>SUBJECT</v>
      </c>
      <c r="G35" s="907" t="s">
        <v>925</v>
      </c>
      <c r="H35" s="900" t="s">
        <v>5</v>
      </c>
      <c r="I35" s="900" t="s">
        <v>6</v>
      </c>
      <c r="J35" s="900" t="s">
        <v>7</v>
      </c>
      <c r="K35" s="900" t="s">
        <v>8</v>
      </c>
      <c r="L35" s="900" t="s">
        <v>9</v>
      </c>
      <c r="M35" s="900" t="s">
        <v>10</v>
      </c>
      <c r="N35" s="900" t="s">
        <v>11</v>
      </c>
      <c r="O35" s="900" t="s">
        <v>12</v>
      </c>
      <c r="P35" s="900" t="s">
        <v>13</v>
      </c>
      <c r="Q35" s="901" t="s">
        <v>926</v>
      </c>
      <c r="R35" s="901" t="s">
        <v>115</v>
      </c>
      <c r="S35" s="901" t="s">
        <v>116</v>
      </c>
      <c r="T35" s="901" t="s">
        <v>117</v>
      </c>
      <c r="U35" s="902" t="s">
        <v>118</v>
      </c>
      <c r="V35" s="901" t="s">
        <v>119</v>
      </c>
      <c r="W35" s="901" t="s">
        <v>124</v>
      </c>
      <c r="X35" s="901" t="s">
        <v>125</v>
      </c>
      <c r="Y35" s="901" t="s">
        <v>120</v>
      </c>
      <c r="Z35" s="903" t="s">
        <v>924</v>
      </c>
      <c r="AA35" s="872"/>
      <c r="AB35" s="900" t="s">
        <v>5</v>
      </c>
      <c r="AC35" s="900" t="s">
        <v>6</v>
      </c>
      <c r="AD35" s="900" t="s">
        <v>7</v>
      </c>
      <c r="AE35" s="900" t="s">
        <v>8</v>
      </c>
      <c r="AF35" s="900" t="s">
        <v>9</v>
      </c>
      <c r="AG35" s="900" t="s">
        <v>10</v>
      </c>
      <c r="AH35" s="900" t="s">
        <v>11</v>
      </c>
      <c r="AI35" s="900" t="s">
        <v>12</v>
      </c>
      <c r="AJ35" s="900" t="s">
        <v>13</v>
      </c>
      <c r="AK35" s="901" t="s">
        <v>926</v>
      </c>
      <c r="AL35" s="901" t="s">
        <v>115</v>
      </c>
      <c r="AM35" s="901" t="s">
        <v>116</v>
      </c>
      <c r="AN35" s="901" t="s">
        <v>117</v>
      </c>
      <c r="AO35" s="902" t="s">
        <v>118</v>
      </c>
      <c r="AP35" s="901" t="s">
        <v>119</v>
      </c>
      <c r="AQ35" s="901" t="s">
        <v>124</v>
      </c>
      <c r="AR35" s="901" t="s">
        <v>125</v>
      </c>
      <c r="AS35" s="901" t="s">
        <v>120</v>
      </c>
      <c r="AT35" s="903" t="s">
        <v>924</v>
      </c>
      <c r="AU35" s="862"/>
      <c r="AV35" s="900" t="s">
        <v>5</v>
      </c>
      <c r="AW35" s="900" t="s">
        <v>6</v>
      </c>
      <c r="AX35" s="900" t="s">
        <v>7</v>
      </c>
      <c r="AY35" s="900" t="s">
        <v>8</v>
      </c>
      <c r="AZ35" s="900" t="s">
        <v>9</v>
      </c>
      <c r="BA35" s="900" t="s">
        <v>10</v>
      </c>
      <c r="BB35" s="900" t="s">
        <v>11</v>
      </c>
      <c r="BC35" s="900" t="s">
        <v>12</v>
      </c>
      <c r="BD35" s="900" t="s">
        <v>13</v>
      </c>
      <c r="BE35" s="901" t="s">
        <v>926</v>
      </c>
      <c r="BF35" s="901" t="s">
        <v>115</v>
      </c>
      <c r="BG35" s="901" t="s">
        <v>116</v>
      </c>
      <c r="BH35" s="901" t="s">
        <v>117</v>
      </c>
      <c r="BI35" s="902" t="s">
        <v>118</v>
      </c>
      <c r="BJ35" s="901" t="s">
        <v>119</v>
      </c>
      <c r="BK35" s="901" t="s">
        <v>124</v>
      </c>
      <c r="BL35" s="901" t="s">
        <v>125</v>
      </c>
      <c r="BM35" s="901" t="s">
        <v>120</v>
      </c>
      <c r="BN35" s="903" t="s">
        <v>924</v>
      </c>
      <c r="BO35" s="862"/>
      <c r="BP35" s="900" t="s">
        <v>5</v>
      </c>
      <c r="BQ35" s="900" t="s">
        <v>6</v>
      </c>
      <c r="BR35" s="900" t="s">
        <v>7</v>
      </c>
      <c r="BS35" s="900" t="s">
        <v>8</v>
      </c>
      <c r="BT35" s="900" t="s">
        <v>9</v>
      </c>
      <c r="BU35" s="900" t="s">
        <v>10</v>
      </c>
      <c r="BV35" s="900" t="s">
        <v>11</v>
      </c>
      <c r="BW35" s="900" t="s">
        <v>12</v>
      </c>
      <c r="BX35" s="900" t="s">
        <v>13</v>
      </c>
      <c r="BY35" s="901" t="s">
        <v>926</v>
      </c>
      <c r="BZ35" s="901" t="s">
        <v>115</v>
      </c>
      <c r="CA35" s="901" t="s">
        <v>116</v>
      </c>
      <c r="CB35" s="901" t="s">
        <v>117</v>
      </c>
      <c r="CC35" s="902" t="s">
        <v>118</v>
      </c>
      <c r="CD35" s="901" t="s">
        <v>119</v>
      </c>
      <c r="CE35" s="901" t="s">
        <v>124</v>
      </c>
      <c r="CF35" s="901" t="s">
        <v>125</v>
      </c>
      <c r="CG35" s="901" t="s">
        <v>120</v>
      </c>
      <c r="CH35" s="903" t="s">
        <v>924</v>
      </c>
      <c r="CI35" s="862"/>
      <c r="CJ35" s="900" t="s">
        <v>5</v>
      </c>
      <c r="CK35" s="900" t="s">
        <v>6</v>
      </c>
      <c r="CL35" s="900" t="s">
        <v>7</v>
      </c>
      <c r="CM35" s="900" t="s">
        <v>8</v>
      </c>
      <c r="CN35" s="900" t="s">
        <v>9</v>
      </c>
      <c r="CO35" s="900" t="s">
        <v>10</v>
      </c>
      <c r="CP35" s="900" t="s">
        <v>11</v>
      </c>
      <c r="CQ35" s="900" t="s">
        <v>12</v>
      </c>
      <c r="CR35" s="900" t="s">
        <v>13</v>
      </c>
      <c r="CS35" s="901" t="s">
        <v>926</v>
      </c>
      <c r="CT35" s="901" t="s">
        <v>115</v>
      </c>
      <c r="CU35" s="901" t="s">
        <v>116</v>
      </c>
      <c r="CV35" s="901" t="s">
        <v>117</v>
      </c>
      <c r="CW35" s="902" t="s">
        <v>118</v>
      </c>
      <c r="CX35" s="901" t="s">
        <v>119</v>
      </c>
      <c r="CY35" s="901" t="s">
        <v>124</v>
      </c>
      <c r="CZ35" s="901" t="s">
        <v>125</v>
      </c>
      <c r="DA35" s="901" t="s">
        <v>120</v>
      </c>
      <c r="DB35" s="903" t="s">
        <v>924</v>
      </c>
      <c r="DC35" s="862"/>
      <c r="DD35" s="900" t="s">
        <v>5</v>
      </c>
      <c r="DE35" s="900" t="s">
        <v>6</v>
      </c>
      <c r="DF35" s="900" t="s">
        <v>7</v>
      </c>
      <c r="DG35" s="900" t="s">
        <v>8</v>
      </c>
      <c r="DH35" s="900" t="s">
        <v>9</v>
      </c>
      <c r="DI35" s="900" t="s">
        <v>10</v>
      </c>
      <c r="DJ35" s="900" t="s">
        <v>11</v>
      </c>
      <c r="DK35" s="900" t="s">
        <v>12</v>
      </c>
      <c r="DL35" s="900" t="s">
        <v>13</v>
      </c>
      <c r="DM35" s="901" t="s">
        <v>926</v>
      </c>
      <c r="DN35" s="901" t="s">
        <v>115</v>
      </c>
      <c r="DO35" s="901" t="s">
        <v>116</v>
      </c>
      <c r="DP35" s="901" t="s">
        <v>117</v>
      </c>
      <c r="DQ35" s="902" t="s">
        <v>118</v>
      </c>
      <c r="DR35" s="901" t="s">
        <v>119</v>
      </c>
      <c r="DS35" s="901" t="s">
        <v>124</v>
      </c>
      <c r="DT35" s="901" t="s">
        <v>125</v>
      </c>
      <c r="DU35" s="901" t="s">
        <v>120</v>
      </c>
      <c r="DV35" s="903" t="s">
        <v>924</v>
      </c>
      <c r="DW35" s="124"/>
      <c r="DX35" s="900" t="s">
        <v>5</v>
      </c>
      <c r="DY35" s="900" t="s">
        <v>6</v>
      </c>
      <c r="DZ35" s="900" t="s">
        <v>7</v>
      </c>
      <c r="EA35" s="900" t="s">
        <v>8</v>
      </c>
      <c r="EB35" s="900" t="s">
        <v>9</v>
      </c>
      <c r="EC35" s="900" t="s">
        <v>10</v>
      </c>
      <c r="ED35" s="900" t="s">
        <v>11</v>
      </c>
      <c r="EE35" s="900" t="s">
        <v>12</v>
      </c>
      <c r="EF35" s="900" t="s">
        <v>13</v>
      </c>
      <c r="EG35" s="901" t="s">
        <v>926</v>
      </c>
      <c r="EH35" s="901" t="s">
        <v>115</v>
      </c>
      <c r="EI35" s="901" t="s">
        <v>116</v>
      </c>
      <c r="EJ35" s="901" t="s">
        <v>117</v>
      </c>
      <c r="EK35" s="902" t="s">
        <v>118</v>
      </c>
      <c r="EL35" s="901" t="s">
        <v>119</v>
      </c>
      <c r="EM35" s="901" t="s">
        <v>124</v>
      </c>
      <c r="EN35" s="901" t="s">
        <v>125</v>
      </c>
      <c r="EO35" s="901" t="s">
        <v>120</v>
      </c>
      <c r="EP35" s="903" t="s">
        <v>924</v>
      </c>
      <c r="EQ35" s="862"/>
    </row>
    <row r="36" spans="1:147" ht="39.75" customHeight="1">
      <c r="A36" s="906"/>
      <c r="B36" s="906"/>
      <c r="C36" s="906"/>
      <c r="D36" s="906"/>
      <c r="E36" s="906"/>
      <c r="F36" s="906"/>
      <c r="G36" s="907"/>
      <c r="H36" s="900"/>
      <c r="I36" s="900"/>
      <c r="J36" s="900"/>
      <c r="K36" s="900"/>
      <c r="L36" s="900"/>
      <c r="M36" s="900"/>
      <c r="N36" s="900"/>
      <c r="O36" s="900"/>
      <c r="P36" s="900"/>
      <c r="Q36" s="901"/>
      <c r="R36" s="901"/>
      <c r="S36" s="901"/>
      <c r="T36" s="901"/>
      <c r="U36" s="902"/>
      <c r="V36" s="901"/>
      <c r="W36" s="901"/>
      <c r="X36" s="901"/>
      <c r="Y36" s="901"/>
      <c r="Z36" s="903"/>
      <c r="AA36" s="872"/>
      <c r="AB36" s="900"/>
      <c r="AC36" s="900"/>
      <c r="AD36" s="900"/>
      <c r="AE36" s="900"/>
      <c r="AF36" s="900"/>
      <c r="AG36" s="900"/>
      <c r="AH36" s="900"/>
      <c r="AI36" s="900"/>
      <c r="AJ36" s="900"/>
      <c r="AK36" s="901"/>
      <c r="AL36" s="901"/>
      <c r="AM36" s="901"/>
      <c r="AN36" s="901"/>
      <c r="AO36" s="902"/>
      <c r="AP36" s="901"/>
      <c r="AQ36" s="901"/>
      <c r="AR36" s="901"/>
      <c r="AS36" s="901"/>
      <c r="AT36" s="903"/>
      <c r="AU36" s="862"/>
      <c r="AV36" s="900"/>
      <c r="AW36" s="900"/>
      <c r="AX36" s="900"/>
      <c r="AY36" s="900"/>
      <c r="AZ36" s="900"/>
      <c r="BA36" s="900"/>
      <c r="BB36" s="900"/>
      <c r="BC36" s="900"/>
      <c r="BD36" s="900"/>
      <c r="BE36" s="901"/>
      <c r="BF36" s="901"/>
      <c r="BG36" s="901"/>
      <c r="BH36" s="901"/>
      <c r="BI36" s="902"/>
      <c r="BJ36" s="901"/>
      <c r="BK36" s="901"/>
      <c r="BL36" s="901"/>
      <c r="BM36" s="901"/>
      <c r="BN36" s="903"/>
      <c r="BO36" s="862"/>
      <c r="BP36" s="900"/>
      <c r="BQ36" s="900"/>
      <c r="BR36" s="900"/>
      <c r="BS36" s="900"/>
      <c r="BT36" s="900"/>
      <c r="BU36" s="900"/>
      <c r="BV36" s="900"/>
      <c r="BW36" s="900"/>
      <c r="BX36" s="900"/>
      <c r="BY36" s="901"/>
      <c r="BZ36" s="901"/>
      <c r="CA36" s="901"/>
      <c r="CB36" s="901"/>
      <c r="CC36" s="902"/>
      <c r="CD36" s="901"/>
      <c r="CE36" s="901"/>
      <c r="CF36" s="901"/>
      <c r="CG36" s="901"/>
      <c r="CH36" s="903"/>
      <c r="CI36" s="862"/>
      <c r="CJ36" s="900"/>
      <c r="CK36" s="900"/>
      <c r="CL36" s="900"/>
      <c r="CM36" s="900"/>
      <c r="CN36" s="900"/>
      <c r="CO36" s="900"/>
      <c r="CP36" s="900"/>
      <c r="CQ36" s="900"/>
      <c r="CR36" s="900"/>
      <c r="CS36" s="901"/>
      <c r="CT36" s="901"/>
      <c r="CU36" s="901"/>
      <c r="CV36" s="901"/>
      <c r="CW36" s="902"/>
      <c r="CX36" s="901"/>
      <c r="CY36" s="901"/>
      <c r="CZ36" s="901"/>
      <c r="DA36" s="901"/>
      <c r="DB36" s="903"/>
      <c r="DC36" s="862"/>
      <c r="DD36" s="900"/>
      <c r="DE36" s="900"/>
      <c r="DF36" s="900"/>
      <c r="DG36" s="900"/>
      <c r="DH36" s="900"/>
      <c r="DI36" s="900"/>
      <c r="DJ36" s="900"/>
      <c r="DK36" s="900"/>
      <c r="DL36" s="900"/>
      <c r="DM36" s="901"/>
      <c r="DN36" s="901"/>
      <c r="DO36" s="901"/>
      <c r="DP36" s="901"/>
      <c r="DQ36" s="902"/>
      <c r="DR36" s="901"/>
      <c r="DS36" s="901"/>
      <c r="DT36" s="901"/>
      <c r="DU36" s="901"/>
      <c r="DV36" s="903"/>
      <c r="DW36" s="124"/>
      <c r="DX36" s="900"/>
      <c r="DY36" s="900"/>
      <c r="DZ36" s="900"/>
      <c r="EA36" s="900"/>
      <c r="EB36" s="900"/>
      <c r="EC36" s="900"/>
      <c r="ED36" s="900"/>
      <c r="EE36" s="900"/>
      <c r="EF36" s="900"/>
      <c r="EG36" s="901"/>
      <c r="EH36" s="901"/>
      <c r="EI36" s="901"/>
      <c r="EJ36" s="901"/>
      <c r="EK36" s="902"/>
      <c r="EL36" s="901"/>
      <c r="EM36" s="901"/>
      <c r="EN36" s="901"/>
      <c r="EO36" s="901"/>
      <c r="EP36" s="903"/>
      <c r="EQ36" s="862"/>
    </row>
    <row r="37" spans="1:147" ht="30" customHeight="1">
      <c r="A37" s="873" t="str">
        <f t="shared" ref="A37:F37" si="1">A6</f>
        <v>HYDERABAD</v>
      </c>
      <c r="B37" s="873" t="str">
        <f t="shared" si="1"/>
        <v xml:space="preserve">KARNATAKA </v>
      </c>
      <c r="C37" s="873" t="str">
        <f t="shared" si="1"/>
        <v>MANDYA</v>
      </c>
      <c r="D37" s="873" t="str">
        <f t="shared" si="1"/>
        <v>2016-17</v>
      </c>
      <c r="E37" s="873" t="str">
        <f t="shared" si="1"/>
        <v>VIII B</v>
      </c>
      <c r="F37" s="101" t="str">
        <f t="shared" si="1"/>
        <v>ENGLISH</v>
      </c>
      <c r="G37" s="115">
        <f>COUNTA('STUDENT PROFILE'!$C$7:$C$56)</f>
        <v>50</v>
      </c>
      <c r="H37" s="116">
        <f>COUNTIF('MARK LIST'!$M$11:$M$60,ANALYSIS!H35)</f>
        <v>5</v>
      </c>
      <c r="I37" s="116">
        <f>COUNTIF('MARK LIST'!$M$11:$M$60,ANALYSIS!I35)</f>
        <v>5</v>
      </c>
      <c r="J37" s="116">
        <f>COUNTIF('MARK LIST'!$M$11:$M$60,ANALYSIS!J35)</f>
        <v>5</v>
      </c>
      <c r="K37" s="116">
        <f>COUNTIF('MARK LIST'!$M$11:$M$60,ANALYSIS!K35)</f>
        <v>5</v>
      </c>
      <c r="L37" s="116">
        <f>COUNTIF('MARK LIST'!$M$11:$M$60,ANALYSIS!L35)</f>
        <v>5</v>
      </c>
      <c r="M37" s="116">
        <f>COUNTIF('MARK LIST'!$M$11:$M$60,ANALYSIS!M35)</f>
        <v>5</v>
      </c>
      <c r="N37" s="116">
        <f>COUNTIF('MARK LIST'!$M$11:$M$60,ANALYSIS!N35)</f>
        <v>5</v>
      </c>
      <c r="O37" s="116">
        <f>COUNTIF('MARK LIST'!$M$11:$M$60,ANALYSIS!O35)</f>
        <v>5</v>
      </c>
      <c r="P37" s="116">
        <f>COUNTIF('MARK LIST'!$M$11:$M$60,ANALYSIS!P35)</f>
        <v>5</v>
      </c>
      <c r="Q37" s="116">
        <f>(SUM('MARK LIST'!L11:L60)/W37)</f>
        <v>58.977777777777774</v>
      </c>
      <c r="R37" s="116">
        <f>COUNTIF('MARK LIST'!$Z$11:$Z$60,"&gt;=90")</f>
        <v>5</v>
      </c>
      <c r="S37" s="116">
        <f>COUNTIF('MARK LIST'!$L$11:$L$60,"&gt;=75")-R37</f>
        <v>10</v>
      </c>
      <c r="T37" s="116">
        <f>COUNTIF('MARK LIST'!$L$11:$L$60,"&gt;=60")-S37-R37</f>
        <v>10</v>
      </c>
      <c r="U37" s="116">
        <f>COUNTIF('MARK LIST'!$L$11:$L$60,"&gt;=34")-T37-S37-R37</f>
        <v>10</v>
      </c>
      <c r="V37" s="116">
        <f t="shared" ref="V37:V43" si="2">O37+P37</f>
        <v>10</v>
      </c>
      <c r="W37" s="116">
        <f>COUNTIF('MARK LIST'!J11:J60,"&gt;0")</f>
        <v>45</v>
      </c>
      <c r="X37" s="116">
        <f>COUNTIF('MARK LIST'!$L$11:$L$60,"&gt;=33")</f>
        <v>35</v>
      </c>
      <c r="Y37" s="116">
        <f>COUNTIF('MARK LIST'!J11:J60,"AB")</f>
        <v>5</v>
      </c>
      <c r="Z37" s="128">
        <f t="shared" ref="Z37:Z43" si="3">X37/W37*100</f>
        <v>77.777777777777786</v>
      </c>
      <c r="AA37" s="872"/>
      <c r="AB37" s="122">
        <f>COUNTIF('MARK LIST'!$AA$11:$AA$60,ANALYSIS!AB35)</f>
        <v>5</v>
      </c>
      <c r="AC37" s="555">
        <f>COUNTIF('MARK LIST'!$AA$11:$AA$60,ANALYSIS!AC35)</f>
        <v>5</v>
      </c>
      <c r="AD37" s="555">
        <f>COUNTIF('MARK LIST'!$AA$11:$AA$60,ANALYSIS!AD35)</f>
        <v>5</v>
      </c>
      <c r="AE37" s="555">
        <f>COUNTIF('MARK LIST'!$AA$11:$AA$60,ANALYSIS!AE35)</f>
        <v>5</v>
      </c>
      <c r="AF37" s="555">
        <f>COUNTIF('MARK LIST'!$AA$11:$AA$60,ANALYSIS!AF35)</f>
        <v>5</v>
      </c>
      <c r="AG37" s="555">
        <f>COUNTIF('MARK LIST'!$AA$11:$AA$60,ANALYSIS!AG35)</f>
        <v>5</v>
      </c>
      <c r="AH37" s="555">
        <f>COUNTIF('MARK LIST'!$AA$11:$AA$60,ANALYSIS!AH35)</f>
        <v>5</v>
      </c>
      <c r="AI37" s="555">
        <f>COUNTIF('MARK LIST'!$AA$11:$AA$60,ANALYSIS!AI35)</f>
        <v>5</v>
      </c>
      <c r="AJ37" s="555">
        <f>COUNTIF('MARK LIST'!$AA$11:$AA$60,ANALYSIS!AJ35)</f>
        <v>10</v>
      </c>
      <c r="AK37" s="122">
        <f>(SUM('MARK LIST'!Z11:Z60)/AQ37)</f>
        <v>54.48</v>
      </c>
      <c r="AL37" s="122">
        <f>COUNTIF('MARK LIST'!$L$11:$L$60,"&gt;=90")</f>
        <v>5</v>
      </c>
      <c r="AM37" s="122">
        <f>COUNTIF('MARK LIST'!$L$11:$L$60,"&gt;=75")-AL37</f>
        <v>10</v>
      </c>
      <c r="AN37" s="122">
        <f>COUNTIF('MARK LIST'!$L$11:$L$60,"&gt;=60")-AM37-AL37</f>
        <v>10</v>
      </c>
      <c r="AO37" s="122">
        <f>COUNTIF('MARK LIST'!$L$11:$L$60,"&gt;=34")-AN37-AM37-AL37</f>
        <v>10</v>
      </c>
      <c r="AP37" s="122">
        <f t="shared" ref="AP37:AP42" si="4">AI37+AJ37</f>
        <v>15</v>
      </c>
      <c r="AQ37" s="122">
        <f>COUNTIF('MARK LIST'!Z11:Z60,"&gt;0")</f>
        <v>50</v>
      </c>
      <c r="AR37" s="122">
        <f>COUNTIF('MARK LIST'!$L$11:$L$60,"&gt;=33")</f>
        <v>35</v>
      </c>
      <c r="AS37" s="122">
        <f>COUNTIF('MARK LIST'!AD11:AD60,"AB")</f>
        <v>0</v>
      </c>
      <c r="AT37" s="128">
        <f t="shared" ref="AT37:AT42" si="5">AR37/AQ37*100</f>
        <v>70</v>
      </c>
      <c r="AU37" s="862"/>
      <c r="AV37" s="122">
        <f>COUNTIF('MARK LIST'!$AJ$11:$AJ$60,ANALYSIS!AV35)</f>
        <v>5</v>
      </c>
      <c r="AW37" s="555">
        <f>COUNTIF('MARK LIST'!$AJ$11:$AJ$60,ANALYSIS!AW35)</f>
        <v>5</v>
      </c>
      <c r="AX37" s="555">
        <f>COUNTIF('MARK LIST'!$AJ$11:$AJ$60,ANALYSIS!AX35)</f>
        <v>5</v>
      </c>
      <c r="AY37" s="555">
        <f>COUNTIF('MARK LIST'!$AJ$11:$AJ$60,ANALYSIS!AY35)</f>
        <v>5</v>
      </c>
      <c r="AZ37" s="555">
        <f>COUNTIF('MARK LIST'!$AJ$11:$AJ$60,ANALYSIS!AZ35)</f>
        <v>5</v>
      </c>
      <c r="BA37" s="555">
        <f>COUNTIF('MARK LIST'!$AJ$11:$AJ$60,ANALYSIS!BA35)</f>
        <v>5</v>
      </c>
      <c r="BB37" s="555">
        <f>COUNTIF('MARK LIST'!$AJ$11:$AJ$60,ANALYSIS!BB35)</f>
        <v>5</v>
      </c>
      <c r="BC37" s="555">
        <f>COUNTIF('MARK LIST'!$AJ$11:$AJ$60,ANALYSIS!BC35)</f>
        <v>5</v>
      </c>
      <c r="BD37" s="555">
        <f>COUNTIF('MARK LIST'!$AJ$11:$AJ$60,ANALYSIS!BD35)</f>
        <v>10</v>
      </c>
      <c r="BE37" s="128">
        <f>(SUM('MARK LIST'!AI11:AI60)/BK37)</f>
        <v>55.7</v>
      </c>
      <c r="BF37" s="122">
        <f>COUNTIF('MARK LIST'!$AI$11:$AI$60,"&gt;=90")</f>
        <v>10</v>
      </c>
      <c r="BG37" s="122">
        <f>COUNTIF('MARK LIST'!$AI$11:$AI$60,"&gt;=75")-BF37</f>
        <v>5</v>
      </c>
      <c r="BH37" s="122">
        <f>COUNTIF('MARK LIST'!$AI$11:$AI$60,"&gt;=60")-BG37-BF37</f>
        <v>10</v>
      </c>
      <c r="BI37" s="122">
        <f>COUNTIF('MARK LIST'!$AI$11:$AI$60,"&gt;=34")-BH37-BG37-BF37</f>
        <v>10</v>
      </c>
      <c r="BJ37" s="122">
        <f t="shared" ref="BJ37:BJ42" si="6">BC37+BD37</f>
        <v>15</v>
      </c>
      <c r="BK37" s="122">
        <f>COUNTIF('MARK LIST'!AG11:AG60,"&gt;0")</f>
        <v>50</v>
      </c>
      <c r="BL37" s="122">
        <f>COUNTIF('MARK LIST'!$AI$11:$AI$60,"&gt;=33")</f>
        <v>35</v>
      </c>
      <c r="BM37" s="122">
        <f>COUNTIF('MARK LIST'!$AG$11:$AG$60,"AB")</f>
        <v>0</v>
      </c>
      <c r="BN37" s="128">
        <f t="shared" ref="BN37:BN42" si="7">BL37/BK37*100</f>
        <v>70</v>
      </c>
      <c r="BO37" s="862"/>
      <c r="BP37" s="122">
        <f>COUNTIF('MARK LIST'!$BC$11:$BC$60,ANALYSIS!BP35)</f>
        <v>5</v>
      </c>
      <c r="BQ37" s="555">
        <f>COUNTIF('MARK LIST'!$BC$11:$BC$60,ANALYSIS!BQ35)</f>
        <v>5</v>
      </c>
      <c r="BR37" s="555">
        <f>COUNTIF('MARK LIST'!$BC$11:$BC$60,ANALYSIS!BR35)</f>
        <v>5</v>
      </c>
      <c r="BS37" s="555">
        <f>COUNTIF('MARK LIST'!$BC$11:$BC$60,ANALYSIS!BS35)</f>
        <v>5</v>
      </c>
      <c r="BT37" s="555">
        <f>COUNTIF('MARK LIST'!$BC$11:$BC$60,ANALYSIS!BT35)</f>
        <v>5</v>
      </c>
      <c r="BU37" s="555">
        <f>COUNTIF('MARK LIST'!$BC$11:$BC$60,ANALYSIS!BU35)</f>
        <v>5</v>
      </c>
      <c r="BV37" s="555">
        <f>COUNTIF('MARK LIST'!$BC$11:$BC$60,ANALYSIS!BV35)</f>
        <v>5</v>
      </c>
      <c r="BW37" s="555">
        <f>COUNTIF('MARK LIST'!$BC$11:$BC$60,ANALYSIS!BW35)</f>
        <v>5</v>
      </c>
      <c r="BX37" s="555">
        <f>COUNTIF('MARK LIST'!$BC$11:$BC$60,ANALYSIS!BX35)</f>
        <v>10</v>
      </c>
      <c r="BY37" s="122" t="e">
        <f>(SUM('MARK LIST'!BT11:BT60)/CE37)</f>
        <v>#DIV/0!</v>
      </c>
      <c r="BZ37" s="122">
        <f>COUNTIF('MARK LIST'!$L$11:$L$60,"&gt;=90")</f>
        <v>5</v>
      </c>
      <c r="CA37" s="122">
        <f>COUNTIF('MARK LIST'!$L$11:$L$60,"&gt;=75")-BZ37</f>
        <v>10</v>
      </c>
      <c r="CB37" s="122">
        <f>COUNTIF('MARK LIST'!$L$11:$L$60,"&gt;=60")-CA37-BZ37</f>
        <v>10</v>
      </c>
      <c r="CC37" s="122">
        <f>COUNTIF('MARK LIST'!$L$11:$L$60,"&gt;=34")-CB37-CA37-BZ37</f>
        <v>10</v>
      </c>
      <c r="CD37" s="122">
        <f t="shared" ref="CD37:CD42" si="8">BW37+BX37</f>
        <v>15</v>
      </c>
      <c r="CE37" s="122">
        <f>COUNTIF('MARK LIST'!BR11:BR60,"&gt;0")</f>
        <v>0</v>
      </c>
      <c r="CF37" s="122">
        <f>COUNTIF('MARK LIST'!$L$11:$L$60,"&gt;=33")</f>
        <v>35</v>
      </c>
      <c r="CG37" s="122">
        <f>COUNTIF('MARK LIST'!BR11:BR60,"AB")</f>
        <v>0</v>
      </c>
      <c r="CH37" s="128" t="e">
        <f t="shared" ref="CH37:CH42" si="9">CF37/CE37*100</f>
        <v>#DIV/0!</v>
      </c>
      <c r="CI37" s="862"/>
      <c r="CJ37" s="122">
        <f>COUNTIF('MARK LIST'!$BQ$11:$BQ$60,ANALYSIS!CJ35)</f>
        <v>5</v>
      </c>
      <c r="CK37" s="555">
        <f>COUNTIF('MARK LIST'!$BQ$11:$BQ$60,ANALYSIS!CK35)</f>
        <v>5</v>
      </c>
      <c r="CL37" s="555">
        <f>COUNTIF('MARK LIST'!$BQ$11:$BQ$60,ANALYSIS!CL35)</f>
        <v>5</v>
      </c>
      <c r="CM37" s="555">
        <f>COUNTIF('MARK LIST'!$BQ$11:$BQ$60,ANALYSIS!CM35)</f>
        <v>5</v>
      </c>
      <c r="CN37" s="555">
        <f>COUNTIF('MARK LIST'!$BQ$11:$BQ$60,ANALYSIS!CN35)</f>
        <v>5</v>
      </c>
      <c r="CO37" s="555">
        <f>COUNTIF('MARK LIST'!$BQ$11:$BQ$60,ANALYSIS!CO35)</f>
        <v>5</v>
      </c>
      <c r="CP37" s="555">
        <f>COUNTIF('MARK LIST'!$BQ$11:$BQ$60,ANALYSIS!CP35)</f>
        <v>5</v>
      </c>
      <c r="CQ37" s="555">
        <f>COUNTIF('MARK LIST'!$BQ$11:$BQ$60,ANALYSIS!CQ35)</f>
        <v>5</v>
      </c>
      <c r="CR37" s="555">
        <f>COUNTIF('MARK LIST'!$BQ$11:$BQ$60,ANALYSIS!CR35)</f>
        <v>10</v>
      </c>
      <c r="CS37" s="122">
        <f>(SUM('MARK LIST'!CN11:CN60)/CY37)</f>
        <v>27.78</v>
      </c>
      <c r="CT37" s="122">
        <f>COUNTIF('MARK LIST'!$L$11:$L$60,"&gt;=90")</f>
        <v>5</v>
      </c>
      <c r="CU37" s="122">
        <f>COUNTIF('MARK LIST'!$L$11:$L$60,"&gt;=75")-CT37</f>
        <v>10</v>
      </c>
      <c r="CV37" s="122">
        <f>COUNTIF('MARK LIST'!$L$11:$L$60,"&gt;=60")-CU37-CT37</f>
        <v>10</v>
      </c>
      <c r="CW37" s="122">
        <f>COUNTIF('MARK LIST'!$L$11:$L$60,"&gt;=34")-CV37-CU37-CT37</f>
        <v>10</v>
      </c>
      <c r="CX37" s="122">
        <f t="shared" ref="CX37:CX42" si="10">CQ37+CR37</f>
        <v>15</v>
      </c>
      <c r="CY37" s="122">
        <f>COUNTIF('MARK LIST'!CL11:CL60,"&gt;0")</f>
        <v>50</v>
      </c>
      <c r="CZ37" s="122">
        <f>COUNTIF('MARK LIST'!$L$11:$L$60,"&gt;=33")</f>
        <v>35</v>
      </c>
      <c r="DA37" s="122">
        <f>COUNTIF('MARK LIST'!CL11:CL60,"AB")</f>
        <v>0</v>
      </c>
      <c r="DB37" s="128">
        <f t="shared" ref="DB37:DB42" si="11">CZ37/CY37*100</f>
        <v>70</v>
      </c>
      <c r="DC37" s="862"/>
      <c r="DD37" s="122">
        <f>COUNTIF('MARK LIST'!$BZ$11:$BZ$60,ANALYSIS!DD35)</f>
        <v>5</v>
      </c>
      <c r="DE37" s="555">
        <f>COUNTIF('MARK LIST'!$BZ$11:$BZ$60,ANALYSIS!DE35)</f>
        <v>5</v>
      </c>
      <c r="DF37" s="555">
        <f>COUNTIF('MARK LIST'!$BZ$11:$BZ$60,ANALYSIS!DF35)</f>
        <v>5</v>
      </c>
      <c r="DG37" s="555">
        <f>COUNTIF('MARK LIST'!$BZ$11:$BZ$60,ANALYSIS!DG35)</f>
        <v>5</v>
      </c>
      <c r="DH37" s="555">
        <f>COUNTIF('MARK LIST'!$BZ$11:$BZ$60,ANALYSIS!DH35)</f>
        <v>5</v>
      </c>
      <c r="DI37" s="555">
        <f>COUNTIF('MARK LIST'!$BZ$11:$BZ$60,ANALYSIS!DI35)</f>
        <v>5</v>
      </c>
      <c r="DJ37" s="555">
        <f>COUNTIF('MARK LIST'!$BZ$11:$BZ$60,ANALYSIS!DJ35)</f>
        <v>5</v>
      </c>
      <c r="DK37" s="555">
        <f>COUNTIF('MARK LIST'!$BZ$11:$BZ$60,ANALYSIS!DK35)</f>
        <v>5</v>
      </c>
      <c r="DL37" s="555">
        <f>COUNTIF('MARK LIST'!$BZ$11:$BZ$60,ANALYSIS!DL35)</f>
        <v>10</v>
      </c>
      <c r="DM37" s="122" t="e">
        <f>(SUM('MARK LIST'!DH11:DH60)/DS37)</f>
        <v>#DIV/0!</v>
      </c>
      <c r="DN37" s="122">
        <f>COUNTIF('MARK LIST'!$L$11:$L$60,"&gt;=90")</f>
        <v>5</v>
      </c>
      <c r="DO37" s="122">
        <f>COUNTIF('MARK LIST'!$L$11:$L$60,"&gt;=75")-DN37</f>
        <v>10</v>
      </c>
      <c r="DP37" s="122">
        <f>COUNTIF('MARK LIST'!$L$11:$L$60,"&gt;=60")-DO37-DN37</f>
        <v>10</v>
      </c>
      <c r="DQ37" s="122">
        <f>COUNTIF('MARK LIST'!$L$11:$L$60,"&gt;=34")-DP37-DO37-DN37</f>
        <v>10</v>
      </c>
      <c r="DR37" s="122">
        <f t="shared" ref="DR37:DR42" si="12">DK37+DL37</f>
        <v>15</v>
      </c>
      <c r="DS37" s="122">
        <f>COUNTIF('MARK LIST'!DF11:DF60,"&gt;0")</f>
        <v>0</v>
      </c>
      <c r="DT37" s="122">
        <f>COUNTIF('MARK LIST'!$L$11:$L$60,"&gt;=33")</f>
        <v>35</v>
      </c>
      <c r="DU37" s="122">
        <f>COUNTIF('MARK LIST'!DF11:DF60,"AB")</f>
        <v>0</v>
      </c>
      <c r="DV37" s="128" t="e">
        <f t="shared" ref="DV37:DV42" si="13">DT37/DS37*100</f>
        <v>#DIV/0!</v>
      </c>
      <c r="DW37" s="124"/>
      <c r="DX37" s="122">
        <f>COUNTIF('MARK LIST'!$CV$11:$CV$60,ANALYSIS!DX35)</f>
        <v>5</v>
      </c>
      <c r="DY37" s="555">
        <f>COUNTIF('MARK LIST'!$CV$11:$CV$60,ANALYSIS!DY35)</f>
        <v>5</v>
      </c>
      <c r="DZ37" s="555">
        <f>COUNTIF('MARK LIST'!$CV$11:$CV$60,ANALYSIS!DZ35)</f>
        <v>5</v>
      </c>
      <c r="EA37" s="555">
        <f>COUNTIF('MARK LIST'!$CV$11:$CV$60,ANALYSIS!EA35)</f>
        <v>5</v>
      </c>
      <c r="EB37" s="555">
        <f>COUNTIF('MARK LIST'!$CV$11:$CV$60,ANALYSIS!EB35)</f>
        <v>5</v>
      </c>
      <c r="EC37" s="555">
        <f>COUNTIF('MARK LIST'!$CV$11:$CV$60,ANALYSIS!EC35)</f>
        <v>5</v>
      </c>
      <c r="ED37" s="555">
        <f>COUNTIF('MARK LIST'!$CV$11:$CV$60,ANALYSIS!ED35)</f>
        <v>5</v>
      </c>
      <c r="EE37" s="555">
        <f>COUNTIF('MARK LIST'!$CV$11:$CV$60,ANALYSIS!EE35)</f>
        <v>5</v>
      </c>
      <c r="EF37" s="555">
        <f>COUNTIF('MARK LIST'!$CV$11:$CV$60,ANALYSIS!EF35)</f>
        <v>10</v>
      </c>
      <c r="EG37" s="122">
        <f>(SUM('MARK LIST'!EB11:EB60)/EM37)</f>
        <v>0</v>
      </c>
      <c r="EH37" s="122">
        <f>COUNTIF('MARK LIST'!$L$11:$L$60,"&gt;=90")</f>
        <v>5</v>
      </c>
      <c r="EI37" s="122">
        <f>COUNTIF('MARK LIST'!$L$11:$L$60,"&gt;=75")-EH37</f>
        <v>10</v>
      </c>
      <c r="EJ37" s="122">
        <f>COUNTIF('MARK LIST'!$L$11:$L$60,"&gt;=60")-EI37-EH37</f>
        <v>10</v>
      </c>
      <c r="EK37" s="122">
        <f>COUNTIF('MARK LIST'!$L$11:$L$60,"&gt;=34")-EJ37-EI37-EH37</f>
        <v>10</v>
      </c>
      <c r="EL37" s="122">
        <f t="shared" ref="EL37:EL42" si="14">EE37+EF37</f>
        <v>15</v>
      </c>
      <c r="EM37" s="122">
        <f>COUNTIF('MARK LIST'!CU11:CU60,"&gt;0")</f>
        <v>50</v>
      </c>
      <c r="EN37" s="122">
        <f>COUNTIF('MARK LIST'!$L$11:$L$60,"&gt;=33")</f>
        <v>35</v>
      </c>
      <c r="EO37" s="122">
        <f>COUNTIF('MARK LIST'!DZ11:DZ60,"AB")</f>
        <v>0</v>
      </c>
      <c r="EP37" s="128">
        <f t="shared" ref="EP37:EP42" si="15">EN37/EM37*100</f>
        <v>70</v>
      </c>
      <c r="EQ37" s="862"/>
    </row>
    <row r="38" spans="1:147" ht="30" customHeight="1">
      <c r="A38" s="873"/>
      <c r="B38" s="873"/>
      <c r="C38" s="873"/>
      <c r="D38" s="873"/>
      <c r="E38" s="873"/>
      <c r="F38" s="101" t="str">
        <f>F10</f>
        <v>HINDI</v>
      </c>
      <c r="G38" s="115">
        <f>COUNTA('STUDENT PROFILE'!$C$7:$C$56)</f>
        <v>50</v>
      </c>
      <c r="H38" s="116">
        <f>COUNTIF('MARK LIST'!$M$75:$M$128,ANALYSIS!H35)</f>
        <v>5</v>
      </c>
      <c r="I38" s="555">
        <f>COUNTIF('MARK LIST'!$M$75:$M$128,ANALYSIS!I35)</f>
        <v>5</v>
      </c>
      <c r="J38" s="555">
        <f>COUNTIF('MARK LIST'!$M$75:$M$128,ANALYSIS!J35)</f>
        <v>5</v>
      </c>
      <c r="K38" s="555">
        <f>COUNTIF('MARK LIST'!$M$75:$M$128,ANALYSIS!K35)</f>
        <v>5</v>
      </c>
      <c r="L38" s="555">
        <f>COUNTIF('MARK LIST'!$M$75:$M$128,ANALYSIS!L35)</f>
        <v>5</v>
      </c>
      <c r="M38" s="555">
        <f>COUNTIF('MARK LIST'!$M$75:$M$128,ANALYSIS!M35)</f>
        <v>5</v>
      </c>
      <c r="N38" s="555">
        <f>COUNTIF('MARK LIST'!$M$75:$M$128,ANALYSIS!N35)</f>
        <v>5</v>
      </c>
      <c r="O38" s="555">
        <f>COUNTIF('MARK LIST'!$M$75:$M$128,ANALYSIS!O35)</f>
        <v>5</v>
      </c>
      <c r="P38" s="555">
        <f>COUNTIF('MARK LIST'!$M$75:$M$128,ANALYSIS!P35)</f>
        <v>5</v>
      </c>
      <c r="Q38" s="132">
        <f>SUM('MARK LIST'!L75:L124)/ANALYSIS!W38</f>
        <v>58.977777777777774</v>
      </c>
      <c r="R38" s="122">
        <f>COUNTIF('MARK LIST'!$L$75:$L$124,"&gt;=90")</f>
        <v>5</v>
      </c>
      <c r="S38" s="122">
        <f>COUNTIF('MARK LIST'!$L$75:$L$124,"&gt;=75")-R38</f>
        <v>10</v>
      </c>
      <c r="T38" s="122">
        <f>COUNTIF('MARK LIST'!$L$75:$L$124,"&gt;=60")-S38-R38</f>
        <v>10</v>
      </c>
      <c r="U38" s="122">
        <f>COUNTIF('MARK LIST'!$L$75:$L$124,"&gt;=34")-T38-S38-R38</f>
        <v>10</v>
      </c>
      <c r="V38" s="122">
        <f t="shared" si="2"/>
        <v>10</v>
      </c>
      <c r="W38" s="122">
        <f>COUNTIF('MARK LIST'!$L$75:$L$124,"&gt;0")</f>
        <v>45</v>
      </c>
      <c r="X38" s="122">
        <f>COUNTIF('MARK LIST'!$L$75:$L$124,"&gt;=33")</f>
        <v>35</v>
      </c>
      <c r="Y38" s="122">
        <f>COUNTIF('MARK LIST'!$L$75:$L$124,"AB")</f>
        <v>5</v>
      </c>
      <c r="Z38" s="128">
        <f t="shared" si="3"/>
        <v>77.777777777777786</v>
      </c>
      <c r="AA38" s="872"/>
      <c r="AB38" s="555">
        <f>COUNTIF('MARK LIST'!$AA$75:$AA$128,ANALYSIS!AB35)</f>
        <v>5</v>
      </c>
      <c r="AC38" s="555">
        <f>COUNTIF('MARK LIST'!$AA$75:$AA$128,ANALYSIS!AC35)</f>
        <v>5</v>
      </c>
      <c r="AD38" s="555">
        <f>COUNTIF('MARK LIST'!$AA$75:$AA$128,ANALYSIS!AD35)</f>
        <v>5</v>
      </c>
      <c r="AE38" s="555">
        <f>COUNTIF('MARK LIST'!$AA$75:$AA$128,ANALYSIS!AE35)</f>
        <v>5</v>
      </c>
      <c r="AF38" s="555">
        <f>COUNTIF('MARK LIST'!$AA$75:$AA$128,ANALYSIS!AF35)</f>
        <v>5</v>
      </c>
      <c r="AG38" s="555">
        <f>COUNTIF('MARK LIST'!$AA$75:$AA$128,ANALYSIS!AG35)</f>
        <v>5</v>
      </c>
      <c r="AH38" s="555">
        <f>COUNTIF('MARK LIST'!$AA$75:$AA$128,ANALYSIS!AH35)</f>
        <v>5</v>
      </c>
      <c r="AI38" s="555">
        <f>COUNTIF('MARK LIST'!$AA$75:$AA$128,ANALYSIS!AI35)</f>
        <v>5</v>
      </c>
      <c r="AJ38" s="555">
        <f>COUNTIF('MARK LIST'!$AA$75:$AA$128,ANALYSIS!AJ35)</f>
        <v>5</v>
      </c>
      <c r="AK38" s="127">
        <f>SUM('MARK LIST'!Z75:Z124)/ANALYSIS!AQ38</f>
        <v>58.977777777777774</v>
      </c>
      <c r="AL38" s="122">
        <f>COUNTIF('MARK LIST'!$Z$75:$Z$124,"&gt;=90")</f>
        <v>5</v>
      </c>
      <c r="AM38" s="122">
        <f>COUNTIF('MARK LIST'!$Z$75:$Z$124,"&gt;=75")</f>
        <v>15</v>
      </c>
      <c r="AN38" s="122">
        <f>COUNTIF('MARK LIST'!$Z$75:$Z$124,"&gt;=90")</f>
        <v>5</v>
      </c>
      <c r="AO38" s="122">
        <f>COUNTIF('MARK LIST'!$Z$75:$Z$124,"&gt;=34")</f>
        <v>35</v>
      </c>
      <c r="AP38" s="122">
        <f t="shared" si="4"/>
        <v>10</v>
      </c>
      <c r="AQ38" s="122">
        <f>COUNTIF('MARK LIST'!$Z$75:$Z$124,"&gt;0")</f>
        <v>45</v>
      </c>
      <c r="AR38" s="122">
        <f>COUNTIF('MARK LIST'!$Z$75:$Z$124,"&gt;=33")</f>
        <v>35</v>
      </c>
      <c r="AS38" s="122">
        <f>COUNT('MARK LIST'!$J$75:$J$124,"AB")</f>
        <v>45</v>
      </c>
      <c r="AT38" s="128">
        <f t="shared" si="5"/>
        <v>77.777777777777786</v>
      </c>
      <c r="AU38" s="862"/>
      <c r="AV38" s="122">
        <f>COUNTIF('MARK LIST'!$AJ$75:$AJ$128,ANALYSIS!AV35)</f>
        <v>5</v>
      </c>
      <c r="AW38" s="555">
        <f>COUNTIF('MARK LIST'!$AJ$75:$AJ$128,ANALYSIS!AW35)</f>
        <v>5</v>
      </c>
      <c r="AX38" s="555">
        <f>COUNTIF('MARK LIST'!$AJ$75:$AJ$128,ANALYSIS!AX35)</f>
        <v>5</v>
      </c>
      <c r="AY38" s="555">
        <f>COUNTIF('MARK LIST'!$AJ$75:$AJ$128,ANALYSIS!AY35)</f>
        <v>5</v>
      </c>
      <c r="AZ38" s="555">
        <f>COUNTIF('MARK LIST'!$AJ$75:$AJ$128,ANALYSIS!AZ35)</f>
        <v>5</v>
      </c>
      <c r="BA38" s="555">
        <f>COUNTIF('MARK LIST'!$AJ$75:$AJ$128,ANALYSIS!BA35)</f>
        <v>5</v>
      </c>
      <c r="BB38" s="555">
        <f>COUNTIF('MARK LIST'!$AJ$75:$AJ$128,ANALYSIS!BB35)</f>
        <v>5</v>
      </c>
      <c r="BC38" s="555">
        <f>COUNTIF('MARK LIST'!$AJ$75:$AJ$128,ANALYSIS!BC35)</f>
        <v>5</v>
      </c>
      <c r="BD38" s="555">
        <f>COUNTIF('MARK LIST'!$AJ$75:$AJ$128,ANALYSIS!BD35)</f>
        <v>10</v>
      </c>
      <c r="BE38" s="132">
        <f>SUM('MARK LIST'!AI75:AI124)/ANALYSIS!BK38</f>
        <v>55.7</v>
      </c>
      <c r="BF38" s="122">
        <f>COUNTIF('MARK LIST'!$AI$75:$AI$124,"&gt;=90")</f>
        <v>10</v>
      </c>
      <c r="BG38" s="122">
        <f>COUNTIF('MARK LIST'!$AI$75:$AI$124,"&gt;=75")-BF38</f>
        <v>5</v>
      </c>
      <c r="BH38" s="122">
        <f>COUNTIF('MARK LIST'!$AI$75:$AI$124,"&gt;=60")-BF38-BG38</f>
        <v>10</v>
      </c>
      <c r="BI38" s="122">
        <f>COUNTIF('MARK LIST'!$AI$75:$AI$124,"&gt;=34")-BF38-BG38-BH38</f>
        <v>10</v>
      </c>
      <c r="BJ38" s="122">
        <f t="shared" si="6"/>
        <v>15</v>
      </c>
      <c r="BK38" s="122">
        <f>COUNTIF('MARK LIST'!$AI$75:$AI$124,"&gt;0")</f>
        <v>50</v>
      </c>
      <c r="BL38" s="122">
        <f>COUNTIF('MARK LIST'!$AI$75:$AI$124,"&gt;=33")</f>
        <v>35</v>
      </c>
      <c r="BM38" s="122">
        <f>COUNT('MARK LIST'!$AG$75:$AG$124,"AB")</f>
        <v>50</v>
      </c>
      <c r="BN38" s="128">
        <f t="shared" si="7"/>
        <v>70</v>
      </c>
      <c r="BO38" s="862"/>
      <c r="BP38" s="122">
        <f>COUNTIF('MARK LIST'!$BC$75:$BC$128,ANALYSIS!BP35)</f>
        <v>5</v>
      </c>
      <c r="BQ38" s="555">
        <f>COUNTIF('MARK LIST'!$BC$75:$BC$128,ANALYSIS!BQ35)</f>
        <v>5</v>
      </c>
      <c r="BR38" s="555">
        <f>COUNTIF('MARK LIST'!$BC$75:$BC$128,ANALYSIS!BR35)</f>
        <v>5</v>
      </c>
      <c r="BS38" s="555">
        <f>COUNTIF('MARK LIST'!$BC$75:$BC$128,ANALYSIS!BS35)</f>
        <v>5</v>
      </c>
      <c r="BT38" s="555">
        <f>COUNTIF('MARK LIST'!$BC$75:$BC$128,ANALYSIS!BT35)</f>
        <v>5</v>
      </c>
      <c r="BU38" s="555">
        <f>COUNTIF('MARK LIST'!$BC$75:$BC$128,ANALYSIS!BU35)</f>
        <v>5</v>
      </c>
      <c r="BV38" s="555">
        <f>COUNTIF('MARK LIST'!$BC$75:$BC$128,ANALYSIS!BV35)</f>
        <v>5</v>
      </c>
      <c r="BW38" s="555">
        <f>COUNTIF('MARK LIST'!$BC$75:$BC$128,ANALYSIS!BW35)</f>
        <v>5</v>
      </c>
      <c r="BX38" s="555">
        <f>COUNTIF('MARK LIST'!$BC$75:$BC$128,ANALYSIS!BX35)</f>
        <v>10</v>
      </c>
      <c r="BY38" s="127">
        <f>SUM('MARK LIST'!BT75:BT124)/ANALYSIS!CE38</f>
        <v>28.333333333333332</v>
      </c>
      <c r="BZ38" s="122">
        <f>COUNTIF('MARK LIST'!$L$75:$L$124,"&gt;=90")</f>
        <v>5</v>
      </c>
      <c r="CA38" s="122">
        <f>COUNTIF('MARK LIST'!$L$75:$L$124,"&gt;=75")</f>
        <v>15</v>
      </c>
      <c r="CB38" s="122">
        <f>COUNTIF('MARK LIST'!$L$75:$L$124,"&gt;=90")</f>
        <v>5</v>
      </c>
      <c r="CC38" s="122">
        <f>COUNTIF('MARK LIST'!$L$75:$L$124,"&gt;=34")</f>
        <v>35</v>
      </c>
      <c r="CD38" s="122">
        <f t="shared" si="8"/>
        <v>15</v>
      </c>
      <c r="CE38" s="122">
        <f>COUNTIF('MARK LIST'!$L$75:$L$124,"&gt;0")</f>
        <v>45</v>
      </c>
      <c r="CF38" s="122">
        <f>COUNTIF('MARK LIST'!$L$75:$L$124,"&gt;=33")</f>
        <v>35</v>
      </c>
      <c r="CG38" s="122">
        <f>COUNT('MARK LIST'!$J$75:$J$124,"AB")</f>
        <v>45</v>
      </c>
      <c r="CH38" s="128">
        <f t="shared" si="9"/>
        <v>77.777777777777786</v>
      </c>
      <c r="CI38" s="862"/>
      <c r="CJ38" s="122">
        <f>COUNTIF('MARK LIST'!$BQ$75:$BQ$128,ANALYSIS!CJ35)</f>
        <v>5</v>
      </c>
      <c r="CK38" s="555">
        <f>COUNTIF('MARK LIST'!$BQ$75:$BQ$128,ANALYSIS!CK35)</f>
        <v>5</v>
      </c>
      <c r="CL38" s="555">
        <f>COUNTIF('MARK LIST'!$BQ$75:$BQ$128,ANALYSIS!CL35)</f>
        <v>5</v>
      </c>
      <c r="CM38" s="555">
        <f>COUNTIF('MARK LIST'!$BQ$75:$BQ$128,ANALYSIS!CM35)</f>
        <v>5</v>
      </c>
      <c r="CN38" s="555">
        <f>COUNTIF('MARK LIST'!$BQ$75:$BQ$128,ANALYSIS!CN35)</f>
        <v>5</v>
      </c>
      <c r="CO38" s="555">
        <f>COUNTIF('MARK LIST'!$BQ$75:$BQ$128,ANALYSIS!CO35)</f>
        <v>5</v>
      </c>
      <c r="CP38" s="555">
        <f>COUNTIF('MARK LIST'!$BQ$75:$BQ$128,ANALYSIS!CP35)</f>
        <v>5</v>
      </c>
      <c r="CQ38" s="555">
        <f>COUNTIF('MARK LIST'!$BQ$75:$BQ$128,ANALYSIS!CQ35)</f>
        <v>5</v>
      </c>
      <c r="CR38" s="555">
        <f>COUNTIF('MARK LIST'!$BQ$75:$BQ$128,ANALYSIS!CR35)</f>
        <v>10</v>
      </c>
      <c r="CS38" s="127">
        <f>SUM('MARK LIST'!CN75:CN124)/ANALYSIS!CY38</f>
        <v>30.644444444444446</v>
      </c>
      <c r="CT38" s="122">
        <f>COUNTIF('MARK LIST'!$L$75:$L$124,"&gt;=90")</f>
        <v>5</v>
      </c>
      <c r="CU38" s="122">
        <f>COUNTIF('MARK LIST'!$L$75:$L$124,"&gt;=75")</f>
        <v>15</v>
      </c>
      <c r="CV38" s="122">
        <f>COUNTIF('MARK LIST'!$L$75:$L$124,"&gt;=90")</f>
        <v>5</v>
      </c>
      <c r="CW38" s="122">
        <f>COUNTIF('MARK LIST'!$L$75:$L$124,"&gt;=34")</f>
        <v>35</v>
      </c>
      <c r="CX38" s="122">
        <f t="shared" si="10"/>
        <v>15</v>
      </c>
      <c r="CY38" s="122">
        <f>COUNTIF('MARK LIST'!$L$75:$L$124,"&gt;0")</f>
        <v>45</v>
      </c>
      <c r="CZ38" s="122">
        <f>COUNTIF('MARK LIST'!$L$75:$L$124,"&gt;=33")</f>
        <v>35</v>
      </c>
      <c r="DA38" s="122">
        <f>COUNT('MARK LIST'!$J$75:$J$124,"AB")</f>
        <v>45</v>
      </c>
      <c r="DB38" s="128">
        <f t="shared" si="11"/>
        <v>77.777777777777786</v>
      </c>
      <c r="DC38" s="862"/>
      <c r="DD38" s="550">
        <f>COUNTIF('MARK LIST'!$BZ$75:$BZ$128,ANALYSIS!DD35)</f>
        <v>15</v>
      </c>
      <c r="DE38" s="555">
        <f>COUNTIF('MARK LIST'!$BZ$75:$BZ$128,ANALYSIS!DE35)</f>
        <v>5</v>
      </c>
      <c r="DF38" s="555">
        <f>COUNTIF('MARK LIST'!$BZ$75:$BZ$128,ANALYSIS!DF35)</f>
        <v>5</v>
      </c>
      <c r="DG38" s="555">
        <f>COUNTIF('MARK LIST'!$BZ$75:$BZ$128,ANALYSIS!DG35)</f>
        <v>5</v>
      </c>
      <c r="DH38" s="555">
        <f>COUNTIF('MARK LIST'!$BZ$75:$BZ$128,ANALYSIS!DH35)</f>
        <v>0</v>
      </c>
      <c r="DI38" s="555">
        <f>COUNTIF('MARK LIST'!$BZ$75:$BZ$128,ANALYSIS!DI35)</f>
        <v>5</v>
      </c>
      <c r="DJ38" s="555">
        <f>COUNTIF('MARK LIST'!$BZ$75:$BZ$128,ANALYSIS!DJ35)</f>
        <v>5</v>
      </c>
      <c r="DK38" s="555">
        <f>COUNTIF('MARK LIST'!$BZ$75:$BZ$128,ANALYSIS!DK35)</f>
        <v>10</v>
      </c>
      <c r="DL38" s="555">
        <f>COUNTIF('MARK LIST'!$BZ$75:$BZ$128,ANALYSIS!DL35)</f>
        <v>0</v>
      </c>
      <c r="DM38" s="127">
        <f>SUM('MARK LIST'!DH75:DH124)/ANALYSIS!DS38</f>
        <v>0</v>
      </c>
      <c r="DN38" s="122">
        <f>COUNTIF('MARK LIST'!$L$75:$L$124,"&gt;=90")</f>
        <v>5</v>
      </c>
      <c r="DO38" s="122">
        <f>COUNTIF('MARK LIST'!$L$75:$L$124,"&gt;=75")</f>
        <v>15</v>
      </c>
      <c r="DP38" s="122">
        <f>COUNTIF('MARK LIST'!$L$75:$L$124,"&gt;=90")</f>
        <v>5</v>
      </c>
      <c r="DQ38" s="122">
        <f>COUNTIF('MARK LIST'!$L$75:$L$124,"&gt;=34")</f>
        <v>35</v>
      </c>
      <c r="DR38" s="122">
        <f t="shared" si="12"/>
        <v>10</v>
      </c>
      <c r="DS38" s="122">
        <f>COUNTIF('MARK LIST'!$L$75:$L$124,"&gt;0")</f>
        <v>45</v>
      </c>
      <c r="DT38" s="122">
        <f>COUNTIF('MARK LIST'!$L$75:$L$124,"&gt;=33")</f>
        <v>35</v>
      </c>
      <c r="DU38" s="122">
        <f>COUNT('MARK LIST'!$J$75:$J$124,"AB")</f>
        <v>45</v>
      </c>
      <c r="DV38" s="128">
        <f t="shared" si="13"/>
        <v>77.777777777777786</v>
      </c>
      <c r="DW38" s="124"/>
      <c r="DX38" s="122">
        <f>COUNTIF('MARK LIST'!$CV$75:$CV$128,ANALYSIS!DX35)</f>
        <v>10</v>
      </c>
      <c r="DY38" s="555">
        <f>COUNTIF('MARK LIST'!$CV$75:$CV$128,ANALYSIS!DY35)</f>
        <v>5</v>
      </c>
      <c r="DZ38" s="555">
        <f>COUNTIF('MARK LIST'!$CV$75:$CV$128,ANALYSIS!DZ35)</f>
        <v>5</v>
      </c>
      <c r="EA38" s="555">
        <f>COUNTIF('MARK LIST'!$CV$75:$CV$128,ANALYSIS!EA35)</f>
        <v>5</v>
      </c>
      <c r="EB38" s="555">
        <f>COUNTIF('MARK LIST'!$CV$75:$CV$128,ANALYSIS!EB35)</f>
        <v>5</v>
      </c>
      <c r="EC38" s="555">
        <f>COUNTIF('MARK LIST'!$CV$75:$CV$128,ANALYSIS!EC35)</f>
        <v>5</v>
      </c>
      <c r="ED38" s="555">
        <f>COUNTIF('MARK LIST'!$CV$75:$CV$128,ANALYSIS!ED35)</f>
        <v>5</v>
      </c>
      <c r="EE38" s="555">
        <f>COUNTIF('MARK LIST'!$CV$75:$CV$128,ANALYSIS!EE35)</f>
        <v>4</v>
      </c>
      <c r="EF38" s="555">
        <f>COUNTIF('MARK LIST'!$CV$75:$CV$128,ANALYSIS!EF35)</f>
        <v>6</v>
      </c>
      <c r="EG38" s="127">
        <f>SUM('MARK LIST'!EB75:EB124)/ANALYSIS!EM38</f>
        <v>0</v>
      </c>
      <c r="EH38" s="122">
        <f>COUNTIF('MARK LIST'!$L$75:$L$124,"&gt;=90")</f>
        <v>5</v>
      </c>
      <c r="EI38" s="122">
        <f>COUNTIF('MARK LIST'!$L$75:$L$124,"&gt;=75")</f>
        <v>15</v>
      </c>
      <c r="EJ38" s="122">
        <f>COUNTIF('MARK LIST'!$L$75:$L$124,"&gt;=90")</f>
        <v>5</v>
      </c>
      <c r="EK38" s="122">
        <f>COUNTIF('MARK LIST'!$L$75:$L$124,"&gt;=34")</f>
        <v>35</v>
      </c>
      <c r="EL38" s="122">
        <f t="shared" si="14"/>
        <v>10</v>
      </c>
      <c r="EM38" s="122">
        <f>COUNTIF('MARK LIST'!$L$75:$L$124,"&gt;0")</f>
        <v>45</v>
      </c>
      <c r="EN38" s="122">
        <f>COUNTIF('MARK LIST'!$L$75:$L$124,"&gt;=33")</f>
        <v>35</v>
      </c>
      <c r="EO38" s="122">
        <f>COUNT('MARK LIST'!$J$75:$J$124,"AB")</f>
        <v>45</v>
      </c>
      <c r="EP38" s="128">
        <f t="shared" si="15"/>
        <v>77.777777777777786</v>
      </c>
      <c r="EQ38" s="862"/>
    </row>
    <row r="39" spans="1:147" ht="30" customHeight="1">
      <c r="A39" s="873"/>
      <c r="B39" s="873"/>
      <c r="C39" s="873"/>
      <c r="D39" s="873"/>
      <c r="E39" s="873"/>
      <c r="F39" s="101" t="str">
        <f>F14</f>
        <v>TELUGU</v>
      </c>
      <c r="G39" s="115">
        <f>COUNTA('STUDENT PROFILE'!$C$7:$C$56)</f>
        <v>50</v>
      </c>
      <c r="H39" s="555">
        <f>COUNTIF('MARK LIST'!$M$139:$M$188,ANALYSIS!H35)</f>
        <v>5</v>
      </c>
      <c r="I39" s="555">
        <f>COUNTIF('MARK LIST'!$M$139:$M$188,ANALYSIS!I35)</f>
        <v>5</v>
      </c>
      <c r="J39" s="555">
        <f>COUNTIF('MARK LIST'!$M$139:$M$188,ANALYSIS!J35)</f>
        <v>5</v>
      </c>
      <c r="K39" s="555">
        <f>COUNTIF('MARK LIST'!$M$139:$M$188,ANALYSIS!K35)</f>
        <v>5</v>
      </c>
      <c r="L39" s="555">
        <f>COUNTIF('MARK LIST'!$M$139:$M$188,ANALYSIS!L35)</f>
        <v>5</v>
      </c>
      <c r="M39" s="555">
        <f>COUNTIF('MARK LIST'!$M$139:$M$188,ANALYSIS!M35)</f>
        <v>5</v>
      </c>
      <c r="N39" s="555">
        <f>COUNTIF('MARK LIST'!$M$139:$M$188,ANALYSIS!N35)</f>
        <v>5</v>
      </c>
      <c r="O39" s="555">
        <f>COUNTIF('MARK LIST'!$M$139:$M$188,ANALYSIS!O35)</f>
        <v>5</v>
      </c>
      <c r="P39" s="555">
        <f>COUNTIF('MARK LIST'!$M$139:$M$188,ANALYSIS!P35)</f>
        <v>5</v>
      </c>
      <c r="Q39" s="132">
        <f>SUM('MARK LIST'!L139:L188)/ANALYSIS!W39</f>
        <v>58.977777777777774</v>
      </c>
      <c r="R39" s="122">
        <f>COUNTIF('MARK LIST'!$L$139:$L$188,"&gt;=90")</f>
        <v>5</v>
      </c>
      <c r="S39" s="122">
        <f>COUNTIF('MARK LIST'!$L$139:$L$188,"&gt;=75")-R39</f>
        <v>10</v>
      </c>
      <c r="T39" s="122">
        <f>COUNTIF('MARK LIST'!$L$139:$L$188,"&gt;=60")-S39-R39</f>
        <v>10</v>
      </c>
      <c r="U39" s="122">
        <f>COUNTIF('MARK LIST'!$L$139:$L$188,"&gt;=34")-T39-S39-R39</f>
        <v>10</v>
      </c>
      <c r="V39" s="122">
        <f t="shared" si="2"/>
        <v>10</v>
      </c>
      <c r="W39" s="122">
        <f>COUNTIF('MARK LIST'!$L$139:$L$188,"&gt;0")</f>
        <v>45</v>
      </c>
      <c r="X39" s="122">
        <f>COUNTIF('MARK LIST'!$L$139:$L$188,"&gt;=33")</f>
        <v>35</v>
      </c>
      <c r="Y39" s="122">
        <f>COUNTIF('MARK LIST'!$J$139:$J$188,"AB")</f>
        <v>5</v>
      </c>
      <c r="Z39" s="128">
        <f t="shared" si="3"/>
        <v>77.777777777777786</v>
      </c>
      <c r="AA39" s="872"/>
      <c r="AB39" s="555">
        <f>COUNTIF('MARK LIST'!$AA$139:$AA$188,ANALYSIS!AB35)</f>
        <v>5</v>
      </c>
      <c r="AC39" s="555">
        <f>COUNTIF('MARK LIST'!$AA$139:$AA$188,ANALYSIS!AC35)</f>
        <v>5</v>
      </c>
      <c r="AD39" s="555">
        <f>COUNTIF('MARK LIST'!$AA$139:$AA$188,ANALYSIS!AD35)</f>
        <v>5</v>
      </c>
      <c r="AE39" s="555">
        <f>COUNTIF('MARK LIST'!$AA$139:$AA$188,ANALYSIS!AE35)</f>
        <v>5</v>
      </c>
      <c r="AF39" s="555">
        <f>COUNTIF('MARK LIST'!$AA$139:$AA$188,ANALYSIS!AF35)</f>
        <v>5</v>
      </c>
      <c r="AG39" s="555">
        <f>COUNTIF('MARK LIST'!$AA$139:$AA$188,ANALYSIS!AG35)</f>
        <v>5</v>
      </c>
      <c r="AH39" s="555">
        <f>COUNTIF('MARK LIST'!$AA$139:$AA$188,ANALYSIS!AH35)</f>
        <v>5</v>
      </c>
      <c r="AI39" s="555">
        <f>COUNTIF('MARK LIST'!$AA$139:$AA$188,ANALYSIS!AI35)</f>
        <v>5</v>
      </c>
      <c r="AJ39" s="555">
        <f>COUNTIF('MARK LIST'!$AA$139:$AA$188,ANALYSIS!AJ35)</f>
        <v>5</v>
      </c>
      <c r="AK39" s="127">
        <f>SUM('MARK LIST'!Z139:Z188)/ANALYSIS!AQ39</f>
        <v>58.977777777777774</v>
      </c>
      <c r="AL39" s="122">
        <f>COUNTIF('MARK LIST'!$Z$139:$Z$188,"&gt;=90")</f>
        <v>5</v>
      </c>
      <c r="AM39" s="122">
        <f>COUNTIF('MARK LIST'!$Z$139:$Z$188,"&gt;=75")</f>
        <v>15</v>
      </c>
      <c r="AN39" s="122">
        <f>COUNTIF('MARK LIST'!$Z$139:$Z$188,"&gt;=60")</f>
        <v>25</v>
      </c>
      <c r="AO39" s="122">
        <f>COUNTIF('MARK LIST'!$Z$139:$Z$188,"&gt;=34")</f>
        <v>35</v>
      </c>
      <c r="AP39" s="122">
        <f t="shared" si="4"/>
        <v>10</v>
      </c>
      <c r="AQ39" s="122">
        <f>COUNTIF('MARK LIST'!$Z$139:$Z$188,"&gt;0")</f>
        <v>45</v>
      </c>
      <c r="AR39" s="122">
        <f>COUNTIF('MARK LIST'!$Z$139:$Z$188,"&gt;=33")</f>
        <v>35</v>
      </c>
      <c r="AS39" s="122">
        <f>COUNTIF('MARK LIST'!$J$139:$J$188,"&gt;=33")</f>
        <v>20</v>
      </c>
      <c r="AT39" s="128">
        <f t="shared" si="5"/>
        <v>77.777777777777786</v>
      </c>
      <c r="AU39" s="862"/>
      <c r="AV39" s="122">
        <f>COUNTIF('MARK LIST'!$AJ$139:$AJ$188,ANALYSIS!AV35)</f>
        <v>5</v>
      </c>
      <c r="AW39" s="555">
        <f>COUNTIF('MARK LIST'!$AJ$139:$AJ$188,ANALYSIS!AW35)</f>
        <v>5</v>
      </c>
      <c r="AX39" s="555">
        <f>COUNTIF('MARK LIST'!$AJ$139:$AJ$188,ANALYSIS!AX35)</f>
        <v>5</v>
      </c>
      <c r="AY39" s="555">
        <f>COUNTIF('MARK LIST'!$AJ$139:$AJ$188,ANALYSIS!AY35)</f>
        <v>5</v>
      </c>
      <c r="AZ39" s="555">
        <f>COUNTIF('MARK LIST'!$AJ$139:$AJ$188,ANALYSIS!AZ35)</f>
        <v>5</v>
      </c>
      <c r="BA39" s="555">
        <f>COUNTIF('MARK LIST'!$AJ$139:$AJ$188,ANALYSIS!BA35)</f>
        <v>5</v>
      </c>
      <c r="BB39" s="555">
        <f>COUNTIF('MARK LIST'!$AJ$139:$AJ$188,ANALYSIS!BB35)</f>
        <v>5</v>
      </c>
      <c r="BC39" s="555">
        <f>COUNTIF('MARK LIST'!$AJ$139:$AJ$188,ANALYSIS!BC35)</f>
        <v>5</v>
      </c>
      <c r="BD39" s="555">
        <f>COUNTIF('MARK LIST'!$AJ$139:$AJ$188,ANALYSIS!BD35)</f>
        <v>10</v>
      </c>
      <c r="BE39" s="132">
        <f>SUM('MARK LIST'!AI139:AI188)/ANALYSIS!BK39</f>
        <v>55.7</v>
      </c>
      <c r="BF39" s="122">
        <f>COUNTIF('MARK LIST'!$AI$139:$AI$188,"&gt;=90")</f>
        <v>10</v>
      </c>
      <c r="BG39" s="122">
        <f>COUNTIF('MARK LIST'!$AI$139:$AI$188,"&gt;=75")-BF39</f>
        <v>5</v>
      </c>
      <c r="BH39" s="122">
        <f>COUNTIF('MARK LIST'!$AI$139:$AI$188,"&gt;=60")-BG39-BF39</f>
        <v>10</v>
      </c>
      <c r="BI39" s="122">
        <f>COUNTIF('MARK LIST'!$AI$139:$AI$188,"&gt;=34")-BF39-BG39-BH39</f>
        <v>10</v>
      </c>
      <c r="BJ39" s="122">
        <f t="shared" si="6"/>
        <v>15</v>
      </c>
      <c r="BK39" s="122">
        <f>COUNTIF('MARK LIST'!$AI$139:$AI$188,"&gt;0")</f>
        <v>50</v>
      </c>
      <c r="BL39" s="122">
        <f>COUNTIF('MARK LIST'!$AI$139:$AI$188,"&gt;=33")</f>
        <v>35</v>
      </c>
      <c r="BM39" s="122">
        <f>COUNTIF('MARK LIST'!$AG$139:$AG$188,"AB")</f>
        <v>0</v>
      </c>
      <c r="BN39" s="128">
        <f t="shared" si="7"/>
        <v>70</v>
      </c>
      <c r="BO39" s="862"/>
      <c r="BP39" s="122">
        <f>COUNTIF('MARK LIST'!$BC$139:$BC$188,ANALYSIS!BP35)</f>
        <v>5</v>
      </c>
      <c r="BQ39" s="555">
        <f>COUNTIF('MARK LIST'!$BC$139:$BC$188,ANALYSIS!BQ35)</f>
        <v>5</v>
      </c>
      <c r="BR39" s="555">
        <f>COUNTIF('MARK LIST'!$BC$139:$BC$188,ANALYSIS!BR35)</f>
        <v>5</v>
      </c>
      <c r="BS39" s="555">
        <f>COUNTIF('MARK LIST'!$BC$139:$BC$188,ANALYSIS!BS35)</f>
        <v>5</v>
      </c>
      <c r="BT39" s="555">
        <f>COUNTIF('MARK LIST'!$BC$139:$BC$188,ANALYSIS!BT35)</f>
        <v>5</v>
      </c>
      <c r="BU39" s="555">
        <f>COUNTIF('MARK LIST'!$BC$139:$BC$188,ANALYSIS!BU35)</f>
        <v>5</v>
      </c>
      <c r="BV39" s="555">
        <f>COUNTIF('MARK LIST'!$BC$139:$BC$188,ANALYSIS!BV35)</f>
        <v>5</v>
      </c>
      <c r="BW39" s="555">
        <f>COUNTIF('MARK LIST'!$BC$139:$BC$188,ANALYSIS!BW35)</f>
        <v>5</v>
      </c>
      <c r="BX39" s="555">
        <f>COUNTIF('MARK LIST'!$BC$139:$BC$188,ANALYSIS!BX35)</f>
        <v>10</v>
      </c>
      <c r="BY39" s="127">
        <f>SUM('MARK LIST'!BT139:BT188)/ANALYSIS!CE39</f>
        <v>28.333333333333332</v>
      </c>
      <c r="BZ39" s="122">
        <f>COUNTIF('MARK LIST'!$L$139:$L$188,"&gt;=90")</f>
        <v>5</v>
      </c>
      <c r="CA39" s="122">
        <f>COUNTIF('MARK LIST'!$L$139:$L$188,"&gt;=75")</f>
        <v>15</v>
      </c>
      <c r="CB39" s="122">
        <f>COUNTIF('MARK LIST'!$L$139:$L$188,"&gt;=60")</f>
        <v>25</v>
      </c>
      <c r="CC39" s="122">
        <f>COUNTIF('MARK LIST'!$L$139:$L$188,"&gt;=34")</f>
        <v>35</v>
      </c>
      <c r="CD39" s="122">
        <f t="shared" si="8"/>
        <v>15</v>
      </c>
      <c r="CE39" s="122">
        <f>COUNTIF('MARK LIST'!$L$139:$L$188,"&gt;0")</f>
        <v>45</v>
      </c>
      <c r="CF39" s="122">
        <f>COUNTIF('MARK LIST'!$L$139:$L$188,"&gt;=33")</f>
        <v>35</v>
      </c>
      <c r="CG39" s="122">
        <f>COUNTIF('MARK LIST'!$J$139:$J$188,"&gt;=33")</f>
        <v>20</v>
      </c>
      <c r="CH39" s="128">
        <f t="shared" si="9"/>
        <v>77.777777777777786</v>
      </c>
      <c r="CI39" s="862"/>
      <c r="CJ39" s="122">
        <f>COUNTIF('MARK LIST'!$BQ$139:$BQ$188,ANALYSIS!CJ35)</f>
        <v>5</v>
      </c>
      <c r="CK39" s="555">
        <f>COUNTIF('MARK LIST'!$BQ$139:$BQ$188,ANALYSIS!CK35)</f>
        <v>5</v>
      </c>
      <c r="CL39" s="555">
        <f>COUNTIF('MARK LIST'!$BQ$139:$BQ$188,ANALYSIS!CL35)</f>
        <v>5</v>
      </c>
      <c r="CM39" s="555">
        <f>COUNTIF('MARK LIST'!$BQ$139:$BQ$188,ANALYSIS!CM35)</f>
        <v>5</v>
      </c>
      <c r="CN39" s="555">
        <f>COUNTIF('MARK LIST'!$BQ$139:$BQ$188,ANALYSIS!CN35)</f>
        <v>5</v>
      </c>
      <c r="CO39" s="555">
        <f>COUNTIF('MARK LIST'!$BQ$139:$BQ$188,ANALYSIS!CO35)</f>
        <v>5</v>
      </c>
      <c r="CP39" s="555">
        <f>COUNTIF('MARK LIST'!$BQ$139:$BQ$188,ANALYSIS!CP35)</f>
        <v>5</v>
      </c>
      <c r="CQ39" s="555">
        <f>COUNTIF('MARK LIST'!$BQ$139:$BQ$188,ANALYSIS!CQ35)</f>
        <v>5</v>
      </c>
      <c r="CR39" s="555">
        <f>COUNTIF('MARK LIST'!$BQ$139:$BQ$188,ANALYSIS!CR35)</f>
        <v>10</v>
      </c>
      <c r="CS39" s="127">
        <f>SUM('MARK LIST'!CN139:CN188)/ANALYSIS!CY39</f>
        <v>30.644444444444446</v>
      </c>
      <c r="CT39" s="122">
        <f>COUNTIF('MARK LIST'!$L$139:$L$188,"&gt;=90")</f>
        <v>5</v>
      </c>
      <c r="CU39" s="122">
        <f>COUNTIF('MARK LIST'!$L$139:$L$188,"&gt;=75")</f>
        <v>15</v>
      </c>
      <c r="CV39" s="122">
        <f>COUNTIF('MARK LIST'!$L$139:$L$188,"&gt;=60")</f>
        <v>25</v>
      </c>
      <c r="CW39" s="122">
        <f>COUNTIF('MARK LIST'!$L$139:$L$188,"&gt;=34")</f>
        <v>35</v>
      </c>
      <c r="CX39" s="122">
        <f t="shared" si="10"/>
        <v>15</v>
      </c>
      <c r="CY39" s="122">
        <f>COUNTIF('MARK LIST'!$L$139:$L$188,"&gt;0")</f>
        <v>45</v>
      </c>
      <c r="CZ39" s="122">
        <f>COUNTIF('MARK LIST'!$L$139:$L$188,"&gt;=33")</f>
        <v>35</v>
      </c>
      <c r="DA39" s="122">
        <f>COUNTIF('MARK LIST'!$J$139:$J$188,"&gt;=33")</f>
        <v>20</v>
      </c>
      <c r="DB39" s="128">
        <f t="shared" si="11"/>
        <v>77.777777777777786</v>
      </c>
      <c r="DC39" s="862"/>
      <c r="DD39" s="550">
        <f>COUNTIF('MARK LIST'!$BZ$139:$BZ$188,ANALYSIS!DD35)</f>
        <v>10</v>
      </c>
      <c r="DE39" s="555">
        <f>COUNTIF('MARK LIST'!$BZ$139:$BZ$188,ANALYSIS!DE35)</f>
        <v>5</v>
      </c>
      <c r="DF39" s="555">
        <f>COUNTIF('MARK LIST'!$BZ$139:$BZ$188,ANALYSIS!DF35)</f>
        <v>5</v>
      </c>
      <c r="DG39" s="555">
        <f>COUNTIF('MARK LIST'!$BZ$139:$BZ$188,ANALYSIS!DG35)</f>
        <v>5</v>
      </c>
      <c r="DH39" s="555">
        <f>COUNTIF('MARK LIST'!$BZ$139:$BZ$188,ANALYSIS!DH35)</f>
        <v>5</v>
      </c>
      <c r="DI39" s="555">
        <f>COUNTIF('MARK LIST'!$BZ$139:$BZ$188,ANALYSIS!DI35)</f>
        <v>5</v>
      </c>
      <c r="DJ39" s="555">
        <f>COUNTIF('MARK LIST'!$BZ$139:$BZ$188,ANALYSIS!DJ35)</f>
        <v>5</v>
      </c>
      <c r="DK39" s="555">
        <f>COUNTIF('MARK LIST'!$BZ$139:$BZ$188,ANALYSIS!DK35)</f>
        <v>10</v>
      </c>
      <c r="DL39" s="555">
        <f>COUNTIF('MARK LIST'!$BZ$139:$BZ$188,ANALYSIS!DL35)</f>
        <v>0</v>
      </c>
      <c r="DM39" s="127">
        <f>SUM('MARK LIST'!DH139:DH188)/ANALYSIS!DS39</f>
        <v>0</v>
      </c>
      <c r="DN39" s="122">
        <f>COUNTIF('MARK LIST'!$L$139:$L$188,"&gt;=90")</f>
        <v>5</v>
      </c>
      <c r="DO39" s="122">
        <f>COUNTIF('MARK LIST'!$L$139:$L$188,"&gt;=75")</f>
        <v>15</v>
      </c>
      <c r="DP39" s="122">
        <f>COUNTIF('MARK LIST'!$L$139:$L$188,"&gt;=60")</f>
        <v>25</v>
      </c>
      <c r="DQ39" s="122">
        <f>COUNTIF('MARK LIST'!$L$139:$L$188,"&gt;=34")</f>
        <v>35</v>
      </c>
      <c r="DR39" s="122">
        <f t="shared" si="12"/>
        <v>10</v>
      </c>
      <c r="DS39" s="122">
        <f>COUNTIF('MARK LIST'!$L$139:$L$188,"&gt;0")</f>
        <v>45</v>
      </c>
      <c r="DT39" s="122">
        <f>COUNTIF('MARK LIST'!$L$139:$L$188,"&gt;=33")</f>
        <v>35</v>
      </c>
      <c r="DU39" s="122">
        <f>COUNTIF('MARK LIST'!$J$139:$J$188,"&gt;=33")</f>
        <v>20</v>
      </c>
      <c r="DV39" s="128">
        <f t="shared" si="13"/>
        <v>77.777777777777786</v>
      </c>
      <c r="DW39" s="124"/>
      <c r="DX39" s="122">
        <f>COUNTIF('MARK LIST'!$CV$139:$CV$188,ANALYSIS!DX35)</f>
        <v>10</v>
      </c>
      <c r="DY39" s="555">
        <f>COUNTIF('MARK LIST'!$CV$139:$CV$188,ANALYSIS!DY35)</f>
        <v>5</v>
      </c>
      <c r="DZ39" s="555">
        <f>COUNTIF('MARK LIST'!$CV$139:$CV$188,ANALYSIS!DZ35)</f>
        <v>5</v>
      </c>
      <c r="EA39" s="555">
        <f>COUNTIF('MARK LIST'!$CV$139:$CV$188,ANALYSIS!EA35)</f>
        <v>5</v>
      </c>
      <c r="EB39" s="555">
        <f>COUNTIF('MARK LIST'!$CV$139:$CV$188,ANALYSIS!EB35)</f>
        <v>5</v>
      </c>
      <c r="EC39" s="555">
        <f>COUNTIF('MARK LIST'!$CV$139:$CV$188,ANALYSIS!EC35)</f>
        <v>5</v>
      </c>
      <c r="ED39" s="555">
        <f>COUNTIF('MARK LIST'!$CV$139:$CV$188,ANALYSIS!ED35)</f>
        <v>5</v>
      </c>
      <c r="EE39" s="555">
        <f>COUNTIF('MARK LIST'!$CV$139:$CV$188,ANALYSIS!EE35)</f>
        <v>4</v>
      </c>
      <c r="EF39" s="555">
        <f>COUNTIF('MARK LIST'!$CV$139:$CV$188,ANALYSIS!EF35)</f>
        <v>6</v>
      </c>
      <c r="EG39" s="127">
        <f>SUM('MARK LIST'!EB139:EB188)/ANALYSIS!EM39</f>
        <v>0</v>
      </c>
      <c r="EH39" s="122">
        <f>COUNTIF('MARK LIST'!$L$139:$L$188,"&gt;=90")</f>
        <v>5</v>
      </c>
      <c r="EI39" s="122">
        <f>COUNTIF('MARK LIST'!$L$139:$L$188,"&gt;=75")</f>
        <v>15</v>
      </c>
      <c r="EJ39" s="122">
        <f>COUNTIF('MARK LIST'!$L$139:$L$188,"&gt;=60")</f>
        <v>25</v>
      </c>
      <c r="EK39" s="122">
        <f>COUNTIF('MARK LIST'!$L$139:$L$188,"&gt;=34")</f>
        <v>35</v>
      </c>
      <c r="EL39" s="122">
        <f t="shared" si="14"/>
        <v>10</v>
      </c>
      <c r="EM39" s="122">
        <f>COUNTIF('MARK LIST'!$L$139:$L$188,"&gt;0")</f>
        <v>45</v>
      </c>
      <c r="EN39" s="122">
        <f>COUNTIF('MARK LIST'!$L$139:$L$188,"&gt;=33")</f>
        <v>35</v>
      </c>
      <c r="EO39" s="122">
        <f>COUNTIF('MARK LIST'!$J$139:$J$188,"&gt;=33")</f>
        <v>20</v>
      </c>
      <c r="EP39" s="128">
        <f t="shared" si="15"/>
        <v>77.777777777777786</v>
      </c>
      <c r="EQ39" s="862"/>
    </row>
    <row r="40" spans="1:147" ht="30" customHeight="1">
      <c r="A40" s="873"/>
      <c r="B40" s="873"/>
      <c r="C40" s="873"/>
      <c r="D40" s="873"/>
      <c r="E40" s="873"/>
      <c r="F40" s="101" t="str">
        <f>F18</f>
        <v>MATHS</v>
      </c>
      <c r="G40" s="115">
        <f>COUNTA('STUDENT PROFILE'!$C$7:$C$56)</f>
        <v>50</v>
      </c>
      <c r="H40" s="555">
        <f>COUNTIF('MARK LIST'!$M$203:$M$252,ANALYSIS!H35)</f>
        <v>0</v>
      </c>
      <c r="I40" s="555">
        <f>COUNTIF('MARK LIST'!$M$203:$M$252,ANALYSIS!I35)</f>
        <v>0</v>
      </c>
      <c r="J40" s="555">
        <f>COUNTIF('MARK LIST'!$M$203:$M$252,ANALYSIS!J35)</f>
        <v>5</v>
      </c>
      <c r="K40" s="555">
        <f>COUNTIF('MARK LIST'!$M$203:$M$252,ANALYSIS!K35)</f>
        <v>10</v>
      </c>
      <c r="L40" s="555">
        <f>COUNTIF('MARK LIST'!$M$203:$M$252,ANALYSIS!L35)</f>
        <v>5</v>
      </c>
      <c r="M40" s="555">
        <f>COUNTIF('MARK LIST'!$M$203:$M$252,ANALYSIS!M35)</f>
        <v>5</v>
      </c>
      <c r="N40" s="555">
        <f>COUNTIF('MARK LIST'!$M$203:$M$252,ANALYSIS!N35)</f>
        <v>5</v>
      </c>
      <c r="O40" s="555">
        <f>COUNTIF('MARK LIST'!$M$203:$M$252,ANALYSIS!O35)</f>
        <v>10</v>
      </c>
      <c r="P40" s="555">
        <f>COUNTIF('MARK LIST'!$M$203:$M$252,ANALYSIS!P35)</f>
        <v>5</v>
      </c>
      <c r="Q40" s="132">
        <f>SUM('MARK LIST'!L203:L252)/ANALYSIS!W40</f>
        <v>47</v>
      </c>
      <c r="R40" s="122">
        <f>COUNTIF('MARK LIST'!$L$203:$L$252,"&gt;=90")</f>
        <v>0</v>
      </c>
      <c r="S40" s="122">
        <f>COUNTIF('MARK LIST'!$L$203:$L$252,"&gt;=75")-R40</f>
        <v>5</v>
      </c>
      <c r="T40" s="122">
        <f>COUNTIF('MARK LIST'!$L$203:$L$252,"&gt;=60")-S40-R40</f>
        <v>10</v>
      </c>
      <c r="U40" s="122">
        <f>COUNTIF('MARK LIST'!$L$203:$L$252,"&gt;=34")-T40-S40-R40</f>
        <v>15</v>
      </c>
      <c r="V40" s="122">
        <f t="shared" si="2"/>
        <v>15</v>
      </c>
      <c r="W40" s="122">
        <f>COUNTIF('MARK LIST'!$L$203:$L$252,"&gt;0")</f>
        <v>45</v>
      </c>
      <c r="X40" s="122">
        <f>COUNTIF('MARK LIST'!$L$203:$L$252,"&gt;=33")</f>
        <v>30</v>
      </c>
      <c r="Y40" s="122">
        <f>COUNTIF('MARK LIST'!$J$203:$J$252,"AB")</f>
        <v>5</v>
      </c>
      <c r="Z40" s="128">
        <f t="shared" si="3"/>
        <v>66.666666666666657</v>
      </c>
      <c r="AA40" s="872"/>
      <c r="AB40" s="122">
        <f>COUNTIF('MARK LIST'!$AA$203:$AA$252,ANALYSIS!AB35)</f>
        <v>5</v>
      </c>
      <c r="AC40" s="555">
        <f>COUNTIF('MARK LIST'!$AA$203:$AA$252,ANALYSIS!AC35)</f>
        <v>5</v>
      </c>
      <c r="AD40" s="555">
        <f>COUNTIF('MARK LIST'!$AA$203:$AA$252,ANALYSIS!AD35)</f>
        <v>5</v>
      </c>
      <c r="AE40" s="555">
        <f>COUNTIF('MARK LIST'!$AA$203:$AA$252,ANALYSIS!AE35)</f>
        <v>5</v>
      </c>
      <c r="AF40" s="555">
        <f>COUNTIF('MARK LIST'!$AA$203:$AA$252,ANALYSIS!AF35)</f>
        <v>5</v>
      </c>
      <c r="AG40" s="555">
        <f>COUNTIF('MARK LIST'!$AA$203:$AA$252,ANALYSIS!AG35)</f>
        <v>5</v>
      </c>
      <c r="AH40" s="555">
        <f>COUNTIF('MARK LIST'!$AA$203:$AA$252,ANALYSIS!AH35)</f>
        <v>5</v>
      </c>
      <c r="AI40" s="555">
        <f>COUNTIF('MARK LIST'!$AA$203:$AA$252,ANALYSIS!AI35)</f>
        <v>5</v>
      </c>
      <c r="AJ40" s="555">
        <f>COUNTIF('MARK LIST'!$AA$203:$AA$252,ANALYSIS!AJ35)</f>
        <v>5</v>
      </c>
      <c r="AK40" s="127">
        <f>SUM('MARK LIST'!Z203:Z252)/ANALYSIS!AQ40</f>
        <v>58.977777777777774</v>
      </c>
      <c r="AL40" s="122">
        <f>COUNTIF('MARK LIST'!$L$203:$L$252,"&gt;=90")</f>
        <v>0</v>
      </c>
      <c r="AM40" s="122">
        <f>COUNTIF('MARK LIST'!$L$203:$L$252,"&gt;=75")</f>
        <v>5</v>
      </c>
      <c r="AN40" s="122">
        <f>COUNTIF('MARK LIST'!$L$203:$L$252,"&gt;=60")</f>
        <v>15</v>
      </c>
      <c r="AO40" s="122">
        <f>COUNTIF('MARK LIST'!$L$203:$L$252,"&gt;=34")</f>
        <v>30</v>
      </c>
      <c r="AP40" s="122">
        <f t="shared" si="4"/>
        <v>10</v>
      </c>
      <c r="AQ40" s="122">
        <f>COUNTIF('MARK LIST'!$L$203:$L$252,"&gt;0")</f>
        <v>45</v>
      </c>
      <c r="AR40" s="122">
        <f>COUNTIF('MARK LIST'!$L$203:$L$252,"&gt;=33")</f>
        <v>30</v>
      </c>
      <c r="AS40" s="122">
        <f>COUNTIF('MARK LIST'!$J$203:$J$252,"&gt;=33")</f>
        <v>20</v>
      </c>
      <c r="AT40" s="128">
        <f t="shared" si="5"/>
        <v>66.666666666666657</v>
      </c>
      <c r="AU40" s="862"/>
      <c r="AV40" s="122">
        <f>COUNTIF('MARK LIST'!$AJ$203:$AJ$252,ANALYSIS!AV35)</f>
        <v>5</v>
      </c>
      <c r="AW40" s="555">
        <f>COUNTIF('MARK LIST'!$AJ$203:$AJ$252,ANALYSIS!AW35)</f>
        <v>5</v>
      </c>
      <c r="AX40" s="555">
        <f>COUNTIF('MARK LIST'!$AJ$203:$AJ$252,ANALYSIS!AX35)</f>
        <v>5</v>
      </c>
      <c r="AY40" s="555">
        <f>COUNTIF('MARK LIST'!$AJ$203:$AJ$252,ANALYSIS!AY35)</f>
        <v>5</v>
      </c>
      <c r="AZ40" s="555">
        <f>COUNTIF('MARK LIST'!$AJ$203:$AJ$252,ANALYSIS!AZ35)</f>
        <v>5</v>
      </c>
      <c r="BA40" s="555">
        <f>COUNTIF('MARK LIST'!$AJ$203:$AJ$252,ANALYSIS!BA35)</f>
        <v>5</v>
      </c>
      <c r="BB40" s="555">
        <f>COUNTIF('MARK LIST'!$AJ$203:$AJ$252,ANALYSIS!BB35)</f>
        <v>5</v>
      </c>
      <c r="BC40" s="555">
        <f>COUNTIF('MARK LIST'!$AJ$203:$AJ$252,ANALYSIS!BC35)</f>
        <v>5</v>
      </c>
      <c r="BD40" s="555">
        <f>COUNTIF('MARK LIST'!$AJ$203:$AJ$252,ANALYSIS!BD35)</f>
        <v>10</v>
      </c>
      <c r="BE40" s="132">
        <f>SUM('MARK LIST'!AI203:AI252)/ANALYSIS!BK40</f>
        <v>55.7</v>
      </c>
      <c r="BF40" s="122">
        <f>COUNTIF('MARK LIST'!$AI$203:$AI$252,"&gt;=90")</f>
        <v>10</v>
      </c>
      <c r="BG40" s="122">
        <f>COUNTIF('MARK LIST'!$AI$203:$AI$252,"&gt;=75")-BF40</f>
        <v>5</v>
      </c>
      <c r="BH40" s="122">
        <f>COUNTIF('MARK LIST'!$AI$203:$AI$252,"&gt;=60")-BG40-BF40</f>
        <v>10</v>
      </c>
      <c r="BI40" s="122">
        <f>COUNTIF('MARK LIST'!$AI$203:$AI$252,"&gt;=34")-BF40-BG40-BH40</f>
        <v>10</v>
      </c>
      <c r="BJ40" s="122">
        <f t="shared" si="6"/>
        <v>15</v>
      </c>
      <c r="BK40" s="122">
        <f>COUNTIF('MARK LIST'!$AI$203:$AI$252,"&gt;0")</f>
        <v>50</v>
      </c>
      <c r="BL40" s="122">
        <f>COUNTIF('MARK LIST'!$AI$203:$AI$252,"&gt;=33")</f>
        <v>35</v>
      </c>
      <c r="BM40" s="122">
        <f>COUNTIF('MARK LIST'!$AG$203:$AG$252,"AB")</f>
        <v>0</v>
      </c>
      <c r="BN40" s="128">
        <f t="shared" si="7"/>
        <v>70</v>
      </c>
      <c r="BO40" s="862"/>
      <c r="BP40" s="122">
        <f>COUNTIF('MARK LIST'!$BC$203:$BC$252,ANALYSIS!BP35)</f>
        <v>5</v>
      </c>
      <c r="BQ40" s="555">
        <f>COUNTIF('MARK LIST'!$BC$203:$BC$252,ANALYSIS!BQ35)</f>
        <v>5</v>
      </c>
      <c r="BR40" s="555">
        <f>COUNTIF('MARK LIST'!$BC$203:$BC$252,ANALYSIS!BR35)</f>
        <v>5</v>
      </c>
      <c r="BS40" s="555">
        <f>COUNTIF('MARK LIST'!$BC$203:$BC$252,ANALYSIS!BS35)</f>
        <v>5</v>
      </c>
      <c r="BT40" s="555">
        <f>COUNTIF('MARK LIST'!$BC$203:$BC$252,ANALYSIS!BT35)</f>
        <v>5</v>
      </c>
      <c r="BU40" s="555">
        <f>COUNTIF('MARK LIST'!$BC$203:$BC$252,ANALYSIS!BU35)</f>
        <v>5</v>
      </c>
      <c r="BV40" s="555">
        <f>COUNTIF('MARK LIST'!$BC$203:$BC$252,ANALYSIS!BV35)</f>
        <v>5</v>
      </c>
      <c r="BW40" s="555">
        <f>COUNTIF('MARK LIST'!$BC$203:$BC$252,ANALYSIS!BW35)</f>
        <v>5</v>
      </c>
      <c r="BX40" s="555">
        <f>COUNTIF('MARK LIST'!$BC$203:$BC$252,ANALYSIS!BX35)</f>
        <v>10</v>
      </c>
      <c r="BY40" s="127">
        <f>SUM('MARK LIST'!BT203:BT252)/ANALYSIS!CE40</f>
        <v>28.333333333333332</v>
      </c>
      <c r="BZ40" s="122">
        <f>COUNTIF('MARK LIST'!$L$203:$L$252,"&gt;=90")</f>
        <v>0</v>
      </c>
      <c r="CA40" s="122">
        <f>COUNTIF('MARK LIST'!$L$203:$L$252,"&gt;=75")</f>
        <v>5</v>
      </c>
      <c r="CB40" s="122">
        <f>COUNTIF('MARK LIST'!$L$203:$L$252,"&gt;=60")</f>
        <v>15</v>
      </c>
      <c r="CC40" s="122">
        <f>COUNTIF('MARK LIST'!$L$203:$L$252,"&gt;=34")</f>
        <v>30</v>
      </c>
      <c r="CD40" s="122">
        <f t="shared" si="8"/>
        <v>15</v>
      </c>
      <c r="CE40" s="122">
        <f>COUNTIF('MARK LIST'!$L$203:$L$252,"&gt;0")</f>
        <v>45</v>
      </c>
      <c r="CF40" s="122">
        <f>COUNTIF('MARK LIST'!$L$203:$L$252,"&gt;=33")</f>
        <v>30</v>
      </c>
      <c r="CG40" s="122">
        <f>COUNTIF('MARK LIST'!$J$203:$J$252,"&gt;=33")</f>
        <v>20</v>
      </c>
      <c r="CH40" s="128">
        <f t="shared" si="9"/>
        <v>66.666666666666657</v>
      </c>
      <c r="CI40" s="862"/>
      <c r="CJ40" s="122">
        <f>COUNTIF('MARK LIST'!$BQ$203:$BQ$252,ANALYSIS!CJ35)</f>
        <v>5</v>
      </c>
      <c r="CK40" s="555">
        <f>COUNTIF('MARK LIST'!$BQ$203:$BQ$252,ANALYSIS!CK35)</f>
        <v>5</v>
      </c>
      <c r="CL40" s="555">
        <f>COUNTIF('MARK LIST'!$BQ$203:$BQ$252,ANALYSIS!CL35)</f>
        <v>5</v>
      </c>
      <c r="CM40" s="555">
        <f>COUNTIF('MARK LIST'!$BQ$203:$BQ$252,ANALYSIS!CM35)</f>
        <v>5</v>
      </c>
      <c r="CN40" s="555">
        <f>COUNTIF('MARK LIST'!$BQ$203:$BQ$252,ANALYSIS!CN35)</f>
        <v>5</v>
      </c>
      <c r="CO40" s="555">
        <f>COUNTIF('MARK LIST'!$BQ$203:$BQ$252,ANALYSIS!CO35)</f>
        <v>5</v>
      </c>
      <c r="CP40" s="555">
        <f>COUNTIF('MARK LIST'!$BQ$203:$BQ$252,ANALYSIS!CP35)</f>
        <v>5</v>
      </c>
      <c r="CQ40" s="555">
        <f>COUNTIF('MARK LIST'!$BQ$203:$BQ$252,ANALYSIS!CQ35)</f>
        <v>5</v>
      </c>
      <c r="CR40" s="555">
        <f>COUNTIF('MARK LIST'!$BQ$203:$BQ$252,ANALYSIS!CR35)</f>
        <v>10</v>
      </c>
      <c r="CS40" s="127">
        <f>SUM('MARK LIST'!CN203:CN252)/ANALYSIS!CY40</f>
        <v>29.422222222222221</v>
      </c>
      <c r="CT40" s="122">
        <f>COUNTIF('MARK LIST'!$L$203:$L$252,"&gt;=90")</f>
        <v>0</v>
      </c>
      <c r="CU40" s="122">
        <f>COUNTIF('MARK LIST'!$L$203:$L$252,"&gt;=75")</f>
        <v>5</v>
      </c>
      <c r="CV40" s="122">
        <f>COUNTIF('MARK LIST'!$L$203:$L$252,"&gt;=60")</f>
        <v>15</v>
      </c>
      <c r="CW40" s="122">
        <f>COUNTIF('MARK LIST'!$L$203:$L$252,"&gt;=34")</f>
        <v>30</v>
      </c>
      <c r="CX40" s="122">
        <f t="shared" si="10"/>
        <v>15</v>
      </c>
      <c r="CY40" s="122">
        <f>COUNTIF('MARK LIST'!$L$203:$L$252,"&gt;0")</f>
        <v>45</v>
      </c>
      <c r="CZ40" s="122">
        <f>COUNTIF('MARK LIST'!$L$203:$L$252,"&gt;=33")</f>
        <v>30</v>
      </c>
      <c r="DA40" s="122">
        <f>COUNTIF('MARK LIST'!$J$203:$J$252,"&gt;=33")</f>
        <v>20</v>
      </c>
      <c r="DB40" s="128">
        <f t="shared" si="11"/>
        <v>66.666666666666657</v>
      </c>
      <c r="DC40" s="862"/>
      <c r="DD40" s="550">
        <f>COUNTIF('MARK LIST'!$BZ$203:$BZ$252,ANALYSIS!DD35)</f>
        <v>5</v>
      </c>
      <c r="DE40" s="555">
        <f>COUNTIF('MARK LIST'!$BZ$203:$BZ$252,ANALYSIS!DE35)</f>
        <v>5</v>
      </c>
      <c r="DF40" s="555">
        <f>COUNTIF('MARK LIST'!$BZ$203:$BZ$252,ANALYSIS!DF35)</f>
        <v>5</v>
      </c>
      <c r="DG40" s="555">
        <f>COUNTIF('MARK LIST'!$BZ$203:$BZ$252,ANALYSIS!DG35)</f>
        <v>5</v>
      </c>
      <c r="DH40" s="555">
        <f>COUNTIF('MARK LIST'!$BZ$203:$BZ$252,ANALYSIS!DH35)</f>
        <v>5</v>
      </c>
      <c r="DI40" s="555">
        <f>COUNTIF('MARK LIST'!$BZ$203:$BZ$252,ANALYSIS!DI35)</f>
        <v>5</v>
      </c>
      <c r="DJ40" s="555">
        <f>COUNTIF('MARK LIST'!$BZ$203:$BZ$252,ANALYSIS!DJ35)</f>
        <v>5</v>
      </c>
      <c r="DK40" s="555">
        <f>COUNTIF('MARK LIST'!$BZ$203:$BZ$252,ANALYSIS!DK35)</f>
        <v>5</v>
      </c>
      <c r="DL40" s="555">
        <f>COUNTIF('MARK LIST'!$BZ$203:$BZ$252,ANALYSIS!DL35)</f>
        <v>10</v>
      </c>
      <c r="DM40" s="127">
        <f>SUM('MARK LIST'!DH203:DH252)/ANALYSIS!DS40</f>
        <v>0</v>
      </c>
      <c r="DN40" s="122">
        <f>COUNTIF('MARK LIST'!$L$203:$L$252,"&gt;=90")</f>
        <v>0</v>
      </c>
      <c r="DO40" s="122">
        <f>COUNTIF('MARK LIST'!$L$203:$L$252,"&gt;=75")</f>
        <v>5</v>
      </c>
      <c r="DP40" s="122">
        <f>COUNTIF('MARK LIST'!$L$203:$L$252,"&gt;=60")</f>
        <v>15</v>
      </c>
      <c r="DQ40" s="122">
        <f>COUNTIF('MARK LIST'!$L$203:$L$252,"&gt;=34")</f>
        <v>30</v>
      </c>
      <c r="DR40" s="122">
        <f t="shared" si="12"/>
        <v>15</v>
      </c>
      <c r="DS40" s="122">
        <f>COUNTIF('MARK LIST'!$L$203:$L$252,"&gt;0")</f>
        <v>45</v>
      </c>
      <c r="DT40" s="122">
        <f>COUNTIF('MARK LIST'!$L$203:$L$252,"&gt;=33")</f>
        <v>30</v>
      </c>
      <c r="DU40" s="122">
        <f>COUNTIF('MARK LIST'!$J$203:$J$252,"&gt;=33")</f>
        <v>20</v>
      </c>
      <c r="DV40" s="128">
        <f t="shared" si="13"/>
        <v>66.666666666666657</v>
      </c>
      <c r="DW40" s="124"/>
      <c r="DX40" s="122">
        <f>COUNTIF('MARK LIST'!$CV$203:$CV$252,ANALYSIS!DX35)</f>
        <v>5</v>
      </c>
      <c r="DY40" s="555">
        <f>COUNTIF('MARK LIST'!$CV$203:$CV$252,ANALYSIS!DY35)</f>
        <v>5</v>
      </c>
      <c r="DZ40" s="555">
        <f>COUNTIF('MARK LIST'!$CV$203:$CV$252,ANALYSIS!DZ35)</f>
        <v>5</v>
      </c>
      <c r="EA40" s="555">
        <f>COUNTIF('MARK LIST'!$CV$203:$CV$252,ANALYSIS!EA35)</f>
        <v>5</v>
      </c>
      <c r="EB40" s="555">
        <f>COUNTIF('MARK LIST'!$CV$203:$CV$252,ANALYSIS!EB35)</f>
        <v>5</v>
      </c>
      <c r="EC40" s="555">
        <f>COUNTIF('MARK LIST'!$CV$203:$CV$252,ANALYSIS!EC35)</f>
        <v>5</v>
      </c>
      <c r="ED40" s="555">
        <f>COUNTIF('MARK LIST'!$CV$203:$CV$252,ANALYSIS!ED35)</f>
        <v>5</v>
      </c>
      <c r="EE40" s="555">
        <f>COUNTIF('MARK LIST'!$CV$203:$CV$252,ANALYSIS!EE35)</f>
        <v>5</v>
      </c>
      <c r="EF40" s="555">
        <f>COUNTIF('MARK LIST'!$CV$203:$CV$252,ANALYSIS!EF35)</f>
        <v>10</v>
      </c>
      <c r="EG40" s="127">
        <f>SUM('MARK LIST'!EB203:EB252)/ANALYSIS!EM40</f>
        <v>0</v>
      </c>
      <c r="EH40" s="122">
        <f>COUNTIF('MARK LIST'!$L$203:$L$252,"&gt;=90")</f>
        <v>0</v>
      </c>
      <c r="EI40" s="122">
        <f>COUNTIF('MARK LIST'!$L$203:$L$252,"&gt;=75")</f>
        <v>5</v>
      </c>
      <c r="EJ40" s="122">
        <f>COUNTIF('MARK LIST'!$L$203:$L$252,"&gt;=60")</f>
        <v>15</v>
      </c>
      <c r="EK40" s="122">
        <f>COUNTIF('MARK LIST'!$L$203:$L$252,"&gt;=34")</f>
        <v>30</v>
      </c>
      <c r="EL40" s="122">
        <f t="shared" si="14"/>
        <v>15</v>
      </c>
      <c r="EM40" s="122">
        <f>COUNTIF('MARK LIST'!$L$203:$L$252,"&gt;0")</f>
        <v>45</v>
      </c>
      <c r="EN40" s="122">
        <f>COUNTIF('MARK LIST'!$L$203:$L$252,"&gt;=33")</f>
        <v>30</v>
      </c>
      <c r="EO40" s="122">
        <f>COUNTIF('MARK LIST'!$J$203:$J$252,"&gt;=33")</f>
        <v>20</v>
      </c>
      <c r="EP40" s="128">
        <f t="shared" si="15"/>
        <v>66.666666666666657</v>
      </c>
      <c r="EQ40" s="862"/>
    </row>
    <row r="41" spans="1:147" ht="30" customHeight="1">
      <c r="A41" s="873"/>
      <c r="B41" s="873"/>
      <c r="C41" s="873"/>
      <c r="D41" s="873"/>
      <c r="E41" s="873"/>
      <c r="F41" s="101" t="str">
        <f>F22</f>
        <v>SCIENCE</v>
      </c>
      <c r="G41" s="115">
        <f>COUNTA('STUDENT PROFILE'!$C$7:$C$56)</f>
        <v>50</v>
      </c>
      <c r="H41" s="555">
        <f>COUNTIF('MARK LIST'!$M$267:$M$316,ANALYSIS!H35)</f>
        <v>5</v>
      </c>
      <c r="I41" s="555">
        <f>COUNTIF('MARK LIST'!$M$267:$M$316,ANALYSIS!I35)</f>
        <v>5</v>
      </c>
      <c r="J41" s="555">
        <f>COUNTIF('MARK LIST'!$M$267:$M$316,ANALYSIS!J35)</f>
        <v>5</v>
      </c>
      <c r="K41" s="555">
        <f>COUNTIF('MARK LIST'!$M$267:$M$316,ANALYSIS!K35)</f>
        <v>5</v>
      </c>
      <c r="L41" s="555">
        <f>COUNTIF('MARK LIST'!$M$267:$M$316,ANALYSIS!L35)</f>
        <v>5</v>
      </c>
      <c r="M41" s="555">
        <f>COUNTIF('MARK LIST'!$M$267:$M$316,ANALYSIS!M35)</f>
        <v>5</v>
      </c>
      <c r="N41" s="555">
        <f>COUNTIF('MARK LIST'!$M$267:$M$316,ANALYSIS!N35)</f>
        <v>5</v>
      </c>
      <c r="O41" s="555">
        <f>COUNTIF('MARK LIST'!$M$267:$M$316,ANALYSIS!O35)</f>
        <v>5</v>
      </c>
      <c r="P41" s="555">
        <f>COUNTIF('MARK LIST'!$M$267:$M$316,ANALYSIS!P35)</f>
        <v>5</v>
      </c>
      <c r="Q41" s="132">
        <f>SUM('MARK LIST'!L267:L316)/ANALYSIS!W41</f>
        <v>58.977777777777774</v>
      </c>
      <c r="R41" s="122">
        <f>COUNTIF('MARK LIST'!$L$267:$L$316,"&gt;=90")</f>
        <v>5</v>
      </c>
      <c r="S41" s="122">
        <f>COUNTIF('MARK LIST'!$L$267:$L$316,"&gt;=75")-R41</f>
        <v>10</v>
      </c>
      <c r="T41" s="122">
        <f>COUNTIF('MARK LIST'!$L$267:$L$316,"&gt;=60")-S41-R41</f>
        <v>10</v>
      </c>
      <c r="U41" s="122">
        <f>COUNTIF('MARK LIST'!$L$267:$L$316,"&gt;=34")-T41-S41-R41</f>
        <v>10</v>
      </c>
      <c r="V41" s="122">
        <f t="shared" si="2"/>
        <v>10</v>
      </c>
      <c r="W41" s="122">
        <f>COUNTIF('MARK LIST'!$L$267:$L$316,"&gt;0")</f>
        <v>45</v>
      </c>
      <c r="X41" s="122">
        <f>COUNTIF('MARK LIST'!$L$267:$L$316,"&gt;=33")</f>
        <v>35</v>
      </c>
      <c r="Y41" s="122">
        <f>COUNTIF('MARK LIST'!$J$267:$J$316,"AB")</f>
        <v>5</v>
      </c>
      <c r="Z41" s="128">
        <f t="shared" si="3"/>
        <v>77.777777777777786</v>
      </c>
      <c r="AA41" s="872"/>
      <c r="AB41" s="122">
        <f>COUNTIF('MARK LIST'!$AA$267:$AA$316,ANALYSIS!AB35)</f>
        <v>5</v>
      </c>
      <c r="AC41" s="555">
        <f>COUNTIF('MARK LIST'!$AA$267:$AA$316,ANALYSIS!AC35)</f>
        <v>5</v>
      </c>
      <c r="AD41" s="555">
        <f>COUNTIF('MARK LIST'!$AA$267:$AA$316,ANALYSIS!AD35)</f>
        <v>5</v>
      </c>
      <c r="AE41" s="555">
        <f>COUNTIF('MARK LIST'!$AA$267:$AA$316,ANALYSIS!AE35)</f>
        <v>5</v>
      </c>
      <c r="AF41" s="555">
        <f>COUNTIF('MARK LIST'!$AA$267:$AA$316,ANALYSIS!AF35)</f>
        <v>5</v>
      </c>
      <c r="AG41" s="555">
        <f>COUNTIF('MARK LIST'!$AA$267:$AA$316,ANALYSIS!AG35)</f>
        <v>5</v>
      </c>
      <c r="AH41" s="555">
        <f>COUNTIF('MARK LIST'!$AA$267:$AA$316,ANALYSIS!AH35)</f>
        <v>5</v>
      </c>
      <c r="AI41" s="555">
        <f>COUNTIF('MARK LIST'!$AA$267:$AA$316,ANALYSIS!AI35)</f>
        <v>5</v>
      </c>
      <c r="AJ41" s="555">
        <f>COUNTIF('MARK LIST'!$AA$267:$AA$316,ANALYSIS!AJ35)</f>
        <v>5</v>
      </c>
      <c r="AK41" s="127">
        <f>SUM('MARK LIST'!Z78:Z127)/ANALYSIS!AQ41</f>
        <v>52.422222222222224</v>
      </c>
      <c r="AL41" s="122">
        <f>COUNTIF('MARK LIST'!$L$267:$L$316,"&gt;=90")</f>
        <v>5</v>
      </c>
      <c r="AM41" s="122">
        <f>COUNTIF('MARK LIST'!$L$267:$L$316,"&gt;=75")</f>
        <v>15</v>
      </c>
      <c r="AN41" s="122">
        <f>COUNTIF('MARK LIST'!$L$267:$L$316,"&gt;=60")</f>
        <v>25</v>
      </c>
      <c r="AO41" s="122">
        <f>COUNTIF('MARK LIST'!$L$267:$L$316,"&gt;=34")</f>
        <v>35</v>
      </c>
      <c r="AP41" s="122">
        <f t="shared" si="4"/>
        <v>10</v>
      </c>
      <c r="AQ41" s="122">
        <f>COUNTIF('MARK LIST'!$L$267:$L$316,"&gt;0")</f>
        <v>45</v>
      </c>
      <c r="AR41" s="122">
        <f>COUNTIF('MARK LIST'!$L$267:$L$316,"&gt;=33")</f>
        <v>35</v>
      </c>
      <c r="AS41" s="122">
        <f>COUNTIF('MARK LIST'!$J$267:$J$316,"&gt;=33")</f>
        <v>20</v>
      </c>
      <c r="AT41" s="128">
        <f t="shared" si="5"/>
        <v>77.777777777777786</v>
      </c>
      <c r="AU41" s="862"/>
      <c r="AV41" s="122">
        <f>COUNTIF('MARK LIST'!$AJ$267:$AJ$316,ANALYSIS!AV35)</f>
        <v>5</v>
      </c>
      <c r="AW41" s="555">
        <f>COUNTIF('MARK LIST'!$AJ$267:$AJ$316,ANALYSIS!AW35)</f>
        <v>5</v>
      </c>
      <c r="AX41" s="555">
        <f>COUNTIF('MARK LIST'!$AJ$267:$AJ$316,ANALYSIS!AX35)</f>
        <v>5</v>
      </c>
      <c r="AY41" s="555">
        <f>COUNTIF('MARK LIST'!$AJ$267:$AJ$316,ANALYSIS!AY35)</f>
        <v>5</v>
      </c>
      <c r="AZ41" s="555">
        <f>COUNTIF('MARK LIST'!$AJ$267:$AJ$316,ANALYSIS!AZ35)</f>
        <v>5</v>
      </c>
      <c r="BA41" s="555">
        <f>COUNTIF('MARK LIST'!$AJ$267:$AJ$316,ANALYSIS!BA35)</f>
        <v>5</v>
      </c>
      <c r="BB41" s="555">
        <f>COUNTIF('MARK LIST'!$AJ$267:$AJ$316,ANALYSIS!BB35)</f>
        <v>5</v>
      </c>
      <c r="BC41" s="555">
        <f>COUNTIF('MARK LIST'!$AJ$267:$AJ$316,ANALYSIS!BC35)</f>
        <v>5</v>
      </c>
      <c r="BD41" s="555">
        <f>COUNTIF('MARK LIST'!$AJ$267:$AJ$316,ANALYSIS!BD35)</f>
        <v>10</v>
      </c>
      <c r="BE41" s="132">
        <f>SUM('MARK LIST'!AI267:AI316)/ANALYSIS!BK41</f>
        <v>55.7</v>
      </c>
      <c r="BF41" s="122">
        <f>COUNTIF('MARK LIST'!$AI$267:$AI$316,"&gt;=90")</f>
        <v>10</v>
      </c>
      <c r="BG41" s="122">
        <f>COUNTIF('MARK LIST'!$AI$267:$AI$316,"&gt;=75")-BF41</f>
        <v>5</v>
      </c>
      <c r="BH41" s="122">
        <f>COUNTIF('MARK LIST'!$AI$267:$AI$316,"&gt;=60")-BF41-BG41</f>
        <v>10</v>
      </c>
      <c r="BI41" s="122">
        <f>COUNTIF('MARK LIST'!$AI$267:$AI$316,"&gt;=34")-BF41-BG41-BH41</f>
        <v>10</v>
      </c>
      <c r="BJ41" s="122">
        <f t="shared" si="6"/>
        <v>15</v>
      </c>
      <c r="BK41" s="122">
        <f>COUNTIF('MARK LIST'!$AI$267:$AI$316,"&gt;0")</f>
        <v>50</v>
      </c>
      <c r="BL41" s="122">
        <f>COUNTIF('MARK LIST'!$AI$267:$AI$316,"&gt;=33")</f>
        <v>35</v>
      </c>
      <c r="BM41" s="122">
        <f>COUNTIF('MARK LIST'!$AI$267:$AI$316,"AB")</f>
        <v>0</v>
      </c>
      <c r="BN41" s="128">
        <f t="shared" si="7"/>
        <v>70</v>
      </c>
      <c r="BO41" s="862"/>
      <c r="BP41" s="122">
        <f>COUNTIF('MARK LIST'!$BC$267:$BC$316,ANALYSIS!BP35)</f>
        <v>5</v>
      </c>
      <c r="BQ41" s="555">
        <f>COUNTIF('MARK LIST'!$BC$267:$BC$316,ANALYSIS!BQ35)</f>
        <v>5</v>
      </c>
      <c r="BR41" s="555">
        <f>COUNTIF('MARK LIST'!$BC$267:$BC$316,ANALYSIS!BR35)</f>
        <v>5</v>
      </c>
      <c r="BS41" s="555">
        <f>COUNTIF('MARK LIST'!$BC$267:$BC$316,ANALYSIS!BS35)</f>
        <v>5</v>
      </c>
      <c r="BT41" s="555">
        <f>COUNTIF('MARK LIST'!$BC$267:$BC$316,ANALYSIS!BT35)</f>
        <v>5</v>
      </c>
      <c r="BU41" s="555">
        <f>COUNTIF('MARK LIST'!$BC$267:$BC$316,ANALYSIS!BU35)</f>
        <v>5</v>
      </c>
      <c r="BV41" s="555">
        <f>COUNTIF('MARK LIST'!$BC$267:$BC$316,ANALYSIS!BV35)</f>
        <v>5</v>
      </c>
      <c r="BW41" s="555">
        <f>COUNTIF('MARK LIST'!$BC$267:$BC$316,ANALYSIS!BW35)</f>
        <v>5</v>
      </c>
      <c r="BX41" s="555">
        <f>COUNTIF('MARK LIST'!$BC$267:$BC$316,ANALYSIS!BX35)</f>
        <v>10</v>
      </c>
      <c r="BY41" s="127">
        <f>SUM('MARK LIST'!BT78:BT127)/ANALYSIS!CE41</f>
        <v>28.2</v>
      </c>
      <c r="BZ41" s="122">
        <f>COUNTIF('MARK LIST'!$L$267:$L$316,"&gt;=90")</f>
        <v>5</v>
      </c>
      <c r="CA41" s="122">
        <f>COUNTIF('MARK LIST'!$L$267:$L$316,"&gt;=75")</f>
        <v>15</v>
      </c>
      <c r="CB41" s="122">
        <f>COUNTIF('MARK LIST'!$L$267:$L$316,"&gt;=60")</f>
        <v>25</v>
      </c>
      <c r="CC41" s="122">
        <f>COUNTIF('MARK LIST'!$L$267:$L$316,"&gt;=34")</f>
        <v>35</v>
      </c>
      <c r="CD41" s="122">
        <f t="shared" si="8"/>
        <v>15</v>
      </c>
      <c r="CE41" s="122">
        <f>COUNTIF('MARK LIST'!$L$267:$L$316,"&gt;0")</f>
        <v>45</v>
      </c>
      <c r="CF41" s="122">
        <f>COUNTIF('MARK LIST'!$L$267:$L$316,"&gt;=33")</f>
        <v>35</v>
      </c>
      <c r="CG41" s="122">
        <f>COUNTIF('MARK LIST'!$J$267:$J$316,"&gt;=33")</f>
        <v>20</v>
      </c>
      <c r="CH41" s="128">
        <f t="shared" si="9"/>
        <v>77.777777777777786</v>
      </c>
      <c r="CI41" s="862"/>
      <c r="CJ41" s="122">
        <f>COUNTIF('MARK LIST'!$BQ$267:$BQ$316,ANALYSIS!CJ35)</f>
        <v>5</v>
      </c>
      <c r="CK41" s="555">
        <f>COUNTIF('MARK LIST'!$BQ$267:$BQ$316,ANALYSIS!CK35)</f>
        <v>5</v>
      </c>
      <c r="CL41" s="555">
        <f>COUNTIF('MARK LIST'!$BQ$267:$BQ$316,ANALYSIS!CL35)</f>
        <v>5</v>
      </c>
      <c r="CM41" s="555">
        <f>COUNTIF('MARK LIST'!$BQ$267:$BQ$316,ANALYSIS!CM35)</f>
        <v>5</v>
      </c>
      <c r="CN41" s="555">
        <f>COUNTIF('MARK LIST'!$BQ$267:$BQ$316,ANALYSIS!CN35)</f>
        <v>5</v>
      </c>
      <c r="CO41" s="555">
        <f>COUNTIF('MARK LIST'!$BQ$267:$BQ$316,ANALYSIS!CO35)</f>
        <v>5</v>
      </c>
      <c r="CP41" s="555">
        <f>COUNTIF('MARK LIST'!$BQ$267:$BQ$316,ANALYSIS!CP35)</f>
        <v>5</v>
      </c>
      <c r="CQ41" s="555">
        <f>COUNTIF('MARK LIST'!$BQ$267:$BQ$316,ANALYSIS!CQ35)</f>
        <v>5</v>
      </c>
      <c r="CR41" s="555">
        <f>COUNTIF('MARK LIST'!$BQ$267:$BQ$316,ANALYSIS!CR35)</f>
        <v>10</v>
      </c>
      <c r="CS41" s="127">
        <f>SUM('MARK LIST'!CN78:CN127)/ANALYSIS!CY41</f>
        <v>27.377777777777776</v>
      </c>
      <c r="CT41" s="122">
        <f>COUNTIF('MARK LIST'!$L$267:$L$316,"&gt;=90")</f>
        <v>5</v>
      </c>
      <c r="CU41" s="122">
        <f>COUNTIF('MARK LIST'!$L$267:$L$316,"&gt;=75")</f>
        <v>15</v>
      </c>
      <c r="CV41" s="122">
        <f>COUNTIF('MARK LIST'!$L$267:$L$316,"&gt;=60")</f>
        <v>25</v>
      </c>
      <c r="CW41" s="122">
        <f>COUNTIF('MARK LIST'!$L$267:$L$316,"&gt;=34")</f>
        <v>35</v>
      </c>
      <c r="CX41" s="122">
        <f t="shared" si="10"/>
        <v>15</v>
      </c>
      <c r="CY41" s="122">
        <f>COUNTIF('MARK LIST'!$L$267:$L$316,"&gt;0")</f>
        <v>45</v>
      </c>
      <c r="CZ41" s="122">
        <f>COUNTIF('MARK LIST'!$L$267:$L$316,"&gt;=33")</f>
        <v>35</v>
      </c>
      <c r="DA41" s="122">
        <f>COUNTIF('MARK LIST'!$J$267:$J$316,"&gt;=33")</f>
        <v>20</v>
      </c>
      <c r="DB41" s="128">
        <f t="shared" si="11"/>
        <v>77.777777777777786</v>
      </c>
      <c r="DC41" s="862"/>
      <c r="DD41" s="550">
        <f>COUNTIF('MARK LIST'!$BZ$267:$BZ$316,ANALYSIS!DD35)</f>
        <v>15</v>
      </c>
      <c r="DE41" s="555">
        <f>COUNTIF('MARK LIST'!$BZ$267:$BZ$316,ANALYSIS!DE35)</f>
        <v>5</v>
      </c>
      <c r="DF41" s="555">
        <f>COUNTIF('MARK LIST'!$BZ$267:$BZ$316,ANALYSIS!DF35)</f>
        <v>5</v>
      </c>
      <c r="DG41" s="555">
        <f>COUNTIF('MARK LIST'!$BZ$267:$BZ$316,ANALYSIS!DG35)</f>
        <v>5</v>
      </c>
      <c r="DH41" s="555">
        <f>COUNTIF('MARK LIST'!$BZ$267:$BZ$316,ANALYSIS!DH35)</f>
        <v>0</v>
      </c>
      <c r="DI41" s="555">
        <f>COUNTIF('MARK LIST'!$BZ$267:$BZ$316,ANALYSIS!DI35)</f>
        <v>5</v>
      </c>
      <c r="DJ41" s="555">
        <f>COUNTIF('MARK LIST'!$BZ$267:$BZ$316,ANALYSIS!DJ35)</f>
        <v>5</v>
      </c>
      <c r="DK41" s="555">
        <f>COUNTIF('MARK LIST'!$BZ$267:$BZ$316,ANALYSIS!DK35)</f>
        <v>10</v>
      </c>
      <c r="DL41" s="555">
        <f>COUNTIF('MARK LIST'!$BZ$267:$BZ$316,ANALYSIS!DL35)</f>
        <v>0</v>
      </c>
      <c r="DM41" s="127">
        <f>SUM('MARK LIST'!DH78:DH127)/ANALYSIS!DS41</f>
        <v>0</v>
      </c>
      <c r="DN41" s="122">
        <f>COUNTIF('MARK LIST'!$L$267:$L$316,"&gt;=90")</f>
        <v>5</v>
      </c>
      <c r="DO41" s="122">
        <f>COUNTIF('MARK LIST'!$L$267:$L$316,"&gt;=75")</f>
        <v>15</v>
      </c>
      <c r="DP41" s="122">
        <f>COUNTIF('MARK LIST'!$L$267:$L$316,"&gt;=60")</f>
        <v>25</v>
      </c>
      <c r="DQ41" s="122">
        <f>COUNTIF('MARK LIST'!$L$267:$L$316,"&gt;=34")</f>
        <v>35</v>
      </c>
      <c r="DR41" s="122">
        <f t="shared" si="12"/>
        <v>10</v>
      </c>
      <c r="DS41" s="122">
        <f>COUNTIF('MARK LIST'!$L$267:$L$316,"&gt;0")</f>
        <v>45</v>
      </c>
      <c r="DT41" s="122">
        <f>COUNTIF('MARK LIST'!$L$267:$L$316,"&gt;=33")</f>
        <v>35</v>
      </c>
      <c r="DU41" s="122">
        <f>COUNTIF('MARK LIST'!$J$267:$J$316,"&gt;=33")</f>
        <v>20</v>
      </c>
      <c r="DV41" s="128">
        <f t="shared" si="13"/>
        <v>77.777777777777786</v>
      </c>
      <c r="DW41" s="124"/>
      <c r="DX41" s="122">
        <f>COUNTIF('MARK LIST'!$CV$267:$CV$316,ANALYSIS!DX35)</f>
        <v>10</v>
      </c>
      <c r="DY41" s="555">
        <f>COUNTIF('MARK LIST'!$CV$267:$CV$316,ANALYSIS!DY35)</f>
        <v>5</v>
      </c>
      <c r="DZ41" s="555">
        <f>COUNTIF('MARK LIST'!$CV$267:$CV$316,ANALYSIS!DZ35)</f>
        <v>5</v>
      </c>
      <c r="EA41" s="555">
        <f>COUNTIF('MARK LIST'!$CV$267:$CV$316,ANALYSIS!EA35)</f>
        <v>5</v>
      </c>
      <c r="EB41" s="555">
        <f>COUNTIF('MARK LIST'!$CV$267:$CV$316,ANALYSIS!EB35)</f>
        <v>5</v>
      </c>
      <c r="EC41" s="555">
        <f>COUNTIF('MARK LIST'!$CV$267:$CV$316,ANALYSIS!EC35)</f>
        <v>5</v>
      </c>
      <c r="ED41" s="555">
        <f>COUNTIF('MARK LIST'!$CV$267:$CV$316,ANALYSIS!ED35)</f>
        <v>5</v>
      </c>
      <c r="EE41" s="555">
        <f>COUNTIF('MARK LIST'!$CV$267:$CV$316,ANALYSIS!EE35)</f>
        <v>4</v>
      </c>
      <c r="EF41" s="555">
        <f>COUNTIF('MARK LIST'!$CV$267:$CV$316,ANALYSIS!EF35)</f>
        <v>6</v>
      </c>
      <c r="EG41" s="127">
        <f>SUM('MARK LIST'!EB78:EB127)/ANALYSIS!EM41</f>
        <v>0</v>
      </c>
      <c r="EH41" s="122">
        <f>COUNTIF('MARK LIST'!$L$267:$L$316,"&gt;=90")</f>
        <v>5</v>
      </c>
      <c r="EI41" s="122">
        <f>COUNTIF('MARK LIST'!$L$267:$L$316,"&gt;=75")</f>
        <v>15</v>
      </c>
      <c r="EJ41" s="122">
        <f>COUNTIF('MARK LIST'!$L$267:$L$316,"&gt;=60")</f>
        <v>25</v>
      </c>
      <c r="EK41" s="122">
        <f>COUNTIF('MARK LIST'!$L$267:$L$316,"&gt;=34")</f>
        <v>35</v>
      </c>
      <c r="EL41" s="122">
        <f t="shared" si="14"/>
        <v>10</v>
      </c>
      <c r="EM41" s="122">
        <f>COUNTIF('MARK LIST'!$L$267:$L$316,"&gt;0")</f>
        <v>45</v>
      </c>
      <c r="EN41" s="122">
        <f>COUNTIF('MARK LIST'!$L$267:$L$316,"&gt;=33")</f>
        <v>35</v>
      </c>
      <c r="EO41" s="122">
        <f>COUNTIF('MARK LIST'!$J$267:$J$316,"&gt;=33")</f>
        <v>20</v>
      </c>
      <c r="EP41" s="128">
        <f t="shared" si="15"/>
        <v>77.777777777777786</v>
      </c>
      <c r="EQ41" s="862"/>
    </row>
    <row r="42" spans="1:147" ht="30" customHeight="1">
      <c r="A42" s="873"/>
      <c r="B42" s="873"/>
      <c r="C42" s="873"/>
      <c r="D42" s="873"/>
      <c r="E42" s="873"/>
      <c r="F42" s="101" t="str">
        <f>F26</f>
        <v>SOCIAL STUDIES</v>
      </c>
      <c r="G42" s="115">
        <f>COUNTA('STUDENT PROFILE'!$C$7:$C$56)</f>
        <v>50</v>
      </c>
      <c r="H42" s="555">
        <f>COUNTIF('MARK LIST'!$M$331:$M$380,ANALYSIS!H35)</f>
        <v>5</v>
      </c>
      <c r="I42" s="555">
        <f>COUNTIF('MARK LIST'!$M$331:$M$380,ANALYSIS!I35)</f>
        <v>5</v>
      </c>
      <c r="J42" s="555">
        <f>COUNTIF('MARK LIST'!$M$331:$M$380,ANALYSIS!J35)</f>
        <v>5</v>
      </c>
      <c r="K42" s="555">
        <f>COUNTIF('MARK LIST'!$M$331:$M$380,ANALYSIS!K35)</f>
        <v>5</v>
      </c>
      <c r="L42" s="555">
        <f>COUNTIF('MARK LIST'!$M$331:$M$380,ANALYSIS!L35)</f>
        <v>5</v>
      </c>
      <c r="M42" s="555">
        <f>COUNTIF('MARK LIST'!$M$331:$M$380,ANALYSIS!M35)</f>
        <v>5</v>
      </c>
      <c r="N42" s="555">
        <f>COUNTIF('MARK LIST'!$M$331:$M$380,ANALYSIS!N35)</f>
        <v>5</v>
      </c>
      <c r="O42" s="555">
        <f>COUNTIF('MARK LIST'!$M$331:$M$380,ANALYSIS!O35)</f>
        <v>6</v>
      </c>
      <c r="P42" s="555">
        <f>COUNTIF('MARK LIST'!$M$331:$M$380,ANALYSIS!P35)</f>
        <v>5</v>
      </c>
      <c r="Q42" s="132">
        <f>SUM('MARK LIST'!L331:L380)/ANALYSIS!W42</f>
        <v>58.195652173913047</v>
      </c>
      <c r="R42" s="122">
        <f>COUNTIF('MARK LIST'!$L$331:$L$380,"&gt;=90")</f>
        <v>5</v>
      </c>
      <c r="S42" s="122">
        <f>COUNTIF('MARK LIST'!$L$331:$L$380,"&gt;=75")-R42</f>
        <v>10</v>
      </c>
      <c r="T42" s="122">
        <f>COUNTIF('MARK LIST'!$L$331:$L$380,"&gt;=60")-S42-R42</f>
        <v>10</v>
      </c>
      <c r="U42" s="122">
        <f>COUNTIF('MARK LIST'!$L$331:$L$380,"&gt;=34")-T42-S42-R42</f>
        <v>10</v>
      </c>
      <c r="V42" s="122">
        <f t="shared" si="2"/>
        <v>11</v>
      </c>
      <c r="W42" s="122">
        <f>COUNTIF('MARK LIST'!$L$331:$L$380,"&gt;0")</f>
        <v>46</v>
      </c>
      <c r="X42" s="122">
        <f>COUNTIF('MARK LIST'!$L$331:$L$380,"&gt;=33")</f>
        <v>35</v>
      </c>
      <c r="Y42" s="122">
        <f>COUNTIF('MARK LIST'!$J$331:$J$380,"AB")</f>
        <v>4</v>
      </c>
      <c r="Z42" s="128">
        <f t="shared" si="3"/>
        <v>76.08695652173914</v>
      </c>
      <c r="AA42" s="872"/>
      <c r="AB42" s="122">
        <f>COUNTIF('MARK LIST'!$AA$331:$AA$380,ANALYSIS!AB35)</f>
        <v>5</v>
      </c>
      <c r="AC42" s="555">
        <f>COUNTIF('MARK LIST'!$AA$331:$AA$380,ANALYSIS!AC35)</f>
        <v>5</v>
      </c>
      <c r="AD42" s="555">
        <f>COUNTIF('MARK LIST'!$AA$331:$AA$380,ANALYSIS!AD35)</f>
        <v>5</v>
      </c>
      <c r="AE42" s="555">
        <f>COUNTIF('MARK LIST'!$AA$331:$AA$380,ANALYSIS!AE35)</f>
        <v>5</v>
      </c>
      <c r="AF42" s="555">
        <f>COUNTIF('MARK LIST'!$AA$331:$AA$380,ANALYSIS!AF35)</f>
        <v>5</v>
      </c>
      <c r="AG42" s="555">
        <f>COUNTIF('MARK LIST'!$AA$331:$AA$380,ANALYSIS!AG35)</f>
        <v>5</v>
      </c>
      <c r="AH42" s="555">
        <f>COUNTIF('MARK LIST'!$AA$331:$AA$380,ANALYSIS!AH35)</f>
        <v>5</v>
      </c>
      <c r="AI42" s="555">
        <f>COUNTIF('MARK LIST'!$AA$331:$AA$380,ANALYSIS!AI35)</f>
        <v>5</v>
      </c>
      <c r="AJ42" s="555">
        <f>COUNTIF('MARK LIST'!$AA$331:$AA$380,ANALYSIS!AJ35)</f>
        <v>5</v>
      </c>
      <c r="AK42" s="127">
        <f>SUM('MARK LIST'!Z79:Z128)/ANALYSIS!AQ42</f>
        <v>49.108695652173914</v>
      </c>
      <c r="AL42" s="122">
        <f>COUNTIF('MARK LIST'!$L$331:$L$380,"&gt;=90")</f>
        <v>5</v>
      </c>
      <c r="AM42" s="122">
        <f>COUNTIF('MARK LIST'!$L$331:$L$380,"&gt;=75")</f>
        <v>15</v>
      </c>
      <c r="AN42" s="122">
        <f>COUNTIF('MARK LIST'!$L$331:$L$380,"&gt;=60")</f>
        <v>25</v>
      </c>
      <c r="AO42" s="122">
        <f>COUNTIF('MARK LIST'!$L$331:$L$380,"&gt;=34")</f>
        <v>35</v>
      </c>
      <c r="AP42" s="122">
        <f t="shared" si="4"/>
        <v>10</v>
      </c>
      <c r="AQ42" s="122">
        <f>COUNTIF('MARK LIST'!$L$331:$L$380,"&gt;0")</f>
        <v>46</v>
      </c>
      <c r="AR42" s="122">
        <f>COUNTIF('MARK LIST'!$L$331:$L$380,"&gt;=33")</f>
        <v>35</v>
      </c>
      <c r="AS42" s="122">
        <f>COUNTIF('MARK LIST'!$J$331:$J$380,"&gt;=33")</f>
        <v>20</v>
      </c>
      <c r="AT42" s="128">
        <f t="shared" si="5"/>
        <v>76.08695652173914</v>
      </c>
      <c r="AU42" s="862"/>
      <c r="AV42" s="122">
        <f>COUNTIF('MARK LIST'!$AJ$331:$AJ$380,ANALYSIS!AV35)</f>
        <v>5</v>
      </c>
      <c r="AW42" s="555">
        <f>COUNTIF('MARK LIST'!$AJ$331:$AJ$380,ANALYSIS!AW35)</f>
        <v>5</v>
      </c>
      <c r="AX42" s="555">
        <f>COUNTIF('MARK LIST'!$AJ$331:$AJ$380,ANALYSIS!AX35)</f>
        <v>5</v>
      </c>
      <c r="AY42" s="555">
        <f>COUNTIF('MARK LIST'!$AJ$331:$AJ$380,ANALYSIS!AY35)</f>
        <v>5</v>
      </c>
      <c r="AZ42" s="555">
        <f>COUNTIF('MARK LIST'!$AJ$331:$AJ$380,ANALYSIS!AZ35)</f>
        <v>5</v>
      </c>
      <c r="BA42" s="555">
        <f>COUNTIF('MARK LIST'!$AJ$331:$AJ$380,ANALYSIS!BA35)</f>
        <v>5</v>
      </c>
      <c r="BB42" s="555">
        <f>COUNTIF('MARK LIST'!$AJ$331:$AJ$380,ANALYSIS!BB35)</f>
        <v>5</v>
      </c>
      <c r="BC42" s="555">
        <f>COUNTIF('MARK LIST'!$AJ$331:$AJ$380,ANALYSIS!BC35)</f>
        <v>5</v>
      </c>
      <c r="BD42" s="555">
        <f>COUNTIF('MARK LIST'!$AJ$331:$AJ$380,ANALYSIS!BD35)</f>
        <v>10</v>
      </c>
      <c r="BE42" s="132">
        <f>SUM('MARK LIST'!AI331:AI380)/ANALYSIS!BK42</f>
        <v>55.7</v>
      </c>
      <c r="BF42" s="122">
        <f>COUNTIF('MARK LIST'!$AI$331:$AI$380,"&gt;=90")</f>
        <v>10</v>
      </c>
      <c r="BG42" s="122">
        <f>COUNTIF('MARK LIST'!$AI$331:$AI$380,"&gt;=75")-BF42</f>
        <v>5</v>
      </c>
      <c r="BH42" s="122">
        <f>COUNTIF('MARK LIST'!$AI$331:$AI$380,"&gt;=60")-BF42-BG42</f>
        <v>10</v>
      </c>
      <c r="BI42" s="122">
        <f>COUNTIF('MARK LIST'!$AI$331:$AI$380,"&gt;=34")-BF42-BG42-BH42</f>
        <v>10</v>
      </c>
      <c r="BJ42" s="122">
        <f t="shared" si="6"/>
        <v>15</v>
      </c>
      <c r="BK42" s="122">
        <f>COUNTIF('MARK LIST'!$AI$331:$AI$380,"&gt;0")</f>
        <v>50</v>
      </c>
      <c r="BL42" s="122">
        <f>COUNTIF('MARK LIST'!$AI$331:$AI$380,"&gt;=33")</f>
        <v>35</v>
      </c>
      <c r="BM42" s="122">
        <f>COUNTIF('MARK LIST'!$AG$331:$AG$380,"AB")</f>
        <v>0</v>
      </c>
      <c r="BN42" s="128">
        <f t="shared" si="7"/>
        <v>70</v>
      </c>
      <c r="BO42" s="862"/>
      <c r="BP42" s="122">
        <f>COUNTIF('MARK LIST'!$BC$331:$BC$380,ANALYSIS!BP35)</f>
        <v>5</v>
      </c>
      <c r="BQ42" s="555">
        <f>COUNTIF('MARK LIST'!$BC$331:$BC$380,ANALYSIS!BQ35)</f>
        <v>5</v>
      </c>
      <c r="BR42" s="555">
        <f>COUNTIF('MARK LIST'!$BC$331:$BC$380,ANALYSIS!BR35)</f>
        <v>5</v>
      </c>
      <c r="BS42" s="555">
        <f>COUNTIF('MARK LIST'!$BC$331:$BC$380,ANALYSIS!BS35)</f>
        <v>5</v>
      </c>
      <c r="BT42" s="555">
        <f>COUNTIF('MARK LIST'!$BC$331:$BC$380,ANALYSIS!BT35)</f>
        <v>5</v>
      </c>
      <c r="BU42" s="555">
        <f>COUNTIF('MARK LIST'!$BC$331:$BC$380,ANALYSIS!BU35)</f>
        <v>5</v>
      </c>
      <c r="BV42" s="555">
        <f>COUNTIF('MARK LIST'!$BC$331:$BC$380,ANALYSIS!BV35)</f>
        <v>5</v>
      </c>
      <c r="BW42" s="555">
        <f>COUNTIF('MARK LIST'!$BC$331:$BC$380,ANALYSIS!BW35)</f>
        <v>5</v>
      </c>
      <c r="BX42" s="555">
        <f>COUNTIF('MARK LIST'!$BC$331:$BC$380,ANALYSIS!BX35)</f>
        <v>10</v>
      </c>
      <c r="BY42" s="127">
        <f>SUM('MARK LIST'!BT79:BT128)/ANALYSIS!CE42</f>
        <v>27.5</v>
      </c>
      <c r="BZ42" s="122">
        <f>COUNTIF('MARK LIST'!$L$331:$L$380,"&gt;=90")</f>
        <v>5</v>
      </c>
      <c r="CA42" s="122">
        <f>COUNTIF('MARK LIST'!$L$331:$L$380,"&gt;=75")</f>
        <v>15</v>
      </c>
      <c r="CB42" s="122">
        <f>COUNTIF('MARK LIST'!$L$331:$L$380,"&gt;=60")</f>
        <v>25</v>
      </c>
      <c r="CC42" s="122">
        <f>COUNTIF('MARK LIST'!$L$331:$L$380,"&gt;=34")</f>
        <v>35</v>
      </c>
      <c r="CD42" s="122">
        <f t="shared" si="8"/>
        <v>15</v>
      </c>
      <c r="CE42" s="122">
        <f>COUNTIF('MARK LIST'!$L$331:$L$380,"&gt;0")</f>
        <v>46</v>
      </c>
      <c r="CF42" s="122">
        <f>COUNTIF('MARK LIST'!$L$331:$L$380,"&gt;=33")</f>
        <v>35</v>
      </c>
      <c r="CG42" s="122">
        <f>COUNTIF('MARK LIST'!$J$331:$J$380,"&gt;=33")</f>
        <v>20</v>
      </c>
      <c r="CH42" s="128">
        <f t="shared" si="9"/>
        <v>76.08695652173914</v>
      </c>
      <c r="CI42" s="862"/>
      <c r="CJ42" s="122">
        <f>COUNTIF('MARK LIST'!$BQ$331:$BQ$380,ANALYSIS!CJ35)</f>
        <v>4</v>
      </c>
      <c r="CK42" s="555">
        <f>COUNTIF('MARK LIST'!$BQ$331:$BQ$380,ANALYSIS!CK35)</f>
        <v>5</v>
      </c>
      <c r="CL42" s="555">
        <f>COUNTIF('MARK LIST'!$BQ$331:$BQ$380,ANALYSIS!CL35)</f>
        <v>5</v>
      </c>
      <c r="CM42" s="555">
        <f>COUNTIF('MARK LIST'!$BQ$331:$BQ$380,ANALYSIS!CM35)</f>
        <v>5</v>
      </c>
      <c r="CN42" s="555">
        <f>COUNTIF('MARK LIST'!$BQ$331:$BQ$380,ANALYSIS!CN35)</f>
        <v>5</v>
      </c>
      <c r="CO42" s="555">
        <f>COUNTIF('MARK LIST'!$BQ$331:$BQ$380,ANALYSIS!CO35)</f>
        <v>5</v>
      </c>
      <c r="CP42" s="555">
        <f>COUNTIF('MARK LIST'!$BQ$331:$BQ$380,ANALYSIS!CP35)</f>
        <v>5</v>
      </c>
      <c r="CQ42" s="555">
        <f>COUNTIF('MARK LIST'!$BQ$331:$BQ$380,ANALYSIS!CQ35)</f>
        <v>5</v>
      </c>
      <c r="CR42" s="555">
        <f>COUNTIF('MARK LIST'!$BQ$331:$BQ$380,ANALYSIS!CR35)</f>
        <v>10</v>
      </c>
      <c r="CS42" s="127">
        <f>SUM('MARK LIST'!CN79:CN128)/ANALYSIS!CY42</f>
        <v>25.717391304347824</v>
      </c>
      <c r="CT42" s="122">
        <f>COUNTIF('MARK LIST'!$L$331:$L$380,"&gt;=90")</f>
        <v>5</v>
      </c>
      <c r="CU42" s="122">
        <f>COUNTIF('MARK LIST'!$L$331:$L$380,"&gt;=75")</f>
        <v>15</v>
      </c>
      <c r="CV42" s="122">
        <f>COUNTIF('MARK LIST'!$L$331:$L$380,"&gt;=60")</f>
        <v>25</v>
      </c>
      <c r="CW42" s="122">
        <f>COUNTIF('MARK LIST'!$L$331:$L$380,"&gt;=34")</f>
        <v>35</v>
      </c>
      <c r="CX42" s="122">
        <f t="shared" si="10"/>
        <v>15</v>
      </c>
      <c r="CY42" s="122">
        <f>COUNTIF('MARK LIST'!$L$331:$L$380,"&gt;0")</f>
        <v>46</v>
      </c>
      <c r="CZ42" s="122">
        <f>COUNTIF('MARK LIST'!$L$331:$L$380,"&gt;=33")</f>
        <v>35</v>
      </c>
      <c r="DA42" s="122">
        <f>COUNTIF('MARK LIST'!$J$331:$J$380,"&gt;=33")</f>
        <v>20</v>
      </c>
      <c r="DB42" s="128">
        <f t="shared" si="11"/>
        <v>76.08695652173914</v>
      </c>
      <c r="DC42" s="862"/>
      <c r="DD42" s="550">
        <f>COUNTIF('MARK LIST'!$BZ$331:$BZ$380,ANALYSIS!DD35)</f>
        <v>5</v>
      </c>
      <c r="DE42" s="555">
        <f>COUNTIF('MARK LIST'!$BZ$331:$BZ$380,ANALYSIS!DE35)</f>
        <v>5</v>
      </c>
      <c r="DF42" s="555">
        <f>COUNTIF('MARK LIST'!$BZ$331:$BZ$380,ANALYSIS!DF35)</f>
        <v>5</v>
      </c>
      <c r="DG42" s="555">
        <f>COUNTIF('MARK LIST'!$BZ$331:$BZ$380,ANALYSIS!DG35)</f>
        <v>5</v>
      </c>
      <c r="DH42" s="555">
        <f>COUNTIF('MARK LIST'!$BZ$331:$BZ$380,ANALYSIS!DH35)</f>
        <v>5</v>
      </c>
      <c r="DI42" s="555">
        <f>COUNTIF('MARK LIST'!$BZ$331:$BZ$380,ANALYSIS!DI35)</f>
        <v>5</v>
      </c>
      <c r="DJ42" s="555">
        <f>COUNTIF('MARK LIST'!$BZ$331:$BZ$380,ANALYSIS!DJ35)</f>
        <v>5</v>
      </c>
      <c r="DK42" s="555">
        <f>COUNTIF('MARK LIST'!$BZ$331:$BZ$380,ANALYSIS!DK35)</f>
        <v>5</v>
      </c>
      <c r="DL42" s="555">
        <f>COUNTIF('MARK LIST'!$BZ$331:$BZ$380,ANALYSIS!DL35)</f>
        <v>10</v>
      </c>
      <c r="DM42" s="127">
        <f>SUM('MARK LIST'!DH79:DH128)/ANALYSIS!DS42</f>
        <v>0</v>
      </c>
      <c r="DN42" s="122">
        <f>COUNTIF('MARK LIST'!$L$331:$L$380,"&gt;=90")</f>
        <v>5</v>
      </c>
      <c r="DO42" s="122">
        <f>COUNTIF('MARK LIST'!$L$331:$L$380,"&gt;=75")</f>
        <v>15</v>
      </c>
      <c r="DP42" s="122">
        <f>COUNTIF('MARK LIST'!$L$331:$L$380,"&gt;=60")</f>
        <v>25</v>
      </c>
      <c r="DQ42" s="122">
        <f>COUNTIF('MARK LIST'!$L$331:$L$380,"&gt;=34")</f>
        <v>35</v>
      </c>
      <c r="DR42" s="122">
        <f t="shared" si="12"/>
        <v>15</v>
      </c>
      <c r="DS42" s="122">
        <f>COUNTIF('MARK LIST'!$L$331:$L$380,"&gt;0")</f>
        <v>46</v>
      </c>
      <c r="DT42" s="122">
        <f>COUNTIF('MARK LIST'!$L$331:$L$380,"&gt;=33")</f>
        <v>35</v>
      </c>
      <c r="DU42" s="122">
        <f>COUNTIF('MARK LIST'!$J$331:$J$380,"&gt;=33")</f>
        <v>20</v>
      </c>
      <c r="DV42" s="128">
        <f t="shared" si="13"/>
        <v>76.08695652173914</v>
      </c>
      <c r="DW42" s="124"/>
      <c r="DX42" s="122">
        <f>COUNTIF('MARK LIST'!$CV$331:$CV$380,ANALYSIS!DX35)</f>
        <v>4</v>
      </c>
      <c r="DY42" s="555">
        <f>COUNTIF('MARK LIST'!$CV$331:$CV$380,ANALYSIS!DY35)</f>
        <v>6</v>
      </c>
      <c r="DZ42" s="555">
        <f>COUNTIF('MARK LIST'!$CV$331:$CV$380,ANALYSIS!DZ35)</f>
        <v>5</v>
      </c>
      <c r="EA42" s="555">
        <f>COUNTIF('MARK LIST'!$CV$331:$CV$380,ANALYSIS!EA35)</f>
        <v>5</v>
      </c>
      <c r="EB42" s="555">
        <f>COUNTIF('MARK LIST'!$CV$331:$CV$380,ANALYSIS!EB35)</f>
        <v>5</v>
      </c>
      <c r="EC42" s="555">
        <f>COUNTIF('MARK LIST'!$CV$331:$CV$380,ANALYSIS!EC35)</f>
        <v>5</v>
      </c>
      <c r="ED42" s="555">
        <f>COUNTIF('MARK LIST'!$CV$331:$CV$380,ANALYSIS!ED35)</f>
        <v>5</v>
      </c>
      <c r="EE42" s="555">
        <f>COUNTIF('MARK LIST'!$CV$331:$CV$380,ANALYSIS!EE35)</f>
        <v>5</v>
      </c>
      <c r="EF42" s="555">
        <f>COUNTIF('MARK LIST'!$CV$331:$CV$380,ANALYSIS!EF35)</f>
        <v>10</v>
      </c>
      <c r="EG42" s="127">
        <f>SUM('MARK LIST'!EB79:EB128)/ANALYSIS!EM42</f>
        <v>0</v>
      </c>
      <c r="EH42" s="122">
        <f>COUNTIF('MARK LIST'!$L$331:$L$380,"&gt;=90")</f>
        <v>5</v>
      </c>
      <c r="EI42" s="122">
        <f>COUNTIF('MARK LIST'!$L$331:$L$380,"&gt;=75")</f>
        <v>15</v>
      </c>
      <c r="EJ42" s="122">
        <f>COUNTIF('MARK LIST'!$L$331:$L$380,"&gt;=60")</f>
        <v>25</v>
      </c>
      <c r="EK42" s="122">
        <f>COUNTIF('MARK LIST'!$L$331:$L$380,"&gt;=34")</f>
        <v>35</v>
      </c>
      <c r="EL42" s="122">
        <f t="shared" si="14"/>
        <v>15</v>
      </c>
      <c r="EM42" s="122">
        <f>COUNTIF('MARK LIST'!$L$331:$L$380,"&gt;0")</f>
        <v>46</v>
      </c>
      <c r="EN42" s="122">
        <f>COUNTIF('MARK LIST'!$L$331:$L$380,"&gt;=33")</f>
        <v>35</v>
      </c>
      <c r="EO42" s="122">
        <f>COUNTIF('MARK LIST'!$J$331:$J$380,"&gt;=33")</f>
        <v>20</v>
      </c>
      <c r="EP42" s="128">
        <f t="shared" si="15"/>
        <v>76.08695652173914</v>
      </c>
      <c r="EQ42" s="862"/>
    </row>
    <row r="43" spans="1:147" ht="30" customHeight="1">
      <c r="A43" s="873"/>
      <c r="B43" s="873"/>
      <c r="C43" s="873"/>
      <c r="D43" s="873"/>
      <c r="E43" s="873"/>
      <c r="F43" s="125" t="str">
        <f>F30</f>
        <v xml:space="preserve">FA/SA/
CONSO.
</v>
      </c>
      <c r="G43" s="115">
        <f>COUNTA('MARK LIST'!$C$11:$C$43)</f>
        <v>33</v>
      </c>
      <c r="H43" s="555">
        <f>COUNTIF('MARK LIST'!$M$394:$M$443,ANALYSIS!H35)</f>
        <v>5</v>
      </c>
      <c r="I43" s="555">
        <f>COUNTIF('MARK LIST'!$M$394:$M$443,ANALYSIS!I35)</f>
        <v>5</v>
      </c>
      <c r="J43" s="555">
        <f>COUNTIF('MARK LIST'!$M$394:$M$443,ANALYSIS!J35)</f>
        <v>5</v>
      </c>
      <c r="K43" s="555">
        <f>COUNTIF('MARK LIST'!$M$394:$M$443,ANALYSIS!K35)</f>
        <v>5</v>
      </c>
      <c r="L43" s="555">
        <f>COUNTIF('MARK LIST'!$M$394:$M$443,ANALYSIS!L35)</f>
        <v>5</v>
      </c>
      <c r="M43" s="555">
        <f>COUNTIF('MARK LIST'!$M$394:$M$443,ANALYSIS!M35)</f>
        <v>5</v>
      </c>
      <c r="N43" s="555">
        <f>COUNTIF('MARK LIST'!$M$394:$M$443,ANALYSIS!N35)</f>
        <v>0</v>
      </c>
      <c r="O43" s="555">
        <f>COUNTIF('MARK LIST'!$M$394:$M$443,ANALYSIS!O35)</f>
        <v>0</v>
      </c>
      <c r="P43" s="555">
        <f>COUNTIF('MARK LIST'!$M$394:$M$443,ANALYSIS!P35)</f>
        <v>0</v>
      </c>
      <c r="Q43" s="132">
        <f>SUM('MARK LIST'!L394:L443)/ANALYSIS!W43</f>
        <v>41.6</v>
      </c>
      <c r="R43" s="161">
        <f>COUNTIF('MARK LIST'!$L$394:$L$443,"&gt;=90")</f>
        <v>5</v>
      </c>
      <c r="S43" s="161">
        <f>COUNTIF('MARK LIST'!$L$394:$L$443,"&gt;=75")-R43</f>
        <v>10</v>
      </c>
      <c r="T43" s="161">
        <f>COUNTIF('MARK LIST'!$L$394:$L$443,"&gt;=60")-S43-R43</f>
        <v>5</v>
      </c>
      <c r="U43" s="161">
        <f>COUNTIF('MARK LIST'!$L$394:$L$443,"&gt;=34")-T43-S43-R43</f>
        <v>10</v>
      </c>
      <c r="V43" s="161">
        <f t="shared" si="2"/>
        <v>0</v>
      </c>
      <c r="W43" s="161">
        <f>COUNTIF('MARK LIST'!$D$394:$D$443,"&gt;0")</f>
        <v>50</v>
      </c>
      <c r="X43" s="161">
        <f>COUNTIF('MARK LIST'!$L$394:$L$443,"&gt;=33")</f>
        <v>30</v>
      </c>
      <c r="Y43" s="161">
        <f>COUNTIF('MARK LIST'!$L$394:$L$443,"AB")</f>
        <v>0</v>
      </c>
      <c r="Z43" s="128">
        <f t="shared" si="3"/>
        <v>60</v>
      </c>
      <c r="AA43" s="872"/>
      <c r="AB43" s="122">
        <f>COUNTIF('MARK LIST'!$AA$394:$AA$443,ANALYSIS!AB35)</f>
        <v>5</v>
      </c>
      <c r="AC43" s="555">
        <f>COUNTIF('MARK LIST'!$AA$394:$AA$443,ANALYSIS!AC35)</f>
        <v>5</v>
      </c>
      <c r="AD43" s="555">
        <f>COUNTIF('MARK LIST'!$AA$394:$AA$443,ANALYSIS!AD35)</f>
        <v>5</v>
      </c>
      <c r="AE43" s="555">
        <f>COUNTIF('MARK LIST'!$AA$394:$AA$443,ANALYSIS!AE35)</f>
        <v>5</v>
      </c>
      <c r="AF43" s="555">
        <f>COUNTIF('MARK LIST'!$AA$394:$AA$443,ANALYSIS!AF35)</f>
        <v>5</v>
      </c>
      <c r="AG43" s="555">
        <f>COUNTIF('MARK LIST'!$AA$394:$AA$443,ANALYSIS!AG35)</f>
        <v>5</v>
      </c>
      <c r="AH43" s="555">
        <f>COUNTIF('MARK LIST'!$AA$394:$AA$443,ANALYSIS!AH35)</f>
        <v>5</v>
      </c>
      <c r="AI43" s="555">
        <f>COUNTIF('MARK LIST'!$AA$394:$AA$443,ANALYSIS!AI35)</f>
        <v>0</v>
      </c>
      <c r="AJ43" s="555">
        <f>COUNTIF('MARK LIST'!$AA$394:$AA$443,ANALYSIS!AJ35)</f>
        <v>0</v>
      </c>
      <c r="AK43" s="127" t="e">
        <f>SUM('MARK LIST'!AF80:AF129)/ANALYSIS!AQ43</f>
        <v>#DIV/0!</v>
      </c>
      <c r="AL43" s="111"/>
      <c r="AM43" s="111"/>
      <c r="AN43" s="111"/>
      <c r="AO43" s="111"/>
      <c r="AP43" s="111"/>
      <c r="AQ43" s="111"/>
      <c r="AR43" s="111"/>
      <c r="AS43" s="111"/>
      <c r="AT43" s="111"/>
      <c r="AU43" s="862"/>
      <c r="AV43" s="268">
        <f>COUNTIF('MARK LIST'!$AJ$394:$AJ$443,ANALYSIS!AV35)</f>
        <v>0</v>
      </c>
      <c r="AW43" s="555">
        <f>COUNTIF('MARK LIST'!$AJ$394:$AJ$443,ANALYSIS!AW35)</f>
        <v>0</v>
      </c>
      <c r="AX43" s="555">
        <f>COUNTIF('MARK LIST'!$AJ$394:$AJ$443,ANALYSIS!AX35)</f>
        <v>0</v>
      </c>
      <c r="AY43" s="555">
        <f>COUNTIF('MARK LIST'!$AJ$394:$AJ$443,ANALYSIS!AY35)</f>
        <v>0</v>
      </c>
      <c r="AZ43" s="555">
        <f>COUNTIF('MARK LIST'!$AJ$394:$AJ$443,ANALYSIS!AZ35)</f>
        <v>0</v>
      </c>
      <c r="BA43" s="555">
        <f>COUNTIF('MARK LIST'!$AJ$394:$AJ$443,ANALYSIS!BA35)</f>
        <v>0</v>
      </c>
      <c r="BB43" s="555">
        <f>COUNTIF('MARK LIST'!$AJ$394:$AJ$443,ANALYSIS!BB35)</f>
        <v>0</v>
      </c>
      <c r="BC43" s="555">
        <f>COUNTIF('MARK LIST'!$AJ$394:$AJ$443,ANALYSIS!BC35)</f>
        <v>0</v>
      </c>
      <c r="BD43" s="555">
        <f>COUNTIF('MARK LIST'!$AJ$394:$AJ$443,ANALYSIS!BD35)</f>
        <v>0</v>
      </c>
      <c r="BE43" s="132"/>
      <c r="BF43" s="268">
        <f>COUNTIF('MARK LIST'!$AN$394:$AN$443,"&gt;=90")</f>
        <v>10</v>
      </c>
      <c r="BG43" s="268">
        <f>COUNTIF('MARK LIST'!$AN$394:$AN$443,"&gt;=75")-BF43</f>
        <v>5</v>
      </c>
      <c r="BH43" s="268">
        <f>COUNTIF('MARK LIST'!$AN$394:$AN$443,"&gt;=60")-BF43-BG43</f>
        <v>10</v>
      </c>
      <c r="BI43" s="268">
        <f>COUNTIF('MARK LIST'!$AN$394:$AN$443,"&gt;=34")-BF43-BG43-BH43</f>
        <v>10</v>
      </c>
      <c r="BJ43" s="268">
        <f t="shared" ref="BJ43" si="16">BC43+BD43</f>
        <v>0</v>
      </c>
      <c r="BK43" s="268"/>
      <c r="BL43" s="268">
        <f>COUNT(ISNUMBER($AM$394:$AM$443))</f>
        <v>1</v>
      </c>
      <c r="BM43" s="268">
        <f>COUNTIF('MARK LIST'!$AG$331:$AG$380,"AB")</f>
        <v>0</v>
      </c>
      <c r="BN43" s="128" t="e">
        <f t="shared" ref="BN43" si="17">BL43/BK43*100</f>
        <v>#DIV/0!</v>
      </c>
      <c r="BO43" s="862"/>
      <c r="BP43" s="122">
        <f>COUNTIF('MARK LIST'!$BC$394:$BC$443,ANALYSIS!BP35)</f>
        <v>5</v>
      </c>
      <c r="BQ43" s="555">
        <f>COUNTIF('MARK LIST'!$BC$394:$BC$443,ANALYSIS!BQ35)</f>
        <v>5</v>
      </c>
      <c r="BR43" s="555">
        <f>COUNTIF('MARK LIST'!$BC$394:$BC$443,ANALYSIS!BR35)</f>
        <v>5</v>
      </c>
      <c r="BS43" s="555">
        <f>COUNTIF('MARK LIST'!$BC$394:$BC$443,ANALYSIS!BS35)</f>
        <v>5</v>
      </c>
      <c r="BT43" s="555">
        <f>COUNTIF('MARK LIST'!$BC$394:$BC$443,ANALYSIS!BT35)</f>
        <v>5</v>
      </c>
      <c r="BU43" s="555">
        <f>COUNTIF('MARK LIST'!$BC$394:$BC$443,ANALYSIS!BU35)</f>
        <v>5</v>
      </c>
      <c r="BV43" s="555">
        <f>COUNTIF('MARK LIST'!$BC$394:$BC$443,ANALYSIS!BV35)</f>
        <v>5</v>
      </c>
      <c r="BW43" s="555">
        <f>COUNTIF('MARK LIST'!$BC$394:$BC$443,ANALYSIS!BW35)</f>
        <v>0</v>
      </c>
      <c r="BX43" s="555">
        <f>COUNTIF('MARK LIST'!$BC$394:$BC$443,ANALYSIS!BX35)</f>
        <v>0</v>
      </c>
      <c r="BY43" s="127" t="e">
        <f>SUM('MARK LIST'!BT80:BT129)/ANALYSIS!CE43</f>
        <v>#DIV/0!</v>
      </c>
      <c r="BZ43" s="111"/>
      <c r="CA43" s="111"/>
      <c r="CB43" s="111"/>
      <c r="CC43" s="111"/>
      <c r="CD43" s="111"/>
      <c r="CE43" s="111"/>
      <c r="CF43" s="111"/>
      <c r="CG43" s="111"/>
      <c r="CH43" s="111"/>
      <c r="CI43" s="862"/>
      <c r="CJ43" s="122">
        <f>COUNTIF('MARK LIST'!$BQ$394:$BQ$443,ANALYSIS!CJ35)</f>
        <v>4</v>
      </c>
      <c r="CK43" s="555">
        <f>COUNTIF('MARK LIST'!$BQ$394:$BQ$443,ANALYSIS!CK35)</f>
        <v>6</v>
      </c>
      <c r="CL43" s="555">
        <f>COUNTIF('MARK LIST'!$BQ$394:$BQ$443,ANALYSIS!CL35)</f>
        <v>5</v>
      </c>
      <c r="CM43" s="555">
        <f>COUNTIF('MARK LIST'!$BQ$394:$BQ$443,ANALYSIS!CM35)</f>
        <v>5</v>
      </c>
      <c r="CN43" s="555">
        <f>COUNTIF('MARK LIST'!$BQ$394:$BQ$443,ANALYSIS!CN35)</f>
        <v>5</v>
      </c>
      <c r="CO43" s="555">
        <f>COUNTIF('MARK LIST'!$BQ$394:$BQ$443,ANALYSIS!CO35)</f>
        <v>5</v>
      </c>
      <c r="CP43" s="555">
        <f>COUNTIF('MARK LIST'!$BQ$394:$BQ$443,ANALYSIS!CP35)</f>
        <v>5</v>
      </c>
      <c r="CQ43" s="555">
        <f>COUNTIF('MARK LIST'!$BQ$394:$BQ$443,ANALYSIS!CQ35)</f>
        <v>0</v>
      </c>
      <c r="CR43" s="555">
        <f>COUNTIF('MARK LIST'!$BQ$394:$BQ$443,ANALYSIS!CR35)</f>
        <v>0</v>
      </c>
      <c r="CS43" s="127" t="e">
        <f>SUM('MARK LIST'!CN80:CN129)/ANALYSIS!CY43</f>
        <v>#DIV/0!</v>
      </c>
      <c r="CT43" s="111"/>
      <c r="CU43" s="111"/>
      <c r="CV43" s="111"/>
      <c r="CW43" s="111"/>
      <c r="CX43" s="111"/>
      <c r="CY43" s="111"/>
      <c r="CZ43" s="111"/>
      <c r="DA43" s="111"/>
      <c r="DB43" s="111"/>
      <c r="DC43" s="862"/>
      <c r="DD43" s="122">
        <f>COUNTIF('MARK LIST'!$BZ$394:$BZ$443,ANALYSIS!DD35)</f>
        <v>0</v>
      </c>
      <c r="DE43" s="555">
        <f>COUNTIF('MARK LIST'!$BZ$394:$BZ$443,ANALYSIS!DE35)</f>
        <v>0</v>
      </c>
      <c r="DF43" s="555">
        <f>COUNTIF('MARK LIST'!$BZ$394:$BZ$443,ANALYSIS!DF35)</f>
        <v>0</v>
      </c>
      <c r="DG43" s="555">
        <f>COUNTIF('MARK LIST'!$BZ$394:$BZ$443,ANALYSIS!DG35)</f>
        <v>0</v>
      </c>
      <c r="DH43" s="555">
        <f>COUNTIF('MARK LIST'!$BZ$394:$BZ$443,ANALYSIS!DH35)</f>
        <v>0</v>
      </c>
      <c r="DI43" s="555">
        <f>COUNTIF('MARK LIST'!$BZ$394:$BZ$443,ANALYSIS!DI35)</f>
        <v>0</v>
      </c>
      <c r="DJ43" s="555">
        <f>COUNTIF('MARK LIST'!$BZ$394:$BZ$443,ANALYSIS!DJ35)</f>
        <v>0</v>
      </c>
      <c r="DK43" s="555">
        <f>COUNTIF('MARK LIST'!$BZ$394:$BZ$443,ANALYSIS!DK35)</f>
        <v>0</v>
      </c>
      <c r="DL43" s="555">
        <f>COUNTIF('MARK LIST'!$BZ$394:$BZ$443,ANALYSIS!DL35)</f>
        <v>0</v>
      </c>
      <c r="DM43" s="127" t="e">
        <f>SUM('MARK LIST'!DH80:DH129)/ANALYSIS!DS43</f>
        <v>#DIV/0!</v>
      </c>
      <c r="DN43" s="111"/>
      <c r="DO43" s="111"/>
      <c r="DP43" s="111"/>
      <c r="DQ43" s="111"/>
      <c r="DR43" s="111"/>
      <c r="DS43" s="111"/>
      <c r="DT43" s="111"/>
      <c r="DU43" s="111"/>
      <c r="DV43" s="111"/>
      <c r="DW43" s="124"/>
      <c r="DX43" s="122">
        <f>COUNTIF('MARK LIST'!$CV$394:$CV$443,ANALYSIS!DX35)</f>
        <v>0</v>
      </c>
      <c r="DY43" s="555">
        <f>COUNTIF('MARK LIST'!$CV$394:$CV$443,ANALYSIS!DY35)</f>
        <v>0</v>
      </c>
      <c r="DZ43" s="555">
        <f>COUNTIF('MARK LIST'!$CV$394:$CV$443,ANALYSIS!DZ35)</f>
        <v>0</v>
      </c>
      <c r="EA43" s="555">
        <f>COUNTIF('MARK LIST'!$CV$394:$CV$443,ANALYSIS!EA35)</f>
        <v>0</v>
      </c>
      <c r="EB43" s="555">
        <f>COUNTIF('MARK LIST'!$CV$394:$CV$443,ANALYSIS!EB35)</f>
        <v>0</v>
      </c>
      <c r="EC43" s="555">
        <f>COUNTIF('MARK LIST'!$CV$394:$CV$443,ANALYSIS!EC35)</f>
        <v>0</v>
      </c>
      <c r="ED43" s="555">
        <f>COUNTIF('MARK LIST'!$CV$394:$CV$443,ANALYSIS!ED35)</f>
        <v>0</v>
      </c>
      <c r="EE43" s="555">
        <f>COUNTIF('MARK LIST'!$CV$394:$CV$443,ANALYSIS!EE35)</f>
        <v>0</v>
      </c>
      <c r="EF43" s="555">
        <f>COUNTIF('MARK LIST'!$CV$394:$CV$443,ANALYSIS!EF35)</f>
        <v>0</v>
      </c>
      <c r="EG43" s="127" t="e">
        <f>SUM('MARK LIST'!EB80:EB129)/ANALYSIS!EM43</f>
        <v>#DIV/0!</v>
      </c>
      <c r="EH43" s="111"/>
      <c r="EI43" s="111"/>
      <c r="EJ43" s="111"/>
      <c r="EK43" s="111"/>
      <c r="EL43" s="111"/>
      <c r="EM43" s="111"/>
      <c r="EN43" s="111"/>
      <c r="EO43" s="111"/>
      <c r="EP43" s="111"/>
      <c r="EQ43" s="862"/>
    </row>
    <row r="44" spans="1:147" ht="30" customHeight="1">
      <c r="A44" s="873" t="str">
        <f t="shared" ref="A44:F44" si="18">A6</f>
        <v>HYDERABAD</v>
      </c>
      <c r="B44" s="873" t="str">
        <f t="shared" si="18"/>
        <v xml:space="preserve">KARNATAKA </v>
      </c>
      <c r="C44" s="873" t="str">
        <f t="shared" si="18"/>
        <v>MANDYA</v>
      </c>
      <c r="D44" s="873" t="str">
        <f t="shared" si="18"/>
        <v>2016-17</v>
      </c>
      <c r="E44" s="873" t="str">
        <f t="shared" si="18"/>
        <v>VIII B</v>
      </c>
      <c r="F44" s="101" t="str">
        <f t="shared" si="18"/>
        <v>ENGLISH</v>
      </c>
      <c r="G44" s="115" t="s">
        <v>935</v>
      </c>
      <c r="H44" s="116">
        <f t="shared" ref="H44:H50" si="19">H37/W37</f>
        <v>0.1111111111111111</v>
      </c>
      <c r="I44" s="116">
        <f t="shared" ref="I44:P44" si="20">I37/$W$37</f>
        <v>0.1111111111111111</v>
      </c>
      <c r="J44" s="116">
        <f t="shared" si="20"/>
        <v>0.1111111111111111</v>
      </c>
      <c r="K44" s="116">
        <f t="shared" si="20"/>
        <v>0.1111111111111111</v>
      </c>
      <c r="L44" s="128">
        <f t="shared" si="20"/>
        <v>0.1111111111111111</v>
      </c>
      <c r="M44" s="128">
        <f t="shared" si="20"/>
        <v>0.1111111111111111</v>
      </c>
      <c r="N44" s="128">
        <f t="shared" si="20"/>
        <v>0.1111111111111111</v>
      </c>
      <c r="O44" s="128">
        <f t="shared" si="20"/>
        <v>0.1111111111111111</v>
      </c>
      <c r="P44" s="128">
        <f t="shared" si="20"/>
        <v>0.1111111111111111</v>
      </c>
      <c r="Q44" s="347"/>
      <c r="R44" s="128">
        <f>H44</f>
        <v>0.1111111111111111</v>
      </c>
      <c r="S44" s="128">
        <f t="shared" ref="S44:Z44" si="21">I44</f>
        <v>0.1111111111111111</v>
      </c>
      <c r="T44" s="128">
        <f t="shared" si="21"/>
        <v>0.1111111111111111</v>
      </c>
      <c r="U44" s="128">
        <f t="shared" si="21"/>
        <v>0.1111111111111111</v>
      </c>
      <c r="V44" s="128">
        <f t="shared" si="21"/>
        <v>0.1111111111111111</v>
      </c>
      <c r="W44" s="128">
        <f t="shared" si="21"/>
        <v>0.1111111111111111</v>
      </c>
      <c r="X44" s="128">
        <f t="shared" si="21"/>
        <v>0.1111111111111111</v>
      </c>
      <c r="Y44" s="128">
        <f t="shared" si="21"/>
        <v>0.1111111111111111</v>
      </c>
      <c r="Z44" s="128">
        <f t="shared" si="21"/>
        <v>0.1111111111111111</v>
      </c>
      <c r="AA44" s="872"/>
      <c r="AB44" s="348">
        <f>AB37/AQ37</f>
        <v>0.1</v>
      </c>
      <c r="AC44" s="348">
        <f t="shared" ref="AC44:AJ44" si="22">AC37/$W$37</f>
        <v>0.1111111111111111</v>
      </c>
      <c r="AD44" s="348">
        <f t="shared" si="22"/>
        <v>0.1111111111111111</v>
      </c>
      <c r="AE44" s="348">
        <f t="shared" si="22"/>
        <v>0.1111111111111111</v>
      </c>
      <c r="AF44" s="348">
        <f t="shared" si="22"/>
        <v>0.1111111111111111</v>
      </c>
      <c r="AG44" s="348">
        <f t="shared" si="22"/>
        <v>0.1111111111111111</v>
      </c>
      <c r="AH44" s="348">
        <f t="shared" si="22"/>
        <v>0.1111111111111111</v>
      </c>
      <c r="AI44" s="348">
        <f t="shared" si="22"/>
        <v>0.1111111111111111</v>
      </c>
      <c r="AJ44" s="348">
        <f t="shared" si="22"/>
        <v>0.22222222222222221</v>
      </c>
      <c r="AK44" s="349"/>
      <c r="AL44" s="348">
        <f>AB44</f>
        <v>0.1</v>
      </c>
      <c r="AM44" s="348">
        <f t="shared" ref="AM44:AM50" si="23">AC44</f>
        <v>0.1111111111111111</v>
      </c>
      <c r="AN44" s="348">
        <f t="shared" ref="AN44:AN50" si="24">AD44</f>
        <v>0.1111111111111111</v>
      </c>
      <c r="AO44" s="348">
        <f t="shared" ref="AO44:AO50" si="25">AE44</f>
        <v>0.1111111111111111</v>
      </c>
      <c r="AP44" s="348">
        <f t="shared" ref="AP44:AP50" si="26">AF44</f>
        <v>0.1111111111111111</v>
      </c>
      <c r="AQ44" s="348">
        <f t="shared" ref="AQ44:AQ50" si="27">AG44</f>
        <v>0.1111111111111111</v>
      </c>
      <c r="AR44" s="348">
        <f t="shared" ref="AR44:AR50" si="28">AH44</f>
        <v>0.1111111111111111</v>
      </c>
      <c r="AS44" s="348">
        <f t="shared" ref="AS44:AS50" si="29">AI44</f>
        <v>0.1111111111111111</v>
      </c>
      <c r="AT44" s="348">
        <f t="shared" ref="AT44:AT50" si="30">AJ44</f>
        <v>0.22222222222222221</v>
      </c>
      <c r="AU44" s="862"/>
      <c r="AV44" s="122">
        <f>AV37/BK37</f>
        <v>0.1</v>
      </c>
      <c r="AW44" s="122">
        <f t="shared" ref="AW44:BD44" si="31">AW37/$W$37</f>
        <v>0.1111111111111111</v>
      </c>
      <c r="AX44" s="122">
        <f t="shared" si="31"/>
        <v>0.1111111111111111</v>
      </c>
      <c r="AY44" s="122">
        <f t="shared" si="31"/>
        <v>0.1111111111111111</v>
      </c>
      <c r="AZ44" s="122">
        <f t="shared" si="31"/>
        <v>0.1111111111111111</v>
      </c>
      <c r="BA44" s="122">
        <f t="shared" si="31"/>
        <v>0.1111111111111111</v>
      </c>
      <c r="BB44" s="122">
        <f t="shared" si="31"/>
        <v>0.1111111111111111</v>
      </c>
      <c r="BC44" s="122">
        <f t="shared" si="31"/>
        <v>0.1111111111111111</v>
      </c>
      <c r="BD44" s="122">
        <f t="shared" si="31"/>
        <v>0.22222222222222221</v>
      </c>
      <c r="BE44" s="111"/>
      <c r="BF44" s="122">
        <f>AV44</f>
        <v>0.1</v>
      </c>
      <c r="BG44" s="122">
        <f t="shared" ref="BG44:BG50" si="32">AW44</f>
        <v>0.1111111111111111</v>
      </c>
      <c r="BH44" s="122">
        <f t="shared" ref="BH44:BH50" si="33">AX44</f>
        <v>0.1111111111111111</v>
      </c>
      <c r="BI44" s="122">
        <f t="shared" ref="BI44:BI50" si="34">AY44</f>
        <v>0.1111111111111111</v>
      </c>
      <c r="BJ44" s="122">
        <f t="shared" ref="BJ44:BJ50" si="35">AZ44</f>
        <v>0.1111111111111111</v>
      </c>
      <c r="BK44" s="122">
        <f t="shared" ref="BK44:BK50" si="36">BA44</f>
        <v>0.1111111111111111</v>
      </c>
      <c r="BL44" s="122">
        <f t="shared" ref="BL44:BL50" si="37">BB44</f>
        <v>0.1111111111111111</v>
      </c>
      <c r="BM44" s="122">
        <f t="shared" ref="BM44:BM50" si="38">BC44</f>
        <v>0.1111111111111111</v>
      </c>
      <c r="BN44" s="122">
        <f t="shared" ref="BN44:BN50" si="39">BD44</f>
        <v>0.22222222222222221</v>
      </c>
      <c r="BO44" s="862"/>
      <c r="BP44" s="122" t="e">
        <f>BP37/CE37</f>
        <v>#DIV/0!</v>
      </c>
      <c r="BQ44" s="122">
        <f t="shared" ref="BQ44:BX44" si="40">BQ37/$W$37</f>
        <v>0.1111111111111111</v>
      </c>
      <c r="BR44" s="122">
        <f t="shared" si="40"/>
        <v>0.1111111111111111</v>
      </c>
      <c r="BS44" s="122">
        <f t="shared" si="40"/>
        <v>0.1111111111111111</v>
      </c>
      <c r="BT44" s="122">
        <f t="shared" si="40"/>
        <v>0.1111111111111111</v>
      </c>
      <c r="BU44" s="122">
        <f t="shared" si="40"/>
        <v>0.1111111111111111</v>
      </c>
      <c r="BV44" s="122">
        <f t="shared" si="40"/>
        <v>0.1111111111111111</v>
      </c>
      <c r="BW44" s="122">
        <f t="shared" si="40"/>
        <v>0.1111111111111111</v>
      </c>
      <c r="BX44" s="122">
        <f t="shared" si="40"/>
        <v>0.22222222222222221</v>
      </c>
      <c r="BY44" s="111"/>
      <c r="BZ44" s="122" t="e">
        <f>BP44</f>
        <v>#DIV/0!</v>
      </c>
      <c r="CA44" s="122">
        <f t="shared" ref="CA44:CA50" si="41">BQ44</f>
        <v>0.1111111111111111</v>
      </c>
      <c r="CB44" s="122">
        <f t="shared" ref="CB44:CB50" si="42">BR44</f>
        <v>0.1111111111111111</v>
      </c>
      <c r="CC44" s="122">
        <f t="shared" ref="CC44:CC50" si="43">BS44</f>
        <v>0.1111111111111111</v>
      </c>
      <c r="CD44" s="122">
        <f t="shared" ref="CD44:CD50" si="44">BT44</f>
        <v>0.1111111111111111</v>
      </c>
      <c r="CE44" s="122">
        <f t="shared" ref="CE44:CE50" si="45">BU44</f>
        <v>0.1111111111111111</v>
      </c>
      <c r="CF44" s="122">
        <f t="shared" ref="CF44:CF50" si="46">BV44</f>
        <v>0.1111111111111111</v>
      </c>
      <c r="CG44" s="122">
        <f t="shared" ref="CG44:CG50" si="47">BW44</f>
        <v>0.1111111111111111</v>
      </c>
      <c r="CH44" s="122">
        <f t="shared" ref="CH44:CH50" si="48">BX44</f>
        <v>0.22222222222222221</v>
      </c>
      <c r="CI44" s="862"/>
      <c r="CJ44" s="122">
        <f>CJ37/CY37</f>
        <v>0.1</v>
      </c>
      <c r="CK44" s="122">
        <f t="shared" ref="CK44:CR44" si="49">CK37/$W$37</f>
        <v>0.1111111111111111</v>
      </c>
      <c r="CL44" s="122">
        <f t="shared" si="49"/>
        <v>0.1111111111111111</v>
      </c>
      <c r="CM44" s="122">
        <f t="shared" si="49"/>
        <v>0.1111111111111111</v>
      </c>
      <c r="CN44" s="122">
        <f t="shared" si="49"/>
        <v>0.1111111111111111</v>
      </c>
      <c r="CO44" s="122">
        <f t="shared" si="49"/>
        <v>0.1111111111111111</v>
      </c>
      <c r="CP44" s="122">
        <f t="shared" si="49"/>
        <v>0.1111111111111111</v>
      </c>
      <c r="CQ44" s="122">
        <f t="shared" si="49"/>
        <v>0.1111111111111111</v>
      </c>
      <c r="CR44" s="122">
        <f t="shared" si="49"/>
        <v>0.22222222222222221</v>
      </c>
      <c r="CS44" s="111"/>
      <c r="CT44" s="122">
        <f>CJ44</f>
        <v>0.1</v>
      </c>
      <c r="CU44" s="122">
        <f t="shared" ref="CU44:CU50" si="50">CK44</f>
        <v>0.1111111111111111</v>
      </c>
      <c r="CV44" s="122">
        <f t="shared" ref="CV44:CV50" si="51">CL44</f>
        <v>0.1111111111111111</v>
      </c>
      <c r="CW44" s="122">
        <f t="shared" ref="CW44:CW50" si="52">CM44</f>
        <v>0.1111111111111111</v>
      </c>
      <c r="CX44" s="122">
        <f t="shared" ref="CX44:CX50" si="53">CN44</f>
        <v>0.1111111111111111</v>
      </c>
      <c r="CY44" s="122">
        <f t="shared" ref="CY44:CY50" si="54">CO44</f>
        <v>0.1111111111111111</v>
      </c>
      <c r="CZ44" s="122">
        <f t="shared" ref="CZ44:CZ50" si="55">CP44</f>
        <v>0.1111111111111111</v>
      </c>
      <c r="DA44" s="122">
        <f t="shared" ref="DA44:DA50" si="56">CQ44</f>
        <v>0.1111111111111111</v>
      </c>
      <c r="DB44" s="122">
        <f t="shared" ref="DB44:DB50" si="57">CR44</f>
        <v>0.22222222222222221</v>
      </c>
      <c r="DC44" s="862"/>
      <c r="DD44" s="122" t="e">
        <f>DD37/DS37</f>
        <v>#DIV/0!</v>
      </c>
      <c r="DE44" s="122">
        <f t="shared" ref="DE44:DL44" si="58">DE37/$W$37</f>
        <v>0.1111111111111111</v>
      </c>
      <c r="DF44" s="122">
        <f t="shared" si="58"/>
        <v>0.1111111111111111</v>
      </c>
      <c r="DG44" s="122">
        <f t="shared" si="58"/>
        <v>0.1111111111111111</v>
      </c>
      <c r="DH44" s="122">
        <f t="shared" si="58"/>
        <v>0.1111111111111111</v>
      </c>
      <c r="DI44" s="122">
        <f t="shared" si="58"/>
        <v>0.1111111111111111</v>
      </c>
      <c r="DJ44" s="122">
        <f t="shared" si="58"/>
        <v>0.1111111111111111</v>
      </c>
      <c r="DK44" s="122">
        <f t="shared" si="58"/>
        <v>0.1111111111111111</v>
      </c>
      <c r="DL44" s="122">
        <f t="shared" si="58"/>
        <v>0.22222222222222221</v>
      </c>
      <c r="DM44" s="111"/>
      <c r="DN44" s="122" t="e">
        <f>DD44</f>
        <v>#DIV/0!</v>
      </c>
      <c r="DO44" s="122">
        <f t="shared" ref="DO44:DO50" si="59">DE44</f>
        <v>0.1111111111111111</v>
      </c>
      <c r="DP44" s="122">
        <f t="shared" ref="DP44:DP50" si="60">DF44</f>
        <v>0.1111111111111111</v>
      </c>
      <c r="DQ44" s="122">
        <f t="shared" ref="DQ44:DQ50" si="61">DG44</f>
        <v>0.1111111111111111</v>
      </c>
      <c r="DR44" s="122">
        <f t="shared" ref="DR44:DR50" si="62">DH44</f>
        <v>0.1111111111111111</v>
      </c>
      <c r="DS44" s="122">
        <f t="shared" ref="DS44:DS50" si="63">DI44</f>
        <v>0.1111111111111111</v>
      </c>
      <c r="DT44" s="122">
        <f t="shared" ref="DT44:DT50" si="64">DJ44</f>
        <v>0.1111111111111111</v>
      </c>
      <c r="DU44" s="122">
        <f t="shared" ref="DU44:DU50" si="65">DK44</f>
        <v>0.1111111111111111</v>
      </c>
      <c r="DV44" s="122">
        <f t="shared" ref="DV44:DV50" si="66">DL44</f>
        <v>0.22222222222222221</v>
      </c>
      <c r="DW44" s="124"/>
      <c r="DX44" s="122">
        <f>DX37/EM37</f>
        <v>0.1</v>
      </c>
      <c r="DY44" s="122">
        <f t="shared" ref="DY44:EF44" si="67">DY37/$W$37</f>
        <v>0.1111111111111111</v>
      </c>
      <c r="DZ44" s="122">
        <f t="shared" si="67"/>
        <v>0.1111111111111111</v>
      </c>
      <c r="EA44" s="122">
        <f t="shared" si="67"/>
        <v>0.1111111111111111</v>
      </c>
      <c r="EB44" s="122">
        <f t="shared" si="67"/>
        <v>0.1111111111111111</v>
      </c>
      <c r="EC44" s="122">
        <f t="shared" si="67"/>
        <v>0.1111111111111111</v>
      </c>
      <c r="ED44" s="122">
        <f t="shared" si="67"/>
        <v>0.1111111111111111</v>
      </c>
      <c r="EE44" s="122">
        <f t="shared" si="67"/>
        <v>0.1111111111111111</v>
      </c>
      <c r="EF44" s="122">
        <f t="shared" si="67"/>
        <v>0.22222222222222221</v>
      </c>
      <c r="EG44" s="111"/>
      <c r="EH44" s="122">
        <f>DX44</f>
        <v>0.1</v>
      </c>
      <c r="EI44" s="122">
        <f t="shared" ref="EI44:EI50" si="68">DY44</f>
        <v>0.1111111111111111</v>
      </c>
      <c r="EJ44" s="122">
        <f t="shared" ref="EJ44:EJ50" si="69">DZ44</f>
        <v>0.1111111111111111</v>
      </c>
      <c r="EK44" s="122">
        <f t="shared" ref="EK44:EK50" si="70">EA44</f>
        <v>0.1111111111111111</v>
      </c>
      <c r="EL44" s="122">
        <f t="shared" ref="EL44:EL50" si="71">EB44</f>
        <v>0.1111111111111111</v>
      </c>
      <c r="EM44" s="122">
        <f t="shared" ref="EM44:EM50" si="72">EC44</f>
        <v>0.1111111111111111</v>
      </c>
      <c r="EN44" s="122">
        <f t="shared" ref="EN44:EN50" si="73">ED44</f>
        <v>0.1111111111111111</v>
      </c>
      <c r="EO44" s="122">
        <f t="shared" ref="EO44:EO50" si="74">EE44</f>
        <v>0.1111111111111111</v>
      </c>
      <c r="EP44" s="122">
        <f t="shared" ref="EP44:EP50" si="75">EF44</f>
        <v>0.22222222222222221</v>
      </c>
      <c r="EQ44" s="862"/>
    </row>
    <row r="45" spans="1:147" ht="30" customHeight="1">
      <c r="A45" s="873"/>
      <c r="B45" s="873"/>
      <c r="C45" s="873"/>
      <c r="D45" s="873"/>
      <c r="E45" s="873"/>
      <c r="F45" s="101" t="str">
        <f>F10</f>
        <v>HINDI</v>
      </c>
      <c r="G45" s="115" t="s">
        <v>935</v>
      </c>
      <c r="H45" s="122">
        <f t="shared" si="19"/>
        <v>0.1111111111111111</v>
      </c>
      <c r="I45" s="122">
        <f t="shared" ref="I45:I50" si="76">I38/W38</f>
        <v>0.1111111111111111</v>
      </c>
      <c r="J45" s="122">
        <f t="shared" ref="J45:J50" si="77">J38/W38</f>
        <v>0.1111111111111111</v>
      </c>
      <c r="K45" s="122">
        <f t="shared" ref="K45:K50" si="78">K38/W38</f>
        <v>0.1111111111111111</v>
      </c>
      <c r="L45" s="128">
        <f t="shared" ref="L45:L50" si="79">L38/W38</f>
        <v>0.1111111111111111</v>
      </c>
      <c r="M45" s="128">
        <f t="shared" ref="M45:M50" si="80">M38/W38</f>
        <v>0.1111111111111111</v>
      </c>
      <c r="N45" s="128">
        <f t="shared" ref="N45:N50" si="81">N38/W38</f>
        <v>0.1111111111111111</v>
      </c>
      <c r="O45" s="128">
        <f t="shared" ref="O45:O50" si="82">O38/W38</f>
        <v>0.1111111111111111</v>
      </c>
      <c r="P45" s="128">
        <f t="shared" ref="P45:P50" si="83">P38/W38</f>
        <v>0.1111111111111111</v>
      </c>
      <c r="Q45" s="347"/>
      <c r="R45" s="128">
        <f t="shared" ref="R45:R50" si="84">H45</f>
        <v>0.1111111111111111</v>
      </c>
      <c r="S45" s="128">
        <f t="shared" ref="S45:S50" si="85">I45</f>
        <v>0.1111111111111111</v>
      </c>
      <c r="T45" s="128">
        <f t="shared" ref="T45:T50" si="86">J45</f>
        <v>0.1111111111111111</v>
      </c>
      <c r="U45" s="128">
        <f t="shared" ref="U45:U50" si="87">K45</f>
        <v>0.1111111111111111</v>
      </c>
      <c r="V45" s="128">
        <f t="shared" ref="V45:V50" si="88">L45</f>
        <v>0.1111111111111111</v>
      </c>
      <c r="W45" s="128">
        <f t="shared" ref="W45:W50" si="89">M45</f>
        <v>0.1111111111111111</v>
      </c>
      <c r="X45" s="128">
        <f t="shared" ref="X45:X50" si="90">N45</f>
        <v>0.1111111111111111</v>
      </c>
      <c r="Y45" s="128">
        <f t="shared" ref="Y45:Y50" si="91">O45</f>
        <v>0.1111111111111111</v>
      </c>
      <c r="Z45" s="128">
        <f t="shared" ref="Z45:Z50" si="92">P45</f>
        <v>0.1111111111111111</v>
      </c>
      <c r="AA45" s="872"/>
      <c r="AB45" s="348">
        <f>AB38/$W$38</f>
        <v>0.1111111111111111</v>
      </c>
      <c r="AC45" s="348">
        <f t="shared" ref="AC45:AJ45" si="93">AC38/$W$38</f>
        <v>0.1111111111111111</v>
      </c>
      <c r="AD45" s="348">
        <f t="shared" si="93"/>
        <v>0.1111111111111111</v>
      </c>
      <c r="AE45" s="348">
        <f t="shared" si="93"/>
        <v>0.1111111111111111</v>
      </c>
      <c r="AF45" s="348">
        <f t="shared" si="93"/>
        <v>0.1111111111111111</v>
      </c>
      <c r="AG45" s="348">
        <f t="shared" si="93"/>
        <v>0.1111111111111111</v>
      </c>
      <c r="AH45" s="348">
        <f t="shared" si="93"/>
        <v>0.1111111111111111</v>
      </c>
      <c r="AI45" s="348">
        <f t="shared" si="93"/>
        <v>0.1111111111111111</v>
      </c>
      <c r="AJ45" s="348">
        <f t="shared" si="93"/>
        <v>0.1111111111111111</v>
      </c>
      <c r="AK45" s="349"/>
      <c r="AL45" s="348">
        <f t="shared" ref="AL45:AL50" si="94">AB45</f>
        <v>0.1111111111111111</v>
      </c>
      <c r="AM45" s="348">
        <f t="shared" si="23"/>
        <v>0.1111111111111111</v>
      </c>
      <c r="AN45" s="348">
        <f t="shared" si="24"/>
        <v>0.1111111111111111</v>
      </c>
      <c r="AO45" s="348">
        <f t="shared" si="25"/>
        <v>0.1111111111111111</v>
      </c>
      <c r="AP45" s="348">
        <f t="shared" si="26"/>
        <v>0.1111111111111111</v>
      </c>
      <c r="AQ45" s="348">
        <f t="shared" si="27"/>
        <v>0.1111111111111111</v>
      </c>
      <c r="AR45" s="348">
        <f t="shared" si="28"/>
        <v>0.1111111111111111</v>
      </c>
      <c r="AS45" s="348">
        <f t="shared" si="29"/>
        <v>0.1111111111111111</v>
      </c>
      <c r="AT45" s="348">
        <f t="shared" si="30"/>
        <v>0.1111111111111111</v>
      </c>
      <c r="AU45" s="862"/>
      <c r="AV45" s="122">
        <f>AV38/$W$38</f>
        <v>0.1111111111111111</v>
      </c>
      <c r="AW45" s="122">
        <f t="shared" ref="AW45:BD45" si="95">AW38/$W$38</f>
        <v>0.1111111111111111</v>
      </c>
      <c r="AX45" s="122">
        <f t="shared" si="95"/>
        <v>0.1111111111111111</v>
      </c>
      <c r="AY45" s="122">
        <f t="shared" si="95"/>
        <v>0.1111111111111111</v>
      </c>
      <c r="AZ45" s="122">
        <f t="shared" si="95"/>
        <v>0.1111111111111111</v>
      </c>
      <c r="BA45" s="122">
        <f t="shared" si="95"/>
        <v>0.1111111111111111</v>
      </c>
      <c r="BB45" s="122">
        <f t="shared" si="95"/>
        <v>0.1111111111111111</v>
      </c>
      <c r="BC45" s="122">
        <f t="shared" si="95"/>
        <v>0.1111111111111111</v>
      </c>
      <c r="BD45" s="122">
        <f t="shared" si="95"/>
        <v>0.22222222222222221</v>
      </c>
      <c r="BE45" s="111"/>
      <c r="BF45" s="122">
        <f t="shared" ref="BF45:BF50" si="96">AV45</f>
        <v>0.1111111111111111</v>
      </c>
      <c r="BG45" s="122">
        <f t="shared" si="32"/>
        <v>0.1111111111111111</v>
      </c>
      <c r="BH45" s="122">
        <f t="shared" si="33"/>
        <v>0.1111111111111111</v>
      </c>
      <c r="BI45" s="122">
        <f t="shared" si="34"/>
        <v>0.1111111111111111</v>
      </c>
      <c r="BJ45" s="122">
        <f t="shared" si="35"/>
        <v>0.1111111111111111</v>
      </c>
      <c r="BK45" s="122">
        <f t="shared" si="36"/>
        <v>0.1111111111111111</v>
      </c>
      <c r="BL45" s="122">
        <f t="shared" si="37"/>
        <v>0.1111111111111111</v>
      </c>
      <c r="BM45" s="122">
        <f t="shared" si="38"/>
        <v>0.1111111111111111</v>
      </c>
      <c r="BN45" s="122">
        <f t="shared" si="39"/>
        <v>0.22222222222222221</v>
      </c>
      <c r="BO45" s="862"/>
      <c r="BP45" s="122">
        <f>BP38/$W$38</f>
        <v>0.1111111111111111</v>
      </c>
      <c r="BQ45" s="122">
        <f t="shared" ref="BQ45:BX45" si="97">BQ38/$W$38</f>
        <v>0.1111111111111111</v>
      </c>
      <c r="BR45" s="122">
        <f t="shared" si="97"/>
        <v>0.1111111111111111</v>
      </c>
      <c r="BS45" s="122">
        <f t="shared" si="97"/>
        <v>0.1111111111111111</v>
      </c>
      <c r="BT45" s="122">
        <f t="shared" si="97"/>
        <v>0.1111111111111111</v>
      </c>
      <c r="BU45" s="122">
        <f t="shared" si="97"/>
        <v>0.1111111111111111</v>
      </c>
      <c r="BV45" s="122">
        <f t="shared" si="97"/>
        <v>0.1111111111111111</v>
      </c>
      <c r="BW45" s="122">
        <f t="shared" si="97"/>
        <v>0.1111111111111111</v>
      </c>
      <c r="BX45" s="122">
        <f t="shared" si="97"/>
        <v>0.22222222222222221</v>
      </c>
      <c r="BY45" s="111"/>
      <c r="BZ45" s="122">
        <f t="shared" ref="BZ45:BZ50" si="98">BP45</f>
        <v>0.1111111111111111</v>
      </c>
      <c r="CA45" s="122">
        <f t="shared" si="41"/>
        <v>0.1111111111111111</v>
      </c>
      <c r="CB45" s="122">
        <f t="shared" si="42"/>
        <v>0.1111111111111111</v>
      </c>
      <c r="CC45" s="122">
        <f t="shared" si="43"/>
        <v>0.1111111111111111</v>
      </c>
      <c r="CD45" s="122">
        <f t="shared" si="44"/>
        <v>0.1111111111111111</v>
      </c>
      <c r="CE45" s="122">
        <f t="shared" si="45"/>
        <v>0.1111111111111111</v>
      </c>
      <c r="CF45" s="122">
        <f t="shared" si="46"/>
        <v>0.1111111111111111</v>
      </c>
      <c r="CG45" s="122">
        <f t="shared" si="47"/>
        <v>0.1111111111111111</v>
      </c>
      <c r="CH45" s="122">
        <f t="shared" si="48"/>
        <v>0.22222222222222221</v>
      </c>
      <c r="CI45" s="862"/>
      <c r="CJ45" s="122">
        <f>CJ38/$W$38</f>
        <v>0.1111111111111111</v>
      </c>
      <c r="CK45" s="122">
        <f t="shared" ref="CK45:CR45" si="99">CK38/$W$38</f>
        <v>0.1111111111111111</v>
      </c>
      <c r="CL45" s="122">
        <f t="shared" si="99"/>
        <v>0.1111111111111111</v>
      </c>
      <c r="CM45" s="122">
        <f t="shared" si="99"/>
        <v>0.1111111111111111</v>
      </c>
      <c r="CN45" s="122">
        <f t="shared" si="99"/>
        <v>0.1111111111111111</v>
      </c>
      <c r="CO45" s="122">
        <f t="shared" si="99"/>
        <v>0.1111111111111111</v>
      </c>
      <c r="CP45" s="122">
        <f t="shared" si="99"/>
        <v>0.1111111111111111</v>
      </c>
      <c r="CQ45" s="122">
        <f t="shared" si="99"/>
        <v>0.1111111111111111</v>
      </c>
      <c r="CR45" s="122">
        <f t="shared" si="99"/>
        <v>0.22222222222222221</v>
      </c>
      <c r="CS45" s="111"/>
      <c r="CT45" s="122">
        <f t="shared" ref="CT45:CT50" si="100">CJ45</f>
        <v>0.1111111111111111</v>
      </c>
      <c r="CU45" s="122">
        <f t="shared" si="50"/>
        <v>0.1111111111111111</v>
      </c>
      <c r="CV45" s="122">
        <f t="shared" si="51"/>
        <v>0.1111111111111111</v>
      </c>
      <c r="CW45" s="122">
        <f t="shared" si="52"/>
        <v>0.1111111111111111</v>
      </c>
      <c r="CX45" s="122">
        <f t="shared" si="53"/>
        <v>0.1111111111111111</v>
      </c>
      <c r="CY45" s="122">
        <f t="shared" si="54"/>
        <v>0.1111111111111111</v>
      </c>
      <c r="CZ45" s="122">
        <f t="shared" si="55"/>
        <v>0.1111111111111111</v>
      </c>
      <c r="DA45" s="122">
        <f t="shared" si="56"/>
        <v>0.1111111111111111</v>
      </c>
      <c r="DB45" s="122">
        <f t="shared" si="57"/>
        <v>0.22222222222222221</v>
      </c>
      <c r="DC45" s="862"/>
      <c r="DD45" s="122">
        <f>DD38/$W$38</f>
        <v>0.33333333333333331</v>
      </c>
      <c r="DE45" s="122">
        <f t="shared" ref="DE45:DL45" si="101">DE38/$W$38</f>
        <v>0.1111111111111111</v>
      </c>
      <c r="DF45" s="122">
        <f t="shared" si="101"/>
        <v>0.1111111111111111</v>
      </c>
      <c r="DG45" s="122">
        <f t="shared" si="101"/>
        <v>0.1111111111111111</v>
      </c>
      <c r="DH45" s="122">
        <f t="shared" si="101"/>
        <v>0</v>
      </c>
      <c r="DI45" s="122">
        <f t="shared" si="101"/>
        <v>0.1111111111111111</v>
      </c>
      <c r="DJ45" s="122">
        <f t="shared" si="101"/>
        <v>0.1111111111111111</v>
      </c>
      <c r="DK45" s="122">
        <f t="shared" si="101"/>
        <v>0.22222222222222221</v>
      </c>
      <c r="DL45" s="122">
        <f t="shared" si="101"/>
        <v>0</v>
      </c>
      <c r="DM45" s="111"/>
      <c r="DN45" s="122">
        <f t="shared" ref="DN45:DN50" si="102">DD45</f>
        <v>0.33333333333333331</v>
      </c>
      <c r="DO45" s="122">
        <f t="shared" si="59"/>
        <v>0.1111111111111111</v>
      </c>
      <c r="DP45" s="122">
        <f t="shared" si="60"/>
        <v>0.1111111111111111</v>
      </c>
      <c r="DQ45" s="122">
        <f t="shared" si="61"/>
        <v>0.1111111111111111</v>
      </c>
      <c r="DR45" s="122">
        <f t="shared" si="62"/>
        <v>0</v>
      </c>
      <c r="DS45" s="122">
        <f t="shared" si="63"/>
        <v>0.1111111111111111</v>
      </c>
      <c r="DT45" s="122">
        <f t="shared" si="64"/>
        <v>0.1111111111111111</v>
      </c>
      <c r="DU45" s="122">
        <f t="shared" si="65"/>
        <v>0.22222222222222221</v>
      </c>
      <c r="DV45" s="122">
        <f t="shared" si="66"/>
        <v>0</v>
      </c>
      <c r="DW45" s="124"/>
      <c r="DX45" s="122">
        <f>DX38/$W$38</f>
        <v>0.22222222222222221</v>
      </c>
      <c r="DY45" s="122">
        <f t="shared" ref="DY45:EF45" si="103">DY38/$W$38</f>
        <v>0.1111111111111111</v>
      </c>
      <c r="DZ45" s="122">
        <f t="shared" si="103"/>
        <v>0.1111111111111111</v>
      </c>
      <c r="EA45" s="122">
        <f t="shared" si="103"/>
        <v>0.1111111111111111</v>
      </c>
      <c r="EB45" s="122">
        <f t="shared" si="103"/>
        <v>0.1111111111111111</v>
      </c>
      <c r="EC45" s="122">
        <f t="shared" si="103"/>
        <v>0.1111111111111111</v>
      </c>
      <c r="ED45" s="122">
        <f t="shared" si="103"/>
        <v>0.1111111111111111</v>
      </c>
      <c r="EE45" s="122">
        <f t="shared" si="103"/>
        <v>8.8888888888888892E-2</v>
      </c>
      <c r="EF45" s="122">
        <f t="shared" si="103"/>
        <v>0.13333333333333333</v>
      </c>
      <c r="EG45" s="111"/>
      <c r="EH45" s="122">
        <f t="shared" ref="EH45:EH50" si="104">DX45</f>
        <v>0.22222222222222221</v>
      </c>
      <c r="EI45" s="122">
        <f t="shared" si="68"/>
        <v>0.1111111111111111</v>
      </c>
      <c r="EJ45" s="122">
        <f t="shared" si="69"/>
        <v>0.1111111111111111</v>
      </c>
      <c r="EK45" s="122">
        <f t="shared" si="70"/>
        <v>0.1111111111111111</v>
      </c>
      <c r="EL45" s="122">
        <f t="shared" si="71"/>
        <v>0.1111111111111111</v>
      </c>
      <c r="EM45" s="122">
        <f t="shared" si="72"/>
        <v>0.1111111111111111</v>
      </c>
      <c r="EN45" s="122">
        <f t="shared" si="73"/>
        <v>0.1111111111111111</v>
      </c>
      <c r="EO45" s="122">
        <f t="shared" si="74"/>
        <v>8.8888888888888892E-2</v>
      </c>
      <c r="EP45" s="122">
        <f t="shared" si="75"/>
        <v>0.13333333333333333</v>
      </c>
      <c r="EQ45" s="862"/>
    </row>
    <row r="46" spans="1:147" ht="30" customHeight="1">
      <c r="A46" s="873"/>
      <c r="B46" s="873"/>
      <c r="C46" s="873"/>
      <c r="D46" s="873"/>
      <c r="E46" s="873"/>
      <c r="F46" s="101" t="str">
        <f>F14</f>
        <v>TELUGU</v>
      </c>
      <c r="G46" s="115" t="s">
        <v>935</v>
      </c>
      <c r="H46" s="161">
        <f t="shared" si="19"/>
        <v>0.1111111111111111</v>
      </c>
      <c r="I46" s="161">
        <f t="shared" si="76"/>
        <v>0.1111111111111111</v>
      </c>
      <c r="J46" s="161">
        <f t="shared" si="77"/>
        <v>0.1111111111111111</v>
      </c>
      <c r="K46" s="161">
        <f t="shared" si="78"/>
        <v>0.1111111111111111</v>
      </c>
      <c r="L46" s="128">
        <f t="shared" si="79"/>
        <v>0.1111111111111111</v>
      </c>
      <c r="M46" s="128">
        <f t="shared" si="80"/>
        <v>0.1111111111111111</v>
      </c>
      <c r="N46" s="128">
        <f t="shared" si="81"/>
        <v>0.1111111111111111</v>
      </c>
      <c r="O46" s="128">
        <f t="shared" si="82"/>
        <v>0.1111111111111111</v>
      </c>
      <c r="P46" s="128">
        <f t="shared" si="83"/>
        <v>0.1111111111111111</v>
      </c>
      <c r="Q46" s="347"/>
      <c r="R46" s="128">
        <f t="shared" si="84"/>
        <v>0.1111111111111111</v>
      </c>
      <c r="S46" s="128">
        <f t="shared" si="85"/>
        <v>0.1111111111111111</v>
      </c>
      <c r="T46" s="128">
        <f t="shared" si="86"/>
        <v>0.1111111111111111</v>
      </c>
      <c r="U46" s="128">
        <f t="shared" si="87"/>
        <v>0.1111111111111111</v>
      </c>
      <c r="V46" s="128">
        <f t="shared" si="88"/>
        <v>0.1111111111111111</v>
      </c>
      <c r="W46" s="128">
        <f t="shared" si="89"/>
        <v>0.1111111111111111</v>
      </c>
      <c r="X46" s="128">
        <f t="shared" si="90"/>
        <v>0.1111111111111111</v>
      </c>
      <c r="Y46" s="128">
        <f t="shared" si="91"/>
        <v>0.1111111111111111</v>
      </c>
      <c r="Z46" s="128">
        <f t="shared" si="92"/>
        <v>0.1111111111111111</v>
      </c>
      <c r="AA46" s="872"/>
      <c r="AB46" s="348">
        <f>AB39/$W$39</f>
        <v>0.1111111111111111</v>
      </c>
      <c r="AC46" s="348">
        <f t="shared" ref="AC46:AJ46" si="105">AC39/$W$39</f>
        <v>0.1111111111111111</v>
      </c>
      <c r="AD46" s="348">
        <f t="shared" si="105"/>
        <v>0.1111111111111111</v>
      </c>
      <c r="AE46" s="348">
        <f t="shared" si="105"/>
        <v>0.1111111111111111</v>
      </c>
      <c r="AF46" s="348">
        <f t="shared" si="105"/>
        <v>0.1111111111111111</v>
      </c>
      <c r="AG46" s="348">
        <f t="shared" si="105"/>
        <v>0.1111111111111111</v>
      </c>
      <c r="AH46" s="348">
        <f t="shared" si="105"/>
        <v>0.1111111111111111</v>
      </c>
      <c r="AI46" s="348">
        <f t="shared" si="105"/>
        <v>0.1111111111111111</v>
      </c>
      <c r="AJ46" s="348">
        <f t="shared" si="105"/>
        <v>0.1111111111111111</v>
      </c>
      <c r="AK46" s="349"/>
      <c r="AL46" s="348">
        <f t="shared" si="94"/>
        <v>0.1111111111111111</v>
      </c>
      <c r="AM46" s="348">
        <f t="shared" si="23"/>
        <v>0.1111111111111111</v>
      </c>
      <c r="AN46" s="348">
        <f t="shared" si="24"/>
        <v>0.1111111111111111</v>
      </c>
      <c r="AO46" s="348">
        <f t="shared" si="25"/>
        <v>0.1111111111111111</v>
      </c>
      <c r="AP46" s="348">
        <f t="shared" si="26"/>
        <v>0.1111111111111111</v>
      </c>
      <c r="AQ46" s="348">
        <f t="shared" si="27"/>
        <v>0.1111111111111111</v>
      </c>
      <c r="AR46" s="348">
        <f t="shared" si="28"/>
        <v>0.1111111111111111</v>
      </c>
      <c r="AS46" s="348">
        <f t="shared" si="29"/>
        <v>0.1111111111111111</v>
      </c>
      <c r="AT46" s="348">
        <f t="shared" si="30"/>
        <v>0.1111111111111111</v>
      </c>
      <c r="AU46" s="862"/>
      <c r="AV46" s="122">
        <f>AV39/$W$39</f>
        <v>0.1111111111111111</v>
      </c>
      <c r="AW46" s="122">
        <f t="shared" ref="AW46:BD46" si="106">AW39/$W$39</f>
        <v>0.1111111111111111</v>
      </c>
      <c r="AX46" s="122">
        <f t="shared" si="106"/>
        <v>0.1111111111111111</v>
      </c>
      <c r="AY46" s="122">
        <f t="shared" si="106"/>
        <v>0.1111111111111111</v>
      </c>
      <c r="AZ46" s="122">
        <f t="shared" si="106"/>
        <v>0.1111111111111111</v>
      </c>
      <c r="BA46" s="122">
        <f t="shared" si="106"/>
        <v>0.1111111111111111</v>
      </c>
      <c r="BB46" s="122">
        <f t="shared" si="106"/>
        <v>0.1111111111111111</v>
      </c>
      <c r="BC46" s="122">
        <f t="shared" si="106"/>
        <v>0.1111111111111111</v>
      </c>
      <c r="BD46" s="122">
        <f t="shared" si="106"/>
        <v>0.22222222222222221</v>
      </c>
      <c r="BE46" s="111"/>
      <c r="BF46" s="122">
        <f t="shared" si="96"/>
        <v>0.1111111111111111</v>
      </c>
      <c r="BG46" s="122">
        <f t="shared" si="32"/>
        <v>0.1111111111111111</v>
      </c>
      <c r="BH46" s="122">
        <f t="shared" si="33"/>
        <v>0.1111111111111111</v>
      </c>
      <c r="BI46" s="122">
        <f t="shared" si="34"/>
        <v>0.1111111111111111</v>
      </c>
      <c r="BJ46" s="122">
        <f t="shared" si="35"/>
        <v>0.1111111111111111</v>
      </c>
      <c r="BK46" s="122">
        <f t="shared" si="36"/>
        <v>0.1111111111111111</v>
      </c>
      <c r="BL46" s="122">
        <f t="shared" si="37"/>
        <v>0.1111111111111111</v>
      </c>
      <c r="BM46" s="122">
        <f t="shared" si="38"/>
        <v>0.1111111111111111</v>
      </c>
      <c r="BN46" s="122">
        <f t="shared" si="39"/>
        <v>0.22222222222222221</v>
      </c>
      <c r="BO46" s="862"/>
      <c r="BP46" s="122">
        <f>BP39/$W$39</f>
        <v>0.1111111111111111</v>
      </c>
      <c r="BQ46" s="122">
        <f t="shared" ref="BQ46:BX46" si="107">BQ39/$W$39</f>
        <v>0.1111111111111111</v>
      </c>
      <c r="BR46" s="122">
        <f t="shared" si="107"/>
        <v>0.1111111111111111</v>
      </c>
      <c r="BS46" s="122">
        <f t="shared" si="107"/>
        <v>0.1111111111111111</v>
      </c>
      <c r="BT46" s="122">
        <f t="shared" si="107"/>
        <v>0.1111111111111111</v>
      </c>
      <c r="BU46" s="122">
        <f t="shared" si="107"/>
        <v>0.1111111111111111</v>
      </c>
      <c r="BV46" s="122">
        <f t="shared" si="107"/>
        <v>0.1111111111111111</v>
      </c>
      <c r="BW46" s="122">
        <f t="shared" si="107"/>
        <v>0.1111111111111111</v>
      </c>
      <c r="BX46" s="122">
        <f t="shared" si="107"/>
        <v>0.22222222222222221</v>
      </c>
      <c r="BY46" s="111"/>
      <c r="BZ46" s="122">
        <f t="shared" si="98"/>
        <v>0.1111111111111111</v>
      </c>
      <c r="CA46" s="122">
        <f t="shared" si="41"/>
        <v>0.1111111111111111</v>
      </c>
      <c r="CB46" s="122">
        <f t="shared" si="42"/>
        <v>0.1111111111111111</v>
      </c>
      <c r="CC46" s="122">
        <f t="shared" si="43"/>
        <v>0.1111111111111111</v>
      </c>
      <c r="CD46" s="122">
        <f t="shared" si="44"/>
        <v>0.1111111111111111</v>
      </c>
      <c r="CE46" s="122">
        <f t="shared" si="45"/>
        <v>0.1111111111111111</v>
      </c>
      <c r="CF46" s="122">
        <f t="shared" si="46"/>
        <v>0.1111111111111111</v>
      </c>
      <c r="CG46" s="122">
        <f t="shared" si="47"/>
        <v>0.1111111111111111</v>
      </c>
      <c r="CH46" s="122">
        <f t="shared" si="48"/>
        <v>0.22222222222222221</v>
      </c>
      <c r="CI46" s="862"/>
      <c r="CJ46" s="122">
        <f>CJ39/$W$39</f>
        <v>0.1111111111111111</v>
      </c>
      <c r="CK46" s="122">
        <f t="shared" ref="CK46:CR46" si="108">CK39/$W$39</f>
        <v>0.1111111111111111</v>
      </c>
      <c r="CL46" s="122">
        <f t="shared" si="108"/>
        <v>0.1111111111111111</v>
      </c>
      <c r="CM46" s="122">
        <f t="shared" si="108"/>
        <v>0.1111111111111111</v>
      </c>
      <c r="CN46" s="122">
        <f t="shared" si="108"/>
        <v>0.1111111111111111</v>
      </c>
      <c r="CO46" s="122">
        <f t="shared" si="108"/>
        <v>0.1111111111111111</v>
      </c>
      <c r="CP46" s="122">
        <f t="shared" si="108"/>
        <v>0.1111111111111111</v>
      </c>
      <c r="CQ46" s="122">
        <f t="shared" si="108"/>
        <v>0.1111111111111111</v>
      </c>
      <c r="CR46" s="122">
        <f t="shared" si="108"/>
        <v>0.22222222222222221</v>
      </c>
      <c r="CS46" s="111"/>
      <c r="CT46" s="122">
        <f t="shared" si="100"/>
        <v>0.1111111111111111</v>
      </c>
      <c r="CU46" s="122">
        <f t="shared" si="50"/>
        <v>0.1111111111111111</v>
      </c>
      <c r="CV46" s="122">
        <f t="shared" si="51"/>
        <v>0.1111111111111111</v>
      </c>
      <c r="CW46" s="122">
        <f t="shared" si="52"/>
        <v>0.1111111111111111</v>
      </c>
      <c r="CX46" s="122">
        <f t="shared" si="53"/>
        <v>0.1111111111111111</v>
      </c>
      <c r="CY46" s="122">
        <f t="shared" si="54"/>
        <v>0.1111111111111111</v>
      </c>
      <c r="CZ46" s="122">
        <f t="shared" si="55"/>
        <v>0.1111111111111111</v>
      </c>
      <c r="DA46" s="122">
        <f t="shared" si="56"/>
        <v>0.1111111111111111</v>
      </c>
      <c r="DB46" s="122">
        <f t="shared" si="57"/>
        <v>0.22222222222222221</v>
      </c>
      <c r="DC46" s="862"/>
      <c r="DD46" s="122">
        <f>DD39/$W$39</f>
        <v>0.22222222222222221</v>
      </c>
      <c r="DE46" s="122">
        <f t="shared" ref="DE46:DL46" si="109">DE39/$W$39</f>
        <v>0.1111111111111111</v>
      </c>
      <c r="DF46" s="122">
        <f t="shared" si="109"/>
        <v>0.1111111111111111</v>
      </c>
      <c r="DG46" s="122">
        <f t="shared" si="109"/>
        <v>0.1111111111111111</v>
      </c>
      <c r="DH46" s="122">
        <f t="shared" si="109"/>
        <v>0.1111111111111111</v>
      </c>
      <c r="DI46" s="122">
        <f t="shared" si="109"/>
        <v>0.1111111111111111</v>
      </c>
      <c r="DJ46" s="122">
        <f t="shared" si="109"/>
        <v>0.1111111111111111</v>
      </c>
      <c r="DK46" s="122">
        <f t="shared" si="109"/>
        <v>0.22222222222222221</v>
      </c>
      <c r="DL46" s="122">
        <f t="shared" si="109"/>
        <v>0</v>
      </c>
      <c r="DM46" s="111"/>
      <c r="DN46" s="122">
        <f t="shared" si="102"/>
        <v>0.22222222222222221</v>
      </c>
      <c r="DO46" s="122">
        <f t="shared" si="59"/>
        <v>0.1111111111111111</v>
      </c>
      <c r="DP46" s="122">
        <f t="shared" si="60"/>
        <v>0.1111111111111111</v>
      </c>
      <c r="DQ46" s="122">
        <f t="shared" si="61"/>
        <v>0.1111111111111111</v>
      </c>
      <c r="DR46" s="122">
        <f t="shared" si="62"/>
        <v>0.1111111111111111</v>
      </c>
      <c r="DS46" s="122">
        <f t="shared" si="63"/>
        <v>0.1111111111111111</v>
      </c>
      <c r="DT46" s="122">
        <f t="shared" si="64"/>
        <v>0.1111111111111111</v>
      </c>
      <c r="DU46" s="122">
        <f t="shared" si="65"/>
        <v>0.22222222222222221</v>
      </c>
      <c r="DV46" s="122">
        <f t="shared" si="66"/>
        <v>0</v>
      </c>
      <c r="DW46" s="124"/>
      <c r="DX46" s="122">
        <f>DX39/$W$39</f>
        <v>0.22222222222222221</v>
      </c>
      <c r="DY46" s="122">
        <f t="shared" ref="DY46:EF46" si="110">DY39/$W$39</f>
        <v>0.1111111111111111</v>
      </c>
      <c r="DZ46" s="122">
        <f t="shared" si="110"/>
        <v>0.1111111111111111</v>
      </c>
      <c r="EA46" s="122">
        <f t="shared" si="110"/>
        <v>0.1111111111111111</v>
      </c>
      <c r="EB46" s="122">
        <f t="shared" si="110"/>
        <v>0.1111111111111111</v>
      </c>
      <c r="EC46" s="122">
        <f t="shared" si="110"/>
        <v>0.1111111111111111</v>
      </c>
      <c r="ED46" s="122">
        <f t="shared" si="110"/>
        <v>0.1111111111111111</v>
      </c>
      <c r="EE46" s="122">
        <f t="shared" si="110"/>
        <v>8.8888888888888892E-2</v>
      </c>
      <c r="EF46" s="122">
        <f t="shared" si="110"/>
        <v>0.13333333333333333</v>
      </c>
      <c r="EG46" s="111"/>
      <c r="EH46" s="122">
        <f t="shared" si="104"/>
        <v>0.22222222222222221</v>
      </c>
      <c r="EI46" s="122">
        <f t="shared" si="68"/>
        <v>0.1111111111111111</v>
      </c>
      <c r="EJ46" s="122">
        <f t="shared" si="69"/>
        <v>0.1111111111111111</v>
      </c>
      <c r="EK46" s="122">
        <f t="shared" si="70"/>
        <v>0.1111111111111111</v>
      </c>
      <c r="EL46" s="122">
        <f t="shared" si="71"/>
        <v>0.1111111111111111</v>
      </c>
      <c r="EM46" s="122">
        <f t="shared" si="72"/>
        <v>0.1111111111111111</v>
      </c>
      <c r="EN46" s="122">
        <f t="shared" si="73"/>
        <v>0.1111111111111111</v>
      </c>
      <c r="EO46" s="122">
        <f t="shared" si="74"/>
        <v>8.8888888888888892E-2</v>
      </c>
      <c r="EP46" s="122">
        <f t="shared" si="75"/>
        <v>0.13333333333333333</v>
      </c>
      <c r="EQ46" s="862"/>
    </row>
    <row r="47" spans="1:147" ht="30" customHeight="1">
      <c r="A47" s="873"/>
      <c r="B47" s="873"/>
      <c r="C47" s="873"/>
      <c r="D47" s="873"/>
      <c r="E47" s="873"/>
      <c r="F47" s="101" t="str">
        <f>F18</f>
        <v>MATHS</v>
      </c>
      <c r="G47" s="115" t="s">
        <v>935</v>
      </c>
      <c r="H47" s="161">
        <f t="shared" si="19"/>
        <v>0</v>
      </c>
      <c r="I47" s="161">
        <f t="shared" si="76"/>
        <v>0</v>
      </c>
      <c r="J47" s="161">
        <f t="shared" si="77"/>
        <v>0.1111111111111111</v>
      </c>
      <c r="K47" s="161">
        <f t="shared" si="78"/>
        <v>0.22222222222222221</v>
      </c>
      <c r="L47" s="128">
        <f t="shared" si="79"/>
        <v>0.1111111111111111</v>
      </c>
      <c r="M47" s="128">
        <f t="shared" si="80"/>
        <v>0.1111111111111111</v>
      </c>
      <c r="N47" s="128">
        <f t="shared" si="81"/>
        <v>0.1111111111111111</v>
      </c>
      <c r="O47" s="128">
        <f t="shared" si="82"/>
        <v>0.22222222222222221</v>
      </c>
      <c r="P47" s="128">
        <f t="shared" si="83"/>
        <v>0.1111111111111111</v>
      </c>
      <c r="Q47" s="347"/>
      <c r="R47" s="128">
        <f t="shared" si="84"/>
        <v>0</v>
      </c>
      <c r="S47" s="128">
        <f t="shared" si="85"/>
        <v>0</v>
      </c>
      <c r="T47" s="128">
        <f t="shared" si="86"/>
        <v>0.1111111111111111</v>
      </c>
      <c r="U47" s="128">
        <f t="shared" si="87"/>
        <v>0.22222222222222221</v>
      </c>
      <c r="V47" s="128">
        <f t="shared" si="88"/>
        <v>0.1111111111111111</v>
      </c>
      <c r="W47" s="128">
        <f t="shared" si="89"/>
        <v>0.1111111111111111</v>
      </c>
      <c r="X47" s="128">
        <f t="shared" si="90"/>
        <v>0.1111111111111111</v>
      </c>
      <c r="Y47" s="128">
        <f t="shared" si="91"/>
        <v>0.22222222222222221</v>
      </c>
      <c r="Z47" s="128">
        <f t="shared" si="92"/>
        <v>0.1111111111111111</v>
      </c>
      <c r="AA47" s="872"/>
      <c r="AB47" s="348">
        <f>AB40/$W$40</f>
        <v>0.1111111111111111</v>
      </c>
      <c r="AC47" s="348">
        <f t="shared" ref="AC47:AJ47" si="111">AC40/$W$40</f>
        <v>0.1111111111111111</v>
      </c>
      <c r="AD47" s="348">
        <f t="shared" si="111"/>
        <v>0.1111111111111111</v>
      </c>
      <c r="AE47" s="348">
        <f t="shared" si="111"/>
        <v>0.1111111111111111</v>
      </c>
      <c r="AF47" s="348">
        <f t="shared" si="111"/>
        <v>0.1111111111111111</v>
      </c>
      <c r="AG47" s="348">
        <f t="shared" si="111"/>
        <v>0.1111111111111111</v>
      </c>
      <c r="AH47" s="348">
        <f t="shared" si="111"/>
        <v>0.1111111111111111</v>
      </c>
      <c r="AI47" s="348">
        <f t="shared" si="111"/>
        <v>0.1111111111111111</v>
      </c>
      <c r="AJ47" s="348">
        <f t="shared" si="111"/>
        <v>0.1111111111111111</v>
      </c>
      <c r="AK47" s="349"/>
      <c r="AL47" s="348">
        <f t="shared" si="94"/>
        <v>0.1111111111111111</v>
      </c>
      <c r="AM47" s="348">
        <f t="shared" si="23"/>
        <v>0.1111111111111111</v>
      </c>
      <c r="AN47" s="348">
        <f t="shared" si="24"/>
        <v>0.1111111111111111</v>
      </c>
      <c r="AO47" s="348">
        <f t="shared" si="25"/>
        <v>0.1111111111111111</v>
      </c>
      <c r="AP47" s="348">
        <f t="shared" si="26"/>
        <v>0.1111111111111111</v>
      </c>
      <c r="AQ47" s="348">
        <f t="shared" si="27"/>
        <v>0.1111111111111111</v>
      </c>
      <c r="AR47" s="348">
        <f t="shared" si="28"/>
        <v>0.1111111111111111</v>
      </c>
      <c r="AS47" s="348">
        <f t="shared" si="29"/>
        <v>0.1111111111111111</v>
      </c>
      <c r="AT47" s="348">
        <f t="shared" si="30"/>
        <v>0.1111111111111111</v>
      </c>
      <c r="AU47" s="862"/>
      <c r="AV47" s="122">
        <f>AV40/$W$40</f>
        <v>0.1111111111111111</v>
      </c>
      <c r="AW47" s="122">
        <f t="shared" ref="AW47:BD47" si="112">AW40/$W$40</f>
        <v>0.1111111111111111</v>
      </c>
      <c r="AX47" s="122">
        <f t="shared" si="112"/>
        <v>0.1111111111111111</v>
      </c>
      <c r="AY47" s="122">
        <f t="shared" si="112"/>
        <v>0.1111111111111111</v>
      </c>
      <c r="AZ47" s="122">
        <f t="shared" si="112"/>
        <v>0.1111111111111111</v>
      </c>
      <c r="BA47" s="122">
        <f t="shared" si="112"/>
        <v>0.1111111111111111</v>
      </c>
      <c r="BB47" s="122">
        <f t="shared" si="112"/>
        <v>0.1111111111111111</v>
      </c>
      <c r="BC47" s="122">
        <f t="shared" si="112"/>
        <v>0.1111111111111111</v>
      </c>
      <c r="BD47" s="122">
        <f t="shared" si="112"/>
        <v>0.22222222222222221</v>
      </c>
      <c r="BE47" s="111"/>
      <c r="BF47" s="122">
        <f t="shared" si="96"/>
        <v>0.1111111111111111</v>
      </c>
      <c r="BG47" s="122">
        <f t="shared" si="32"/>
        <v>0.1111111111111111</v>
      </c>
      <c r="BH47" s="122">
        <f t="shared" si="33"/>
        <v>0.1111111111111111</v>
      </c>
      <c r="BI47" s="122">
        <f t="shared" si="34"/>
        <v>0.1111111111111111</v>
      </c>
      <c r="BJ47" s="122">
        <f t="shared" si="35"/>
        <v>0.1111111111111111</v>
      </c>
      <c r="BK47" s="122">
        <f t="shared" si="36"/>
        <v>0.1111111111111111</v>
      </c>
      <c r="BL47" s="122">
        <f t="shared" si="37"/>
        <v>0.1111111111111111</v>
      </c>
      <c r="BM47" s="122">
        <f t="shared" si="38"/>
        <v>0.1111111111111111</v>
      </c>
      <c r="BN47" s="122">
        <f t="shared" si="39"/>
        <v>0.22222222222222221</v>
      </c>
      <c r="BO47" s="862"/>
      <c r="BP47" s="122">
        <f>BP40/$W$40</f>
        <v>0.1111111111111111</v>
      </c>
      <c r="BQ47" s="122">
        <f t="shared" ref="BQ47:BX47" si="113">BQ40/$W$40</f>
        <v>0.1111111111111111</v>
      </c>
      <c r="BR47" s="122">
        <f t="shared" si="113"/>
        <v>0.1111111111111111</v>
      </c>
      <c r="BS47" s="122">
        <f t="shared" si="113"/>
        <v>0.1111111111111111</v>
      </c>
      <c r="BT47" s="122">
        <f t="shared" si="113"/>
        <v>0.1111111111111111</v>
      </c>
      <c r="BU47" s="122">
        <f t="shared" si="113"/>
        <v>0.1111111111111111</v>
      </c>
      <c r="BV47" s="122">
        <f t="shared" si="113"/>
        <v>0.1111111111111111</v>
      </c>
      <c r="BW47" s="122">
        <f t="shared" si="113"/>
        <v>0.1111111111111111</v>
      </c>
      <c r="BX47" s="122">
        <f t="shared" si="113"/>
        <v>0.22222222222222221</v>
      </c>
      <c r="BY47" s="111"/>
      <c r="BZ47" s="122">
        <f t="shared" si="98"/>
        <v>0.1111111111111111</v>
      </c>
      <c r="CA47" s="122">
        <f t="shared" si="41"/>
        <v>0.1111111111111111</v>
      </c>
      <c r="CB47" s="122">
        <f t="shared" si="42"/>
        <v>0.1111111111111111</v>
      </c>
      <c r="CC47" s="122">
        <f t="shared" si="43"/>
        <v>0.1111111111111111</v>
      </c>
      <c r="CD47" s="122">
        <f t="shared" si="44"/>
        <v>0.1111111111111111</v>
      </c>
      <c r="CE47" s="122">
        <f t="shared" si="45"/>
        <v>0.1111111111111111</v>
      </c>
      <c r="CF47" s="122">
        <f t="shared" si="46"/>
        <v>0.1111111111111111</v>
      </c>
      <c r="CG47" s="122">
        <f t="shared" si="47"/>
        <v>0.1111111111111111</v>
      </c>
      <c r="CH47" s="122">
        <f t="shared" si="48"/>
        <v>0.22222222222222221</v>
      </c>
      <c r="CI47" s="862"/>
      <c r="CJ47" s="122">
        <f>CJ40/$W$40</f>
        <v>0.1111111111111111</v>
      </c>
      <c r="CK47" s="122">
        <f t="shared" ref="CK47:CR47" si="114">CK40/$W$40</f>
        <v>0.1111111111111111</v>
      </c>
      <c r="CL47" s="122">
        <f t="shared" si="114"/>
        <v>0.1111111111111111</v>
      </c>
      <c r="CM47" s="122">
        <f t="shared" si="114"/>
        <v>0.1111111111111111</v>
      </c>
      <c r="CN47" s="122">
        <f t="shared" si="114"/>
        <v>0.1111111111111111</v>
      </c>
      <c r="CO47" s="122">
        <f t="shared" si="114"/>
        <v>0.1111111111111111</v>
      </c>
      <c r="CP47" s="122">
        <f t="shared" si="114"/>
        <v>0.1111111111111111</v>
      </c>
      <c r="CQ47" s="122">
        <f t="shared" si="114"/>
        <v>0.1111111111111111</v>
      </c>
      <c r="CR47" s="122">
        <f t="shared" si="114"/>
        <v>0.22222222222222221</v>
      </c>
      <c r="CS47" s="111"/>
      <c r="CT47" s="122">
        <f t="shared" si="100"/>
        <v>0.1111111111111111</v>
      </c>
      <c r="CU47" s="122">
        <f t="shared" si="50"/>
        <v>0.1111111111111111</v>
      </c>
      <c r="CV47" s="122">
        <f t="shared" si="51"/>
        <v>0.1111111111111111</v>
      </c>
      <c r="CW47" s="122">
        <f t="shared" si="52"/>
        <v>0.1111111111111111</v>
      </c>
      <c r="CX47" s="122">
        <f t="shared" si="53"/>
        <v>0.1111111111111111</v>
      </c>
      <c r="CY47" s="122">
        <f t="shared" si="54"/>
        <v>0.1111111111111111</v>
      </c>
      <c r="CZ47" s="122">
        <f t="shared" si="55"/>
        <v>0.1111111111111111</v>
      </c>
      <c r="DA47" s="122">
        <f t="shared" si="56"/>
        <v>0.1111111111111111</v>
      </c>
      <c r="DB47" s="122">
        <f t="shared" si="57"/>
        <v>0.22222222222222221</v>
      </c>
      <c r="DC47" s="862"/>
      <c r="DD47" s="122">
        <f>DD40/$W$40</f>
        <v>0.1111111111111111</v>
      </c>
      <c r="DE47" s="122">
        <f t="shared" ref="DE47:DL47" si="115">DE40/$W$40</f>
        <v>0.1111111111111111</v>
      </c>
      <c r="DF47" s="122">
        <f t="shared" si="115"/>
        <v>0.1111111111111111</v>
      </c>
      <c r="DG47" s="122">
        <f t="shared" si="115"/>
        <v>0.1111111111111111</v>
      </c>
      <c r="DH47" s="122">
        <f t="shared" si="115"/>
        <v>0.1111111111111111</v>
      </c>
      <c r="DI47" s="122">
        <f t="shared" si="115"/>
        <v>0.1111111111111111</v>
      </c>
      <c r="DJ47" s="122">
        <f t="shared" si="115"/>
        <v>0.1111111111111111</v>
      </c>
      <c r="DK47" s="122">
        <f t="shared" si="115"/>
        <v>0.1111111111111111</v>
      </c>
      <c r="DL47" s="122">
        <f t="shared" si="115"/>
        <v>0.22222222222222221</v>
      </c>
      <c r="DM47" s="111"/>
      <c r="DN47" s="122">
        <f t="shared" si="102"/>
        <v>0.1111111111111111</v>
      </c>
      <c r="DO47" s="122">
        <f t="shared" si="59"/>
        <v>0.1111111111111111</v>
      </c>
      <c r="DP47" s="122">
        <f t="shared" si="60"/>
        <v>0.1111111111111111</v>
      </c>
      <c r="DQ47" s="122">
        <f t="shared" si="61"/>
        <v>0.1111111111111111</v>
      </c>
      <c r="DR47" s="122">
        <f t="shared" si="62"/>
        <v>0.1111111111111111</v>
      </c>
      <c r="DS47" s="122">
        <f t="shared" si="63"/>
        <v>0.1111111111111111</v>
      </c>
      <c r="DT47" s="122">
        <f t="shared" si="64"/>
        <v>0.1111111111111111</v>
      </c>
      <c r="DU47" s="122">
        <f t="shared" si="65"/>
        <v>0.1111111111111111</v>
      </c>
      <c r="DV47" s="122">
        <f t="shared" si="66"/>
        <v>0.22222222222222221</v>
      </c>
      <c r="DW47" s="124"/>
      <c r="DX47" s="122">
        <f>DX40/$W$40</f>
        <v>0.1111111111111111</v>
      </c>
      <c r="DY47" s="122">
        <f t="shared" ref="DY47:EF47" si="116">DY40/$W$40</f>
        <v>0.1111111111111111</v>
      </c>
      <c r="DZ47" s="122">
        <f t="shared" si="116"/>
        <v>0.1111111111111111</v>
      </c>
      <c r="EA47" s="122">
        <f t="shared" si="116"/>
        <v>0.1111111111111111</v>
      </c>
      <c r="EB47" s="122">
        <f t="shared" si="116"/>
        <v>0.1111111111111111</v>
      </c>
      <c r="EC47" s="122">
        <f t="shared" si="116"/>
        <v>0.1111111111111111</v>
      </c>
      <c r="ED47" s="122">
        <f t="shared" si="116"/>
        <v>0.1111111111111111</v>
      </c>
      <c r="EE47" s="122">
        <f t="shared" si="116"/>
        <v>0.1111111111111111</v>
      </c>
      <c r="EF47" s="122">
        <f t="shared" si="116"/>
        <v>0.22222222222222221</v>
      </c>
      <c r="EG47" s="111"/>
      <c r="EH47" s="122">
        <f t="shared" si="104"/>
        <v>0.1111111111111111</v>
      </c>
      <c r="EI47" s="122">
        <f t="shared" si="68"/>
        <v>0.1111111111111111</v>
      </c>
      <c r="EJ47" s="122">
        <f t="shared" si="69"/>
        <v>0.1111111111111111</v>
      </c>
      <c r="EK47" s="122">
        <f t="shared" si="70"/>
        <v>0.1111111111111111</v>
      </c>
      <c r="EL47" s="122">
        <f t="shared" si="71"/>
        <v>0.1111111111111111</v>
      </c>
      <c r="EM47" s="122">
        <f t="shared" si="72"/>
        <v>0.1111111111111111</v>
      </c>
      <c r="EN47" s="122">
        <f t="shared" si="73"/>
        <v>0.1111111111111111</v>
      </c>
      <c r="EO47" s="122">
        <f t="shared" si="74"/>
        <v>0.1111111111111111</v>
      </c>
      <c r="EP47" s="122">
        <f t="shared" si="75"/>
        <v>0.22222222222222221</v>
      </c>
      <c r="EQ47" s="862"/>
    </row>
    <row r="48" spans="1:147" ht="30" customHeight="1">
      <c r="A48" s="873"/>
      <c r="B48" s="873"/>
      <c r="C48" s="873"/>
      <c r="D48" s="873"/>
      <c r="E48" s="873"/>
      <c r="F48" s="101" t="str">
        <f>F22</f>
        <v>SCIENCE</v>
      </c>
      <c r="G48" s="115" t="s">
        <v>935</v>
      </c>
      <c r="H48" s="161">
        <f t="shared" si="19"/>
        <v>0.1111111111111111</v>
      </c>
      <c r="I48" s="161">
        <f t="shared" si="76"/>
        <v>0.1111111111111111</v>
      </c>
      <c r="J48" s="161">
        <f t="shared" si="77"/>
        <v>0.1111111111111111</v>
      </c>
      <c r="K48" s="161">
        <f t="shared" si="78"/>
        <v>0.1111111111111111</v>
      </c>
      <c r="L48" s="128">
        <f t="shared" si="79"/>
        <v>0.1111111111111111</v>
      </c>
      <c r="M48" s="128">
        <f t="shared" si="80"/>
        <v>0.1111111111111111</v>
      </c>
      <c r="N48" s="128">
        <f t="shared" si="81"/>
        <v>0.1111111111111111</v>
      </c>
      <c r="O48" s="128">
        <f t="shared" si="82"/>
        <v>0.1111111111111111</v>
      </c>
      <c r="P48" s="128">
        <f t="shared" si="83"/>
        <v>0.1111111111111111</v>
      </c>
      <c r="Q48" s="347"/>
      <c r="R48" s="128">
        <f t="shared" si="84"/>
        <v>0.1111111111111111</v>
      </c>
      <c r="S48" s="128">
        <f t="shared" si="85"/>
        <v>0.1111111111111111</v>
      </c>
      <c r="T48" s="128">
        <f t="shared" si="86"/>
        <v>0.1111111111111111</v>
      </c>
      <c r="U48" s="128">
        <f t="shared" si="87"/>
        <v>0.1111111111111111</v>
      </c>
      <c r="V48" s="128">
        <f t="shared" si="88"/>
        <v>0.1111111111111111</v>
      </c>
      <c r="W48" s="128">
        <f t="shared" si="89"/>
        <v>0.1111111111111111</v>
      </c>
      <c r="X48" s="128">
        <f t="shared" si="90"/>
        <v>0.1111111111111111</v>
      </c>
      <c r="Y48" s="128">
        <f t="shared" si="91"/>
        <v>0.1111111111111111</v>
      </c>
      <c r="Z48" s="128">
        <f t="shared" si="92"/>
        <v>0.1111111111111111</v>
      </c>
      <c r="AA48" s="872"/>
      <c r="AB48" s="348">
        <f>AB41/$W$41</f>
        <v>0.1111111111111111</v>
      </c>
      <c r="AC48" s="348">
        <f t="shared" ref="AC48:AJ48" si="117">AC41/$W$41</f>
        <v>0.1111111111111111</v>
      </c>
      <c r="AD48" s="348">
        <f t="shared" si="117"/>
        <v>0.1111111111111111</v>
      </c>
      <c r="AE48" s="348">
        <f t="shared" si="117"/>
        <v>0.1111111111111111</v>
      </c>
      <c r="AF48" s="348">
        <f t="shared" si="117"/>
        <v>0.1111111111111111</v>
      </c>
      <c r="AG48" s="348">
        <f t="shared" si="117"/>
        <v>0.1111111111111111</v>
      </c>
      <c r="AH48" s="348">
        <f t="shared" si="117"/>
        <v>0.1111111111111111</v>
      </c>
      <c r="AI48" s="348">
        <f t="shared" si="117"/>
        <v>0.1111111111111111</v>
      </c>
      <c r="AJ48" s="348">
        <f t="shared" si="117"/>
        <v>0.1111111111111111</v>
      </c>
      <c r="AK48" s="349"/>
      <c r="AL48" s="348">
        <f t="shared" si="94"/>
        <v>0.1111111111111111</v>
      </c>
      <c r="AM48" s="348">
        <f t="shared" si="23"/>
        <v>0.1111111111111111</v>
      </c>
      <c r="AN48" s="348">
        <f t="shared" si="24"/>
        <v>0.1111111111111111</v>
      </c>
      <c r="AO48" s="348">
        <f t="shared" si="25"/>
        <v>0.1111111111111111</v>
      </c>
      <c r="AP48" s="348">
        <f t="shared" si="26"/>
        <v>0.1111111111111111</v>
      </c>
      <c r="AQ48" s="348">
        <f t="shared" si="27"/>
        <v>0.1111111111111111</v>
      </c>
      <c r="AR48" s="348">
        <f t="shared" si="28"/>
        <v>0.1111111111111111</v>
      </c>
      <c r="AS48" s="348">
        <f t="shared" si="29"/>
        <v>0.1111111111111111</v>
      </c>
      <c r="AT48" s="348">
        <f t="shared" si="30"/>
        <v>0.1111111111111111</v>
      </c>
      <c r="AU48" s="862"/>
      <c r="AV48" s="122">
        <f>AV41/$W$41</f>
        <v>0.1111111111111111</v>
      </c>
      <c r="AW48" s="122">
        <f t="shared" ref="AW48:BD48" si="118">AW41/$W$41</f>
        <v>0.1111111111111111</v>
      </c>
      <c r="AX48" s="122">
        <f t="shared" si="118"/>
        <v>0.1111111111111111</v>
      </c>
      <c r="AY48" s="122">
        <f t="shared" si="118"/>
        <v>0.1111111111111111</v>
      </c>
      <c r="AZ48" s="122">
        <f t="shared" si="118"/>
        <v>0.1111111111111111</v>
      </c>
      <c r="BA48" s="122">
        <f t="shared" si="118"/>
        <v>0.1111111111111111</v>
      </c>
      <c r="BB48" s="122">
        <f t="shared" si="118"/>
        <v>0.1111111111111111</v>
      </c>
      <c r="BC48" s="122">
        <f t="shared" si="118"/>
        <v>0.1111111111111111</v>
      </c>
      <c r="BD48" s="122">
        <f t="shared" si="118"/>
        <v>0.22222222222222221</v>
      </c>
      <c r="BE48" s="111"/>
      <c r="BF48" s="122">
        <f t="shared" si="96"/>
        <v>0.1111111111111111</v>
      </c>
      <c r="BG48" s="122">
        <f t="shared" si="32"/>
        <v>0.1111111111111111</v>
      </c>
      <c r="BH48" s="122">
        <f t="shared" si="33"/>
        <v>0.1111111111111111</v>
      </c>
      <c r="BI48" s="122">
        <f t="shared" si="34"/>
        <v>0.1111111111111111</v>
      </c>
      <c r="BJ48" s="122">
        <f t="shared" si="35"/>
        <v>0.1111111111111111</v>
      </c>
      <c r="BK48" s="122">
        <f t="shared" si="36"/>
        <v>0.1111111111111111</v>
      </c>
      <c r="BL48" s="122">
        <f t="shared" si="37"/>
        <v>0.1111111111111111</v>
      </c>
      <c r="BM48" s="122">
        <f t="shared" si="38"/>
        <v>0.1111111111111111</v>
      </c>
      <c r="BN48" s="122">
        <f t="shared" si="39"/>
        <v>0.22222222222222221</v>
      </c>
      <c r="BO48" s="862"/>
      <c r="BP48" s="122">
        <f>BP41/$W$41</f>
        <v>0.1111111111111111</v>
      </c>
      <c r="BQ48" s="122">
        <f t="shared" ref="BQ48:BX48" si="119">BQ41/$W$41</f>
        <v>0.1111111111111111</v>
      </c>
      <c r="BR48" s="122">
        <f t="shared" si="119"/>
        <v>0.1111111111111111</v>
      </c>
      <c r="BS48" s="122">
        <f t="shared" si="119"/>
        <v>0.1111111111111111</v>
      </c>
      <c r="BT48" s="122">
        <f t="shared" si="119"/>
        <v>0.1111111111111111</v>
      </c>
      <c r="BU48" s="122">
        <f t="shared" si="119"/>
        <v>0.1111111111111111</v>
      </c>
      <c r="BV48" s="122">
        <f t="shared" si="119"/>
        <v>0.1111111111111111</v>
      </c>
      <c r="BW48" s="122">
        <f t="shared" si="119"/>
        <v>0.1111111111111111</v>
      </c>
      <c r="BX48" s="122">
        <f t="shared" si="119"/>
        <v>0.22222222222222221</v>
      </c>
      <c r="BY48" s="111"/>
      <c r="BZ48" s="122">
        <f t="shared" si="98"/>
        <v>0.1111111111111111</v>
      </c>
      <c r="CA48" s="122">
        <f t="shared" si="41"/>
        <v>0.1111111111111111</v>
      </c>
      <c r="CB48" s="122">
        <f t="shared" si="42"/>
        <v>0.1111111111111111</v>
      </c>
      <c r="CC48" s="122">
        <f t="shared" si="43"/>
        <v>0.1111111111111111</v>
      </c>
      <c r="CD48" s="122">
        <f t="shared" si="44"/>
        <v>0.1111111111111111</v>
      </c>
      <c r="CE48" s="122">
        <f t="shared" si="45"/>
        <v>0.1111111111111111</v>
      </c>
      <c r="CF48" s="122">
        <f t="shared" si="46"/>
        <v>0.1111111111111111</v>
      </c>
      <c r="CG48" s="122">
        <f t="shared" si="47"/>
        <v>0.1111111111111111</v>
      </c>
      <c r="CH48" s="122">
        <f t="shared" si="48"/>
        <v>0.22222222222222221</v>
      </c>
      <c r="CI48" s="862"/>
      <c r="CJ48" s="122">
        <f>CJ41/$W$41</f>
        <v>0.1111111111111111</v>
      </c>
      <c r="CK48" s="122">
        <f t="shared" ref="CK48:CR48" si="120">CK41/$W$41</f>
        <v>0.1111111111111111</v>
      </c>
      <c r="CL48" s="122">
        <f t="shared" si="120"/>
        <v>0.1111111111111111</v>
      </c>
      <c r="CM48" s="122">
        <f t="shared" si="120"/>
        <v>0.1111111111111111</v>
      </c>
      <c r="CN48" s="122">
        <f t="shared" si="120"/>
        <v>0.1111111111111111</v>
      </c>
      <c r="CO48" s="122">
        <f t="shared" si="120"/>
        <v>0.1111111111111111</v>
      </c>
      <c r="CP48" s="122">
        <f t="shared" si="120"/>
        <v>0.1111111111111111</v>
      </c>
      <c r="CQ48" s="122">
        <f t="shared" si="120"/>
        <v>0.1111111111111111</v>
      </c>
      <c r="CR48" s="122">
        <f t="shared" si="120"/>
        <v>0.22222222222222221</v>
      </c>
      <c r="CS48" s="111"/>
      <c r="CT48" s="122">
        <f t="shared" si="100"/>
        <v>0.1111111111111111</v>
      </c>
      <c r="CU48" s="122">
        <f t="shared" si="50"/>
        <v>0.1111111111111111</v>
      </c>
      <c r="CV48" s="122">
        <f t="shared" si="51"/>
        <v>0.1111111111111111</v>
      </c>
      <c r="CW48" s="122">
        <f t="shared" si="52"/>
        <v>0.1111111111111111</v>
      </c>
      <c r="CX48" s="122">
        <f t="shared" si="53"/>
        <v>0.1111111111111111</v>
      </c>
      <c r="CY48" s="122">
        <f t="shared" si="54"/>
        <v>0.1111111111111111</v>
      </c>
      <c r="CZ48" s="122">
        <f t="shared" si="55"/>
        <v>0.1111111111111111</v>
      </c>
      <c r="DA48" s="122">
        <f t="shared" si="56"/>
        <v>0.1111111111111111</v>
      </c>
      <c r="DB48" s="122">
        <f t="shared" si="57"/>
        <v>0.22222222222222221</v>
      </c>
      <c r="DC48" s="862"/>
      <c r="DD48" s="122">
        <f>DD41/$W$41</f>
        <v>0.33333333333333331</v>
      </c>
      <c r="DE48" s="122">
        <f t="shared" ref="DE48:DL48" si="121">DE41/$W$41</f>
        <v>0.1111111111111111</v>
      </c>
      <c r="DF48" s="122">
        <f t="shared" si="121"/>
        <v>0.1111111111111111</v>
      </c>
      <c r="DG48" s="122">
        <f t="shared" si="121"/>
        <v>0.1111111111111111</v>
      </c>
      <c r="DH48" s="122">
        <f t="shared" si="121"/>
        <v>0</v>
      </c>
      <c r="DI48" s="122">
        <f t="shared" si="121"/>
        <v>0.1111111111111111</v>
      </c>
      <c r="DJ48" s="122">
        <f t="shared" si="121"/>
        <v>0.1111111111111111</v>
      </c>
      <c r="DK48" s="122">
        <f t="shared" si="121"/>
        <v>0.22222222222222221</v>
      </c>
      <c r="DL48" s="122">
        <f t="shared" si="121"/>
        <v>0</v>
      </c>
      <c r="DM48" s="111"/>
      <c r="DN48" s="122">
        <f t="shared" si="102"/>
        <v>0.33333333333333331</v>
      </c>
      <c r="DO48" s="122">
        <f t="shared" si="59"/>
        <v>0.1111111111111111</v>
      </c>
      <c r="DP48" s="122">
        <f t="shared" si="60"/>
        <v>0.1111111111111111</v>
      </c>
      <c r="DQ48" s="122">
        <f t="shared" si="61"/>
        <v>0.1111111111111111</v>
      </c>
      <c r="DR48" s="122">
        <f t="shared" si="62"/>
        <v>0</v>
      </c>
      <c r="DS48" s="122">
        <f t="shared" si="63"/>
        <v>0.1111111111111111</v>
      </c>
      <c r="DT48" s="122">
        <f t="shared" si="64"/>
        <v>0.1111111111111111</v>
      </c>
      <c r="DU48" s="122">
        <f t="shared" si="65"/>
        <v>0.22222222222222221</v>
      </c>
      <c r="DV48" s="122">
        <f t="shared" si="66"/>
        <v>0</v>
      </c>
      <c r="DW48" s="124"/>
      <c r="DX48" s="122">
        <f>DX41/$W$41</f>
        <v>0.22222222222222221</v>
      </c>
      <c r="DY48" s="122">
        <f t="shared" ref="DY48:EF48" si="122">DY41/$W$41</f>
        <v>0.1111111111111111</v>
      </c>
      <c r="DZ48" s="122">
        <f t="shared" si="122"/>
        <v>0.1111111111111111</v>
      </c>
      <c r="EA48" s="122">
        <f t="shared" si="122"/>
        <v>0.1111111111111111</v>
      </c>
      <c r="EB48" s="122">
        <f t="shared" si="122"/>
        <v>0.1111111111111111</v>
      </c>
      <c r="EC48" s="122">
        <f t="shared" si="122"/>
        <v>0.1111111111111111</v>
      </c>
      <c r="ED48" s="122">
        <f t="shared" si="122"/>
        <v>0.1111111111111111</v>
      </c>
      <c r="EE48" s="122">
        <f t="shared" si="122"/>
        <v>8.8888888888888892E-2</v>
      </c>
      <c r="EF48" s="122">
        <f t="shared" si="122"/>
        <v>0.13333333333333333</v>
      </c>
      <c r="EG48" s="111"/>
      <c r="EH48" s="122">
        <f t="shared" si="104"/>
        <v>0.22222222222222221</v>
      </c>
      <c r="EI48" s="122">
        <f t="shared" si="68"/>
        <v>0.1111111111111111</v>
      </c>
      <c r="EJ48" s="122">
        <f t="shared" si="69"/>
        <v>0.1111111111111111</v>
      </c>
      <c r="EK48" s="122">
        <f t="shared" si="70"/>
        <v>0.1111111111111111</v>
      </c>
      <c r="EL48" s="122">
        <f t="shared" si="71"/>
        <v>0.1111111111111111</v>
      </c>
      <c r="EM48" s="122">
        <f t="shared" si="72"/>
        <v>0.1111111111111111</v>
      </c>
      <c r="EN48" s="122">
        <f t="shared" si="73"/>
        <v>0.1111111111111111</v>
      </c>
      <c r="EO48" s="122">
        <f t="shared" si="74"/>
        <v>8.8888888888888892E-2</v>
      </c>
      <c r="EP48" s="122">
        <f t="shared" si="75"/>
        <v>0.13333333333333333</v>
      </c>
      <c r="EQ48" s="862"/>
    </row>
    <row r="49" spans="1:147" ht="30" customHeight="1">
      <c r="A49" s="873"/>
      <c r="B49" s="873"/>
      <c r="C49" s="873"/>
      <c r="D49" s="873"/>
      <c r="E49" s="873"/>
      <c r="F49" s="101" t="str">
        <f>F26</f>
        <v>SOCIAL STUDIES</v>
      </c>
      <c r="G49" s="115" t="s">
        <v>935</v>
      </c>
      <c r="H49" s="161">
        <f t="shared" si="19"/>
        <v>0.10869565217391304</v>
      </c>
      <c r="I49" s="161">
        <f t="shared" si="76"/>
        <v>0.10869565217391304</v>
      </c>
      <c r="J49" s="161">
        <f t="shared" si="77"/>
        <v>0.10869565217391304</v>
      </c>
      <c r="K49" s="161">
        <f t="shared" si="78"/>
        <v>0.10869565217391304</v>
      </c>
      <c r="L49" s="128">
        <f t="shared" si="79"/>
        <v>0.10869565217391304</v>
      </c>
      <c r="M49" s="128">
        <f t="shared" si="80"/>
        <v>0.10869565217391304</v>
      </c>
      <c r="N49" s="128">
        <f t="shared" si="81"/>
        <v>0.10869565217391304</v>
      </c>
      <c r="O49" s="128">
        <f t="shared" si="82"/>
        <v>0.13043478260869565</v>
      </c>
      <c r="P49" s="128">
        <f t="shared" si="83"/>
        <v>0.10869565217391304</v>
      </c>
      <c r="Q49" s="347"/>
      <c r="R49" s="128">
        <f t="shared" si="84"/>
        <v>0.10869565217391304</v>
      </c>
      <c r="S49" s="128">
        <f t="shared" si="85"/>
        <v>0.10869565217391304</v>
      </c>
      <c r="T49" s="128">
        <f t="shared" si="86"/>
        <v>0.10869565217391304</v>
      </c>
      <c r="U49" s="128">
        <f t="shared" si="87"/>
        <v>0.10869565217391304</v>
      </c>
      <c r="V49" s="128">
        <f t="shared" si="88"/>
        <v>0.10869565217391304</v>
      </c>
      <c r="W49" s="128">
        <f t="shared" si="89"/>
        <v>0.10869565217391304</v>
      </c>
      <c r="X49" s="128">
        <f t="shared" si="90"/>
        <v>0.10869565217391304</v>
      </c>
      <c r="Y49" s="128">
        <f t="shared" si="91"/>
        <v>0.13043478260869565</v>
      </c>
      <c r="Z49" s="128">
        <f t="shared" si="92"/>
        <v>0.10869565217391304</v>
      </c>
      <c r="AA49" s="872"/>
      <c r="AB49" s="348">
        <f>AB42/$W$42</f>
        <v>0.10869565217391304</v>
      </c>
      <c r="AC49" s="348">
        <f t="shared" ref="AC49:AJ49" si="123">AC42/$W$42</f>
        <v>0.10869565217391304</v>
      </c>
      <c r="AD49" s="348">
        <f t="shared" si="123"/>
        <v>0.10869565217391304</v>
      </c>
      <c r="AE49" s="348">
        <f t="shared" si="123"/>
        <v>0.10869565217391304</v>
      </c>
      <c r="AF49" s="348">
        <f t="shared" si="123"/>
        <v>0.10869565217391304</v>
      </c>
      <c r="AG49" s="348">
        <f t="shared" si="123"/>
        <v>0.10869565217391304</v>
      </c>
      <c r="AH49" s="348">
        <f t="shared" si="123"/>
        <v>0.10869565217391304</v>
      </c>
      <c r="AI49" s="348">
        <f t="shared" si="123"/>
        <v>0.10869565217391304</v>
      </c>
      <c r="AJ49" s="348">
        <f t="shared" si="123"/>
        <v>0.10869565217391304</v>
      </c>
      <c r="AK49" s="349"/>
      <c r="AL49" s="348">
        <f t="shared" si="94"/>
        <v>0.10869565217391304</v>
      </c>
      <c r="AM49" s="348">
        <f t="shared" si="23"/>
        <v>0.10869565217391304</v>
      </c>
      <c r="AN49" s="348">
        <f t="shared" si="24"/>
        <v>0.10869565217391304</v>
      </c>
      <c r="AO49" s="348">
        <f t="shared" si="25"/>
        <v>0.10869565217391304</v>
      </c>
      <c r="AP49" s="348">
        <f t="shared" si="26"/>
        <v>0.10869565217391304</v>
      </c>
      <c r="AQ49" s="348">
        <f t="shared" si="27"/>
        <v>0.10869565217391304</v>
      </c>
      <c r="AR49" s="348">
        <f t="shared" si="28"/>
        <v>0.10869565217391304</v>
      </c>
      <c r="AS49" s="348">
        <f t="shared" si="29"/>
        <v>0.10869565217391304</v>
      </c>
      <c r="AT49" s="348">
        <f t="shared" si="30"/>
        <v>0.10869565217391304</v>
      </c>
      <c r="AU49" s="862"/>
      <c r="AV49" s="122">
        <f>AV42/$W$42</f>
        <v>0.10869565217391304</v>
      </c>
      <c r="AW49" s="122">
        <f t="shared" ref="AW49:BD49" si="124">AW42/$W$42</f>
        <v>0.10869565217391304</v>
      </c>
      <c r="AX49" s="122">
        <f t="shared" si="124"/>
        <v>0.10869565217391304</v>
      </c>
      <c r="AY49" s="122">
        <f t="shared" si="124"/>
        <v>0.10869565217391304</v>
      </c>
      <c r="AZ49" s="122">
        <f t="shared" si="124"/>
        <v>0.10869565217391304</v>
      </c>
      <c r="BA49" s="122">
        <f t="shared" si="124"/>
        <v>0.10869565217391304</v>
      </c>
      <c r="BB49" s="122">
        <f t="shared" si="124"/>
        <v>0.10869565217391304</v>
      </c>
      <c r="BC49" s="122">
        <f t="shared" si="124"/>
        <v>0.10869565217391304</v>
      </c>
      <c r="BD49" s="122">
        <f t="shared" si="124"/>
        <v>0.21739130434782608</v>
      </c>
      <c r="BE49" s="111"/>
      <c r="BF49" s="122">
        <f t="shared" si="96"/>
        <v>0.10869565217391304</v>
      </c>
      <c r="BG49" s="122">
        <f t="shared" si="32"/>
        <v>0.10869565217391304</v>
      </c>
      <c r="BH49" s="122">
        <f t="shared" si="33"/>
        <v>0.10869565217391304</v>
      </c>
      <c r="BI49" s="122">
        <f t="shared" si="34"/>
        <v>0.10869565217391304</v>
      </c>
      <c r="BJ49" s="122">
        <f t="shared" si="35"/>
        <v>0.10869565217391304</v>
      </c>
      <c r="BK49" s="122">
        <f t="shared" si="36"/>
        <v>0.10869565217391304</v>
      </c>
      <c r="BL49" s="122">
        <f t="shared" si="37"/>
        <v>0.10869565217391304</v>
      </c>
      <c r="BM49" s="122">
        <f t="shared" si="38"/>
        <v>0.10869565217391304</v>
      </c>
      <c r="BN49" s="122">
        <f t="shared" si="39"/>
        <v>0.21739130434782608</v>
      </c>
      <c r="BO49" s="862"/>
      <c r="BP49" s="122">
        <f>BP42/$W$42</f>
        <v>0.10869565217391304</v>
      </c>
      <c r="BQ49" s="122">
        <f t="shared" ref="BQ49:BX49" si="125">BQ42/$W$42</f>
        <v>0.10869565217391304</v>
      </c>
      <c r="BR49" s="122">
        <f t="shared" si="125"/>
        <v>0.10869565217391304</v>
      </c>
      <c r="BS49" s="122">
        <f t="shared" si="125"/>
        <v>0.10869565217391304</v>
      </c>
      <c r="BT49" s="122">
        <f t="shared" si="125"/>
        <v>0.10869565217391304</v>
      </c>
      <c r="BU49" s="122">
        <f t="shared" si="125"/>
        <v>0.10869565217391304</v>
      </c>
      <c r="BV49" s="122">
        <f t="shared" si="125"/>
        <v>0.10869565217391304</v>
      </c>
      <c r="BW49" s="122">
        <f t="shared" si="125"/>
        <v>0.10869565217391304</v>
      </c>
      <c r="BX49" s="122">
        <f t="shared" si="125"/>
        <v>0.21739130434782608</v>
      </c>
      <c r="BY49" s="111"/>
      <c r="BZ49" s="122">
        <f t="shared" si="98"/>
        <v>0.10869565217391304</v>
      </c>
      <c r="CA49" s="122">
        <f t="shared" si="41"/>
        <v>0.10869565217391304</v>
      </c>
      <c r="CB49" s="122">
        <f t="shared" si="42"/>
        <v>0.10869565217391304</v>
      </c>
      <c r="CC49" s="122">
        <f t="shared" si="43"/>
        <v>0.10869565217391304</v>
      </c>
      <c r="CD49" s="122">
        <f t="shared" si="44"/>
        <v>0.10869565217391304</v>
      </c>
      <c r="CE49" s="122">
        <f t="shared" si="45"/>
        <v>0.10869565217391304</v>
      </c>
      <c r="CF49" s="122">
        <f t="shared" si="46"/>
        <v>0.10869565217391304</v>
      </c>
      <c r="CG49" s="122">
        <f t="shared" si="47"/>
        <v>0.10869565217391304</v>
      </c>
      <c r="CH49" s="122">
        <f t="shared" si="48"/>
        <v>0.21739130434782608</v>
      </c>
      <c r="CI49" s="862"/>
      <c r="CJ49" s="122">
        <f>CJ42/$W$42</f>
        <v>8.6956521739130432E-2</v>
      </c>
      <c r="CK49" s="122">
        <f t="shared" ref="CK49:CR49" si="126">CK42/$W$42</f>
        <v>0.10869565217391304</v>
      </c>
      <c r="CL49" s="122">
        <f t="shared" si="126"/>
        <v>0.10869565217391304</v>
      </c>
      <c r="CM49" s="122">
        <f t="shared" si="126"/>
        <v>0.10869565217391304</v>
      </c>
      <c r="CN49" s="122">
        <f t="shared" si="126"/>
        <v>0.10869565217391304</v>
      </c>
      <c r="CO49" s="122">
        <f t="shared" si="126"/>
        <v>0.10869565217391304</v>
      </c>
      <c r="CP49" s="122">
        <f t="shared" si="126"/>
        <v>0.10869565217391304</v>
      </c>
      <c r="CQ49" s="122">
        <f t="shared" si="126"/>
        <v>0.10869565217391304</v>
      </c>
      <c r="CR49" s="122">
        <f t="shared" si="126"/>
        <v>0.21739130434782608</v>
      </c>
      <c r="CS49" s="111"/>
      <c r="CT49" s="122">
        <f t="shared" si="100"/>
        <v>8.6956521739130432E-2</v>
      </c>
      <c r="CU49" s="122">
        <f t="shared" si="50"/>
        <v>0.10869565217391304</v>
      </c>
      <c r="CV49" s="122">
        <f t="shared" si="51"/>
        <v>0.10869565217391304</v>
      </c>
      <c r="CW49" s="122">
        <f t="shared" si="52"/>
        <v>0.10869565217391304</v>
      </c>
      <c r="CX49" s="122">
        <f t="shared" si="53"/>
        <v>0.10869565217391304</v>
      </c>
      <c r="CY49" s="122">
        <f t="shared" si="54"/>
        <v>0.10869565217391304</v>
      </c>
      <c r="CZ49" s="122">
        <f t="shared" si="55"/>
        <v>0.10869565217391304</v>
      </c>
      <c r="DA49" s="122">
        <f t="shared" si="56"/>
        <v>0.10869565217391304</v>
      </c>
      <c r="DB49" s="122">
        <f t="shared" si="57"/>
        <v>0.21739130434782608</v>
      </c>
      <c r="DC49" s="862"/>
      <c r="DD49" s="122">
        <f>DD42/$W$42</f>
        <v>0.10869565217391304</v>
      </c>
      <c r="DE49" s="122">
        <f t="shared" ref="DE49:DL49" si="127">DE42/$W$42</f>
        <v>0.10869565217391304</v>
      </c>
      <c r="DF49" s="122">
        <f t="shared" si="127"/>
        <v>0.10869565217391304</v>
      </c>
      <c r="DG49" s="122">
        <f t="shared" si="127"/>
        <v>0.10869565217391304</v>
      </c>
      <c r="DH49" s="122">
        <f t="shared" si="127"/>
        <v>0.10869565217391304</v>
      </c>
      <c r="DI49" s="122">
        <f t="shared" si="127"/>
        <v>0.10869565217391304</v>
      </c>
      <c r="DJ49" s="122">
        <f t="shared" si="127"/>
        <v>0.10869565217391304</v>
      </c>
      <c r="DK49" s="122">
        <f t="shared" si="127"/>
        <v>0.10869565217391304</v>
      </c>
      <c r="DL49" s="122">
        <f t="shared" si="127"/>
        <v>0.21739130434782608</v>
      </c>
      <c r="DM49" s="111"/>
      <c r="DN49" s="122">
        <f t="shared" si="102"/>
        <v>0.10869565217391304</v>
      </c>
      <c r="DO49" s="122">
        <f t="shared" si="59"/>
        <v>0.10869565217391304</v>
      </c>
      <c r="DP49" s="122">
        <f t="shared" si="60"/>
        <v>0.10869565217391304</v>
      </c>
      <c r="DQ49" s="122">
        <f t="shared" si="61"/>
        <v>0.10869565217391304</v>
      </c>
      <c r="DR49" s="122">
        <f t="shared" si="62"/>
        <v>0.10869565217391304</v>
      </c>
      <c r="DS49" s="122">
        <f t="shared" si="63"/>
        <v>0.10869565217391304</v>
      </c>
      <c r="DT49" s="122">
        <f t="shared" si="64"/>
        <v>0.10869565217391304</v>
      </c>
      <c r="DU49" s="122">
        <f t="shared" si="65"/>
        <v>0.10869565217391304</v>
      </c>
      <c r="DV49" s="122">
        <f t="shared" si="66"/>
        <v>0.21739130434782608</v>
      </c>
      <c r="DW49" s="124"/>
      <c r="DX49" s="122">
        <f>DX42/$W$42</f>
        <v>8.6956521739130432E-2</v>
      </c>
      <c r="DY49" s="122">
        <f t="shared" ref="DY49:EF49" si="128">DY42/$W$42</f>
        <v>0.13043478260869565</v>
      </c>
      <c r="DZ49" s="122">
        <f t="shared" si="128"/>
        <v>0.10869565217391304</v>
      </c>
      <c r="EA49" s="122">
        <f t="shared" si="128"/>
        <v>0.10869565217391304</v>
      </c>
      <c r="EB49" s="122">
        <f t="shared" si="128"/>
        <v>0.10869565217391304</v>
      </c>
      <c r="EC49" s="122">
        <f t="shared" si="128"/>
        <v>0.10869565217391304</v>
      </c>
      <c r="ED49" s="122">
        <f t="shared" si="128"/>
        <v>0.10869565217391304</v>
      </c>
      <c r="EE49" s="122">
        <f t="shared" si="128"/>
        <v>0.10869565217391304</v>
      </c>
      <c r="EF49" s="122">
        <f t="shared" si="128"/>
        <v>0.21739130434782608</v>
      </c>
      <c r="EG49" s="111"/>
      <c r="EH49" s="122">
        <f t="shared" si="104"/>
        <v>8.6956521739130432E-2</v>
      </c>
      <c r="EI49" s="122">
        <f t="shared" si="68"/>
        <v>0.13043478260869565</v>
      </c>
      <c r="EJ49" s="122">
        <f t="shared" si="69"/>
        <v>0.10869565217391304</v>
      </c>
      <c r="EK49" s="122">
        <f t="shared" si="70"/>
        <v>0.10869565217391304</v>
      </c>
      <c r="EL49" s="122">
        <f t="shared" si="71"/>
        <v>0.10869565217391304</v>
      </c>
      <c r="EM49" s="122">
        <f t="shared" si="72"/>
        <v>0.10869565217391304</v>
      </c>
      <c r="EN49" s="122">
        <f t="shared" si="73"/>
        <v>0.10869565217391304</v>
      </c>
      <c r="EO49" s="122">
        <f t="shared" si="74"/>
        <v>0.10869565217391304</v>
      </c>
      <c r="EP49" s="122">
        <f t="shared" si="75"/>
        <v>0.21739130434782608</v>
      </c>
      <c r="EQ49" s="862"/>
    </row>
    <row r="50" spans="1:147" ht="30" customHeight="1">
      <c r="A50" s="873"/>
      <c r="B50" s="873"/>
      <c r="C50" s="873"/>
      <c r="D50" s="873"/>
      <c r="E50" s="873"/>
      <c r="F50" s="125" t="str">
        <f>F43</f>
        <v xml:space="preserve">FA/SA/
CONSO.
</v>
      </c>
      <c r="G50" s="115" t="s">
        <v>935</v>
      </c>
      <c r="H50" s="161">
        <f t="shared" si="19"/>
        <v>0.1</v>
      </c>
      <c r="I50" s="161">
        <f t="shared" si="76"/>
        <v>0.1</v>
      </c>
      <c r="J50" s="161">
        <f t="shared" si="77"/>
        <v>0.1</v>
      </c>
      <c r="K50" s="161">
        <f t="shared" si="78"/>
        <v>0.1</v>
      </c>
      <c r="L50" s="128">
        <f t="shared" si="79"/>
        <v>0.1</v>
      </c>
      <c r="M50" s="128">
        <f t="shared" si="80"/>
        <v>0.1</v>
      </c>
      <c r="N50" s="128">
        <f t="shared" si="81"/>
        <v>0</v>
      </c>
      <c r="O50" s="128">
        <f t="shared" si="82"/>
        <v>0</v>
      </c>
      <c r="P50" s="128">
        <f t="shared" si="83"/>
        <v>0</v>
      </c>
      <c r="Q50" s="347"/>
      <c r="R50" s="128">
        <f t="shared" si="84"/>
        <v>0.1</v>
      </c>
      <c r="S50" s="128">
        <f t="shared" si="85"/>
        <v>0.1</v>
      </c>
      <c r="T50" s="128">
        <f t="shared" si="86"/>
        <v>0.1</v>
      </c>
      <c r="U50" s="128">
        <f t="shared" si="87"/>
        <v>0.1</v>
      </c>
      <c r="V50" s="128">
        <f t="shared" si="88"/>
        <v>0.1</v>
      </c>
      <c r="W50" s="128">
        <f t="shared" si="89"/>
        <v>0.1</v>
      </c>
      <c r="X50" s="128">
        <f t="shared" si="90"/>
        <v>0</v>
      </c>
      <c r="Y50" s="128">
        <f t="shared" si="91"/>
        <v>0</v>
      </c>
      <c r="Z50" s="128">
        <f t="shared" si="92"/>
        <v>0</v>
      </c>
      <c r="AA50" s="872"/>
      <c r="AB50" s="348">
        <f>AB43/$W$43</f>
        <v>0.1</v>
      </c>
      <c r="AC50" s="348">
        <f t="shared" ref="AC50:AJ50" si="129">AC43/$W$43</f>
        <v>0.1</v>
      </c>
      <c r="AD50" s="348">
        <f t="shared" si="129"/>
        <v>0.1</v>
      </c>
      <c r="AE50" s="348">
        <f t="shared" si="129"/>
        <v>0.1</v>
      </c>
      <c r="AF50" s="348">
        <f t="shared" si="129"/>
        <v>0.1</v>
      </c>
      <c r="AG50" s="348">
        <f t="shared" si="129"/>
        <v>0.1</v>
      </c>
      <c r="AH50" s="348">
        <f t="shared" si="129"/>
        <v>0.1</v>
      </c>
      <c r="AI50" s="348">
        <f t="shared" si="129"/>
        <v>0</v>
      </c>
      <c r="AJ50" s="348">
        <f t="shared" si="129"/>
        <v>0</v>
      </c>
      <c r="AK50" s="349"/>
      <c r="AL50" s="348">
        <f t="shared" si="94"/>
        <v>0.1</v>
      </c>
      <c r="AM50" s="348">
        <f t="shared" si="23"/>
        <v>0.1</v>
      </c>
      <c r="AN50" s="348">
        <f t="shared" si="24"/>
        <v>0.1</v>
      </c>
      <c r="AO50" s="348">
        <f t="shared" si="25"/>
        <v>0.1</v>
      </c>
      <c r="AP50" s="348">
        <f t="shared" si="26"/>
        <v>0.1</v>
      </c>
      <c r="AQ50" s="348">
        <f t="shared" si="27"/>
        <v>0.1</v>
      </c>
      <c r="AR50" s="348">
        <f t="shared" si="28"/>
        <v>0.1</v>
      </c>
      <c r="AS50" s="348">
        <f t="shared" si="29"/>
        <v>0</v>
      </c>
      <c r="AT50" s="348">
        <f t="shared" si="30"/>
        <v>0</v>
      </c>
      <c r="AU50" s="862"/>
      <c r="AV50" s="122">
        <f>AV43/$W$43</f>
        <v>0</v>
      </c>
      <c r="AW50" s="122">
        <f t="shared" ref="AW50:BD50" si="130">AW43/$W$43</f>
        <v>0</v>
      </c>
      <c r="AX50" s="122">
        <f t="shared" si="130"/>
        <v>0</v>
      </c>
      <c r="AY50" s="122">
        <f t="shared" si="130"/>
        <v>0</v>
      </c>
      <c r="AZ50" s="122">
        <f t="shared" si="130"/>
        <v>0</v>
      </c>
      <c r="BA50" s="122">
        <f t="shared" si="130"/>
        <v>0</v>
      </c>
      <c r="BB50" s="122">
        <f t="shared" si="130"/>
        <v>0</v>
      </c>
      <c r="BC50" s="122">
        <f t="shared" si="130"/>
        <v>0</v>
      </c>
      <c r="BD50" s="122">
        <f t="shared" si="130"/>
        <v>0</v>
      </c>
      <c r="BE50" s="111"/>
      <c r="BF50" s="122">
        <f t="shared" si="96"/>
        <v>0</v>
      </c>
      <c r="BG50" s="122">
        <f t="shared" si="32"/>
        <v>0</v>
      </c>
      <c r="BH50" s="122">
        <f t="shared" si="33"/>
        <v>0</v>
      </c>
      <c r="BI50" s="122">
        <f t="shared" si="34"/>
        <v>0</v>
      </c>
      <c r="BJ50" s="122">
        <f t="shared" si="35"/>
        <v>0</v>
      </c>
      <c r="BK50" s="122">
        <f t="shared" si="36"/>
        <v>0</v>
      </c>
      <c r="BL50" s="122">
        <f t="shared" si="37"/>
        <v>0</v>
      </c>
      <c r="BM50" s="122">
        <f t="shared" si="38"/>
        <v>0</v>
      </c>
      <c r="BN50" s="122">
        <f t="shared" si="39"/>
        <v>0</v>
      </c>
      <c r="BO50" s="862"/>
      <c r="BP50" s="122">
        <f>BP43/$W$43</f>
        <v>0.1</v>
      </c>
      <c r="BQ50" s="122">
        <f t="shared" ref="BQ50:BX50" si="131">BQ43/$W$43</f>
        <v>0.1</v>
      </c>
      <c r="BR50" s="122">
        <f t="shared" si="131"/>
        <v>0.1</v>
      </c>
      <c r="BS50" s="122">
        <f t="shared" si="131"/>
        <v>0.1</v>
      </c>
      <c r="BT50" s="122">
        <f t="shared" si="131"/>
        <v>0.1</v>
      </c>
      <c r="BU50" s="122">
        <f t="shared" si="131"/>
        <v>0.1</v>
      </c>
      <c r="BV50" s="122">
        <f t="shared" si="131"/>
        <v>0.1</v>
      </c>
      <c r="BW50" s="122">
        <f t="shared" si="131"/>
        <v>0</v>
      </c>
      <c r="BX50" s="122">
        <f t="shared" si="131"/>
        <v>0</v>
      </c>
      <c r="BY50" s="111"/>
      <c r="BZ50" s="122">
        <f t="shared" si="98"/>
        <v>0.1</v>
      </c>
      <c r="CA50" s="122">
        <f t="shared" si="41"/>
        <v>0.1</v>
      </c>
      <c r="CB50" s="122">
        <f t="shared" si="42"/>
        <v>0.1</v>
      </c>
      <c r="CC50" s="122">
        <f t="shared" si="43"/>
        <v>0.1</v>
      </c>
      <c r="CD50" s="122">
        <f t="shared" si="44"/>
        <v>0.1</v>
      </c>
      <c r="CE50" s="122">
        <f t="shared" si="45"/>
        <v>0.1</v>
      </c>
      <c r="CF50" s="122">
        <f t="shared" si="46"/>
        <v>0.1</v>
      </c>
      <c r="CG50" s="122">
        <f t="shared" si="47"/>
        <v>0</v>
      </c>
      <c r="CH50" s="122">
        <f t="shared" si="48"/>
        <v>0</v>
      </c>
      <c r="CI50" s="862"/>
      <c r="CJ50" s="122">
        <f>CJ43/$W$43</f>
        <v>0.08</v>
      </c>
      <c r="CK50" s="122">
        <f t="shared" ref="CK50:CR50" si="132">CK43/$W$43</f>
        <v>0.12</v>
      </c>
      <c r="CL50" s="122">
        <f t="shared" si="132"/>
        <v>0.1</v>
      </c>
      <c r="CM50" s="122">
        <f t="shared" si="132"/>
        <v>0.1</v>
      </c>
      <c r="CN50" s="122">
        <f t="shared" si="132"/>
        <v>0.1</v>
      </c>
      <c r="CO50" s="122">
        <f t="shared" si="132"/>
        <v>0.1</v>
      </c>
      <c r="CP50" s="122">
        <f t="shared" si="132"/>
        <v>0.1</v>
      </c>
      <c r="CQ50" s="122">
        <f t="shared" si="132"/>
        <v>0</v>
      </c>
      <c r="CR50" s="122">
        <f t="shared" si="132"/>
        <v>0</v>
      </c>
      <c r="CS50" s="111"/>
      <c r="CT50" s="122">
        <f t="shared" si="100"/>
        <v>0.08</v>
      </c>
      <c r="CU50" s="122">
        <f t="shared" si="50"/>
        <v>0.12</v>
      </c>
      <c r="CV50" s="122">
        <f t="shared" si="51"/>
        <v>0.1</v>
      </c>
      <c r="CW50" s="122">
        <f t="shared" si="52"/>
        <v>0.1</v>
      </c>
      <c r="CX50" s="122">
        <f t="shared" si="53"/>
        <v>0.1</v>
      </c>
      <c r="CY50" s="122">
        <f t="shared" si="54"/>
        <v>0.1</v>
      </c>
      <c r="CZ50" s="122">
        <f t="shared" si="55"/>
        <v>0.1</v>
      </c>
      <c r="DA50" s="122">
        <f t="shared" si="56"/>
        <v>0</v>
      </c>
      <c r="DB50" s="122">
        <f t="shared" si="57"/>
        <v>0</v>
      </c>
      <c r="DC50" s="862"/>
      <c r="DD50" s="122">
        <f>DD43/$W$43</f>
        <v>0</v>
      </c>
      <c r="DE50" s="122">
        <f t="shared" ref="DE50:DL50" si="133">DE43/$W$43</f>
        <v>0</v>
      </c>
      <c r="DF50" s="122">
        <f t="shared" si="133"/>
        <v>0</v>
      </c>
      <c r="DG50" s="122">
        <f t="shared" si="133"/>
        <v>0</v>
      </c>
      <c r="DH50" s="122">
        <f t="shared" si="133"/>
        <v>0</v>
      </c>
      <c r="DI50" s="122">
        <f t="shared" si="133"/>
        <v>0</v>
      </c>
      <c r="DJ50" s="122">
        <f t="shared" si="133"/>
        <v>0</v>
      </c>
      <c r="DK50" s="122">
        <f t="shared" si="133"/>
        <v>0</v>
      </c>
      <c r="DL50" s="122">
        <f t="shared" si="133"/>
        <v>0</v>
      </c>
      <c r="DM50" s="111"/>
      <c r="DN50" s="122">
        <f t="shared" si="102"/>
        <v>0</v>
      </c>
      <c r="DO50" s="122">
        <f t="shared" si="59"/>
        <v>0</v>
      </c>
      <c r="DP50" s="122">
        <f t="shared" si="60"/>
        <v>0</v>
      </c>
      <c r="DQ50" s="122">
        <f t="shared" si="61"/>
        <v>0</v>
      </c>
      <c r="DR50" s="122">
        <f t="shared" si="62"/>
        <v>0</v>
      </c>
      <c r="DS50" s="122">
        <f t="shared" si="63"/>
        <v>0</v>
      </c>
      <c r="DT50" s="122">
        <f t="shared" si="64"/>
        <v>0</v>
      </c>
      <c r="DU50" s="122">
        <f t="shared" si="65"/>
        <v>0</v>
      </c>
      <c r="DV50" s="122">
        <f t="shared" si="66"/>
        <v>0</v>
      </c>
      <c r="DW50" s="124"/>
      <c r="DX50" s="122">
        <f>DX43/$W$43</f>
        <v>0</v>
      </c>
      <c r="DY50" s="122">
        <f t="shared" ref="DY50:EF50" si="134">DY43/$W$43</f>
        <v>0</v>
      </c>
      <c r="DZ50" s="122">
        <f t="shared" si="134"/>
        <v>0</v>
      </c>
      <c r="EA50" s="122">
        <f t="shared" si="134"/>
        <v>0</v>
      </c>
      <c r="EB50" s="122">
        <f t="shared" si="134"/>
        <v>0</v>
      </c>
      <c r="EC50" s="122">
        <f t="shared" si="134"/>
        <v>0</v>
      </c>
      <c r="ED50" s="122">
        <f t="shared" si="134"/>
        <v>0</v>
      </c>
      <c r="EE50" s="122">
        <f t="shared" si="134"/>
        <v>0</v>
      </c>
      <c r="EF50" s="122">
        <f t="shared" si="134"/>
        <v>0</v>
      </c>
      <c r="EG50" s="111"/>
      <c r="EH50" s="122">
        <f t="shared" si="104"/>
        <v>0</v>
      </c>
      <c r="EI50" s="122">
        <f t="shared" si="68"/>
        <v>0</v>
      </c>
      <c r="EJ50" s="122">
        <f t="shared" si="69"/>
        <v>0</v>
      </c>
      <c r="EK50" s="122">
        <f t="shared" si="70"/>
        <v>0</v>
      </c>
      <c r="EL50" s="122">
        <f t="shared" si="71"/>
        <v>0</v>
      </c>
      <c r="EM50" s="122">
        <f t="shared" si="72"/>
        <v>0</v>
      </c>
      <c r="EN50" s="122">
        <f t="shared" si="73"/>
        <v>0</v>
      </c>
      <c r="EO50" s="122">
        <f t="shared" si="74"/>
        <v>0</v>
      </c>
      <c r="EP50" s="122">
        <f t="shared" si="75"/>
        <v>0</v>
      </c>
      <c r="EQ50" s="862"/>
    </row>
    <row r="51" spans="1:147" ht="13.5" customHeight="1">
      <c r="A51" s="862"/>
      <c r="B51" s="862"/>
      <c r="C51" s="862"/>
      <c r="D51" s="862"/>
      <c r="E51" s="862"/>
      <c r="F51" s="862"/>
      <c r="G51" s="862"/>
      <c r="H51" s="862"/>
      <c r="I51" s="862"/>
      <c r="J51" s="862"/>
      <c r="K51" s="862"/>
      <c r="L51" s="862"/>
      <c r="M51" s="862"/>
      <c r="N51" s="862"/>
      <c r="O51" s="862"/>
      <c r="P51" s="862"/>
      <c r="Q51" s="862"/>
      <c r="R51" s="862"/>
      <c r="S51" s="862"/>
      <c r="T51" s="862"/>
      <c r="U51" s="862"/>
      <c r="V51" s="862"/>
      <c r="W51" s="862"/>
      <c r="X51" s="862"/>
      <c r="Y51" s="862"/>
      <c r="Z51" s="862"/>
      <c r="AA51" s="862"/>
      <c r="AB51" s="862"/>
      <c r="AC51" s="862"/>
      <c r="AD51" s="862"/>
      <c r="AE51" s="862"/>
      <c r="AF51" s="862"/>
      <c r="AG51" s="862"/>
      <c r="AH51" s="862"/>
      <c r="AI51" s="862"/>
      <c r="AJ51" s="862"/>
      <c r="AK51" s="862"/>
      <c r="AL51" s="862"/>
      <c r="AM51" s="862"/>
      <c r="AN51" s="862"/>
      <c r="AO51" s="862"/>
      <c r="AP51" s="862"/>
      <c r="AQ51" s="862"/>
      <c r="AR51" s="862"/>
      <c r="AS51" s="862"/>
      <c r="AT51" s="862"/>
      <c r="AU51" s="862"/>
      <c r="AV51" s="862"/>
      <c r="AW51" s="862"/>
      <c r="AX51" s="862"/>
      <c r="AY51" s="862"/>
      <c r="AZ51" s="862"/>
      <c r="BA51" s="862"/>
      <c r="BB51" s="862"/>
      <c r="BC51" s="862"/>
      <c r="BD51" s="862"/>
      <c r="BE51" s="862"/>
      <c r="BF51" s="862"/>
      <c r="BG51" s="862"/>
      <c r="BH51" s="862"/>
      <c r="BI51" s="862"/>
      <c r="BJ51" s="862"/>
      <c r="BK51" s="862"/>
      <c r="BL51" s="862"/>
      <c r="BM51" s="862"/>
      <c r="BN51" s="862"/>
      <c r="BO51" s="862"/>
      <c r="BP51" s="862"/>
      <c r="BQ51" s="862"/>
      <c r="BR51" s="862"/>
      <c r="BS51" s="862"/>
      <c r="BT51" s="862"/>
      <c r="BU51" s="862"/>
      <c r="BV51" s="862"/>
      <c r="BW51" s="862"/>
      <c r="BX51" s="862"/>
      <c r="BY51" s="862"/>
      <c r="BZ51" s="862"/>
      <c r="CA51" s="862"/>
      <c r="CB51" s="862"/>
      <c r="CC51" s="862"/>
      <c r="CD51" s="862"/>
      <c r="CE51" s="862"/>
      <c r="CF51" s="862"/>
      <c r="CG51" s="862"/>
      <c r="CH51" s="862"/>
      <c r="CI51" s="862"/>
      <c r="CJ51" s="862"/>
      <c r="CK51" s="862"/>
      <c r="CL51" s="862"/>
      <c r="CM51" s="862"/>
      <c r="CN51" s="862"/>
      <c r="CO51" s="862"/>
      <c r="CP51" s="862"/>
      <c r="CQ51" s="862"/>
      <c r="CR51" s="862"/>
      <c r="CS51" s="862"/>
      <c r="CT51" s="862"/>
      <c r="CU51" s="862"/>
      <c r="CV51" s="862"/>
      <c r="CW51" s="862"/>
      <c r="CX51" s="862"/>
      <c r="CY51" s="862"/>
      <c r="CZ51" s="862"/>
      <c r="DA51" s="862"/>
      <c r="DB51" s="862"/>
      <c r="DC51" s="862"/>
      <c r="DD51" s="862"/>
      <c r="DE51" s="862"/>
      <c r="DF51" s="862"/>
      <c r="DG51" s="862"/>
      <c r="DH51" s="862"/>
      <c r="DI51" s="862"/>
      <c r="DJ51" s="862"/>
      <c r="DK51" s="862"/>
      <c r="DL51" s="862"/>
      <c r="DM51" s="862"/>
      <c r="DN51" s="862"/>
      <c r="DO51" s="862"/>
      <c r="DP51" s="862"/>
      <c r="DQ51" s="862"/>
      <c r="DR51" s="862"/>
      <c r="DS51" s="862"/>
      <c r="DT51" s="862"/>
      <c r="DU51" s="862"/>
      <c r="DV51" s="862"/>
      <c r="DW51" s="862"/>
      <c r="DX51" s="862"/>
      <c r="DY51" s="862"/>
      <c r="DZ51" s="862"/>
      <c r="EA51" s="862"/>
      <c r="EB51" s="862"/>
      <c r="EC51" s="862"/>
      <c r="ED51" s="862"/>
      <c r="EE51" s="862"/>
      <c r="EF51" s="862"/>
      <c r="EG51" s="862"/>
      <c r="EH51" s="862"/>
      <c r="EI51" s="862"/>
      <c r="EJ51" s="862"/>
      <c r="EK51" s="862"/>
      <c r="EL51" s="862"/>
      <c r="EM51" s="862"/>
      <c r="EN51" s="862"/>
      <c r="EO51" s="862"/>
      <c r="EP51" s="862"/>
      <c r="EQ51" s="862"/>
    </row>
    <row r="52" spans="1:147" ht="24.95" customHeight="1"/>
    <row r="53" spans="1:147" ht="24.95" customHeight="1"/>
    <row r="54" spans="1:147" ht="24.95" customHeight="1"/>
    <row r="55" spans="1:147" ht="24.95" customHeight="1"/>
    <row r="56" spans="1:147" ht="24.95" customHeight="1"/>
    <row r="57" spans="1:147" ht="24.95" customHeight="1"/>
    <row r="58" spans="1:147" ht="24.95" customHeight="1"/>
  </sheetData>
  <mergeCells count="324">
    <mergeCell ref="EJ35:EJ36"/>
    <mergeCell ref="EK35:EK36"/>
    <mergeCell ref="EL35:EL36"/>
    <mergeCell ref="EM35:EM36"/>
    <mergeCell ref="EN35:EN36"/>
    <mergeCell ref="EO35:EO36"/>
    <mergeCell ref="EP35:EP36"/>
    <mergeCell ref="BL3:BN3"/>
    <mergeCell ref="EA35:EA36"/>
    <mergeCell ref="EB35:EB36"/>
    <mergeCell ref="EC35:EC36"/>
    <mergeCell ref="ED35:ED36"/>
    <mergeCell ref="EE35:EE36"/>
    <mergeCell ref="EF35:EF36"/>
    <mergeCell ref="EG35:EG36"/>
    <mergeCell ref="EH35:EH36"/>
    <mergeCell ref="EI35:EI36"/>
    <mergeCell ref="DQ35:DQ36"/>
    <mergeCell ref="DR35:DR36"/>
    <mergeCell ref="DS35:DS36"/>
    <mergeCell ref="DT35:DT36"/>
    <mergeCell ref="DU35:DU36"/>
    <mergeCell ref="DV35:DV36"/>
    <mergeCell ref="DX35:DX36"/>
    <mergeCell ref="DY35:DY36"/>
    <mergeCell ref="DZ35:DZ36"/>
    <mergeCell ref="DH35:DH36"/>
    <mergeCell ref="DI35:DI36"/>
    <mergeCell ref="DJ35:DJ36"/>
    <mergeCell ref="DK35:DK36"/>
    <mergeCell ref="DL35:DL36"/>
    <mergeCell ref="DM35:DM36"/>
    <mergeCell ref="DN35:DN36"/>
    <mergeCell ref="DO35:DO36"/>
    <mergeCell ref="DP35:DP36"/>
    <mergeCell ref="CX35:CX36"/>
    <mergeCell ref="CY35:CY36"/>
    <mergeCell ref="CZ35:CZ36"/>
    <mergeCell ref="DA35:DA36"/>
    <mergeCell ref="DB35:DB36"/>
    <mergeCell ref="DD35:DD36"/>
    <mergeCell ref="DE35:DE36"/>
    <mergeCell ref="DF35:DF36"/>
    <mergeCell ref="DG35:DG36"/>
    <mergeCell ref="CO35:CO36"/>
    <mergeCell ref="CP35:CP36"/>
    <mergeCell ref="CQ35:CQ36"/>
    <mergeCell ref="CR35:CR36"/>
    <mergeCell ref="CS35:CS36"/>
    <mergeCell ref="CT35:CT36"/>
    <mergeCell ref="CU35:CU36"/>
    <mergeCell ref="CV35:CV36"/>
    <mergeCell ref="CW35:CW36"/>
    <mergeCell ref="CE35:CE36"/>
    <mergeCell ref="CF35:CF36"/>
    <mergeCell ref="CG35:CG36"/>
    <mergeCell ref="CH35:CH36"/>
    <mergeCell ref="CJ35:CJ36"/>
    <mergeCell ref="CK35:CK36"/>
    <mergeCell ref="CL35:CL36"/>
    <mergeCell ref="CM35:CM36"/>
    <mergeCell ref="CN35:CN36"/>
    <mergeCell ref="BV35:BV36"/>
    <mergeCell ref="BW35:BW36"/>
    <mergeCell ref="BX35:BX36"/>
    <mergeCell ref="BY35:BY36"/>
    <mergeCell ref="BZ35:BZ36"/>
    <mergeCell ref="CA35:CA36"/>
    <mergeCell ref="CB35:CB36"/>
    <mergeCell ref="CC35:CC36"/>
    <mergeCell ref="CD35:CD36"/>
    <mergeCell ref="BL35:BL36"/>
    <mergeCell ref="BM35:BM36"/>
    <mergeCell ref="BN35:BN36"/>
    <mergeCell ref="BP35:BP36"/>
    <mergeCell ref="BQ35:BQ36"/>
    <mergeCell ref="BR35:BR36"/>
    <mergeCell ref="BS35:BS36"/>
    <mergeCell ref="BT35:BT36"/>
    <mergeCell ref="BU35:BU36"/>
    <mergeCell ref="BC35:BC36"/>
    <mergeCell ref="BD35:BD36"/>
    <mergeCell ref="BE35:BE36"/>
    <mergeCell ref="BF35:BF36"/>
    <mergeCell ref="BG35:BG36"/>
    <mergeCell ref="BH35:BH36"/>
    <mergeCell ref="BI35:BI36"/>
    <mergeCell ref="BJ35:BJ36"/>
    <mergeCell ref="BK35:BK36"/>
    <mergeCell ref="AT35:AT36"/>
    <mergeCell ref="AV35:AV36"/>
    <mergeCell ref="AW35:AW36"/>
    <mergeCell ref="AX35:AX36"/>
    <mergeCell ref="AY35:AY36"/>
    <mergeCell ref="AZ35:AZ36"/>
    <mergeCell ref="BA35:BA36"/>
    <mergeCell ref="BB35:BB36"/>
    <mergeCell ref="AK35:AK36"/>
    <mergeCell ref="AL35:AL36"/>
    <mergeCell ref="AM35:AM36"/>
    <mergeCell ref="AN35:AN36"/>
    <mergeCell ref="AO35:AO36"/>
    <mergeCell ref="AP35:AP36"/>
    <mergeCell ref="AQ35:AQ36"/>
    <mergeCell ref="AR35:AR36"/>
    <mergeCell ref="AS35:AS36"/>
    <mergeCell ref="A34:Z34"/>
    <mergeCell ref="AB34:AT34"/>
    <mergeCell ref="X35:X36"/>
    <mergeCell ref="F35:F36"/>
    <mergeCell ref="G35:G36"/>
    <mergeCell ref="E37:E43"/>
    <mergeCell ref="D37:D43"/>
    <mergeCell ref="C37:C43"/>
    <mergeCell ref="B37:B43"/>
    <mergeCell ref="A37:A43"/>
    <mergeCell ref="E35:E36"/>
    <mergeCell ref="D35:D36"/>
    <mergeCell ref="C35:C36"/>
    <mergeCell ref="B35:B36"/>
    <mergeCell ref="A35:A36"/>
    <mergeCell ref="AB35:AB36"/>
    <mergeCell ref="AC35:AC36"/>
    <mergeCell ref="AD35:AD36"/>
    <mergeCell ref="AE35:AE36"/>
    <mergeCell ref="AF35:AF36"/>
    <mergeCell ref="AG35:AG36"/>
    <mergeCell ref="AH35:AH36"/>
    <mergeCell ref="AI35:AI36"/>
    <mergeCell ref="AJ35:AJ36"/>
    <mergeCell ref="Q35:Q36"/>
    <mergeCell ref="R35:R36"/>
    <mergeCell ref="S35:S36"/>
    <mergeCell ref="T35:T36"/>
    <mergeCell ref="U35:U36"/>
    <mergeCell ref="V35:V36"/>
    <mergeCell ref="Y35:Y36"/>
    <mergeCell ref="W35:W36"/>
    <mergeCell ref="Z35:Z36"/>
    <mergeCell ref="H35:H36"/>
    <mergeCell ref="I35:I36"/>
    <mergeCell ref="J35:J36"/>
    <mergeCell ref="K35:K36"/>
    <mergeCell ref="L35:L36"/>
    <mergeCell ref="M35:M36"/>
    <mergeCell ref="N35:N36"/>
    <mergeCell ref="O35:O36"/>
    <mergeCell ref="P35:P36"/>
    <mergeCell ref="EP7:EP9"/>
    <mergeCell ref="DT5:DT6"/>
    <mergeCell ref="DU5:DU6"/>
    <mergeCell ref="DV5:DV6"/>
    <mergeCell ref="DV7:DV9"/>
    <mergeCell ref="DX1:EP1"/>
    <mergeCell ref="DX2:EP2"/>
    <mergeCell ref="DX3:EE3"/>
    <mergeCell ref="EF3:EM3"/>
    <mergeCell ref="DX4:EA4"/>
    <mergeCell ref="EB4:EE4"/>
    <mergeCell ref="EF4:EI4"/>
    <mergeCell ref="EJ4:EM4"/>
    <mergeCell ref="EN4:EO4"/>
    <mergeCell ref="EN5:EN6"/>
    <mergeCell ref="EO5:EO6"/>
    <mergeCell ref="EP5:EP6"/>
    <mergeCell ref="DD1:DV1"/>
    <mergeCell ref="DD2:DV2"/>
    <mergeCell ref="DD3:DK3"/>
    <mergeCell ref="DL3:DS3"/>
    <mergeCell ref="DD4:DG4"/>
    <mergeCell ref="DH4:DK4"/>
    <mergeCell ref="DL4:DO4"/>
    <mergeCell ref="Z15:Z17"/>
    <mergeCell ref="Z19:Z21"/>
    <mergeCell ref="BL5:BL6"/>
    <mergeCell ref="BM5:BM6"/>
    <mergeCell ref="BN5:BN6"/>
    <mergeCell ref="DP4:DS4"/>
    <mergeCell ref="DT4:DU4"/>
    <mergeCell ref="CZ4:DA4"/>
    <mergeCell ref="CZ5:CZ6"/>
    <mergeCell ref="DA5:DA6"/>
    <mergeCell ref="DB5:DB6"/>
    <mergeCell ref="DB7:DB9"/>
    <mergeCell ref="BN7:BN9"/>
    <mergeCell ref="BP4:BS4"/>
    <mergeCell ref="BT4:BW4"/>
    <mergeCell ref="BX4:CA4"/>
    <mergeCell ref="CB4:CE4"/>
    <mergeCell ref="CF4:CG4"/>
    <mergeCell ref="CF5:CF6"/>
    <mergeCell ref="CG5:CG6"/>
    <mergeCell ref="CH5:CH6"/>
    <mergeCell ref="CH7:CH9"/>
    <mergeCell ref="AB4:AE4"/>
    <mergeCell ref="AF4:AI4"/>
    <mergeCell ref="Z23:Z25"/>
    <mergeCell ref="Z27:Z29"/>
    <mergeCell ref="Z31:Z33"/>
    <mergeCell ref="AT11:AT13"/>
    <mergeCell ref="AT15:AT17"/>
    <mergeCell ref="Y5:Y6"/>
    <mergeCell ref="Z5:Z6"/>
    <mergeCell ref="Z7:Z9"/>
    <mergeCell ref="CJ1:DB1"/>
    <mergeCell ref="CJ2:DB2"/>
    <mergeCell ref="CJ3:CQ3"/>
    <mergeCell ref="CR3:CY3"/>
    <mergeCell ref="CJ4:CM4"/>
    <mergeCell ref="CN4:CQ4"/>
    <mergeCell ref="CR4:CU4"/>
    <mergeCell ref="CV4:CY4"/>
    <mergeCell ref="AB1:AT1"/>
    <mergeCell ref="AB2:AT2"/>
    <mergeCell ref="AR4:AS4"/>
    <mergeCell ref="AJ3:AQ3"/>
    <mergeCell ref="AJ4:AM4"/>
    <mergeCell ref="AN4:AQ4"/>
    <mergeCell ref="AV1:BN1"/>
    <mergeCell ref="AV2:BN2"/>
    <mergeCell ref="A6:A33"/>
    <mergeCell ref="B6:B33"/>
    <mergeCell ref="C6:C33"/>
    <mergeCell ref="D6:D33"/>
    <mergeCell ref="E6:E33"/>
    <mergeCell ref="P3:W3"/>
    <mergeCell ref="H4:K4"/>
    <mergeCell ref="L4:O4"/>
    <mergeCell ref="P4:S4"/>
    <mergeCell ref="T4:W4"/>
    <mergeCell ref="H3:O3"/>
    <mergeCell ref="F22:F25"/>
    <mergeCell ref="F26:F29"/>
    <mergeCell ref="F30:F33"/>
    <mergeCell ref="B2:B5"/>
    <mergeCell ref="C2:C5"/>
    <mergeCell ref="D2:D5"/>
    <mergeCell ref="F14:F17"/>
    <mergeCell ref="F18:F21"/>
    <mergeCell ref="G2:G5"/>
    <mergeCell ref="A2:A5"/>
    <mergeCell ref="E2:E5"/>
    <mergeCell ref="F2:F5"/>
    <mergeCell ref="F6:F9"/>
    <mergeCell ref="Z11:Z13"/>
    <mergeCell ref="H2:Z2"/>
    <mergeCell ref="AV3:BC3"/>
    <mergeCell ref="BD3:BK3"/>
    <mergeCell ref="AV4:AY4"/>
    <mergeCell ref="AZ4:BC4"/>
    <mergeCell ref="BD4:BG4"/>
    <mergeCell ref="BH4:BK4"/>
    <mergeCell ref="X4:Y4"/>
    <mergeCell ref="X5:X6"/>
    <mergeCell ref="AR5:AR6"/>
    <mergeCell ref="AS5:AS6"/>
    <mergeCell ref="AT5:AT6"/>
    <mergeCell ref="AT7:AT9"/>
    <mergeCell ref="EP11:EP13"/>
    <mergeCell ref="EP15:EP17"/>
    <mergeCell ref="EP19:EP21"/>
    <mergeCell ref="EP23:EP25"/>
    <mergeCell ref="EP27:EP29"/>
    <mergeCell ref="EP31:EP33"/>
    <mergeCell ref="CH11:CH13"/>
    <mergeCell ref="CH15:CH17"/>
    <mergeCell ref="CH19:CH21"/>
    <mergeCell ref="CH23:CH25"/>
    <mergeCell ref="CH27:CH29"/>
    <mergeCell ref="CH31:CH33"/>
    <mergeCell ref="DB11:DB13"/>
    <mergeCell ref="DB15:DB17"/>
    <mergeCell ref="DB19:DB21"/>
    <mergeCell ref="DB23:DB25"/>
    <mergeCell ref="DB27:DB29"/>
    <mergeCell ref="DB31:DB33"/>
    <mergeCell ref="F10:F13"/>
    <mergeCell ref="AB3:AI3"/>
    <mergeCell ref="AU1:AU33"/>
    <mergeCell ref="DV11:DV13"/>
    <mergeCell ref="DV15:DV17"/>
    <mergeCell ref="DV19:DV21"/>
    <mergeCell ref="DV23:DV25"/>
    <mergeCell ref="DV27:DV29"/>
    <mergeCell ref="DV31:DV33"/>
    <mergeCell ref="AT19:AT21"/>
    <mergeCell ref="AT23:AT25"/>
    <mergeCell ref="AT27:AT29"/>
    <mergeCell ref="AT31:AT33"/>
    <mergeCell ref="BN11:BN13"/>
    <mergeCell ref="BN15:BN17"/>
    <mergeCell ref="BN19:BN21"/>
    <mergeCell ref="BN23:BN25"/>
    <mergeCell ref="BN27:BN29"/>
    <mergeCell ref="BN31:BN33"/>
    <mergeCell ref="BL4:BM4"/>
    <mergeCell ref="BP1:CH1"/>
    <mergeCell ref="BP2:CH2"/>
    <mergeCell ref="BP3:BW3"/>
    <mergeCell ref="BX3:CE3"/>
    <mergeCell ref="A51:EQ51"/>
    <mergeCell ref="A1:G1"/>
    <mergeCell ref="H1:AA1"/>
    <mergeCell ref="BO1:BO34"/>
    <mergeCell ref="DC2:DC34"/>
    <mergeCell ref="DW2:DW33"/>
    <mergeCell ref="EQ1:EQ33"/>
    <mergeCell ref="AV34:BN34"/>
    <mergeCell ref="BP34:CI34"/>
    <mergeCell ref="CI2:CI33"/>
    <mergeCell ref="CJ34:DB34"/>
    <mergeCell ref="DD34:EQ34"/>
    <mergeCell ref="EQ35:EQ50"/>
    <mergeCell ref="DC35:DC50"/>
    <mergeCell ref="CI35:CI50"/>
    <mergeCell ref="BO35:BO50"/>
    <mergeCell ref="AA35:AA50"/>
    <mergeCell ref="AU35:AU50"/>
    <mergeCell ref="A44:A50"/>
    <mergeCell ref="B44:B50"/>
    <mergeCell ref="C44:C50"/>
    <mergeCell ref="D44:D50"/>
    <mergeCell ref="E44:E50"/>
    <mergeCell ref="AA2:AA33"/>
  </mergeCells>
  <conditionalFormatting sqref="H36:P36">
    <cfRule type="cellIs" dxfId="54" priority="8" stopIfTrue="1" operator="equal">
      <formula>0</formula>
    </cfRule>
  </conditionalFormatting>
  <conditionalFormatting sqref="G36">
    <cfRule type="cellIs" dxfId="53" priority="7" stopIfTrue="1" operator="equal">
      <formula>0</formula>
    </cfRule>
  </conditionalFormatting>
  <conditionalFormatting sqref="AB36:AJ36">
    <cfRule type="cellIs" dxfId="52" priority="6" stopIfTrue="1" operator="equal">
      <formula>0</formula>
    </cfRule>
  </conditionalFormatting>
  <conditionalFormatting sqref="AV36:BD36">
    <cfRule type="cellIs" dxfId="51" priority="5" stopIfTrue="1" operator="equal">
      <formula>0</formula>
    </cfRule>
  </conditionalFormatting>
  <conditionalFormatting sqref="BP36:BX36">
    <cfRule type="cellIs" dxfId="50" priority="4" stopIfTrue="1" operator="equal">
      <formula>0</formula>
    </cfRule>
  </conditionalFormatting>
  <conditionalFormatting sqref="CJ36:CR36">
    <cfRule type="cellIs" dxfId="49" priority="3" stopIfTrue="1" operator="equal">
      <formula>0</formula>
    </cfRule>
  </conditionalFormatting>
  <conditionalFormatting sqref="DD36:DL36">
    <cfRule type="cellIs" dxfId="48" priority="2" stopIfTrue="1" operator="equal">
      <formula>0</formula>
    </cfRule>
  </conditionalFormatting>
  <conditionalFormatting sqref="DX36:EF36">
    <cfRule type="cellIs" dxfId="47" priority="1" stopIfTrue="1" operator="equal">
      <formula>0</formula>
    </cfRule>
  </conditionalFormatting>
  <pageMargins left="0.31496062992125984" right="0.31496062992125984" top="0.35433070866141736" bottom="0.35433070866141736" header="0.31496062992125984" footer="0.31496062992125984"/>
  <pageSetup paperSize="9" scale="74" orientation="landscape" r:id="rId1"/>
  <rowBreaks count="1" manualBreakCount="1">
    <brk id="34" max="16383" man="1"/>
  </rowBreaks>
  <colBreaks count="3" manualBreakCount="3">
    <brk id="27" max="49" man="1"/>
    <brk id="47" max="1048575" man="1"/>
    <brk id="6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topLeftCell="A40" zoomScaleNormal="100" workbookViewId="0">
      <selection activeCell="G5" sqref="G5:G54"/>
    </sheetView>
  </sheetViews>
  <sheetFormatPr defaultRowHeight="12.75"/>
  <cols>
    <col min="1" max="1" width="1.42578125" style="144" customWidth="1"/>
    <col min="2" max="2" width="5.7109375" style="6" customWidth="1"/>
    <col min="3" max="3" width="21.7109375" bestFit="1" customWidth="1"/>
    <col min="4" max="4" width="25" bestFit="1" customWidth="1"/>
    <col min="5" max="5" width="18.85546875" bestFit="1" customWidth="1"/>
    <col min="6" max="6" width="7" style="6" bestFit="1" customWidth="1"/>
    <col min="7" max="7" width="14.42578125" style="145" bestFit="1" customWidth="1"/>
    <col min="8" max="8" width="10.42578125" style="6" customWidth="1"/>
    <col min="9" max="9" width="9.28515625" style="6" bestFit="1" customWidth="1"/>
    <col min="10" max="10" width="24.140625" bestFit="1" customWidth="1"/>
    <col min="11" max="11" width="1.85546875" customWidth="1"/>
  </cols>
  <sheetData>
    <row r="1" spans="1:11" s="144" customFormat="1" ht="6.75" customHeight="1">
      <c r="A1" s="862"/>
      <c r="B1" s="862"/>
      <c r="C1" s="862"/>
      <c r="D1" s="862"/>
      <c r="E1" s="862"/>
      <c r="F1" s="862"/>
      <c r="G1" s="862"/>
      <c r="H1" s="862"/>
      <c r="I1" s="862"/>
      <c r="J1" s="862"/>
      <c r="K1" s="862"/>
    </row>
    <row r="2" spans="1:11" ht="23.25">
      <c r="A2" s="862"/>
      <c r="B2" s="912" t="s">
        <v>865</v>
      </c>
      <c r="C2" s="912"/>
      <c r="D2" s="912"/>
      <c r="E2" s="912"/>
      <c r="F2" s="912"/>
      <c r="G2" s="913" t="str">
        <f>HOME!G6</f>
        <v>MANDYA</v>
      </c>
      <c r="H2" s="913"/>
      <c r="I2" s="913"/>
      <c r="J2" s="913"/>
      <c r="K2" s="862"/>
    </row>
    <row r="3" spans="1:11" ht="35.25" customHeight="1">
      <c r="A3" s="862"/>
      <c r="B3" s="914" t="s">
        <v>834</v>
      </c>
      <c r="C3" s="915"/>
      <c r="D3" s="149" t="str">
        <f>HOME!G9</f>
        <v>VIII B</v>
      </c>
      <c r="E3" s="914" t="s">
        <v>52</v>
      </c>
      <c r="F3" s="915"/>
      <c r="G3" s="914" t="str">
        <f>HOME!G8</f>
        <v>2016-17</v>
      </c>
      <c r="H3" s="915"/>
      <c r="I3" s="152" t="s">
        <v>954</v>
      </c>
      <c r="J3" s="150" t="str">
        <f>HOME!J7</f>
        <v>04128</v>
      </c>
      <c r="K3" s="862"/>
    </row>
    <row r="4" spans="1:11" ht="31.5">
      <c r="A4" s="862"/>
      <c r="B4" s="146" t="s">
        <v>952</v>
      </c>
      <c r="C4" s="146" t="s">
        <v>948</v>
      </c>
      <c r="D4" s="146" t="s">
        <v>949</v>
      </c>
      <c r="E4" s="146" t="s">
        <v>950</v>
      </c>
      <c r="F4" s="146" t="s">
        <v>953</v>
      </c>
      <c r="G4" s="147" t="s">
        <v>955</v>
      </c>
      <c r="H4" s="146" t="s">
        <v>834</v>
      </c>
      <c r="I4" s="146" t="s">
        <v>52</v>
      </c>
      <c r="J4" s="146" t="s">
        <v>951</v>
      </c>
      <c r="K4" s="862"/>
    </row>
    <row r="5" spans="1:11" ht="20.100000000000001" customHeight="1">
      <c r="A5" s="862"/>
      <c r="B5" s="142">
        <v>1</v>
      </c>
      <c r="C5" s="148" t="str">
        <f>IF(E5&gt;0,'BACKUP SHEET'!AX11,"")</f>
        <v>HKM2016-17VIII BA2723</v>
      </c>
      <c r="D5" s="148" t="str">
        <f>IF(E5&gt;0,'BACKUP SHEET'!AY11,"")</f>
        <v>HKM2016-17VIII BA2723A1</v>
      </c>
      <c r="E5" s="148" t="str">
        <f>'STUDENT PROFILE'!C7</f>
        <v>Manish</v>
      </c>
      <c r="F5" s="142">
        <f>'STUDENT PROFILE'!D7</f>
        <v>2723</v>
      </c>
      <c r="G5" s="346" t="str">
        <f>'STUDENT PROFILE'!E7</f>
        <v>Parmanand</v>
      </c>
      <c r="H5" s="142" t="str">
        <f>IF(E5&gt;0,HOME!$G$9,"")</f>
        <v>VIII B</v>
      </c>
      <c r="I5" s="143" t="str">
        <f>IF(E5&gt;0,HOME!$G$8,"")</f>
        <v>2016-17</v>
      </c>
      <c r="J5" s="148"/>
      <c r="K5" s="862"/>
    </row>
    <row r="6" spans="1:11" ht="20.100000000000001" customHeight="1">
      <c r="A6" s="862"/>
      <c r="B6" s="142">
        <f>IF(E6&gt;0,B5+1,"")</f>
        <v>2</v>
      </c>
      <c r="C6" s="148" t="str">
        <f>IF(E6&gt;0,'BACKUP SHEET'!AX12,"")</f>
        <v>HKM2016-17VIII BC2726</v>
      </c>
      <c r="D6" s="148" t="str">
        <f>IF(E6&gt;0,'BACKUP SHEET'!AY12,"")</f>
        <v>HKM2016-17VIII BC2726C2</v>
      </c>
      <c r="E6" s="148" t="str">
        <f>'STUDENT PROFILE'!C8</f>
        <v>Sunny Kumar</v>
      </c>
      <c r="F6" s="142">
        <f>'STUDENT PROFILE'!D8</f>
        <v>2726</v>
      </c>
      <c r="G6" s="346" t="str">
        <f>'STUDENT PROFILE'!E8</f>
        <v>Sarjeet Singh</v>
      </c>
      <c r="H6" s="142" t="str">
        <f>IF(E6&gt;0,HOME!$G$9,"")</f>
        <v>VIII B</v>
      </c>
      <c r="I6" s="143" t="str">
        <f>IF(E6&gt;0,HOME!$G$8,"")</f>
        <v>2016-17</v>
      </c>
      <c r="J6" s="148"/>
      <c r="K6" s="862"/>
    </row>
    <row r="7" spans="1:11" ht="20.100000000000001" customHeight="1">
      <c r="A7" s="862"/>
      <c r="B7" s="142">
        <f t="shared" ref="B7:B54" si="0">IF(E7&gt;0,B6+1,"")</f>
        <v>3</v>
      </c>
      <c r="C7" s="148" t="str">
        <f>IF(E7&gt;0,'BACKUP SHEET'!AX13,"")</f>
        <v>HKM2016-17VIII BB2730</v>
      </c>
      <c r="D7" s="148" t="str">
        <f>IF(E7&gt;0,'BACKUP SHEET'!AY13,"")</f>
        <v>HKM2016-17VIII BB2730B3</v>
      </c>
      <c r="E7" s="148" t="str">
        <f>'STUDENT PROFILE'!C9</f>
        <v>Manish</v>
      </c>
      <c r="F7" s="142">
        <f>'STUDENT PROFILE'!D9</f>
        <v>2730</v>
      </c>
      <c r="G7" s="346" t="str">
        <f>'STUDENT PROFILE'!E9</f>
        <v>Satish Kumar</v>
      </c>
      <c r="H7" s="142" t="str">
        <f>IF(E7&gt;0,HOME!$G$9,"")</f>
        <v>VIII B</v>
      </c>
      <c r="I7" s="143" t="str">
        <f>IF(E7&gt;0,HOME!$G$8,"")</f>
        <v>2016-17</v>
      </c>
      <c r="J7" s="148"/>
      <c r="K7" s="862"/>
    </row>
    <row r="8" spans="1:11" ht="20.100000000000001" customHeight="1">
      <c r="A8" s="862"/>
      <c r="B8" s="142">
        <f t="shared" si="0"/>
        <v>4</v>
      </c>
      <c r="C8" s="148" t="str">
        <f>IF(E8&gt;0,'BACKUP SHEET'!AX14,"")</f>
        <v>HKM2016-17VIII BJ2731</v>
      </c>
      <c r="D8" s="148" t="str">
        <f>IF(E8&gt;0,'BACKUP SHEET'!AY14,"")</f>
        <v>HKM2016-17VIII BJ2731J4</v>
      </c>
      <c r="E8" s="148" t="str">
        <f>'STUDENT PROFILE'!C10</f>
        <v>Sunil</v>
      </c>
      <c r="F8" s="142">
        <f>'STUDENT PROFILE'!D10</f>
        <v>2731</v>
      </c>
      <c r="G8" s="346" t="str">
        <f>'STUDENT PROFILE'!E10</f>
        <v>Rajender Kumar</v>
      </c>
      <c r="H8" s="142" t="str">
        <f>IF(E8&gt;0,HOME!$G$9,"")</f>
        <v>VIII B</v>
      </c>
      <c r="I8" s="143" t="str">
        <f>IF(E8&gt;0,HOME!$G$8,"")</f>
        <v>2016-17</v>
      </c>
      <c r="J8" s="148"/>
      <c r="K8" s="862"/>
    </row>
    <row r="9" spans="1:11" ht="20.100000000000001" customHeight="1">
      <c r="A9" s="862"/>
      <c r="B9" s="142">
        <f t="shared" si="0"/>
        <v>5</v>
      </c>
      <c r="C9" s="148" t="str">
        <f>IF(E9&gt;0,'BACKUP SHEET'!AX15,"")</f>
        <v>HKM2016-17VIII BJ2732</v>
      </c>
      <c r="D9" s="148" t="str">
        <f>IF(E9&gt;0,'BACKUP SHEET'!AY15,"")</f>
        <v>HKM2016-17VIII BJ2732J5</v>
      </c>
      <c r="E9" s="148" t="str">
        <f>'STUDENT PROFILE'!C11</f>
        <v>Jaibeer</v>
      </c>
      <c r="F9" s="142">
        <f>'STUDENT PROFILE'!D11</f>
        <v>2732</v>
      </c>
      <c r="G9" s="346" t="str">
        <f>'STUDENT PROFILE'!E11</f>
        <v>Lal Singh</v>
      </c>
      <c r="H9" s="142" t="str">
        <f>IF(E9&gt;0,HOME!$G$9,"")</f>
        <v>VIII B</v>
      </c>
      <c r="I9" s="143" t="str">
        <f>IF(E9&gt;0,HOME!$G$8,"")</f>
        <v>2016-17</v>
      </c>
      <c r="J9" s="148"/>
      <c r="K9" s="862"/>
    </row>
    <row r="10" spans="1:11" ht="20.100000000000001" customHeight="1">
      <c r="A10" s="862"/>
      <c r="B10" s="142">
        <f t="shared" si="0"/>
        <v>6</v>
      </c>
      <c r="C10" s="148" t="str">
        <f>IF(E10&gt;0,'BACKUP SHEET'!AX16,"")</f>
        <v>HKM2016-17VIII BK2734</v>
      </c>
      <c r="D10" s="148" t="str">
        <f>IF(E10&gt;0,'BACKUP SHEET'!AY16,"")</f>
        <v>HKM2016-17VIII BK2734K6</v>
      </c>
      <c r="E10" s="148" t="str">
        <f>'STUDENT PROFILE'!C12</f>
        <v>Nitish Kumar</v>
      </c>
      <c r="F10" s="142">
        <f>'STUDENT PROFILE'!D12</f>
        <v>2734</v>
      </c>
      <c r="G10" s="346" t="str">
        <f>'STUDENT PROFILE'!E12</f>
        <v>Rajender Kumar</v>
      </c>
      <c r="H10" s="142" t="str">
        <f>IF(E10&gt;0,HOME!$G$9,"")</f>
        <v>VIII B</v>
      </c>
      <c r="I10" s="143" t="str">
        <f>IF(E10&gt;0,HOME!$G$8,"")</f>
        <v>2016-17</v>
      </c>
      <c r="J10" s="148"/>
      <c r="K10" s="862"/>
    </row>
    <row r="11" spans="1:11" ht="20.100000000000001" customHeight="1">
      <c r="A11" s="862"/>
      <c r="B11" s="142">
        <f t="shared" si="0"/>
        <v>7</v>
      </c>
      <c r="C11" s="148" t="str">
        <f>IF(E11&gt;0,'BACKUP SHEET'!AX17,"")</f>
        <v>HKM2016-17VIII BK2735</v>
      </c>
      <c r="D11" s="148" t="str">
        <f>IF(E11&gt;0,'BACKUP SHEET'!AY17,"")</f>
        <v>HKM2016-17VIII BK2735K7</v>
      </c>
      <c r="E11" s="148" t="str">
        <f>'STUDENT PROFILE'!C13</f>
        <v>Ramakant</v>
      </c>
      <c r="F11" s="142">
        <f>'STUDENT PROFILE'!D13</f>
        <v>2735</v>
      </c>
      <c r="G11" s="346" t="str">
        <f>'STUDENT PROFILE'!E13</f>
        <v>Jitender</v>
      </c>
      <c r="H11" s="142" t="str">
        <f>IF(E11&gt;0,HOME!$G$9,"")</f>
        <v>VIII B</v>
      </c>
      <c r="I11" s="143" t="str">
        <f>IF(E11&gt;0,HOME!$G$8,"")</f>
        <v>2016-17</v>
      </c>
      <c r="J11" s="148"/>
      <c r="K11" s="862"/>
    </row>
    <row r="12" spans="1:11" ht="20.100000000000001" customHeight="1">
      <c r="A12" s="862"/>
      <c r="B12" s="142">
        <f t="shared" si="0"/>
        <v>8</v>
      </c>
      <c r="C12" s="148" t="str">
        <f>IF(E12&gt;0,'BACKUP SHEET'!AX18,"")</f>
        <v>HKM2016-17VIII BK2736</v>
      </c>
      <c r="D12" s="148" t="str">
        <f>IF(E12&gt;0,'BACKUP SHEET'!AY18,"")</f>
        <v>HKM2016-17VIII BK2736K8</v>
      </c>
      <c r="E12" s="148" t="str">
        <f>'STUDENT PROFILE'!C14</f>
        <v>Gourav</v>
      </c>
      <c r="F12" s="142">
        <f>'STUDENT PROFILE'!D14</f>
        <v>2736</v>
      </c>
      <c r="G12" s="346" t="str">
        <f>'STUDENT PROFILE'!E14</f>
        <v>Desh Raj</v>
      </c>
      <c r="H12" s="142" t="str">
        <f>IF(E12&gt;0,HOME!$G$9,"")</f>
        <v>VIII B</v>
      </c>
      <c r="I12" s="143" t="str">
        <f>IF(E12&gt;0,HOME!$G$8,"")</f>
        <v>2016-17</v>
      </c>
      <c r="J12" s="148"/>
      <c r="K12" s="862"/>
    </row>
    <row r="13" spans="1:11" ht="20.100000000000001" customHeight="1">
      <c r="A13" s="862"/>
      <c r="B13" s="142">
        <f t="shared" si="0"/>
        <v>9</v>
      </c>
      <c r="C13" s="148" t="str">
        <f>IF(E13&gt;0,'BACKUP SHEET'!AX19,"")</f>
        <v>HKM2016-17VIII BK2737</v>
      </c>
      <c r="D13" s="148" t="str">
        <f>IF(E13&gt;0,'BACKUP SHEET'!AY19,"")</f>
        <v>HKM2016-17VIII BK2737K9</v>
      </c>
      <c r="E13" s="148" t="str">
        <f>'STUDENT PROFILE'!C15</f>
        <v>Sourav</v>
      </c>
      <c r="F13" s="142">
        <f>'STUDENT PROFILE'!D15</f>
        <v>2737</v>
      </c>
      <c r="G13" s="346" t="str">
        <f>'STUDENT PROFILE'!E15</f>
        <v>Desh Raj</v>
      </c>
      <c r="H13" s="142" t="str">
        <f>IF(E13&gt;0,HOME!$G$9,"")</f>
        <v>VIII B</v>
      </c>
      <c r="I13" s="143" t="str">
        <f>IF(E13&gt;0,HOME!$G$8,"")</f>
        <v>2016-17</v>
      </c>
      <c r="J13" s="148"/>
      <c r="K13" s="862"/>
    </row>
    <row r="14" spans="1:11" ht="20.100000000000001" customHeight="1">
      <c r="A14" s="862"/>
      <c r="B14" s="142">
        <f t="shared" si="0"/>
        <v>10</v>
      </c>
      <c r="C14" s="148" t="str">
        <f>IF(E14&gt;0,'BACKUP SHEET'!AX20,"")</f>
        <v>HKM2016-17VIII BN2738</v>
      </c>
      <c r="D14" s="148" t="str">
        <f>IF(E14&gt;0,'BACKUP SHEET'!AY20,"")</f>
        <v>HKM2016-17VIII BN2738N10</v>
      </c>
      <c r="E14" s="148" t="str">
        <f>'STUDENT PROFILE'!C16</f>
        <v>Ruchika</v>
      </c>
      <c r="F14" s="142">
        <f>'STUDENT PROFILE'!D16</f>
        <v>2738</v>
      </c>
      <c r="G14" s="346" t="str">
        <f>'STUDENT PROFILE'!E16</f>
        <v>Ramkishan</v>
      </c>
      <c r="H14" s="142" t="str">
        <f>IF(E14&gt;0,HOME!$G$9,"")</f>
        <v>VIII B</v>
      </c>
      <c r="I14" s="143" t="str">
        <f>IF(E14&gt;0,HOME!$G$8,"")</f>
        <v>2016-17</v>
      </c>
      <c r="J14" s="148"/>
      <c r="K14" s="862"/>
    </row>
    <row r="15" spans="1:11" ht="20.100000000000001" customHeight="1">
      <c r="A15" s="862"/>
      <c r="B15" s="142">
        <f t="shared" si="0"/>
        <v>11</v>
      </c>
      <c r="C15" s="148" t="str">
        <f>IF(E15&gt;0,'BACKUP SHEET'!AX21,"")</f>
        <v>HKM2016-17VIII BA2739</v>
      </c>
      <c r="D15" s="148" t="str">
        <f>IF(E15&gt;0,'BACKUP SHEET'!AY21,"")</f>
        <v>HKM2016-17VIII BA2739A11</v>
      </c>
      <c r="E15" s="148" t="str">
        <f>'STUDENT PROFILE'!C17</f>
        <v>Hitesh Kumar</v>
      </c>
      <c r="F15" s="142">
        <f>'STUDENT PROFILE'!D17</f>
        <v>2739</v>
      </c>
      <c r="G15" s="346" t="str">
        <f>'STUDENT PROFILE'!E17</f>
        <v>Naresh Kumar</v>
      </c>
      <c r="H15" s="142" t="str">
        <f>IF(E15&gt;0,HOME!$G$9,"")</f>
        <v>VIII B</v>
      </c>
      <c r="I15" s="143" t="str">
        <f>IF(E15&gt;0,HOME!$G$8,"")</f>
        <v>2016-17</v>
      </c>
      <c r="J15" s="148"/>
      <c r="K15" s="862"/>
    </row>
    <row r="16" spans="1:11" ht="20.100000000000001" customHeight="1">
      <c r="A16" s="862"/>
      <c r="B16" s="142">
        <f t="shared" si="0"/>
        <v>12</v>
      </c>
      <c r="C16" s="148" t="str">
        <f>IF(E16&gt;0,'BACKUP SHEET'!AX22,"")</f>
        <v>HKM2016-17VIII BB2740</v>
      </c>
      <c r="D16" s="148" t="str">
        <f>IF(E16&gt;0,'BACKUP SHEET'!AY22,"")</f>
        <v>HKM2016-17VIII BB2740B12</v>
      </c>
      <c r="E16" s="148" t="str">
        <f>'STUDENT PROFILE'!C18</f>
        <v>Ankit Yadav</v>
      </c>
      <c r="F16" s="142">
        <f>'STUDENT PROFILE'!D18</f>
        <v>2740</v>
      </c>
      <c r="G16" s="346" t="str">
        <f>'STUDENT PROFILE'!E18</f>
        <v>Abhay Singh</v>
      </c>
      <c r="H16" s="142" t="str">
        <f>IF(E16&gt;0,HOME!$G$9,"")</f>
        <v>VIII B</v>
      </c>
      <c r="I16" s="143" t="str">
        <f>IF(E16&gt;0,HOME!$G$8,"")</f>
        <v>2016-17</v>
      </c>
      <c r="J16" s="148"/>
      <c r="K16" s="862"/>
    </row>
    <row r="17" spans="1:11" ht="20.100000000000001" customHeight="1">
      <c r="A17" s="862"/>
      <c r="B17" s="142">
        <f t="shared" si="0"/>
        <v>13</v>
      </c>
      <c r="C17" s="148" t="str">
        <f>IF(E17&gt;0,'BACKUP SHEET'!AX23,"")</f>
        <v>HKM2016-17VIII BB2741</v>
      </c>
      <c r="D17" s="148" t="str">
        <f>IF(E17&gt;0,'BACKUP SHEET'!AY23,"")</f>
        <v>HKM2016-17VIII BB2741B13</v>
      </c>
      <c r="E17" s="148" t="str">
        <f>'STUDENT PROFILE'!C19</f>
        <v>Kuldeep</v>
      </c>
      <c r="F17" s="142">
        <f>'STUDENT PROFILE'!D19</f>
        <v>2741</v>
      </c>
      <c r="G17" s="346" t="str">
        <f>'STUDENT PROFILE'!E19</f>
        <v>Karan Singh</v>
      </c>
      <c r="H17" s="142" t="str">
        <f>IF(E17&gt;0,HOME!$G$9,"")</f>
        <v>VIII B</v>
      </c>
      <c r="I17" s="143" t="str">
        <f>IF(E17&gt;0,HOME!$G$8,"")</f>
        <v>2016-17</v>
      </c>
      <c r="J17" s="148"/>
      <c r="K17" s="862"/>
    </row>
    <row r="18" spans="1:11" ht="20.100000000000001" customHeight="1">
      <c r="A18" s="862"/>
      <c r="B18" s="142">
        <f t="shared" si="0"/>
        <v>14</v>
      </c>
      <c r="C18" s="148" t="str">
        <f>IF(E18&gt;0,'BACKUP SHEET'!AX24,"")</f>
        <v>HKM2016-17VIII BC2743</v>
      </c>
      <c r="D18" s="148" t="str">
        <f>IF(E18&gt;0,'BACKUP SHEET'!AY24,"")</f>
        <v>HKM2016-17VIII BC2743C14</v>
      </c>
      <c r="E18" s="148" t="str">
        <f>'STUDENT PROFILE'!C20</f>
        <v>Tejveer</v>
      </c>
      <c r="F18" s="142">
        <f>'STUDENT PROFILE'!D20</f>
        <v>2743</v>
      </c>
      <c r="G18" s="346" t="str">
        <f>'STUDENT PROFILE'!E20</f>
        <v>Anil Kumar</v>
      </c>
      <c r="H18" s="142" t="str">
        <f>IF(E18&gt;0,HOME!$G$9,"")</f>
        <v>VIII B</v>
      </c>
      <c r="I18" s="143" t="str">
        <f>IF(E18&gt;0,HOME!$G$8,"")</f>
        <v>2016-17</v>
      </c>
      <c r="J18" s="148"/>
      <c r="K18" s="862"/>
    </row>
    <row r="19" spans="1:11" ht="20.100000000000001" customHeight="1">
      <c r="A19" s="862"/>
      <c r="B19" s="142">
        <f t="shared" si="0"/>
        <v>15</v>
      </c>
      <c r="C19" s="148" t="str">
        <f>IF(E19&gt;0,'BACKUP SHEET'!AX25,"")</f>
        <v>HKM2016-17VIII BC2744</v>
      </c>
      <c r="D19" s="148" t="str">
        <f>IF(E19&gt;0,'BACKUP SHEET'!AY25,"")</f>
        <v>HKM2016-17VIII BC2744C15</v>
      </c>
      <c r="E19" s="148" t="str">
        <f>'STUDENT PROFILE'!C21</f>
        <v>Rahul</v>
      </c>
      <c r="F19" s="142">
        <f>'STUDENT PROFILE'!D21</f>
        <v>2744</v>
      </c>
      <c r="G19" s="346" t="str">
        <f>'STUDENT PROFILE'!E21</f>
        <v>Sita Ram</v>
      </c>
      <c r="H19" s="142" t="str">
        <f>IF(E19&gt;0,HOME!$G$9,"")</f>
        <v>VIII B</v>
      </c>
      <c r="I19" s="143" t="str">
        <f>IF(E19&gt;0,HOME!$G$8,"")</f>
        <v>2016-17</v>
      </c>
      <c r="J19" s="148"/>
      <c r="K19" s="862"/>
    </row>
    <row r="20" spans="1:11" ht="20.100000000000001" customHeight="1">
      <c r="A20" s="862"/>
      <c r="B20" s="142">
        <f t="shared" si="0"/>
        <v>16</v>
      </c>
      <c r="C20" s="148" t="str">
        <f>IF(E20&gt;0,'BACKUP SHEET'!AX26,"")</f>
        <v>HKM2016-17VIII BF2745</v>
      </c>
      <c r="D20" s="148" t="str">
        <f>IF(E20&gt;0,'BACKUP SHEET'!AY26,"")</f>
        <v>HKM2016-17VIII BF2745F16</v>
      </c>
      <c r="E20" s="148" t="str">
        <f>'STUDENT PROFILE'!C22</f>
        <v>Ritu</v>
      </c>
      <c r="F20" s="142">
        <f>'STUDENT PROFILE'!D22</f>
        <v>2745</v>
      </c>
      <c r="G20" s="346" t="str">
        <f>'STUDENT PROFILE'!E22</f>
        <v>Rajesh Kumar</v>
      </c>
      <c r="H20" s="142" t="str">
        <f>IF(E20&gt;0,HOME!$G$9,"")</f>
        <v>VIII B</v>
      </c>
      <c r="I20" s="143" t="str">
        <f>IF(E20&gt;0,HOME!$G$8,"")</f>
        <v>2016-17</v>
      </c>
      <c r="J20" s="148"/>
      <c r="K20" s="862"/>
    </row>
    <row r="21" spans="1:11" ht="20.100000000000001" customHeight="1">
      <c r="A21" s="862"/>
      <c r="B21" s="142">
        <f t="shared" si="0"/>
        <v>17</v>
      </c>
      <c r="C21" s="148" t="str">
        <f>IF(E21&gt;0,'BACKUP SHEET'!AX27,"")</f>
        <v>HKM2016-17VIII BF2746</v>
      </c>
      <c r="D21" s="148" t="str">
        <f>IF(E21&gt;0,'BACKUP SHEET'!AY27,"")</f>
        <v>HKM2016-17VIII BF2746F17</v>
      </c>
      <c r="E21" s="148" t="str">
        <f>'STUDENT PROFILE'!C23</f>
        <v>Pooja Kumari</v>
      </c>
      <c r="F21" s="142">
        <f>'STUDENT PROFILE'!D23</f>
        <v>2746</v>
      </c>
      <c r="G21" s="346" t="str">
        <f>'STUDENT PROFILE'!E23</f>
        <v>Amit Yadav</v>
      </c>
      <c r="H21" s="142" t="str">
        <f>IF(E21&gt;0,HOME!$G$9,"")</f>
        <v>VIII B</v>
      </c>
      <c r="I21" s="143" t="str">
        <f>IF(E21&gt;0,HOME!$G$8,"")</f>
        <v>2016-17</v>
      </c>
      <c r="J21" s="148"/>
      <c r="K21" s="862"/>
    </row>
    <row r="22" spans="1:11" ht="20.100000000000001" customHeight="1">
      <c r="A22" s="862"/>
      <c r="B22" s="142">
        <f t="shared" si="0"/>
        <v>18</v>
      </c>
      <c r="C22" s="148" t="str">
        <f>IF(E22&gt;0,'BACKUP SHEET'!AX28,"")</f>
        <v>HKM2016-17VIII BI2747</v>
      </c>
      <c r="D22" s="148" t="str">
        <f>IF(E22&gt;0,'BACKUP SHEET'!AY28,"")</f>
        <v>HKM2016-17VIII BI2747I18</v>
      </c>
      <c r="E22" s="148" t="str">
        <f>'STUDENT PROFILE'!C24</f>
        <v>Dheeraj Kumar</v>
      </c>
      <c r="F22" s="142">
        <f>'STUDENT PROFILE'!D24</f>
        <v>2747</v>
      </c>
      <c r="G22" s="346" t="str">
        <f>'STUDENT PROFILE'!E24</f>
        <v>Bheem Singh</v>
      </c>
      <c r="H22" s="142" t="str">
        <f>IF(E22&gt;0,HOME!$G$9,"")</f>
        <v>VIII B</v>
      </c>
      <c r="I22" s="143" t="str">
        <f>IF(E22&gt;0,HOME!$G$8,"")</f>
        <v>2016-17</v>
      </c>
      <c r="J22" s="148"/>
      <c r="K22" s="862"/>
    </row>
    <row r="23" spans="1:11" ht="20.100000000000001" customHeight="1">
      <c r="A23" s="862"/>
      <c r="B23" s="142">
        <f t="shared" si="0"/>
        <v>19</v>
      </c>
      <c r="C23" s="148" t="str">
        <f>IF(E23&gt;0,'BACKUP SHEET'!AX29,"")</f>
        <v>HKM2016-17VIII BJ2748</v>
      </c>
      <c r="D23" s="148" t="str">
        <f>IF(E23&gt;0,'BACKUP SHEET'!AY29,"")</f>
        <v>HKM2016-17VIII BJ2748J19</v>
      </c>
      <c r="E23" s="148" t="str">
        <f>'STUDENT PROFILE'!C25</f>
        <v>Rohit</v>
      </c>
      <c r="F23" s="142">
        <f>'STUDENT PROFILE'!D25</f>
        <v>2748</v>
      </c>
      <c r="G23" s="346" t="str">
        <f>'STUDENT PROFILE'!E25</f>
        <v>Satish Kumar</v>
      </c>
      <c r="H23" s="142" t="str">
        <f>IF(E23&gt;0,HOME!$G$9,"")</f>
        <v>VIII B</v>
      </c>
      <c r="I23" s="143" t="str">
        <f>IF(E23&gt;0,HOME!$G$8,"")</f>
        <v>2016-17</v>
      </c>
      <c r="J23" s="148"/>
      <c r="K23" s="862"/>
    </row>
    <row r="24" spans="1:11" ht="20.100000000000001" customHeight="1">
      <c r="A24" s="862"/>
      <c r="B24" s="142">
        <f t="shared" si="0"/>
        <v>20</v>
      </c>
      <c r="C24" s="148" t="str">
        <f>IF(E24&gt;0,'BACKUP SHEET'!AX30,"")</f>
        <v>HKM2016-17VIII BJ2749</v>
      </c>
      <c r="D24" s="148" t="str">
        <f>IF(E24&gt;0,'BACKUP SHEET'!AY30,"")</f>
        <v>HKM2016-17VIII BJ2749J20</v>
      </c>
      <c r="E24" s="148" t="str">
        <f>'STUDENT PROFILE'!C26</f>
        <v>Rahul</v>
      </c>
      <c r="F24" s="142">
        <f>'STUDENT PROFILE'!D26</f>
        <v>2749</v>
      </c>
      <c r="G24" s="346" t="str">
        <f>'STUDENT PROFILE'!E26</f>
        <v>Jagdish</v>
      </c>
      <c r="H24" s="142" t="str">
        <f>IF(E24&gt;0,HOME!$G$9,"")</f>
        <v>VIII B</v>
      </c>
      <c r="I24" s="143" t="str">
        <f>IF(E24&gt;0,HOME!$G$8,"")</f>
        <v>2016-17</v>
      </c>
      <c r="J24" s="148"/>
      <c r="K24" s="862"/>
    </row>
    <row r="25" spans="1:11" ht="20.100000000000001" customHeight="1">
      <c r="A25" s="862"/>
      <c r="B25" s="142">
        <f t="shared" si="0"/>
        <v>21</v>
      </c>
      <c r="C25" s="148" t="str">
        <f>IF(E25&gt;0,'BACKUP SHEET'!AX31,"")</f>
        <v>HKM2016-17VIII BJ2750</v>
      </c>
      <c r="D25" s="148" t="str">
        <f>IF(E25&gt;0,'BACKUP SHEET'!AY31,"")</f>
        <v>HKM2016-17VIII BJ2750J21</v>
      </c>
      <c r="E25" s="148" t="str">
        <f>'STUDENT PROFILE'!C27</f>
        <v>Abhimanyu</v>
      </c>
      <c r="F25" s="142">
        <f>'STUDENT PROFILE'!D27</f>
        <v>2750</v>
      </c>
      <c r="G25" s="346" t="str">
        <f>'STUDENT PROFILE'!E27</f>
        <v>Subhash Chand</v>
      </c>
      <c r="H25" s="142" t="str">
        <f>IF(E25&gt;0,HOME!$G$9,"")</f>
        <v>VIII B</v>
      </c>
      <c r="I25" s="143" t="str">
        <f>IF(E25&gt;0,HOME!$G$8,"")</f>
        <v>2016-17</v>
      </c>
      <c r="J25" s="148"/>
      <c r="K25" s="862"/>
    </row>
    <row r="26" spans="1:11" ht="20.100000000000001" customHeight="1">
      <c r="A26" s="862"/>
      <c r="B26" s="142">
        <f t="shared" si="0"/>
        <v>22</v>
      </c>
      <c r="C26" s="148" t="str">
        <f>IF(E26&gt;0,'BACKUP SHEET'!AX32,"")</f>
        <v>HKM2016-17VIII BK2751</v>
      </c>
      <c r="D26" s="148" t="str">
        <f>IF(E26&gt;0,'BACKUP SHEET'!AY32,"")</f>
        <v>HKM2016-17VIII BK2751K22</v>
      </c>
      <c r="E26" s="148" t="str">
        <f>'STUDENT PROFILE'!C28</f>
        <v>Bijender Kumar</v>
      </c>
      <c r="F26" s="142">
        <f>'STUDENT PROFILE'!D28</f>
        <v>2751</v>
      </c>
      <c r="G26" s="346" t="str">
        <f>'STUDENT PROFILE'!E28</f>
        <v>Omprakash</v>
      </c>
      <c r="H26" s="142" t="str">
        <f>IF(E26&gt;0,HOME!$G$9,"")</f>
        <v>VIII B</v>
      </c>
      <c r="I26" s="143" t="str">
        <f>IF(E26&gt;0,HOME!$G$8,"")</f>
        <v>2016-17</v>
      </c>
      <c r="J26" s="148"/>
      <c r="K26" s="862"/>
    </row>
    <row r="27" spans="1:11" ht="20.100000000000001" customHeight="1">
      <c r="A27" s="862"/>
      <c r="B27" s="142">
        <f t="shared" si="0"/>
        <v>23</v>
      </c>
      <c r="C27" s="148" t="str">
        <f>IF(E27&gt;0,'BACKUP SHEET'!AX33,"")</f>
        <v>HKM2016-17VIII BM2752</v>
      </c>
      <c r="D27" s="148" t="str">
        <f>IF(E27&gt;0,'BACKUP SHEET'!AY33,"")</f>
        <v>HKM2016-17VIII BM2752M23</v>
      </c>
      <c r="E27" s="148" t="str">
        <f>'STUDENT PROFILE'!C29</f>
        <v>Asha</v>
      </c>
      <c r="F27" s="142">
        <f>'STUDENT PROFILE'!D29</f>
        <v>2752</v>
      </c>
      <c r="G27" s="346" t="str">
        <f>'STUDENT PROFILE'!E29</f>
        <v>Pardeep Kumar</v>
      </c>
      <c r="H27" s="142" t="str">
        <f>IF(E27&gt;0,HOME!$G$9,"")</f>
        <v>VIII B</v>
      </c>
      <c r="I27" s="143" t="str">
        <f>IF(E27&gt;0,HOME!$G$8,"")</f>
        <v>2016-17</v>
      </c>
      <c r="J27" s="148"/>
      <c r="K27" s="862"/>
    </row>
    <row r="28" spans="1:11" ht="20.100000000000001" customHeight="1">
      <c r="A28" s="862"/>
      <c r="B28" s="142">
        <f t="shared" si="0"/>
        <v>24</v>
      </c>
      <c r="C28" s="148" t="str">
        <f>IF(E28&gt;0,'BACKUP SHEET'!AX34,"")</f>
        <v>HKM2016-17VIII BN2754</v>
      </c>
      <c r="D28" s="148" t="str">
        <f>IF(E28&gt;0,'BACKUP SHEET'!AY34,"")</f>
        <v>HKM2016-17VIII BN2754N24</v>
      </c>
      <c r="E28" s="148" t="str">
        <f>'STUDENT PROFILE'!C30</f>
        <v>Sarita Kumari</v>
      </c>
      <c r="F28" s="142">
        <f>'STUDENT PROFILE'!D30</f>
        <v>2754</v>
      </c>
      <c r="G28" s="346" t="str">
        <f>'STUDENT PROFILE'!E30</f>
        <v>Ramkishan</v>
      </c>
      <c r="H28" s="142" t="str">
        <f>IF(E28&gt;0,HOME!$G$9,"")</f>
        <v>VIII B</v>
      </c>
      <c r="I28" s="143" t="str">
        <f>IF(E28&gt;0,HOME!$G$8,"")</f>
        <v>2016-17</v>
      </c>
      <c r="J28" s="148"/>
      <c r="K28" s="862"/>
    </row>
    <row r="29" spans="1:11" ht="20.100000000000001" customHeight="1">
      <c r="A29" s="862"/>
      <c r="B29" s="142">
        <f t="shared" si="0"/>
        <v>25</v>
      </c>
      <c r="C29" s="148" t="str">
        <f>IF(E29&gt;0,'BACKUP SHEET'!AX35,"")</f>
        <v>HKM2016-17VIII BJ2771</v>
      </c>
      <c r="D29" s="148" t="str">
        <f>IF(E29&gt;0,'BACKUP SHEET'!AY35,"")</f>
        <v>HKM2016-17VIII BJ2771J25</v>
      </c>
      <c r="E29" s="148" t="str">
        <f>'STUDENT PROFILE'!C31</f>
        <v>Yogesh Kumar</v>
      </c>
      <c r="F29" s="142">
        <f>'STUDENT PROFILE'!D31</f>
        <v>2771</v>
      </c>
      <c r="G29" s="346" t="str">
        <f>'STUDENT PROFILE'!E31</f>
        <v>Balbir Singh</v>
      </c>
      <c r="H29" s="142" t="str">
        <f>IF(E29&gt;0,HOME!$G$9,"")</f>
        <v>VIII B</v>
      </c>
      <c r="I29" s="143" t="str">
        <f>IF(E29&gt;0,HOME!$G$8,"")</f>
        <v>2016-17</v>
      </c>
      <c r="J29" s="148"/>
      <c r="K29" s="862"/>
    </row>
    <row r="30" spans="1:11" ht="20.100000000000001" customHeight="1">
      <c r="A30" s="862"/>
      <c r="B30" s="142">
        <f t="shared" si="0"/>
        <v>26</v>
      </c>
      <c r="C30" s="148" t="str">
        <f>IF(E30&gt;0,'BACKUP SHEET'!AX36,"")</f>
        <v>HKM2016-17VIII BN2795</v>
      </c>
      <c r="D30" s="148" t="str">
        <f>IF(E30&gt;0,'BACKUP SHEET'!AY36,"")</f>
        <v>HKM2016-17VIII BN2795N26</v>
      </c>
      <c r="E30" s="148" t="str">
        <f>'STUDENT PROFILE'!C32</f>
        <v>Nisha</v>
      </c>
      <c r="F30" s="142">
        <f>'STUDENT PROFILE'!D32</f>
        <v>2795</v>
      </c>
      <c r="G30" s="346" t="str">
        <f>'STUDENT PROFILE'!E32</f>
        <v>Hawa Singh</v>
      </c>
      <c r="H30" s="142" t="str">
        <f>IF(E30&gt;0,HOME!$G$9,"")</f>
        <v>VIII B</v>
      </c>
      <c r="I30" s="143" t="str">
        <f>IF(E30&gt;0,HOME!$G$8,"")</f>
        <v>2016-17</v>
      </c>
      <c r="J30" s="148"/>
      <c r="K30" s="862"/>
    </row>
    <row r="31" spans="1:11" ht="20.100000000000001" customHeight="1">
      <c r="A31" s="862"/>
      <c r="B31" s="142">
        <f t="shared" si="0"/>
        <v>27</v>
      </c>
      <c r="C31" s="148" t="str">
        <f>IF(E31&gt;0,'BACKUP SHEET'!AX37,"")</f>
        <v>HKM2016-17VIII BJ2800</v>
      </c>
      <c r="D31" s="148" t="str">
        <f>IF(E31&gt;0,'BACKUP SHEET'!AY37,"")</f>
        <v>HKM2016-17VIII BJ2800J27</v>
      </c>
      <c r="E31" s="148" t="str">
        <f>'STUDENT PROFILE'!C33</f>
        <v>Hitesh Kumar</v>
      </c>
      <c r="F31" s="142">
        <f>'STUDENT PROFILE'!D33</f>
        <v>2800</v>
      </c>
      <c r="G31" s="346" t="str">
        <f>'STUDENT PROFILE'!E33</f>
        <v>Ishwar Singh</v>
      </c>
      <c r="H31" s="142" t="str">
        <f>IF(E31&gt;0,HOME!$G$9,"")</f>
        <v>VIII B</v>
      </c>
      <c r="I31" s="143" t="str">
        <f>IF(E31&gt;0,HOME!$G$8,"")</f>
        <v>2016-17</v>
      </c>
      <c r="J31" s="148"/>
      <c r="K31" s="862"/>
    </row>
    <row r="32" spans="1:11" ht="20.100000000000001" customHeight="1">
      <c r="A32" s="862"/>
      <c r="B32" s="142">
        <f t="shared" si="0"/>
        <v>28</v>
      </c>
      <c r="C32" s="148" t="str">
        <f>IF(E32&gt;0,'BACKUP SHEET'!AX38,"")</f>
        <v>HKM2016-17VIII BA2801</v>
      </c>
      <c r="D32" s="148" t="str">
        <f>IF(E32&gt;0,'BACKUP SHEET'!AY38,"")</f>
        <v>HKM2016-17VIII BA2801A28</v>
      </c>
      <c r="E32" s="148" t="str">
        <f>'STUDENT PROFILE'!C34</f>
        <v>Dushyant</v>
      </c>
      <c r="F32" s="142">
        <f>'STUDENT PROFILE'!D34</f>
        <v>2801</v>
      </c>
      <c r="G32" s="346" t="str">
        <f>'STUDENT PROFILE'!E34</f>
        <v>Harmesh</v>
      </c>
      <c r="H32" s="142" t="str">
        <f>IF(E32&gt;0,HOME!$G$9,"")</f>
        <v>VIII B</v>
      </c>
      <c r="I32" s="143" t="str">
        <f>IF(E32&gt;0,HOME!$G$8,"")</f>
        <v>2016-17</v>
      </c>
      <c r="J32" s="148"/>
      <c r="K32" s="862"/>
    </row>
    <row r="33" spans="1:11" ht="20.100000000000001" customHeight="1">
      <c r="A33" s="862"/>
      <c r="B33" s="142">
        <f t="shared" si="0"/>
        <v>29</v>
      </c>
      <c r="C33" s="148" t="str">
        <f>IF(E33&gt;0,'BACKUP SHEET'!AX39,"")</f>
        <v>HKM2016-17VIII BO2804</v>
      </c>
      <c r="D33" s="148" t="str">
        <f>IF(E33&gt;0,'BACKUP SHEET'!AY39,"")</f>
        <v>HKM2016-17VIII BO2804O29</v>
      </c>
      <c r="E33" s="148" t="str">
        <f>'STUDENT PROFILE'!C35</f>
        <v>Ruchi</v>
      </c>
      <c r="F33" s="142">
        <f>'STUDENT PROFILE'!D35</f>
        <v>2804</v>
      </c>
      <c r="G33" s="346" t="str">
        <f>'STUDENT PROFILE'!E35</f>
        <v>Krishan Chand</v>
      </c>
      <c r="H33" s="142" t="str">
        <f>IF(E33&gt;0,HOME!$G$9,"")</f>
        <v>VIII B</v>
      </c>
      <c r="I33" s="143" t="str">
        <f>IF(E33&gt;0,HOME!$G$8,"")</f>
        <v>2016-17</v>
      </c>
      <c r="J33" s="148"/>
      <c r="K33" s="862"/>
    </row>
    <row r="34" spans="1:11" ht="20.100000000000001" customHeight="1">
      <c r="A34" s="862"/>
      <c r="B34" s="142">
        <f t="shared" si="0"/>
        <v>30</v>
      </c>
      <c r="C34" s="148" t="str">
        <f>IF(E34&gt;0,'BACKUP SHEET'!AX40,"")</f>
        <v>HKM2016-17VIII BG3060</v>
      </c>
      <c r="D34" s="148" t="str">
        <f>IF(E34&gt;0,'BACKUP SHEET'!AY40,"")</f>
        <v>HKM2016-17VIII BG3060G30</v>
      </c>
      <c r="E34" s="148" t="str">
        <f>'STUDENT PROFILE'!C36</f>
        <v>Bhavi</v>
      </c>
      <c r="F34" s="142">
        <f>'STUDENT PROFILE'!D36</f>
        <v>3060</v>
      </c>
      <c r="G34" s="346" t="str">
        <f>'STUDENT PROFILE'!E36</f>
        <v>Shri Krishan</v>
      </c>
      <c r="H34" s="142" t="str">
        <f>IF(E34&gt;0,HOME!$G$9,"")</f>
        <v>VIII B</v>
      </c>
      <c r="I34" s="143" t="str">
        <f>IF(E34&gt;0,HOME!$G$8,"")</f>
        <v>2016-17</v>
      </c>
      <c r="J34" s="148"/>
      <c r="K34" s="862"/>
    </row>
    <row r="35" spans="1:11" ht="20.100000000000001" customHeight="1">
      <c r="A35" s="862"/>
      <c r="B35" s="142">
        <f t="shared" si="0"/>
        <v>31</v>
      </c>
      <c r="C35" s="148" t="str">
        <f>IF(E35&gt;0,'BACKUP SHEET'!AX41,"")</f>
        <v>HKM2016-17VIII BJ3061</v>
      </c>
      <c r="D35" s="148" t="str">
        <f>IF(E35&gt;0,'BACKUP SHEET'!AY41,"")</f>
        <v>HKM2016-17VIII BJ3061J31</v>
      </c>
      <c r="E35" s="148" t="str">
        <f>'STUDENT PROFILE'!C37</f>
        <v>Akshay Kumar</v>
      </c>
      <c r="F35" s="142">
        <f>'STUDENT PROFILE'!D37</f>
        <v>3061</v>
      </c>
      <c r="G35" s="346" t="str">
        <f>'STUDENT PROFILE'!E37</f>
        <v>Vijay Singh</v>
      </c>
      <c r="H35" s="142" t="str">
        <f>IF(E35&gt;0,HOME!$G$9,"")</f>
        <v>VIII B</v>
      </c>
      <c r="I35" s="143" t="str">
        <f>IF(E35&gt;0,HOME!$G$8,"")</f>
        <v>2016-17</v>
      </c>
      <c r="J35" s="148"/>
      <c r="K35" s="862"/>
    </row>
    <row r="36" spans="1:11" ht="20.100000000000001" customHeight="1">
      <c r="A36" s="862"/>
      <c r="B36" s="142">
        <f t="shared" si="0"/>
        <v>32</v>
      </c>
      <c r="C36" s="148" t="str">
        <f>IF(E36&gt;0,'BACKUP SHEET'!AX42,"")</f>
        <v>HKM2016-17VIII BJ3062</v>
      </c>
      <c r="D36" s="148" t="str">
        <f>IF(E36&gt;0,'BACKUP SHEET'!AY42,"")</f>
        <v>HKM2016-17VIII BJ3062J32</v>
      </c>
      <c r="E36" s="148" t="str">
        <f>'STUDENT PROFILE'!C38</f>
        <v>Satender Yadav</v>
      </c>
      <c r="F36" s="142">
        <f>'STUDENT PROFILE'!D38</f>
        <v>3062</v>
      </c>
      <c r="G36" s="346" t="str">
        <f>'STUDENT PROFILE'!E38</f>
        <v>Rattan Lal</v>
      </c>
      <c r="H36" s="142" t="str">
        <f>IF(E36&gt;0,HOME!$G$9,"")</f>
        <v>VIII B</v>
      </c>
      <c r="I36" s="143" t="str">
        <f>IF(E36&gt;0,HOME!$G$8,"")</f>
        <v>2016-17</v>
      </c>
      <c r="J36" s="148"/>
      <c r="K36" s="862"/>
    </row>
    <row r="37" spans="1:11" ht="20.100000000000001" customHeight="1">
      <c r="A37" s="862"/>
      <c r="B37" s="142">
        <f t="shared" si="0"/>
        <v>33</v>
      </c>
      <c r="C37" s="148" t="str">
        <f>IF(E37&gt;0,'BACKUP SHEET'!AX43,"")</f>
        <v>HKM2016-17VIII BJ3063</v>
      </c>
      <c r="D37" s="148" t="str">
        <f>IF(E37&gt;0,'BACKUP SHEET'!AY43,"")</f>
        <v>HKM2016-17VIII BJ3063J33</v>
      </c>
      <c r="E37" s="148" t="str">
        <f>'STUDENT PROFILE'!C39</f>
        <v>Vikash</v>
      </c>
      <c r="F37" s="142">
        <f>'STUDENT PROFILE'!D39</f>
        <v>3063</v>
      </c>
      <c r="G37" s="346" t="str">
        <f>'STUDENT PROFILE'!E39</f>
        <v>Rajender Prasad</v>
      </c>
      <c r="H37" s="142" t="str">
        <f>IF(E37&gt;0,HOME!$G$9,"")</f>
        <v>VIII B</v>
      </c>
      <c r="I37" s="143" t="str">
        <f>IF(E37&gt;0,HOME!$G$8,"")</f>
        <v>2016-17</v>
      </c>
      <c r="J37" s="148"/>
      <c r="K37" s="862"/>
    </row>
    <row r="38" spans="1:11" ht="20.100000000000001" customHeight="1">
      <c r="A38" s="862"/>
      <c r="B38" s="142">
        <f t="shared" si="0"/>
        <v>34</v>
      </c>
      <c r="C38" s="148" t="str">
        <f>IF(E38&gt;0,'BACKUP SHEET'!AX44,"")</f>
        <v>HKM2016-17VIII BG3064</v>
      </c>
      <c r="D38" s="148" t="str">
        <f>IF(E38&gt;0,'BACKUP SHEET'!AY44,"")</f>
        <v>HKM2016-17VIII BG3064G34</v>
      </c>
      <c r="E38" s="148" t="str">
        <f>'STUDENT PROFILE'!C40</f>
        <v>Charu</v>
      </c>
      <c r="F38" s="142">
        <f>'STUDENT PROFILE'!D40</f>
        <v>3064</v>
      </c>
      <c r="G38" s="346" t="str">
        <f>'STUDENT PROFILE'!E40</f>
        <v>Satyabir</v>
      </c>
      <c r="H38" s="142" t="str">
        <f>IF(E38&gt;0,HOME!$G$9,"")</f>
        <v>VIII B</v>
      </c>
      <c r="I38" s="143" t="str">
        <f>IF(E38&gt;0,HOME!$G$8,"")</f>
        <v>2016-17</v>
      </c>
      <c r="J38" s="148"/>
      <c r="K38" s="862"/>
    </row>
    <row r="39" spans="1:11" ht="20.100000000000001" customHeight="1">
      <c r="A39" s="862"/>
      <c r="B39" s="142">
        <f t="shared" si="0"/>
        <v>35</v>
      </c>
      <c r="C39" s="148" t="str">
        <f>IF(E39&gt;0,'BACKUP SHEET'!AX45,"")</f>
        <v>HKM2016-17VIII BJ3065</v>
      </c>
      <c r="D39" s="148" t="str">
        <f>IF(E39&gt;0,'BACKUP SHEET'!AY45,"")</f>
        <v>HKM2016-17VIII BJ3065J35</v>
      </c>
      <c r="E39" s="148" t="str">
        <f>'STUDENT PROFILE'!C41</f>
        <v>Dinesh</v>
      </c>
      <c r="F39" s="142">
        <f>'STUDENT PROFILE'!D41</f>
        <v>3065</v>
      </c>
      <c r="G39" s="346" t="str">
        <f>'STUDENT PROFILE'!E41</f>
        <v>Naval Kishor</v>
      </c>
      <c r="H39" s="142" t="str">
        <f>IF(E39&gt;0,HOME!$G$9,"")</f>
        <v>VIII B</v>
      </c>
      <c r="I39" s="143" t="str">
        <f>IF(E39&gt;0,HOME!$G$8,"")</f>
        <v>2016-17</v>
      </c>
      <c r="J39" s="148"/>
      <c r="K39" s="862"/>
    </row>
    <row r="40" spans="1:11" ht="20.100000000000001" customHeight="1">
      <c r="A40" s="862"/>
      <c r="B40" s="142">
        <f t="shared" si="0"/>
        <v>36</v>
      </c>
      <c r="C40" s="148" t="str">
        <f>IF(E40&gt;0,'BACKUP SHEET'!AX46,"")</f>
        <v>HKM2016-17VIII BC2725</v>
      </c>
      <c r="D40" s="148" t="str">
        <f>IF(E40&gt;0,'BACKUP SHEET'!AY46,"")</f>
        <v>HKM2016-17VIII BC2725C36</v>
      </c>
      <c r="E40" s="148" t="str">
        <f>'STUDENT PROFILE'!C42</f>
        <v>Aanand</v>
      </c>
      <c r="F40" s="142">
        <f>'STUDENT PROFILE'!D42</f>
        <v>2725</v>
      </c>
      <c r="G40" s="346" t="str">
        <f>'STUDENT PROFILE'!E42</f>
        <v>Sher Singh</v>
      </c>
      <c r="H40" s="142" t="str">
        <f>IF(E40&gt;0,HOME!$G$9,"")</f>
        <v>VIII B</v>
      </c>
      <c r="I40" s="143" t="str">
        <f>IF(E40&gt;0,HOME!$G$8,"")</f>
        <v>2016-17</v>
      </c>
      <c r="J40" s="148"/>
      <c r="K40" s="862"/>
    </row>
    <row r="41" spans="1:11" ht="20.100000000000001" customHeight="1">
      <c r="A41" s="862"/>
      <c r="B41" s="142">
        <f t="shared" si="0"/>
        <v>37</v>
      </c>
      <c r="C41" s="148" t="str">
        <f>IF(E41&gt;0,'BACKUP SHEET'!AX47,"")</f>
        <v>HKM2016-17VIII BK2733</v>
      </c>
      <c r="D41" s="148" t="str">
        <f>IF(E41&gt;0,'BACKUP SHEET'!AY47,"")</f>
        <v>HKM2016-17VIII BK2733K37</v>
      </c>
      <c r="E41" s="148" t="str">
        <f>'STUDENT PROFILE'!C43</f>
        <v>Rahul</v>
      </c>
      <c r="F41" s="142">
        <f>'STUDENT PROFILE'!D43</f>
        <v>2733</v>
      </c>
      <c r="G41" s="346" t="str">
        <f>'STUDENT PROFILE'!E43</f>
        <v>Rajender Singh</v>
      </c>
      <c r="H41" s="142" t="str">
        <f>IF(E41&gt;0,HOME!$G$9,"")</f>
        <v>VIII B</v>
      </c>
      <c r="I41" s="143" t="str">
        <f>IF(E41&gt;0,HOME!$G$8,"")</f>
        <v>2016-17</v>
      </c>
      <c r="J41" s="148"/>
      <c r="K41" s="862"/>
    </row>
    <row r="42" spans="1:11" ht="20.100000000000001" customHeight="1">
      <c r="A42" s="862"/>
      <c r="B42" s="142">
        <f t="shared" si="0"/>
        <v>38</v>
      </c>
      <c r="C42" s="148" t="str">
        <f>IF(E42&gt;0,'BACKUP SHEET'!AX48,"")</f>
        <v>HKM2016-17VIII BN2755</v>
      </c>
      <c r="D42" s="148" t="str">
        <f>IF(E42&gt;0,'BACKUP SHEET'!AY48,"")</f>
        <v>HKM2016-17VIII BN2755N38</v>
      </c>
      <c r="E42" s="148" t="str">
        <f>'STUDENT PROFILE'!C44</f>
        <v>Nidhi Yadav</v>
      </c>
      <c r="F42" s="142">
        <f>'STUDENT PROFILE'!D44</f>
        <v>2755</v>
      </c>
      <c r="G42" s="346" t="str">
        <f>'STUDENT PROFILE'!E44</f>
        <v>Hari Prakash</v>
      </c>
      <c r="H42" s="142" t="str">
        <f>IF(E42&gt;0,HOME!$G$9,"")</f>
        <v>VIII B</v>
      </c>
      <c r="I42" s="143" t="str">
        <f>IF(E42&gt;0,HOME!$G$8,"")</f>
        <v>2016-17</v>
      </c>
      <c r="J42" s="148"/>
      <c r="K42" s="862"/>
    </row>
    <row r="43" spans="1:11" ht="20.100000000000001" customHeight="1">
      <c r="A43" s="862"/>
      <c r="B43" s="142">
        <f t="shared" si="0"/>
        <v>39</v>
      </c>
      <c r="C43" s="148" t="str">
        <f>IF(E43&gt;0,'BACKUP SHEET'!AX49,"")</f>
        <v>HKM2016-17VIII BO2757</v>
      </c>
      <c r="D43" s="148" t="str">
        <f>IF(E43&gt;0,'BACKUP SHEET'!AY49,"")</f>
        <v>HKM2016-17VIII BO2757O39</v>
      </c>
      <c r="E43" s="148" t="str">
        <f>'STUDENT PROFILE'!C45</f>
        <v>Chanchal</v>
      </c>
      <c r="F43" s="142">
        <f>'STUDENT PROFILE'!D45</f>
        <v>2757</v>
      </c>
      <c r="G43" s="346" t="str">
        <f>'STUDENT PROFILE'!E45</f>
        <v>Yogesh Kumar</v>
      </c>
      <c r="H43" s="142" t="str">
        <f>IF(E43&gt;0,HOME!$G$9,"")</f>
        <v>VIII B</v>
      </c>
      <c r="I43" s="143" t="str">
        <f>IF(E43&gt;0,HOME!$G$8,"")</f>
        <v>2016-17</v>
      </c>
      <c r="J43" s="148"/>
      <c r="K43" s="862"/>
    </row>
    <row r="44" spans="1:11" ht="20.100000000000001" customHeight="1">
      <c r="A44" s="862"/>
      <c r="B44" s="142">
        <f t="shared" si="0"/>
        <v>40</v>
      </c>
      <c r="C44" s="148" t="str">
        <f>IF(E44&gt;0,'BACKUP SHEET'!AX50,"")</f>
        <v>HKM2016-17VIII BI2758</v>
      </c>
      <c r="D44" s="148" t="str">
        <f>IF(E44&gt;0,'BACKUP SHEET'!AY50,"")</f>
        <v>HKM2016-17VIII BI2758I40</v>
      </c>
      <c r="E44" s="148" t="str">
        <f>'STUDENT PROFILE'!C46</f>
        <v>Anil</v>
      </c>
      <c r="F44" s="142">
        <f>'STUDENT PROFILE'!D46</f>
        <v>2758</v>
      </c>
      <c r="G44" s="346" t="str">
        <f>'STUDENT PROFILE'!E46</f>
        <v>Bahadur Singh</v>
      </c>
      <c r="H44" s="142" t="str">
        <f>IF(E44&gt;0,HOME!$G$9,"")</f>
        <v>VIII B</v>
      </c>
      <c r="I44" s="143" t="str">
        <f>IF(E44&gt;0,HOME!$G$8,"")</f>
        <v>2016-17</v>
      </c>
      <c r="J44" s="148"/>
      <c r="K44" s="862"/>
    </row>
    <row r="45" spans="1:11" ht="20.100000000000001" customHeight="1">
      <c r="A45" s="862"/>
      <c r="B45" s="142">
        <f t="shared" si="0"/>
        <v>41</v>
      </c>
      <c r="C45" s="148" t="str">
        <f>IF(E45&gt;0,'BACKUP SHEET'!AX51,"")</f>
        <v>HKM2016-17VIII BK2760</v>
      </c>
      <c r="D45" s="148" t="str">
        <f>IF(E45&gt;0,'BACKUP SHEET'!AY51,"")</f>
        <v>HKM2016-17VIII BK2760K41</v>
      </c>
      <c r="E45" s="148" t="str">
        <f>'STUDENT PROFILE'!C47</f>
        <v>Ravi Kumar</v>
      </c>
      <c r="F45" s="142">
        <f>'STUDENT PROFILE'!D47</f>
        <v>2760</v>
      </c>
      <c r="G45" s="346" t="str">
        <f>'STUDENT PROFILE'!E47</f>
        <v>Krishan Kumar</v>
      </c>
      <c r="H45" s="142" t="str">
        <f>IF(E45&gt;0,HOME!$G$9,"")</f>
        <v>VIII B</v>
      </c>
      <c r="I45" s="143" t="str">
        <f>IF(E45&gt;0,HOME!$G$8,"")</f>
        <v>2016-17</v>
      </c>
      <c r="J45" s="148"/>
      <c r="K45" s="862"/>
    </row>
    <row r="46" spans="1:11" ht="20.100000000000001" customHeight="1">
      <c r="A46" s="862"/>
      <c r="B46" s="142">
        <f t="shared" si="0"/>
        <v>42</v>
      </c>
      <c r="C46" s="148" t="str">
        <f>IF(E46&gt;0,'BACKUP SHEET'!AX52,"")</f>
        <v>HKM2016-17VIII BK2762</v>
      </c>
      <c r="D46" s="148" t="str">
        <f>IF(E46&gt;0,'BACKUP SHEET'!AY52,"")</f>
        <v>HKM2016-17VIII BK2762K42</v>
      </c>
      <c r="E46" s="148" t="str">
        <f>'STUDENT PROFILE'!C48</f>
        <v>Manoj Kumar</v>
      </c>
      <c r="F46" s="142">
        <f>'STUDENT PROFILE'!D48</f>
        <v>2762</v>
      </c>
      <c r="G46" s="346" t="str">
        <f>'STUDENT PROFILE'!E48</f>
        <v>Sher Singh</v>
      </c>
      <c r="H46" s="142" t="str">
        <f>IF(E46&gt;0,HOME!$G$9,"")</f>
        <v>VIII B</v>
      </c>
      <c r="I46" s="143" t="str">
        <f>IF(E46&gt;0,HOME!$G$8,"")</f>
        <v>2016-17</v>
      </c>
      <c r="J46" s="148"/>
      <c r="K46" s="862"/>
    </row>
    <row r="47" spans="1:11" ht="20.100000000000001" customHeight="1">
      <c r="A47" s="862"/>
      <c r="B47" s="142">
        <f t="shared" si="0"/>
        <v>43</v>
      </c>
      <c r="C47" s="148" t="str">
        <f>IF(E47&gt;0,'BACKUP SHEET'!AX53,"")</f>
        <v>HKM2016-17VIII BK2763</v>
      </c>
      <c r="D47" s="148" t="str">
        <f>IF(E47&gt;0,'BACKUP SHEET'!AY53,"")</f>
        <v>HKM2016-17VIII BK2763K43</v>
      </c>
      <c r="E47" s="148" t="str">
        <f>'STUDENT PROFILE'!C49</f>
        <v>Nikesh</v>
      </c>
      <c r="F47" s="142">
        <f>'STUDENT PROFILE'!D49</f>
        <v>2763</v>
      </c>
      <c r="G47" s="346" t="str">
        <f>'STUDENT PROFILE'!E49</f>
        <v>Kishori Lal</v>
      </c>
      <c r="H47" s="142" t="str">
        <f>IF(E47&gt;0,HOME!$G$9,"")</f>
        <v>VIII B</v>
      </c>
      <c r="I47" s="143" t="str">
        <f>IF(E47&gt;0,HOME!$G$8,"")</f>
        <v>2016-17</v>
      </c>
      <c r="J47" s="148"/>
      <c r="K47" s="862"/>
    </row>
    <row r="48" spans="1:11" ht="20.100000000000001" customHeight="1">
      <c r="A48" s="862"/>
      <c r="B48" s="142">
        <f t="shared" si="0"/>
        <v>44</v>
      </c>
      <c r="C48" s="148" t="str">
        <f>IF(E48&gt;0,'BACKUP SHEET'!AX54,"")</f>
        <v>HKM2016-17VIII BM2765</v>
      </c>
      <c r="D48" s="148" t="str">
        <f>IF(E48&gt;0,'BACKUP SHEET'!AY54,"")</f>
        <v>HKM2016-17VIII BM2765M44</v>
      </c>
      <c r="E48" s="148" t="str">
        <f>'STUDENT PROFILE'!C50</f>
        <v>Ankita</v>
      </c>
      <c r="F48" s="142">
        <f>'STUDENT PROFILE'!D50</f>
        <v>2765</v>
      </c>
      <c r="G48" s="346" t="str">
        <f>'STUDENT PROFILE'!E50</f>
        <v>Bhoop Singh</v>
      </c>
      <c r="H48" s="142" t="str">
        <f>IF(E48&gt;0,HOME!$G$9,"")</f>
        <v>VIII B</v>
      </c>
      <c r="I48" s="143" t="str">
        <f>IF(E48&gt;0,HOME!$G$8,"")</f>
        <v>2016-17</v>
      </c>
      <c r="J48" s="148"/>
      <c r="K48" s="862"/>
    </row>
    <row r="49" spans="1:11" ht="20.100000000000001" customHeight="1">
      <c r="A49" s="862"/>
      <c r="B49" s="142">
        <f t="shared" si="0"/>
        <v>45</v>
      </c>
      <c r="C49" s="148" t="str">
        <f>IF(E49&gt;0,'BACKUP SHEET'!AX55,"")</f>
        <v>HKM2016-17VIII BM2767</v>
      </c>
      <c r="D49" s="148" t="str">
        <f>IF(E49&gt;0,'BACKUP SHEET'!AY55,"")</f>
        <v>HKM2016-17VIII BM2767M45</v>
      </c>
      <c r="E49" s="148" t="str">
        <f>'STUDENT PROFILE'!C51</f>
        <v xml:space="preserve">Sonam </v>
      </c>
      <c r="F49" s="142">
        <f>'STUDENT PROFILE'!D51</f>
        <v>2767</v>
      </c>
      <c r="G49" s="346" t="str">
        <f>'STUDENT PROFILE'!E51</f>
        <v>Kuldeep Singh</v>
      </c>
      <c r="H49" s="142" t="str">
        <f>IF(E49&gt;0,HOME!$G$9,"")</f>
        <v>VIII B</v>
      </c>
      <c r="I49" s="143" t="str">
        <f>IF(E49&gt;0,HOME!$G$8,"")</f>
        <v>2016-17</v>
      </c>
      <c r="J49" s="148"/>
      <c r="K49" s="862"/>
    </row>
    <row r="50" spans="1:11" ht="20.100000000000001" customHeight="1">
      <c r="A50" s="862"/>
      <c r="B50" s="142">
        <f t="shared" si="0"/>
        <v>46</v>
      </c>
      <c r="C50" s="148" t="str">
        <f>IF(E50&gt;0,'BACKUP SHEET'!AX56,"")</f>
        <v>HKM2016-17VIII BF2768</v>
      </c>
      <c r="D50" s="148" t="str">
        <f>IF(E50&gt;0,'BACKUP SHEET'!AY56,"")</f>
        <v>HKM2016-17VIII BF2768F46</v>
      </c>
      <c r="E50" s="148" t="str">
        <f>'STUDENT PROFILE'!C52</f>
        <v>Deepika</v>
      </c>
      <c r="F50" s="142">
        <f>'STUDENT PROFILE'!D52</f>
        <v>2768</v>
      </c>
      <c r="G50" s="346" t="str">
        <f>'STUDENT PROFILE'!E52</f>
        <v>Jagbir Singh</v>
      </c>
      <c r="H50" s="142" t="str">
        <f>IF(E50&gt;0,HOME!$G$9,"")</f>
        <v>VIII B</v>
      </c>
      <c r="I50" s="143" t="str">
        <f>IF(E50&gt;0,HOME!$G$8,"")</f>
        <v>2016-17</v>
      </c>
      <c r="J50" s="148"/>
      <c r="K50" s="862"/>
    </row>
    <row r="51" spans="1:11" ht="20.100000000000001" customHeight="1">
      <c r="A51" s="862"/>
      <c r="B51" s="142">
        <f t="shared" si="0"/>
        <v>47</v>
      </c>
      <c r="C51" s="148" t="str">
        <f>IF(E51&gt;0,'BACKUP SHEET'!AX57,"")</f>
        <v>HKM2016-17VIII BI2769</v>
      </c>
      <c r="D51" s="148" t="str">
        <f>IF(E51&gt;0,'BACKUP SHEET'!AY57,"")</f>
        <v>HKM2016-17VIII BI2769I47</v>
      </c>
      <c r="E51" s="148" t="str">
        <f>'STUDENT PROFILE'!C53</f>
        <v>Manish Kumar</v>
      </c>
      <c r="F51" s="142">
        <f>'STUDENT PROFILE'!D53</f>
        <v>2769</v>
      </c>
      <c r="G51" s="346" t="str">
        <f>'STUDENT PROFILE'!E53</f>
        <v>Satpal</v>
      </c>
      <c r="H51" s="142" t="str">
        <f>IF(E51&gt;0,HOME!$G$9,"")</f>
        <v>VIII B</v>
      </c>
      <c r="I51" s="143" t="str">
        <f>IF(E51&gt;0,HOME!$G$8,"")</f>
        <v>2016-17</v>
      </c>
      <c r="J51" s="148"/>
      <c r="K51" s="862"/>
    </row>
    <row r="52" spans="1:11" ht="20.100000000000001" customHeight="1">
      <c r="A52" s="862"/>
      <c r="B52" s="142">
        <f t="shared" si="0"/>
        <v>48</v>
      </c>
      <c r="C52" s="148" t="str">
        <f>IF(E52&gt;0,'BACKUP SHEET'!AX58,"")</f>
        <v>HKM2016-17VIII BJ2770</v>
      </c>
      <c r="D52" s="148" t="str">
        <f>IF(E52&gt;0,'BACKUP SHEET'!AY58,"")</f>
        <v>HKM2016-17VIII BJ2770J48</v>
      </c>
      <c r="E52" s="148" t="str">
        <f>'STUDENT PROFILE'!C54</f>
        <v>Shubham</v>
      </c>
      <c r="F52" s="142">
        <f>'STUDENT PROFILE'!D54</f>
        <v>2770</v>
      </c>
      <c r="G52" s="346" t="str">
        <f>'STUDENT PROFILE'!E54</f>
        <v>Satish</v>
      </c>
      <c r="H52" s="142" t="str">
        <f>IF(E52&gt;0,HOME!$G$9,"")</f>
        <v>VIII B</v>
      </c>
      <c r="I52" s="143" t="str">
        <f>IF(E52&gt;0,HOME!$G$8,"")</f>
        <v>2016-17</v>
      </c>
      <c r="J52" s="148"/>
      <c r="K52" s="862"/>
    </row>
    <row r="53" spans="1:11" ht="20.100000000000001" customHeight="1">
      <c r="A53" s="862"/>
      <c r="B53" s="142">
        <f t="shared" si="0"/>
        <v>49</v>
      </c>
      <c r="C53" s="148" t="str">
        <f>IF(E53&gt;0,'BACKUP SHEET'!AX59,"")</f>
        <v>HKM2016-17VIII BI2772</v>
      </c>
      <c r="D53" s="148" t="str">
        <f>IF(E53&gt;0,'BACKUP SHEET'!AY59,"")</f>
        <v>HKM2016-17VIII BI2772I49</v>
      </c>
      <c r="E53" s="148" t="str">
        <f>'STUDENT PROFILE'!C55</f>
        <v>Rahul</v>
      </c>
      <c r="F53" s="142">
        <f>'STUDENT PROFILE'!D55</f>
        <v>2772</v>
      </c>
      <c r="G53" s="346" t="str">
        <f>'STUDENT PROFILE'!E55</f>
        <v>Jaiprakash</v>
      </c>
      <c r="H53" s="142" t="str">
        <f>IF(E53&gt;0,HOME!$G$9,"")</f>
        <v>VIII B</v>
      </c>
      <c r="I53" s="143" t="str">
        <f>IF(E53&gt;0,HOME!$G$8,"")</f>
        <v>2016-17</v>
      </c>
      <c r="J53" s="148"/>
      <c r="K53" s="862"/>
    </row>
    <row r="54" spans="1:11" ht="20.100000000000001" customHeight="1">
      <c r="A54" s="862"/>
      <c r="B54" s="142">
        <f t="shared" si="0"/>
        <v>50</v>
      </c>
      <c r="C54" s="148" t="str">
        <f>IF(E54&gt;0,'BACKUP SHEET'!AX60,"")</f>
        <v>HKM2016-17VIII BJ2773</v>
      </c>
      <c r="D54" s="148" t="str">
        <f>IF(E54&gt;0,'BACKUP SHEET'!AY60,"")</f>
        <v>HKM2016-17VIII BJ2773J50</v>
      </c>
      <c r="E54" s="148" t="str">
        <f>'STUDENT PROFILE'!C56</f>
        <v>Nitin</v>
      </c>
      <c r="F54" s="142">
        <f>'STUDENT PROFILE'!D56</f>
        <v>2773</v>
      </c>
      <c r="G54" s="346" t="str">
        <f>'STUDENT PROFILE'!E56</f>
        <v>Chanderbhan</v>
      </c>
      <c r="H54" s="142" t="str">
        <f>IF(E54&gt;0,HOME!$G$9,"")</f>
        <v>VIII B</v>
      </c>
      <c r="I54" s="143" t="str">
        <f>IF(E54&gt;0,HOME!$G$8,"")</f>
        <v>2016-17</v>
      </c>
      <c r="J54" s="148"/>
      <c r="K54" s="862"/>
    </row>
    <row r="55" spans="1:11">
      <c r="A55" s="862"/>
      <c r="K55" s="862"/>
    </row>
    <row r="56" spans="1:11" s="144" customFormat="1">
      <c r="A56" s="862"/>
      <c r="B56" s="6"/>
      <c r="F56" s="6"/>
      <c r="G56" s="145"/>
      <c r="H56" s="6"/>
      <c r="I56" s="6"/>
      <c r="K56" s="862"/>
    </row>
    <row r="57" spans="1:11">
      <c r="A57" s="862"/>
      <c r="B57" s="911" t="str">
        <f>HOME!G10</f>
        <v>Dr.S.S.P.Sastry</v>
      </c>
      <c r="C57" s="911"/>
      <c r="E57" t="str">
        <f>HOME!G11</f>
        <v>Sh. S.S.Rao</v>
      </c>
      <c r="J57" s="6" t="str">
        <f>HOME!C35</f>
        <v>SH.A.K.JAIN</v>
      </c>
      <c r="K57" s="862"/>
    </row>
    <row r="58" spans="1:11">
      <c r="A58" s="862"/>
      <c r="B58" s="911" t="s">
        <v>54</v>
      </c>
      <c r="C58" s="911"/>
      <c r="E58" t="s">
        <v>186</v>
      </c>
      <c r="J58" s="6" t="s">
        <v>55</v>
      </c>
      <c r="K58" s="862"/>
    </row>
    <row r="59" spans="1:11" ht="6.75" customHeight="1">
      <c r="A59" s="862"/>
      <c r="B59" s="862"/>
      <c r="C59" s="862"/>
      <c r="D59" s="862"/>
      <c r="E59" s="862"/>
      <c r="F59" s="862"/>
      <c r="G59" s="862"/>
      <c r="H59" s="862"/>
      <c r="I59" s="862"/>
      <c r="J59" s="862"/>
      <c r="K59" s="862"/>
    </row>
  </sheetData>
  <sheetProtection algorithmName="SHA-512" hashValue="fhjZ4wmaRCrXo1F0Av4cgzzhv/V0VTpCtoT7H7cRYcZ0Y/UvYoIbJ+vRwqe/DucAK0W2TvDNK0uQPKgop47hYQ==" saltValue="N4fUZyHORUuKsNk3RMKibg==" spinCount="100000" sheet="1" objects="1" scenarios="1"/>
  <mergeCells count="11">
    <mergeCell ref="B58:C58"/>
    <mergeCell ref="A59:K59"/>
    <mergeCell ref="K2:K58"/>
    <mergeCell ref="A1:K1"/>
    <mergeCell ref="A2:A58"/>
    <mergeCell ref="B57:C57"/>
    <mergeCell ref="B2:F2"/>
    <mergeCell ref="G2:J2"/>
    <mergeCell ref="B3:C3"/>
    <mergeCell ref="E3:F3"/>
    <mergeCell ref="G3:H3"/>
  </mergeCells>
  <conditionalFormatting sqref="B5:J54">
    <cfRule type="cellIs" dxfId="46" priority="1" operator="equal">
      <formula>0</formula>
    </cfRule>
    <cfRule type="cellIs" dxfId="45" priority="2" operator="equal">
      <formula>0</formula>
    </cfRule>
  </conditionalFormatting>
  <pageMargins left="0.70866141732283472" right="0.11811023622047245" top="0.35433070866141736" bottom="0.35433070866141736" header="0.31496062992125984" footer="0.31496062992125984"/>
  <pageSetup paperSize="9" scale="90" fitToHeight="2" orientation="landscape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N46"/>
  <sheetViews>
    <sheetView view="pageBreakPreview" topLeftCell="B3" zoomScale="60" zoomScaleNormal="100" workbookViewId="0">
      <selection activeCell="AP21" sqref="AP21"/>
    </sheetView>
  </sheetViews>
  <sheetFormatPr defaultRowHeight="12.75"/>
  <cols>
    <col min="1" max="1" width="9.140625" style="135"/>
    <col min="3" max="3" width="13.5703125" customWidth="1"/>
    <col min="4" max="4" width="11.42578125" customWidth="1"/>
    <col min="5" max="9" width="6" customWidth="1"/>
    <col min="10" max="10" width="6" style="135" customWidth="1"/>
    <col min="11" max="12" width="6" customWidth="1"/>
    <col min="13" max="13" width="6.5703125" customWidth="1"/>
    <col min="14" max="18" width="4.42578125" customWidth="1"/>
    <col min="19" max="19" width="4.42578125" style="135" customWidth="1"/>
    <col min="20" max="21" width="4.42578125" customWidth="1"/>
    <col min="22" max="22" width="5.85546875" customWidth="1"/>
    <col min="23" max="23" width="11.7109375" customWidth="1"/>
    <col min="24" max="31" width="5.5703125" customWidth="1"/>
    <col min="32" max="32" width="5.28515625" customWidth="1"/>
    <col min="33" max="39" width="6.140625" customWidth="1"/>
    <col min="41" max="41" width="6.28515625" customWidth="1"/>
    <col min="42" max="42" width="9" customWidth="1"/>
  </cols>
  <sheetData>
    <row r="1" spans="1:92" ht="18">
      <c r="A1" s="938" t="s">
        <v>1488</v>
      </c>
      <c r="B1" s="938"/>
      <c r="C1" s="938"/>
      <c r="D1" s="938"/>
      <c r="E1" s="938"/>
      <c r="F1" s="938"/>
      <c r="G1" s="938"/>
      <c r="H1" s="938"/>
      <c r="I1" s="938"/>
      <c r="J1" s="938"/>
      <c r="K1" s="938"/>
      <c r="L1" s="938"/>
      <c r="M1" s="938"/>
      <c r="N1" s="938"/>
      <c r="O1" s="938"/>
      <c r="P1" s="938"/>
      <c r="Q1" s="938"/>
      <c r="R1" s="938"/>
      <c r="S1" s="938"/>
      <c r="T1" s="938"/>
      <c r="U1" s="938"/>
      <c r="V1" s="938"/>
      <c r="W1" s="938"/>
      <c r="X1" s="938"/>
      <c r="Y1" s="969" t="str">
        <f>HOME!$G$4</f>
        <v>HYDERABAD</v>
      </c>
      <c r="Z1" s="970"/>
      <c r="AA1" s="970"/>
      <c r="AB1" s="970"/>
      <c r="AC1" s="970"/>
      <c r="AD1" s="970"/>
      <c r="AE1" s="970"/>
      <c r="AF1" s="970"/>
      <c r="AG1" s="970"/>
      <c r="AH1" s="970"/>
      <c r="AI1" s="970"/>
      <c r="AJ1" s="970"/>
      <c r="AK1" s="970"/>
      <c r="AL1" s="970"/>
      <c r="AM1" s="970"/>
      <c r="AN1" s="970"/>
      <c r="AO1" s="970"/>
      <c r="AP1" s="970"/>
      <c r="AQ1" s="971"/>
      <c r="AS1" s="959" t="s">
        <v>1497</v>
      </c>
      <c r="AT1" s="959"/>
      <c r="AU1" s="959"/>
      <c r="AV1" s="959"/>
      <c r="AW1" s="959"/>
      <c r="AX1" s="959"/>
      <c r="AY1" s="959"/>
      <c r="AZ1" s="959"/>
      <c r="BA1" s="959"/>
      <c r="BB1" s="959"/>
      <c r="BC1" s="959"/>
      <c r="BD1" s="959"/>
      <c r="BE1" s="959"/>
      <c r="BF1" s="959"/>
      <c r="BG1" s="959"/>
      <c r="BH1" s="959"/>
      <c r="BI1" s="959"/>
      <c r="BJ1" s="959"/>
      <c r="BK1" s="959"/>
      <c r="BL1" s="959"/>
      <c r="BM1" s="959"/>
      <c r="BN1" s="959"/>
      <c r="BO1" s="959"/>
      <c r="BP1" s="959"/>
      <c r="BQ1" s="959"/>
      <c r="BR1" s="959"/>
      <c r="BS1" s="959"/>
      <c r="BT1" s="959"/>
      <c r="BU1" s="959"/>
      <c r="BV1" s="959"/>
      <c r="BW1" s="959"/>
      <c r="BX1" s="959"/>
      <c r="BY1" s="959"/>
      <c r="BZ1" s="959"/>
      <c r="CA1" s="959"/>
      <c r="CB1" s="959"/>
      <c r="CC1" s="959"/>
      <c r="CD1" s="959"/>
      <c r="CE1" s="959"/>
      <c r="CF1" s="959"/>
      <c r="CG1" s="959"/>
      <c r="CH1" s="959"/>
      <c r="CI1" s="959"/>
      <c r="CJ1" s="959"/>
      <c r="CK1" s="959"/>
      <c r="CL1" s="959"/>
      <c r="CM1" s="959"/>
    </row>
    <row r="2" spans="1:92" ht="15.75">
      <c r="A2" s="941" t="s">
        <v>1489</v>
      </c>
      <c r="B2" s="941"/>
      <c r="C2" s="941"/>
      <c r="D2" s="941"/>
      <c r="E2" s="941"/>
      <c r="F2" s="941"/>
      <c r="G2" s="941"/>
      <c r="H2" s="941"/>
      <c r="I2" s="941"/>
      <c r="J2" s="941"/>
      <c r="K2" s="941"/>
      <c r="L2" s="941"/>
      <c r="M2" s="941"/>
      <c r="N2" s="941"/>
      <c r="O2" s="941"/>
      <c r="P2" s="941"/>
      <c r="Q2" s="941"/>
      <c r="R2" s="941"/>
      <c r="S2" s="941"/>
      <c r="T2" s="941"/>
      <c r="U2" s="941"/>
      <c r="V2" s="941"/>
      <c r="W2" s="941"/>
      <c r="X2" s="941"/>
      <c r="Y2" s="942" t="str">
        <f>HOME!$G$9</f>
        <v>VIII B</v>
      </c>
      <c r="Z2" s="942"/>
      <c r="AA2" s="972" t="str">
        <f>HOME!$G$8</f>
        <v>2016-17</v>
      </c>
      <c r="AB2" s="973"/>
      <c r="AC2" s="973"/>
      <c r="AD2" s="973"/>
      <c r="AE2" s="973"/>
      <c r="AF2" s="973"/>
      <c r="AG2" s="973"/>
      <c r="AH2" s="973"/>
      <c r="AI2" s="973"/>
      <c r="AJ2" s="973"/>
      <c r="AK2" s="973"/>
      <c r="AL2" s="973"/>
      <c r="AM2" s="973"/>
      <c r="AN2" s="973"/>
      <c r="AO2" s="973"/>
      <c r="AP2" s="973"/>
      <c r="AQ2" s="974"/>
      <c r="AS2" s="958" t="s">
        <v>1498</v>
      </c>
      <c r="AT2" s="958"/>
      <c r="AU2" s="958"/>
      <c r="AV2" s="958"/>
      <c r="AW2" s="958"/>
      <c r="AX2" s="958"/>
      <c r="AY2" s="958"/>
      <c r="AZ2" s="958"/>
      <c r="BA2" s="958"/>
      <c r="BB2" s="958"/>
      <c r="BC2" s="958"/>
      <c r="BD2" s="958"/>
      <c r="BE2" s="958"/>
      <c r="BF2" s="958"/>
      <c r="BG2" s="958"/>
      <c r="BH2" s="958"/>
      <c r="BI2" s="958"/>
      <c r="BJ2" s="958"/>
      <c r="BK2" s="958"/>
      <c r="BL2" s="958"/>
      <c r="BM2" s="958"/>
      <c r="BN2" s="958"/>
      <c r="BO2" s="958"/>
      <c r="BP2" s="958"/>
      <c r="BQ2" s="958"/>
      <c r="BR2" s="958"/>
      <c r="BS2" s="958"/>
      <c r="BT2" s="958"/>
      <c r="BU2" s="958"/>
      <c r="BV2" s="958"/>
      <c r="BW2" s="958"/>
      <c r="BX2" s="958"/>
      <c r="BY2" s="958"/>
      <c r="BZ2" s="958"/>
      <c r="CA2" s="958"/>
      <c r="CB2" s="958"/>
      <c r="CC2" s="958"/>
      <c r="CD2" s="958"/>
      <c r="CE2" s="958"/>
      <c r="CF2" s="958"/>
      <c r="CG2" s="958"/>
      <c r="CH2" s="958"/>
      <c r="CI2" s="958"/>
      <c r="CJ2" s="958"/>
      <c r="CK2" s="958"/>
      <c r="CL2" s="958"/>
      <c r="CM2" s="958"/>
    </row>
    <row r="3" spans="1:92" ht="24" thickBot="1">
      <c r="A3" s="943" t="s">
        <v>1461</v>
      </c>
      <c r="B3" s="944"/>
      <c r="C3" s="944"/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4"/>
      <c r="P3" s="944"/>
      <c r="Q3" s="944"/>
      <c r="R3" s="944"/>
      <c r="S3" s="944"/>
      <c r="T3" s="944"/>
      <c r="U3" s="944"/>
      <c r="V3" s="944"/>
      <c r="W3" s="944"/>
      <c r="X3" s="944"/>
      <c r="Y3" s="944"/>
      <c r="Z3" s="944"/>
      <c r="AA3" s="944"/>
      <c r="AB3" s="944"/>
      <c r="AC3" s="944"/>
      <c r="AD3" s="944"/>
      <c r="AE3" s="944"/>
      <c r="AF3" s="944"/>
      <c r="AG3" s="944"/>
      <c r="AH3" s="944"/>
      <c r="AI3" s="944"/>
      <c r="AJ3" s="944"/>
      <c r="AK3" s="944"/>
      <c r="AL3" s="944"/>
      <c r="AM3" s="944"/>
      <c r="AN3" s="944"/>
      <c r="AO3" s="944"/>
      <c r="AP3" s="944"/>
      <c r="AQ3" s="945"/>
      <c r="AS3" s="931" t="s">
        <v>1461</v>
      </c>
      <c r="AT3" s="932"/>
      <c r="AU3" s="932"/>
      <c r="AV3" s="932"/>
      <c r="AW3" s="932"/>
      <c r="AX3" s="932"/>
      <c r="AY3" s="932"/>
      <c r="AZ3" s="932"/>
      <c r="BA3" s="932"/>
      <c r="BB3" s="932"/>
      <c r="BC3" s="932"/>
      <c r="BD3" s="932"/>
      <c r="BE3" s="932"/>
      <c r="BF3" s="932"/>
      <c r="BG3" s="932"/>
      <c r="BH3" s="932"/>
      <c r="BI3" s="932"/>
      <c r="BJ3" s="932"/>
      <c r="BK3" s="932"/>
      <c r="BL3" s="932"/>
      <c r="BM3" s="932"/>
      <c r="BN3" s="932"/>
      <c r="BO3" s="932"/>
      <c r="BP3" s="932"/>
      <c r="BQ3" s="932"/>
      <c r="BR3" s="932"/>
      <c r="BS3" s="932"/>
      <c r="BT3" s="932"/>
      <c r="BU3" s="932"/>
      <c r="BV3" s="932"/>
      <c r="BW3" s="932"/>
      <c r="BX3" s="932"/>
      <c r="BY3" s="932"/>
      <c r="BZ3" s="932"/>
      <c r="CA3" s="932"/>
      <c r="CB3" s="932"/>
      <c r="CC3" s="932"/>
      <c r="CD3" s="932"/>
      <c r="CE3" s="932"/>
      <c r="CF3" s="932"/>
      <c r="CG3" s="932"/>
      <c r="CH3" s="932"/>
      <c r="CI3" s="932"/>
      <c r="CJ3" s="932"/>
      <c r="CK3" s="932"/>
      <c r="CL3" s="932"/>
      <c r="CM3" s="932"/>
    </row>
    <row r="4" spans="1:92" ht="13.5" thickBot="1">
      <c r="A4" s="70"/>
      <c r="B4" s="939" t="s">
        <v>1462</v>
      </c>
      <c r="C4" s="939" t="s">
        <v>1463</v>
      </c>
      <c r="D4" s="940" t="s">
        <v>1464</v>
      </c>
      <c r="E4" s="924" t="s">
        <v>1465</v>
      </c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S4" s="960" t="s">
        <v>1462</v>
      </c>
      <c r="AT4" s="961" t="s">
        <v>1463</v>
      </c>
      <c r="AU4" s="964" t="s">
        <v>1464</v>
      </c>
      <c r="AV4" s="965" t="s">
        <v>1465</v>
      </c>
      <c r="AW4" s="965"/>
      <c r="AX4" s="965"/>
      <c r="AY4" s="965"/>
      <c r="AZ4" s="965"/>
      <c r="BA4" s="965"/>
      <c r="BB4" s="965"/>
      <c r="BC4" s="965"/>
      <c r="BD4" s="965"/>
      <c r="BE4" s="965"/>
      <c r="BF4" s="965"/>
      <c r="BG4" s="965"/>
      <c r="BH4" s="965"/>
      <c r="BI4" s="965"/>
      <c r="BJ4" s="965"/>
      <c r="BK4" s="965"/>
      <c r="BL4" s="965"/>
      <c r="BM4" s="965"/>
      <c r="BN4" s="965"/>
      <c r="BO4" s="965"/>
      <c r="BP4" s="965"/>
      <c r="BQ4" s="965"/>
      <c r="BR4" s="965"/>
      <c r="BS4" s="965"/>
      <c r="BT4" s="965"/>
      <c r="BU4" s="965"/>
      <c r="BV4" s="965"/>
      <c r="BW4" s="965"/>
      <c r="BX4" s="965"/>
      <c r="BY4" s="965"/>
      <c r="BZ4" s="965"/>
      <c r="CA4" s="965"/>
      <c r="CB4" s="965"/>
      <c r="CC4" s="965"/>
      <c r="CD4" s="965"/>
      <c r="CE4" s="965"/>
      <c r="CF4" s="965"/>
      <c r="CG4" s="965"/>
      <c r="CH4" s="965"/>
      <c r="CI4" s="965"/>
      <c r="CJ4" s="965"/>
      <c r="CK4" s="965"/>
      <c r="CL4" s="965"/>
      <c r="CM4" s="965"/>
    </row>
    <row r="5" spans="1:92" ht="12.75" customHeight="1" thickBot="1">
      <c r="A5" s="70"/>
      <c r="B5" s="939"/>
      <c r="C5" s="939"/>
      <c r="D5" s="940"/>
      <c r="E5" s="975" t="s">
        <v>1466</v>
      </c>
      <c r="F5" s="976"/>
      <c r="G5" s="976"/>
      <c r="H5" s="976"/>
      <c r="I5" s="976"/>
      <c r="J5" s="976"/>
      <c r="K5" s="976"/>
      <c r="L5" s="976"/>
      <c r="M5" s="976"/>
      <c r="N5" s="976"/>
      <c r="O5" s="976"/>
      <c r="P5" s="976"/>
      <c r="Q5" s="976"/>
      <c r="R5" s="976"/>
      <c r="S5" s="976"/>
      <c r="T5" s="976"/>
      <c r="U5" s="976"/>
      <c r="V5" s="977"/>
      <c r="W5" s="925" t="s">
        <v>1467</v>
      </c>
      <c r="X5" s="975" t="s">
        <v>1468</v>
      </c>
      <c r="Y5" s="976"/>
      <c r="Z5" s="976"/>
      <c r="AA5" s="976"/>
      <c r="AB5" s="976"/>
      <c r="AC5" s="976"/>
      <c r="AD5" s="976"/>
      <c r="AE5" s="976"/>
      <c r="AF5" s="976"/>
      <c r="AG5" s="976"/>
      <c r="AH5" s="976"/>
      <c r="AI5" s="976"/>
      <c r="AJ5" s="976"/>
      <c r="AK5" s="976"/>
      <c r="AL5" s="976"/>
      <c r="AM5" s="976"/>
      <c r="AN5" s="976"/>
      <c r="AO5" s="977"/>
      <c r="AP5" s="927" t="s">
        <v>1469</v>
      </c>
      <c r="AQ5" s="927" t="s">
        <v>944</v>
      </c>
      <c r="AS5" s="960"/>
      <c r="AT5" s="962"/>
      <c r="AU5" s="964"/>
      <c r="AV5" s="966" t="s">
        <v>1466</v>
      </c>
      <c r="AW5" s="966"/>
      <c r="AX5" s="966"/>
      <c r="AY5" s="966"/>
      <c r="AZ5" s="966"/>
      <c r="BA5" s="966"/>
      <c r="BB5" s="966"/>
      <c r="BC5" s="966"/>
      <c r="BD5" s="966"/>
      <c r="BE5" s="966"/>
      <c r="BF5" s="966"/>
      <c r="BG5" s="966"/>
      <c r="BH5" s="966"/>
      <c r="BI5" s="966"/>
      <c r="BJ5" s="966"/>
      <c r="BK5" s="966"/>
      <c r="BL5" s="966"/>
      <c r="BM5" s="277"/>
      <c r="BN5" s="967" t="s">
        <v>1467</v>
      </c>
      <c r="BO5" s="966" t="s">
        <v>125</v>
      </c>
      <c r="BP5" s="966"/>
      <c r="BQ5" s="966"/>
      <c r="BR5" s="966"/>
      <c r="BS5" s="966"/>
      <c r="BT5" s="966"/>
      <c r="BU5" s="966"/>
      <c r="BV5" s="966"/>
      <c r="BW5" s="966"/>
      <c r="BX5" s="966"/>
      <c r="BY5" s="966"/>
      <c r="BZ5" s="966"/>
      <c r="CA5" s="966"/>
      <c r="CB5" s="966"/>
      <c r="CC5" s="966"/>
      <c r="CD5" s="966"/>
      <c r="CE5" s="966"/>
      <c r="CF5" s="277"/>
      <c r="CG5" s="967" t="s">
        <v>1469</v>
      </c>
      <c r="CH5" s="968" t="s">
        <v>943</v>
      </c>
      <c r="CI5" s="960" t="s">
        <v>1499</v>
      </c>
      <c r="CJ5" s="960" t="s">
        <v>1500</v>
      </c>
      <c r="CK5" s="965" t="s">
        <v>1501</v>
      </c>
      <c r="CL5" s="965"/>
      <c r="CM5" s="965"/>
    </row>
    <row r="6" spans="1:92" ht="12.75" customHeight="1" thickBot="1">
      <c r="A6" s="70"/>
      <c r="B6" s="939"/>
      <c r="C6" s="939"/>
      <c r="D6" s="940"/>
      <c r="E6" s="929" t="s">
        <v>910</v>
      </c>
      <c r="F6" s="929"/>
      <c r="G6" s="929"/>
      <c r="H6" s="929"/>
      <c r="I6" s="929"/>
      <c r="J6" s="929"/>
      <c r="K6" s="929"/>
      <c r="L6" s="929"/>
      <c r="M6" s="917" t="s">
        <v>77</v>
      </c>
      <c r="N6" s="934" t="s">
        <v>873</v>
      </c>
      <c r="O6" s="934"/>
      <c r="P6" s="934"/>
      <c r="Q6" s="934"/>
      <c r="R6" s="934"/>
      <c r="S6" s="934"/>
      <c r="T6" s="934"/>
      <c r="U6" s="934"/>
      <c r="V6" s="935" t="s">
        <v>77</v>
      </c>
      <c r="W6" s="926"/>
      <c r="X6" s="929" t="s">
        <v>910</v>
      </c>
      <c r="Y6" s="929"/>
      <c r="Z6" s="929"/>
      <c r="AA6" s="929"/>
      <c r="AB6" s="929"/>
      <c r="AC6" s="929"/>
      <c r="AD6" s="929"/>
      <c r="AE6" s="929"/>
      <c r="AF6" s="917" t="s">
        <v>77</v>
      </c>
      <c r="AG6" s="934" t="s">
        <v>873</v>
      </c>
      <c r="AH6" s="934"/>
      <c r="AI6" s="934"/>
      <c r="AJ6" s="934"/>
      <c r="AK6" s="934"/>
      <c r="AL6" s="934"/>
      <c r="AM6" s="934"/>
      <c r="AN6" s="934"/>
      <c r="AO6" s="935" t="s">
        <v>77</v>
      </c>
      <c r="AP6" s="928"/>
      <c r="AQ6" s="928"/>
      <c r="AS6" s="960"/>
      <c r="AT6" s="962"/>
      <c r="AU6" s="964"/>
      <c r="AV6" s="929" t="s">
        <v>910</v>
      </c>
      <c r="AW6" s="929"/>
      <c r="AX6" s="929"/>
      <c r="AY6" s="929"/>
      <c r="AZ6" s="929"/>
      <c r="BA6" s="929"/>
      <c r="BB6" s="929"/>
      <c r="BC6" s="929"/>
      <c r="BD6" s="917" t="s">
        <v>77</v>
      </c>
      <c r="BE6" s="934" t="s">
        <v>873</v>
      </c>
      <c r="BF6" s="934"/>
      <c r="BG6" s="934"/>
      <c r="BH6" s="934"/>
      <c r="BI6" s="934"/>
      <c r="BJ6" s="934"/>
      <c r="BK6" s="934"/>
      <c r="BL6" s="934"/>
      <c r="BM6" s="935" t="s">
        <v>77</v>
      </c>
      <c r="BN6" s="965"/>
      <c r="BO6" s="929" t="s">
        <v>910</v>
      </c>
      <c r="BP6" s="929"/>
      <c r="BQ6" s="929"/>
      <c r="BR6" s="929"/>
      <c r="BS6" s="929"/>
      <c r="BT6" s="929"/>
      <c r="BU6" s="929"/>
      <c r="BV6" s="929"/>
      <c r="BW6" s="917" t="s">
        <v>77</v>
      </c>
      <c r="BX6" s="934" t="s">
        <v>873</v>
      </c>
      <c r="BY6" s="934"/>
      <c r="BZ6" s="934"/>
      <c r="CA6" s="934"/>
      <c r="CB6" s="934"/>
      <c r="CC6" s="934"/>
      <c r="CD6" s="934"/>
      <c r="CE6" s="934"/>
      <c r="CF6" s="935" t="s">
        <v>77</v>
      </c>
      <c r="CG6" s="965"/>
      <c r="CH6" s="968"/>
      <c r="CI6" s="960"/>
      <c r="CJ6" s="960"/>
      <c r="CK6" s="960" t="s">
        <v>1502</v>
      </c>
      <c r="CL6" s="960" t="s">
        <v>1503</v>
      </c>
      <c r="CM6" s="960" t="s">
        <v>1440</v>
      </c>
    </row>
    <row r="7" spans="1:92" ht="13.5" thickBot="1">
      <c r="A7" s="70"/>
      <c r="B7" s="939"/>
      <c r="C7" s="939"/>
      <c r="D7" s="940"/>
      <c r="E7" s="933" t="s">
        <v>914</v>
      </c>
      <c r="F7" s="933"/>
      <c r="G7" s="933"/>
      <c r="H7" s="933"/>
      <c r="I7" s="933" t="s">
        <v>915</v>
      </c>
      <c r="J7" s="933"/>
      <c r="K7" s="933"/>
      <c r="L7" s="933"/>
      <c r="M7" s="917"/>
      <c r="N7" s="933" t="s">
        <v>914</v>
      </c>
      <c r="O7" s="933"/>
      <c r="P7" s="933"/>
      <c r="Q7" s="933"/>
      <c r="R7" s="933" t="s">
        <v>915</v>
      </c>
      <c r="S7" s="933"/>
      <c r="T7" s="933"/>
      <c r="U7" s="933"/>
      <c r="V7" s="935"/>
      <c r="W7" s="926"/>
      <c r="X7" s="933" t="s">
        <v>914</v>
      </c>
      <c r="Y7" s="933"/>
      <c r="Z7" s="933"/>
      <c r="AA7" s="933"/>
      <c r="AB7" s="933" t="s">
        <v>915</v>
      </c>
      <c r="AC7" s="933"/>
      <c r="AD7" s="933"/>
      <c r="AE7" s="933"/>
      <c r="AF7" s="917"/>
      <c r="AG7" s="933" t="s">
        <v>914</v>
      </c>
      <c r="AH7" s="933"/>
      <c r="AI7" s="933"/>
      <c r="AJ7" s="933"/>
      <c r="AK7" s="933" t="s">
        <v>915</v>
      </c>
      <c r="AL7" s="933"/>
      <c r="AM7" s="933"/>
      <c r="AN7" s="933"/>
      <c r="AO7" s="935"/>
      <c r="AP7" s="928"/>
      <c r="AQ7" s="928"/>
      <c r="AS7" s="960"/>
      <c r="AT7" s="962"/>
      <c r="AU7" s="964"/>
      <c r="AV7" s="965" t="s">
        <v>914</v>
      </c>
      <c r="AW7" s="965"/>
      <c r="AX7" s="965"/>
      <c r="AY7" s="965"/>
      <c r="AZ7" s="965" t="s">
        <v>915</v>
      </c>
      <c r="BA7" s="965"/>
      <c r="BB7" s="965"/>
      <c r="BC7" s="965"/>
      <c r="BD7" s="917"/>
      <c r="BE7" s="965" t="s">
        <v>914</v>
      </c>
      <c r="BF7" s="965"/>
      <c r="BG7" s="965"/>
      <c r="BH7" s="965"/>
      <c r="BI7" s="965" t="s">
        <v>915</v>
      </c>
      <c r="BJ7" s="965"/>
      <c r="BK7" s="965"/>
      <c r="BL7" s="965"/>
      <c r="BM7" s="935"/>
      <c r="BN7" s="965"/>
      <c r="BO7" s="965" t="s">
        <v>914</v>
      </c>
      <c r="BP7" s="965"/>
      <c r="BQ7" s="965"/>
      <c r="BR7" s="965"/>
      <c r="BS7" s="965" t="s">
        <v>915</v>
      </c>
      <c r="BT7" s="965"/>
      <c r="BU7" s="965"/>
      <c r="BV7" s="965"/>
      <c r="BW7" s="917"/>
      <c r="BX7" s="965" t="s">
        <v>914</v>
      </c>
      <c r="BY7" s="965"/>
      <c r="BZ7" s="965"/>
      <c r="CA7" s="965"/>
      <c r="CB7" s="965" t="s">
        <v>915</v>
      </c>
      <c r="CC7" s="965"/>
      <c r="CD7" s="965"/>
      <c r="CE7" s="965"/>
      <c r="CF7" s="935"/>
      <c r="CG7" s="965"/>
      <c r="CH7" s="968"/>
      <c r="CI7" s="960"/>
      <c r="CJ7" s="960"/>
      <c r="CK7" s="960"/>
      <c r="CL7" s="960"/>
      <c r="CM7" s="960"/>
    </row>
    <row r="8" spans="1:92" ht="13.5" thickBot="1">
      <c r="A8" s="70"/>
      <c r="B8" s="939"/>
      <c r="C8" s="939"/>
      <c r="D8" s="940"/>
      <c r="E8" s="283" t="s">
        <v>1470</v>
      </c>
      <c r="F8" s="283" t="s">
        <v>911</v>
      </c>
      <c r="G8" s="283" t="s">
        <v>912</v>
      </c>
      <c r="H8" s="283" t="s">
        <v>913</v>
      </c>
      <c r="I8" s="283" t="s">
        <v>1470</v>
      </c>
      <c r="J8" s="283" t="s">
        <v>911</v>
      </c>
      <c r="K8" s="283" t="s">
        <v>912</v>
      </c>
      <c r="L8" s="283" t="s">
        <v>913</v>
      </c>
      <c r="M8" s="917"/>
      <c r="N8" s="283" t="s">
        <v>1470</v>
      </c>
      <c r="O8" s="283" t="s">
        <v>911</v>
      </c>
      <c r="P8" s="283" t="s">
        <v>912</v>
      </c>
      <c r="Q8" s="283" t="s">
        <v>913</v>
      </c>
      <c r="R8" s="283" t="s">
        <v>1470</v>
      </c>
      <c r="S8" s="283" t="s">
        <v>911</v>
      </c>
      <c r="T8" s="283" t="s">
        <v>912</v>
      </c>
      <c r="U8" s="283" t="s">
        <v>913</v>
      </c>
      <c r="V8" s="935"/>
      <c r="W8" s="926"/>
      <c r="X8" s="283" t="s">
        <v>1470</v>
      </c>
      <c r="Y8" s="283" t="s">
        <v>911</v>
      </c>
      <c r="Z8" s="283" t="s">
        <v>912</v>
      </c>
      <c r="AA8" s="283" t="s">
        <v>913</v>
      </c>
      <c r="AB8" s="283" t="s">
        <v>1470</v>
      </c>
      <c r="AC8" s="283" t="s">
        <v>911</v>
      </c>
      <c r="AD8" s="283" t="s">
        <v>912</v>
      </c>
      <c r="AE8" s="283" t="s">
        <v>913</v>
      </c>
      <c r="AF8" s="917"/>
      <c r="AG8" s="283" t="s">
        <v>1470</v>
      </c>
      <c r="AH8" s="283" t="s">
        <v>911</v>
      </c>
      <c r="AI8" s="283" t="s">
        <v>912</v>
      </c>
      <c r="AJ8" s="283" t="s">
        <v>913</v>
      </c>
      <c r="AK8" s="283" t="s">
        <v>1470</v>
      </c>
      <c r="AL8" s="283" t="s">
        <v>911</v>
      </c>
      <c r="AM8" s="283" t="s">
        <v>912</v>
      </c>
      <c r="AN8" s="283" t="s">
        <v>913</v>
      </c>
      <c r="AO8" s="935"/>
      <c r="AP8" s="928"/>
      <c r="AQ8" s="928"/>
      <c r="AS8" s="960"/>
      <c r="AT8" s="963"/>
      <c r="AU8" s="964"/>
      <c r="AV8" s="274" t="s">
        <v>1470</v>
      </c>
      <c r="AW8" s="274" t="s">
        <v>911</v>
      </c>
      <c r="AX8" s="274" t="s">
        <v>912</v>
      </c>
      <c r="AY8" s="274" t="s">
        <v>913</v>
      </c>
      <c r="AZ8" s="274" t="s">
        <v>1470</v>
      </c>
      <c r="BA8" s="274" t="s">
        <v>911</v>
      </c>
      <c r="BB8" s="274" t="s">
        <v>912</v>
      </c>
      <c r="BC8" s="274" t="s">
        <v>913</v>
      </c>
      <c r="BD8" s="917"/>
      <c r="BE8" s="274" t="s">
        <v>1470</v>
      </c>
      <c r="BF8" s="274" t="s">
        <v>911</v>
      </c>
      <c r="BG8" s="274" t="s">
        <v>912</v>
      </c>
      <c r="BH8" s="274" t="s">
        <v>913</v>
      </c>
      <c r="BI8" s="274" t="s">
        <v>1470</v>
      </c>
      <c r="BJ8" s="274" t="s">
        <v>911</v>
      </c>
      <c r="BK8" s="274" t="s">
        <v>912</v>
      </c>
      <c r="BL8" s="274" t="s">
        <v>913</v>
      </c>
      <c r="BM8" s="935"/>
      <c r="BN8" s="965"/>
      <c r="BO8" s="274" t="s">
        <v>1470</v>
      </c>
      <c r="BP8" s="274" t="s">
        <v>911</v>
      </c>
      <c r="BQ8" s="274" t="s">
        <v>912</v>
      </c>
      <c r="BR8" s="274" t="s">
        <v>913</v>
      </c>
      <c r="BS8" s="274" t="s">
        <v>1470</v>
      </c>
      <c r="BT8" s="274" t="s">
        <v>911</v>
      </c>
      <c r="BU8" s="274" t="s">
        <v>912</v>
      </c>
      <c r="BV8" s="274" t="s">
        <v>913</v>
      </c>
      <c r="BW8" s="917"/>
      <c r="BX8" s="274" t="s">
        <v>1470</v>
      </c>
      <c r="BY8" s="274" t="s">
        <v>911</v>
      </c>
      <c r="BZ8" s="274" t="s">
        <v>912</v>
      </c>
      <c r="CA8" s="274" t="s">
        <v>913</v>
      </c>
      <c r="CB8" s="274" t="s">
        <v>1470</v>
      </c>
      <c r="CC8" s="274" t="s">
        <v>911</v>
      </c>
      <c r="CD8" s="274" t="s">
        <v>912</v>
      </c>
      <c r="CE8" s="274" t="s">
        <v>913</v>
      </c>
      <c r="CF8" s="935"/>
      <c r="CG8" s="965"/>
      <c r="CH8" s="968"/>
      <c r="CI8" s="960"/>
      <c r="CJ8" s="960"/>
      <c r="CK8" s="960"/>
      <c r="CL8" s="960"/>
      <c r="CM8" s="960"/>
    </row>
    <row r="9" spans="1:92" ht="24.95" customHeight="1" thickBot="1">
      <c r="A9" s="70"/>
      <c r="B9" s="280">
        <v>1</v>
      </c>
      <c r="C9" s="280">
        <v>2</v>
      </c>
      <c r="D9" s="280">
        <v>3</v>
      </c>
      <c r="E9" s="258">
        <v>4</v>
      </c>
      <c r="F9" s="258">
        <v>5</v>
      </c>
      <c r="G9" s="258">
        <v>6</v>
      </c>
      <c r="H9" s="258">
        <v>7</v>
      </c>
      <c r="I9" s="258">
        <v>8</v>
      </c>
      <c r="J9" s="258">
        <v>9</v>
      </c>
      <c r="K9" s="258">
        <v>10</v>
      </c>
      <c r="L9" s="259">
        <v>11</v>
      </c>
      <c r="M9" s="918"/>
      <c r="N9" s="259">
        <v>12</v>
      </c>
      <c r="O9" s="259">
        <v>13</v>
      </c>
      <c r="P9" s="259">
        <v>14</v>
      </c>
      <c r="Q9" s="259">
        <v>15</v>
      </c>
      <c r="R9" s="259">
        <v>16</v>
      </c>
      <c r="S9" s="259">
        <v>17</v>
      </c>
      <c r="T9" s="259">
        <v>18</v>
      </c>
      <c r="U9" s="259">
        <v>19</v>
      </c>
      <c r="V9" s="936"/>
      <c r="W9" s="258">
        <v>20</v>
      </c>
      <c r="X9" s="259">
        <v>21</v>
      </c>
      <c r="Y9" s="259">
        <v>22</v>
      </c>
      <c r="Z9" s="259">
        <v>23</v>
      </c>
      <c r="AA9" s="259">
        <v>24</v>
      </c>
      <c r="AB9" s="259">
        <v>25</v>
      </c>
      <c r="AC9" s="259">
        <v>26</v>
      </c>
      <c r="AD9" s="259">
        <v>27</v>
      </c>
      <c r="AE9" s="259">
        <v>28</v>
      </c>
      <c r="AF9" s="918"/>
      <c r="AG9" s="284">
        <v>29</v>
      </c>
      <c r="AH9" s="284">
        <v>30</v>
      </c>
      <c r="AI9" s="284">
        <v>31</v>
      </c>
      <c r="AJ9" s="284">
        <v>32</v>
      </c>
      <c r="AK9" s="284">
        <v>33</v>
      </c>
      <c r="AL9" s="284">
        <v>34</v>
      </c>
      <c r="AM9" s="284">
        <v>35</v>
      </c>
      <c r="AN9" s="284">
        <v>36</v>
      </c>
      <c r="AO9" s="936"/>
      <c r="AP9" s="258">
        <v>37</v>
      </c>
      <c r="AQ9" s="258">
        <v>38</v>
      </c>
      <c r="AS9" s="276">
        <v>1</v>
      </c>
      <c r="AT9" s="276">
        <v>2</v>
      </c>
      <c r="AU9" s="276">
        <v>3</v>
      </c>
      <c r="AV9" s="274">
        <v>4</v>
      </c>
      <c r="AW9" s="274">
        <v>5</v>
      </c>
      <c r="AX9" s="274">
        <v>6</v>
      </c>
      <c r="AY9" s="274">
        <v>7</v>
      </c>
      <c r="AZ9" s="274">
        <v>8</v>
      </c>
      <c r="BA9" s="274">
        <v>9</v>
      </c>
      <c r="BB9" s="274">
        <v>10</v>
      </c>
      <c r="BC9" s="274">
        <v>11</v>
      </c>
      <c r="BD9" s="917"/>
      <c r="BE9" s="274">
        <v>12</v>
      </c>
      <c r="BF9" s="274">
        <v>13</v>
      </c>
      <c r="BG9" s="274">
        <v>14</v>
      </c>
      <c r="BH9" s="274">
        <v>15</v>
      </c>
      <c r="BI9" s="274">
        <v>16</v>
      </c>
      <c r="BJ9" s="274">
        <v>17</v>
      </c>
      <c r="BK9" s="274">
        <v>18</v>
      </c>
      <c r="BL9" s="274">
        <v>19</v>
      </c>
      <c r="BM9" s="935"/>
      <c r="BN9" s="276">
        <v>20</v>
      </c>
      <c r="BO9" s="274">
        <v>21</v>
      </c>
      <c r="BP9" s="274">
        <v>22</v>
      </c>
      <c r="BQ9" s="274">
        <v>23</v>
      </c>
      <c r="BR9" s="274">
        <v>24</v>
      </c>
      <c r="BS9" s="274">
        <v>25</v>
      </c>
      <c r="BT9" s="274">
        <v>26</v>
      </c>
      <c r="BU9" s="274">
        <v>27</v>
      </c>
      <c r="BV9" s="274">
        <v>28</v>
      </c>
      <c r="BW9" s="917"/>
      <c r="BX9" s="274">
        <v>29</v>
      </c>
      <c r="BY9" s="274">
        <v>30</v>
      </c>
      <c r="BZ9" s="274">
        <v>31</v>
      </c>
      <c r="CA9" s="274">
        <v>32</v>
      </c>
      <c r="CB9" s="274">
        <v>33</v>
      </c>
      <c r="CC9" s="274">
        <v>34</v>
      </c>
      <c r="CD9" s="274">
        <v>35</v>
      </c>
      <c r="CE9" s="274">
        <v>36</v>
      </c>
      <c r="CF9" s="935"/>
      <c r="CG9" s="276">
        <v>37</v>
      </c>
      <c r="CH9" s="274">
        <v>38</v>
      </c>
      <c r="CI9" s="276">
        <v>39</v>
      </c>
      <c r="CJ9" s="276">
        <v>40</v>
      </c>
      <c r="CK9" s="276">
        <v>41</v>
      </c>
      <c r="CL9" s="276">
        <v>42</v>
      </c>
      <c r="CM9" s="276">
        <v>43</v>
      </c>
    </row>
    <row r="10" spans="1:92" ht="24.95" customHeight="1" thickBot="1">
      <c r="A10" s="70"/>
      <c r="B10" s="268">
        <v>1</v>
      </c>
      <c r="C10" s="281" t="str">
        <f>HOME!G9</f>
        <v>VIII B</v>
      </c>
      <c r="D10" s="101" t="str">
        <f>HOME!G6</f>
        <v>MANDYA</v>
      </c>
      <c r="E10" s="268">
        <f>ANALYSIS!AV32</f>
        <v>3</v>
      </c>
      <c r="F10" s="268">
        <f>ANALYSIS!AW32</f>
        <v>3</v>
      </c>
      <c r="G10" s="268">
        <f>ANALYSIS!AX32</f>
        <v>4</v>
      </c>
      <c r="H10" s="268">
        <f>ANALYSIS!AY32</f>
        <v>0</v>
      </c>
      <c r="I10" s="268">
        <f>ANALYSIS!AZ32</f>
        <v>0</v>
      </c>
      <c r="J10" s="268">
        <f>ANALYSIS!BA32</f>
        <v>3</v>
      </c>
      <c r="K10" s="268">
        <f>ANALYSIS!BB32</f>
        <v>2</v>
      </c>
      <c r="L10" s="268">
        <f>ANALYSIS!BC32</f>
        <v>0</v>
      </c>
      <c r="M10" s="269">
        <f>SUM(E10:L10)</f>
        <v>15</v>
      </c>
      <c r="N10" s="268">
        <f>ANALYSIS!BD32</f>
        <v>4</v>
      </c>
      <c r="O10" s="268">
        <f>ANALYSIS!BE32</f>
        <v>13</v>
      </c>
      <c r="P10" s="268">
        <f>ANALYSIS!BF32</f>
        <v>9</v>
      </c>
      <c r="Q10" s="268">
        <f>ANALYSIS!BG32</f>
        <v>0</v>
      </c>
      <c r="R10" s="268">
        <f>ANALYSIS!BH32</f>
        <v>3</v>
      </c>
      <c r="S10" s="268">
        <f>ANALYSIS!BI32</f>
        <v>4</v>
      </c>
      <c r="T10" s="268">
        <f>ANALYSIS!BJ32</f>
        <v>2</v>
      </c>
      <c r="U10" s="268">
        <f>ANALYSIS!BK32</f>
        <v>0</v>
      </c>
      <c r="V10" s="282">
        <f>SUM(N10:U10)</f>
        <v>35</v>
      </c>
      <c r="W10" s="268">
        <f>M10+V10</f>
        <v>50</v>
      </c>
      <c r="X10" s="268">
        <f>ANALYSIS!AV33</f>
        <v>3</v>
      </c>
      <c r="Y10" s="268">
        <f>ANALYSIS!AW33</f>
        <v>3</v>
      </c>
      <c r="Z10" s="268">
        <f>ANALYSIS!AX33</f>
        <v>3</v>
      </c>
      <c r="AA10" s="268">
        <f>ANALYSIS!AY33</f>
        <v>0</v>
      </c>
      <c r="AB10" s="268">
        <f>ANALYSIS!AZ33</f>
        <v>0</v>
      </c>
      <c r="AC10" s="268">
        <f>ANALYSIS!BA33</f>
        <v>2</v>
      </c>
      <c r="AD10" s="268">
        <f>ANALYSIS!BB33</f>
        <v>2</v>
      </c>
      <c r="AE10" s="268">
        <f>ANALYSIS!BC33</f>
        <v>0</v>
      </c>
      <c r="AF10" s="269">
        <f>SUM(X10:AE10)</f>
        <v>13</v>
      </c>
      <c r="AG10" s="268">
        <f>ANALYSIS!BD33</f>
        <v>1</v>
      </c>
      <c r="AH10" s="268">
        <f>ANALYSIS!BE33</f>
        <v>11</v>
      </c>
      <c r="AI10" s="268">
        <f>ANALYSIS!BF33</f>
        <v>5</v>
      </c>
      <c r="AJ10" s="268">
        <f>ANALYSIS!BG33</f>
        <v>0</v>
      </c>
      <c r="AK10" s="268">
        <f>ANALYSIS!BH33</f>
        <v>1</v>
      </c>
      <c r="AL10" s="268">
        <f>ANALYSIS!BI33</f>
        <v>3</v>
      </c>
      <c r="AM10" s="268">
        <f>ANALYSIS!BJ33</f>
        <v>1</v>
      </c>
      <c r="AN10" s="268">
        <f>ANALYSIS!BK33</f>
        <v>0</v>
      </c>
      <c r="AO10" s="282">
        <f>SUM(AG10:AN10)</f>
        <v>22</v>
      </c>
      <c r="AP10" s="268">
        <f>AO10+AF10</f>
        <v>35</v>
      </c>
      <c r="AQ10" s="268">
        <f>IF(ISNUMBER(W10),AP10/W10*100,"")</f>
        <v>70</v>
      </c>
      <c r="AS10" s="294"/>
      <c r="AT10" s="249" t="s">
        <v>1487</v>
      </c>
      <c r="AU10" s="250"/>
      <c r="AV10" s="250"/>
      <c r="AW10" s="250"/>
      <c r="AX10" s="250"/>
      <c r="AY10" s="250"/>
      <c r="AZ10" s="250"/>
      <c r="BA10" s="250"/>
      <c r="BB10" s="250"/>
      <c r="BC10" s="250"/>
      <c r="BD10" s="250"/>
      <c r="BE10" s="250"/>
      <c r="BF10" s="250"/>
      <c r="BG10" s="250"/>
      <c r="BH10" s="250"/>
      <c r="BI10" s="250"/>
      <c r="BJ10" s="250"/>
      <c r="BK10" s="250"/>
      <c r="BL10" s="250"/>
      <c r="BM10" s="250"/>
      <c r="BN10" s="250"/>
      <c r="BO10" s="250"/>
      <c r="BP10" s="250"/>
      <c r="BQ10" s="250"/>
      <c r="BR10" s="250"/>
      <c r="BS10" s="250"/>
      <c r="BT10" s="250"/>
      <c r="BU10" s="250"/>
      <c r="BV10" s="250"/>
      <c r="BW10" s="250"/>
      <c r="BX10" s="250"/>
      <c r="BY10" s="250"/>
      <c r="BZ10" s="250"/>
      <c r="CA10" s="250"/>
      <c r="CB10" s="250"/>
      <c r="CC10" s="250"/>
      <c r="CD10" s="250"/>
      <c r="CE10" s="250"/>
      <c r="CF10" s="250"/>
      <c r="CG10" s="250"/>
      <c r="CH10" s="250"/>
      <c r="CI10" s="250"/>
      <c r="CJ10" s="250"/>
      <c r="CK10" s="250"/>
      <c r="CL10" s="250"/>
      <c r="CM10" s="295"/>
    </row>
    <row r="11" spans="1:92" ht="13.5" thickBot="1">
      <c r="A11" s="200"/>
      <c r="B11" s="6"/>
      <c r="C11" s="6"/>
      <c r="D11" s="200"/>
      <c r="E11" s="200"/>
      <c r="F11" s="200"/>
      <c r="G11" s="200"/>
      <c r="H11" s="200"/>
      <c r="I11" s="200"/>
      <c r="J11" s="200"/>
      <c r="K11" s="200"/>
      <c r="L11" s="200"/>
      <c r="M11" s="200"/>
      <c r="N11" s="200"/>
      <c r="O11" s="200"/>
      <c r="P11" s="200"/>
      <c r="Q11" s="200"/>
      <c r="R11" s="200"/>
      <c r="S11" s="200"/>
      <c r="T11" s="200"/>
      <c r="U11" s="200"/>
      <c r="V11" s="200"/>
      <c r="W11" s="200"/>
      <c r="X11" s="200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930" t="s">
        <v>1485</v>
      </c>
      <c r="AQ11" s="93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  <c r="CI11" s="200"/>
      <c r="CJ11" s="200"/>
      <c r="CK11" s="200"/>
      <c r="CL11" s="200"/>
      <c r="CM11" s="200"/>
      <c r="CN11" s="200"/>
    </row>
    <row r="12" spans="1:92" s="200" customFormat="1" ht="18.75" thickBot="1">
      <c r="A12" s="956" t="s">
        <v>1488</v>
      </c>
      <c r="B12" s="956"/>
      <c r="C12" s="956"/>
      <c r="D12" s="956"/>
      <c r="E12" s="956"/>
      <c r="F12" s="956"/>
      <c r="G12" s="956"/>
      <c r="H12" s="956"/>
      <c r="I12" s="956"/>
      <c r="J12" s="956"/>
      <c r="K12" s="956"/>
      <c r="L12" s="956"/>
      <c r="M12" s="956"/>
      <c r="N12" s="956"/>
      <c r="O12" s="956"/>
      <c r="P12" s="956"/>
      <c r="Q12" s="956"/>
      <c r="R12" s="956"/>
      <c r="S12" s="956"/>
      <c r="T12" s="956"/>
      <c r="U12" s="956"/>
      <c r="V12" s="956"/>
      <c r="W12" s="956"/>
      <c r="X12" s="956"/>
      <c r="Y12" s="978" t="str">
        <f>HOME!$G$4</f>
        <v>HYDERABAD</v>
      </c>
      <c r="Z12" s="978"/>
      <c r="AA12" s="978"/>
      <c r="AB12" s="978"/>
      <c r="AC12" s="978"/>
      <c r="AD12" s="978"/>
      <c r="AE12" s="978"/>
      <c r="AF12" s="978"/>
      <c r="AG12" s="978"/>
      <c r="AH12" s="978"/>
      <c r="AI12" s="978"/>
      <c r="AJ12" s="978"/>
      <c r="AK12" s="978"/>
      <c r="AL12" s="978"/>
      <c r="AM12" s="978"/>
      <c r="AN12" s="978"/>
      <c r="AO12" s="978"/>
      <c r="AP12" s="978"/>
      <c r="AQ12" s="978"/>
      <c r="AS12" s="53"/>
      <c r="AT12" s="251"/>
      <c r="AU12" s="53"/>
      <c r="AV12" s="53"/>
      <c r="AW12" s="53"/>
      <c r="AX12" s="53"/>
      <c r="AY12" s="53"/>
      <c r="AZ12" s="53"/>
      <c r="BA12" s="53"/>
      <c r="BB12" s="980" t="s">
        <v>1504</v>
      </c>
      <c r="BC12" s="981"/>
      <c r="BE12" s="53"/>
      <c r="BF12" s="251"/>
      <c r="BG12" s="53"/>
      <c r="BH12" s="53"/>
      <c r="BI12" s="53"/>
      <c r="BJ12" s="253"/>
      <c r="BK12" s="53"/>
      <c r="BL12" s="53"/>
      <c r="BM12" s="253"/>
      <c r="BN12" s="53"/>
      <c r="BO12" s="53"/>
      <c r="BP12" s="253"/>
      <c r="BQ12" s="53"/>
      <c r="BR12" s="53"/>
      <c r="BS12" s="253"/>
      <c r="BT12" s="53"/>
      <c r="BU12" s="53"/>
      <c r="BV12" s="253"/>
      <c r="BW12" s="982" t="s">
        <v>1517</v>
      </c>
      <c r="BX12" s="983"/>
      <c r="BY12" s="984"/>
    </row>
    <row r="13" spans="1:92" s="200" customFormat="1" ht="15.75">
      <c r="A13" s="957" t="s">
        <v>1489</v>
      </c>
      <c r="B13" s="957"/>
      <c r="C13" s="957"/>
      <c r="D13" s="957"/>
      <c r="E13" s="957"/>
      <c r="F13" s="957"/>
      <c r="G13" s="957"/>
      <c r="H13" s="957"/>
      <c r="I13" s="957"/>
      <c r="J13" s="957"/>
      <c r="K13" s="957"/>
      <c r="L13" s="957"/>
      <c r="M13" s="957"/>
      <c r="N13" s="957"/>
      <c r="O13" s="957"/>
      <c r="P13" s="957"/>
      <c r="Q13" s="957"/>
      <c r="R13" s="957"/>
      <c r="S13" s="957"/>
      <c r="T13" s="957"/>
      <c r="U13" s="957"/>
      <c r="V13" s="957"/>
      <c r="W13" s="957"/>
      <c r="X13" s="957"/>
      <c r="Y13" s="958" t="str">
        <f>HOME!$G$9</f>
        <v>VIII B</v>
      </c>
      <c r="Z13" s="958"/>
      <c r="AA13" s="979" t="str">
        <f>HOME!$G$8</f>
        <v>2016-17</v>
      </c>
      <c r="AB13" s="979"/>
      <c r="AC13" s="979"/>
      <c r="AD13" s="979"/>
      <c r="AE13" s="979"/>
      <c r="AF13" s="979"/>
      <c r="AG13" s="979"/>
      <c r="AH13" s="979"/>
      <c r="AI13" s="979"/>
      <c r="AJ13" s="979"/>
      <c r="AK13" s="979"/>
      <c r="AL13" s="979"/>
      <c r="AM13" s="979"/>
      <c r="AN13" s="979"/>
      <c r="AO13" s="979"/>
      <c r="AP13" s="979"/>
      <c r="AQ13" s="979"/>
      <c r="AS13" s="997" t="s">
        <v>1471</v>
      </c>
      <c r="AT13" s="997"/>
      <c r="AU13" s="997"/>
      <c r="AV13" s="997"/>
      <c r="AW13" s="997"/>
      <c r="AX13" s="997"/>
      <c r="AY13" s="997"/>
      <c r="AZ13" s="997"/>
      <c r="BA13" s="997"/>
      <c r="BB13" s="997"/>
      <c r="BC13" s="997"/>
      <c r="BE13" s="997" t="s">
        <v>1471</v>
      </c>
      <c r="BF13" s="997"/>
      <c r="BG13" s="997"/>
      <c r="BH13" s="997"/>
      <c r="BI13" s="997"/>
      <c r="BJ13" s="997"/>
      <c r="BK13" s="997"/>
      <c r="BL13" s="997"/>
      <c r="BM13" s="997"/>
      <c r="BN13" s="997"/>
      <c r="BO13" s="997"/>
      <c r="BP13" s="997"/>
      <c r="BQ13" s="997"/>
      <c r="BR13" s="997"/>
      <c r="BS13" s="997"/>
      <c r="BT13" s="997"/>
      <c r="BU13" s="997"/>
      <c r="BV13" s="997"/>
      <c r="BW13" s="997"/>
      <c r="BX13" s="997"/>
      <c r="BY13" s="997"/>
    </row>
    <row r="14" spans="1:92" s="200" customFormat="1" ht="24" thickBot="1">
      <c r="A14" s="931" t="s">
        <v>1461</v>
      </c>
      <c r="B14" s="932"/>
      <c r="C14" s="932"/>
      <c r="D14" s="932"/>
      <c r="E14" s="932"/>
      <c r="F14" s="932"/>
      <c r="G14" s="932"/>
      <c r="H14" s="932"/>
      <c r="I14" s="932"/>
      <c r="J14" s="932"/>
      <c r="K14" s="932"/>
      <c r="L14" s="932"/>
      <c r="M14" s="932"/>
      <c r="N14" s="932"/>
      <c r="O14" s="932"/>
      <c r="P14" s="932"/>
      <c r="Q14" s="932"/>
      <c r="R14" s="932"/>
      <c r="S14" s="932"/>
      <c r="T14" s="932"/>
      <c r="U14" s="932"/>
      <c r="V14" s="932"/>
      <c r="W14" s="932"/>
      <c r="X14" s="932"/>
      <c r="Y14" s="932"/>
      <c r="Z14" s="932"/>
      <c r="AA14" s="932"/>
      <c r="AB14" s="932"/>
      <c r="AC14" s="932"/>
      <c r="AD14" s="932"/>
      <c r="AE14" s="932"/>
      <c r="AF14" s="932"/>
      <c r="AG14" s="932"/>
      <c r="AH14" s="932"/>
      <c r="AI14" s="932"/>
      <c r="AJ14" s="932"/>
      <c r="AK14" s="932"/>
      <c r="AL14" s="932"/>
      <c r="AM14" s="932"/>
      <c r="AN14" s="932"/>
      <c r="AO14" s="932"/>
      <c r="AP14" s="932"/>
      <c r="AQ14" s="932"/>
      <c r="AS14" s="270"/>
      <c r="AT14" s="270"/>
      <c r="AU14" s="270"/>
      <c r="AV14" s="270"/>
      <c r="AW14" s="270"/>
      <c r="AX14" s="270"/>
      <c r="AY14" s="270"/>
      <c r="AZ14" s="270"/>
      <c r="BA14" s="270"/>
      <c r="BB14" s="270"/>
      <c r="BC14" s="270"/>
      <c r="BE14" s="270"/>
      <c r="BF14" s="270"/>
      <c r="BG14" s="270"/>
      <c r="BH14" s="270"/>
      <c r="BI14" s="270"/>
      <c r="BJ14" s="270"/>
      <c r="BK14" s="270"/>
      <c r="BL14" s="270"/>
      <c r="BM14" s="270"/>
      <c r="BN14" s="270"/>
      <c r="BO14" s="270"/>
      <c r="BP14" s="270"/>
      <c r="BQ14" s="270"/>
      <c r="BR14" s="270"/>
      <c r="BS14" s="270"/>
      <c r="BT14" s="270"/>
      <c r="BU14" s="270"/>
      <c r="BV14" s="270"/>
      <c r="BW14" s="270"/>
      <c r="BX14" s="270"/>
      <c r="BY14" s="270"/>
    </row>
    <row r="15" spans="1:92" s="200" customFormat="1" ht="16.5" thickBot="1">
      <c r="A15" s="919" t="s">
        <v>1462</v>
      </c>
      <c r="B15" s="920" t="s">
        <v>1463</v>
      </c>
      <c r="C15" s="920" t="s">
        <v>1486</v>
      </c>
      <c r="D15" s="923" t="s">
        <v>1464</v>
      </c>
      <c r="E15" s="924" t="s">
        <v>1465</v>
      </c>
      <c r="F15" s="924"/>
      <c r="G15" s="924"/>
      <c r="H15" s="924"/>
      <c r="I15" s="924"/>
      <c r="J15" s="924"/>
      <c r="K15" s="924"/>
      <c r="L15" s="924"/>
      <c r="M15" s="924"/>
      <c r="N15" s="924"/>
      <c r="O15" s="924"/>
      <c r="P15" s="924"/>
      <c r="Q15" s="924"/>
      <c r="R15" s="924"/>
      <c r="S15" s="924"/>
      <c r="T15" s="924"/>
      <c r="U15" s="924"/>
      <c r="V15" s="924"/>
      <c r="W15" s="924"/>
      <c r="X15" s="924"/>
      <c r="Y15" s="924"/>
      <c r="Z15" s="924"/>
      <c r="AA15" s="924"/>
      <c r="AB15" s="924"/>
      <c r="AC15" s="924"/>
      <c r="AD15" s="924"/>
      <c r="AE15" s="924"/>
      <c r="AF15" s="924"/>
      <c r="AG15" s="924"/>
      <c r="AH15" s="924"/>
      <c r="AI15" s="924"/>
      <c r="AJ15" s="924"/>
      <c r="AK15" s="924"/>
      <c r="AL15" s="924"/>
      <c r="AM15" s="924"/>
      <c r="AN15" s="924"/>
      <c r="AO15" s="924"/>
      <c r="AP15" s="924"/>
      <c r="AQ15" s="924"/>
      <c r="AS15" s="998" t="s">
        <v>1505</v>
      </c>
      <c r="AT15" s="998"/>
      <c r="AU15" s="998"/>
      <c r="AV15" s="998"/>
      <c r="AW15" s="998"/>
      <c r="AX15" s="998"/>
      <c r="AY15" s="998"/>
      <c r="AZ15" s="998"/>
      <c r="BA15" s="998"/>
      <c r="BB15" s="998"/>
      <c r="BC15" s="998"/>
      <c r="BE15" s="998" t="s">
        <v>1505</v>
      </c>
      <c r="BF15" s="998"/>
      <c r="BG15" s="998"/>
      <c r="BH15" s="998"/>
      <c r="BI15" s="998"/>
      <c r="BJ15" s="998"/>
      <c r="BK15" s="998"/>
      <c r="BL15" s="998"/>
      <c r="BM15" s="998"/>
      <c r="BN15" s="998"/>
      <c r="BO15" s="998"/>
      <c r="BP15" s="998"/>
      <c r="BQ15" s="998"/>
      <c r="BR15" s="998"/>
      <c r="BS15" s="998"/>
      <c r="BT15" s="998"/>
      <c r="BU15" s="998"/>
      <c r="BV15" s="998"/>
      <c r="BW15" s="998"/>
      <c r="BX15" s="998"/>
      <c r="BY15" s="998"/>
    </row>
    <row r="16" spans="1:92" s="200" customFormat="1" ht="24" thickBot="1">
      <c r="A16" s="919"/>
      <c r="B16" s="921"/>
      <c r="C16" s="921"/>
      <c r="D16" s="923"/>
      <c r="E16" s="975" t="s">
        <v>1466</v>
      </c>
      <c r="F16" s="976"/>
      <c r="G16" s="976"/>
      <c r="H16" s="976"/>
      <c r="I16" s="976"/>
      <c r="J16" s="976"/>
      <c r="K16" s="976"/>
      <c r="L16" s="976"/>
      <c r="M16" s="976"/>
      <c r="N16" s="976"/>
      <c r="O16" s="976"/>
      <c r="P16" s="976"/>
      <c r="Q16" s="976"/>
      <c r="R16" s="976"/>
      <c r="S16" s="976"/>
      <c r="T16" s="976"/>
      <c r="U16" s="976"/>
      <c r="V16" s="977"/>
      <c r="W16" s="925" t="s">
        <v>1467</v>
      </c>
      <c r="X16" s="975" t="s">
        <v>1468</v>
      </c>
      <c r="Y16" s="976"/>
      <c r="Z16" s="976"/>
      <c r="AA16" s="976"/>
      <c r="AB16" s="976"/>
      <c r="AC16" s="976"/>
      <c r="AD16" s="976"/>
      <c r="AE16" s="976"/>
      <c r="AF16" s="976"/>
      <c r="AG16" s="976"/>
      <c r="AH16" s="976"/>
      <c r="AI16" s="976"/>
      <c r="AJ16" s="976"/>
      <c r="AK16" s="976"/>
      <c r="AL16" s="976"/>
      <c r="AM16" s="976"/>
      <c r="AN16" s="976"/>
      <c r="AO16" s="977"/>
      <c r="AP16" s="927" t="s">
        <v>1469</v>
      </c>
      <c r="AQ16" s="927" t="s">
        <v>944</v>
      </c>
      <c r="AS16" s="53"/>
      <c r="AT16" s="251"/>
      <c r="AU16" s="252"/>
      <c r="AV16" s="252"/>
      <c r="AW16" s="252"/>
      <c r="AX16" s="252"/>
      <c r="AY16" s="252"/>
      <c r="AZ16" s="252"/>
      <c r="BA16" s="252"/>
      <c r="BB16" s="252"/>
      <c r="BC16" s="252"/>
      <c r="BE16" s="271"/>
      <c r="BF16" s="271"/>
      <c r="BG16" s="271"/>
      <c r="BH16" s="271"/>
      <c r="BI16" s="271"/>
      <c r="BJ16" s="271"/>
      <c r="BK16" s="271"/>
      <c r="BL16" s="271"/>
      <c r="BM16" s="271"/>
      <c r="BN16" s="271"/>
      <c r="BO16" s="271"/>
      <c r="BP16" s="271"/>
      <c r="BQ16" s="271"/>
      <c r="BR16" s="271"/>
      <c r="BS16" s="271"/>
      <c r="BT16" s="271"/>
      <c r="BU16" s="271"/>
      <c r="BV16" s="271"/>
      <c r="BW16" s="271"/>
      <c r="BX16" s="271"/>
      <c r="BY16" s="271"/>
    </row>
    <row r="17" spans="1:92" s="200" customFormat="1" ht="16.5" thickBot="1">
      <c r="A17" s="919"/>
      <c r="B17" s="921"/>
      <c r="C17" s="921"/>
      <c r="D17" s="923"/>
      <c r="E17" s="929" t="s">
        <v>910</v>
      </c>
      <c r="F17" s="929"/>
      <c r="G17" s="929"/>
      <c r="H17" s="929"/>
      <c r="I17" s="929"/>
      <c r="J17" s="929"/>
      <c r="K17" s="929"/>
      <c r="L17" s="929"/>
      <c r="M17" s="917" t="s">
        <v>77</v>
      </c>
      <c r="N17" s="934" t="s">
        <v>873</v>
      </c>
      <c r="O17" s="934"/>
      <c r="P17" s="934"/>
      <c r="Q17" s="934"/>
      <c r="R17" s="934"/>
      <c r="S17" s="934"/>
      <c r="T17" s="934"/>
      <c r="U17" s="934"/>
      <c r="V17" s="935" t="s">
        <v>77</v>
      </c>
      <c r="W17" s="926"/>
      <c r="X17" s="929" t="s">
        <v>910</v>
      </c>
      <c r="Y17" s="929"/>
      <c r="Z17" s="929"/>
      <c r="AA17" s="929"/>
      <c r="AB17" s="929"/>
      <c r="AC17" s="929"/>
      <c r="AD17" s="929"/>
      <c r="AE17" s="929"/>
      <c r="AF17" s="917" t="s">
        <v>77</v>
      </c>
      <c r="AG17" s="934" t="s">
        <v>873</v>
      </c>
      <c r="AH17" s="934"/>
      <c r="AI17" s="934"/>
      <c r="AJ17" s="934"/>
      <c r="AK17" s="934"/>
      <c r="AL17" s="934"/>
      <c r="AM17" s="934"/>
      <c r="AN17" s="934"/>
      <c r="AO17" s="935" t="s">
        <v>77</v>
      </c>
      <c r="AP17" s="928"/>
      <c r="AQ17" s="928"/>
      <c r="AS17" s="999" t="s">
        <v>1506</v>
      </c>
      <c r="AT17" s="999"/>
      <c r="AU17" s="999"/>
      <c r="AV17" s="999"/>
      <c r="AW17" s="999"/>
      <c r="AX17" s="999"/>
      <c r="AY17" s="999"/>
      <c r="AZ17" s="999"/>
      <c r="BA17" s="999"/>
      <c r="BB17" s="999"/>
      <c r="BC17" s="999"/>
      <c r="BE17" s="997" t="s">
        <v>1518</v>
      </c>
      <c r="BF17" s="997"/>
      <c r="BG17" s="997"/>
      <c r="BH17" s="997"/>
      <c r="BI17" s="997"/>
      <c r="BJ17" s="997"/>
      <c r="BK17" s="997"/>
      <c r="BL17" s="997"/>
      <c r="BM17" s="997"/>
      <c r="BN17" s="997"/>
      <c r="BO17" s="997"/>
      <c r="BP17" s="997"/>
      <c r="BQ17" s="997"/>
      <c r="BR17" s="997"/>
      <c r="BS17" s="997"/>
      <c r="BT17" s="997"/>
      <c r="BU17" s="997"/>
      <c r="BV17" s="997"/>
      <c r="BW17" s="997"/>
      <c r="BX17" s="997"/>
      <c r="BY17" s="997"/>
    </row>
    <row r="18" spans="1:92" s="200" customFormat="1" ht="24" thickBot="1">
      <c r="A18" s="919"/>
      <c r="B18" s="921"/>
      <c r="C18" s="921"/>
      <c r="D18" s="923"/>
      <c r="E18" s="933" t="s">
        <v>914</v>
      </c>
      <c r="F18" s="933"/>
      <c r="G18" s="933"/>
      <c r="H18" s="933"/>
      <c r="I18" s="933" t="s">
        <v>915</v>
      </c>
      <c r="J18" s="933"/>
      <c r="K18" s="933"/>
      <c r="L18" s="933"/>
      <c r="M18" s="917"/>
      <c r="N18" s="933" t="s">
        <v>914</v>
      </c>
      <c r="O18" s="933"/>
      <c r="P18" s="933"/>
      <c r="Q18" s="933"/>
      <c r="R18" s="933" t="s">
        <v>915</v>
      </c>
      <c r="S18" s="933"/>
      <c r="T18" s="933"/>
      <c r="U18" s="933"/>
      <c r="V18" s="935"/>
      <c r="W18" s="926"/>
      <c r="X18" s="933" t="s">
        <v>914</v>
      </c>
      <c r="Y18" s="933"/>
      <c r="Z18" s="933"/>
      <c r="AA18" s="933"/>
      <c r="AB18" s="933" t="s">
        <v>915</v>
      </c>
      <c r="AC18" s="933"/>
      <c r="AD18" s="933"/>
      <c r="AE18" s="933"/>
      <c r="AF18" s="917"/>
      <c r="AG18" s="933" t="s">
        <v>914</v>
      </c>
      <c r="AH18" s="933"/>
      <c r="AI18" s="933"/>
      <c r="AJ18" s="933"/>
      <c r="AK18" s="933" t="s">
        <v>915</v>
      </c>
      <c r="AL18" s="933"/>
      <c r="AM18" s="933"/>
      <c r="AN18" s="933"/>
      <c r="AO18" s="935"/>
      <c r="AP18" s="928"/>
      <c r="AQ18" s="928"/>
      <c r="AS18" s="272"/>
      <c r="AT18" s="272"/>
      <c r="AU18" s="272"/>
      <c r="AV18" s="272"/>
      <c r="AW18" s="272"/>
      <c r="AX18" s="272"/>
      <c r="AY18" s="272"/>
      <c r="AZ18" s="272"/>
      <c r="BA18" s="272"/>
      <c r="BB18" s="272"/>
      <c r="BC18" s="272"/>
      <c r="BE18" s="53"/>
      <c r="BF18" s="251"/>
      <c r="BG18" s="298"/>
      <c r="BH18" s="298"/>
      <c r="BI18" s="298"/>
      <c r="BJ18" s="298"/>
      <c r="BK18" s="298"/>
      <c r="BL18" s="298"/>
      <c r="BM18" s="298"/>
      <c r="BN18" s="298"/>
      <c r="BO18" s="298"/>
      <c r="BP18" s="298"/>
      <c r="BQ18" s="298"/>
      <c r="BR18" s="298"/>
      <c r="BS18" s="298"/>
      <c r="BT18" s="298"/>
      <c r="BU18" s="298"/>
      <c r="BV18" s="298"/>
      <c r="BW18" s="298"/>
      <c r="BX18" s="298"/>
      <c r="BY18" s="298"/>
    </row>
    <row r="19" spans="1:92" s="200" customFormat="1" ht="13.5" thickBot="1">
      <c r="A19" s="919"/>
      <c r="B19" s="922"/>
      <c r="C19" s="922"/>
      <c r="D19" s="923"/>
      <c r="E19" s="283" t="s">
        <v>1470</v>
      </c>
      <c r="F19" s="283" t="s">
        <v>911</v>
      </c>
      <c r="G19" s="283" t="s">
        <v>912</v>
      </c>
      <c r="H19" s="283" t="s">
        <v>913</v>
      </c>
      <c r="I19" s="283" t="s">
        <v>1470</v>
      </c>
      <c r="J19" s="283" t="s">
        <v>911</v>
      </c>
      <c r="K19" s="283" t="s">
        <v>912</v>
      </c>
      <c r="L19" s="283" t="s">
        <v>913</v>
      </c>
      <c r="M19" s="917"/>
      <c r="N19" s="283" t="s">
        <v>1470</v>
      </c>
      <c r="O19" s="283" t="s">
        <v>911</v>
      </c>
      <c r="P19" s="283" t="s">
        <v>912</v>
      </c>
      <c r="Q19" s="283" t="s">
        <v>913</v>
      </c>
      <c r="R19" s="283" t="s">
        <v>1470</v>
      </c>
      <c r="S19" s="283" t="s">
        <v>911</v>
      </c>
      <c r="T19" s="283" t="s">
        <v>912</v>
      </c>
      <c r="U19" s="283" t="s">
        <v>913</v>
      </c>
      <c r="V19" s="935"/>
      <c r="W19" s="926"/>
      <c r="X19" s="283" t="s">
        <v>1470</v>
      </c>
      <c r="Y19" s="283" t="s">
        <v>911</v>
      </c>
      <c r="Z19" s="283" t="s">
        <v>912</v>
      </c>
      <c r="AA19" s="283" t="s">
        <v>913</v>
      </c>
      <c r="AB19" s="283" t="s">
        <v>1470</v>
      </c>
      <c r="AC19" s="283" t="s">
        <v>911</v>
      </c>
      <c r="AD19" s="283" t="s">
        <v>912</v>
      </c>
      <c r="AE19" s="283" t="s">
        <v>913</v>
      </c>
      <c r="AF19" s="917"/>
      <c r="AG19" s="283" t="s">
        <v>1470</v>
      </c>
      <c r="AH19" s="283" t="s">
        <v>911</v>
      </c>
      <c r="AI19" s="283" t="s">
        <v>912</v>
      </c>
      <c r="AJ19" s="283" t="s">
        <v>913</v>
      </c>
      <c r="AK19" s="283" t="s">
        <v>1470</v>
      </c>
      <c r="AL19" s="283" t="s">
        <v>911</v>
      </c>
      <c r="AM19" s="283" t="s">
        <v>912</v>
      </c>
      <c r="AN19" s="283" t="s">
        <v>913</v>
      </c>
      <c r="AO19" s="935"/>
      <c r="AP19" s="928"/>
      <c r="AQ19" s="928"/>
      <c r="AS19" s="999" t="s">
        <v>1507</v>
      </c>
      <c r="AT19" s="999"/>
      <c r="AU19" s="999"/>
      <c r="AV19" s="999"/>
      <c r="AW19" s="999"/>
      <c r="AX19" s="999"/>
      <c r="AY19" s="999"/>
      <c r="AZ19" s="999"/>
      <c r="BA19" s="999"/>
      <c r="BB19" s="999"/>
      <c r="BC19" s="999"/>
      <c r="BE19" s="960" t="s">
        <v>1519</v>
      </c>
      <c r="BF19" s="961" t="s">
        <v>1463</v>
      </c>
      <c r="BG19" s="964" t="s">
        <v>1474</v>
      </c>
      <c r="BH19" s="965" t="s">
        <v>1</v>
      </c>
      <c r="BI19" s="965"/>
      <c r="BJ19" s="965"/>
      <c r="BK19" s="965" t="s">
        <v>2</v>
      </c>
      <c r="BL19" s="965"/>
      <c r="BM19" s="965"/>
      <c r="BN19" s="965" t="s">
        <v>3</v>
      </c>
      <c r="BO19" s="965"/>
      <c r="BP19" s="965"/>
      <c r="BQ19" s="965" t="s">
        <v>4</v>
      </c>
      <c r="BR19" s="965"/>
      <c r="BS19" s="965"/>
      <c r="BT19" s="965" t="s">
        <v>1520</v>
      </c>
      <c r="BU19" s="965"/>
      <c r="BV19" s="965"/>
      <c r="BW19" s="965" t="s">
        <v>1521</v>
      </c>
      <c r="BX19" s="965"/>
      <c r="BY19" s="965"/>
    </row>
    <row r="20" spans="1:92" s="200" customFormat="1" ht="60.75" thickBot="1">
      <c r="A20" s="258">
        <v>1</v>
      </c>
      <c r="B20" s="258">
        <v>2</v>
      </c>
      <c r="C20" s="258">
        <v>3</v>
      </c>
      <c r="D20" s="258">
        <v>4</v>
      </c>
      <c r="E20" s="258">
        <v>5</v>
      </c>
      <c r="F20" s="258">
        <v>6</v>
      </c>
      <c r="G20" s="258">
        <v>7</v>
      </c>
      <c r="H20" s="258">
        <v>8</v>
      </c>
      <c r="I20" s="258">
        <v>9</v>
      </c>
      <c r="J20" s="258">
        <v>10</v>
      </c>
      <c r="K20" s="258">
        <v>11</v>
      </c>
      <c r="L20" s="259">
        <v>12</v>
      </c>
      <c r="M20" s="918"/>
      <c r="N20" s="259">
        <v>13</v>
      </c>
      <c r="O20" s="259">
        <v>14</v>
      </c>
      <c r="P20" s="259">
        <v>15</v>
      </c>
      <c r="Q20" s="259">
        <v>16</v>
      </c>
      <c r="R20" s="259">
        <v>17</v>
      </c>
      <c r="S20" s="259">
        <v>18</v>
      </c>
      <c r="T20" s="259">
        <v>19</v>
      </c>
      <c r="U20" s="259">
        <v>20</v>
      </c>
      <c r="V20" s="936"/>
      <c r="W20" s="258">
        <v>21</v>
      </c>
      <c r="X20" s="259">
        <v>22</v>
      </c>
      <c r="Y20" s="259">
        <v>23</v>
      </c>
      <c r="Z20" s="259">
        <v>24</v>
      </c>
      <c r="AA20" s="259">
        <v>25</v>
      </c>
      <c r="AB20" s="259">
        <v>26</v>
      </c>
      <c r="AC20" s="259">
        <v>27</v>
      </c>
      <c r="AD20" s="259">
        <v>28</v>
      </c>
      <c r="AE20" s="259">
        <v>29</v>
      </c>
      <c r="AF20" s="918"/>
      <c r="AG20" s="284">
        <v>30</v>
      </c>
      <c r="AH20" s="284">
        <v>31</v>
      </c>
      <c r="AI20" s="284">
        <v>32</v>
      </c>
      <c r="AJ20" s="284">
        <v>33</v>
      </c>
      <c r="AK20" s="284">
        <v>34</v>
      </c>
      <c r="AL20" s="284">
        <v>35</v>
      </c>
      <c r="AM20" s="284">
        <v>36</v>
      </c>
      <c r="AN20" s="284">
        <v>37</v>
      </c>
      <c r="AO20" s="936"/>
      <c r="AP20" s="258">
        <v>38</v>
      </c>
      <c r="AQ20" s="258">
        <v>39</v>
      </c>
      <c r="AS20" s="53"/>
      <c r="AT20" s="251"/>
      <c r="AU20" s="53"/>
      <c r="AV20" s="53"/>
      <c r="AW20" s="53"/>
      <c r="AX20" s="53"/>
      <c r="AY20" s="53"/>
      <c r="AZ20" s="53"/>
      <c r="BA20" s="53"/>
      <c r="BB20" s="53"/>
      <c r="BC20" s="253"/>
      <c r="BE20" s="960"/>
      <c r="BF20" s="963"/>
      <c r="BG20" s="964"/>
      <c r="BH20" s="275" t="s">
        <v>1522</v>
      </c>
      <c r="BI20" s="275" t="s">
        <v>1523</v>
      </c>
      <c r="BJ20" s="299" t="s">
        <v>1524</v>
      </c>
      <c r="BK20" s="275" t="s">
        <v>1522</v>
      </c>
      <c r="BL20" s="275" t="s">
        <v>1523</v>
      </c>
      <c r="BM20" s="299" t="s">
        <v>1524</v>
      </c>
      <c r="BN20" s="275" t="s">
        <v>1522</v>
      </c>
      <c r="BO20" s="275" t="s">
        <v>1523</v>
      </c>
      <c r="BP20" s="299" t="s">
        <v>1524</v>
      </c>
      <c r="BQ20" s="275" t="s">
        <v>1522</v>
      </c>
      <c r="BR20" s="275" t="s">
        <v>1523</v>
      </c>
      <c r="BS20" s="299" t="s">
        <v>1524</v>
      </c>
      <c r="BT20" s="275" t="s">
        <v>1522</v>
      </c>
      <c r="BU20" s="275" t="s">
        <v>1523</v>
      </c>
      <c r="BV20" s="299" t="s">
        <v>1524</v>
      </c>
      <c r="BW20" s="275" t="s">
        <v>1522</v>
      </c>
      <c r="BX20" s="275" t="s">
        <v>1523</v>
      </c>
      <c r="BY20" s="299" t="s">
        <v>1524</v>
      </c>
    </row>
    <row r="21" spans="1:92" s="200" customFormat="1" ht="120.75" thickBot="1">
      <c r="A21" s="950">
        <v>1</v>
      </c>
      <c r="B21" s="953" t="s">
        <v>1487</v>
      </c>
      <c r="C21" s="260" t="str">
        <f>HOME!B15</f>
        <v>ENGLISH</v>
      </c>
      <c r="D21" s="261" t="str">
        <f>HOME!$G$6</f>
        <v>MANDYA</v>
      </c>
      <c r="E21" s="255">
        <f>ANALYSIS!AV8</f>
        <v>3</v>
      </c>
      <c r="F21" s="255">
        <f>ANALYSIS!AW8</f>
        <v>3</v>
      </c>
      <c r="G21" s="255">
        <f>ANALYSIS!AX8</f>
        <v>4</v>
      </c>
      <c r="H21" s="255">
        <f>ANALYSIS!AY8</f>
        <v>0</v>
      </c>
      <c r="I21" s="255">
        <f>ANALYSIS!AZ8</f>
        <v>0</v>
      </c>
      <c r="J21" s="255">
        <f>ANALYSIS!BA8</f>
        <v>3</v>
      </c>
      <c r="K21" s="255">
        <f>ANALYSIS!BB8</f>
        <v>2</v>
      </c>
      <c r="L21" s="255">
        <f>ANALYSIS!BC8</f>
        <v>0</v>
      </c>
      <c r="M21" s="262">
        <f>SUM(E21:L21)</f>
        <v>15</v>
      </c>
      <c r="N21" s="255">
        <f>ANALYSIS!BD8</f>
        <v>4</v>
      </c>
      <c r="O21" s="255">
        <f>ANALYSIS!BE8</f>
        <v>13</v>
      </c>
      <c r="P21" s="255">
        <f>ANALYSIS!BF8</f>
        <v>9</v>
      </c>
      <c r="Q21" s="255">
        <f>ANALYSIS!BG8</f>
        <v>0</v>
      </c>
      <c r="R21" s="255">
        <f>ANALYSIS!BH8</f>
        <v>3</v>
      </c>
      <c r="S21" s="255">
        <f>ANALYSIS!BI8</f>
        <v>4</v>
      </c>
      <c r="T21" s="255">
        <f>ANALYSIS!BJ8</f>
        <v>2</v>
      </c>
      <c r="U21" s="255">
        <f>ANALYSIS!BK8</f>
        <v>0</v>
      </c>
      <c r="V21" s="265">
        <f>SUM(N21:U21)</f>
        <v>35</v>
      </c>
      <c r="W21" s="255">
        <f>V21+M21</f>
        <v>50</v>
      </c>
      <c r="X21" s="255">
        <f>ANALYSIS!AV9</f>
        <v>3</v>
      </c>
      <c r="Y21" s="255">
        <f>ANALYSIS!AW9</f>
        <v>3</v>
      </c>
      <c r="Z21" s="255">
        <f>ANALYSIS!AX9</f>
        <v>3</v>
      </c>
      <c r="AA21" s="255">
        <f>ANALYSIS!AY9</f>
        <v>0</v>
      </c>
      <c r="AB21" s="255">
        <f>ANALYSIS!AZ9</f>
        <v>0</v>
      </c>
      <c r="AC21" s="255">
        <f>ANALYSIS!BA9</f>
        <v>2</v>
      </c>
      <c r="AD21" s="255">
        <f>ANALYSIS!BB9</f>
        <v>2</v>
      </c>
      <c r="AE21" s="255">
        <f>ANALYSIS!BC9</f>
        <v>0</v>
      </c>
      <c r="AF21" s="262">
        <f>SUM(X21:AE21)</f>
        <v>13</v>
      </c>
      <c r="AG21" s="255">
        <f>ANALYSIS!BD9</f>
        <v>1</v>
      </c>
      <c r="AH21" s="255">
        <f>ANALYSIS!BE9</f>
        <v>11</v>
      </c>
      <c r="AI21" s="255">
        <f>ANALYSIS!BF9</f>
        <v>5</v>
      </c>
      <c r="AJ21" s="255">
        <f>ANALYSIS!BG9</f>
        <v>0</v>
      </c>
      <c r="AK21" s="255">
        <f>ANALYSIS!BH9</f>
        <v>1</v>
      </c>
      <c r="AL21" s="255">
        <f>ANALYSIS!BI9</f>
        <v>3</v>
      </c>
      <c r="AM21" s="255">
        <f>ANALYSIS!BJ9</f>
        <v>1</v>
      </c>
      <c r="AN21" s="255">
        <f>ANALYSIS!BK9</f>
        <v>0</v>
      </c>
      <c r="AO21" s="265">
        <f>SUM(AG21:AN21)</f>
        <v>22</v>
      </c>
      <c r="AP21" s="255">
        <f>AO21+AF21</f>
        <v>35</v>
      </c>
      <c r="AQ21" s="266">
        <f>AP21/W21*100</f>
        <v>70</v>
      </c>
      <c r="AS21" s="274" t="s">
        <v>1508</v>
      </c>
      <c r="AT21" s="274" t="s">
        <v>1463</v>
      </c>
      <c r="AU21" s="276" t="s">
        <v>1474</v>
      </c>
      <c r="AV21" s="276" t="s">
        <v>1509</v>
      </c>
      <c r="AW21" s="276" t="s">
        <v>1510</v>
      </c>
      <c r="AX21" s="276" t="s">
        <v>1511</v>
      </c>
      <c r="AY21" s="276" t="s">
        <v>1512</v>
      </c>
      <c r="AZ21" s="276" t="s">
        <v>1513</v>
      </c>
      <c r="BA21" s="276" t="s">
        <v>1514</v>
      </c>
      <c r="BB21" s="276" t="s">
        <v>1515</v>
      </c>
      <c r="BC21" s="276" t="s">
        <v>1516</v>
      </c>
      <c r="BE21" s="274">
        <v>1</v>
      </c>
      <c r="BF21" s="274">
        <v>2</v>
      </c>
      <c r="BG21" s="274">
        <v>3</v>
      </c>
      <c r="BH21" s="274">
        <v>4</v>
      </c>
      <c r="BI21" s="274">
        <v>5</v>
      </c>
      <c r="BJ21" s="274">
        <v>6</v>
      </c>
      <c r="BK21" s="274">
        <v>7</v>
      </c>
      <c r="BL21" s="274">
        <v>8</v>
      </c>
      <c r="BM21" s="274">
        <v>9</v>
      </c>
      <c r="BN21" s="274">
        <v>10</v>
      </c>
      <c r="BO21" s="274">
        <v>11</v>
      </c>
      <c r="BP21" s="274">
        <v>12</v>
      </c>
      <c r="BQ21" s="274">
        <v>13</v>
      </c>
      <c r="BR21" s="274">
        <v>14</v>
      </c>
      <c r="BS21" s="274">
        <v>15</v>
      </c>
      <c r="BT21" s="274">
        <v>16</v>
      </c>
      <c r="BU21" s="274">
        <v>17</v>
      </c>
      <c r="BV21" s="274">
        <v>18</v>
      </c>
      <c r="BW21" s="274">
        <v>19</v>
      </c>
      <c r="BX21" s="274">
        <v>20</v>
      </c>
      <c r="BY21" s="274">
        <v>21</v>
      </c>
    </row>
    <row r="22" spans="1:92" s="200" customFormat="1" ht="13.5" thickBot="1">
      <c r="A22" s="951"/>
      <c r="B22" s="946"/>
      <c r="C22" s="260" t="str">
        <f>HOME!B16</f>
        <v>HINDI</v>
      </c>
      <c r="D22" s="261" t="str">
        <f>HOME!$G$6</f>
        <v>MANDYA</v>
      </c>
      <c r="E22" s="140">
        <f>ANALYSIS!AV12</f>
        <v>3</v>
      </c>
      <c r="F22" s="140">
        <f>ANALYSIS!AW12</f>
        <v>3</v>
      </c>
      <c r="G22" s="140">
        <f>ANALYSIS!AX12</f>
        <v>4</v>
      </c>
      <c r="H22" s="140">
        <f>ANALYSIS!AY12</f>
        <v>0</v>
      </c>
      <c r="I22" s="140">
        <f>ANALYSIS!AZ12</f>
        <v>0</v>
      </c>
      <c r="J22" s="140">
        <f>ANALYSIS!BA12</f>
        <v>3</v>
      </c>
      <c r="K22" s="140">
        <f>ANALYSIS!BB12</f>
        <v>2</v>
      </c>
      <c r="L22" s="140">
        <f>ANALYSIS!BC12</f>
        <v>0</v>
      </c>
      <c r="M22" s="262">
        <f t="shared" ref="M22:M26" si="0">SUM(E22:L22)</f>
        <v>15</v>
      </c>
      <c r="N22" s="140">
        <f>ANALYSIS!BD12</f>
        <v>4</v>
      </c>
      <c r="O22" s="140">
        <f>ANALYSIS!BE12</f>
        <v>13</v>
      </c>
      <c r="P22" s="140">
        <f>ANALYSIS!BF12</f>
        <v>9</v>
      </c>
      <c r="Q22" s="140">
        <f>ANALYSIS!BG12</f>
        <v>0</v>
      </c>
      <c r="R22" s="140">
        <f>ANALYSIS!BH12</f>
        <v>3</v>
      </c>
      <c r="S22" s="140">
        <f>ANALYSIS!BI12</f>
        <v>4</v>
      </c>
      <c r="T22" s="140">
        <f>ANALYSIS!BJ12</f>
        <v>2</v>
      </c>
      <c r="U22" s="140">
        <f>ANALYSIS!BK12</f>
        <v>0</v>
      </c>
      <c r="V22" s="265">
        <f t="shared" ref="V22:V26" si="1">SUM(N22:U22)</f>
        <v>35</v>
      </c>
      <c r="W22" s="255">
        <f t="shared" ref="W22:W26" si="2">V22+M22</f>
        <v>50</v>
      </c>
      <c r="X22" s="255">
        <f>ANALYSIS!AV13</f>
        <v>3</v>
      </c>
      <c r="Y22" s="255">
        <f>ANALYSIS!AW13</f>
        <v>3</v>
      </c>
      <c r="Z22" s="255">
        <f>ANALYSIS!AX13</f>
        <v>3</v>
      </c>
      <c r="AA22" s="255">
        <f>ANALYSIS!AY13</f>
        <v>0</v>
      </c>
      <c r="AB22" s="255">
        <f>ANALYSIS!AZ13</f>
        <v>0</v>
      </c>
      <c r="AC22" s="255">
        <f>ANALYSIS!BA13</f>
        <v>2</v>
      </c>
      <c r="AD22" s="255">
        <f>ANALYSIS!BB13</f>
        <v>2</v>
      </c>
      <c r="AE22" s="255">
        <f>ANALYSIS!BC13</f>
        <v>0</v>
      </c>
      <c r="AF22" s="262">
        <f t="shared" ref="AF22:AF26" si="3">SUM(X22:AE22)</f>
        <v>13</v>
      </c>
      <c r="AG22" s="255">
        <f>ANALYSIS!BD13</f>
        <v>1</v>
      </c>
      <c r="AH22" s="255">
        <f>ANALYSIS!BE13</f>
        <v>11</v>
      </c>
      <c r="AI22" s="255">
        <f>ANALYSIS!BF13</f>
        <v>5</v>
      </c>
      <c r="AJ22" s="255">
        <f>ANALYSIS!BG13</f>
        <v>0</v>
      </c>
      <c r="AK22" s="255">
        <f>ANALYSIS!BH13</f>
        <v>1</v>
      </c>
      <c r="AL22" s="255">
        <f>ANALYSIS!BI13</f>
        <v>3</v>
      </c>
      <c r="AM22" s="255">
        <f>ANALYSIS!BJ13</f>
        <v>1</v>
      </c>
      <c r="AN22" s="255">
        <f>ANALYSIS!BK13</f>
        <v>0</v>
      </c>
      <c r="AO22" s="265">
        <f t="shared" ref="AO22:AO26" si="4">SUM(AG22:AN22)</f>
        <v>22</v>
      </c>
      <c r="AP22" s="255">
        <f t="shared" ref="AP22:AP26" si="5">AO22+AF22</f>
        <v>35</v>
      </c>
      <c r="AQ22" s="266">
        <f t="shared" ref="AQ22:AQ26" si="6">AP22/W22*100</f>
        <v>70</v>
      </c>
      <c r="AS22" s="296">
        <v>1</v>
      </c>
      <c r="AT22" s="296">
        <v>2</v>
      </c>
      <c r="AU22" s="296">
        <v>3</v>
      </c>
      <c r="AV22" s="296">
        <v>4</v>
      </c>
      <c r="AW22" s="296">
        <v>5</v>
      </c>
      <c r="AX22" s="296">
        <v>6</v>
      </c>
      <c r="AY22" s="296">
        <v>7</v>
      </c>
      <c r="AZ22" s="296">
        <v>8</v>
      </c>
      <c r="BA22" s="296">
        <v>9</v>
      </c>
      <c r="BB22" s="296">
        <v>10</v>
      </c>
      <c r="BC22" s="296">
        <v>11</v>
      </c>
      <c r="BE22" s="300"/>
      <c r="BF22" s="297" t="s">
        <v>1487</v>
      </c>
      <c r="BG22" s="301"/>
      <c r="BH22" s="301"/>
      <c r="BI22" s="301"/>
      <c r="BJ22" s="302"/>
      <c r="BK22" s="301"/>
      <c r="BL22" s="301"/>
      <c r="BM22" s="302"/>
      <c r="BN22" s="301"/>
      <c r="BO22" s="301"/>
      <c r="BP22" s="302"/>
      <c r="BQ22" s="301"/>
      <c r="BR22" s="301"/>
      <c r="BS22" s="302"/>
      <c r="BT22" s="301"/>
      <c r="BU22" s="301"/>
      <c r="BV22" s="302"/>
      <c r="BW22" s="301"/>
      <c r="BX22" s="301"/>
      <c r="BY22" s="303"/>
    </row>
    <row r="23" spans="1:92" s="200" customFormat="1" ht="13.5" thickBot="1">
      <c r="A23" s="951"/>
      <c r="B23" s="946"/>
      <c r="C23" s="260" t="str">
        <f>HOME!B17</f>
        <v>TELUGU</v>
      </c>
      <c r="D23" s="261" t="str">
        <f>HOME!$G$6</f>
        <v>MANDYA</v>
      </c>
      <c r="E23" s="140">
        <f>ANALYSIS!AV16</f>
        <v>3</v>
      </c>
      <c r="F23" s="140">
        <f>ANALYSIS!AW16</f>
        <v>3</v>
      </c>
      <c r="G23" s="140">
        <f>ANALYSIS!AX16</f>
        <v>4</v>
      </c>
      <c r="H23" s="140">
        <f>ANALYSIS!AY16</f>
        <v>0</v>
      </c>
      <c r="I23" s="140">
        <f>ANALYSIS!AZ16</f>
        <v>0</v>
      </c>
      <c r="J23" s="140">
        <f>ANALYSIS!BA16</f>
        <v>3</v>
      </c>
      <c r="K23" s="140">
        <f>ANALYSIS!BB16</f>
        <v>2</v>
      </c>
      <c r="L23" s="140">
        <f>ANALYSIS!BC16</f>
        <v>0</v>
      </c>
      <c r="M23" s="262">
        <f t="shared" si="0"/>
        <v>15</v>
      </c>
      <c r="N23" s="140">
        <f>ANALYSIS!BD16</f>
        <v>4</v>
      </c>
      <c r="O23" s="140">
        <f>ANALYSIS!BE16</f>
        <v>13</v>
      </c>
      <c r="P23" s="140">
        <f>ANALYSIS!BF16</f>
        <v>9</v>
      </c>
      <c r="Q23" s="140">
        <f>ANALYSIS!BG16</f>
        <v>0</v>
      </c>
      <c r="R23" s="140">
        <f>ANALYSIS!BH16</f>
        <v>3</v>
      </c>
      <c r="S23" s="140">
        <f>ANALYSIS!BI16</f>
        <v>4</v>
      </c>
      <c r="T23" s="140">
        <f>ANALYSIS!BJ16</f>
        <v>2</v>
      </c>
      <c r="U23" s="140">
        <f>ANALYSIS!BK16</f>
        <v>0</v>
      </c>
      <c r="V23" s="265">
        <f t="shared" si="1"/>
        <v>35</v>
      </c>
      <c r="W23" s="255">
        <f t="shared" si="2"/>
        <v>50</v>
      </c>
      <c r="X23" s="255">
        <f>ANALYSIS!AV17</f>
        <v>3</v>
      </c>
      <c r="Y23" s="255">
        <f>ANALYSIS!AW17</f>
        <v>3</v>
      </c>
      <c r="Z23" s="255">
        <f>ANALYSIS!AX17</f>
        <v>3</v>
      </c>
      <c r="AA23" s="255">
        <f>ANALYSIS!AY17</f>
        <v>0</v>
      </c>
      <c r="AB23" s="255">
        <f>ANALYSIS!AZ17</f>
        <v>0</v>
      </c>
      <c r="AC23" s="255">
        <f>ANALYSIS!BA17</f>
        <v>2</v>
      </c>
      <c r="AD23" s="255">
        <f>ANALYSIS!BB17</f>
        <v>2</v>
      </c>
      <c r="AE23" s="255">
        <f>ANALYSIS!BC17</f>
        <v>0</v>
      </c>
      <c r="AF23" s="262">
        <f t="shared" si="3"/>
        <v>13</v>
      </c>
      <c r="AG23" s="255">
        <f>ANALYSIS!BD17</f>
        <v>1</v>
      </c>
      <c r="AH23" s="255">
        <f>ANALYSIS!BE17</f>
        <v>11</v>
      </c>
      <c r="AI23" s="255">
        <f>ANALYSIS!BF17</f>
        <v>5</v>
      </c>
      <c r="AJ23" s="255">
        <f>ANALYSIS!BG17</f>
        <v>0</v>
      </c>
      <c r="AK23" s="255">
        <f>ANALYSIS!BH17</f>
        <v>1</v>
      </c>
      <c r="AL23" s="255">
        <f>ANALYSIS!BI17</f>
        <v>3</v>
      </c>
      <c r="AM23" s="255">
        <f>ANALYSIS!BJ17</f>
        <v>1</v>
      </c>
      <c r="AN23" s="255">
        <f>ANALYSIS!BK17</f>
        <v>0</v>
      </c>
      <c r="AO23" s="265">
        <f t="shared" si="4"/>
        <v>22</v>
      </c>
      <c r="AP23" s="255">
        <f t="shared" si="5"/>
        <v>35</v>
      </c>
      <c r="AQ23" s="266">
        <f t="shared" si="6"/>
        <v>70</v>
      </c>
      <c r="AS23" s="254"/>
      <c r="AT23" s="297" t="s">
        <v>1487</v>
      </c>
      <c r="AU23" s="256"/>
      <c r="AV23" s="256"/>
      <c r="AW23" s="256"/>
      <c r="AX23" s="256"/>
      <c r="AY23" s="256"/>
      <c r="AZ23" s="256"/>
      <c r="BA23" s="256"/>
      <c r="BB23" s="256"/>
      <c r="BC23" s="257"/>
    </row>
    <row r="24" spans="1:92" s="200" customFormat="1" ht="13.5" thickBot="1">
      <c r="A24" s="951"/>
      <c r="B24" s="946"/>
      <c r="C24" s="260" t="str">
        <f>HOME!B18</f>
        <v>MATHS</v>
      </c>
      <c r="D24" s="261" t="str">
        <f>HOME!$G$6</f>
        <v>MANDYA</v>
      </c>
      <c r="E24" s="140">
        <f>ANALYSIS!AV20</f>
        <v>3</v>
      </c>
      <c r="F24" s="140">
        <f>ANALYSIS!AW20</f>
        <v>3</v>
      </c>
      <c r="G24" s="140">
        <f>ANALYSIS!AX20</f>
        <v>4</v>
      </c>
      <c r="H24" s="140">
        <f>ANALYSIS!AY20</f>
        <v>0</v>
      </c>
      <c r="I24" s="140">
        <f>ANALYSIS!AZ20</f>
        <v>0</v>
      </c>
      <c r="J24" s="140">
        <f>ANALYSIS!BA20</f>
        <v>3</v>
      </c>
      <c r="K24" s="140">
        <f>ANALYSIS!BB20</f>
        <v>2</v>
      </c>
      <c r="L24" s="140">
        <f>ANALYSIS!BC20</f>
        <v>0</v>
      </c>
      <c r="M24" s="262">
        <f t="shared" si="0"/>
        <v>15</v>
      </c>
      <c r="N24" s="140">
        <f>ANALYSIS!BD20</f>
        <v>4</v>
      </c>
      <c r="O24" s="140">
        <f>ANALYSIS!BE20</f>
        <v>13</v>
      </c>
      <c r="P24" s="140">
        <f>ANALYSIS!BF20</f>
        <v>9</v>
      </c>
      <c r="Q24" s="140">
        <f>ANALYSIS!BG20</f>
        <v>0</v>
      </c>
      <c r="R24" s="140">
        <f>ANALYSIS!BH20</f>
        <v>3</v>
      </c>
      <c r="S24" s="140">
        <f>ANALYSIS!BI20</f>
        <v>4</v>
      </c>
      <c r="T24" s="140">
        <f>ANALYSIS!BJ20</f>
        <v>2</v>
      </c>
      <c r="U24" s="140">
        <f>ANALYSIS!BK20</f>
        <v>0</v>
      </c>
      <c r="V24" s="265">
        <f t="shared" si="1"/>
        <v>35</v>
      </c>
      <c r="W24" s="255">
        <f t="shared" si="2"/>
        <v>50</v>
      </c>
      <c r="X24" s="255">
        <f>ANALYSIS!AV21</f>
        <v>3</v>
      </c>
      <c r="Y24" s="255">
        <f>ANALYSIS!AW21</f>
        <v>3</v>
      </c>
      <c r="Z24" s="255">
        <f>ANALYSIS!AX21</f>
        <v>3</v>
      </c>
      <c r="AA24" s="255">
        <f>ANALYSIS!AY21</f>
        <v>0</v>
      </c>
      <c r="AB24" s="255">
        <f>ANALYSIS!AZ21</f>
        <v>0</v>
      </c>
      <c r="AC24" s="255">
        <f>ANALYSIS!BA21</f>
        <v>2</v>
      </c>
      <c r="AD24" s="255">
        <f>ANALYSIS!BB21</f>
        <v>2</v>
      </c>
      <c r="AE24" s="255">
        <f>ANALYSIS!BC21</f>
        <v>0</v>
      </c>
      <c r="AF24" s="262">
        <f t="shared" si="3"/>
        <v>13</v>
      </c>
      <c r="AG24" s="255">
        <f>ANALYSIS!BD21</f>
        <v>1</v>
      </c>
      <c r="AH24" s="255">
        <f>ANALYSIS!BE21</f>
        <v>11</v>
      </c>
      <c r="AI24" s="255">
        <f>ANALYSIS!BF21</f>
        <v>5</v>
      </c>
      <c r="AJ24" s="255">
        <f>ANALYSIS!BG21</f>
        <v>0</v>
      </c>
      <c r="AK24" s="255">
        <f>ANALYSIS!BH21</f>
        <v>1</v>
      </c>
      <c r="AL24" s="255">
        <f>ANALYSIS!BI21</f>
        <v>3</v>
      </c>
      <c r="AM24" s="255">
        <f>ANALYSIS!BJ21</f>
        <v>1</v>
      </c>
      <c r="AN24" s="255">
        <f>ANALYSIS!BK21</f>
        <v>0</v>
      </c>
      <c r="AO24" s="265">
        <f t="shared" si="4"/>
        <v>22</v>
      </c>
      <c r="AP24" s="255">
        <f t="shared" si="5"/>
        <v>35</v>
      </c>
      <c r="AQ24" s="266">
        <f t="shared" si="6"/>
        <v>70</v>
      </c>
    </row>
    <row r="25" spans="1:92" s="200" customFormat="1" ht="13.5" thickBot="1">
      <c r="A25" s="951"/>
      <c r="B25" s="954"/>
      <c r="C25" s="260" t="str">
        <f>HOME!B19</f>
        <v>SCIENCE</v>
      </c>
      <c r="D25" s="261" t="str">
        <f>HOME!$G$6</f>
        <v>MANDYA</v>
      </c>
      <c r="E25" s="263">
        <f>ANALYSIS!AV24</f>
        <v>3</v>
      </c>
      <c r="F25" s="263">
        <f>ANALYSIS!AW24</f>
        <v>3</v>
      </c>
      <c r="G25" s="263">
        <f>ANALYSIS!AX24</f>
        <v>4</v>
      </c>
      <c r="H25" s="263">
        <f>ANALYSIS!AY24</f>
        <v>0</v>
      </c>
      <c r="I25" s="263">
        <f>ANALYSIS!AZ24</f>
        <v>0</v>
      </c>
      <c r="J25" s="263">
        <f>ANALYSIS!BA24</f>
        <v>3</v>
      </c>
      <c r="K25" s="263">
        <f>ANALYSIS!BB24</f>
        <v>2</v>
      </c>
      <c r="L25" s="263">
        <f>ANALYSIS!BC24</f>
        <v>0</v>
      </c>
      <c r="M25" s="262">
        <f t="shared" si="0"/>
        <v>15</v>
      </c>
      <c r="N25" s="263">
        <f>ANALYSIS!BD24</f>
        <v>4</v>
      </c>
      <c r="O25" s="263">
        <f>ANALYSIS!BE24</f>
        <v>13</v>
      </c>
      <c r="P25" s="263">
        <f>ANALYSIS!BF24</f>
        <v>9</v>
      </c>
      <c r="Q25" s="263">
        <f>ANALYSIS!BG24</f>
        <v>0</v>
      </c>
      <c r="R25" s="263">
        <f>ANALYSIS!BH24</f>
        <v>3</v>
      </c>
      <c r="S25" s="263">
        <f>ANALYSIS!BI24</f>
        <v>4</v>
      </c>
      <c r="T25" s="263">
        <f>ANALYSIS!BJ24</f>
        <v>2</v>
      </c>
      <c r="U25" s="263">
        <f>ANALYSIS!BK24</f>
        <v>0</v>
      </c>
      <c r="V25" s="265">
        <f t="shared" si="1"/>
        <v>35</v>
      </c>
      <c r="W25" s="255">
        <f t="shared" si="2"/>
        <v>50</v>
      </c>
      <c r="X25" s="255">
        <f>ANALYSIS!AV25</f>
        <v>3</v>
      </c>
      <c r="Y25" s="255">
        <f>ANALYSIS!AW25</f>
        <v>3</v>
      </c>
      <c r="Z25" s="255">
        <f>ANALYSIS!AX25</f>
        <v>3</v>
      </c>
      <c r="AA25" s="255">
        <f>ANALYSIS!AY25</f>
        <v>0</v>
      </c>
      <c r="AB25" s="255">
        <f>ANALYSIS!AZ25</f>
        <v>0</v>
      </c>
      <c r="AC25" s="255">
        <f>ANALYSIS!BA25</f>
        <v>2</v>
      </c>
      <c r="AD25" s="255">
        <f>ANALYSIS!BB25</f>
        <v>2</v>
      </c>
      <c r="AE25" s="255">
        <f>ANALYSIS!BC25</f>
        <v>0</v>
      </c>
      <c r="AF25" s="262">
        <f t="shared" si="3"/>
        <v>13</v>
      </c>
      <c r="AG25" s="255">
        <f>ANALYSIS!BD25</f>
        <v>1</v>
      </c>
      <c r="AH25" s="255">
        <f>ANALYSIS!BE25</f>
        <v>11</v>
      </c>
      <c r="AI25" s="255">
        <f>ANALYSIS!BF25</f>
        <v>5</v>
      </c>
      <c r="AJ25" s="255">
        <f>ANALYSIS!BG25</f>
        <v>0</v>
      </c>
      <c r="AK25" s="255">
        <f>ANALYSIS!BH25</f>
        <v>1</v>
      </c>
      <c r="AL25" s="255">
        <f>ANALYSIS!BI25</f>
        <v>3</v>
      </c>
      <c r="AM25" s="255">
        <f>ANALYSIS!BJ25</f>
        <v>1</v>
      </c>
      <c r="AN25" s="255">
        <f>ANALYSIS!BK25</f>
        <v>0</v>
      </c>
      <c r="AO25" s="265">
        <f t="shared" si="4"/>
        <v>22</v>
      </c>
      <c r="AP25" s="255">
        <f t="shared" si="5"/>
        <v>35</v>
      </c>
      <c r="AQ25" s="266">
        <f t="shared" si="6"/>
        <v>70</v>
      </c>
    </row>
    <row r="26" spans="1:92" s="200" customFormat="1" ht="13.5" thickBot="1">
      <c r="A26" s="952"/>
      <c r="B26" s="955"/>
      <c r="C26" s="260" t="str">
        <f>HOME!B20</f>
        <v>SOCIAL STUDIES</v>
      </c>
      <c r="D26" s="261" t="str">
        <f>HOME!$G$6</f>
        <v>MANDYA</v>
      </c>
      <c r="E26" s="264">
        <f>ANALYSIS!AV28</f>
        <v>3</v>
      </c>
      <c r="F26" s="264">
        <f>ANALYSIS!AW28</f>
        <v>3</v>
      </c>
      <c r="G26" s="264">
        <f>ANALYSIS!AX28</f>
        <v>4</v>
      </c>
      <c r="H26" s="264">
        <f>ANALYSIS!AY28</f>
        <v>0</v>
      </c>
      <c r="I26" s="264">
        <f>ANALYSIS!AZ28</f>
        <v>0</v>
      </c>
      <c r="J26" s="264">
        <f>ANALYSIS!BA28</f>
        <v>3</v>
      </c>
      <c r="K26" s="264">
        <f>ANALYSIS!BB28</f>
        <v>2</v>
      </c>
      <c r="L26" s="264">
        <f>ANALYSIS!BC28</f>
        <v>0</v>
      </c>
      <c r="M26" s="262">
        <f t="shared" si="0"/>
        <v>15</v>
      </c>
      <c r="N26" s="264">
        <f>ANALYSIS!BD28</f>
        <v>4</v>
      </c>
      <c r="O26" s="264">
        <f>ANALYSIS!BE28</f>
        <v>13</v>
      </c>
      <c r="P26" s="264">
        <f>ANALYSIS!BF28</f>
        <v>9</v>
      </c>
      <c r="Q26" s="264">
        <f>ANALYSIS!BG28</f>
        <v>0</v>
      </c>
      <c r="R26" s="264">
        <f>ANALYSIS!BH28</f>
        <v>3</v>
      </c>
      <c r="S26" s="264">
        <f>ANALYSIS!BI28</f>
        <v>4</v>
      </c>
      <c r="T26" s="264">
        <f>ANALYSIS!BJ28</f>
        <v>2</v>
      </c>
      <c r="U26" s="264">
        <f>ANALYSIS!BK28</f>
        <v>0</v>
      </c>
      <c r="V26" s="265">
        <f t="shared" si="1"/>
        <v>35</v>
      </c>
      <c r="W26" s="255">
        <f t="shared" si="2"/>
        <v>50</v>
      </c>
      <c r="X26" s="255">
        <f>ANALYSIS!AV29</f>
        <v>3</v>
      </c>
      <c r="Y26" s="255">
        <f>ANALYSIS!AW29</f>
        <v>3</v>
      </c>
      <c r="Z26" s="255">
        <f>ANALYSIS!AX29</f>
        <v>3</v>
      </c>
      <c r="AA26" s="255">
        <f>ANALYSIS!AY29</f>
        <v>0</v>
      </c>
      <c r="AB26" s="255">
        <f>ANALYSIS!AZ29</f>
        <v>0</v>
      </c>
      <c r="AC26" s="255">
        <f>ANALYSIS!BA29</f>
        <v>2</v>
      </c>
      <c r="AD26" s="255">
        <f>ANALYSIS!BB29</f>
        <v>2</v>
      </c>
      <c r="AE26" s="255">
        <f>ANALYSIS!BC29</f>
        <v>0</v>
      </c>
      <c r="AF26" s="262">
        <f t="shared" si="3"/>
        <v>13</v>
      </c>
      <c r="AG26" s="255">
        <f>ANALYSIS!BD29</f>
        <v>1</v>
      </c>
      <c r="AH26" s="255">
        <f>ANALYSIS!BE29</f>
        <v>11</v>
      </c>
      <c r="AI26" s="255">
        <f>ANALYSIS!BF29</f>
        <v>5</v>
      </c>
      <c r="AJ26" s="255">
        <f>ANALYSIS!BG29</f>
        <v>0</v>
      </c>
      <c r="AK26" s="255">
        <f>ANALYSIS!BH29</f>
        <v>1</v>
      </c>
      <c r="AL26" s="255">
        <f>ANALYSIS!BI29</f>
        <v>3</v>
      </c>
      <c r="AM26" s="255">
        <f>ANALYSIS!BJ29</f>
        <v>1</v>
      </c>
      <c r="AN26" s="255">
        <f>ANALYSIS!BK29</f>
        <v>0</v>
      </c>
      <c r="AO26" s="265">
        <f t="shared" si="4"/>
        <v>22</v>
      </c>
      <c r="AP26" s="255">
        <f t="shared" si="5"/>
        <v>35</v>
      </c>
      <c r="AQ26" s="266">
        <f t="shared" si="6"/>
        <v>70</v>
      </c>
    </row>
    <row r="27" spans="1:92" s="200" customFormat="1" ht="13.5" thickBot="1"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</row>
    <row r="28" spans="1:92" ht="25.5" customHeight="1" thickBot="1">
      <c r="A28" s="948" t="s">
        <v>1490</v>
      </c>
      <c r="B28" s="948"/>
      <c r="C28" s="948"/>
      <c r="D28" s="948"/>
      <c r="E28" s="948"/>
      <c r="F28" s="948"/>
      <c r="G28" s="948"/>
      <c r="H28" s="948"/>
      <c r="I28" s="948"/>
      <c r="J28" s="948"/>
      <c r="K28" s="948"/>
      <c r="L28" s="948"/>
      <c r="M28" s="948"/>
      <c r="N28" s="948"/>
      <c r="O28" s="948"/>
      <c r="P28" s="948"/>
      <c r="Q28" s="948"/>
      <c r="R28" s="948"/>
      <c r="S28" s="948"/>
      <c r="T28" s="948"/>
      <c r="U28" s="948"/>
      <c r="V28" s="948"/>
      <c r="W28" s="948"/>
      <c r="X28" s="948"/>
      <c r="Y28" s="948"/>
      <c r="Z28" s="948"/>
      <c r="AA28" s="948"/>
      <c r="AB28" s="948"/>
      <c r="AC28" s="948"/>
      <c r="AD28" s="948"/>
      <c r="AE28" s="948"/>
      <c r="AF28" s="948"/>
      <c r="AG28" s="948"/>
      <c r="AH28" s="948"/>
      <c r="AI28" s="948"/>
      <c r="AJ28" s="948"/>
      <c r="AK28" s="948"/>
      <c r="AL28" s="948"/>
      <c r="AM28" s="948"/>
      <c r="AN28" s="948"/>
      <c r="AO28" s="948"/>
      <c r="AP28" s="948"/>
      <c r="AQ28" s="948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993" t="s">
        <v>1525</v>
      </c>
      <c r="BD28" s="994"/>
      <c r="BE28" s="995"/>
      <c r="BG28" s="318"/>
      <c r="BH28" s="318"/>
      <c r="BI28" s="318"/>
      <c r="BJ28" s="53"/>
      <c r="BK28" s="286"/>
      <c r="BL28" s="319" t="s">
        <v>1543</v>
      </c>
    </row>
    <row r="29" spans="1:92" ht="15.75">
      <c r="A29" s="290" t="s">
        <v>1496</v>
      </c>
      <c r="B29" s="290"/>
      <c r="C29" s="290"/>
      <c r="D29" s="290"/>
      <c r="E29" s="290"/>
      <c r="F29" s="290"/>
      <c r="G29" s="290"/>
      <c r="H29" s="290"/>
      <c r="I29" s="290"/>
      <c r="J29" s="937" t="str">
        <f>AC29</f>
        <v>HYDERABAD</v>
      </c>
      <c r="K29" s="937"/>
      <c r="L29" s="937"/>
      <c r="M29" s="937"/>
      <c r="P29" s="937" t="s">
        <v>1496</v>
      </c>
      <c r="Q29" s="937"/>
      <c r="R29" s="937"/>
      <c r="S29" s="937"/>
      <c r="T29" s="937"/>
      <c r="U29" s="937"/>
      <c r="V29" s="937"/>
      <c r="W29" s="937"/>
      <c r="X29" s="937"/>
      <c r="Y29" s="937"/>
      <c r="Z29" s="937"/>
      <c r="AA29" s="937"/>
      <c r="AB29" s="937"/>
      <c r="AC29" s="937" t="str">
        <f>$Y$12</f>
        <v>HYDERABAD</v>
      </c>
      <c r="AD29" s="937"/>
      <c r="AE29" s="937"/>
      <c r="AS29" s="996" t="s">
        <v>1526</v>
      </c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G29" s="997" t="s">
        <v>1471</v>
      </c>
      <c r="BH29" s="997"/>
      <c r="BI29" s="997"/>
      <c r="BJ29" s="997"/>
      <c r="BK29" s="997"/>
      <c r="BL29" s="997"/>
    </row>
    <row r="30" spans="1:92" ht="15.75">
      <c r="A30" s="937" t="s">
        <v>1495</v>
      </c>
      <c r="B30" s="937"/>
      <c r="C30" s="937"/>
      <c r="D30" s="937"/>
      <c r="E30" s="937"/>
      <c r="F30" s="937"/>
      <c r="G30" s="937"/>
      <c r="H30" s="937"/>
      <c r="I30" s="937" t="str">
        <f>AB30</f>
        <v>VIII B</v>
      </c>
      <c r="J30" s="937"/>
      <c r="K30" s="937" t="str">
        <f>AD30</f>
        <v>2016-17</v>
      </c>
      <c r="L30" s="937"/>
      <c r="M30" s="937"/>
      <c r="P30" s="937" t="s">
        <v>1495</v>
      </c>
      <c r="Q30" s="937"/>
      <c r="R30" s="937"/>
      <c r="S30" s="937"/>
      <c r="T30" s="937"/>
      <c r="U30" s="937"/>
      <c r="V30" s="937"/>
      <c r="W30" s="937"/>
      <c r="X30" s="937"/>
      <c r="Y30" s="937"/>
      <c r="Z30" s="937"/>
      <c r="AA30" s="937"/>
      <c r="AB30" s="937" t="str">
        <f>$Y$13</f>
        <v>VIII B</v>
      </c>
      <c r="AC30" s="937"/>
      <c r="AD30" s="949" t="str">
        <f>$AA$13</f>
        <v>2016-17</v>
      </c>
      <c r="AE30" s="949"/>
      <c r="AS30" s="958" t="s">
        <v>1505</v>
      </c>
      <c r="AT30" s="958"/>
      <c r="AU30" s="958"/>
      <c r="AV30" s="958"/>
      <c r="AW30" s="958"/>
      <c r="AX30" s="958"/>
      <c r="AY30" s="958"/>
      <c r="AZ30" s="958"/>
      <c r="BA30" s="958"/>
      <c r="BB30" s="958"/>
      <c r="BC30" s="958"/>
      <c r="BD30" s="958"/>
      <c r="BE30" s="958"/>
      <c r="BG30" s="998" t="s">
        <v>1505</v>
      </c>
      <c r="BH30" s="998"/>
      <c r="BI30" s="998"/>
      <c r="BJ30" s="998"/>
      <c r="BK30" s="998"/>
      <c r="BL30" s="998"/>
    </row>
    <row r="31" spans="1:92" ht="15.75">
      <c r="A31" s="916" t="s">
        <v>1472</v>
      </c>
      <c r="B31" s="916"/>
      <c r="C31" s="916"/>
      <c r="D31" s="916"/>
      <c r="E31" s="916"/>
      <c r="F31" s="916"/>
      <c r="G31" s="916"/>
      <c r="H31" s="916"/>
      <c r="I31" s="916"/>
      <c r="J31" s="916"/>
      <c r="K31" s="916"/>
      <c r="L31" s="916"/>
      <c r="M31" s="916"/>
      <c r="P31" s="916" t="s">
        <v>1491</v>
      </c>
      <c r="Q31" s="916"/>
      <c r="R31" s="916"/>
      <c r="S31" s="916"/>
      <c r="T31" s="916"/>
      <c r="U31" s="916"/>
      <c r="V31" s="916"/>
      <c r="W31" s="916"/>
      <c r="X31" s="916"/>
      <c r="Y31" s="916"/>
      <c r="Z31" s="916"/>
      <c r="AA31" s="916"/>
      <c r="AB31" s="916"/>
      <c r="AC31" s="916"/>
      <c r="AD31" s="111"/>
      <c r="AE31" s="111"/>
      <c r="AS31" s="958" t="s">
        <v>1527</v>
      </c>
      <c r="AT31" s="958"/>
      <c r="AU31" s="958"/>
      <c r="AV31" s="958"/>
      <c r="AW31" s="958"/>
      <c r="AX31" s="958"/>
      <c r="AY31" s="958"/>
      <c r="AZ31" s="958"/>
      <c r="BA31" s="958"/>
      <c r="BB31" s="958"/>
      <c r="BC31" s="958"/>
      <c r="BD31" s="958"/>
      <c r="BE31" s="958"/>
      <c r="BG31" s="997" t="s">
        <v>1544</v>
      </c>
      <c r="BH31" s="997"/>
      <c r="BI31" s="997"/>
      <c r="BJ31" s="997"/>
      <c r="BK31" s="997"/>
      <c r="BL31" s="997"/>
    </row>
    <row r="32" spans="1:92" ht="18.75" thickBot="1">
      <c r="A32" s="101"/>
      <c r="B32" s="268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287"/>
      <c r="P32" s="101"/>
      <c r="Q32" s="268"/>
      <c r="R32" s="268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287"/>
      <c r="AD32" s="111"/>
      <c r="AE32" s="111"/>
      <c r="AS32" s="200"/>
      <c r="AT32" s="304"/>
      <c r="AU32" s="304"/>
      <c r="AV32" s="304"/>
      <c r="AW32" s="304"/>
      <c r="AX32" s="304"/>
      <c r="AY32" s="304"/>
      <c r="AZ32" s="304"/>
      <c r="BA32" s="304"/>
      <c r="BB32" s="304"/>
      <c r="BC32" s="304"/>
      <c r="BD32" s="304"/>
      <c r="BE32" s="304"/>
      <c r="BG32" s="320"/>
      <c r="BH32" s="320"/>
      <c r="BI32" s="320"/>
      <c r="BJ32" s="320"/>
      <c r="BK32" s="320"/>
      <c r="BL32" s="320"/>
    </row>
    <row r="33" spans="1:64" ht="84.75" thickBot="1">
      <c r="A33" s="280" t="s">
        <v>1473</v>
      </c>
      <c r="B33" s="279" t="s">
        <v>1463</v>
      </c>
      <c r="C33" s="280" t="s">
        <v>1474</v>
      </c>
      <c r="D33" s="280" t="s">
        <v>1475</v>
      </c>
      <c r="E33" s="280" t="s">
        <v>1484</v>
      </c>
      <c r="F33" s="280" t="s">
        <v>1476</v>
      </c>
      <c r="G33" s="280" t="s">
        <v>1477</v>
      </c>
      <c r="H33" s="280" t="s">
        <v>1478</v>
      </c>
      <c r="I33" s="280" t="s">
        <v>1479</v>
      </c>
      <c r="J33" s="280" t="s">
        <v>1480</v>
      </c>
      <c r="K33" s="280" t="s">
        <v>1481</v>
      </c>
      <c r="L33" s="280" t="s">
        <v>1482</v>
      </c>
      <c r="M33" s="280" t="s">
        <v>1483</v>
      </c>
      <c r="P33" s="280" t="s">
        <v>1473</v>
      </c>
      <c r="Q33" s="279" t="s">
        <v>1463</v>
      </c>
      <c r="R33" s="279" t="s">
        <v>1486</v>
      </c>
      <c r="S33" s="280" t="s">
        <v>1474</v>
      </c>
      <c r="T33" s="280" t="s">
        <v>1475</v>
      </c>
      <c r="U33" s="280" t="s">
        <v>1492</v>
      </c>
      <c r="V33" s="280" t="s">
        <v>1476</v>
      </c>
      <c r="W33" s="280" t="s">
        <v>1477</v>
      </c>
      <c r="X33" s="280" t="s">
        <v>1478</v>
      </c>
      <c r="Y33" s="280" t="s">
        <v>1479</v>
      </c>
      <c r="Z33" s="280" t="s">
        <v>1480</v>
      </c>
      <c r="AA33" s="280" t="s">
        <v>1481</v>
      </c>
      <c r="AB33" s="280" t="s">
        <v>1482</v>
      </c>
      <c r="AC33" s="280" t="s">
        <v>1483</v>
      </c>
      <c r="AD33" s="285"/>
      <c r="AE33" s="291"/>
      <c r="AS33" s="305" t="s">
        <v>1528</v>
      </c>
      <c r="AT33" s="276" t="s">
        <v>1529</v>
      </c>
      <c r="AU33" s="306" t="s">
        <v>1530</v>
      </c>
      <c r="AV33" s="276" t="s">
        <v>1531</v>
      </c>
      <c r="AW33" s="276" t="s">
        <v>1532</v>
      </c>
      <c r="AX33" s="306" t="s">
        <v>1533</v>
      </c>
      <c r="AY33" s="276" t="s">
        <v>1534</v>
      </c>
      <c r="AZ33" s="306" t="s">
        <v>1535</v>
      </c>
      <c r="BA33" s="276" t="s">
        <v>1536</v>
      </c>
      <c r="BB33" s="306" t="s">
        <v>1537</v>
      </c>
      <c r="BC33" s="276" t="s">
        <v>1538</v>
      </c>
      <c r="BD33" s="306" t="s">
        <v>1539</v>
      </c>
      <c r="BE33" s="276" t="s">
        <v>1540</v>
      </c>
      <c r="BG33" s="321" t="s">
        <v>1545</v>
      </c>
      <c r="BH33" s="305" t="s">
        <v>1529</v>
      </c>
      <c r="BI33" s="305" t="s">
        <v>1463</v>
      </c>
      <c r="BJ33" s="278" t="s">
        <v>1486</v>
      </c>
      <c r="BK33" s="306" t="s">
        <v>1546</v>
      </c>
      <c r="BL33" s="278" t="s">
        <v>1547</v>
      </c>
    </row>
    <row r="34" spans="1:64" ht="13.5" thickBot="1">
      <c r="A34" s="281">
        <v>1</v>
      </c>
      <c r="B34" s="281">
        <v>2</v>
      </c>
      <c r="C34" s="281">
        <v>3</v>
      </c>
      <c r="D34" s="281">
        <v>4</v>
      </c>
      <c r="E34" s="281">
        <v>5</v>
      </c>
      <c r="F34" s="281">
        <v>6</v>
      </c>
      <c r="G34" s="281">
        <v>7</v>
      </c>
      <c r="H34" s="281">
        <v>8</v>
      </c>
      <c r="I34" s="281">
        <v>9</v>
      </c>
      <c r="J34" s="281">
        <v>10</v>
      </c>
      <c r="K34" s="281">
        <v>11</v>
      </c>
      <c r="L34" s="281">
        <v>12</v>
      </c>
      <c r="M34" s="281">
        <v>13</v>
      </c>
      <c r="P34" s="281">
        <v>1</v>
      </c>
      <c r="Q34" s="281">
        <v>2</v>
      </c>
      <c r="R34" s="281">
        <v>3</v>
      </c>
      <c r="S34" s="281">
        <v>4</v>
      </c>
      <c r="T34" s="281">
        <v>5</v>
      </c>
      <c r="U34" s="281">
        <v>6</v>
      </c>
      <c r="V34" s="281">
        <v>7</v>
      </c>
      <c r="W34" s="281">
        <v>8</v>
      </c>
      <c r="X34" s="281">
        <v>9</v>
      </c>
      <c r="Y34" s="281">
        <v>10</v>
      </c>
      <c r="Z34" s="281">
        <v>11</v>
      </c>
      <c r="AA34" s="281">
        <v>12</v>
      </c>
      <c r="AB34" s="281">
        <v>13</v>
      </c>
      <c r="AC34" s="281">
        <v>14</v>
      </c>
      <c r="AD34" s="285"/>
      <c r="AE34" s="291"/>
      <c r="AS34" s="307">
        <v>1</v>
      </c>
      <c r="AT34" s="308">
        <v>2</v>
      </c>
      <c r="AU34" s="309">
        <v>3</v>
      </c>
      <c r="AV34" s="308">
        <v>4</v>
      </c>
      <c r="AW34" s="309">
        <v>5</v>
      </c>
      <c r="AX34" s="308">
        <v>6</v>
      </c>
      <c r="AY34" s="309">
        <v>7</v>
      </c>
      <c r="AZ34" s="308">
        <v>8</v>
      </c>
      <c r="BA34" s="309">
        <v>9</v>
      </c>
      <c r="BB34" s="308">
        <v>10</v>
      </c>
      <c r="BC34" s="309">
        <v>11</v>
      </c>
      <c r="BD34" s="308">
        <v>12</v>
      </c>
      <c r="BE34" s="308">
        <v>13</v>
      </c>
      <c r="BG34" s="322">
        <v>1</v>
      </c>
      <c r="BH34" s="322">
        <v>2</v>
      </c>
      <c r="BI34" s="322">
        <v>3</v>
      </c>
      <c r="BJ34" s="323">
        <v>4</v>
      </c>
      <c r="BK34" s="324">
        <v>5</v>
      </c>
      <c r="BL34" s="323">
        <v>6</v>
      </c>
    </row>
    <row r="35" spans="1:64" ht="24.95" customHeight="1">
      <c r="A35" s="268">
        <v>1</v>
      </c>
      <c r="B35" s="273" t="str">
        <f>C10</f>
        <v>VIII B</v>
      </c>
      <c r="C35" s="268" t="str">
        <f>D10</f>
        <v>MANDYA</v>
      </c>
      <c r="D35" s="268">
        <f>ANALYSIS!AV43</f>
        <v>0</v>
      </c>
      <c r="E35" s="268">
        <f>ANALYSIS!AW43</f>
        <v>0</v>
      </c>
      <c r="F35" s="268">
        <f>ANALYSIS!AX43</f>
        <v>0</v>
      </c>
      <c r="G35" s="268">
        <f>ANALYSIS!AY43</f>
        <v>0</v>
      </c>
      <c r="H35" s="268">
        <f>ANALYSIS!AZ43</f>
        <v>0</v>
      </c>
      <c r="I35" s="268">
        <f>ANALYSIS!BA43</f>
        <v>0</v>
      </c>
      <c r="J35" s="268">
        <f>ANALYSIS!BB43</f>
        <v>0</v>
      </c>
      <c r="K35" s="268">
        <f>ANALYSIS!BC43</f>
        <v>0</v>
      </c>
      <c r="L35" s="268">
        <f>ANALYSIS!BD43</f>
        <v>0</v>
      </c>
      <c r="M35" s="289">
        <f>SUM(D35:L35)</f>
        <v>0</v>
      </c>
      <c r="P35" s="558">
        <v>1</v>
      </c>
      <c r="Q35" s="946" t="str">
        <f>B35</f>
        <v>VIII B</v>
      </c>
      <c r="R35" s="288" t="str">
        <f t="shared" ref="R35:R40" si="7">C21</f>
        <v>ENGLISH</v>
      </c>
      <c r="S35" s="947" t="str">
        <f>C35</f>
        <v>MANDYA</v>
      </c>
      <c r="T35" s="268">
        <f>ANALYSIS!AV37</f>
        <v>5</v>
      </c>
      <c r="U35" s="268">
        <f>ANALYSIS!AW37</f>
        <v>5</v>
      </c>
      <c r="V35" s="268">
        <f>ANALYSIS!AX37</f>
        <v>5</v>
      </c>
      <c r="W35" s="268">
        <f>ANALYSIS!AY37</f>
        <v>5</v>
      </c>
      <c r="X35" s="268">
        <f>ANALYSIS!AZ37</f>
        <v>5</v>
      </c>
      <c r="Y35" s="268">
        <f>ANALYSIS!BA37</f>
        <v>5</v>
      </c>
      <c r="Z35" s="268">
        <f>ANALYSIS!BB37</f>
        <v>5</v>
      </c>
      <c r="AA35" s="268">
        <f>ANALYSIS!BC37</f>
        <v>5</v>
      </c>
      <c r="AB35" s="268">
        <f>ANALYSIS!BD37</f>
        <v>10</v>
      </c>
      <c r="AC35" s="289">
        <f>SUM(T35:AB35)</f>
        <v>50</v>
      </c>
      <c r="AD35" s="285"/>
      <c r="AE35" s="291"/>
      <c r="AS35" s="254"/>
      <c r="AT35" s="1000" t="s">
        <v>1487</v>
      </c>
      <c r="AU35" s="310" t="s">
        <v>1</v>
      </c>
      <c r="AV35" s="310"/>
      <c r="AW35" s="256"/>
      <c r="AX35" s="256"/>
      <c r="AY35" s="256"/>
      <c r="AZ35" s="256"/>
      <c r="BA35" s="256"/>
      <c r="BB35" s="256"/>
      <c r="BC35" s="256"/>
      <c r="BD35" s="256"/>
      <c r="BE35" s="311"/>
      <c r="BG35" s="332"/>
      <c r="BH35" s="330"/>
      <c r="BI35" s="985" t="s">
        <v>1487</v>
      </c>
      <c r="BJ35" s="988" t="s">
        <v>1548</v>
      </c>
      <c r="BK35" s="325"/>
      <c r="BL35" s="326"/>
    </row>
    <row r="36" spans="1:64" ht="24.95" customHeight="1">
      <c r="P36" s="558"/>
      <c r="Q36" s="946"/>
      <c r="R36" s="288" t="str">
        <f t="shared" si="7"/>
        <v>HINDI</v>
      </c>
      <c r="S36" s="947"/>
      <c r="T36" s="268">
        <f>ANALYSIS!AV38</f>
        <v>5</v>
      </c>
      <c r="U36" s="268">
        <f>ANALYSIS!AW38</f>
        <v>5</v>
      </c>
      <c r="V36" s="268">
        <f>ANALYSIS!AX38</f>
        <v>5</v>
      </c>
      <c r="W36" s="268">
        <f>ANALYSIS!AY38</f>
        <v>5</v>
      </c>
      <c r="X36" s="268">
        <f>ANALYSIS!AZ38</f>
        <v>5</v>
      </c>
      <c r="Y36" s="268">
        <f>ANALYSIS!BA38</f>
        <v>5</v>
      </c>
      <c r="Z36" s="268">
        <f>ANALYSIS!BB38</f>
        <v>5</v>
      </c>
      <c r="AA36" s="268">
        <f>ANALYSIS!BC38</f>
        <v>5</v>
      </c>
      <c r="AB36" s="268">
        <f>ANALYSIS!BD38</f>
        <v>10</v>
      </c>
      <c r="AC36" s="289">
        <f t="shared" ref="AC36:AC40" si="8">SUM(T36:AB36)</f>
        <v>50</v>
      </c>
      <c r="AD36" s="285"/>
      <c r="AE36" s="291"/>
      <c r="AS36" s="312"/>
      <c r="AT36" s="1001"/>
      <c r="AU36" s="125" t="s">
        <v>2</v>
      </c>
      <c r="AV36" s="125"/>
      <c r="AW36" s="268"/>
      <c r="AX36" s="268"/>
      <c r="AY36" s="268"/>
      <c r="AZ36" s="268"/>
      <c r="BA36" s="268"/>
      <c r="BB36" s="268"/>
      <c r="BC36" s="268"/>
      <c r="BD36" s="268"/>
      <c r="BE36" s="313"/>
      <c r="BG36" s="333"/>
      <c r="BH36" s="331"/>
      <c r="BI36" s="986"/>
      <c r="BJ36" s="989"/>
      <c r="BK36" s="281"/>
      <c r="BL36" s="327"/>
    </row>
    <row r="37" spans="1:64" ht="24.95" customHeight="1">
      <c r="P37" s="558"/>
      <c r="Q37" s="946"/>
      <c r="R37" s="288" t="str">
        <f t="shared" si="7"/>
        <v>TELUGU</v>
      </c>
      <c r="S37" s="947"/>
      <c r="T37" s="268">
        <f>ANALYSIS!AV39</f>
        <v>5</v>
      </c>
      <c r="U37" s="268">
        <f>ANALYSIS!AW39</f>
        <v>5</v>
      </c>
      <c r="V37" s="268">
        <f>ANALYSIS!AX39</f>
        <v>5</v>
      </c>
      <c r="W37" s="268">
        <f>ANALYSIS!AY39</f>
        <v>5</v>
      </c>
      <c r="X37" s="268">
        <f>ANALYSIS!AZ39</f>
        <v>5</v>
      </c>
      <c r="Y37" s="268">
        <f>ANALYSIS!BA39</f>
        <v>5</v>
      </c>
      <c r="Z37" s="268">
        <f>ANALYSIS!BB39</f>
        <v>5</v>
      </c>
      <c r="AA37" s="268">
        <f>ANALYSIS!BC39</f>
        <v>5</v>
      </c>
      <c r="AB37" s="268">
        <f>ANALYSIS!BD39</f>
        <v>10</v>
      </c>
      <c r="AC37" s="289">
        <f t="shared" si="8"/>
        <v>50</v>
      </c>
      <c r="AD37" s="285"/>
      <c r="AE37" s="291"/>
      <c r="AS37" s="312"/>
      <c r="AT37" s="1001"/>
      <c r="AU37" s="125" t="s">
        <v>3</v>
      </c>
      <c r="AV37" s="125"/>
      <c r="AW37" s="268"/>
      <c r="AX37" s="268"/>
      <c r="AY37" s="268"/>
      <c r="AZ37" s="268"/>
      <c r="BA37" s="268"/>
      <c r="BB37" s="268"/>
      <c r="BC37" s="268"/>
      <c r="BD37" s="268"/>
      <c r="BE37" s="313"/>
      <c r="BG37" s="333"/>
      <c r="BH37" s="331"/>
      <c r="BI37" s="986"/>
      <c r="BJ37" s="989" t="s">
        <v>1549</v>
      </c>
      <c r="BK37" s="281"/>
      <c r="BL37" s="327"/>
    </row>
    <row r="38" spans="1:64" ht="24.95" customHeight="1">
      <c r="P38" s="558"/>
      <c r="Q38" s="946"/>
      <c r="R38" s="288" t="str">
        <f t="shared" si="7"/>
        <v>MATHS</v>
      </c>
      <c r="S38" s="947"/>
      <c r="T38" s="268">
        <f>ANALYSIS!AV40</f>
        <v>5</v>
      </c>
      <c r="U38" s="268">
        <f>ANALYSIS!AW40</f>
        <v>5</v>
      </c>
      <c r="V38" s="268">
        <f>ANALYSIS!AX40</f>
        <v>5</v>
      </c>
      <c r="W38" s="268">
        <f>ANALYSIS!AY40</f>
        <v>5</v>
      </c>
      <c r="X38" s="268">
        <f>ANALYSIS!AZ40</f>
        <v>5</v>
      </c>
      <c r="Y38" s="268">
        <f>ANALYSIS!BA40</f>
        <v>5</v>
      </c>
      <c r="Z38" s="268">
        <f>ANALYSIS!BB40</f>
        <v>5</v>
      </c>
      <c r="AA38" s="268">
        <f>ANALYSIS!BC40</f>
        <v>5</v>
      </c>
      <c r="AB38" s="268">
        <f>ANALYSIS!BD40</f>
        <v>10</v>
      </c>
      <c r="AC38" s="289">
        <f t="shared" si="8"/>
        <v>50</v>
      </c>
      <c r="AD38" s="285"/>
      <c r="AE38" s="291"/>
      <c r="AS38" s="312"/>
      <c r="AT38" s="1001"/>
      <c r="AU38" s="125" t="s">
        <v>4</v>
      </c>
      <c r="AV38" s="125"/>
      <c r="AW38" s="268"/>
      <c r="AX38" s="268"/>
      <c r="AY38" s="268"/>
      <c r="AZ38" s="268"/>
      <c r="BA38" s="268"/>
      <c r="BB38" s="268"/>
      <c r="BC38" s="268"/>
      <c r="BD38" s="268"/>
      <c r="BE38" s="313"/>
      <c r="BG38" s="333"/>
      <c r="BH38" s="331"/>
      <c r="BI38" s="986"/>
      <c r="BJ38" s="989"/>
      <c r="BK38" s="281"/>
      <c r="BL38" s="327"/>
    </row>
    <row r="39" spans="1:64" ht="24.95" customHeight="1">
      <c r="P39" s="558"/>
      <c r="Q39" s="946"/>
      <c r="R39" s="288" t="str">
        <f t="shared" si="7"/>
        <v>SCIENCE</v>
      </c>
      <c r="S39" s="947"/>
      <c r="T39" s="268">
        <f>ANALYSIS!AV41</f>
        <v>5</v>
      </c>
      <c r="U39" s="268">
        <f>ANALYSIS!AW41</f>
        <v>5</v>
      </c>
      <c r="V39" s="268">
        <f>ANALYSIS!AX41</f>
        <v>5</v>
      </c>
      <c r="W39" s="268">
        <f>ANALYSIS!AY41</f>
        <v>5</v>
      </c>
      <c r="X39" s="268">
        <f>ANALYSIS!AZ41</f>
        <v>5</v>
      </c>
      <c r="Y39" s="268">
        <f>ANALYSIS!BA41</f>
        <v>5</v>
      </c>
      <c r="Z39" s="268">
        <f>ANALYSIS!BB41</f>
        <v>5</v>
      </c>
      <c r="AA39" s="268">
        <f>ANALYSIS!BC41</f>
        <v>5</v>
      </c>
      <c r="AB39" s="268">
        <f>ANALYSIS!BD41</f>
        <v>10</v>
      </c>
      <c r="AC39" s="289">
        <f t="shared" si="8"/>
        <v>50</v>
      </c>
      <c r="AD39" s="285"/>
      <c r="AE39" s="291"/>
      <c r="AS39" s="312"/>
      <c r="AT39" s="1001"/>
      <c r="AU39" s="125" t="s">
        <v>1541</v>
      </c>
      <c r="AV39" s="125"/>
      <c r="AW39" s="268"/>
      <c r="AX39" s="268"/>
      <c r="AY39" s="268"/>
      <c r="AZ39" s="268"/>
      <c r="BA39" s="268"/>
      <c r="BB39" s="268"/>
      <c r="BC39" s="268"/>
      <c r="BD39" s="268"/>
      <c r="BE39" s="313"/>
      <c r="BG39" s="333"/>
      <c r="BH39" s="331"/>
      <c r="BI39" s="986"/>
      <c r="BJ39" s="989" t="s">
        <v>1550</v>
      </c>
      <c r="BK39" s="281"/>
      <c r="BL39" s="327"/>
    </row>
    <row r="40" spans="1:64" ht="24.95" customHeight="1" thickBot="1">
      <c r="P40" s="558"/>
      <c r="Q40" s="946"/>
      <c r="R40" s="288" t="str">
        <f t="shared" si="7"/>
        <v>SOCIAL STUDIES</v>
      </c>
      <c r="S40" s="947"/>
      <c r="T40" s="268">
        <f>ANALYSIS!AV42</f>
        <v>5</v>
      </c>
      <c r="U40" s="268">
        <f>ANALYSIS!AW42</f>
        <v>5</v>
      </c>
      <c r="V40" s="268">
        <f>ANALYSIS!AX42</f>
        <v>5</v>
      </c>
      <c r="W40" s="268">
        <f>ANALYSIS!AY42</f>
        <v>5</v>
      </c>
      <c r="X40" s="268">
        <f>ANALYSIS!AZ42</f>
        <v>5</v>
      </c>
      <c r="Y40" s="268">
        <f>ANALYSIS!BA42</f>
        <v>5</v>
      </c>
      <c r="Z40" s="268">
        <f>ANALYSIS!BB42</f>
        <v>5</v>
      </c>
      <c r="AA40" s="268">
        <f>ANALYSIS!BC42</f>
        <v>5</v>
      </c>
      <c r="AB40" s="268">
        <f>ANALYSIS!BD42</f>
        <v>10</v>
      </c>
      <c r="AC40" s="289">
        <f t="shared" si="8"/>
        <v>50</v>
      </c>
      <c r="AD40" s="292"/>
      <c r="AE40" s="293"/>
      <c r="AS40" s="314"/>
      <c r="AT40" s="1002"/>
      <c r="AU40" s="315" t="s">
        <v>1542</v>
      </c>
      <c r="AV40" s="315"/>
      <c r="AW40" s="316"/>
      <c r="AX40" s="316"/>
      <c r="AY40" s="316"/>
      <c r="AZ40" s="316"/>
      <c r="BA40" s="316"/>
      <c r="BB40" s="316"/>
      <c r="BC40" s="316"/>
      <c r="BD40" s="316"/>
      <c r="BE40" s="317"/>
      <c r="BG40" s="333"/>
      <c r="BH40" s="331"/>
      <c r="BI40" s="986"/>
      <c r="BJ40" s="989"/>
      <c r="BK40" s="281"/>
      <c r="BL40" s="327"/>
    </row>
    <row r="41" spans="1:64">
      <c r="BG41" s="333"/>
      <c r="BH41" s="331"/>
      <c r="BI41" s="986"/>
      <c r="BJ41" s="989" t="s">
        <v>1551</v>
      </c>
      <c r="BK41" s="281"/>
      <c r="BL41" s="327"/>
    </row>
    <row r="42" spans="1:64">
      <c r="BG42" s="333"/>
      <c r="BH42" s="331"/>
      <c r="BI42" s="986"/>
      <c r="BJ42" s="989"/>
      <c r="BK42" s="281"/>
      <c r="BL42" s="327"/>
    </row>
    <row r="43" spans="1:64">
      <c r="BG43" s="333"/>
      <c r="BH43" s="331"/>
      <c r="BI43" s="986"/>
      <c r="BJ43" s="990" t="s">
        <v>1552</v>
      </c>
      <c r="BK43" s="281"/>
      <c r="BL43" s="327"/>
    </row>
    <row r="44" spans="1:64">
      <c r="BG44" s="333"/>
      <c r="BH44" s="331"/>
      <c r="BI44" s="986"/>
      <c r="BJ44" s="991"/>
      <c r="BK44" s="281"/>
      <c r="BL44" s="327"/>
    </row>
    <row r="45" spans="1:64">
      <c r="BG45" s="333"/>
      <c r="BH45" s="331"/>
      <c r="BI45" s="986"/>
      <c r="BJ45" s="989" t="s">
        <v>1553</v>
      </c>
      <c r="BK45" s="281"/>
      <c r="BL45" s="327"/>
    </row>
    <row r="46" spans="1:64" ht="13.5" thickBot="1">
      <c r="BG46" s="333"/>
      <c r="BH46" s="331"/>
      <c r="BI46" s="987"/>
      <c r="BJ46" s="992"/>
      <c r="BK46" s="328"/>
      <c r="BL46" s="329"/>
    </row>
  </sheetData>
  <mergeCells count="148">
    <mergeCell ref="BC28:BE28"/>
    <mergeCell ref="AS29:BE29"/>
    <mergeCell ref="AS30:BE30"/>
    <mergeCell ref="AS31:BE31"/>
    <mergeCell ref="AS13:BC13"/>
    <mergeCell ref="AS15:BC15"/>
    <mergeCell ref="AS17:BC17"/>
    <mergeCell ref="AS19:BC19"/>
    <mergeCell ref="AT35:AT40"/>
    <mergeCell ref="BE13:BY13"/>
    <mergeCell ref="BE15:BY15"/>
    <mergeCell ref="BE17:BY17"/>
    <mergeCell ref="BE19:BE20"/>
    <mergeCell ref="BF19:BF20"/>
    <mergeCell ref="BG19:BG20"/>
    <mergeCell ref="BH19:BJ19"/>
    <mergeCell ref="BK19:BM19"/>
    <mergeCell ref="BN19:BP19"/>
    <mergeCell ref="BQ19:BS19"/>
    <mergeCell ref="BT19:BV19"/>
    <mergeCell ref="BW19:BY19"/>
    <mergeCell ref="BG29:BL29"/>
    <mergeCell ref="BG30:BL30"/>
    <mergeCell ref="BG31:BL31"/>
    <mergeCell ref="BI35:BI46"/>
    <mergeCell ref="BJ35:BJ36"/>
    <mergeCell ref="BJ37:BJ38"/>
    <mergeCell ref="BJ39:BJ40"/>
    <mergeCell ref="BS7:BV7"/>
    <mergeCell ref="BX7:CA7"/>
    <mergeCell ref="BJ41:BJ42"/>
    <mergeCell ref="BJ43:BJ44"/>
    <mergeCell ref="BJ45:BJ46"/>
    <mergeCell ref="CB7:CE7"/>
    <mergeCell ref="BB12:BC12"/>
    <mergeCell ref="CK5:CM5"/>
    <mergeCell ref="AV6:BC6"/>
    <mergeCell ref="BD6:BD9"/>
    <mergeCell ref="BE6:BL6"/>
    <mergeCell ref="BM6:BM9"/>
    <mergeCell ref="BO6:BV6"/>
    <mergeCell ref="BW6:BW9"/>
    <mergeCell ref="BX6:CE6"/>
    <mergeCell ref="CF6:CF9"/>
    <mergeCell ref="CK6:CK8"/>
    <mergeCell ref="CL6:CL8"/>
    <mergeCell ref="CM6:CM8"/>
    <mergeCell ref="AV7:AY7"/>
    <mergeCell ref="AZ7:BC7"/>
    <mergeCell ref="BE7:BH7"/>
    <mergeCell ref="BI7:BL7"/>
    <mergeCell ref="BW12:BY12"/>
    <mergeCell ref="K30:M30"/>
    <mergeCell ref="AS1:CM1"/>
    <mergeCell ref="AS2:CM2"/>
    <mergeCell ref="AS3:CM3"/>
    <mergeCell ref="AS4:AS8"/>
    <mergeCell ref="AT4:AT8"/>
    <mergeCell ref="AU4:AU8"/>
    <mergeCell ref="AV4:CM4"/>
    <mergeCell ref="AV5:BL5"/>
    <mergeCell ref="BN5:BN8"/>
    <mergeCell ref="BO5:CE5"/>
    <mergeCell ref="CG5:CG8"/>
    <mergeCell ref="CH5:CH8"/>
    <mergeCell ref="CI5:CI8"/>
    <mergeCell ref="CJ5:CJ8"/>
    <mergeCell ref="Y1:AQ1"/>
    <mergeCell ref="AA2:AQ2"/>
    <mergeCell ref="E16:V16"/>
    <mergeCell ref="X16:AO16"/>
    <mergeCell ref="E5:V5"/>
    <mergeCell ref="X5:AO5"/>
    <mergeCell ref="Y12:AQ12"/>
    <mergeCell ref="AA13:AQ13"/>
    <mergeCell ref="BO7:BR7"/>
    <mergeCell ref="A3:AQ3"/>
    <mergeCell ref="P31:AC31"/>
    <mergeCell ref="P35:P40"/>
    <mergeCell ref="Q35:Q40"/>
    <mergeCell ref="S35:S40"/>
    <mergeCell ref="A28:AQ28"/>
    <mergeCell ref="P30:AA30"/>
    <mergeCell ref="AB30:AC30"/>
    <mergeCell ref="AD30:AE30"/>
    <mergeCell ref="P29:AB29"/>
    <mergeCell ref="AC29:AE29"/>
    <mergeCell ref="J29:M29"/>
    <mergeCell ref="A30:H30"/>
    <mergeCell ref="A21:A26"/>
    <mergeCell ref="B21:B26"/>
    <mergeCell ref="A12:X12"/>
    <mergeCell ref="A13:X13"/>
    <mergeCell ref="Y13:Z13"/>
    <mergeCell ref="AG17:AN17"/>
    <mergeCell ref="AO17:AO20"/>
    <mergeCell ref="E18:H18"/>
    <mergeCell ref="I18:L18"/>
    <mergeCell ref="N18:Q18"/>
    <mergeCell ref="R18:U18"/>
    <mergeCell ref="A1:X1"/>
    <mergeCell ref="B4:B8"/>
    <mergeCell ref="C4:C8"/>
    <mergeCell ref="D4:D8"/>
    <mergeCell ref="E4:AQ4"/>
    <mergeCell ref="W5:W8"/>
    <mergeCell ref="AP5:AP8"/>
    <mergeCell ref="AQ5:AQ8"/>
    <mergeCell ref="E6:L6"/>
    <mergeCell ref="M6:M9"/>
    <mergeCell ref="N6:U6"/>
    <mergeCell ref="V6:V9"/>
    <mergeCell ref="AK7:AN7"/>
    <mergeCell ref="A2:X2"/>
    <mergeCell ref="Y2:Z2"/>
    <mergeCell ref="X6:AE6"/>
    <mergeCell ref="AG6:AN6"/>
    <mergeCell ref="AO6:AO9"/>
    <mergeCell ref="E7:H7"/>
    <mergeCell ref="I7:L7"/>
    <mergeCell ref="N7:Q7"/>
    <mergeCell ref="R7:U7"/>
    <mergeCell ref="X7:AA7"/>
    <mergeCell ref="AB7:AE7"/>
    <mergeCell ref="A31:M31"/>
    <mergeCell ref="AF6:AF9"/>
    <mergeCell ref="A15:A19"/>
    <mergeCell ref="B15:B19"/>
    <mergeCell ref="C15:C19"/>
    <mergeCell ref="D15:D19"/>
    <mergeCell ref="E15:AQ15"/>
    <mergeCell ref="W16:W19"/>
    <mergeCell ref="AP16:AP19"/>
    <mergeCell ref="AQ16:AQ19"/>
    <mergeCell ref="E17:L17"/>
    <mergeCell ref="AP11:AQ11"/>
    <mergeCell ref="A14:AQ14"/>
    <mergeCell ref="AG7:AJ7"/>
    <mergeCell ref="X18:AA18"/>
    <mergeCell ref="AB18:AE18"/>
    <mergeCell ref="AG18:AJ18"/>
    <mergeCell ref="AK18:AN18"/>
    <mergeCell ref="M17:M20"/>
    <mergeCell ref="N17:U17"/>
    <mergeCell ref="V17:V20"/>
    <mergeCell ref="X17:AE17"/>
    <mergeCell ref="AF17:AF20"/>
    <mergeCell ref="I30:J30"/>
  </mergeCells>
  <pageMargins left="0.70866141732283472" right="0.24" top="0.28999999999999998" bottom="0.32" header="0.31496062992125984" footer="0.31496062992125984"/>
  <pageSetup paperSize="5" scale="5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18"/>
  <sheetViews>
    <sheetView workbookViewId="0">
      <selection activeCell="B1" sqref="B1:Z56"/>
    </sheetView>
  </sheetViews>
  <sheetFormatPr defaultRowHeight="12.75"/>
  <cols>
    <col min="1" max="1" width="5.85546875" style="163" customWidth="1"/>
    <col min="2" max="2" width="31.28515625" style="1" bestFit="1" customWidth="1"/>
    <col min="3" max="3" width="7.7109375" style="163" bestFit="1" customWidth="1"/>
    <col min="4" max="4" width="5.28515625" style="163" customWidth="1"/>
    <col min="5" max="5" width="23.7109375" style="163" customWidth="1"/>
    <col min="6" max="6" width="5.28515625" style="163" customWidth="1"/>
    <col min="7" max="7" width="23.7109375" style="163" customWidth="1"/>
    <col min="8" max="8" width="5.28515625" style="163" customWidth="1"/>
    <col min="9" max="9" width="23.7109375" style="163" customWidth="1"/>
    <col min="10" max="10" width="5.28515625" style="163" customWidth="1"/>
    <col min="11" max="11" width="23.7109375" style="163" customWidth="1"/>
    <col min="12" max="12" width="5.28515625" style="163" customWidth="1"/>
    <col min="13" max="13" width="23.7109375" style="163" customWidth="1"/>
    <col min="14" max="14" width="5.28515625" style="191" customWidth="1"/>
    <col min="15" max="15" width="23.7109375" style="191" customWidth="1"/>
    <col min="16" max="16" width="5.28515625" style="191" customWidth="1"/>
    <col min="17" max="17" width="23.7109375" style="191" customWidth="1"/>
    <col min="18" max="18" width="5.28515625" style="191" customWidth="1"/>
    <col min="19" max="19" width="23.7109375" style="191" customWidth="1"/>
    <col min="20" max="20" width="5.28515625" style="191" customWidth="1"/>
    <col min="21" max="21" width="23.7109375" style="191" customWidth="1"/>
    <col min="22" max="22" width="5.28515625" style="191" customWidth="1"/>
    <col min="23" max="23" width="23.7109375" style="191" customWidth="1"/>
    <col min="24" max="24" width="5.28515625" style="191" customWidth="1"/>
    <col min="25" max="25" width="4.85546875" style="191" bestFit="1" customWidth="1"/>
    <col min="26" max="26" width="5.28515625" style="191" customWidth="1"/>
    <col min="27" max="31" width="0" style="1" hidden="1" customWidth="1"/>
    <col min="32" max="16384" width="9.140625" style="1"/>
  </cols>
  <sheetData>
    <row r="1" spans="1:32" ht="17.25" customHeight="1">
      <c r="A1" s="173" t="s">
        <v>56</v>
      </c>
      <c r="B1" s="1015" t="str">
        <f>'[1]STUDENT PROFILE'!$D$1</f>
        <v>JAWHAR NAVODAYA VIDYALAY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  <c r="P1" s="1015" t="str">
        <f>'[1]STUDENT PROFILE'!$D$1</f>
        <v>JAWHAR NAVODAYA VIDYALAY</v>
      </c>
      <c r="Q1" s="1015"/>
      <c r="R1" s="1015"/>
      <c r="S1" s="1015"/>
      <c r="T1" s="1015"/>
      <c r="U1" s="1015"/>
      <c r="V1" s="1015"/>
      <c r="W1" s="1015"/>
      <c r="X1" s="1015"/>
      <c r="Y1" s="1015"/>
      <c r="Z1" s="1015"/>
    </row>
    <row r="2" spans="1:32" s="3" customFormat="1" ht="16.5">
      <c r="A2" s="1003" t="str">
        <f>'[1]STUDENT PROFILE'!A5</f>
        <v>SL.NO</v>
      </c>
      <c r="B2" s="1004" t="str">
        <f>'[1]STUDENT PROFILE'!C5</f>
        <v>NAME OF THE STUDENT</v>
      </c>
      <c r="C2" s="1005" t="str">
        <f>'[1]STUDENT PROFILE'!D5</f>
        <v>Adm. No</v>
      </c>
      <c r="D2" s="1008" t="s">
        <v>956</v>
      </c>
      <c r="E2" s="1009"/>
      <c r="F2" s="1009"/>
      <c r="G2" s="1009"/>
      <c r="H2" s="1009"/>
      <c r="I2" s="1009"/>
      <c r="J2" s="1009"/>
      <c r="K2" s="1009"/>
      <c r="L2" s="1009"/>
      <c r="M2" s="1009"/>
      <c r="N2" s="1010" t="s">
        <v>956</v>
      </c>
      <c r="O2" s="1011"/>
      <c r="P2" s="1011"/>
      <c r="Q2" s="1011"/>
      <c r="R2" s="1011"/>
      <c r="S2" s="1011"/>
      <c r="T2" s="1011"/>
      <c r="U2" s="1011"/>
      <c r="V2" s="1011"/>
      <c r="W2" s="1011"/>
      <c r="X2" s="1011"/>
      <c r="Y2" s="1011"/>
      <c r="Z2" s="1011"/>
    </row>
    <row r="3" spans="1:32" s="3" customFormat="1" ht="12.75" customHeight="1">
      <c r="A3" s="1003"/>
      <c r="B3" s="1004"/>
      <c r="C3" s="1006"/>
      <c r="D3" s="1012" t="s">
        <v>957</v>
      </c>
      <c r="E3" s="1012"/>
      <c r="F3" s="1012" t="s">
        <v>958</v>
      </c>
      <c r="G3" s="1012"/>
      <c r="H3" s="1012" t="s">
        <v>959</v>
      </c>
      <c r="I3" s="1012"/>
      <c r="J3" s="1012" t="s">
        <v>960</v>
      </c>
      <c r="K3" s="1012"/>
      <c r="L3" s="1012" t="s">
        <v>961</v>
      </c>
      <c r="M3" s="1012"/>
      <c r="N3" s="1012" t="s">
        <v>962</v>
      </c>
      <c r="O3" s="1012"/>
      <c r="P3" s="1012" t="s">
        <v>963</v>
      </c>
      <c r="Q3" s="1012"/>
      <c r="R3" s="1012" t="s">
        <v>964</v>
      </c>
      <c r="S3" s="1012"/>
      <c r="T3" s="1012" t="s">
        <v>965</v>
      </c>
      <c r="U3" s="1012"/>
      <c r="V3" s="1012" t="s">
        <v>966</v>
      </c>
      <c r="W3" s="1012"/>
      <c r="X3" s="1013" t="s">
        <v>77</v>
      </c>
      <c r="Y3" s="1013" t="s">
        <v>967</v>
      </c>
      <c r="Z3" s="1013" t="s">
        <v>83</v>
      </c>
    </row>
    <row r="4" spans="1:32" s="3" customFormat="1" ht="12.75" customHeight="1">
      <c r="A4" s="1003"/>
      <c r="B4" s="1004"/>
      <c r="C4" s="1006"/>
      <c r="D4" s="1012"/>
      <c r="E4" s="1012"/>
      <c r="F4" s="1012"/>
      <c r="G4" s="1012"/>
      <c r="H4" s="1012"/>
      <c r="I4" s="1012"/>
      <c r="J4" s="1012"/>
      <c r="K4" s="1012"/>
      <c r="L4" s="1012"/>
      <c r="M4" s="1012"/>
      <c r="N4" s="1012"/>
      <c r="O4" s="1012"/>
      <c r="P4" s="1012"/>
      <c r="Q4" s="1012"/>
      <c r="R4" s="1012"/>
      <c r="S4" s="1012"/>
      <c r="T4" s="1012"/>
      <c r="U4" s="1012"/>
      <c r="V4" s="1012"/>
      <c r="W4" s="1012"/>
      <c r="X4" s="1013"/>
      <c r="Y4" s="1013"/>
      <c r="Z4" s="1013"/>
    </row>
    <row r="5" spans="1:32" s="178" customFormat="1" ht="27" customHeight="1">
      <c r="A5" s="1003"/>
      <c r="B5" s="1004"/>
      <c r="C5" s="1007"/>
      <c r="D5" s="176" t="s">
        <v>104</v>
      </c>
      <c r="E5" s="177" t="s">
        <v>968</v>
      </c>
      <c r="F5" s="176" t="s">
        <v>104</v>
      </c>
      <c r="G5" s="177" t="s">
        <v>968</v>
      </c>
      <c r="H5" s="176" t="s">
        <v>104</v>
      </c>
      <c r="I5" s="177" t="s">
        <v>968</v>
      </c>
      <c r="J5" s="176" t="s">
        <v>104</v>
      </c>
      <c r="K5" s="177" t="s">
        <v>968</v>
      </c>
      <c r="L5" s="176" t="s">
        <v>104</v>
      </c>
      <c r="M5" s="177" t="s">
        <v>968</v>
      </c>
      <c r="N5" s="176" t="s">
        <v>104</v>
      </c>
      <c r="O5" s="177" t="s">
        <v>968</v>
      </c>
      <c r="P5" s="176" t="s">
        <v>104</v>
      </c>
      <c r="Q5" s="177" t="s">
        <v>968</v>
      </c>
      <c r="R5" s="176" t="s">
        <v>104</v>
      </c>
      <c r="S5" s="177" t="s">
        <v>968</v>
      </c>
      <c r="T5" s="176" t="s">
        <v>104</v>
      </c>
      <c r="U5" s="177" t="s">
        <v>968</v>
      </c>
      <c r="V5" s="176" t="s">
        <v>104</v>
      </c>
      <c r="W5" s="177" t="s">
        <v>968</v>
      </c>
      <c r="X5" s="1013"/>
      <c r="Y5" s="1013"/>
      <c r="Z5" s="1013"/>
    </row>
    <row r="6" spans="1:32" s="18" customFormat="1" ht="15">
      <c r="A6" s="179"/>
      <c r="B6" s="180"/>
      <c r="C6" s="181" t="s">
        <v>95</v>
      </c>
      <c r="D6" s="181"/>
      <c r="E6" s="181" t="s">
        <v>29</v>
      </c>
      <c r="F6" s="181"/>
      <c r="G6" s="198" t="s">
        <v>30</v>
      </c>
      <c r="H6" s="181"/>
      <c r="I6" s="181" t="s">
        <v>31</v>
      </c>
      <c r="J6" s="181"/>
      <c r="K6" s="181" t="s">
        <v>11</v>
      </c>
      <c r="L6" s="181"/>
      <c r="M6" s="181" t="s">
        <v>42</v>
      </c>
      <c r="N6" s="181"/>
      <c r="O6" s="181" t="s">
        <v>105</v>
      </c>
      <c r="P6" s="181"/>
      <c r="Q6" s="181" t="s">
        <v>46</v>
      </c>
      <c r="R6" s="181"/>
      <c r="S6" s="181" t="s">
        <v>106</v>
      </c>
      <c r="T6" s="181"/>
      <c r="U6" s="181" t="s">
        <v>107</v>
      </c>
      <c r="V6" s="181"/>
      <c r="W6" s="181" t="s">
        <v>108</v>
      </c>
      <c r="X6" s="181"/>
      <c r="Y6" s="181"/>
      <c r="Z6" s="181"/>
    </row>
    <row r="7" spans="1:32" ht="39.950000000000003" customHeight="1">
      <c r="A7" s="197">
        <f>'[1]STUDENT PROFILE'!$A$7</f>
        <v>1</v>
      </c>
      <c r="B7" s="195" t="str">
        <f>'STUDENT PROFILE'!C7</f>
        <v>Manish</v>
      </c>
      <c r="C7" s="196">
        <f>'STUDENT PROFILE'!D7</f>
        <v>2723</v>
      </c>
      <c r="D7" s="114">
        <v>5</v>
      </c>
      <c r="E7" s="194" t="str">
        <f t="shared" ref="E7:E56" si="0">IF(D7=5,$D$59,IF(D7=4,$D$60,IF(D7=3,$D$61,IF(D7=2,$D$62,IF(D7=1,$D$63,"  ")))))</f>
        <v>An untiring aptitude for creativity, multiangled approach towards learning.</v>
      </c>
      <c r="F7" s="114">
        <v>4</v>
      </c>
      <c r="G7" s="194" t="str">
        <f t="shared" ref="G7:G56" si="1">IF(F7=5,$F$59,IF(F7=4,$F$60,IF(F7=3,$F$61,IF(F7=2,$F$62,IF(F7=1,$F$63,"  ")))))</f>
        <v>Has unbelievable perception of art.</v>
      </c>
      <c r="H7" s="114">
        <v>5</v>
      </c>
      <c r="I7" s="182" t="str">
        <f t="shared" ref="I7:I56" si="2">IF(H7=5,$H$59,IF(H7=4,$H$60,IF(H7=3,$H$61,IF(H7=2,$H$62,IF(H7=1,$H$63,"  ")))))</f>
        <v>Is a vibrant creator and plans systematically, adheres to time.</v>
      </c>
      <c r="J7" s="114">
        <v>5</v>
      </c>
      <c r="K7" s="182" t="str">
        <f t="shared" ref="K7:K56" si="3">IF(J7=5,$J$59,IF(J7=4,$J$60,IF(J7=3,$J$61,IF(J7=2,$J$62,IF(J7=1,$J$63,"  ")))))</f>
        <v>Totally engrossed a prompt creator and a motivation force for others.</v>
      </c>
      <c r="L7" s="114">
        <v>4</v>
      </c>
      <c r="M7" s="182" t="str">
        <f t="shared" ref="M7:M56" si="4">IF(L7=5,$L$59,IF(L7=4,$L$60,IF(L7=3,$L$61,IF(L7=2,$L$62,IF(L7=1,$L$63,"  ")))))</f>
        <v>A prompt creator with a positive outlook.</v>
      </c>
      <c r="N7" s="114">
        <v>4</v>
      </c>
      <c r="O7" s="182" t="str">
        <f>IF(N7=5,$N$59,IF(N7=4,$N$60,IF(N7=3,$N$61,IF(N7=2,$N$62,IF(N7=1,$N$63,"  ")))))</f>
        <v>Takes interest in helping others in their projects.</v>
      </c>
      <c r="P7" s="114">
        <v>5</v>
      </c>
      <c r="Q7" s="182" t="str">
        <f>IF(P7=5,$P$59,IF(P7=4,$P$60,IF(P7=3,$P$61,IF(P7=2,$P$62,IF(P7=1,$P$63,"  ")))))</f>
        <v>Magical creative power to create new ideas related to life.</v>
      </c>
      <c r="R7" s="114">
        <v>4</v>
      </c>
      <c r="S7" s="182" t="str">
        <f>IF(R7=5,$R$59,IF(R7=4,$R$60,IF(R7=3,$R$61,IF(R7=2,$R$62,IF(R7=1,$R$63,"  ")))))</f>
        <v>Very patient in solving the problem in a planned way.</v>
      </c>
      <c r="T7" s="114">
        <v>2</v>
      </c>
      <c r="U7" s="182" t="str">
        <f>IF(T7=5,$T$59,IF(T7=4,$T$60,IF(T7=3,$T$61,IF(T7=2,$T$62,IF(T7=1,$T$63,"  ")))))</f>
        <v>Has a good sense of coloring, when guided.</v>
      </c>
      <c r="V7" s="114">
        <v>4</v>
      </c>
      <c r="W7" s="182" t="str">
        <f>IF(V7=5,$V$59,IF(V7=4,$V$60,IF(V7=3,$V$61,IF(V7=2,$V$62,IF(V7=1,$V$63,"  ")))))</f>
        <v>Proficient to relate theoretical knowledge to day to day life.</v>
      </c>
      <c r="X7" s="183">
        <f t="shared" ref="X7:X38" si="5">D7+F7+H7+J7+L7+N7+P7+R7+T7+V7</f>
        <v>42</v>
      </c>
      <c r="Y7" s="184">
        <f>ROUND((X7/10),1)</f>
        <v>4.2</v>
      </c>
      <c r="Z7" s="185" t="str">
        <f>IF(Y7&gt;4,"A",IF(Y7&gt;3,"B",IF(Y7&gt;2,"C",IF(Y7&gt;1,"D",IF(Y7&gt;0,"E", "  ")))))</f>
        <v>A</v>
      </c>
      <c r="AA7" s="186">
        <f>LARGE((D7,F7,H7,J7,L7,N7,P7,R7,T7,V7),1)</f>
        <v>5</v>
      </c>
      <c r="AB7" s="186">
        <f>LARGE((D7,F7,H7,J7,L7,N7,P7,R7,T7,V7),2)</f>
        <v>5</v>
      </c>
      <c r="AC7" s="186">
        <f>LARGE((D7,F7,H7,J7,L7,N7,P7,R7,T7,V7),3)</f>
        <v>5</v>
      </c>
      <c r="AD7" s="186">
        <f>LARGE((D7,F7,H7,J7,L7,N7,P7,R7,T7,V7),4)</f>
        <v>5</v>
      </c>
      <c r="AE7" s="186">
        <f>LARGE((D7,F7,H7,J7,L7,N7,P7,R7,T7,V7),5)</f>
        <v>4</v>
      </c>
      <c r="AF7" s="182"/>
    </row>
    <row r="8" spans="1:32" ht="39.950000000000003" customHeight="1">
      <c r="A8" s="197" t="str">
        <f>'[1]STUDENT PROFILE'!$A$8</f>
        <v/>
      </c>
      <c r="B8" s="195" t="str">
        <f>'STUDENT PROFILE'!C8</f>
        <v>Sunny Kumar</v>
      </c>
      <c r="C8" s="196">
        <f>'STUDENT PROFILE'!D8</f>
        <v>2726</v>
      </c>
      <c r="D8" s="114"/>
      <c r="E8" s="194" t="str">
        <f t="shared" si="0"/>
        <v xml:space="preserve">  </v>
      </c>
      <c r="F8" s="114"/>
      <c r="G8" s="194" t="str">
        <f t="shared" si="1"/>
        <v xml:space="preserve">  </v>
      </c>
      <c r="H8" s="114"/>
      <c r="I8" s="182" t="str">
        <f t="shared" si="2"/>
        <v xml:space="preserve">  </v>
      </c>
      <c r="J8" s="114"/>
      <c r="K8" s="182" t="str">
        <f t="shared" si="3"/>
        <v xml:space="preserve">  </v>
      </c>
      <c r="L8" s="114"/>
      <c r="M8" s="182" t="str">
        <f t="shared" si="4"/>
        <v xml:space="preserve">  </v>
      </c>
      <c r="N8" s="114"/>
      <c r="O8" s="182" t="str">
        <f t="shared" ref="O8:O56" si="6">IF(N8=5,$N$59,IF(N8=4,$N$60,IF(N8=3,$N$61,IF(N8=2,$N$62,IF(N8=1,$N$63,"  ")))))</f>
        <v xml:space="preserve">  </v>
      </c>
      <c r="P8" s="114"/>
      <c r="Q8" s="182" t="str">
        <f t="shared" ref="Q8:Q56" si="7">IF(P8=5,$P$59,IF(P8=4,$P$60,IF(P8=3,$P$61,IF(P8=2,$P$62,IF(P8=1,$P$63,"  ")))))</f>
        <v xml:space="preserve">  </v>
      </c>
      <c r="R8" s="114"/>
      <c r="S8" s="182" t="str">
        <f t="shared" ref="S8:S56" si="8">IF(R8=5,$R$59,IF(R8=4,$R$60,IF(R8=3,$R$61,IF(R8=2,$R$62,IF(R8=1,$R$63,"  ")))))</f>
        <v xml:space="preserve">  </v>
      </c>
      <c r="T8" s="114"/>
      <c r="U8" s="182" t="str">
        <f t="shared" ref="U8:U56" si="9">IF(T8=5,$T$59,IF(T8=4,$T$60,IF(T8=3,$T$61,IF(T8=2,$T$62,IF(T8=1,$T$63,"  ")))))</f>
        <v xml:space="preserve">  </v>
      </c>
      <c r="V8" s="114"/>
      <c r="W8" s="182" t="str">
        <f t="shared" ref="W8:W56" si="10">IF(V8=5,$V$59,IF(V8=4,$V$60,IF(V8=3,$V$61,IF(V8=2,$V$62,IF(V8=1,$V$63,"  ")))))</f>
        <v xml:space="preserve">  </v>
      </c>
      <c r="X8" s="183">
        <f t="shared" si="5"/>
        <v>0</v>
      </c>
      <c r="Y8" s="184">
        <f t="shared" ref="Y8:Y56" si="11">ROUND((X8/10),1)</f>
        <v>0</v>
      </c>
      <c r="Z8" s="187" t="str">
        <f t="shared" ref="Z8:Z56" si="12">IF(Y8&gt;4,"A",IF(Y8&gt;3,"B",IF(Y8&gt;2,"C",IF(Y8&gt;1,"D",IF(Y8&gt;0,"E", "  ")))))</f>
        <v xml:space="preserve">  </v>
      </c>
      <c r="AA8" s="186" t="e">
        <f>LARGE((D8,F8,H8,J8,L8,N8,P8,R8,T8,V8),1)</f>
        <v>#NUM!</v>
      </c>
      <c r="AB8" s="186" t="e">
        <f>LARGE((D8,F8,H8,J8,L8,N8,P8,R8,T8,V8),2)</f>
        <v>#NUM!</v>
      </c>
      <c r="AC8" s="186" t="e">
        <f>LARGE((D8,F8,H8,J8,L8,N8,P8,R8,T8,V8),3)</f>
        <v>#NUM!</v>
      </c>
      <c r="AD8" s="186" t="e">
        <f>LARGE((D8,F8,H8,J8,L8,N8,P8,R8,T8,V8),4)</f>
        <v>#NUM!</v>
      </c>
      <c r="AE8" s="186" t="e">
        <f>LARGE((D8,F8,H8,J8,L8,N8,P8,R8,T8,V8),5)</f>
        <v>#NUM!</v>
      </c>
    </row>
    <row r="9" spans="1:32" ht="39.950000000000003" customHeight="1">
      <c r="A9" s="197" t="str">
        <f>'[1]STUDENT PROFILE'!$A$9</f>
        <v/>
      </c>
      <c r="B9" s="195" t="str">
        <f>'STUDENT PROFILE'!C9</f>
        <v>Manish</v>
      </c>
      <c r="C9" s="196">
        <f>'STUDENT PROFILE'!D9</f>
        <v>2730</v>
      </c>
      <c r="D9" s="114"/>
      <c r="E9" s="194" t="str">
        <f t="shared" si="0"/>
        <v xml:space="preserve">  </v>
      </c>
      <c r="F9" s="114"/>
      <c r="G9" s="194" t="str">
        <f t="shared" si="1"/>
        <v xml:space="preserve">  </v>
      </c>
      <c r="H9" s="114"/>
      <c r="I9" s="182" t="str">
        <f t="shared" si="2"/>
        <v xml:space="preserve">  </v>
      </c>
      <c r="J9" s="114"/>
      <c r="K9" s="182" t="str">
        <f t="shared" si="3"/>
        <v xml:space="preserve">  </v>
      </c>
      <c r="L9" s="114"/>
      <c r="M9" s="182" t="str">
        <f t="shared" si="4"/>
        <v xml:space="preserve">  </v>
      </c>
      <c r="N9" s="114"/>
      <c r="O9" s="182" t="str">
        <f t="shared" si="6"/>
        <v xml:space="preserve">  </v>
      </c>
      <c r="P9" s="114"/>
      <c r="Q9" s="182" t="str">
        <f t="shared" si="7"/>
        <v xml:space="preserve">  </v>
      </c>
      <c r="R9" s="114"/>
      <c r="S9" s="182" t="str">
        <f t="shared" si="8"/>
        <v xml:space="preserve">  </v>
      </c>
      <c r="T9" s="114"/>
      <c r="U9" s="182" t="str">
        <f t="shared" si="9"/>
        <v xml:space="preserve">  </v>
      </c>
      <c r="V9" s="114"/>
      <c r="W9" s="182" t="str">
        <f t="shared" si="10"/>
        <v xml:space="preserve">  </v>
      </c>
      <c r="X9" s="183">
        <f t="shared" si="5"/>
        <v>0</v>
      </c>
      <c r="Y9" s="184">
        <f t="shared" si="11"/>
        <v>0</v>
      </c>
      <c r="Z9" s="187" t="str">
        <f t="shared" si="12"/>
        <v xml:space="preserve">  </v>
      </c>
      <c r="AA9" s="186" t="e">
        <f>LARGE((D9,F9,H9,J9,L9,N9,P9,R9,T9,V9),1)</f>
        <v>#NUM!</v>
      </c>
      <c r="AB9" s="186" t="e">
        <f>LARGE((D9,F9,H9,J9,L9,N9,P9,R9,T9,V9),2)</f>
        <v>#NUM!</v>
      </c>
      <c r="AC9" s="186" t="e">
        <f>LARGE((D9,F9,H9,J9,L9,N9,P9,R9,T9,V9),3)</f>
        <v>#NUM!</v>
      </c>
      <c r="AD9" s="186" t="e">
        <f>LARGE((D9,F9,H9,J9,L9,N9,P9,R9,T9,V9),4)</f>
        <v>#NUM!</v>
      </c>
      <c r="AE9" s="186" t="e">
        <f>LARGE((D9,F9,H9,J9,L9,N9,P9,R9,T9,V9),5)</f>
        <v>#NUM!</v>
      </c>
    </row>
    <row r="10" spans="1:32" ht="39.950000000000003" customHeight="1">
      <c r="A10" s="197" t="str">
        <f>'[1]STUDENT PROFILE'!$A$10</f>
        <v/>
      </c>
      <c r="B10" s="195" t="str">
        <f>'STUDENT PROFILE'!C10</f>
        <v>Sunil</v>
      </c>
      <c r="C10" s="196">
        <f>'STUDENT PROFILE'!D10</f>
        <v>2731</v>
      </c>
      <c r="D10" s="114"/>
      <c r="E10" s="194" t="str">
        <f t="shared" si="0"/>
        <v xml:space="preserve">  </v>
      </c>
      <c r="F10" s="114"/>
      <c r="G10" s="194" t="str">
        <f t="shared" si="1"/>
        <v xml:space="preserve">  </v>
      </c>
      <c r="H10" s="114"/>
      <c r="I10" s="182" t="str">
        <f t="shared" si="2"/>
        <v xml:space="preserve">  </v>
      </c>
      <c r="J10" s="114"/>
      <c r="K10" s="182" t="str">
        <f t="shared" si="3"/>
        <v xml:space="preserve">  </v>
      </c>
      <c r="L10" s="114"/>
      <c r="M10" s="182" t="str">
        <f t="shared" si="4"/>
        <v xml:space="preserve">  </v>
      </c>
      <c r="N10" s="114"/>
      <c r="O10" s="182" t="str">
        <f t="shared" si="6"/>
        <v xml:space="preserve">  </v>
      </c>
      <c r="P10" s="114"/>
      <c r="Q10" s="182" t="str">
        <f t="shared" si="7"/>
        <v xml:space="preserve">  </v>
      </c>
      <c r="R10" s="114"/>
      <c r="S10" s="182" t="str">
        <f t="shared" si="8"/>
        <v xml:space="preserve">  </v>
      </c>
      <c r="T10" s="114"/>
      <c r="U10" s="182" t="str">
        <f t="shared" si="9"/>
        <v xml:space="preserve">  </v>
      </c>
      <c r="V10" s="114"/>
      <c r="W10" s="182" t="str">
        <f t="shared" si="10"/>
        <v xml:space="preserve">  </v>
      </c>
      <c r="X10" s="183">
        <f t="shared" si="5"/>
        <v>0</v>
      </c>
      <c r="Y10" s="184">
        <f t="shared" si="11"/>
        <v>0</v>
      </c>
      <c r="Z10" s="187" t="str">
        <f t="shared" si="12"/>
        <v xml:space="preserve">  </v>
      </c>
      <c r="AA10" s="186" t="e">
        <f>LARGE((D10,F10,H10,J10,L10,N10,P10,R10,T10,V10),1)</f>
        <v>#NUM!</v>
      </c>
      <c r="AB10" s="186" t="e">
        <f>LARGE((D10,F10,H10,J10,L10,N10,P10,R10,T10,V10),2)</f>
        <v>#NUM!</v>
      </c>
      <c r="AC10" s="186" t="e">
        <f>LARGE((D10,F10,H10,J10,L10,N10,P10,R10,T10,V10),3)</f>
        <v>#NUM!</v>
      </c>
      <c r="AD10" s="186" t="e">
        <f>LARGE((D10,F10,H10,J10,L10,N10,P10,R10,T10,V10),4)</f>
        <v>#NUM!</v>
      </c>
      <c r="AE10" s="186" t="e">
        <f>LARGE((D10,F10,H10,J10,L10,N10,P10,R10,T10,V10),5)</f>
        <v>#NUM!</v>
      </c>
    </row>
    <row r="11" spans="1:32" ht="39.950000000000003" customHeight="1">
      <c r="A11" s="197" t="str">
        <f>'[1]STUDENT PROFILE'!$A$11</f>
        <v/>
      </c>
      <c r="B11" s="195" t="str">
        <f>'STUDENT PROFILE'!C11</f>
        <v>Jaibeer</v>
      </c>
      <c r="C11" s="196">
        <f>'STUDENT PROFILE'!D11</f>
        <v>2732</v>
      </c>
      <c r="D11" s="114"/>
      <c r="E11" s="194" t="str">
        <f t="shared" si="0"/>
        <v xml:space="preserve">  </v>
      </c>
      <c r="F11" s="114"/>
      <c r="G11" s="194" t="str">
        <f t="shared" si="1"/>
        <v xml:space="preserve">  </v>
      </c>
      <c r="H11" s="114"/>
      <c r="I11" s="182" t="str">
        <f t="shared" si="2"/>
        <v xml:space="preserve">  </v>
      </c>
      <c r="J11" s="114"/>
      <c r="K11" s="182" t="str">
        <f t="shared" si="3"/>
        <v xml:space="preserve">  </v>
      </c>
      <c r="L11" s="114"/>
      <c r="M11" s="182" t="str">
        <f t="shared" si="4"/>
        <v xml:space="preserve">  </v>
      </c>
      <c r="N11" s="114"/>
      <c r="O11" s="182" t="str">
        <f t="shared" si="6"/>
        <v xml:space="preserve">  </v>
      </c>
      <c r="P11" s="114"/>
      <c r="Q11" s="182" t="str">
        <f t="shared" si="7"/>
        <v xml:space="preserve">  </v>
      </c>
      <c r="R11" s="114"/>
      <c r="S11" s="182" t="str">
        <f t="shared" si="8"/>
        <v xml:space="preserve">  </v>
      </c>
      <c r="T11" s="114"/>
      <c r="U11" s="182" t="str">
        <f t="shared" si="9"/>
        <v xml:space="preserve">  </v>
      </c>
      <c r="V11" s="114"/>
      <c r="W11" s="182" t="str">
        <f t="shared" si="10"/>
        <v xml:space="preserve">  </v>
      </c>
      <c r="X11" s="183">
        <f t="shared" si="5"/>
        <v>0</v>
      </c>
      <c r="Y11" s="184">
        <f t="shared" si="11"/>
        <v>0</v>
      </c>
      <c r="Z11" s="187" t="str">
        <f t="shared" si="12"/>
        <v xml:space="preserve">  </v>
      </c>
      <c r="AA11" s="186" t="e">
        <f>LARGE((D11,F11,H11,J11,L11,N11,P11,R11,T11,V11),1)</f>
        <v>#NUM!</v>
      </c>
      <c r="AB11" s="186" t="e">
        <f>LARGE((D11,F11,H11,J11,L11,N11,P11,R11,T11,V11),2)</f>
        <v>#NUM!</v>
      </c>
      <c r="AC11" s="186" t="e">
        <f>LARGE((D11,F11,H11,J11,L11,N11,P11,R11,T11,V11),3)</f>
        <v>#NUM!</v>
      </c>
      <c r="AD11" s="186" t="e">
        <f>LARGE((D11,F11,H11,J11,L11,N11,P11,R11,T11,V11),4)</f>
        <v>#NUM!</v>
      </c>
      <c r="AE11" s="186" t="e">
        <f>LARGE((D11,F11,H11,J11,L11,N11,P11,R11,T11,V11),5)</f>
        <v>#NUM!</v>
      </c>
    </row>
    <row r="12" spans="1:32" ht="39.950000000000003" customHeight="1">
      <c r="A12" s="197" t="str">
        <f>'[1]STUDENT PROFILE'!$A$12</f>
        <v/>
      </c>
      <c r="B12" s="195" t="str">
        <f>'STUDENT PROFILE'!C12</f>
        <v>Nitish Kumar</v>
      </c>
      <c r="C12" s="196">
        <f>'STUDENT PROFILE'!D12</f>
        <v>2734</v>
      </c>
      <c r="D12" s="114"/>
      <c r="E12" s="194" t="str">
        <f t="shared" si="0"/>
        <v xml:space="preserve">  </v>
      </c>
      <c r="F12" s="114"/>
      <c r="G12" s="194" t="str">
        <f t="shared" si="1"/>
        <v xml:space="preserve">  </v>
      </c>
      <c r="H12" s="114"/>
      <c r="I12" s="182" t="str">
        <f t="shared" si="2"/>
        <v xml:space="preserve">  </v>
      </c>
      <c r="J12" s="114"/>
      <c r="K12" s="182" t="str">
        <f t="shared" si="3"/>
        <v xml:space="preserve">  </v>
      </c>
      <c r="L12" s="114"/>
      <c r="M12" s="182" t="str">
        <f t="shared" si="4"/>
        <v xml:space="preserve">  </v>
      </c>
      <c r="N12" s="114"/>
      <c r="O12" s="182" t="str">
        <f t="shared" si="6"/>
        <v xml:space="preserve">  </v>
      </c>
      <c r="P12" s="114"/>
      <c r="Q12" s="182" t="str">
        <f t="shared" si="7"/>
        <v xml:space="preserve">  </v>
      </c>
      <c r="R12" s="114"/>
      <c r="S12" s="182" t="str">
        <f t="shared" si="8"/>
        <v xml:space="preserve">  </v>
      </c>
      <c r="T12" s="114"/>
      <c r="U12" s="182" t="str">
        <f t="shared" si="9"/>
        <v xml:space="preserve">  </v>
      </c>
      <c r="V12" s="114"/>
      <c r="W12" s="182" t="str">
        <f t="shared" si="10"/>
        <v xml:space="preserve">  </v>
      </c>
      <c r="X12" s="183">
        <f t="shared" si="5"/>
        <v>0</v>
      </c>
      <c r="Y12" s="184">
        <f t="shared" si="11"/>
        <v>0</v>
      </c>
      <c r="Z12" s="187" t="str">
        <f t="shared" si="12"/>
        <v xml:space="preserve">  </v>
      </c>
      <c r="AA12" s="186" t="e">
        <f>LARGE((D12,F12,H12,J12,L12,N12,P12,R12,T12,V12),1)</f>
        <v>#NUM!</v>
      </c>
      <c r="AB12" s="186" t="e">
        <f>LARGE((D12,F12,H12,J12,L12,N12,P12,R12,T12,V12),2)</f>
        <v>#NUM!</v>
      </c>
      <c r="AC12" s="186" t="e">
        <f>LARGE((D12,F12,H12,J12,L12,N12,P12,R12,T12,V12),3)</f>
        <v>#NUM!</v>
      </c>
      <c r="AD12" s="186" t="e">
        <f>LARGE((D12,F12,H12,J12,L12,N12,P12,R12,T12,V12),4)</f>
        <v>#NUM!</v>
      </c>
      <c r="AE12" s="186" t="e">
        <f>LARGE((D12,F12,H12,J12,L12,N12,P12,R12,T12,V12),5)</f>
        <v>#NUM!</v>
      </c>
    </row>
    <row r="13" spans="1:32" ht="39.950000000000003" customHeight="1">
      <c r="A13" s="197" t="str">
        <f>'[1]STUDENT PROFILE'!$A$13</f>
        <v/>
      </c>
      <c r="B13" s="195" t="str">
        <f>'STUDENT PROFILE'!C13</f>
        <v>Ramakant</v>
      </c>
      <c r="C13" s="196">
        <f>'STUDENT PROFILE'!D13</f>
        <v>2735</v>
      </c>
      <c r="D13" s="114"/>
      <c r="E13" s="194" t="str">
        <f t="shared" si="0"/>
        <v xml:space="preserve">  </v>
      </c>
      <c r="F13" s="114"/>
      <c r="G13" s="194" t="str">
        <f t="shared" si="1"/>
        <v xml:space="preserve">  </v>
      </c>
      <c r="H13" s="114"/>
      <c r="I13" s="182" t="str">
        <f t="shared" si="2"/>
        <v xml:space="preserve">  </v>
      </c>
      <c r="J13" s="114"/>
      <c r="K13" s="182" t="str">
        <f t="shared" si="3"/>
        <v xml:space="preserve">  </v>
      </c>
      <c r="L13" s="114"/>
      <c r="M13" s="182" t="str">
        <f t="shared" si="4"/>
        <v xml:space="preserve">  </v>
      </c>
      <c r="N13" s="114"/>
      <c r="O13" s="182" t="str">
        <f t="shared" si="6"/>
        <v xml:space="preserve">  </v>
      </c>
      <c r="P13" s="114"/>
      <c r="Q13" s="182" t="str">
        <f t="shared" si="7"/>
        <v xml:space="preserve">  </v>
      </c>
      <c r="R13" s="114"/>
      <c r="S13" s="182" t="str">
        <f t="shared" si="8"/>
        <v xml:space="preserve">  </v>
      </c>
      <c r="T13" s="114"/>
      <c r="U13" s="182" t="str">
        <f t="shared" si="9"/>
        <v xml:space="preserve">  </v>
      </c>
      <c r="V13" s="114"/>
      <c r="W13" s="182" t="str">
        <f t="shared" si="10"/>
        <v xml:space="preserve">  </v>
      </c>
      <c r="X13" s="183">
        <f t="shared" si="5"/>
        <v>0</v>
      </c>
      <c r="Y13" s="184">
        <f t="shared" si="11"/>
        <v>0</v>
      </c>
      <c r="Z13" s="187" t="str">
        <f t="shared" si="12"/>
        <v xml:space="preserve">  </v>
      </c>
      <c r="AA13" s="186" t="e">
        <f>LARGE((D13,F13,H13,J13,L13,N13,P13,R13,T13,V13),1)</f>
        <v>#NUM!</v>
      </c>
      <c r="AB13" s="186" t="e">
        <f>LARGE((D13,F13,H13,J13,L13,N13,P13,R13,T13,V13),2)</f>
        <v>#NUM!</v>
      </c>
      <c r="AC13" s="186" t="e">
        <f>LARGE((D13,F13,H13,J13,L13,N13,P13,R13,T13,V13),3)</f>
        <v>#NUM!</v>
      </c>
      <c r="AD13" s="186" t="e">
        <f>LARGE((D13,F13,H13,J13,L13,N13,P13,R13,T13,V13),4)</f>
        <v>#NUM!</v>
      </c>
      <c r="AE13" s="186" t="e">
        <f>LARGE((D13,F13,H13,J13,L13,N13,P13,R13,T13,V13),5)</f>
        <v>#NUM!</v>
      </c>
    </row>
    <row r="14" spans="1:32" ht="39.950000000000003" customHeight="1">
      <c r="A14" s="197" t="str">
        <f>'[1]STUDENT PROFILE'!$A$14</f>
        <v/>
      </c>
      <c r="B14" s="195" t="str">
        <f>'STUDENT PROFILE'!C14</f>
        <v>Gourav</v>
      </c>
      <c r="C14" s="196">
        <f>'STUDENT PROFILE'!D14</f>
        <v>2736</v>
      </c>
      <c r="D14" s="114"/>
      <c r="E14" s="194" t="str">
        <f t="shared" si="0"/>
        <v xml:space="preserve">  </v>
      </c>
      <c r="F14" s="114"/>
      <c r="G14" s="194" t="str">
        <f t="shared" si="1"/>
        <v xml:space="preserve">  </v>
      </c>
      <c r="H14" s="114"/>
      <c r="I14" s="182" t="str">
        <f t="shared" si="2"/>
        <v xml:space="preserve">  </v>
      </c>
      <c r="J14" s="114"/>
      <c r="K14" s="182" t="str">
        <f t="shared" si="3"/>
        <v xml:space="preserve">  </v>
      </c>
      <c r="L14" s="114"/>
      <c r="M14" s="182" t="str">
        <f t="shared" si="4"/>
        <v xml:space="preserve">  </v>
      </c>
      <c r="N14" s="114"/>
      <c r="O14" s="182" t="str">
        <f t="shared" si="6"/>
        <v xml:space="preserve">  </v>
      </c>
      <c r="P14" s="114"/>
      <c r="Q14" s="182" t="str">
        <f t="shared" si="7"/>
        <v xml:space="preserve">  </v>
      </c>
      <c r="R14" s="114"/>
      <c r="S14" s="182" t="str">
        <f t="shared" si="8"/>
        <v xml:space="preserve">  </v>
      </c>
      <c r="T14" s="114"/>
      <c r="U14" s="182" t="str">
        <f t="shared" si="9"/>
        <v xml:space="preserve">  </v>
      </c>
      <c r="V14" s="114"/>
      <c r="W14" s="182" t="str">
        <f t="shared" si="10"/>
        <v xml:space="preserve">  </v>
      </c>
      <c r="X14" s="183">
        <f t="shared" si="5"/>
        <v>0</v>
      </c>
      <c r="Y14" s="184">
        <f t="shared" si="11"/>
        <v>0</v>
      </c>
      <c r="Z14" s="187" t="str">
        <f t="shared" si="12"/>
        <v xml:space="preserve">  </v>
      </c>
      <c r="AA14" s="186" t="e">
        <f>LARGE((D14,F14,H14,J14,L14,N14,P14,R14,T14,V14),1)</f>
        <v>#NUM!</v>
      </c>
      <c r="AB14" s="186" t="e">
        <f>LARGE((D14,F14,H14,J14,L14,N14,P14,R14,T14,V14),2)</f>
        <v>#NUM!</v>
      </c>
      <c r="AC14" s="186" t="e">
        <f>LARGE((D14,F14,H14,J14,L14,N14,P14,R14,T14,V14),3)</f>
        <v>#NUM!</v>
      </c>
      <c r="AD14" s="186" t="e">
        <f>LARGE((D14,F14,H14,J14,L14,N14,P14,R14,T14,V14),4)</f>
        <v>#NUM!</v>
      </c>
      <c r="AE14" s="186" t="e">
        <f>LARGE((D14,F14,H14,J14,L14,N14,P14,R14,T14,V14),5)</f>
        <v>#NUM!</v>
      </c>
    </row>
    <row r="15" spans="1:32" ht="39.950000000000003" customHeight="1">
      <c r="A15" s="197" t="str">
        <f>'[1]STUDENT PROFILE'!$A$15</f>
        <v/>
      </c>
      <c r="B15" s="195" t="str">
        <f>'STUDENT PROFILE'!C15</f>
        <v>Sourav</v>
      </c>
      <c r="C15" s="196">
        <f>'STUDENT PROFILE'!D15</f>
        <v>2737</v>
      </c>
      <c r="D15" s="114"/>
      <c r="E15" s="194" t="str">
        <f t="shared" si="0"/>
        <v xml:space="preserve">  </v>
      </c>
      <c r="F15" s="114"/>
      <c r="G15" s="194" t="str">
        <f t="shared" si="1"/>
        <v xml:space="preserve">  </v>
      </c>
      <c r="H15" s="114"/>
      <c r="I15" s="182" t="str">
        <f t="shared" si="2"/>
        <v xml:space="preserve">  </v>
      </c>
      <c r="J15" s="114"/>
      <c r="K15" s="182" t="str">
        <f t="shared" si="3"/>
        <v xml:space="preserve">  </v>
      </c>
      <c r="L15" s="114"/>
      <c r="M15" s="182" t="str">
        <f t="shared" si="4"/>
        <v xml:space="preserve">  </v>
      </c>
      <c r="N15" s="114"/>
      <c r="O15" s="182" t="str">
        <f t="shared" si="6"/>
        <v xml:space="preserve">  </v>
      </c>
      <c r="P15" s="114"/>
      <c r="Q15" s="182" t="str">
        <f t="shared" si="7"/>
        <v xml:space="preserve">  </v>
      </c>
      <c r="R15" s="114"/>
      <c r="S15" s="182" t="str">
        <f t="shared" si="8"/>
        <v xml:space="preserve">  </v>
      </c>
      <c r="T15" s="114"/>
      <c r="U15" s="182" t="str">
        <f t="shared" si="9"/>
        <v xml:space="preserve">  </v>
      </c>
      <c r="V15" s="114"/>
      <c r="W15" s="182" t="str">
        <f t="shared" si="10"/>
        <v xml:space="preserve">  </v>
      </c>
      <c r="X15" s="183">
        <f t="shared" si="5"/>
        <v>0</v>
      </c>
      <c r="Y15" s="184">
        <f t="shared" si="11"/>
        <v>0</v>
      </c>
      <c r="Z15" s="187" t="str">
        <f t="shared" si="12"/>
        <v xml:space="preserve">  </v>
      </c>
      <c r="AA15" s="186" t="e">
        <f>LARGE((D15,F15,H15,J15,L15,N15,P15,R15,T15,V15),1)</f>
        <v>#NUM!</v>
      </c>
      <c r="AB15" s="186" t="e">
        <f>LARGE((D15,F15,H15,J15,L15,N15,P15,R15,T15,V15),2)</f>
        <v>#NUM!</v>
      </c>
      <c r="AC15" s="186" t="e">
        <f>LARGE((D15,F15,H15,J15,L15,N15,P15,R15,T15,V15),3)</f>
        <v>#NUM!</v>
      </c>
      <c r="AD15" s="186" t="e">
        <f>LARGE((D15,F15,H15,J15,L15,N15,P15,R15,T15,V15),4)</f>
        <v>#NUM!</v>
      </c>
      <c r="AE15" s="186" t="e">
        <f>LARGE((D15,F15,H15,J15,L15,N15,P15,R15,T15,V15),5)</f>
        <v>#NUM!</v>
      </c>
    </row>
    <row r="16" spans="1:32" ht="39.950000000000003" customHeight="1">
      <c r="A16" s="197" t="str">
        <f>'[1]STUDENT PROFILE'!$A$16</f>
        <v/>
      </c>
      <c r="B16" s="195" t="str">
        <f>'STUDENT PROFILE'!C16</f>
        <v>Ruchika</v>
      </c>
      <c r="C16" s="196">
        <f>'STUDENT PROFILE'!D16</f>
        <v>2738</v>
      </c>
      <c r="D16" s="114"/>
      <c r="E16" s="194" t="str">
        <f t="shared" si="0"/>
        <v xml:space="preserve">  </v>
      </c>
      <c r="F16" s="114"/>
      <c r="G16" s="194" t="str">
        <f t="shared" si="1"/>
        <v xml:space="preserve">  </v>
      </c>
      <c r="H16" s="114"/>
      <c r="I16" s="182" t="str">
        <f t="shared" si="2"/>
        <v xml:space="preserve">  </v>
      </c>
      <c r="J16" s="114"/>
      <c r="K16" s="182" t="str">
        <f t="shared" si="3"/>
        <v xml:space="preserve">  </v>
      </c>
      <c r="L16" s="114"/>
      <c r="M16" s="182" t="str">
        <f t="shared" si="4"/>
        <v xml:space="preserve">  </v>
      </c>
      <c r="N16" s="114"/>
      <c r="O16" s="182" t="str">
        <f t="shared" si="6"/>
        <v xml:space="preserve">  </v>
      </c>
      <c r="P16" s="114"/>
      <c r="Q16" s="182" t="str">
        <f t="shared" si="7"/>
        <v xml:space="preserve">  </v>
      </c>
      <c r="R16" s="114"/>
      <c r="S16" s="182" t="str">
        <f t="shared" si="8"/>
        <v xml:space="preserve">  </v>
      </c>
      <c r="T16" s="114"/>
      <c r="U16" s="182" t="str">
        <f t="shared" si="9"/>
        <v xml:space="preserve">  </v>
      </c>
      <c r="V16" s="114"/>
      <c r="W16" s="182" t="str">
        <f t="shared" si="10"/>
        <v xml:space="preserve">  </v>
      </c>
      <c r="X16" s="183">
        <f t="shared" si="5"/>
        <v>0</v>
      </c>
      <c r="Y16" s="184">
        <f t="shared" si="11"/>
        <v>0</v>
      </c>
      <c r="Z16" s="187" t="str">
        <f t="shared" si="12"/>
        <v xml:space="preserve">  </v>
      </c>
      <c r="AA16" s="186" t="e">
        <f>LARGE((D16,F16,H16,J16,L16,N16,P16,R16,T16,V16),1)</f>
        <v>#NUM!</v>
      </c>
      <c r="AB16" s="186" t="e">
        <f>LARGE((D16,F16,H16,J16,L16,N16,P16,R16,T16,V16),2)</f>
        <v>#NUM!</v>
      </c>
      <c r="AC16" s="186" t="e">
        <f>LARGE((D16,F16,H16,J16,L16,N16,P16,R16,T16,V16),3)</f>
        <v>#NUM!</v>
      </c>
      <c r="AD16" s="186" t="e">
        <f>LARGE((D16,F16,H16,J16,L16,N16,P16,R16,T16,V16),4)</f>
        <v>#NUM!</v>
      </c>
      <c r="AE16" s="186" t="e">
        <f>LARGE((D16,F16,H16,J16,L16,N16,P16,R16,T16,V16),5)</f>
        <v>#NUM!</v>
      </c>
    </row>
    <row r="17" spans="1:31" ht="39.950000000000003" customHeight="1">
      <c r="A17" s="197" t="str">
        <f>'[1]STUDENT PROFILE'!$A$17</f>
        <v/>
      </c>
      <c r="B17" s="195" t="str">
        <f>'STUDENT PROFILE'!C17</f>
        <v>Hitesh Kumar</v>
      </c>
      <c r="C17" s="196">
        <f>'STUDENT PROFILE'!D17</f>
        <v>2739</v>
      </c>
      <c r="D17" s="114"/>
      <c r="E17" s="194" t="str">
        <f t="shared" si="0"/>
        <v xml:space="preserve">  </v>
      </c>
      <c r="F17" s="114"/>
      <c r="G17" s="194" t="str">
        <f t="shared" si="1"/>
        <v xml:space="preserve">  </v>
      </c>
      <c r="H17" s="114"/>
      <c r="I17" s="182" t="str">
        <f t="shared" si="2"/>
        <v xml:space="preserve">  </v>
      </c>
      <c r="J17" s="114"/>
      <c r="K17" s="182" t="str">
        <f t="shared" si="3"/>
        <v xml:space="preserve">  </v>
      </c>
      <c r="L17" s="114"/>
      <c r="M17" s="182" t="str">
        <f t="shared" si="4"/>
        <v xml:space="preserve">  </v>
      </c>
      <c r="N17" s="114"/>
      <c r="O17" s="182" t="str">
        <f t="shared" si="6"/>
        <v xml:space="preserve">  </v>
      </c>
      <c r="P17" s="114"/>
      <c r="Q17" s="182" t="str">
        <f t="shared" si="7"/>
        <v xml:space="preserve">  </v>
      </c>
      <c r="R17" s="114"/>
      <c r="S17" s="182" t="str">
        <f t="shared" si="8"/>
        <v xml:space="preserve">  </v>
      </c>
      <c r="T17" s="114"/>
      <c r="U17" s="182" t="str">
        <f t="shared" si="9"/>
        <v xml:space="preserve">  </v>
      </c>
      <c r="V17" s="114"/>
      <c r="W17" s="182" t="str">
        <f t="shared" si="10"/>
        <v xml:space="preserve">  </v>
      </c>
      <c r="X17" s="183">
        <f t="shared" si="5"/>
        <v>0</v>
      </c>
      <c r="Y17" s="184">
        <f t="shared" si="11"/>
        <v>0</v>
      </c>
      <c r="Z17" s="187" t="str">
        <f t="shared" si="12"/>
        <v xml:space="preserve">  </v>
      </c>
      <c r="AA17" s="186" t="e">
        <f>LARGE((D17,F17,H17,J17,L17,N17,P17,R17,T17,V17),1)</f>
        <v>#NUM!</v>
      </c>
      <c r="AB17" s="186" t="e">
        <f>LARGE((D17,F17,H17,J17,L17,N17,P17,R17,T17,V17),2)</f>
        <v>#NUM!</v>
      </c>
      <c r="AC17" s="186" t="e">
        <f>LARGE((D17,F17,H17,J17,L17,N17,P17,R17,T17,V17),3)</f>
        <v>#NUM!</v>
      </c>
      <c r="AD17" s="186" t="e">
        <f>LARGE((D17,F17,H17,J17,L17,N17,P17,R17,T17,V17),4)</f>
        <v>#NUM!</v>
      </c>
      <c r="AE17" s="186" t="e">
        <f>LARGE((D17,F17,H17,J17,L17,N17,P17,R17,T17,V17),5)</f>
        <v>#NUM!</v>
      </c>
    </row>
    <row r="18" spans="1:31" ht="39.950000000000003" customHeight="1">
      <c r="A18" s="197" t="str">
        <f>'[1]STUDENT PROFILE'!$A$18</f>
        <v/>
      </c>
      <c r="B18" s="195" t="str">
        <f>'STUDENT PROFILE'!C18</f>
        <v>Ankit Yadav</v>
      </c>
      <c r="C18" s="196">
        <f>'STUDENT PROFILE'!D18</f>
        <v>2740</v>
      </c>
      <c r="D18" s="114"/>
      <c r="E18" s="194" t="str">
        <f t="shared" si="0"/>
        <v xml:space="preserve">  </v>
      </c>
      <c r="F18" s="114"/>
      <c r="G18" s="194" t="str">
        <f t="shared" si="1"/>
        <v xml:space="preserve">  </v>
      </c>
      <c r="H18" s="114"/>
      <c r="I18" s="182" t="str">
        <f t="shared" si="2"/>
        <v xml:space="preserve">  </v>
      </c>
      <c r="J18" s="114"/>
      <c r="K18" s="182" t="str">
        <f t="shared" si="3"/>
        <v xml:space="preserve">  </v>
      </c>
      <c r="L18" s="114"/>
      <c r="M18" s="182" t="str">
        <f t="shared" si="4"/>
        <v xml:space="preserve">  </v>
      </c>
      <c r="N18" s="114"/>
      <c r="O18" s="182" t="str">
        <f t="shared" si="6"/>
        <v xml:space="preserve">  </v>
      </c>
      <c r="P18" s="114"/>
      <c r="Q18" s="182" t="str">
        <f t="shared" si="7"/>
        <v xml:space="preserve">  </v>
      </c>
      <c r="R18" s="114"/>
      <c r="S18" s="182" t="str">
        <f t="shared" si="8"/>
        <v xml:space="preserve">  </v>
      </c>
      <c r="T18" s="114"/>
      <c r="U18" s="182" t="str">
        <f t="shared" si="9"/>
        <v xml:space="preserve">  </v>
      </c>
      <c r="V18" s="114"/>
      <c r="W18" s="182" t="str">
        <f t="shared" si="10"/>
        <v xml:space="preserve">  </v>
      </c>
      <c r="X18" s="183">
        <f t="shared" si="5"/>
        <v>0</v>
      </c>
      <c r="Y18" s="184">
        <f t="shared" si="11"/>
        <v>0</v>
      </c>
      <c r="Z18" s="187" t="str">
        <f t="shared" si="12"/>
        <v xml:space="preserve">  </v>
      </c>
      <c r="AA18" s="186" t="e">
        <f>LARGE((D18,F18,H18,J18,L18,N18,P18,R18,T18,V18),1)</f>
        <v>#NUM!</v>
      </c>
      <c r="AB18" s="186" t="e">
        <f>LARGE((D18,F18,H18,J18,L18,N18,P18,R18,T18,V18),2)</f>
        <v>#NUM!</v>
      </c>
      <c r="AC18" s="186" t="e">
        <f>LARGE((D18,F18,H18,J18,L18,N18,P18,R18,T18,V18),3)</f>
        <v>#NUM!</v>
      </c>
      <c r="AD18" s="186" t="e">
        <f>LARGE((D18,F18,H18,J18,L18,N18,P18,R18,T18,V18),4)</f>
        <v>#NUM!</v>
      </c>
      <c r="AE18" s="186" t="e">
        <f>LARGE((D18,F18,H18,J18,L18,N18,P18,R18,T18,V18),5)</f>
        <v>#NUM!</v>
      </c>
    </row>
    <row r="19" spans="1:31" ht="39.950000000000003" customHeight="1">
      <c r="A19" s="197" t="str">
        <f>'[1]STUDENT PROFILE'!$A$19</f>
        <v/>
      </c>
      <c r="B19" s="195" t="str">
        <f>'STUDENT PROFILE'!C19</f>
        <v>Kuldeep</v>
      </c>
      <c r="C19" s="196">
        <f>'STUDENT PROFILE'!D19</f>
        <v>2741</v>
      </c>
      <c r="D19" s="114"/>
      <c r="E19" s="194" t="str">
        <f t="shared" si="0"/>
        <v xml:space="preserve">  </v>
      </c>
      <c r="F19" s="114"/>
      <c r="G19" s="194" t="str">
        <f t="shared" si="1"/>
        <v xml:space="preserve">  </v>
      </c>
      <c r="H19" s="114"/>
      <c r="I19" s="182" t="str">
        <f t="shared" si="2"/>
        <v xml:space="preserve">  </v>
      </c>
      <c r="J19" s="114"/>
      <c r="K19" s="182" t="str">
        <f t="shared" si="3"/>
        <v xml:space="preserve">  </v>
      </c>
      <c r="L19" s="114"/>
      <c r="M19" s="182" t="str">
        <f t="shared" si="4"/>
        <v xml:space="preserve">  </v>
      </c>
      <c r="N19" s="114"/>
      <c r="O19" s="182" t="str">
        <f t="shared" si="6"/>
        <v xml:space="preserve">  </v>
      </c>
      <c r="P19" s="114"/>
      <c r="Q19" s="182" t="str">
        <f t="shared" si="7"/>
        <v xml:space="preserve">  </v>
      </c>
      <c r="R19" s="114"/>
      <c r="S19" s="182" t="str">
        <f t="shared" si="8"/>
        <v xml:space="preserve">  </v>
      </c>
      <c r="T19" s="114"/>
      <c r="U19" s="182" t="str">
        <f t="shared" si="9"/>
        <v xml:space="preserve">  </v>
      </c>
      <c r="V19" s="114"/>
      <c r="W19" s="182" t="str">
        <f t="shared" si="10"/>
        <v xml:space="preserve">  </v>
      </c>
      <c r="X19" s="183">
        <f t="shared" si="5"/>
        <v>0</v>
      </c>
      <c r="Y19" s="184">
        <f t="shared" si="11"/>
        <v>0</v>
      </c>
      <c r="Z19" s="187" t="str">
        <f t="shared" si="12"/>
        <v xml:space="preserve">  </v>
      </c>
      <c r="AA19" s="186" t="e">
        <f>LARGE((D19,F19,H19,J19,L19,N19,P19,R19,T19,V19),1)</f>
        <v>#NUM!</v>
      </c>
      <c r="AB19" s="186" t="e">
        <f>LARGE((D19,F19,H19,J19,L19,N19,P19,R19,T19,V19),2)</f>
        <v>#NUM!</v>
      </c>
      <c r="AC19" s="186" t="e">
        <f>LARGE((D19,F19,H19,J19,L19,N19,P19,R19,T19,V19),3)</f>
        <v>#NUM!</v>
      </c>
      <c r="AD19" s="186" t="e">
        <f>LARGE((D19,F19,H19,J19,L19,N19,P19,R19,T19,V19),4)</f>
        <v>#NUM!</v>
      </c>
      <c r="AE19" s="186" t="e">
        <f>LARGE((D19,F19,H19,J19,L19,N19,P19,R19,T19,V19),5)</f>
        <v>#NUM!</v>
      </c>
    </row>
    <row r="20" spans="1:31" ht="39.950000000000003" customHeight="1">
      <c r="A20" s="197" t="str">
        <f>'[1]STUDENT PROFILE'!$A$20</f>
        <v/>
      </c>
      <c r="B20" s="195" t="str">
        <f>'STUDENT PROFILE'!C20</f>
        <v>Tejveer</v>
      </c>
      <c r="C20" s="196">
        <f>'STUDENT PROFILE'!D20</f>
        <v>2743</v>
      </c>
      <c r="D20" s="114"/>
      <c r="E20" s="194" t="str">
        <f t="shared" si="0"/>
        <v xml:space="preserve">  </v>
      </c>
      <c r="F20" s="114"/>
      <c r="G20" s="194" t="str">
        <f t="shared" si="1"/>
        <v xml:space="preserve">  </v>
      </c>
      <c r="H20" s="114"/>
      <c r="I20" s="182" t="str">
        <f t="shared" si="2"/>
        <v xml:space="preserve">  </v>
      </c>
      <c r="J20" s="114"/>
      <c r="K20" s="182" t="str">
        <f t="shared" si="3"/>
        <v xml:space="preserve">  </v>
      </c>
      <c r="L20" s="114"/>
      <c r="M20" s="182" t="str">
        <f t="shared" si="4"/>
        <v xml:space="preserve">  </v>
      </c>
      <c r="N20" s="114"/>
      <c r="O20" s="182" t="str">
        <f t="shared" si="6"/>
        <v xml:space="preserve">  </v>
      </c>
      <c r="P20" s="114"/>
      <c r="Q20" s="182" t="str">
        <f t="shared" si="7"/>
        <v xml:space="preserve">  </v>
      </c>
      <c r="R20" s="114"/>
      <c r="S20" s="182" t="str">
        <f t="shared" si="8"/>
        <v xml:space="preserve">  </v>
      </c>
      <c r="T20" s="114"/>
      <c r="U20" s="182" t="str">
        <f t="shared" si="9"/>
        <v xml:space="preserve">  </v>
      </c>
      <c r="V20" s="114"/>
      <c r="W20" s="182" t="str">
        <f t="shared" si="10"/>
        <v xml:space="preserve">  </v>
      </c>
      <c r="X20" s="183">
        <f t="shared" si="5"/>
        <v>0</v>
      </c>
      <c r="Y20" s="184">
        <f t="shared" si="11"/>
        <v>0</v>
      </c>
      <c r="Z20" s="187" t="str">
        <f t="shared" si="12"/>
        <v xml:space="preserve">  </v>
      </c>
      <c r="AA20" s="186" t="e">
        <f>LARGE((D20,F20,H20,J20,L20,N20,P20,R20,T20,V20),1)</f>
        <v>#NUM!</v>
      </c>
      <c r="AB20" s="186" t="e">
        <f>LARGE((D20,F20,H20,J20,L20,N20,P20,R20,T20,V20),2)</f>
        <v>#NUM!</v>
      </c>
      <c r="AC20" s="186" t="e">
        <f>LARGE((D20,F20,H20,J20,L20,N20,P20,R20,T20,V20),3)</f>
        <v>#NUM!</v>
      </c>
      <c r="AD20" s="186" t="e">
        <f>LARGE((D20,F20,H20,J20,L20,N20,P20,R20,T20,V20),4)</f>
        <v>#NUM!</v>
      </c>
      <c r="AE20" s="186" t="e">
        <f>LARGE((D20,F20,H20,J20,L20,N20,P20,R20,T20,V20),5)</f>
        <v>#NUM!</v>
      </c>
    </row>
    <row r="21" spans="1:31" ht="39.950000000000003" customHeight="1">
      <c r="A21" s="197" t="str">
        <f>'[1]STUDENT PROFILE'!$A$21</f>
        <v/>
      </c>
      <c r="B21" s="195" t="str">
        <f>'STUDENT PROFILE'!C21</f>
        <v>Rahul</v>
      </c>
      <c r="C21" s="196">
        <f>'STUDENT PROFILE'!D21</f>
        <v>2744</v>
      </c>
      <c r="D21" s="114"/>
      <c r="E21" s="194" t="str">
        <f t="shared" si="0"/>
        <v xml:space="preserve">  </v>
      </c>
      <c r="F21" s="114"/>
      <c r="G21" s="194" t="str">
        <f t="shared" si="1"/>
        <v xml:space="preserve">  </v>
      </c>
      <c r="H21" s="114"/>
      <c r="I21" s="182" t="str">
        <f t="shared" si="2"/>
        <v xml:space="preserve">  </v>
      </c>
      <c r="J21" s="114"/>
      <c r="K21" s="182" t="str">
        <f t="shared" si="3"/>
        <v xml:space="preserve">  </v>
      </c>
      <c r="L21" s="114"/>
      <c r="M21" s="182" t="str">
        <f t="shared" si="4"/>
        <v xml:space="preserve">  </v>
      </c>
      <c r="N21" s="114"/>
      <c r="O21" s="182" t="str">
        <f t="shared" si="6"/>
        <v xml:space="preserve">  </v>
      </c>
      <c r="P21" s="114"/>
      <c r="Q21" s="182" t="str">
        <f t="shared" si="7"/>
        <v xml:space="preserve">  </v>
      </c>
      <c r="R21" s="114"/>
      <c r="S21" s="182" t="str">
        <f t="shared" si="8"/>
        <v xml:space="preserve">  </v>
      </c>
      <c r="T21" s="114"/>
      <c r="U21" s="182" t="str">
        <f t="shared" si="9"/>
        <v xml:space="preserve">  </v>
      </c>
      <c r="V21" s="114"/>
      <c r="W21" s="182" t="str">
        <f t="shared" si="10"/>
        <v xml:space="preserve">  </v>
      </c>
      <c r="X21" s="183">
        <f t="shared" si="5"/>
        <v>0</v>
      </c>
      <c r="Y21" s="184">
        <f t="shared" si="11"/>
        <v>0</v>
      </c>
      <c r="Z21" s="187" t="str">
        <f t="shared" si="12"/>
        <v xml:space="preserve">  </v>
      </c>
      <c r="AA21" s="186" t="e">
        <f>LARGE((D21,F21,H21,J21,L21,N21,P21,R21,T21,V21),1)</f>
        <v>#NUM!</v>
      </c>
      <c r="AB21" s="186" t="e">
        <f>LARGE((D21,F21,H21,J21,L21,N21,P21,R21,T21,V21),2)</f>
        <v>#NUM!</v>
      </c>
      <c r="AC21" s="186" t="e">
        <f>LARGE((D21,F21,H21,J21,L21,N21,P21,R21,T21,V21),3)</f>
        <v>#NUM!</v>
      </c>
      <c r="AD21" s="186" t="e">
        <f>LARGE((D21,F21,H21,J21,L21,N21,P21,R21,T21,V21),4)</f>
        <v>#NUM!</v>
      </c>
      <c r="AE21" s="186" t="e">
        <f>LARGE((D21,F21,H21,J21,L21,N21,P21,R21,T21,V21),5)</f>
        <v>#NUM!</v>
      </c>
    </row>
    <row r="22" spans="1:31" ht="39.950000000000003" customHeight="1">
      <c r="A22" s="197" t="str">
        <f>'[1]STUDENT PROFILE'!$A$22</f>
        <v/>
      </c>
      <c r="B22" s="195" t="str">
        <f>'STUDENT PROFILE'!C22</f>
        <v>Ritu</v>
      </c>
      <c r="C22" s="196">
        <f>'STUDENT PROFILE'!D22</f>
        <v>2745</v>
      </c>
      <c r="D22" s="114"/>
      <c r="E22" s="194" t="str">
        <f t="shared" si="0"/>
        <v xml:space="preserve">  </v>
      </c>
      <c r="F22" s="114"/>
      <c r="G22" s="194" t="str">
        <f t="shared" si="1"/>
        <v xml:space="preserve">  </v>
      </c>
      <c r="H22" s="114"/>
      <c r="I22" s="182" t="str">
        <f t="shared" si="2"/>
        <v xml:space="preserve">  </v>
      </c>
      <c r="J22" s="114"/>
      <c r="K22" s="182" t="str">
        <f t="shared" si="3"/>
        <v xml:space="preserve">  </v>
      </c>
      <c r="L22" s="114"/>
      <c r="M22" s="182" t="str">
        <f t="shared" si="4"/>
        <v xml:space="preserve">  </v>
      </c>
      <c r="N22" s="114"/>
      <c r="O22" s="182" t="str">
        <f t="shared" si="6"/>
        <v xml:space="preserve">  </v>
      </c>
      <c r="P22" s="114"/>
      <c r="Q22" s="182" t="str">
        <f t="shared" si="7"/>
        <v xml:space="preserve">  </v>
      </c>
      <c r="R22" s="114"/>
      <c r="S22" s="182" t="str">
        <f t="shared" si="8"/>
        <v xml:space="preserve">  </v>
      </c>
      <c r="T22" s="114"/>
      <c r="U22" s="182" t="str">
        <f t="shared" si="9"/>
        <v xml:space="preserve">  </v>
      </c>
      <c r="V22" s="114"/>
      <c r="W22" s="182" t="str">
        <f t="shared" si="10"/>
        <v xml:space="preserve">  </v>
      </c>
      <c r="X22" s="183">
        <f t="shared" si="5"/>
        <v>0</v>
      </c>
      <c r="Y22" s="184">
        <f t="shared" si="11"/>
        <v>0</v>
      </c>
      <c r="Z22" s="187" t="str">
        <f t="shared" si="12"/>
        <v xml:space="preserve">  </v>
      </c>
      <c r="AA22" s="186" t="e">
        <f>LARGE((D22,F22,H22,J22,L22,N22,P22,R22,T22,V22),1)</f>
        <v>#NUM!</v>
      </c>
      <c r="AB22" s="186" t="e">
        <f>LARGE((D22,F22,H22,J22,L22,N22,P22,R22,T22,V22),2)</f>
        <v>#NUM!</v>
      </c>
      <c r="AC22" s="186" t="e">
        <f>LARGE((D22,F22,H22,J22,L22,N22,P22,R22,T22,V22),3)</f>
        <v>#NUM!</v>
      </c>
      <c r="AD22" s="186" t="e">
        <f>LARGE((D22,F22,H22,J22,L22,N22,P22,R22,T22,V22),4)</f>
        <v>#NUM!</v>
      </c>
      <c r="AE22" s="186" t="e">
        <f>LARGE((D22,F22,H22,J22,L22,N22,P22,R22,T22,V22),5)</f>
        <v>#NUM!</v>
      </c>
    </row>
    <row r="23" spans="1:31" ht="39.950000000000003" customHeight="1">
      <c r="A23" s="197" t="str">
        <f>'[1]STUDENT PROFILE'!$A$23</f>
        <v/>
      </c>
      <c r="B23" s="195" t="str">
        <f>'STUDENT PROFILE'!C23</f>
        <v>Pooja Kumari</v>
      </c>
      <c r="C23" s="196">
        <f>'STUDENT PROFILE'!D23</f>
        <v>2746</v>
      </c>
      <c r="D23" s="114"/>
      <c r="E23" s="194" t="str">
        <f t="shared" si="0"/>
        <v xml:space="preserve">  </v>
      </c>
      <c r="F23" s="114"/>
      <c r="G23" s="194" t="str">
        <f t="shared" si="1"/>
        <v xml:space="preserve">  </v>
      </c>
      <c r="H23" s="114"/>
      <c r="I23" s="182" t="str">
        <f t="shared" si="2"/>
        <v xml:space="preserve">  </v>
      </c>
      <c r="J23" s="114"/>
      <c r="K23" s="182" t="str">
        <f t="shared" si="3"/>
        <v xml:space="preserve">  </v>
      </c>
      <c r="L23" s="114"/>
      <c r="M23" s="182" t="str">
        <f t="shared" si="4"/>
        <v xml:space="preserve">  </v>
      </c>
      <c r="N23" s="114"/>
      <c r="O23" s="182" t="str">
        <f t="shared" si="6"/>
        <v xml:space="preserve">  </v>
      </c>
      <c r="P23" s="114"/>
      <c r="Q23" s="182" t="str">
        <f t="shared" si="7"/>
        <v xml:space="preserve">  </v>
      </c>
      <c r="R23" s="114"/>
      <c r="S23" s="182" t="str">
        <f t="shared" si="8"/>
        <v xml:space="preserve">  </v>
      </c>
      <c r="T23" s="114"/>
      <c r="U23" s="182" t="str">
        <f t="shared" si="9"/>
        <v xml:space="preserve">  </v>
      </c>
      <c r="V23" s="114"/>
      <c r="W23" s="182" t="str">
        <f t="shared" si="10"/>
        <v xml:space="preserve">  </v>
      </c>
      <c r="X23" s="183">
        <f t="shared" si="5"/>
        <v>0</v>
      </c>
      <c r="Y23" s="184">
        <f t="shared" si="11"/>
        <v>0</v>
      </c>
      <c r="Z23" s="187" t="str">
        <f t="shared" si="12"/>
        <v xml:space="preserve">  </v>
      </c>
      <c r="AA23" s="186" t="e">
        <f>LARGE((D23,F23,H23,J23,L23,N23,P23,R23,T23,V23),1)</f>
        <v>#NUM!</v>
      </c>
      <c r="AB23" s="186" t="e">
        <f>LARGE((D23,F23,H23,J23,L23,N23,P23,R23,T23,V23),2)</f>
        <v>#NUM!</v>
      </c>
      <c r="AC23" s="186" t="e">
        <f>LARGE((D23,F23,H23,J23,L23,N23,P23,R23,T23,V23),3)</f>
        <v>#NUM!</v>
      </c>
      <c r="AD23" s="186" t="e">
        <f>LARGE((D23,F23,H23,J23,L23,N23,P23,R23,T23,V23),4)</f>
        <v>#NUM!</v>
      </c>
      <c r="AE23" s="186" t="e">
        <f>LARGE((D23,F23,H23,J23,L23,N23,P23,R23,T23,V23),5)</f>
        <v>#NUM!</v>
      </c>
    </row>
    <row r="24" spans="1:31" ht="39.950000000000003" customHeight="1">
      <c r="A24" s="197" t="str">
        <f>'[1]STUDENT PROFILE'!$A$24</f>
        <v/>
      </c>
      <c r="B24" s="195" t="str">
        <f>'STUDENT PROFILE'!C24</f>
        <v>Dheeraj Kumar</v>
      </c>
      <c r="C24" s="196">
        <f>'STUDENT PROFILE'!D24</f>
        <v>2747</v>
      </c>
      <c r="D24" s="114"/>
      <c r="E24" s="194" t="str">
        <f t="shared" si="0"/>
        <v xml:space="preserve">  </v>
      </c>
      <c r="F24" s="114"/>
      <c r="G24" s="194" t="str">
        <f t="shared" si="1"/>
        <v xml:space="preserve">  </v>
      </c>
      <c r="H24" s="114"/>
      <c r="I24" s="182" t="str">
        <f t="shared" si="2"/>
        <v xml:space="preserve">  </v>
      </c>
      <c r="J24" s="114"/>
      <c r="K24" s="182" t="str">
        <f t="shared" si="3"/>
        <v xml:space="preserve">  </v>
      </c>
      <c r="L24" s="114"/>
      <c r="M24" s="182" t="str">
        <f t="shared" si="4"/>
        <v xml:space="preserve">  </v>
      </c>
      <c r="N24" s="114"/>
      <c r="O24" s="182" t="str">
        <f t="shared" si="6"/>
        <v xml:space="preserve">  </v>
      </c>
      <c r="P24" s="114"/>
      <c r="Q24" s="182" t="str">
        <f t="shared" si="7"/>
        <v xml:space="preserve">  </v>
      </c>
      <c r="R24" s="114"/>
      <c r="S24" s="182" t="str">
        <f t="shared" si="8"/>
        <v xml:space="preserve">  </v>
      </c>
      <c r="T24" s="114"/>
      <c r="U24" s="182" t="str">
        <f t="shared" si="9"/>
        <v xml:space="preserve">  </v>
      </c>
      <c r="V24" s="114"/>
      <c r="W24" s="182" t="str">
        <f t="shared" si="10"/>
        <v xml:space="preserve">  </v>
      </c>
      <c r="X24" s="183">
        <f t="shared" si="5"/>
        <v>0</v>
      </c>
      <c r="Y24" s="184">
        <f t="shared" si="11"/>
        <v>0</v>
      </c>
      <c r="Z24" s="187" t="str">
        <f t="shared" si="12"/>
        <v xml:space="preserve">  </v>
      </c>
      <c r="AA24" s="186" t="e">
        <f>LARGE((D24,F24,H24,J24,L24,N24,P24,R24,T24,V24),1)</f>
        <v>#NUM!</v>
      </c>
      <c r="AB24" s="186" t="e">
        <f>LARGE((D24,F24,H24,J24,L24,N24,P24,R24,T24,V24),2)</f>
        <v>#NUM!</v>
      </c>
      <c r="AC24" s="186" t="e">
        <f>LARGE((D24,F24,H24,J24,L24,N24,P24,R24,T24,V24),3)</f>
        <v>#NUM!</v>
      </c>
      <c r="AD24" s="186" t="e">
        <f>LARGE((D24,F24,H24,J24,L24,N24,P24,R24,T24,V24),4)</f>
        <v>#NUM!</v>
      </c>
      <c r="AE24" s="186" t="e">
        <f>LARGE((D24,F24,H24,J24,L24,N24,P24,R24,T24,V24),5)</f>
        <v>#NUM!</v>
      </c>
    </row>
    <row r="25" spans="1:31" ht="39.950000000000003" customHeight="1">
      <c r="A25" s="197" t="str">
        <f>'[1]STUDENT PROFILE'!$A$25</f>
        <v/>
      </c>
      <c r="B25" s="195" t="str">
        <f>'STUDENT PROFILE'!C25</f>
        <v>Rohit</v>
      </c>
      <c r="C25" s="196">
        <f>'STUDENT PROFILE'!D25</f>
        <v>2748</v>
      </c>
      <c r="D25" s="114"/>
      <c r="E25" s="194" t="str">
        <f t="shared" si="0"/>
        <v xml:space="preserve">  </v>
      </c>
      <c r="F25" s="114"/>
      <c r="G25" s="194" t="str">
        <f t="shared" si="1"/>
        <v xml:space="preserve">  </v>
      </c>
      <c r="H25" s="114"/>
      <c r="I25" s="182" t="str">
        <f t="shared" si="2"/>
        <v xml:space="preserve">  </v>
      </c>
      <c r="J25" s="114"/>
      <c r="K25" s="182" t="str">
        <f t="shared" si="3"/>
        <v xml:space="preserve">  </v>
      </c>
      <c r="L25" s="114"/>
      <c r="M25" s="182" t="str">
        <f t="shared" si="4"/>
        <v xml:space="preserve">  </v>
      </c>
      <c r="N25" s="114"/>
      <c r="O25" s="182" t="str">
        <f t="shared" si="6"/>
        <v xml:space="preserve">  </v>
      </c>
      <c r="P25" s="114"/>
      <c r="Q25" s="182" t="str">
        <f t="shared" si="7"/>
        <v xml:space="preserve">  </v>
      </c>
      <c r="R25" s="114"/>
      <c r="S25" s="182" t="str">
        <f t="shared" si="8"/>
        <v xml:space="preserve">  </v>
      </c>
      <c r="T25" s="114"/>
      <c r="U25" s="182" t="str">
        <f t="shared" si="9"/>
        <v xml:space="preserve">  </v>
      </c>
      <c r="V25" s="114"/>
      <c r="W25" s="182" t="str">
        <f t="shared" si="10"/>
        <v xml:space="preserve">  </v>
      </c>
      <c r="X25" s="183">
        <f t="shared" si="5"/>
        <v>0</v>
      </c>
      <c r="Y25" s="184">
        <f t="shared" si="11"/>
        <v>0</v>
      </c>
      <c r="Z25" s="187" t="str">
        <f t="shared" si="12"/>
        <v xml:space="preserve">  </v>
      </c>
      <c r="AA25" s="186" t="e">
        <f>LARGE((D25,F25,H25,J25,L25,N25,P25,R25,T25,V25),1)</f>
        <v>#NUM!</v>
      </c>
      <c r="AB25" s="186" t="e">
        <f>LARGE((D25,F25,H25,J25,L25,N25,P25,R25,T25,V25),2)</f>
        <v>#NUM!</v>
      </c>
      <c r="AC25" s="186" t="e">
        <f>LARGE((D25,F25,H25,J25,L25,N25,P25,R25,T25,V25),3)</f>
        <v>#NUM!</v>
      </c>
      <c r="AD25" s="186" t="e">
        <f>LARGE((D25,F25,H25,J25,L25,N25,P25,R25,T25,V25),4)</f>
        <v>#NUM!</v>
      </c>
      <c r="AE25" s="186" t="e">
        <f>LARGE((D25,F25,H25,J25,L25,N25,P25,R25,T25,V25),5)</f>
        <v>#NUM!</v>
      </c>
    </row>
    <row r="26" spans="1:31" ht="39.950000000000003" customHeight="1">
      <c r="A26" s="197" t="str">
        <f>'[1]STUDENT PROFILE'!$A$26</f>
        <v/>
      </c>
      <c r="B26" s="195" t="str">
        <f>'STUDENT PROFILE'!C26</f>
        <v>Rahul</v>
      </c>
      <c r="C26" s="196">
        <f>'STUDENT PROFILE'!D26</f>
        <v>2749</v>
      </c>
      <c r="D26" s="114"/>
      <c r="E26" s="194" t="str">
        <f t="shared" si="0"/>
        <v xml:space="preserve">  </v>
      </c>
      <c r="F26" s="114"/>
      <c r="G26" s="194" t="str">
        <f t="shared" si="1"/>
        <v xml:space="preserve">  </v>
      </c>
      <c r="H26" s="114"/>
      <c r="I26" s="182" t="str">
        <f t="shared" si="2"/>
        <v xml:space="preserve">  </v>
      </c>
      <c r="J26" s="114"/>
      <c r="K26" s="182" t="str">
        <f t="shared" si="3"/>
        <v xml:space="preserve">  </v>
      </c>
      <c r="L26" s="114"/>
      <c r="M26" s="182" t="str">
        <f t="shared" si="4"/>
        <v xml:space="preserve">  </v>
      </c>
      <c r="N26" s="114"/>
      <c r="O26" s="182" t="str">
        <f t="shared" si="6"/>
        <v xml:space="preserve">  </v>
      </c>
      <c r="P26" s="114"/>
      <c r="Q26" s="182" t="str">
        <f t="shared" si="7"/>
        <v xml:space="preserve">  </v>
      </c>
      <c r="R26" s="114"/>
      <c r="S26" s="182" t="str">
        <f t="shared" si="8"/>
        <v xml:space="preserve">  </v>
      </c>
      <c r="T26" s="114"/>
      <c r="U26" s="182" t="str">
        <f t="shared" si="9"/>
        <v xml:space="preserve">  </v>
      </c>
      <c r="V26" s="114"/>
      <c r="W26" s="182" t="str">
        <f t="shared" si="10"/>
        <v xml:space="preserve">  </v>
      </c>
      <c r="X26" s="183">
        <f t="shared" si="5"/>
        <v>0</v>
      </c>
      <c r="Y26" s="184">
        <f t="shared" si="11"/>
        <v>0</v>
      </c>
      <c r="Z26" s="187" t="str">
        <f t="shared" si="12"/>
        <v xml:space="preserve">  </v>
      </c>
      <c r="AA26" s="186" t="e">
        <f>LARGE((D26,F26,H26,J26,L26,N26,P26,R26,T26,V26),1)</f>
        <v>#NUM!</v>
      </c>
      <c r="AB26" s="186" t="e">
        <f>LARGE((D26,F26,H26,J26,L26,N26,P26,R26,T26,V26),2)</f>
        <v>#NUM!</v>
      </c>
      <c r="AC26" s="186" t="e">
        <f>LARGE((D26,F26,H26,J26,L26,N26,P26,R26,T26,V26),3)</f>
        <v>#NUM!</v>
      </c>
      <c r="AD26" s="186" t="e">
        <f>LARGE((D26,F26,H26,J26,L26,N26,P26,R26,T26,V26),4)</f>
        <v>#NUM!</v>
      </c>
      <c r="AE26" s="186" t="e">
        <f>LARGE((D26,F26,H26,J26,L26,N26,P26,R26,T26,V26),5)</f>
        <v>#NUM!</v>
      </c>
    </row>
    <row r="27" spans="1:31" ht="39.950000000000003" customHeight="1">
      <c r="A27" s="197" t="str">
        <f>'[1]STUDENT PROFILE'!$A$27</f>
        <v/>
      </c>
      <c r="B27" s="195" t="str">
        <f>'STUDENT PROFILE'!C27</f>
        <v>Abhimanyu</v>
      </c>
      <c r="C27" s="196">
        <f>'STUDENT PROFILE'!D27</f>
        <v>2750</v>
      </c>
      <c r="D27" s="114"/>
      <c r="E27" s="194" t="str">
        <f t="shared" si="0"/>
        <v xml:space="preserve">  </v>
      </c>
      <c r="F27" s="114"/>
      <c r="G27" s="194" t="str">
        <f t="shared" si="1"/>
        <v xml:space="preserve">  </v>
      </c>
      <c r="H27" s="114"/>
      <c r="I27" s="182" t="str">
        <f t="shared" si="2"/>
        <v xml:space="preserve">  </v>
      </c>
      <c r="J27" s="114"/>
      <c r="K27" s="182" t="str">
        <f t="shared" si="3"/>
        <v xml:space="preserve">  </v>
      </c>
      <c r="L27" s="114"/>
      <c r="M27" s="182" t="str">
        <f t="shared" si="4"/>
        <v xml:space="preserve">  </v>
      </c>
      <c r="N27" s="114"/>
      <c r="O27" s="182" t="str">
        <f t="shared" si="6"/>
        <v xml:space="preserve">  </v>
      </c>
      <c r="P27" s="114"/>
      <c r="Q27" s="182" t="str">
        <f t="shared" si="7"/>
        <v xml:space="preserve">  </v>
      </c>
      <c r="R27" s="114"/>
      <c r="S27" s="182" t="str">
        <f t="shared" si="8"/>
        <v xml:space="preserve">  </v>
      </c>
      <c r="T27" s="114"/>
      <c r="U27" s="182" t="str">
        <f t="shared" si="9"/>
        <v xml:space="preserve">  </v>
      </c>
      <c r="V27" s="114"/>
      <c r="W27" s="182" t="str">
        <f t="shared" si="10"/>
        <v xml:space="preserve">  </v>
      </c>
      <c r="X27" s="183">
        <f t="shared" si="5"/>
        <v>0</v>
      </c>
      <c r="Y27" s="184">
        <f t="shared" si="11"/>
        <v>0</v>
      </c>
      <c r="Z27" s="187" t="str">
        <f t="shared" si="12"/>
        <v xml:space="preserve">  </v>
      </c>
      <c r="AA27" s="186" t="e">
        <f>LARGE((D27,F27,H27,J27,L27,N27,P27,R27,T27,V27),1)</f>
        <v>#NUM!</v>
      </c>
      <c r="AB27" s="186" t="e">
        <f>LARGE((D27,F27,H27,J27,L27,N27,P27,R27,T27,V27),2)</f>
        <v>#NUM!</v>
      </c>
      <c r="AC27" s="186" t="e">
        <f>LARGE((D27,F27,H27,J27,L27,N27,P27,R27,T27,V27),3)</f>
        <v>#NUM!</v>
      </c>
      <c r="AD27" s="186" t="e">
        <f>LARGE((D27,F27,H27,J27,L27,N27,P27,R27,T27,V27),4)</f>
        <v>#NUM!</v>
      </c>
      <c r="AE27" s="186" t="e">
        <f>LARGE((D27,F27,H27,J27,L27,N27,P27,R27,T27,V27),5)</f>
        <v>#NUM!</v>
      </c>
    </row>
    <row r="28" spans="1:31" ht="39.950000000000003" customHeight="1">
      <c r="A28" s="197" t="str">
        <f>'[1]STUDENT PROFILE'!$A$28</f>
        <v/>
      </c>
      <c r="B28" s="195" t="str">
        <f>'STUDENT PROFILE'!C28</f>
        <v>Bijender Kumar</v>
      </c>
      <c r="C28" s="196">
        <f>'STUDENT PROFILE'!D28</f>
        <v>2751</v>
      </c>
      <c r="D28" s="114"/>
      <c r="E28" s="194" t="str">
        <f t="shared" si="0"/>
        <v xml:space="preserve">  </v>
      </c>
      <c r="F28" s="114"/>
      <c r="G28" s="194" t="str">
        <f t="shared" si="1"/>
        <v xml:space="preserve">  </v>
      </c>
      <c r="H28" s="114"/>
      <c r="I28" s="182" t="str">
        <f t="shared" si="2"/>
        <v xml:space="preserve">  </v>
      </c>
      <c r="J28" s="114"/>
      <c r="K28" s="182" t="str">
        <f t="shared" si="3"/>
        <v xml:space="preserve">  </v>
      </c>
      <c r="L28" s="114"/>
      <c r="M28" s="182" t="str">
        <f t="shared" si="4"/>
        <v xml:space="preserve">  </v>
      </c>
      <c r="N28" s="114"/>
      <c r="O28" s="182" t="str">
        <f t="shared" si="6"/>
        <v xml:space="preserve">  </v>
      </c>
      <c r="P28" s="114"/>
      <c r="Q28" s="182" t="str">
        <f t="shared" si="7"/>
        <v xml:space="preserve">  </v>
      </c>
      <c r="R28" s="114"/>
      <c r="S28" s="182" t="str">
        <f t="shared" si="8"/>
        <v xml:space="preserve">  </v>
      </c>
      <c r="T28" s="114"/>
      <c r="U28" s="182" t="str">
        <f t="shared" si="9"/>
        <v xml:space="preserve">  </v>
      </c>
      <c r="V28" s="114"/>
      <c r="W28" s="182" t="str">
        <f t="shared" si="10"/>
        <v xml:space="preserve">  </v>
      </c>
      <c r="X28" s="183">
        <f t="shared" si="5"/>
        <v>0</v>
      </c>
      <c r="Y28" s="184">
        <f t="shared" si="11"/>
        <v>0</v>
      </c>
      <c r="Z28" s="187" t="str">
        <f t="shared" si="12"/>
        <v xml:space="preserve">  </v>
      </c>
      <c r="AA28" s="186" t="e">
        <f>LARGE((D28,F28,H28,J28,L28,N28,P28,R28,T28,V28),1)</f>
        <v>#NUM!</v>
      </c>
      <c r="AB28" s="186" t="e">
        <f>LARGE((D28,F28,H28,J28,L28,N28,P28,R28,T28,V28),2)</f>
        <v>#NUM!</v>
      </c>
      <c r="AC28" s="186" t="e">
        <f>LARGE((D28,F28,H28,J28,L28,N28,P28,R28,T28,V28),3)</f>
        <v>#NUM!</v>
      </c>
      <c r="AD28" s="186" t="e">
        <f>LARGE((D28,F28,H28,J28,L28,N28,P28,R28,T28,V28),4)</f>
        <v>#NUM!</v>
      </c>
      <c r="AE28" s="186" t="e">
        <f>LARGE((D28,F28,H28,J28,L28,N28,P28,R28,T28,V28),5)</f>
        <v>#NUM!</v>
      </c>
    </row>
    <row r="29" spans="1:31" ht="39.950000000000003" customHeight="1">
      <c r="A29" s="197" t="str">
        <f>'[1]STUDENT PROFILE'!$A$29</f>
        <v/>
      </c>
      <c r="B29" s="195" t="str">
        <f>'STUDENT PROFILE'!C29</f>
        <v>Asha</v>
      </c>
      <c r="C29" s="196">
        <f>'STUDENT PROFILE'!D29</f>
        <v>2752</v>
      </c>
      <c r="D29" s="114"/>
      <c r="E29" s="194" t="str">
        <f t="shared" si="0"/>
        <v xml:space="preserve">  </v>
      </c>
      <c r="F29" s="114"/>
      <c r="G29" s="194" t="str">
        <f t="shared" si="1"/>
        <v xml:space="preserve">  </v>
      </c>
      <c r="H29" s="114"/>
      <c r="I29" s="182" t="str">
        <f t="shared" si="2"/>
        <v xml:space="preserve">  </v>
      </c>
      <c r="J29" s="114"/>
      <c r="K29" s="182" t="str">
        <f t="shared" si="3"/>
        <v xml:space="preserve">  </v>
      </c>
      <c r="L29" s="114"/>
      <c r="M29" s="182" t="str">
        <f t="shared" si="4"/>
        <v xml:space="preserve">  </v>
      </c>
      <c r="N29" s="114"/>
      <c r="O29" s="182" t="str">
        <f t="shared" si="6"/>
        <v xml:space="preserve">  </v>
      </c>
      <c r="P29" s="114"/>
      <c r="Q29" s="182" t="str">
        <f t="shared" si="7"/>
        <v xml:space="preserve">  </v>
      </c>
      <c r="R29" s="114"/>
      <c r="S29" s="182" t="str">
        <f t="shared" si="8"/>
        <v xml:space="preserve">  </v>
      </c>
      <c r="T29" s="114"/>
      <c r="U29" s="182" t="str">
        <f t="shared" si="9"/>
        <v xml:space="preserve">  </v>
      </c>
      <c r="V29" s="114"/>
      <c r="W29" s="182" t="str">
        <f t="shared" si="10"/>
        <v xml:space="preserve">  </v>
      </c>
      <c r="X29" s="183">
        <f t="shared" si="5"/>
        <v>0</v>
      </c>
      <c r="Y29" s="184">
        <f t="shared" si="11"/>
        <v>0</v>
      </c>
      <c r="Z29" s="187" t="str">
        <f t="shared" si="12"/>
        <v xml:space="preserve">  </v>
      </c>
      <c r="AA29" s="186" t="e">
        <f>LARGE((D29,F29,H29,J29,L29,N29,P29,R29,T29,V29),1)</f>
        <v>#NUM!</v>
      </c>
      <c r="AB29" s="186" t="e">
        <f>LARGE((D29,F29,H29,J29,L29,N29,P29,R29,T29,V29),2)</f>
        <v>#NUM!</v>
      </c>
      <c r="AC29" s="186" t="e">
        <f>LARGE((D29,F29,H29,J29,L29,N29,P29,R29,T29,V29),3)</f>
        <v>#NUM!</v>
      </c>
      <c r="AD29" s="186" t="e">
        <f>LARGE((D29,F29,H29,J29,L29,N29,P29,R29,T29,V29),4)</f>
        <v>#NUM!</v>
      </c>
      <c r="AE29" s="186" t="e">
        <f>LARGE((D29,F29,H29,J29,L29,N29,P29,R29,T29,V29),5)</f>
        <v>#NUM!</v>
      </c>
    </row>
    <row r="30" spans="1:31" ht="39.950000000000003" customHeight="1">
      <c r="A30" s="197" t="str">
        <f>'[1]STUDENT PROFILE'!$A$30</f>
        <v/>
      </c>
      <c r="B30" s="195" t="str">
        <f>'STUDENT PROFILE'!C30</f>
        <v>Sarita Kumari</v>
      </c>
      <c r="C30" s="196">
        <f>'STUDENT PROFILE'!D30</f>
        <v>2754</v>
      </c>
      <c r="D30" s="114"/>
      <c r="E30" s="194" t="str">
        <f t="shared" si="0"/>
        <v xml:space="preserve">  </v>
      </c>
      <c r="F30" s="114"/>
      <c r="G30" s="194" t="str">
        <f t="shared" si="1"/>
        <v xml:space="preserve">  </v>
      </c>
      <c r="H30" s="114"/>
      <c r="I30" s="182" t="str">
        <f t="shared" si="2"/>
        <v xml:space="preserve">  </v>
      </c>
      <c r="J30" s="114"/>
      <c r="K30" s="182" t="str">
        <f t="shared" si="3"/>
        <v xml:space="preserve">  </v>
      </c>
      <c r="L30" s="114"/>
      <c r="M30" s="182" t="str">
        <f t="shared" si="4"/>
        <v xml:space="preserve">  </v>
      </c>
      <c r="N30" s="114"/>
      <c r="O30" s="182" t="str">
        <f t="shared" si="6"/>
        <v xml:space="preserve">  </v>
      </c>
      <c r="P30" s="114"/>
      <c r="Q30" s="182" t="str">
        <f t="shared" si="7"/>
        <v xml:space="preserve">  </v>
      </c>
      <c r="R30" s="114"/>
      <c r="S30" s="182" t="str">
        <f t="shared" si="8"/>
        <v xml:space="preserve">  </v>
      </c>
      <c r="T30" s="114"/>
      <c r="U30" s="182" t="str">
        <f t="shared" si="9"/>
        <v xml:space="preserve">  </v>
      </c>
      <c r="V30" s="114"/>
      <c r="W30" s="182" t="str">
        <f t="shared" si="10"/>
        <v xml:space="preserve">  </v>
      </c>
      <c r="X30" s="183">
        <f t="shared" si="5"/>
        <v>0</v>
      </c>
      <c r="Y30" s="184">
        <f t="shared" si="11"/>
        <v>0</v>
      </c>
      <c r="Z30" s="187" t="str">
        <f t="shared" si="12"/>
        <v xml:space="preserve">  </v>
      </c>
      <c r="AA30" s="186" t="e">
        <f>LARGE((D30,F30,H30,J30,L30,N30,P30,R30,T30,V30),1)</f>
        <v>#NUM!</v>
      </c>
      <c r="AB30" s="186" t="e">
        <f>LARGE((D30,F30,H30,J30,L30,N30,P30,R30,T30,V30),2)</f>
        <v>#NUM!</v>
      </c>
      <c r="AC30" s="186" t="e">
        <f>LARGE((D30,F30,H30,J30,L30,N30,P30,R30,T30,V30),3)</f>
        <v>#NUM!</v>
      </c>
      <c r="AD30" s="186" t="e">
        <f>LARGE((D30,F30,H30,J30,L30,N30,P30,R30,T30,V30),4)</f>
        <v>#NUM!</v>
      </c>
      <c r="AE30" s="186" t="e">
        <f>LARGE((D30,F30,H30,J30,L30,N30,P30,R30,T30,V30),5)</f>
        <v>#NUM!</v>
      </c>
    </row>
    <row r="31" spans="1:31" ht="39.950000000000003" customHeight="1">
      <c r="A31" s="197" t="str">
        <f>'[1]STUDENT PROFILE'!$A$31</f>
        <v/>
      </c>
      <c r="B31" s="195" t="str">
        <f>'STUDENT PROFILE'!C31</f>
        <v>Yogesh Kumar</v>
      </c>
      <c r="C31" s="196">
        <f>'STUDENT PROFILE'!D31</f>
        <v>2771</v>
      </c>
      <c r="D31" s="114"/>
      <c r="E31" s="194" t="str">
        <f t="shared" si="0"/>
        <v xml:space="preserve">  </v>
      </c>
      <c r="F31" s="114"/>
      <c r="G31" s="194" t="str">
        <f t="shared" si="1"/>
        <v xml:space="preserve">  </v>
      </c>
      <c r="H31" s="114"/>
      <c r="I31" s="182" t="str">
        <f t="shared" si="2"/>
        <v xml:space="preserve">  </v>
      </c>
      <c r="J31" s="114"/>
      <c r="K31" s="182" t="str">
        <f t="shared" si="3"/>
        <v xml:space="preserve">  </v>
      </c>
      <c r="L31" s="114"/>
      <c r="M31" s="182" t="str">
        <f t="shared" si="4"/>
        <v xml:space="preserve">  </v>
      </c>
      <c r="N31" s="114"/>
      <c r="O31" s="182" t="str">
        <f t="shared" si="6"/>
        <v xml:space="preserve">  </v>
      </c>
      <c r="P31" s="114"/>
      <c r="Q31" s="182" t="str">
        <f t="shared" si="7"/>
        <v xml:space="preserve">  </v>
      </c>
      <c r="R31" s="114"/>
      <c r="S31" s="182" t="str">
        <f t="shared" si="8"/>
        <v xml:space="preserve">  </v>
      </c>
      <c r="T31" s="114"/>
      <c r="U31" s="182" t="str">
        <f t="shared" si="9"/>
        <v xml:space="preserve">  </v>
      </c>
      <c r="V31" s="114"/>
      <c r="W31" s="182" t="str">
        <f t="shared" si="10"/>
        <v xml:space="preserve">  </v>
      </c>
      <c r="X31" s="183">
        <f t="shared" si="5"/>
        <v>0</v>
      </c>
      <c r="Y31" s="184">
        <f t="shared" si="11"/>
        <v>0</v>
      </c>
      <c r="Z31" s="187" t="str">
        <f t="shared" si="12"/>
        <v xml:space="preserve">  </v>
      </c>
      <c r="AA31" s="186" t="e">
        <f>LARGE((D31,F31,H31,J31,L31,N31,P31,R31,T31,V31),1)</f>
        <v>#NUM!</v>
      </c>
      <c r="AB31" s="186" t="e">
        <f>LARGE((D31,F31,H31,J31,L31,N31,P31,R31,T31,V31),2)</f>
        <v>#NUM!</v>
      </c>
      <c r="AC31" s="186" t="e">
        <f>LARGE((D31,F31,H31,J31,L31,N31,P31,R31,T31,V31),3)</f>
        <v>#NUM!</v>
      </c>
      <c r="AD31" s="186" t="e">
        <f>LARGE((D31,F31,H31,J31,L31,N31,P31,R31,T31,V31),4)</f>
        <v>#NUM!</v>
      </c>
      <c r="AE31" s="186" t="e">
        <f>LARGE((D31,F31,H31,J31,L31,N31,P31,R31,T31,V31),5)</f>
        <v>#NUM!</v>
      </c>
    </row>
    <row r="32" spans="1:31" ht="39.950000000000003" customHeight="1">
      <c r="A32" s="197" t="str">
        <f>'[1]STUDENT PROFILE'!$A$32</f>
        <v/>
      </c>
      <c r="B32" s="195" t="str">
        <f>'STUDENT PROFILE'!C32</f>
        <v>Nisha</v>
      </c>
      <c r="C32" s="196">
        <f>'STUDENT PROFILE'!D32</f>
        <v>2795</v>
      </c>
      <c r="D32" s="114"/>
      <c r="E32" s="194" t="str">
        <f t="shared" si="0"/>
        <v xml:space="preserve">  </v>
      </c>
      <c r="F32" s="114"/>
      <c r="G32" s="194" t="str">
        <f t="shared" si="1"/>
        <v xml:space="preserve">  </v>
      </c>
      <c r="H32" s="114"/>
      <c r="I32" s="182" t="str">
        <f t="shared" si="2"/>
        <v xml:space="preserve">  </v>
      </c>
      <c r="J32" s="114"/>
      <c r="K32" s="182" t="str">
        <f t="shared" si="3"/>
        <v xml:space="preserve">  </v>
      </c>
      <c r="L32" s="114"/>
      <c r="M32" s="182" t="str">
        <f t="shared" si="4"/>
        <v xml:space="preserve">  </v>
      </c>
      <c r="N32" s="114"/>
      <c r="O32" s="182" t="str">
        <f t="shared" si="6"/>
        <v xml:space="preserve">  </v>
      </c>
      <c r="P32" s="114"/>
      <c r="Q32" s="182" t="str">
        <f t="shared" si="7"/>
        <v xml:space="preserve">  </v>
      </c>
      <c r="R32" s="114"/>
      <c r="S32" s="182" t="str">
        <f t="shared" si="8"/>
        <v xml:space="preserve">  </v>
      </c>
      <c r="T32" s="114"/>
      <c r="U32" s="182" t="str">
        <f t="shared" si="9"/>
        <v xml:space="preserve">  </v>
      </c>
      <c r="V32" s="114"/>
      <c r="W32" s="182" t="str">
        <f t="shared" si="10"/>
        <v xml:space="preserve">  </v>
      </c>
      <c r="X32" s="183">
        <f t="shared" si="5"/>
        <v>0</v>
      </c>
      <c r="Y32" s="184">
        <f t="shared" si="11"/>
        <v>0</v>
      </c>
      <c r="Z32" s="187" t="str">
        <f t="shared" si="12"/>
        <v xml:space="preserve">  </v>
      </c>
      <c r="AA32" s="186" t="e">
        <f>LARGE((D32,F32,H32,J32,L32,N32,P32,R32,T32,V32),1)</f>
        <v>#NUM!</v>
      </c>
      <c r="AB32" s="186" t="e">
        <f>LARGE((D32,F32,H32,J32,L32,N32,P32,R32,T32,V32),2)</f>
        <v>#NUM!</v>
      </c>
      <c r="AC32" s="186" t="e">
        <f>LARGE((D32,F32,H32,J32,L32,N32,P32,R32,T32,V32),3)</f>
        <v>#NUM!</v>
      </c>
      <c r="AD32" s="186" t="e">
        <f>LARGE((D32,F32,H32,J32,L32,N32,P32,R32,T32,V32),4)</f>
        <v>#NUM!</v>
      </c>
      <c r="AE32" s="186" t="e">
        <f>LARGE((D32,F32,H32,J32,L32,N32,P32,R32,T32,V32),5)</f>
        <v>#NUM!</v>
      </c>
    </row>
    <row r="33" spans="1:31" ht="39.950000000000003" customHeight="1">
      <c r="A33" s="197" t="str">
        <f>'[1]STUDENT PROFILE'!$A$33</f>
        <v/>
      </c>
      <c r="B33" s="195" t="str">
        <f>'STUDENT PROFILE'!C33</f>
        <v>Hitesh Kumar</v>
      </c>
      <c r="C33" s="196">
        <f>'STUDENT PROFILE'!D33</f>
        <v>2800</v>
      </c>
      <c r="D33" s="114"/>
      <c r="E33" s="194" t="str">
        <f t="shared" si="0"/>
        <v xml:space="preserve">  </v>
      </c>
      <c r="F33" s="114"/>
      <c r="G33" s="194" t="str">
        <f t="shared" si="1"/>
        <v xml:space="preserve">  </v>
      </c>
      <c r="H33" s="114"/>
      <c r="I33" s="182" t="str">
        <f t="shared" si="2"/>
        <v xml:space="preserve">  </v>
      </c>
      <c r="J33" s="114"/>
      <c r="K33" s="182" t="str">
        <f t="shared" si="3"/>
        <v xml:space="preserve">  </v>
      </c>
      <c r="L33" s="114"/>
      <c r="M33" s="182" t="str">
        <f t="shared" si="4"/>
        <v xml:space="preserve">  </v>
      </c>
      <c r="N33" s="114"/>
      <c r="O33" s="182" t="str">
        <f t="shared" si="6"/>
        <v xml:space="preserve">  </v>
      </c>
      <c r="P33" s="114"/>
      <c r="Q33" s="182" t="str">
        <f t="shared" si="7"/>
        <v xml:space="preserve">  </v>
      </c>
      <c r="R33" s="114"/>
      <c r="S33" s="182" t="str">
        <f t="shared" si="8"/>
        <v xml:space="preserve">  </v>
      </c>
      <c r="T33" s="114"/>
      <c r="U33" s="182" t="str">
        <f t="shared" si="9"/>
        <v xml:space="preserve">  </v>
      </c>
      <c r="V33" s="114"/>
      <c r="W33" s="182" t="str">
        <f t="shared" si="10"/>
        <v xml:space="preserve">  </v>
      </c>
      <c r="X33" s="183">
        <f t="shared" si="5"/>
        <v>0</v>
      </c>
      <c r="Y33" s="184">
        <f t="shared" si="11"/>
        <v>0</v>
      </c>
      <c r="Z33" s="187" t="str">
        <f t="shared" si="12"/>
        <v xml:space="preserve">  </v>
      </c>
      <c r="AA33" s="186" t="e">
        <f>LARGE((D33,F33,H33,J33,L33,N33,P33,R33,T33,V33),1)</f>
        <v>#NUM!</v>
      </c>
      <c r="AB33" s="186" t="e">
        <f>LARGE((D33,F33,H33,J33,L33,N33,P33,R33,T33,V33),2)</f>
        <v>#NUM!</v>
      </c>
      <c r="AC33" s="186" t="e">
        <f>LARGE((D33,F33,H33,J33,L33,N33,P33,R33,T33,V33),3)</f>
        <v>#NUM!</v>
      </c>
      <c r="AD33" s="186" t="e">
        <f>LARGE((D33,F33,H33,J33,L33,N33,P33,R33,T33,V33),4)</f>
        <v>#NUM!</v>
      </c>
      <c r="AE33" s="186" t="e">
        <f>LARGE((D33,F33,H33,J33,L33,N33,P33,R33,T33,V33),5)</f>
        <v>#NUM!</v>
      </c>
    </row>
    <row r="34" spans="1:31" ht="39.950000000000003" customHeight="1">
      <c r="A34" s="197" t="str">
        <f>'[1]STUDENT PROFILE'!$A$34</f>
        <v/>
      </c>
      <c r="B34" s="195" t="str">
        <f>'STUDENT PROFILE'!C34</f>
        <v>Dushyant</v>
      </c>
      <c r="C34" s="196">
        <f>'STUDENT PROFILE'!D34</f>
        <v>2801</v>
      </c>
      <c r="D34" s="114"/>
      <c r="E34" s="194" t="str">
        <f t="shared" si="0"/>
        <v xml:space="preserve">  </v>
      </c>
      <c r="F34" s="114"/>
      <c r="G34" s="194" t="str">
        <f t="shared" si="1"/>
        <v xml:space="preserve">  </v>
      </c>
      <c r="H34" s="114"/>
      <c r="I34" s="182" t="str">
        <f t="shared" si="2"/>
        <v xml:space="preserve">  </v>
      </c>
      <c r="J34" s="114"/>
      <c r="K34" s="182" t="str">
        <f t="shared" si="3"/>
        <v xml:space="preserve">  </v>
      </c>
      <c r="L34" s="114"/>
      <c r="M34" s="182" t="str">
        <f t="shared" si="4"/>
        <v xml:space="preserve">  </v>
      </c>
      <c r="N34" s="114"/>
      <c r="O34" s="182" t="str">
        <f t="shared" si="6"/>
        <v xml:space="preserve">  </v>
      </c>
      <c r="P34" s="114"/>
      <c r="Q34" s="182" t="str">
        <f t="shared" si="7"/>
        <v xml:space="preserve">  </v>
      </c>
      <c r="R34" s="114"/>
      <c r="S34" s="182" t="str">
        <f t="shared" si="8"/>
        <v xml:space="preserve">  </v>
      </c>
      <c r="T34" s="114"/>
      <c r="U34" s="182" t="str">
        <f t="shared" si="9"/>
        <v xml:space="preserve">  </v>
      </c>
      <c r="V34" s="114"/>
      <c r="W34" s="182" t="str">
        <f t="shared" si="10"/>
        <v xml:space="preserve">  </v>
      </c>
      <c r="X34" s="183">
        <f t="shared" si="5"/>
        <v>0</v>
      </c>
      <c r="Y34" s="184">
        <f t="shared" si="11"/>
        <v>0</v>
      </c>
      <c r="Z34" s="187" t="str">
        <f t="shared" si="12"/>
        <v xml:space="preserve">  </v>
      </c>
      <c r="AA34" s="186" t="e">
        <f>LARGE((D34,F34,H34,J34,L34,N34,P34,R34,T34,V34),1)</f>
        <v>#NUM!</v>
      </c>
      <c r="AB34" s="186" t="e">
        <f>LARGE((D34,F34,H34,J34,L34,N34,P34,R34,T34,V34),2)</f>
        <v>#NUM!</v>
      </c>
      <c r="AC34" s="186" t="e">
        <f>LARGE((D34,F34,H34,J34,L34,N34,P34,R34,T34,V34),3)</f>
        <v>#NUM!</v>
      </c>
      <c r="AD34" s="186" t="e">
        <f>LARGE((D34,F34,H34,J34,L34,N34,P34,R34,T34,V34),4)</f>
        <v>#NUM!</v>
      </c>
      <c r="AE34" s="186" t="e">
        <f>LARGE((D34,F34,H34,J34,L34,N34,P34,R34,T34,V34),5)</f>
        <v>#NUM!</v>
      </c>
    </row>
    <row r="35" spans="1:31" ht="39.950000000000003" customHeight="1">
      <c r="A35" s="197" t="str">
        <f>'[1]STUDENT PROFILE'!$A$35</f>
        <v/>
      </c>
      <c r="B35" s="195" t="str">
        <f>'STUDENT PROFILE'!C35</f>
        <v>Ruchi</v>
      </c>
      <c r="C35" s="196">
        <f>'STUDENT PROFILE'!D35</f>
        <v>2804</v>
      </c>
      <c r="D35" s="114"/>
      <c r="E35" s="194" t="str">
        <f t="shared" si="0"/>
        <v xml:space="preserve">  </v>
      </c>
      <c r="F35" s="114"/>
      <c r="G35" s="194" t="str">
        <f t="shared" si="1"/>
        <v xml:space="preserve">  </v>
      </c>
      <c r="H35" s="114"/>
      <c r="I35" s="182" t="str">
        <f t="shared" si="2"/>
        <v xml:space="preserve">  </v>
      </c>
      <c r="J35" s="114"/>
      <c r="K35" s="182" t="str">
        <f t="shared" si="3"/>
        <v xml:space="preserve">  </v>
      </c>
      <c r="L35" s="114"/>
      <c r="M35" s="182" t="str">
        <f t="shared" si="4"/>
        <v xml:space="preserve">  </v>
      </c>
      <c r="N35" s="114"/>
      <c r="O35" s="182" t="str">
        <f t="shared" si="6"/>
        <v xml:space="preserve">  </v>
      </c>
      <c r="P35" s="114"/>
      <c r="Q35" s="182" t="str">
        <f t="shared" si="7"/>
        <v xml:space="preserve">  </v>
      </c>
      <c r="R35" s="114"/>
      <c r="S35" s="182" t="str">
        <f t="shared" si="8"/>
        <v xml:space="preserve">  </v>
      </c>
      <c r="T35" s="114"/>
      <c r="U35" s="182" t="str">
        <f t="shared" si="9"/>
        <v xml:space="preserve">  </v>
      </c>
      <c r="V35" s="114"/>
      <c r="W35" s="182" t="str">
        <f t="shared" si="10"/>
        <v xml:space="preserve">  </v>
      </c>
      <c r="X35" s="183">
        <f t="shared" si="5"/>
        <v>0</v>
      </c>
      <c r="Y35" s="184">
        <f t="shared" si="11"/>
        <v>0</v>
      </c>
      <c r="Z35" s="187" t="str">
        <f t="shared" si="12"/>
        <v xml:space="preserve">  </v>
      </c>
      <c r="AA35" s="186" t="e">
        <f>LARGE((D35,F35,H35,J35,L35,N35,P35,R35,T35,V35),1)</f>
        <v>#NUM!</v>
      </c>
      <c r="AB35" s="186" t="e">
        <f>LARGE((D35,F35,H35,J35,L35,N35,P35,R35,T35,V35),2)</f>
        <v>#NUM!</v>
      </c>
      <c r="AC35" s="186" t="e">
        <f>LARGE((D35,F35,H35,J35,L35,N35,P35,R35,T35,V35),3)</f>
        <v>#NUM!</v>
      </c>
      <c r="AD35" s="186" t="e">
        <f>LARGE((D35,F35,H35,J35,L35,N35,P35,R35,T35,V35),4)</f>
        <v>#NUM!</v>
      </c>
      <c r="AE35" s="186" t="e">
        <f>LARGE((D35,F35,H35,J35,L35,N35,P35,R35,T35,V35),5)</f>
        <v>#NUM!</v>
      </c>
    </row>
    <row r="36" spans="1:31" ht="39.950000000000003" customHeight="1">
      <c r="A36" s="197" t="str">
        <f>'[1]STUDENT PROFILE'!$A$36</f>
        <v/>
      </c>
      <c r="B36" s="195" t="str">
        <f>'STUDENT PROFILE'!C36</f>
        <v>Bhavi</v>
      </c>
      <c r="C36" s="196">
        <f>'STUDENT PROFILE'!D36</f>
        <v>3060</v>
      </c>
      <c r="D36" s="114"/>
      <c r="E36" s="194" t="str">
        <f t="shared" si="0"/>
        <v xml:space="preserve">  </v>
      </c>
      <c r="F36" s="114"/>
      <c r="G36" s="194" t="str">
        <f t="shared" si="1"/>
        <v xml:space="preserve">  </v>
      </c>
      <c r="H36" s="114"/>
      <c r="I36" s="182" t="str">
        <f t="shared" si="2"/>
        <v xml:space="preserve">  </v>
      </c>
      <c r="J36" s="114"/>
      <c r="K36" s="182" t="str">
        <f t="shared" si="3"/>
        <v xml:space="preserve">  </v>
      </c>
      <c r="L36" s="114"/>
      <c r="M36" s="182" t="str">
        <f t="shared" si="4"/>
        <v xml:space="preserve">  </v>
      </c>
      <c r="N36" s="114"/>
      <c r="O36" s="182" t="str">
        <f t="shared" si="6"/>
        <v xml:space="preserve">  </v>
      </c>
      <c r="P36" s="114"/>
      <c r="Q36" s="182" t="str">
        <f t="shared" si="7"/>
        <v xml:space="preserve">  </v>
      </c>
      <c r="R36" s="114"/>
      <c r="S36" s="182" t="str">
        <f t="shared" si="8"/>
        <v xml:space="preserve">  </v>
      </c>
      <c r="T36" s="114"/>
      <c r="U36" s="182" t="str">
        <f t="shared" si="9"/>
        <v xml:space="preserve">  </v>
      </c>
      <c r="V36" s="114"/>
      <c r="W36" s="182" t="str">
        <f t="shared" si="10"/>
        <v xml:space="preserve">  </v>
      </c>
      <c r="X36" s="183">
        <f t="shared" si="5"/>
        <v>0</v>
      </c>
      <c r="Y36" s="184">
        <f t="shared" si="11"/>
        <v>0</v>
      </c>
      <c r="Z36" s="187" t="str">
        <f t="shared" si="12"/>
        <v xml:space="preserve">  </v>
      </c>
      <c r="AA36" s="186" t="e">
        <f>LARGE((D36,F36,H36,J36,L36,N36,P36,R36,T36,V36),1)</f>
        <v>#NUM!</v>
      </c>
      <c r="AB36" s="186" t="e">
        <f>LARGE((D36,F36,H36,J36,L36,N36,P36,R36,T36,V36),2)</f>
        <v>#NUM!</v>
      </c>
      <c r="AC36" s="186" t="e">
        <f>LARGE((D36,F36,H36,J36,L36,N36,P36,R36,T36,V36),3)</f>
        <v>#NUM!</v>
      </c>
      <c r="AD36" s="186" t="e">
        <f>LARGE((D36,F36,H36,J36,L36,N36,P36,R36,T36,V36),4)</f>
        <v>#NUM!</v>
      </c>
      <c r="AE36" s="186" t="e">
        <f>LARGE((D36,F36,H36,J36,L36,N36,P36,R36,T36,V36),5)</f>
        <v>#NUM!</v>
      </c>
    </row>
    <row r="37" spans="1:31" ht="39.950000000000003" customHeight="1">
      <c r="A37" s="197" t="str">
        <f>'[1]STUDENT PROFILE'!$A$37</f>
        <v/>
      </c>
      <c r="B37" s="195" t="str">
        <f>'STUDENT PROFILE'!C37</f>
        <v>Akshay Kumar</v>
      </c>
      <c r="C37" s="196">
        <f>'STUDENT PROFILE'!D37</f>
        <v>3061</v>
      </c>
      <c r="D37" s="114"/>
      <c r="E37" s="194" t="str">
        <f t="shared" si="0"/>
        <v xml:space="preserve">  </v>
      </c>
      <c r="F37" s="114"/>
      <c r="G37" s="194" t="str">
        <f t="shared" si="1"/>
        <v xml:space="preserve">  </v>
      </c>
      <c r="H37" s="114"/>
      <c r="I37" s="182" t="str">
        <f t="shared" si="2"/>
        <v xml:space="preserve">  </v>
      </c>
      <c r="J37" s="114"/>
      <c r="K37" s="182" t="str">
        <f t="shared" si="3"/>
        <v xml:space="preserve">  </v>
      </c>
      <c r="L37" s="114"/>
      <c r="M37" s="182" t="str">
        <f t="shared" si="4"/>
        <v xml:space="preserve">  </v>
      </c>
      <c r="N37" s="114"/>
      <c r="O37" s="182" t="str">
        <f t="shared" si="6"/>
        <v xml:space="preserve">  </v>
      </c>
      <c r="P37" s="114"/>
      <c r="Q37" s="182" t="str">
        <f t="shared" si="7"/>
        <v xml:space="preserve">  </v>
      </c>
      <c r="R37" s="114"/>
      <c r="S37" s="182" t="str">
        <f t="shared" si="8"/>
        <v xml:space="preserve">  </v>
      </c>
      <c r="T37" s="114"/>
      <c r="U37" s="182" t="str">
        <f t="shared" si="9"/>
        <v xml:space="preserve">  </v>
      </c>
      <c r="V37" s="114"/>
      <c r="W37" s="182" t="str">
        <f t="shared" si="10"/>
        <v xml:space="preserve">  </v>
      </c>
      <c r="X37" s="183">
        <f t="shared" si="5"/>
        <v>0</v>
      </c>
      <c r="Y37" s="184">
        <f t="shared" si="11"/>
        <v>0</v>
      </c>
      <c r="Z37" s="187" t="str">
        <f t="shared" si="12"/>
        <v xml:space="preserve">  </v>
      </c>
      <c r="AA37" s="186" t="e">
        <f>LARGE((D37,F37,H37,J37,L37,N37,P37,R37,T37,V37),1)</f>
        <v>#NUM!</v>
      </c>
      <c r="AB37" s="186" t="e">
        <f>LARGE((D37,F37,H37,J37,L37,N37,P37,R37,T37,V37),2)</f>
        <v>#NUM!</v>
      </c>
      <c r="AC37" s="186" t="e">
        <f>LARGE((D37,F37,H37,J37,L37,N37,P37,R37,T37,V37),3)</f>
        <v>#NUM!</v>
      </c>
      <c r="AD37" s="186" t="e">
        <f>LARGE((D37,F37,H37,J37,L37,N37,P37,R37,T37,V37),4)</f>
        <v>#NUM!</v>
      </c>
      <c r="AE37" s="186" t="e">
        <f>LARGE((D37,F37,H37,J37,L37,N37,P37,R37,T37,V37),5)</f>
        <v>#NUM!</v>
      </c>
    </row>
    <row r="38" spans="1:31" ht="39.950000000000003" customHeight="1">
      <c r="A38" s="197" t="str">
        <f>'[1]STUDENT PROFILE'!$A$38</f>
        <v/>
      </c>
      <c r="B38" s="195" t="str">
        <f>'STUDENT PROFILE'!C38</f>
        <v>Satender Yadav</v>
      </c>
      <c r="C38" s="196">
        <f>'STUDENT PROFILE'!D38</f>
        <v>3062</v>
      </c>
      <c r="D38" s="114"/>
      <c r="E38" s="194" t="str">
        <f t="shared" si="0"/>
        <v xml:space="preserve">  </v>
      </c>
      <c r="F38" s="114"/>
      <c r="G38" s="194" t="str">
        <f t="shared" si="1"/>
        <v xml:space="preserve">  </v>
      </c>
      <c r="H38" s="114"/>
      <c r="I38" s="182" t="str">
        <f t="shared" si="2"/>
        <v xml:space="preserve">  </v>
      </c>
      <c r="J38" s="114"/>
      <c r="K38" s="182" t="str">
        <f t="shared" si="3"/>
        <v xml:space="preserve">  </v>
      </c>
      <c r="L38" s="114"/>
      <c r="M38" s="182" t="str">
        <f t="shared" si="4"/>
        <v xml:space="preserve">  </v>
      </c>
      <c r="N38" s="114"/>
      <c r="O38" s="182" t="str">
        <f t="shared" si="6"/>
        <v xml:space="preserve">  </v>
      </c>
      <c r="P38" s="114"/>
      <c r="Q38" s="182" t="str">
        <f t="shared" si="7"/>
        <v xml:space="preserve">  </v>
      </c>
      <c r="R38" s="114"/>
      <c r="S38" s="182" t="str">
        <f t="shared" si="8"/>
        <v xml:space="preserve">  </v>
      </c>
      <c r="T38" s="114"/>
      <c r="U38" s="182" t="str">
        <f t="shared" si="9"/>
        <v xml:space="preserve">  </v>
      </c>
      <c r="V38" s="114"/>
      <c r="W38" s="182" t="str">
        <f t="shared" si="10"/>
        <v xml:space="preserve">  </v>
      </c>
      <c r="X38" s="183">
        <f t="shared" si="5"/>
        <v>0</v>
      </c>
      <c r="Y38" s="184">
        <f t="shared" si="11"/>
        <v>0</v>
      </c>
      <c r="Z38" s="187" t="str">
        <f t="shared" si="12"/>
        <v xml:space="preserve">  </v>
      </c>
      <c r="AA38" s="186" t="e">
        <f>LARGE((D38,F38,H38,J38,L38,N38,P38,R38,T38,V38),1)</f>
        <v>#NUM!</v>
      </c>
      <c r="AB38" s="186" t="e">
        <f>LARGE((D38,F38,H38,J38,L38,N38,P38,R38,T38,V38),2)</f>
        <v>#NUM!</v>
      </c>
      <c r="AC38" s="186" t="e">
        <f>LARGE((D38,F38,H38,J38,L38,N38,P38,R38,T38,V38),3)</f>
        <v>#NUM!</v>
      </c>
      <c r="AD38" s="186" t="e">
        <f>LARGE((D38,F38,H38,J38,L38,N38,P38,R38,T38,V38),4)</f>
        <v>#NUM!</v>
      </c>
      <c r="AE38" s="186" t="e">
        <f>LARGE((D38,F38,H38,J38,L38,N38,P38,R38,T38,V38),5)</f>
        <v>#NUM!</v>
      </c>
    </row>
    <row r="39" spans="1:31" ht="39.950000000000003" customHeight="1">
      <c r="A39" s="197" t="str">
        <f>'[1]STUDENT PROFILE'!$A$39</f>
        <v/>
      </c>
      <c r="B39" s="195" t="str">
        <f>'STUDENT PROFILE'!C39</f>
        <v>Vikash</v>
      </c>
      <c r="C39" s="196">
        <f>'STUDENT PROFILE'!D39</f>
        <v>3063</v>
      </c>
      <c r="D39" s="114"/>
      <c r="E39" s="194" t="str">
        <f t="shared" si="0"/>
        <v xml:space="preserve">  </v>
      </c>
      <c r="F39" s="114"/>
      <c r="G39" s="194" t="str">
        <f t="shared" si="1"/>
        <v xml:space="preserve">  </v>
      </c>
      <c r="H39" s="114"/>
      <c r="I39" s="182" t="str">
        <f t="shared" si="2"/>
        <v xml:space="preserve">  </v>
      </c>
      <c r="J39" s="114"/>
      <c r="K39" s="182" t="str">
        <f t="shared" si="3"/>
        <v xml:space="preserve">  </v>
      </c>
      <c r="L39" s="114"/>
      <c r="M39" s="182" t="str">
        <f t="shared" si="4"/>
        <v xml:space="preserve">  </v>
      </c>
      <c r="N39" s="114"/>
      <c r="O39" s="182" t="str">
        <f t="shared" si="6"/>
        <v xml:space="preserve">  </v>
      </c>
      <c r="P39" s="114"/>
      <c r="Q39" s="182" t="str">
        <f t="shared" si="7"/>
        <v xml:space="preserve">  </v>
      </c>
      <c r="R39" s="114"/>
      <c r="S39" s="182" t="str">
        <f t="shared" si="8"/>
        <v xml:space="preserve">  </v>
      </c>
      <c r="T39" s="114"/>
      <c r="U39" s="182" t="str">
        <f t="shared" si="9"/>
        <v xml:space="preserve">  </v>
      </c>
      <c r="V39" s="114"/>
      <c r="W39" s="182" t="str">
        <f t="shared" si="10"/>
        <v xml:space="preserve">  </v>
      </c>
      <c r="X39" s="183">
        <f t="shared" ref="X39:X56" si="13">D39+F39+H39+J39+L39+N39+P39+R39+T39+V39</f>
        <v>0</v>
      </c>
      <c r="Y39" s="184">
        <f t="shared" si="11"/>
        <v>0</v>
      </c>
      <c r="Z39" s="187" t="str">
        <f t="shared" si="12"/>
        <v xml:space="preserve">  </v>
      </c>
      <c r="AA39" s="186" t="e">
        <f>LARGE((D39,F39,H39,J39,L39,N39,P39,R39,T39,V39),1)</f>
        <v>#NUM!</v>
      </c>
      <c r="AB39" s="186" t="e">
        <f>LARGE((D39,F39,H39,J39,L39,N39,P39,R39,T39,V39),2)</f>
        <v>#NUM!</v>
      </c>
      <c r="AC39" s="186" t="e">
        <f>LARGE((D39,F39,H39,J39,L39,N39,P39,R39,T39,V39),3)</f>
        <v>#NUM!</v>
      </c>
      <c r="AD39" s="186" t="e">
        <f>LARGE((D39,F39,H39,J39,L39,N39,P39,R39,T39,V39),4)</f>
        <v>#NUM!</v>
      </c>
      <c r="AE39" s="186" t="e">
        <f>LARGE((D39,F39,H39,J39,L39,N39,P39,R39,T39,V39),5)</f>
        <v>#NUM!</v>
      </c>
    </row>
    <row r="40" spans="1:31" ht="39.950000000000003" customHeight="1">
      <c r="A40" s="197" t="str">
        <f>'[1]STUDENT PROFILE'!$A$40</f>
        <v/>
      </c>
      <c r="B40" s="195" t="str">
        <f>'STUDENT PROFILE'!C40</f>
        <v>Charu</v>
      </c>
      <c r="C40" s="196">
        <f>'STUDENT PROFILE'!D40</f>
        <v>3064</v>
      </c>
      <c r="D40" s="114"/>
      <c r="E40" s="194" t="str">
        <f t="shared" si="0"/>
        <v xml:space="preserve">  </v>
      </c>
      <c r="F40" s="114"/>
      <c r="G40" s="194" t="str">
        <f t="shared" si="1"/>
        <v xml:space="preserve">  </v>
      </c>
      <c r="H40" s="114"/>
      <c r="I40" s="182" t="str">
        <f t="shared" si="2"/>
        <v xml:space="preserve">  </v>
      </c>
      <c r="J40" s="114"/>
      <c r="K40" s="182" t="str">
        <f t="shared" si="3"/>
        <v xml:space="preserve">  </v>
      </c>
      <c r="L40" s="114"/>
      <c r="M40" s="182" t="str">
        <f t="shared" si="4"/>
        <v xml:space="preserve">  </v>
      </c>
      <c r="N40" s="114"/>
      <c r="O40" s="182" t="str">
        <f t="shared" si="6"/>
        <v xml:space="preserve">  </v>
      </c>
      <c r="P40" s="114"/>
      <c r="Q40" s="182" t="str">
        <f t="shared" si="7"/>
        <v xml:space="preserve">  </v>
      </c>
      <c r="R40" s="114"/>
      <c r="S40" s="182" t="str">
        <f t="shared" si="8"/>
        <v xml:space="preserve">  </v>
      </c>
      <c r="T40" s="114"/>
      <c r="U40" s="182" t="str">
        <f t="shared" si="9"/>
        <v xml:space="preserve">  </v>
      </c>
      <c r="V40" s="114"/>
      <c r="W40" s="182" t="str">
        <f t="shared" si="10"/>
        <v xml:space="preserve">  </v>
      </c>
      <c r="X40" s="183">
        <f t="shared" si="13"/>
        <v>0</v>
      </c>
      <c r="Y40" s="184">
        <f t="shared" si="11"/>
        <v>0</v>
      </c>
      <c r="Z40" s="187" t="str">
        <f t="shared" si="12"/>
        <v xml:space="preserve">  </v>
      </c>
      <c r="AA40" s="186" t="e">
        <f>LARGE((D40,F40,H40,J40,L40,N40,P40,R40,T40,V40),1)</f>
        <v>#NUM!</v>
      </c>
      <c r="AB40" s="186" t="e">
        <f>LARGE((D40,F40,H40,J40,L40,N40,P40,R40,T40,V40),2)</f>
        <v>#NUM!</v>
      </c>
      <c r="AC40" s="186" t="e">
        <f>LARGE((D40,F40,H40,J40,L40,N40,P40,R40,T40,V40),3)</f>
        <v>#NUM!</v>
      </c>
      <c r="AD40" s="186" t="e">
        <f>LARGE((D40,F40,H40,J40,L40,N40,P40,R40,T40,V40),4)</f>
        <v>#NUM!</v>
      </c>
      <c r="AE40" s="186" t="e">
        <f>LARGE((D40,F40,H40,J40,L40,N40,P40,R40,T40,V40),5)</f>
        <v>#NUM!</v>
      </c>
    </row>
    <row r="41" spans="1:31" ht="39.950000000000003" customHeight="1">
      <c r="A41" s="197" t="str">
        <f>'[1]STUDENT PROFILE'!$A$41</f>
        <v/>
      </c>
      <c r="B41" s="195" t="str">
        <f>'STUDENT PROFILE'!C41</f>
        <v>Dinesh</v>
      </c>
      <c r="C41" s="196">
        <f>'STUDENT PROFILE'!D41</f>
        <v>3065</v>
      </c>
      <c r="D41" s="114"/>
      <c r="E41" s="194" t="str">
        <f t="shared" si="0"/>
        <v xml:space="preserve">  </v>
      </c>
      <c r="F41" s="114"/>
      <c r="G41" s="194" t="str">
        <f t="shared" si="1"/>
        <v xml:space="preserve">  </v>
      </c>
      <c r="H41" s="114"/>
      <c r="I41" s="182" t="str">
        <f t="shared" si="2"/>
        <v xml:space="preserve">  </v>
      </c>
      <c r="J41" s="114"/>
      <c r="K41" s="182" t="str">
        <f t="shared" si="3"/>
        <v xml:space="preserve">  </v>
      </c>
      <c r="L41" s="114"/>
      <c r="M41" s="182" t="str">
        <f t="shared" si="4"/>
        <v xml:space="preserve">  </v>
      </c>
      <c r="N41" s="114"/>
      <c r="O41" s="182" t="str">
        <f t="shared" si="6"/>
        <v xml:space="preserve">  </v>
      </c>
      <c r="P41" s="114"/>
      <c r="Q41" s="182" t="str">
        <f t="shared" si="7"/>
        <v xml:space="preserve">  </v>
      </c>
      <c r="R41" s="114"/>
      <c r="S41" s="182" t="str">
        <f t="shared" si="8"/>
        <v xml:space="preserve">  </v>
      </c>
      <c r="T41" s="114"/>
      <c r="U41" s="182" t="str">
        <f t="shared" si="9"/>
        <v xml:space="preserve">  </v>
      </c>
      <c r="V41" s="114"/>
      <c r="W41" s="182" t="str">
        <f t="shared" si="10"/>
        <v xml:space="preserve">  </v>
      </c>
      <c r="X41" s="183">
        <f t="shared" si="13"/>
        <v>0</v>
      </c>
      <c r="Y41" s="184">
        <f t="shared" si="11"/>
        <v>0</v>
      </c>
      <c r="Z41" s="187" t="str">
        <f t="shared" si="12"/>
        <v xml:space="preserve">  </v>
      </c>
      <c r="AA41" s="186" t="e">
        <f>LARGE((D41,F41,H41,J41,L41,N41,P41,R41,T41,V41),1)</f>
        <v>#NUM!</v>
      </c>
      <c r="AB41" s="186" t="e">
        <f>LARGE((D41,F41,H41,J41,L41,N41,P41,R41,T41,V41),2)</f>
        <v>#NUM!</v>
      </c>
      <c r="AC41" s="186" t="e">
        <f>LARGE((D41,F41,H41,J41,L41,N41,P41,R41,T41,V41),3)</f>
        <v>#NUM!</v>
      </c>
      <c r="AD41" s="186" t="e">
        <f>LARGE((D41,F41,H41,J41,L41,N41,P41,R41,T41,V41),4)</f>
        <v>#NUM!</v>
      </c>
      <c r="AE41" s="186" t="e">
        <f>LARGE((D41,F41,H41,J41,L41,N41,P41,R41,T41,V41),5)</f>
        <v>#NUM!</v>
      </c>
    </row>
    <row r="42" spans="1:31" ht="39.950000000000003" customHeight="1">
      <c r="A42" s="197" t="str">
        <f>'[1]STUDENT PROFILE'!$A$42</f>
        <v/>
      </c>
      <c r="B42" s="195" t="str">
        <f>'STUDENT PROFILE'!C42</f>
        <v>Aanand</v>
      </c>
      <c r="C42" s="196">
        <f>'STUDENT PROFILE'!D42</f>
        <v>2725</v>
      </c>
      <c r="D42" s="114"/>
      <c r="E42" s="194" t="str">
        <f t="shared" si="0"/>
        <v xml:space="preserve">  </v>
      </c>
      <c r="F42" s="114"/>
      <c r="G42" s="194" t="str">
        <f t="shared" si="1"/>
        <v xml:space="preserve">  </v>
      </c>
      <c r="H42" s="114"/>
      <c r="I42" s="182" t="str">
        <f t="shared" si="2"/>
        <v xml:space="preserve">  </v>
      </c>
      <c r="J42" s="114"/>
      <c r="K42" s="182" t="str">
        <f t="shared" si="3"/>
        <v xml:space="preserve">  </v>
      </c>
      <c r="L42" s="114"/>
      <c r="M42" s="182" t="str">
        <f t="shared" si="4"/>
        <v xml:space="preserve">  </v>
      </c>
      <c r="N42" s="114"/>
      <c r="O42" s="182" t="str">
        <f t="shared" si="6"/>
        <v xml:space="preserve">  </v>
      </c>
      <c r="P42" s="114"/>
      <c r="Q42" s="182" t="str">
        <f t="shared" si="7"/>
        <v xml:space="preserve">  </v>
      </c>
      <c r="R42" s="114"/>
      <c r="S42" s="182" t="str">
        <f t="shared" si="8"/>
        <v xml:space="preserve">  </v>
      </c>
      <c r="T42" s="114"/>
      <c r="U42" s="182" t="str">
        <f t="shared" si="9"/>
        <v xml:space="preserve">  </v>
      </c>
      <c r="V42" s="114"/>
      <c r="W42" s="182" t="str">
        <f t="shared" si="10"/>
        <v xml:space="preserve">  </v>
      </c>
      <c r="X42" s="183">
        <f t="shared" si="13"/>
        <v>0</v>
      </c>
      <c r="Y42" s="184">
        <f t="shared" si="11"/>
        <v>0</v>
      </c>
      <c r="Z42" s="187" t="str">
        <f t="shared" si="12"/>
        <v xml:space="preserve">  </v>
      </c>
      <c r="AA42" s="186" t="e">
        <f>LARGE((D42,F42,H42,J42,L42,N42,P42,R42,T42,V42),1)</f>
        <v>#NUM!</v>
      </c>
      <c r="AB42" s="186" t="e">
        <f>LARGE((D42,F42,H42,J42,L42,N42,P42,R42,T42,V42),2)</f>
        <v>#NUM!</v>
      </c>
      <c r="AC42" s="186" t="e">
        <f>LARGE((D42,F42,H42,J42,L42,N42,P42,R42,T42,V42),3)</f>
        <v>#NUM!</v>
      </c>
      <c r="AD42" s="186" t="e">
        <f>LARGE((D42,F42,H42,J42,L42,N42,P42,R42,T42,V42),4)</f>
        <v>#NUM!</v>
      </c>
      <c r="AE42" s="186" t="e">
        <f>LARGE((D42,F42,H42,J42,L42,N42,P42,R42,T42,V42),5)</f>
        <v>#NUM!</v>
      </c>
    </row>
    <row r="43" spans="1:31" ht="39.950000000000003" customHeight="1">
      <c r="A43" s="197" t="str">
        <f>'[1]STUDENT PROFILE'!$A$43</f>
        <v/>
      </c>
      <c r="B43" s="195" t="str">
        <f>'STUDENT PROFILE'!C43</f>
        <v>Rahul</v>
      </c>
      <c r="C43" s="196">
        <f>'STUDENT PROFILE'!D43</f>
        <v>2733</v>
      </c>
      <c r="D43" s="114"/>
      <c r="E43" s="194" t="str">
        <f t="shared" si="0"/>
        <v xml:space="preserve">  </v>
      </c>
      <c r="F43" s="114"/>
      <c r="G43" s="194" t="str">
        <f t="shared" si="1"/>
        <v xml:space="preserve">  </v>
      </c>
      <c r="H43" s="114"/>
      <c r="I43" s="182" t="str">
        <f t="shared" si="2"/>
        <v xml:space="preserve">  </v>
      </c>
      <c r="J43" s="114"/>
      <c r="K43" s="182" t="str">
        <f t="shared" si="3"/>
        <v xml:space="preserve">  </v>
      </c>
      <c r="L43" s="114"/>
      <c r="M43" s="182" t="str">
        <f t="shared" si="4"/>
        <v xml:space="preserve">  </v>
      </c>
      <c r="N43" s="114"/>
      <c r="O43" s="182" t="str">
        <f t="shared" si="6"/>
        <v xml:space="preserve">  </v>
      </c>
      <c r="P43" s="114"/>
      <c r="Q43" s="182" t="str">
        <f t="shared" si="7"/>
        <v xml:space="preserve">  </v>
      </c>
      <c r="R43" s="114"/>
      <c r="S43" s="182" t="str">
        <f t="shared" si="8"/>
        <v xml:space="preserve">  </v>
      </c>
      <c r="T43" s="114"/>
      <c r="U43" s="182" t="str">
        <f t="shared" si="9"/>
        <v xml:space="preserve">  </v>
      </c>
      <c r="V43" s="114"/>
      <c r="W43" s="182" t="str">
        <f t="shared" si="10"/>
        <v xml:space="preserve">  </v>
      </c>
      <c r="X43" s="183">
        <f t="shared" si="13"/>
        <v>0</v>
      </c>
      <c r="Y43" s="184">
        <f t="shared" si="11"/>
        <v>0</v>
      </c>
      <c r="Z43" s="187" t="str">
        <f t="shared" si="12"/>
        <v xml:space="preserve">  </v>
      </c>
      <c r="AA43" s="186" t="e">
        <f>LARGE((D43,F43,H43,J43,L43,N43,P43,R43,T43,V43),1)</f>
        <v>#NUM!</v>
      </c>
      <c r="AB43" s="186" t="e">
        <f>LARGE((D43,F43,H43,J43,L43,N43,P43,R43,T43,V43),2)</f>
        <v>#NUM!</v>
      </c>
      <c r="AC43" s="186" t="e">
        <f>LARGE((D43,F43,H43,J43,L43,N43,P43,R43,T43,V43),3)</f>
        <v>#NUM!</v>
      </c>
      <c r="AD43" s="186" t="e">
        <f>LARGE((D43,F43,H43,J43,L43,N43,P43,R43,T43,V43),4)</f>
        <v>#NUM!</v>
      </c>
      <c r="AE43" s="186" t="e">
        <f>LARGE((D43,F43,H43,J43,L43,N43,P43,R43,T43,V43),5)</f>
        <v>#NUM!</v>
      </c>
    </row>
    <row r="44" spans="1:31" ht="39.950000000000003" customHeight="1">
      <c r="A44" s="197" t="str">
        <f>'[1]STUDENT PROFILE'!$A$44</f>
        <v/>
      </c>
      <c r="B44" s="195" t="str">
        <f>'STUDENT PROFILE'!C44</f>
        <v>Nidhi Yadav</v>
      </c>
      <c r="C44" s="196">
        <f>'STUDENT PROFILE'!D44</f>
        <v>2755</v>
      </c>
      <c r="D44" s="114"/>
      <c r="E44" s="194" t="str">
        <f t="shared" si="0"/>
        <v xml:space="preserve">  </v>
      </c>
      <c r="F44" s="114"/>
      <c r="G44" s="194" t="str">
        <f t="shared" si="1"/>
        <v xml:space="preserve">  </v>
      </c>
      <c r="H44" s="114"/>
      <c r="I44" s="182" t="str">
        <f t="shared" si="2"/>
        <v xml:space="preserve">  </v>
      </c>
      <c r="J44" s="114"/>
      <c r="K44" s="182" t="str">
        <f t="shared" si="3"/>
        <v xml:space="preserve">  </v>
      </c>
      <c r="L44" s="114"/>
      <c r="M44" s="182" t="str">
        <f t="shared" si="4"/>
        <v xml:space="preserve">  </v>
      </c>
      <c r="N44" s="114"/>
      <c r="O44" s="182" t="str">
        <f t="shared" si="6"/>
        <v xml:space="preserve">  </v>
      </c>
      <c r="P44" s="114"/>
      <c r="Q44" s="182" t="str">
        <f t="shared" si="7"/>
        <v xml:space="preserve">  </v>
      </c>
      <c r="R44" s="114"/>
      <c r="S44" s="182" t="str">
        <f t="shared" si="8"/>
        <v xml:space="preserve">  </v>
      </c>
      <c r="T44" s="114"/>
      <c r="U44" s="182" t="str">
        <f t="shared" si="9"/>
        <v xml:space="preserve">  </v>
      </c>
      <c r="V44" s="114"/>
      <c r="W44" s="182" t="str">
        <f t="shared" si="10"/>
        <v xml:space="preserve">  </v>
      </c>
      <c r="X44" s="183">
        <f t="shared" si="13"/>
        <v>0</v>
      </c>
      <c r="Y44" s="184">
        <f t="shared" si="11"/>
        <v>0</v>
      </c>
      <c r="Z44" s="187" t="str">
        <f t="shared" si="12"/>
        <v xml:space="preserve">  </v>
      </c>
      <c r="AA44" s="186" t="e">
        <f>LARGE((D44,F44,H44,J44,L44,N44,P44,R44,T44,V44),1)</f>
        <v>#NUM!</v>
      </c>
      <c r="AB44" s="186" t="e">
        <f>LARGE((D44,F44,H44,J44,L44,N44,P44,R44,T44,V44),2)</f>
        <v>#NUM!</v>
      </c>
      <c r="AC44" s="186" t="e">
        <f>LARGE((D44,F44,H44,J44,L44,N44,P44,R44,T44,V44),3)</f>
        <v>#NUM!</v>
      </c>
      <c r="AD44" s="186" t="e">
        <f>LARGE((D44,F44,H44,J44,L44,N44,P44,R44,T44,V44),4)</f>
        <v>#NUM!</v>
      </c>
      <c r="AE44" s="186" t="e">
        <f>LARGE((D44,F44,H44,J44,L44,N44,P44,R44,T44,V44),5)</f>
        <v>#NUM!</v>
      </c>
    </row>
    <row r="45" spans="1:31" ht="39.950000000000003" customHeight="1">
      <c r="A45" s="197" t="str">
        <f>'[1]STUDENT PROFILE'!$A$45</f>
        <v/>
      </c>
      <c r="B45" s="195" t="str">
        <f>'STUDENT PROFILE'!C45</f>
        <v>Chanchal</v>
      </c>
      <c r="C45" s="196">
        <f>'STUDENT PROFILE'!D45</f>
        <v>2757</v>
      </c>
      <c r="D45" s="114"/>
      <c r="E45" s="194" t="str">
        <f t="shared" si="0"/>
        <v xml:space="preserve">  </v>
      </c>
      <c r="F45" s="114"/>
      <c r="G45" s="194" t="str">
        <f t="shared" si="1"/>
        <v xml:space="preserve">  </v>
      </c>
      <c r="H45" s="114"/>
      <c r="I45" s="182" t="str">
        <f t="shared" si="2"/>
        <v xml:space="preserve">  </v>
      </c>
      <c r="J45" s="114"/>
      <c r="K45" s="182" t="str">
        <f t="shared" si="3"/>
        <v xml:space="preserve">  </v>
      </c>
      <c r="L45" s="114"/>
      <c r="M45" s="182" t="str">
        <f t="shared" si="4"/>
        <v xml:space="preserve">  </v>
      </c>
      <c r="N45" s="114"/>
      <c r="O45" s="182" t="str">
        <f t="shared" si="6"/>
        <v xml:space="preserve">  </v>
      </c>
      <c r="P45" s="114"/>
      <c r="Q45" s="182" t="str">
        <f t="shared" si="7"/>
        <v xml:space="preserve">  </v>
      </c>
      <c r="R45" s="114"/>
      <c r="S45" s="182" t="str">
        <f t="shared" si="8"/>
        <v xml:space="preserve">  </v>
      </c>
      <c r="T45" s="114"/>
      <c r="U45" s="182" t="str">
        <f t="shared" si="9"/>
        <v xml:space="preserve">  </v>
      </c>
      <c r="V45" s="114"/>
      <c r="W45" s="182" t="str">
        <f t="shared" si="10"/>
        <v xml:space="preserve">  </v>
      </c>
      <c r="X45" s="183">
        <f t="shared" si="13"/>
        <v>0</v>
      </c>
      <c r="Y45" s="184">
        <f t="shared" si="11"/>
        <v>0</v>
      </c>
      <c r="Z45" s="187" t="str">
        <f t="shared" si="12"/>
        <v xml:space="preserve">  </v>
      </c>
      <c r="AA45" s="186" t="e">
        <f>LARGE((D45,F45,H45,J45,L45,N45,P45,R45,T45,V45),1)</f>
        <v>#NUM!</v>
      </c>
      <c r="AB45" s="186" t="e">
        <f>LARGE((D45,F45,H45,J45,L45,N45,P45,R45,T45,V45),2)</f>
        <v>#NUM!</v>
      </c>
      <c r="AC45" s="186" t="e">
        <f>LARGE((D45,F45,H45,J45,L45,N45,P45,R45,T45,V45),3)</f>
        <v>#NUM!</v>
      </c>
      <c r="AD45" s="186" t="e">
        <f>LARGE((D45,F45,H45,J45,L45,N45,P45,R45,T45,V45),4)</f>
        <v>#NUM!</v>
      </c>
      <c r="AE45" s="186" t="e">
        <f>LARGE((D45,F45,H45,J45,L45,N45,P45,R45,T45,V45),5)</f>
        <v>#NUM!</v>
      </c>
    </row>
    <row r="46" spans="1:31" ht="39.950000000000003" customHeight="1">
      <c r="A46" s="197" t="str">
        <f>'[1]STUDENT PROFILE'!$A$46</f>
        <v/>
      </c>
      <c r="B46" s="195" t="str">
        <f>'STUDENT PROFILE'!C46</f>
        <v>Anil</v>
      </c>
      <c r="C46" s="196">
        <f>'STUDENT PROFILE'!D46</f>
        <v>2758</v>
      </c>
      <c r="D46" s="114"/>
      <c r="E46" s="194" t="str">
        <f t="shared" si="0"/>
        <v xml:space="preserve">  </v>
      </c>
      <c r="F46" s="114"/>
      <c r="G46" s="194" t="str">
        <f t="shared" si="1"/>
        <v xml:space="preserve">  </v>
      </c>
      <c r="H46" s="114"/>
      <c r="I46" s="182" t="str">
        <f t="shared" si="2"/>
        <v xml:space="preserve">  </v>
      </c>
      <c r="J46" s="114"/>
      <c r="K46" s="182" t="str">
        <f t="shared" si="3"/>
        <v xml:space="preserve">  </v>
      </c>
      <c r="L46" s="114"/>
      <c r="M46" s="182" t="str">
        <f t="shared" si="4"/>
        <v xml:space="preserve">  </v>
      </c>
      <c r="N46" s="114"/>
      <c r="O46" s="182" t="str">
        <f t="shared" si="6"/>
        <v xml:space="preserve">  </v>
      </c>
      <c r="P46" s="114"/>
      <c r="Q46" s="182" t="str">
        <f t="shared" si="7"/>
        <v xml:space="preserve">  </v>
      </c>
      <c r="R46" s="114"/>
      <c r="S46" s="182" t="str">
        <f t="shared" si="8"/>
        <v xml:space="preserve">  </v>
      </c>
      <c r="T46" s="114"/>
      <c r="U46" s="182" t="str">
        <f t="shared" si="9"/>
        <v xml:space="preserve">  </v>
      </c>
      <c r="V46" s="114"/>
      <c r="W46" s="182" t="str">
        <f t="shared" si="10"/>
        <v xml:space="preserve">  </v>
      </c>
      <c r="X46" s="183">
        <f t="shared" si="13"/>
        <v>0</v>
      </c>
      <c r="Y46" s="184">
        <f t="shared" si="11"/>
        <v>0</v>
      </c>
      <c r="Z46" s="187" t="str">
        <f t="shared" si="12"/>
        <v xml:space="preserve">  </v>
      </c>
      <c r="AA46" s="186" t="e">
        <f>LARGE((D46,F46,H46,J46,L46,N46,P46,R46,T46,V46),1)</f>
        <v>#NUM!</v>
      </c>
      <c r="AB46" s="186" t="e">
        <f>LARGE((D46,F46,H46,J46,L46,N46,P46,R46,T46,V46),2)</f>
        <v>#NUM!</v>
      </c>
      <c r="AC46" s="186" t="e">
        <f>LARGE((D46,F46,H46,J46,L46,N46,P46,R46,T46,V46),3)</f>
        <v>#NUM!</v>
      </c>
      <c r="AD46" s="186" t="e">
        <f>LARGE((D46,F46,H46,J46,L46,N46,P46,R46,T46,V46),4)</f>
        <v>#NUM!</v>
      </c>
      <c r="AE46" s="186" t="e">
        <f>LARGE((D46,F46,H46,J46,L46,N46,P46,R46,T46,V46),5)</f>
        <v>#NUM!</v>
      </c>
    </row>
    <row r="47" spans="1:31" ht="39.950000000000003" customHeight="1">
      <c r="A47" s="197" t="str">
        <f>'[1]STUDENT PROFILE'!$A$47</f>
        <v/>
      </c>
      <c r="B47" s="195" t="str">
        <f>'STUDENT PROFILE'!C47</f>
        <v>Ravi Kumar</v>
      </c>
      <c r="C47" s="196">
        <f>'STUDENT PROFILE'!D47</f>
        <v>2760</v>
      </c>
      <c r="D47" s="188"/>
      <c r="E47" s="194" t="str">
        <f t="shared" si="0"/>
        <v xml:space="preserve">  </v>
      </c>
      <c r="F47" s="188"/>
      <c r="G47" s="194" t="str">
        <f t="shared" si="1"/>
        <v xml:space="preserve">  </v>
      </c>
      <c r="H47" s="114"/>
      <c r="I47" s="182" t="str">
        <f t="shared" si="2"/>
        <v xml:space="preserve">  </v>
      </c>
      <c r="J47" s="188"/>
      <c r="K47" s="182" t="str">
        <f t="shared" si="3"/>
        <v xml:space="preserve">  </v>
      </c>
      <c r="L47" s="114"/>
      <c r="M47" s="182" t="str">
        <f t="shared" si="4"/>
        <v xml:space="preserve">  </v>
      </c>
      <c r="N47" s="188"/>
      <c r="O47" s="182" t="str">
        <f t="shared" si="6"/>
        <v xml:space="preserve">  </v>
      </c>
      <c r="P47" s="188"/>
      <c r="Q47" s="182" t="str">
        <f t="shared" si="7"/>
        <v xml:space="preserve">  </v>
      </c>
      <c r="R47" s="114"/>
      <c r="S47" s="182" t="str">
        <f t="shared" si="8"/>
        <v xml:space="preserve">  </v>
      </c>
      <c r="T47" s="188"/>
      <c r="U47" s="182" t="str">
        <f t="shared" si="9"/>
        <v xml:space="preserve">  </v>
      </c>
      <c r="V47" s="114"/>
      <c r="W47" s="182" t="str">
        <f t="shared" si="10"/>
        <v xml:space="preserve">  </v>
      </c>
      <c r="X47" s="183">
        <f t="shared" si="13"/>
        <v>0</v>
      </c>
      <c r="Y47" s="184">
        <f t="shared" si="11"/>
        <v>0</v>
      </c>
      <c r="Z47" s="187" t="str">
        <f t="shared" si="12"/>
        <v xml:space="preserve">  </v>
      </c>
      <c r="AA47" s="186" t="e">
        <f>LARGE((D47,F47,H47,J47,L47,N47,P47,R47,T47,V47),1)</f>
        <v>#NUM!</v>
      </c>
      <c r="AB47" s="186" t="e">
        <f>LARGE((D47,F47,H47,J47,L47,N47,P47,R47,T47,V47),2)</f>
        <v>#NUM!</v>
      </c>
      <c r="AC47" s="186" t="e">
        <f>LARGE((D47,F47,H47,J47,L47,N47,P47,R47,T47,V47),3)</f>
        <v>#NUM!</v>
      </c>
      <c r="AD47" s="186" t="e">
        <f>LARGE((D47,F47,H47,J47,L47,N47,P47,R47,T47,V47),4)</f>
        <v>#NUM!</v>
      </c>
      <c r="AE47" s="186" t="e">
        <f>LARGE((D47,F47,H47,J47,L47,N47,P47,R47,T47,V47),5)</f>
        <v>#NUM!</v>
      </c>
    </row>
    <row r="48" spans="1:31" ht="39.950000000000003" customHeight="1">
      <c r="A48" s="197" t="str">
        <f>'[1]STUDENT PROFILE'!$A$48</f>
        <v/>
      </c>
      <c r="B48" s="195" t="str">
        <f>'STUDENT PROFILE'!C48</f>
        <v>Manoj Kumar</v>
      </c>
      <c r="C48" s="196">
        <f>'STUDENT PROFILE'!D48</f>
        <v>2762</v>
      </c>
      <c r="D48" s="188"/>
      <c r="E48" s="194" t="str">
        <f t="shared" si="0"/>
        <v xml:space="preserve">  </v>
      </c>
      <c r="F48" s="188"/>
      <c r="G48" s="194" t="str">
        <f t="shared" si="1"/>
        <v xml:space="preserve">  </v>
      </c>
      <c r="H48" s="114"/>
      <c r="I48" s="182" t="str">
        <f t="shared" si="2"/>
        <v xml:space="preserve">  </v>
      </c>
      <c r="J48" s="188"/>
      <c r="K48" s="182" t="str">
        <f t="shared" si="3"/>
        <v xml:space="preserve">  </v>
      </c>
      <c r="L48" s="114"/>
      <c r="M48" s="182" t="str">
        <f t="shared" si="4"/>
        <v xml:space="preserve">  </v>
      </c>
      <c r="N48" s="188"/>
      <c r="O48" s="182" t="str">
        <f t="shared" si="6"/>
        <v xml:space="preserve">  </v>
      </c>
      <c r="P48" s="188"/>
      <c r="Q48" s="182" t="str">
        <f t="shared" si="7"/>
        <v xml:space="preserve">  </v>
      </c>
      <c r="R48" s="114"/>
      <c r="S48" s="182" t="str">
        <f t="shared" si="8"/>
        <v xml:space="preserve">  </v>
      </c>
      <c r="T48" s="188"/>
      <c r="U48" s="182" t="str">
        <f t="shared" si="9"/>
        <v xml:space="preserve">  </v>
      </c>
      <c r="V48" s="114"/>
      <c r="W48" s="182" t="str">
        <f t="shared" si="10"/>
        <v xml:space="preserve">  </v>
      </c>
      <c r="X48" s="183">
        <f t="shared" si="13"/>
        <v>0</v>
      </c>
      <c r="Y48" s="184">
        <f t="shared" si="11"/>
        <v>0</v>
      </c>
      <c r="Z48" s="187" t="str">
        <f t="shared" si="12"/>
        <v xml:space="preserve">  </v>
      </c>
      <c r="AA48" s="186" t="e">
        <f>LARGE((D48,F48,H48,J48,L48,N48,P48,R48,T48,V48),1)</f>
        <v>#NUM!</v>
      </c>
      <c r="AB48" s="186" t="e">
        <f>LARGE((D48,F48,H48,J48,L48,N48,P48,R48,T48,V48),2)</f>
        <v>#NUM!</v>
      </c>
      <c r="AC48" s="186" t="e">
        <f>LARGE((D48,F48,H48,J48,L48,N48,P48,R48,T48,V48),3)</f>
        <v>#NUM!</v>
      </c>
      <c r="AD48" s="186" t="e">
        <f>LARGE((D48,F48,H48,J48,L48,N48,P48,R48,T48,V48),4)</f>
        <v>#NUM!</v>
      </c>
      <c r="AE48" s="186" t="e">
        <f>LARGE((D48,F48,H48,J48,L48,N48,P48,R48,T48,V48),5)</f>
        <v>#NUM!</v>
      </c>
    </row>
    <row r="49" spans="1:31" ht="39.950000000000003" customHeight="1">
      <c r="A49" s="197" t="str">
        <f>'[1]STUDENT PROFILE'!$A$49</f>
        <v/>
      </c>
      <c r="B49" s="195" t="str">
        <f>'STUDENT PROFILE'!C49</f>
        <v>Nikesh</v>
      </c>
      <c r="C49" s="196">
        <f>'STUDENT PROFILE'!D49</f>
        <v>2763</v>
      </c>
      <c r="D49" s="188"/>
      <c r="E49" s="194" t="str">
        <f t="shared" si="0"/>
        <v xml:space="preserve">  </v>
      </c>
      <c r="F49" s="188"/>
      <c r="G49" s="194" t="str">
        <f t="shared" si="1"/>
        <v xml:space="preserve">  </v>
      </c>
      <c r="H49" s="114"/>
      <c r="I49" s="182" t="str">
        <f t="shared" si="2"/>
        <v xml:space="preserve">  </v>
      </c>
      <c r="J49" s="188"/>
      <c r="K49" s="182" t="str">
        <f t="shared" si="3"/>
        <v xml:space="preserve">  </v>
      </c>
      <c r="L49" s="114"/>
      <c r="M49" s="182" t="str">
        <f t="shared" si="4"/>
        <v xml:space="preserve">  </v>
      </c>
      <c r="N49" s="188"/>
      <c r="O49" s="182" t="str">
        <f t="shared" si="6"/>
        <v xml:space="preserve">  </v>
      </c>
      <c r="P49" s="188"/>
      <c r="Q49" s="182" t="str">
        <f t="shared" si="7"/>
        <v xml:space="preserve">  </v>
      </c>
      <c r="R49" s="114"/>
      <c r="S49" s="182" t="str">
        <f t="shared" si="8"/>
        <v xml:space="preserve">  </v>
      </c>
      <c r="T49" s="188"/>
      <c r="U49" s="182" t="str">
        <f t="shared" si="9"/>
        <v xml:space="preserve">  </v>
      </c>
      <c r="V49" s="114"/>
      <c r="W49" s="182" t="str">
        <f t="shared" si="10"/>
        <v xml:space="preserve">  </v>
      </c>
      <c r="X49" s="183">
        <f t="shared" si="13"/>
        <v>0</v>
      </c>
      <c r="Y49" s="184">
        <f t="shared" si="11"/>
        <v>0</v>
      </c>
      <c r="Z49" s="187" t="str">
        <f t="shared" si="12"/>
        <v xml:space="preserve">  </v>
      </c>
      <c r="AA49" s="186" t="e">
        <f>LARGE((D49,F49,H49,J49,L49,N49,P49,R49,T49,V49),1)</f>
        <v>#NUM!</v>
      </c>
      <c r="AB49" s="186" t="e">
        <f>LARGE((D49,F49,H49,J49,L49,N49,P49,R49,T49,V49),2)</f>
        <v>#NUM!</v>
      </c>
      <c r="AC49" s="186" t="e">
        <f>LARGE((D49,F49,H49,J49,L49,N49,P49,R49,T49,V49),3)</f>
        <v>#NUM!</v>
      </c>
      <c r="AD49" s="186" t="e">
        <f>LARGE((D49,F49,H49,J49,L49,N49,P49,R49,T49,V49),4)</f>
        <v>#NUM!</v>
      </c>
      <c r="AE49" s="186" t="e">
        <f>LARGE((D49,F49,H49,J49,L49,N49,P49,R49,T49,V49),5)</f>
        <v>#NUM!</v>
      </c>
    </row>
    <row r="50" spans="1:31" ht="39.950000000000003" customHeight="1">
      <c r="A50" s="197" t="str">
        <f>'[1]STUDENT PROFILE'!$A$50</f>
        <v/>
      </c>
      <c r="B50" s="195" t="str">
        <f>'STUDENT PROFILE'!C50</f>
        <v>Ankita</v>
      </c>
      <c r="C50" s="196">
        <f>'STUDENT PROFILE'!D50</f>
        <v>2765</v>
      </c>
      <c r="D50" s="188"/>
      <c r="E50" s="194" t="str">
        <f t="shared" si="0"/>
        <v xml:space="preserve">  </v>
      </c>
      <c r="F50" s="188"/>
      <c r="G50" s="194" t="str">
        <f t="shared" si="1"/>
        <v xml:space="preserve">  </v>
      </c>
      <c r="H50" s="114"/>
      <c r="I50" s="182" t="str">
        <f t="shared" si="2"/>
        <v xml:space="preserve">  </v>
      </c>
      <c r="J50" s="188"/>
      <c r="K50" s="182" t="str">
        <f t="shared" si="3"/>
        <v xml:space="preserve">  </v>
      </c>
      <c r="L50" s="114"/>
      <c r="M50" s="182" t="str">
        <f t="shared" si="4"/>
        <v xml:space="preserve">  </v>
      </c>
      <c r="N50" s="188"/>
      <c r="O50" s="182" t="str">
        <f t="shared" si="6"/>
        <v xml:space="preserve">  </v>
      </c>
      <c r="P50" s="188"/>
      <c r="Q50" s="182" t="str">
        <f t="shared" si="7"/>
        <v xml:space="preserve">  </v>
      </c>
      <c r="R50" s="114"/>
      <c r="S50" s="182" t="str">
        <f t="shared" si="8"/>
        <v xml:space="preserve">  </v>
      </c>
      <c r="T50" s="188"/>
      <c r="U50" s="182" t="str">
        <f t="shared" si="9"/>
        <v xml:space="preserve">  </v>
      </c>
      <c r="V50" s="114"/>
      <c r="W50" s="182" t="str">
        <f t="shared" si="10"/>
        <v xml:space="preserve">  </v>
      </c>
      <c r="X50" s="183">
        <f t="shared" si="13"/>
        <v>0</v>
      </c>
      <c r="Y50" s="184">
        <f t="shared" si="11"/>
        <v>0</v>
      </c>
      <c r="Z50" s="187" t="str">
        <f t="shared" si="12"/>
        <v xml:space="preserve">  </v>
      </c>
      <c r="AA50" s="186" t="e">
        <f>LARGE((D50,F50,H50,J50,L50,N50,P50,R50,T50,V50),1)</f>
        <v>#NUM!</v>
      </c>
      <c r="AB50" s="186" t="e">
        <f>LARGE((D50,F50,H50,J50,L50,N50,P50,R50,T50,V50),2)</f>
        <v>#NUM!</v>
      </c>
      <c r="AC50" s="186" t="e">
        <f>LARGE((D50,F50,H50,J50,L50,N50,P50,R50,T50,V50),3)</f>
        <v>#NUM!</v>
      </c>
      <c r="AD50" s="186" t="e">
        <f>LARGE((D50,F50,H50,J50,L50,N50,P50,R50,T50,V50),4)</f>
        <v>#NUM!</v>
      </c>
      <c r="AE50" s="186" t="e">
        <f>LARGE((D50,F50,H50,J50,L50,N50,P50,R50,T50,V50),5)</f>
        <v>#NUM!</v>
      </c>
    </row>
    <row r="51" spans="1:31" ht="39.950000000000003" customHeight="1">
      <c r="A51" s="197" t="str">
        <f>'[1]STUDENT PROFILE'!$A$51</f>
        <v/>
      </c>
      <c r="B51" s="195" t="str">
        <f>'STUDENT PROFILE'!C51</f>
        <v xml:space="preserve">Sonam </v>
      </c>
      <c r="C51" s="196">
        <f>'STUDENT PROFILE'!D51</f>
        <v>2767</v>
      </c>
      <c r="D51" s="188"/>
      <c r="E51" s="194" t="str">
        <f t="shared" si="0"/>
        <v xml:space="preserve">  </v>
      </c>
      <c r="F51" s="188"/>
      <c r="G51" s="194" t="str">
        <f t="shared" si="1"/>
        <v xml:space="preserve">  </v>
      </c>
      <c r="H51" s="114"/>
      <c r="I51" s="182" t="str">
        <f t="shared" si="2"/>
        <v xml:space="preserve">  </v>
      </c>
      <c r="J51" s="188"/>
      <c r="K51" s="182" t="str">
        <f t="shared" si="3"/>
        <v xml:space="preserve">  </v>
      </c>
      <c r="L51" s="114"/>
      <c r="M51" s="182" t="str">
        <f t="shared" si="4"/>
        <v xml:space="preserve">  </v>
      </c>
      <c r="N51" s="188"/>
      <c r="O51" s="182" t="str">
        <f t="shared" si="6"/>
        <v xml:space="preserve">  </v>
      </c>
      <c r="P51" s="188"/>
      <c r="Q51" s="182" t="str">
        <f t="shared" si="7"/>
        <v xml:space="preserve">  </v>
      </c>
      <c r="R51" s="114"/>
      <c r="S51" s="182" t="str">
        <f t="shared" si="8"/>
        <v xml:space="preserve">  </v>
      </c>
      <c r="T51" s="188"/>
      <c r="U51" s="182" t="str">
        <f t="shared" si="9"/>
        <v xml:space="preserve">  </v>
      </c>
      <c r="V51" s="114"/>
      <c r="W51" s="182" t="str">
        <f t="shared" si="10"/>
        <v xml:space="preserve">  </v>
      </c>
      <c r="X51" s="183">
        <f t="shared" si="13"/>
        <v>0</v>
      </c>
      <c r="Y51" s="184">
        <f t="shared" si="11"/>
        <v>0</v>
      </c>
      <c r="Z51" s="187" t="str">
        <f t="shared" si="12"/>
        <v xml:space="preserve">  </v>
      </c>
      <c r="AA51" s="186" t="e">
        <f>LARGE((D51,F51,H51,J51,L51,N51,P51,R51,T51,V51),1)</f>
        <v>#NUM!</v>
      </c>
      <c r="AB51" s="186" t="e">
        <f>LARGE((D51,F51,H51,J51,L51,N51,P51,R51,T51,V51),2)</f>
        <v>#NUM!</v>
      </c>
      <c r="AC51" s="186" t="e">
        <f>LARGE((D51,F51,H51,J51,L51,N51,P51,R51,T51,V51),3)</f>
        <v>#NUM!</v>
      </c>
      <c r="AD51" s="186" t="e">
        <f>LARGE((D51,F51,H51,J51,L51,N51,P51,R51,T51,V51),4)</f>
        <v>#NUM!</v>
      </c>
      <c r="AE51" s="186" t="e">
        <f>LARGE((D51,F51,H51,J51,L51,N51,P51,R51,T51,V51),5)</f>
        <v>#NUM!</v>
      </c>
    </row>
    <row r="52" spans="1:31" ht="39.950000000000003" customHeight="1">
      <c r="A52" s="197" t="str">
        <f>'[1]STUDENT PROFILE'!$A$52</f>
        <v/>
      </c>
      <c r="B52" s="195" t="str">
        <f>'STUDENT PROFILE'!C52</f>
        <v>Deepika</v>
      </c>
      <c r="C52" s="196">
        <f>'STUDENT PROFILE'!D52</f>
        <v>2768</v>
      </c>
      <c r="D52" s="188"/>
      <c r="E52" s="194" t="str">
        <f t="shared" si="0"/>
        <v xml:space="preserve">  </v>
      </c>
      <c r="F52" s="188"/>
      <c r="G52" s="194" t="str">
        <f t="shared" si="1"/>
        <v xml:space="preserve">  </v>
      </c>
      <c r="H52" s="114"/>
      <c r="I52" s="182" t="str">
        <f t="shared" si="2"/>
        <v xml:space="preserve">  </v>
      </c>
      <c r="J52" s="188"/>
      <c r="K52" s="182" t="str">
        <f t="shared" si="3"/>
        <v xml:space="preserve">  </v>
      </c>
      <c r="L52" s="114"/>
      <c r="M52" s="182" t="str">
        <f t="shared" si="4"/>
        <v xml:space="preserve">  </v>
      </c>
      <c r="N52" s="188"/>
      <c r="O52" s="182" t="str">
        <f t="shared" si="6"/>
        <v xml:space="preserve">  </v>
      </c>
      <c r="P52" s="188"/>
      <c r="Q52" s="182" t="str">
        <f t="shared" si="7"/>
        <v xml:space="preserve">  </v>
      </c>
      <c r="R52" s="114"/>
      <c r="S52" s="182" t="str">
        <f t="shared" si="8"/>
        <v xml:space="preserve">  </v>
      </c>
      <c r="T52" s="188"/>
      <c r="U52" s="182" t="str">
        <f t="shared" si="9"/>
        <v xml:space="preserve">  </v>
      </c>
      <c r="V52" s="114"/>
      <c r="W52" s="182" t="str">
        <f t="shared" si="10"/>
        <v xml:space="preserve">  </v>
      </c>
      <c r="X52" s="183">
        <f t="shared" si="13"/>
        <v>0</v>
      </c>
      <c r="Y52" s="184">
        <f t="shared" si="11"/>
        <v>0</v>
      </c>
      <c r="Z52" s="187" t="str">
        <f t="shared" si="12"/>
        <v xml:space="preserve">  </v>
      </c>
      <c r="AA52" s="186" t="e">
        <f>LARGE((D52,F52,H52,J52,L52,N52,P52,R52,T52,V52),1)</f>
        <v>#NUM!</v>
      </c>
      <c r="AB52" s="186" t="e">
        <f>LARGE((D52,F52,H52,J52,L52,N52,P52,R52,T52,V52),2)</f>
        <v>#NUM!</v>
      </c>
      <c r="AC52" s="186" t="e">
        <f>LARGE((D52,F52,H52,J52,L52,N52,P52,R52,T52,V52),3)</f>
        <v>#NUM!</v>
      </c>
      <c r="AD52" s="186" t="e">
        <f>LARGE((D52,F52,H52,J52,L52,N52,P52,R52,T52,V52),4)</f>
        <v>#NUM!</v>
      </c>
      <c r="AE52" s="186" t="e">
        <f>LARGE((D52,F52,H52,J52,L52,N52,P52,R52,T52,V52),5)</f>
        <v>#NUM!</v>
      </c>
    </row>
    <row r="53" spans="1:31" ht="39.950000000000003" customHeight="1">
      <c r="A53" s="197" t="str">
        <f>'[1]STUDENT PROFILE'!$A$53</f>
        <v/>
      </c>
      <c r="B53" s="195" t="str">
        <f>'STUDENT PROFILE'!C53</f>
        <v>Manish Kumar</v>
      </c>
      <c r="C53" s="196">
        <f>'STUDENT PROFILE'!D53</f>
        <v>2769</v>
      </c>
      <c r="D53" s="188"/>
      <c r="E53" s="194" t="str">
        <f t="shared" si="0"/>
        <v xml:space="preserve">  </v>
      </c>
      <c r="F53" s="188"/>
      <c r="G53" s="194" t="str">
        <f t="shared" si="1"/>
        <v xml:space="preserve">  </v>
      </c>
      <c r="H53" s="114"/>
      <c r="I53" s="182" t="str">
        <f t="shared" si="2"/>
        <v xml:space="preserve">  </v>
      </c>
      <c r="J53" s="188"/>
      <c r="K53" s="182" t="str">
        <f t="shared" si="3"/>
        <v xml:space="preserve">  </v>
      </c>
      <c r="L53" s="114"/>
      <c r="M53" s="182" t="str">
        <f t="shared" si="4"/>
        <v xml:space="preserve">  </v>
      </c>
      <c r="N53" s="188"/>
      <c r="O53" s="182" t="str">
        <f t="shared" si="6"/>
        <v xml:space="preserve">  </v>
      </c>
      <c r="P53" s="188"/>
      <c r="Q53" s="182" t="str">
        <f t="shared" si="7"/>
        <v xml:space="preserve">  </v>
      </c>
      <c r="R53" s="114"/>
      <c r="S53" s="182" t="str">
        <f t="shared" si="8"/>
        <v xml:space="preserve">  </v>
      </c>
      <c r="T53" s="188"/>
      <c r="U53" s="182" t="str">
        <f t="shared" si="9"/>
        <v xml:space="preserve">  </v>
      </c>
      <c r="V53" s="114"/>
      <c r="W53" s="182" t="str">
        <f t="shared" si="10"/>
        <v xml:space="preserve">  </v>
      </c>
      <c r="X53" s="183">
        <f t="shared" si="13"/>
        <v>0</v>
      </c>
      <c r="Y53" s="184">
        <f t="shared" si="11"/>
        <v>0</v>
      </c>
      <c r="Z53" s="187" t="str">
        <f t="shared" si="12"/>
        <v xml:space="preserve">  </v>
      </c>
      <c r="AA53" s="186" t="e">
        <f>LARGE((D53,F53,H53,J53,L53,N53,P53,R53,T53,V53),1)</f>
        <v>#NUM!</v>
      </c>
      <c r="AB53" s="186" t="e">
        <f>LARGE((D53,F53,H53,J53,L53,N53,P53,R53,T53,V53),2)</f>
        <v>#NUM!</v>
      </c>
      <c r="AC53" s="186" t="e">
        <f>LARGE((D53,F53,H53,J53,L53,N53,P53,R53,T53,V53),3)</f>
        <v>#NUM!</v>
      </c>
      <c r="AD53" s="186" t="e">
        <f>LARGE((D53,F53,H53,J53,L53,N53,P53,R53,T53,V53),4)</f>
        <v>#NUM!</v>
      </c>
      <c r="AE53" s="186" t="e">
        <f>LARGE((D53,F53,H53,J53,L53,N53,P53,R53,T53,V53),5)</f>
        <v>#NUM!</v>
      </c>
    </row>
    <row r="54" spans="1:31" ht="39.950000000000003" customHeight="1">
      <c r="A54" s="197" t="str">
        <f>'[1]STUDENT PROFILE'!$A$54</f>
        <v/>
      </c>
      <c r="B54" s="195" t="str">
        <f>'STUDENT PROFILE'!C54</f>
        <v>Shubham</v>
      </c>
      <c r="C54" s="196">
        <f>'STUDENT PROFILE'!D54</f>
        <v>2770</v>
      </c>
      <c r="D54" s="188"/>
      <c r="E54" s="194" t="str">
        <f t="shared" si="0"/>
        <v xml:space="preserve">  </v>
      </c>
      <c r="F54" s="188"/>
      <c r="G54" s="194" t="str">
        <f t="shared" si="1"/>
        <v xml:space="preserve">  </v>
      </c>
      <c r="H54" s="114"/>
      <c r="I54" s="182" t="str">
        <f t="shared" si="2"/>
        <v xml:space="preserve">  </v>
      </c>
      <c r="J54" s="188"/>
      <c r="K54" s="182" t="str">
        <f t="shared" si="3"/>
        <v xml:space="preserve">  </v>
      </c>
      <c r="L54" s="114"/>
      <c r="M54" s="182" t="str">
        <f t="shared" si="4"/>
        <v xml:space="preserve">  </v>
      </c>
      <c r="N54" s="188"/>
      <c r="O54" s="182" t="str">
        <f t="shared" si="6"/>
        <v xml:space="preserve">  </v>
      </c>
      <c r="P54" s="188"/>
      <c r="Q54" s="182" t="str">
        <f t="shared" si="7"/>
        <v xml:space="preserve">  </v>
      </c>
      <c r="R54" s="114"/>
      <c r="S54" s="182" t="str">
        <f t="shared" si="8"/>
        <v xml:space="preserve">  </v>
      </c>
      <c r="T54" s="188"/>
      <c r="U54" s="182" t="str">
        <f t="shared" si="9"/>
        <v xml:space="preserve">  </v>
      </c>
      <c r="V54" s="114"/>
      <c r="W54" s="182" t="str">
        <f t="shared" si="10"/>
        <v xml:space="preserve">  </v>
      </c>
      <c r="X54" s="183">
        <f t="shared" si="13"/>
        <v>0</v>
      </c>
      <c r="Y54" s="184">
        <f t="shared" si="11"/>
        <v>0</v>
      </c>
      <c r="Z54" s="187" t="str">
        <f t="shared" si="12"/>
        <v xml:space="preserve">  </v>
      </c>
      <c r="AA54" s="186" t="e">
        <f>LARGE((D54,F54,H54,J54,L54,N54,P54,R54,T54,V54),1)</f>
        <v>#NUM!</v>
      </c>
      <c r="AB54" s="186" t="e">
        <f>LARGE((D54,F54,H54,J54,L54,N54,P54,R54,T54,V54),2)</f>
        <v>#NUM!</v>
      </c>
      <c r="AC54" s="186" t="e">
        <f>LARGE((D54,F54,H54,J54,L54,N54,P54,R54,T54,V54),3)</f>
        <v>#NUM!</v>
      </c>
      <c r="AD54" s="186" t="e">
        <f>LARGE((D54,F54,H54,J54,L54,N54,P54,R54,T54,V54),4)</f>
        <v>#NUM!</v>
      </c>
      <c r="AE54" s="186" t="e">
        <f>LARGE((D54,F54,H54,J54,L54,N54,P54,R54,T54,V54),5)</f>
        <v>#NUM!</v>
      </c>
    </row>
    <row r="55" spans="1:31" ht="39.950000000000003" customHeight="1">
      <c r="A55" s="197" t="str">
        <f>'[1]STUDENT PROFILE'!$A$55</f>
        <v/>
      </c>
      <c r="B55" s="195" t="str">
        <f>'STUDENT PROFILE'!C55</f>
        <v>Rahul</v>
      </c>
      <c r="C55" s="196">
        <f>'STUDENT PROFILE'!D55</f>
        <v>2772</v>
      </c>
      <c r="D55" s="188"/>
      <c r="E55" s="194" t="str">
        <f t="shared" si="0"/>
        <v xml:space="preserve">  </v>
      </c>
      <c r="F55" s="188"/>
      <c r="G55" s="194" t="str">
        <f t="shared" si="1"/>
        <v xml:space="preserve">  </v>
      </c>
      <c r="H55" s="114"/>
      <c r="I55" s="182" t="str">
        <f t="shared" si="2"/>
        <v xml:space="preserve">  </v>
      </c>
      <c r="J55" s="188"/>
      <c r="K55" s="182" t="str">
        <f t="shared" si="3"/>
        <v xml:space="preserve">  </v>
      </c>
      <c r="L55" s="114"/>
      <c r="M55" s="182" t="str">
        <f t="shared" si="4"/>
        <v xml:space="preserve">  </v>
      </c>
      <c r="N55" s="188"/>
      <c r="O55" s="182" t="str">
        <f t="shared" si="6"/>
        <v xml:space="preserve">  </v>
      </c>
      <c r="P55" s="188"/>
      <c r="Q55" s="182" t="str">
        <f t="shared" si="7"/>
        <v xml:space="preserve">  </v>
      </c>
      <c r="R55" s="114"/>
      <c r="S55" s="182" t="str">
        <f t="shared" si="8"/>
        <v xml:space="preserve">  </v>
      </c>
      <c r="T55" s="188"/>
      <c r="U55" s="182" t="str">
        <f t="shared" si="9"/>
        <v xml:space="preserve">  </v>
      </c>
      <c r="V55" s="114"/>
      <c r="W55" s="182" t="str">
        <f t="shared" si="10"/>
        <v xml:space="preserve">  </v>
      </c>
      <c r="X55" s="183">
        <f t="shared" si="13"/>
        <v>0</v>
      </c>
      <c r="Y55" s="184">
        <f t="shared" si="11"/>
        <v>0</v>
      </c>
      <c r="Z55" s="187" t="str">
        <f t="shared" si="12"/>
        <v xml:space="preserve">  </v>
      </c>
      <c r="AA55" s="186" t="e">
        <f>LARGE((D55,F55,H55,J55,L55,N55,P55,R55,T55,V55),1)</f>
        <v>#NUM!</v>
      </c>
      <c r="AB55" s="186" t="e">
        <f>LARGE((D55,F55,H55,J55,L55,N55,P55,R55,T55,V55),2)</f>
        <v>#NUM!</v>
      </c>
      <c r="AC55" s="186" t="e">
        <f>LARGE((D55,F55,H55,J55,L55,N55,P55,R55,T55,V55),3)</f>
        <v>#NUM!</v>
      </c>
      <c r="AD55" s="186" t="e">
        <f>LARGE((D55,F55,H55,J55,L55,N55,P55,R55,T55,V55),4)</f>
        <v>#NUM!</v>
      </c>
      <c r="AE55" s="186" t="e">
        <f>LARGE((D55,F55,H55,J55,L55,N55,P55,R55,T55,V55),5)</f>
        <v>#NUM!</v>
      </c>
    </row>
    <row r="56" spans="1:31" ht="39.950000000000003" customHeight="1">
      <c r="A56" s="197" t="str">
        <f>'[1]STUDENT PROFILE'!$A$56</f>
        <v/>
      </c>
      <c r="B56" s="195" t="str">
        <f>'STUDENT PROFILE'!C56</f>
        <v>Nitin</v>
      </c>
      <c r="C56" s="196">
        <f>'STUDENT PROFILE'!D56</f>
        <v>2773</v>
      </c>
      <c r="D56" s="188"/>
      <c r="E56" s="194" t="str">
        <f t="shared" si="0"/>
        <v xml:space="preserve">  </v>
      </c>
      <c r="F56" s="188"/>
      <c r="G56" s="194" t="str">
        <f t="shared" si="1"/>
        <v xml:space="preserve">  </v>
      </c>
      <c r="H56" s="114"/>
      <c r="I56" s="182" t="str">
        <f t="shared" si="2"/>
        <v xml:space="preserve">  </v>
      </c>
      <c r="J56" s="188"/>
      <c r="K56" s="182" t="str">
        <f t="shared" si="3"/>
        <v xml:space="preserve">  </v>
      </c>
      <c r="L56" s="114"/>
      <c r="M56" s="182" t="str">
        <f t="shared" si="4"/>
        <v xml:space="preserve">  </v>
      </c>
      <c r="N56" s="188"/>
      <c r="O56" s="182" t="str">
        <f t="shared" si="6"/>
        <v xml:space="preserve">  </v>
      </c>
      <c r="P56" s="188"/>
      <c r="Q56" s="182" t="str">
        <f t="shared" si="7"/>
        <v xml:space="preserve">  </v>
      </c>
      <c r="R56" s="114"/>
      <c r="S56" s="182" t="str">
        <f t="shared" si="8"/>
        <v xml:space="preserve">  </v>
      </c>
      <c r="T56" s="188"/>
      <c r="U56" s="182" t="str">
        <f t="shared" si="9"/>
        <v xml:space="preserve">  </v>
      </c>
      <c r="V56" s="114"/>
      <c r="W56" s="182" t="str">
        <f t="shared" si="10"/>
        <v xml:space="preserve">  </v>
      </c>
      <c r="X56" s="183">
        <f t="shared" si="13"/>
        <v>0</v>
      </c>
      <c r="Y56" s="184">
        <f t="shared" si="11"/>
        <v>0</v>
      </c>
      <c r="Z56" s="187" t="str">
        <f t="shared" si="12"/>
        <v xml:space="preserve">  </v>
      </c>
      <c r="AA56" s="186" t="e">
        <f>LARGE((D56,F56,H56,J56,L56,N56,P56,R56,T56,V56),1)</f>
        <v>#NUM!</v>
      </c>
      <c r="AB56" s="186" t="e">
        <f>LARGE((D56,F56,H56,J56,L56,N56,P56,R56,T56,V56),2)</f>
        <v>#NUM!</v>
      </c>
      <c r="AC56" s="186" t="e">
        <f>LARGE((D56,F56,H56,J56,L56,N56,P56,R56,T56,V56),3)</f>
        <v>#NUM!</v>
      </c>
      <c r="AD56" s="186" t="e">
        <f>LARGE((D56,F56,H56,J56,L56,N56,P56,R56,T56,V56),4)</f>
        <v>#NUM!</v>
      </c>
      <c r="AE56" s="186" t="e">
        <f>LARGE((D56,F56,H56,J56,L56,N56,P56,R56,T56,V56),5)</f>
        <v>#NUM!</v>
      </c>
    </row>
    <row r="58" spans="1:31" ht="39.950000000000003" customHeight="1">
      <c r="A58" s="189"/>
      <c r="C58" s="190" t="s">
        <v>969</v>
      </c>
      <c r="D58" s="1014" t="str">
        <f>D3</f>
        <v>Has a collaborative approach towards the process of learning</v>
      </c>
      <c r="E58" s="1014"/>
      <c r="F58" s="1014" t="str">
        <f>F3</f>
        <v>Is Innovative  in ideas</v>
      </c>
      <c r="G58" s="1014"/>
      <c r="H58" s="1014" t="str">
        <f>H3</f>
        <v>Plans and adheres to timelines</v>
      </c>
      <c r="I58" s="1014"/>
      <c r="J58" s="1014" t="str">
        <f>J3</f>
        <v>Is Involved  and motivated</v>
      </c>
      <c r="K58" s="1014"/>
      <c r="L58" s="1014" t="str">
        <f>L3</f>
        <v>Demonstrates a positive attitude</v>
      </c>
      <c r="M58" s="1014"/>
      <c r="N58" s="1014" t="str">
        <f>N3</f>
        <v>Is helpful, guides and facilitates others</v>
      </c>
      <c r="O58" s="1014"/>
      <c r="P58" s="1014" t="str">
        <f>P3</f>
        <v>Demonstrates an  understanding of correlation with real life situations</v>
      </c>
      <c r="Q58" s="1014"/>
      <c r="R58" s="1014" t="str">
        <f>R3</f>
        <v>Has a step-by-step approach to solving a problem</v>
      </c>
      <c r="S58" s="1014"/>
      <c r="T58" s="1014" t="str">
        <f>T3</f>
        <v>Has clear understanding of output to be generated</v>
      </c>
      <c r="U58" s="1014"/>
      <c r="V58" s="1014" t="str">
        <f>V3</f>
        <v>Is able to apply the theoretical knowledge into practical usage</v>
      </c>
      <c r="W58" s="1014"/>
    </row>
    <row r="59" spans="1:31" ht="39.950000000000003" customHeight="1">
      <c r="C59" s="192">
        <v>5</v>
      </c>
      <c r="D59" s="1016" t="s">
        <v>970</v>
      </c>
      <c r="E59" s="1016"/>
      <c r="F59" s="1016" t="s">
        <v>971</v>
      </c>
      <c r="G59" s="1016" t="s">
        <v>971</v>
      </c>
      <c r="H59" s="1016" t="s">
        <v>972</v>
      </c>
      <c r="I59" s="1016" t="s">
        <v>972</v>
      </c>
      <c r="J59" s="1016" t="s">
        <v>973</v>
      </c>
      <c r="K59" s="1016" t="s">
        <v>973</v>
      </c>
      <c r="L59" s="1016" t="s">
        <v>974</v>
      </c>
      <c r="M59" s="1016" t="s">
        <v>974</v>
      </c>
      <c r="N59" s="1016" t="s">
        <v>975</v>
      </c>
      <c r="O59" s="1016" t="s">
        <v>975</v>
      </c>
      <c r="P59" s="1016" t="s">
        <v>976</v>
      </c>
      <c r="Q59" s="1016" t="s">
        <v>976</v>
      </c>
      <c r="R59" s="1016" t="s">
        <v>977</v>
      </c>
      <c r="S59" s="1016" t="s">
        <v>977</v>
      </c>
      <c r="T59" s="1016" t="s">
        <v>978</v>
      </c>
      <c r="U59" s="1016" t="s">
        <v>978</v>
      </c>
      <c r="V59" s="1016" t="s">
        <v>979</v>
      </c>
      <c r="W59" s="1016" t="s">
        <v>979</v>
      </c>
    </row>
    <row r="60" spans="1:31" ht="39.950000000000003" customHeight="1">
      <c r="C60" s="192">
        <v>4</v>
      </c>
      <c r="D60" s="1016" t="s">
        <v>980</v>
      </c>
      <c r="E60" s="1016" t="s">
        <v>980</v>
      </c>
      <c r="F60" s="1016" t="s">
        <v>981</v>
      </c>
      <c r="G60" s="1016" t="s">
        <v>981</v>
      </c>
      <c r="H60" s="1016" t="s">
        <v>982</v>
      </c>
      <c r="I60" s="1016" t="s">
        <v>982</v>
      </c>
      <c r="J60" s="1016" t="s">
        <v>983</v>
      </c>
      <c r="K60" s="1016" t="s">
        <v>983</v>
      </c>
      <c r="L60" s="1016" t="s">
        <v>984</v>
      </c>
      <c r="M60" s="1016" t="s">
        <v>984</v>
      </c>
      <c r="N60" s="1016" t="s">
        <v>985</v>
      </c>
      <c r="O60" s="1016" t="s">
        <v>985</v>
      </c>
      <c r="P60" s="1016" t="s">
        <v>986</v>
      </c>
      <c r="Q60" s="1016" t="s">
        <v>986</v>
      </c>
      <c r="R60" s="1016" t="s">
        <v>987</v>
      </c>
      <c r="S60" s="1016" t="s">
        <v>987</v>
      </c>
      <c r="T60" s="1016" t="s">
        <v>988</v>
      </c>
      <c r="U60" s="1016" t="s">
        <v>988</v>
      </c>
      <c r="V60" s="1016" t="s">
        <v>989</v>
      </c>
      <c r="W60" s="1016" t="s">
        <v>989</v>
      </c>
    </row>
    <row r="61" spans="1:31" ht="39.950000000000003" customHeight="1">
      <c r="C61" s="192">
        <v>3</v>
      </c>
      <c r="D61" s="1016" t="s">
        <v>990</v>
      </c>
      <c r="E61" s="1016" t="s">
        <v>990</v>
      </c>
      <c r="F61" s="1016" t="s">
        <v>991</v>
      </c>
      <c r="G61" s="1016" t="s">
        <v>991</v>
      </c>
      <c r="H61" s="1016" t="s">
        <v>992</v>
      </c>
      <c r="I61" s="1016" t="s">
        <v>992</v>
      </c>
      <c r="J61" s="1016" t="s">
        <v>993</v>
      </c>
      <c r="K61" s="1016" t="s">
        <v>993</v>
      </c>
      <c r="L61" s="1016" t="s">
        <v>994</v>
      </c>
      <c r="M61" s="1016" t="s">
        <v>994</v>
      </c>
      <c r="N61" s="1016" t="s">
        <v>995</v>
      </c>
      <c r="O61" s="1016" t="s">
        <v>995</v>
      </c>
      <c r="P61" s="1016" t="s">
        <v>996</v>
      </c>
      <c r="Q61" s="1016" t="s">
        <v>996</v>
      </c>
      <c r="R61" s="1016" t="s">
        <v>997</v>
      </c>
      <c r="S61" s="1016" t="s">
        <v>997</v>
      </c>
      <c r="T61" s="1016" t="s">
        <v>998</v>
      </c>
      <c r="U61" s="1016" t="s">
        <v>998</v>
      </c>
      <c r="V61" s="1016" t="s">
        <v>999</v>
      </c>
      <c r="W61" s="1016" t="s">
        <v>999</v>
      </c>
    </row>
    <row r="62" spans="1:31" ht="39.950000000000003" customHeight="1">
      <c r="C62" s="192">
        <v>2</v>
      </c>
      <c r="D62" s="1016" t="s">
        <v>1000</v>
      </c>
      <c r="E62" s="1016" t="s">
        <v>1000</v>
      </c>
      <c r="F62" s="1016" t="s">
        <v>1001</v>
      </c>
      <c r="G62" s="1016" t="s">
        <v>1001</v>
      </c>
      <c r="H62" s="1016" t="s">
        <v>1002</v>
      </c>
      <c r="I62" s="1016" t="s">
        <v>1002</v>
      </c>
      <c r="J62" s="1016" t="s">
        <v>1003</v>
      </c>
      <c r="K62" s="1016" t="s">
        <v>1003</v>
      </c>
      <c r="L62" s="1016" t="s">
        <v>1004</v>
      </c>
      <c r="M62" s="1016" t="s">
        <v>1004</v>
      </c>
      <c r="N62" s="1016" t="s">
        <v>1005</v>
      </c>
      <c r="O62" s="1016" t="s">
        <v>1005</v>
      </c>
      <c r="P62" s="1016" t="s">
        <v>1006</v>
      </c>
      <c r="Q62" s="1016" t="s">
        <v>1006</v>
      </c>
      <c r="R62" s="1016" t="s">
        <v>1007</v>
      </c>
      <c r="S62" s="1016" t="s">
        <v>1007</v>
      </c>
      <c r="T62" s="1016" t="s">
        <v>1008</v>
      </c>
      <c r="U62" s="1016" t="s">
        <v>1008</v>
      </c>
      <c r="V62" s="1016" t="s">
        <v>1009</v>
      </c>
      <c r="W62" s="1016" t="s">
        <v>1009</v>
      </c>
    </row>
    <row r="63" spans="1:31" ht="39.950000000000003" customHeight="1">
      <c r="C63" s="192">
        <v>1</v>
      </c>
      <c r="D63" s="1016" t="s">
        <v>1010</v>
      </c>
      <c r="E63" s="1016" t="s">
        <v>1010</v>
      </c>
      <c r="F63" s="1016" t="s">
        <v>1011</v>
      </c>
      <c r="G63" s="1016" t="s">
        <v>1011</v>
      </c>
      <c r="H63" s="1016" t="s">
        <v>1012</v>
      </c>
      <c r="I63" s="1016" t="s">
        <v>1012</v>
      </c>
      <c r="J63" s="1016" t="s">
        <v>1013</v>
      </c>
      <c r="K63" s="1016" t="s">
        <v>1013</v>
      </c>
      <c r="L63" s="1016" t="s">
        <v>1014</v>
      </c>
      <c r="M63" s="1016" t="s">
        <v>1014</v>
      </c>
      <c r="N63" s="1016" t="s">
        <v>1015</v>
      </c>
      <c r="O63" s="1016" t="s">
        <v>1015</v>
      </c>
      <c r="P63" s="1016" t="s">
        <v>1016</v>
      </c>
      <c r="Q63" s="1016" t="s">
        <v>1016</v>
      </c>
      <c r="R63" s="1016" t="s">
        <v>1017</v>
      </c>
      <c r="S63" s="1016" t="s">
        <v>1017</v>
      </c>
      <c r="T63" s="1016" t="s">
        <v>1018</v>
      </c>
      <c r="U63" s="1016" t="s">
        <v>1018</v>
      </c>
      <c r="V63" s="1016" t="s">
        <v>1019</v>
      </c>
      <c r="W63" s="1016" t="s">
        <v>1019</v>
      </c>
    </row>
    <row r="68" spans="59:72">
      <c r="BT68" s="1">
        <v>5</v>
      </c>
    </row>
    <row r="69" spans="59:72">
      <c r="BG69" s="193">
        <v>1</v>
      </c>
      <c r="BH69" s="193" t="s">
        <v>5</v>
      </c>
      <c r="BI69" s="193" t="str">
        <f>$D$63</f>
        <v>Creative but slow in process of learning.</v>
      </c>
      <c r="BT69" s="1">
        <v>4</v>
      </c>
    </row>
    <row r="70" spans="59:72">
      <c r="BG70" s="193">
        <v>2</v>
      </c>
      <c r="BH70" s="193" t="s">
        <v>6</v>
      </c>
      <c r="BI70" s="193" t="str">
        <f>$D$62</f>
        <v>Tries to create artifacts but has single sided approach</v>
      </c>
      <c r="BT70" s="1">
        <v>3</v>
      </c>
    </row>
    <row r="71" spans="59:72">
      <c r="BG71" s="193">
        <v>3</v>
      </c>
      <c r="BH71" s="193" t="s">
        <v>62</v>
      </c>
      <c r="BI71" s="193" t="str">
        <f>$D$61</f>
        <v>Has potential to create artifacts.</v>
      </c>
      <c r="BT71" s="1">
        <v>2</v>
      </c>
    </row>
    <row r="72" spans="59:72">
      <c r="BG72" s="193">
        <v>4</v>
      </c>
      <c r="BH72" s="193" t="s">
        <v>63</v>
      </c>
      <c r="BI72" s="193" t="str">
        <f>$D$60</f>
        <v>Has a geal for creating news works.</v>
      </c>
      <c r="BT72" s="1">
        <v>1</v>
      </c>
    </row>
    <row r="73" spans="59:72">
      <c r="BG73" s="193">
        <v>5</v>
      </c>
      <c r="BH73" s="193" t="s">
        <v>64</v>
      </c>
      <c r="BI73" s="193" t="str">
        <f>$D$59</f>
        <v>An untiring aptitude for creativity, multiangled approach towards learning.</v>
      </c>
      <c r="BT73" s="1">
        <v>10</v>
      </c>
    </row>
    <row r="74" spans="59:72">
      <c r="BG74" s="193">
        <v>6</v>
      </c>
      <c r="BH74" s="193" t="s">
        <v>7</v>
      </c>
      <c r="BI74" s="193" t="str">
        <f>$F$63</f>
        <v>Can be more original instead of projecting the same old ideas.</v>
      </c>
      <c r="BT74" s="1">
        <v>9</v>
      </c>
    </row>
    <row r="75" spans="59:72">
      <c r="BG75" s="193">
        <v>7</v>
      </c>
      <c r="BH75" s="193" t="s">
        <v>8</v>
      </c>
      <c r="BI75" s="193" t="str">
        <f>$F$62</f>
        <v>Can be more creative.</v>
      </c>
      <c r="BT75" s="1">
        <v>8</v>
      </c>
    </row>
    <row r="76" spans="59:72">
      <c r="BG76" s="193">
        <v>8</v>
      </c>
      <c r="BH76" s="193" t="s">
        <v>1020</v>
      </c>
      <c r="BI76" s="193" t="str">
        <f>$F$61</f>
        <v xml:space="preserve"> Has a taste for creativity.</v>
      </c>
      <c r="BT76" s="1">
        <v>7</v>
      </c>
    </row>
    <row r="77" spans="59:72">
      <c r="BG77" s="193">
        <v>9</v>
      </c>
      <c r="BH77" s="193" t="s">
        <v>1021</v>
      </c>
      <c r="BI77" s="193" t="str">
        <f>$F$60</f>
        <v>Has unbelievable perception of art.</v>
      </c>
      <c r="BT77" s="1">
        <v>6</v>
      </c>
    </row>
    <row r="78" spans="59:72">
      <c r="BG78" s="193">
        <v>10</v>
      </c>
      <c r="BH78" s="193" t="s">
        <v>1022</v>
      </c>
      <c r="BI78" s="193" t="str">
        <f>$F$59</f>
        <v>Comes up with unbelievable ideas.</v>
      </c>
      <c r="BT78" s="1">
        <v>15</v>
      </c>
    </row>
    <row r="79" spans="59:72">
      <c r="BG79" s="193">
        <v>11</v>
      </c>
      <c r="BH79" s="193" t="s">
        <v>9</v>
      </c>
      <c r="BI79" s="193" t="str">
        <f>$H$63</f>
        <v>Should plan well ahead of creative events.</v>
      </c>
      <c r="BT79" s="1">
        <v>14</v>
      </c>
    </row>
    <row r="80" spans="59:72">
      <c r="BG80" s="193">
        <v>12</v>
      </c>
      <c r="BH80" s="193" t="s">
        <v>10</v>
      </c>
      <c r="BI80" s="193" t="str">
        <f>$H$62</f>
        <v>Should be more responsible in bringing the right material at right time.</v>
      </c>
      <c r="BT80" s="1">
        <v>13</v>
      </c>
    </row>
    <row r="81" spans="59:72">
      <c r="BG81" s="193">
        <v>13</v>
      </c>
      <c r="BH81" s="193" t="s">
        <v>1023</v>
      </c>
      <c r="BI81" s="193" t="str">
        <f>$H$61</f>
        <v>Plans first and finish the task in time.</v>
      </c>
      <c r="BT81" s="1">
        <v>12</v>
      </c>
    </row>
    <row r="82" spans="59:72">
      <c r="BG82" s="193">
        <v>14</v>
      </c>
      <c r="BH82" s="193" t="s">
        <v>1024</v>
      </c>
      <c r="BI82" s="193" t="str">
        <f>$H$60</f>
        <v>Wonderful in planning, careful about time s.</v>
      </c>
      <c r="BT82" s="1">
        <v>11</v>
      </c>
    </row>
    <row r="83" spans="59:72">
      <c r="BG83" s="193">
        <v>15</v>
      </c>
      <c r="BH83" s="193" t="s">
        <v>1025</v>
      </c>
      <c r="BI83" s="193" t="str">
        <f>$H$59</f>
        <v>Is a vibrant creator and plans systematically, adheres to time.</v>
      </c>
      <c r="BT83" s="1">
        <v>20</v>
      </c>
    </row>
    <row r="84" spans="59:72">
      <c r="BG84" s="193">
        <v>16</v>
      </c>
      <c r="BH84" s="193" t="s">
        <v>1026</v>
      </c>
      <c r="BI84" s="193" t="str">
        <f>$J$63</f>
        <v>Shows interest in the beginning and then shriek away</v>
      </c>
      <c r="BT84" s="1">
        <v>19</v>
      </c>
    </row>
    <row r="85" spans="59:72">
      <c r="BG85" s="193">
        <v>17</v>
      </c>
      <c r="BH85" s="193" t="s">
        <v>1027</v>
      </c>
      <c r="BI85" s="193" t="str">
        <f>$J$62</f>
        <v xml:space="preserve"> Shows interest in his task but has astrayed</v>
      </c>
      <c r="BT85" s="1">
        <v>18</v>
      </c>
    </row>
    <row r="86" spans="59:72">
      <c r="BG86" s="193">
        <v>18</v>
      </c>
      <c r="BH86" s="193" t="s">
        <v>1028</v>
      </c>
      <c r="BI86" s="193" t="str">
        <f>$J$61</f>
        <v xml:space="preserve"> Lost in his creation and enjoys his creation</v>
      </c>
      <c r="BT86" s="1">
        <v>17</v>
      </c>
    </row>
    <row r="87" spans="59:72">
      <c r="BG87" s="193">
        <v>19</v>
      </c>
      <c r="BH87" s="193" t="s">
        <v>1029</v>
      </c>
      <c r="BI87" s="193" t="str">
        <f>$J$60</f>
        <v>An enthusiastic creator and motivator</v>
      </c>
      <c r="BT87" s="1">
        <v>16</v>
      </c>
    </row>
    <row r="88" spans="59:72">
      <c r="BG88" s="193">
        <v>20</v>
      </c>
      <c r="BH88" s="193" t="s">
        <v>1030</v>
      </c>
      <c r="BI88" s="193" t="str">
        <f>$J$59</f>
        <v>Totally engrossed a prompt creator and a motivation force for others.</v>
      </c>
      <c r="BT88" s="1">
        <v>25</v>
      </c>
    </row>
    <row r="89" spans="59:72">
      <c r="BG89" s="193">
        <v>21</v>
      </c>
      <c r="BH89" s="193" t="s">
        <v>12</v>
      </c>
      <c r="BI89" s="193" t="str">
        <f>$L$63</f>
        <v>Lose temper if the things do not come up as desired.</v>
      </c>
      <c r="BT89" s="1">
        <v>24</v>
      </c>
    </row>
    <row r="90" spans="59:72">
      <c r="BG90" s="193">
        <v>22</v>
      </c>
      <c r="BH90" s="193" t="s">
        <v>13</v>
      </c>
      <c r="BI90" s="193" t="str">
        <f>$L$62</f>
        <v>Shows positive attitude but has negative opinions.</v>
      </c>
      <c r="BT90" s="1">
        <v>23</v>
      </c>
    </row>
    <row r="91" spans="59:72">
      <c r="BG91" s="193">
        <v>23</v>
      </c>
      <c r="BH91" s="193" t="s">
        <v>1031</v>
      </c>
      <c r="BI91" s="193" t="str">
        <f>$L$61</f>
        <v>Comes up with positive ideas.</v>
      </c>
      <c r="BT91" s="1">
        <v>22</v>
      </c>
    </row>
    <row r="92" spans="59:72">
      <c r="BG92" s="193">
        <v>24</v>
      </c>
      <c r="BH92" s="193" t="s">
        <v>1032</v>
      </c>
      <c r="BI92" s="193" t="str">
        <f>$L$60</f>
        <v>A prompt creator with a positive outlook.</v>
      </c>
      <c r="BT92" s="1">
        <v>21</v>
      </c>
    </row>
    <row r="93" spans="59:72">
      <c r="BG93" s="193">
        <v>25</v>
      </c>
      <c r="BH93" s="193" t="s">
        <v>1033</v>
      </c>
      <c r="BI93" s="193" t="str">
        <f>$L$59</f>
        <v>Very optimistic in creating art and delivers assigned job  pleasantly</v>
      </c>
      <c r="BT93" s="1">
        <v>30</v>
      </c>
    </row>
    <row r="94" spans="59:72">
      <c r="BG94" s="193">
        <v>26</v>
      </c>
      <c r="BH94" s="193" t="s">
        <v>1034</v>
      </c>
      <c r="BI94" s="193" t="str">
        <f>$N$63</f>
        <v>Needs to come out of the cocoon.</v>
      </c>
      <c r="BT94" s="1">
        <v>29</v>
      </c>
    </row>
    <row r="95" spans="59:72">
      <c r="BG95" s="193">
        <v>27</v>
      </c>
      <c r="BH95" s="193" t="s">
        <v>1035</v>
      </c>
      <c r="BI95" s="193" t="str">
        <f>$N$62</f>
        <v>Needs to initiate healthy spirit in group.</v>
      </c>
      <c r="BT95" s="1">
        <v>28</v>
      </c>
    </row>
    <row r="96" spans="59:72">
      <c r="BG96" s="193">
        <v>28</v>
      </c>
      <c r="BH96" s="193" t="s">
        <v>1036</v>
      </c>
      <c r="BI96" s="193" t="str">
        <f>$N$61</f>
        <v>Displays a healthy team spirit.</v>
      </c>
      <c r="BT96" s="1">
        <v>27</v>
      </c>
    </row>
    <row r="97" spans="59:72">
      <c r="BG97" s="193">
        <v>29</v>
      </c>
      <c r="BH97" s="193" t="s">
        <v>1037</v>
      </c>
      <c r="BI97" s="193" t="str">
        <f>$N$60</f>
        <v>Takes interest in helping others in their projects.</v>
      </c>
      <c r="BT97" s="1">
        <v>26</v>
      </c>
    </row>
    <row r="98" spans="59:72">
      <c r="BG98" s="193">
        <v>30</v>
      </c>
      <c r="BH98" s="193" t="s">
        <v>1038</v>
      </c>
      <c r="BI98" s="193" t="str">
        <f>$N$59</f>
        <v>A missionary, ever ready to help and facilitate all.</v>
      </c>
      <c r="BT98" s="1">
        <v>35</v>
      </c>
    </row>
    <row r="99" spans="59:72">
      <c r="BG99" s="193">
        <v>31</v>
      </c>
      <c r="BH99" s="193" t="s">
        <v>1039</v>
      </c>
      <c r="BI99" s="193" t="str">
        <f>$P$63</f>
        <v>When guided comes up with originality.</v>
      </c>
      <c r="BT99" s="1">
        <v>34</v>
      </c>
    </row>
    <row r="100" spans="59:72">
      <c r="BG100" s="193">
        <v>32</v>
      </c>
      <c r="BH100" s="193" t="s">
        <v>1040</v>
      </c>
      <c r="BI100" s="193" t="str">
        <f>$P$62</f>
        <v>Tries to being nature alive on sheet.</v>
      </c>
      <c r="BT100" s="1">
        <v>33</v>
      </c>
    </row>
    <row r="101" spans="59:72">
      <c r="BG101" s="193">
        <v>33</v>
      </c>
      <c r="BH101" s="193" t="s">
        <v>1041</v>
      </c>
      <c r="BI101" s="193" t="str">
        <f>$P$61</f>
        <v>Presents a good illustration in original.</v>
      </c>
      <c r="BT101" s="1">
        <v>32</v>
      </c>
    </row>
    <row r="102" spans="59:72">
      <c r="BG102" s="193">
        <v>34</v>
      </c>
      <c r="BH102" s="193" t="s">
        <v>1042</v>
      </c>
      <c r="BI102" s="193" t="str">
        <f>$P$60</f>
        <v>Can convert his ideas in his creation related to real life.</v>
      </c>
      <c r="BT102" s="1">
        <v>31</v>
      </c>
    </row>
    <row r="103" spans="59:72">
      <c r="BG103" s="193">
        <v>35</v>
      </c>
      <c r="BH103" s="193" t="s">
        <v>1043</v>
      </c>
      <c r="BI103" s="193" t="str">
        <f>$P$59</f>
        <v>Magical creative power to create new ideas related to life.</v>
      </c>
      <c r="BT103" s="1">
        <v>40</v>
      </c>
    </row>
    <row r="104" spans="59:72">
      <c r="BG104" s="193">
        <v>36</v>
      </c>
      <c r="BH104" s="193" t="s">
        <v>1044</v>
      </c>
      <c r="BI104" s="193" t="str">
        <f>$R$63</f>
        <v>Needs guidance to come out of the problem.</v>
      </c>
      <c r="BT104" s="1">
        <v>39</v>
      </c>
    </row>
    <row r="105" spans="59:72">
      <c r="BG105" s="193">
        <v>37</v>
      </c>
      <c r="BH105" s="193" t="s">
        <v>1045</v>
      </c>
      <c r="BI105" s="193" t="str">
        <f>$R$62</f>
        <v>Gets confused, tries to be systematic.</v>
      </c>
      <c r="BT105" s="1">
        <v>38</v>
      </c>
    </row>
    <row r="106" spans="59:72">
      <c r="BG106" s="193">
        <v>38</v>
      </c>
      <c r="BH106" s="193" t="s">
        <v>1046</v>
      </c>
      <c r="BI106" s="193" t="str">
        <f>$R$61</f>
        <v>Makes a layout in his mind and then acts to solve the problem.</v>
      </c>
      <c r="BT106" s="1">
        <v>37</v>
      </c>
    </row>
    <row r="107" spans="59:72">
      <c r="BG107" s="193">
        <v>39</v>
      </c>
      <c r="BH107" s="193" t="s">
        <v>1047</v>
      </c>
      <c r="BI107" s="193" t="str">
        <f>$R$60</f>
        <v>Very patient in solving the problem in a planned way.</v>
      </c>
      <c r="BT107" s="1">
        <v>36</v>
      </c>
    </row>
    <row r="108" spans="59:72">
      <c r="BG108" s="193">
        <v>40</v>
      </c>
      <c r="BH108" s="193" t="s">
        <v>1048</v>
      </c>
      <c r="BI108" s="193" t="str">
        <f>$R$59</f>
        <v>Has a deep understanding of a problem and solves systematically.</v>
      </c>
      <c r="BT108" s="1">
        <v>45</v>
      </c>
    </row>
    <row r="109" spans="59:72">
      <c r="BG109" s="193">
        <v>41</v>
      </c>
      <c r="BH109" s="193" t="s">
        <v>1049</v>
      </c>
      <c r="BI109" s="193" t="str">
        <f>$T$63</f>
        <v>Can copy well, tries to be artistic.</v>
      </c>
      <c r="BT109" s="1">
        <v>44</v>
      </c>
    </row>
    <row r="110" spans="59:72">
      <c r="BG110" s="193">
        <v>42</v>
      </c>
      <c r="BH110" s="193" t="s">
        <v>1050</v>
      </c>
      <c r="BI110" s="193" t="str">
        <f>$T$62</f>
        <v>Has a good sense of coloring, when guided.</v>
      </c>
      <c r="BT110" s="1">
        <v>43</v>
      </c>
    </row>
    <row r="111" spans="59:72">
      <c r="BG111" s="193">
        <v>43</v>
      </c>
      <c r="BH111" s="193" t="s">
        <v>1051</v>
      </c>
      <c r="BI111" s="193" t="str">
        <f>$T$61</f>
        <v>Very clear to put his imaginative thoughts into his creation.</v>
      </c>
      <c r="BT111" s="1">
        <v>42</v>
      </c>
    </row>
    <row r="112" spans="59:72">
      <c r="BG112" s="193">
        <v>44</v>
      </c>
      <c r="BH112" s="193" t="s">
        <v>1052</v>
      </c>
      <c r="BI112" s="193" t="str">
        <f>$T$60</f>
        <v>Cultivated artist, very clear about the assigned job.</v>
      </c>
      <c r="BT112" s="1">
        <v>41</v>
      </c>
    </row>
    <row r="113" spans="59:72">
      <c r="BG113" s="193">
        <v>45</v>
      </c>
      <c r="BH113" s="193" t="s">
        <v>1053</v>
      </c>
      <c r="BI113" s="193" t="str">
        <f>$T$59</f>
        <v>Exhibits amazing depiction skills with clarity of thought and idea.</v>
      </c>
      <c r="BT113" s="1">
        <v>50</v>
      </c>
    </row>
    <row r="114" spans="59:72">
      <c r="BG114" s="193">
        <v>46</v>
      </c>
      <c r="BH114" s="193" t="s">
        <v>1054</v>
      </c>
      <c r="BI114" s="193" t="str">
        <f>$V$63</f>
        <v>Sparsely uses theoretical knowledge to practical life.</v>
      </c>
      <c r="BT114" s="1">
        <v>49</v>
      </c>
    </row>
    <row r="115" spans="59:72">
      <c r="BG115" s="193">
        <v>47</v>
      </c>
      <c r="BH115" s="193" t="s">
        <v>1055</v>
      </c>
      <c r="BI115" s="193" t="str">
        <f>$V$62</f>
        <v>Controlled theoretical knowledge needs help to link to real life.</v>
      </c>
      <c r="BT115" s="1">
        <v>48</v>
      </c>
    </row>
    <row r="116" spans="59:72">
      <c r="BG116" s="193">
        <v>48</v>
      </c>
      <c r="BH116" s="193" t="s">
        <v>1056</v>
      </c>
      <c r="BI116" s="193" t="str">
        <f>$V$61</f>
        <v>Has maturity to link the theoretical knowledge to real life.</v>
      </c>
      <c r="BT116" s="1">
        <v>47</v>
      </c>
    </row>
    <row r="117" spans="59:72">
      <c r="BG117" s="193">
        <v>49</v>
      </c>
      <c r="BH117" s="193" t="s">
        <v>1057</v>
      </c>
      <c r="BI117" s="193" t="str">
        <f>$V$60</f>
        <v>Proficient to relate theoretical knowledge to day to day life.</v>
      </c>
      <c r="BT117" s="1">
        <v>46</v>
      </c>
    </row>
    <row r="118" spans="59:72">
      <c r="BG118" s="193">
        <v>50</v>
      </c>
      <c r="BH118" s="193" t="s">
        <v>1058</v>
      </c>
      <c r="BI118" s="193" t="str">
        <f>$V$59</f>
        <v>Excellent observational skills and can put in practical situation.</v>
      </c>
    </row>
  </sheetData>
  <protectedRanges>
    <protectedRange sqref="A1" name="Range1_1_1_1_2"/>
  </protectedRanges>
  <mergeCells count="80">
    <mergeCell ref="D63:E63"/>
    <mergeCell ref="F63:G63"/>
    <mergeCell ref="H63:I63"/>
    <mergeCell ref="J63:K63"/>
    <mergeCell ref="L63:M63"/>
    <mergeCell ref="N63:O63"/>
    <mergeCell ref="P61:Q61"/>
    <mergeCell ref="R61:S61"/>
    <mergeCell ref="T61:U61"/>
    <mergeCell ref="V61:W61"/>
    <mergeCell ref="N62:O62"/>
    <mergeCell ref="P63:Q63"/>
    <mergeCell ref="R63:S63"/>
    <mergeCell ref="T63:U63"/>
    <mergeCell ref="V63:W63"/>
    <mergeCell ref="P62:Q62"/>
    <mergeCell ref="R62:S62"/>
    <mergeCell ref="T62:U62"/>
    <mergeCell ref="V62:W62"/>
    <mergeCell ref="N61:O61"/>
    <mergeCell ref="D62:E62"/>
    <mergeCell ref="F62:G62"/>
    <mergeCell ref="H62:I62"/>
    <mergeCell ref="J62:K62"/>
    <mergeCell ref="L62:M62"/>
    <mergeCell ref="D61:E61"/>
    <mergeCell ref="F61:G61"/>
    <mergeCell ref="H61:I61"/>
    <mergeCell ref="J61:K61"/>
    <mergeCell ref="L61:M61"/>
    <mergeCell ref="N60:O60"/>
    <mergeCell ref="P60:Q60"/>
    <mergeCell ref="R60:S60"/>
    <mergeCell ref="T60:U60"/>
    <mergeCell ref="V60:W60"/>
    <mergeCell ref="D60:E60"/>
    <mergeCell ref="F60:G60"/>
    <mergeCell ref="H60:I60"/>
    <mergeCell ref="J60:K60"/>
    <mergeCell ref="L60:M60"/>
    <mergeCell ref="N59:O59"/>
    <mergeCell ref="P59:Q59"/>
    <mergeCell ref="R59:S59"/>
    <mergeCell ref="T59:U59"/>
    <mergeCell ref="V59:W59"/>
    <mergeCell ref="D59:E59"/>
    <mergeCell ref="F59:G59"/>
    <mergeCell ref="H59:I59"/>
    <mergeCell ref="J59:K59"/>
    <mergeCell ref="L59:M59"/>
    <mergeCell ref="H58:I58"/>
    <mergeCell ref="J58:K58"/>
    <mergeCell ref="L58:M58"/>
    <mergeCell ref="B1:O1"/>
    <mergeCell ref="P1:Z1"/>
    <mergeCell ref="J3:K4"/>
    <mergeCell ref="L3:M4"/>
    <mergeCell ref="N3:O4"/>
    <mergeCell ref="P3:Q4"/>
    <mergeCell ref="P58:Q58"/>
    <mergeCell ref="R58:S58"/>
    <mergeCell ref="T58:U58"/>
    <mergeCell ref="V58:W58"/>
    <mergeCell ref="N58:O58"/>
    <mergeCell ref="D58:E58"/>
    <mergeCell ref="F58:G58"/>
    <mergeCell ref="A2:A5"/>
    <mergeCell ref="B2:B5"/>
    <mergeCell ref="C2:C5"/>
    <mergeCell ref="D2:M2"/>
    <mergeCell ref="N2:Z2"/>
    <mergeCell ref="D3:E4"/>
    <mergeCell ref="F3:G4"/>
    <mergeCell ref="H3:I4"/>
    <mergeCell ref="V3:W4"/>
    <mergeCell ref="X3:X5"/>
    <mergeCell ref="Y3:Y5"/>
    <mergeCell ref="Z3:Z5"/>
    <mergeCell ref="R3:S4"/>
    <mergeCell ref="T3:U4"/>
  </mergeCells>
  <conditionalFormatting sqref="N47:N56 P47:P56 R47:R56 T47:T56 Z8:Z56 L47:L56 D47:D56 F47:F56 H47:H56 J47:J56 V47:V56 X7:Y56">
    <cfRule type="cellIs" dxfId="44" priority="22" stopIfTrue="1" operator="equal">
      <formula>0</formula>
    </cfRule>
  </conditionalFormatting>
  <conditionalFormatting sqref="D47:D56 F47:F56 H47:H56 J47:J56 L47:L56">
    <cfRule type="cellIs" dxfId="43" priority="21" stopIfTrue="1" operator="equal">
      <formula>0</formula>
    </cfRule>
  </conditionalFormatting>
  <hyperlinks>
    <hyperlink ref="A1" location="HOME!A1" display="ð"/>
  </hyperlink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114</vt:i4>
      </vt:variant>
    </vt:vector>
  </HeadingPairs>
  <TitlesOfParts>
    <vt:vector size="129" baseType="lpstr">
      <vt:lpstr>Instruction</vt:lpstr>
      <vt:lpstr>HOME</vt:lpstr>
      <vt:lpstr>STUDENT PROFILE</vt:lpstr>
      <vt:lpstr>MARK LIST</vt:lpstr>
      <vt:lpstr>BACKUP SHEET</vt:lpstr>
      <vt:lpstr>ANALYSIS</vt:lpstr>
      <vt:lpstr>REPORT CARD ISSUE SHEET</vt:lpstr>
      <vt:lpstr>RO ANALYSIS SHEET</vt:lpstr>
      <vt:lpstr>WE (1 B)</vt:lpstr>
      <vt:lpstr>HPE (1 B)</vt:lpstr>
      <vt:lpstr>VPE (1 B)</vt:lpstr>
      <vt:lpstr>REPORT CARD</vt:lpstr>
      <vt:lpstr>Sheet1</vt:lpstr>
      <vt:lpstr>CCE MARKS</vt:lpstr>
      <vt:lpstr>CCE GRADES</vt:lpstr>
      <vt:lpstr>A.N.ISLANDS</vt:lpstr>
      <vt:lpstr>ANDHRA_PRADESH</vt:lpstr>
      <vt:lpstr>ARUNACHAL_PRADESH</vt:lpstr>
      <vt:lpstr>ASSAM</vt:lpstr>
      <vt:lpstr>BHOPAL</vt:lpstr>
      <vt:lpstr>BIHAR</vt:lpstr>
      <vt:lpstr>CHANDIGARH</vt:lpstr>
      <vt:lpstr>CHANDIGARH.</vt:lpstr>
      <vt:lpstr>CHATTISGARH</vt:lpstr>
      <vt:lpstr>ChHATTISGARH</vt:lpstr>
      <vt:lpstr>D.NAGAR_HAVELI</vt:lpstr>
      <vt:lpstr>DAMAN_DIU</vt:lpstr>
      <vt:lpstr>DELHI</vt:lpstr>
      <vt:lpstr>ENG_CCEGRADE</vt:lpstr>
      <vt:lpstr>ENG_CONSO</vt:lpstr>
      <vt:lpstr>FA_HINDI</vt:lpstr>
      <vt:lpstr>FA_TELUGU</vt:lpstr>
      <vt:lpstr>FA1_ENG</vt:lpstr>
      <vt:lpstr>FA1_HINDI</vt:lpstr>
      <vt:lpstr>FA1_MATH</vt:lpstr>
      <vt:lpstr>FA1_SCI</vt:lpstr>
      <vt:lpstr>FA1_SS</vt:lpstr>
      <vt:lpstr>FA1_TOTAL</vt:lpstr>
      <vt:lpstr>FA2_ENG</vt:lpstr>
      <vt:lpstr>FA2_HINDI</vt:lpstr>
      <vt:lpstr>FA2_MATH</vt:lpstr>
      <vt:lpstr>FA2_SCI</vt:lpstr>
      <vt:lpstr>FA2_SS</vt:lpstr>
      <vt:lpstr>FA2_TELUGU</vt:lpstr>
      <vt:lpstr>FA2_TOTAL</vt:lpstr>
      <vt:lpstr>FA3_ENG</vt:lpstr>
      <vt:lpstr>FA3_HINDI</vt:lpstr>
      <vt:lpstr>FA3_MATH</vt:lpstr>
      <vt:lpstr>FA3_SCI</vt:lpstr>
      <vt:lpstr>FA3_SS</vt:lpstr>
      <vt:lpstr>FA3_TELUGU</vt:lpstr>
      <vt:lpstr>FA3_TOTAL</vt:lpstr>
      <vt:lpstr>FA4_ENG</vt:lpstr>
      <vt:lpstr>FA4_HINDI</vt:lpstr>
      <vt:lpstr>FA4_MATH</vt:lpstr>
      <vt:lpstr>FA4_SCI</vt:lpstr>
      <vt:lpstr>FA4_SS</vt:lpstr>
      <vt:lpstr>FA4_TELUGU</vt:lpstr>
      <vt:lpstr>FA4_TOTAL</vt:lpstr>
      <vt:lpstr>GOA</vt:lpstr>
      <vt:lpstr>GUJARAT</vt:lpstr>
      <vt:lpstr>HARYANA</vt:lpstr>
      <vt:lpstr>HIMACHAL_PRADESH</vt:lpstr>
      <vt:lpstr>HINDI_CCEGRADE</vt:lpstr>
      <vt:lpstr>HINDI_CONSO</vt:lpstr>
      <vt:lpstr>HINDI_TELUGU</vt:lpstr>
      <vt:lpstr>HPE</vt:lpstr>
      <vt:lpstr>HYDERABAD</vt:lpstr>
      <vt:lpstr>JAIPUR</vt:lpstr>
      <vt:lpstr>JAMMU_KASHMIR</vt:lpstr>
      <vt:lpstr>JAMMUKASHMIR</vt:lpstr>
      <vt:lpstr>JHARKHAND</vt:lpstr>
      <vt:lpstr>KARNATAKA</vt:lpstr>
      <vt:lpstr>KERALA</vt:lpstr>
      <vt:lpstr>LAKSHADWEEP</vt:lpstr>
      <vt:lpstr>LAKSHADWEEP_ut</vt:lpstr>
      <vt:lpstr>LUCKNOW</vt:lpstr>
      <vt:lpstr>MADHYA_PRADESH</vt:lpstr>
      <vt:lpstr>MAHARASHTRA</vt:lpstr>
      <vt:lpstr>MANIPUR</vt:lpstr>
      <vt:lpstr>MARK_LIST</vt:lpstr>
      <vt:lpstr>MATH_CCEGRADE</vt:lpstr>
      <vt:lpstr>MATH_CONSO</vt:lpstr>
      <vt:lpstr>MEGHALAYA</vt:lpstr>
      <vt:lpstr>MIZORAM</vt:lpstr>
      <vt:lpstr>NAGALAND</vt:lpstr>
      <vt:lpstr>ODISHA</vt:lpstr>
      <vt:lpstr>OVERALL</vt:lpstr>
      <vt:lpstr>PATNA</vt:lpstr>
      <vt:lpstr>PONDICHERRY</vt:lpstr>
      <vt:lpstr>PONDICHERRY_UT</vt:lpstr>
      <vt:lpstr>ANALYSIS!Print_Titles</vt:lpstr>
      <vt:lpstr>'CCE MARKS'!Print_Titles</vt:lpstr>
      <vt:lpstr>'REPORT CARD ISSUE SHEET'!Print_Titles</vt:lpstr>
      <vt:lpstr>PUNE</vt:lpstr>
      <vt:lpstr>PUNJAB</vt:lpstr>
      <vt:lpstr>RAJASTHAN</vt:lpstr>
      <vt:lpstr>SA1_ENG</vt:lpstr>
      <vt:lpstr>SA1_HINDI</vt:lpstr>
      <vt:lpstr>SA1_MATH</vt:lpstr>
      <vt:lpstr>SA1_SCI</vt:lpstr>
      <vt:lpstr>SA1_SS</vt:lpstr>
      <vt:lpstr>SA1_TELUGU</vt:lpstr>
      <vt:lpstr>SA1_TOTAL</vt:lpstr>
      <vt:lpstr>SA2_ENG</vt:lpstr>
      <vt:lpstr>SA2_HINDI</vt:lpstr>
      <vt:lpstr>SA2_MATH</vt:lpstr>
      <vt:lpstr>SA2_MATHS</vt:lpstr>
      <vt:lpstr>SA2_SCI</vt:lpstr>
      <vt:lpstr>SA2_SS</vt:lpstr>
      <vt:lpstr>SA2_TELUGU</vt:lpstr>
      <vt:lpstr>SA2_TOTAL</vt:lpstr>
      <vt:lpstr>SCI_CCEGRADE</vt:lpstr>
      <vt:lpstr>SCI_CONSO</vt:lpstr>
      <vt:lpstr>SHILLONG</vt:lpstr>
      <vt:lpstr>SIKKIM</vt:lpstr>
      <vt:lpstr>SLNO</vt:lpstr>
      <vt:lpstr>SS_CCEGRADE</vt:lpstr>
      <vt:lpstr>SS_CONSO</vt:lpstr>
      <vt:lpstr>TELANGANA</vt:lpstr>
      <vt:lpstr>TELUGU_CCEGRADE</vt:lpstr>
      <vt:lpstr>TELUGU_CONSO</vt:lpstr>
      <vt:lpstr>TRIPURA</vt:lpstr>
      <vt:lpstr>UTTAR_PRADESH</vt:lpstr>
      <vt:lpstr>UTTARAKHAND</vt:lpstr>
      <vt:lpstr>UTTARANCHAL</vt:lpstr>
      <vt:lpstr>UTTRANCHAL</vt:lpstr>
      <vt:lpstr>WE</vt:lpstr>
      <vt:lpstr>WEST_BENGAL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Worksheet for Result Compilation, Based on CBSE Pattern</dc:title>
  <dc:subject>Class VI-X</dc:subject>
  <dc:creator>Dr. SUNIL KUMAR</dc:creator>
  <cp:keywords>Navodaya Vidyalaya Samiti</cp:keywords>
  <dc:description>To Overcome the Use of Paper (Save Paper, Save Tree)</dc:description>
  <cp:lastModifiedBy>DR SUNIL VATS</cp:lastModifiedBy>
  <cp:lastPrinted>2016-11-18T05:14:18Z</cp:lastPrinted>
  <dcterms:created xsi:type="dcterms:W3CDTF">2005-12-31T23:11:55Z</dcterms:created>
  <dcterms:modified xsi:type="dcterms:W3CDTF">2016-11-26T07:46:14Z</dcterms:modified>
  <cp:category>JNV Mohindergarh</cp:category>
</cp:coreProperties>
</file>